
<file path=[Content_Types].xml><?xml version="1.0" encoding="utf-8"?>
<Types xmlns="http://schemas.openxmlformats.org/package/2006/content-types">
  <Default ContentType="application/vnd.openxmlformats-officedocument.spreadsheetml.printerSettings" Extension="bin"/>
  <Default ContentType="image/png" Extension="png"/>
  <Default ContentType="application/vnd.openxmlformats-package.relationships+xml" Extension="rels"/>
  <Default ContentType="application/vnd.openxmlformats-officedocument.vmlDrawing" Extension="vml"/>
  <Default ContentType="application/xml" Extension="xml"/>
  <Override ContentType="application/vnd.openxmlformats-officedocument.customXmlProperties+xml" PartName="/customXml/itemProps1.xml"/>
  <Override ContentType="application/vnd.openxmlformats-officedocument.customXmlProperties+xml" PartName="/customXml/itemProps2.xml"/>
  <Override ContentType="application/vnd.openxmlformats-officedocument.customXmlProperties+xml" PartName="/customXml/itemProps3.xml"/>
  <Override ContentType="application/vnd.openxmlformats-officedocument.extended-properties+xml" PartName="/docProps/app.xml"/>
  <Override ContentType="application/vnd.openxmlformats-package.core-properties+xml" PartName="/docProps/core.xml"/>
  <Override ContentType="application/vnd.openxmlformats-officedocument.custom-properties+xml" PartName="/docProps/custom.xml"/>
  <Override ContentType="application/vnd.openxmlformats-officedocument.spreadsheetml.calcChain+xml" PartName="/xl/calcChain.xml"/>
  <Override ContentType="application/vnd.openxmlformats-officedocument.spreadsheetml.comments+xml" PartName="/xl/comments1.xml"/>
  <Override ContentType="application/vnd.openxmlformats-officedocument.spreadsheetml.comments+xml" PartName="/xl/comments2.xml"/>
  <Override ContentType="application/vnd.openxmlformats-officedocument.drawing+xml" PartName="/xl/drawings/drawing1.xml"/>
  <Override ContentType="application/vnd.openxmlformats-officedocument.drawing+xml" PartName="/xl/drawings/drawing2.xml"/>
  <Override ContentType="application/vnd.openxmlformats-officedocument.spreadsheetml.externalLink+xml" PartName="/xl/externalLinks/externalLink1.xml"/>
  <Override ContentType="application/vnd.openxmlformats-officedocument.spreadsheetml.externalLink+xml" PartName="/xl/externalLinks/externalLink2.xml"/>
  <Override ContentType="application/vnd.openxmlformats-officedocument.spreadsheetml.externalLink+xml" PartName="/xl/externalLinks/externalLink3.xml"/>
  <Override ContentType="application/vnd.ms-excel.person+xml" PartName="/xl/persons/person.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ms-excel.threadedcomments+xml" PartName="/xl/threadedComments/threadedComment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worksheet+xml" PartName="/xl/worksheets/sheet13.xml"/>
  <Override ContentType="application/vnd.openxmlformats-officedocument.spreadsheetml.worksheet+xml" PartName="/xl/worksheets/sheet14.xml"/>
  <Override ContentType="application/vnd.openxmlformats-officedocument.spreadsheetml.worksheet+xml" PartName="/xl/worksheets/sheet15.xml"/>
  <Override ContentType="application/vnd.openxmlformats-officedocument.spreadsheetml.worksheet+xml" PartName="/xl/worksheets/sheet16.xml"/>
  <Override ContentType="application/vnd.openxmlformats-officedocument.spreadsheetml.worksheet+xml" PartName="/xl/worksheets/sheet17.xml"/>
  <Override ContentType="application/vnd.openxmlformats-officedocument.spreadsheetml.worksheet+xml" PartName="/xl/worksheets/sheet18.xml"/>
  <Override ContentType="application/vnd.openxmlformats-officedocument.spreadsheetml.worksheet+xml" PartName="/xl/worksheets/sheet19.xml"/>
  <Override ContentType="application/vnd.openxmlformats-officedocument.spreadsheetml.worksheet+xml" PartName="/xl/worksheets/sheet20.xml"/>
  <Override ContentType="application/vnd.openxmlformats-officedocument.spreadsheetml.worksheet+xml" PartName="/xl/worksheets/sheet21.xml"/>
  <Override ContentType="application/vnd.openxmlformats-officedocument.spreadsheetml.worksheet+xml" PartName="/xl/worksheets/sheet22.xml"/>
  <Override ContentType="application/vnd.openxmlformats-officedocument.spreadsheetml.worksheet+xml" PartName="/xl/worksheets/sheet23.xml"/>
  <Override ContentType="application/vnd.openxmlformats-officedocument.spreadsheetml.worksheet+xml" PartName="/xl/worksheets/sheet24.xml"/>
  <Override ContentType="application/vnd.openxmlformats-officedocument.spreadsheetml.worksheet+xml" PartName="/xl/worksheets/sheet25.xml"/>
  <Override ContentType="application/vnd.openxmlformats-officedocument.spreadsheetml.worksheet+xml" PartName="/xl/worksheets/sheet26.xml"/>
  <Override ContentType="application/vnd.openxmlformats-officedocument.spreadsheetml.worksheet+xml" PartName="/xl/worksheets/sheet27.xml"/>
  <Override ContentType="application/vnd.openxmlformats-officedocument.spreadsheetml.worksheet+xml" PartName="/xl/worksheets/sheet28.xml"/>
  <Override ContentType="application/vnd.openxmlformats-officedocument.spreadsheetml.worksheet+xml" PartName="/xl/worksheets/sheet29.xml"/>
  <Override ContentType="application/vnd.openxmlformats-officedocument.spreadsheetml.worksheet+xml" PartName="/xl/worksheets/sheet30.xml"/>
  <Override ContentType="application/vnd.openxmlformats-officedocument.spreadsheetml.worksheet+xml" PartName="/xl/worksheets/sheet31.xml"/>
  <Override ContentType="application/vnd.openxmlformats-officedocument.spreadsheetml.worksheet+xml" PartName="/xl/worksheets/sheet32.xml"/>
  <Override ContentType="application/vnd.openxmlformats-officedocument.spreadsheetml.worksheet+xml" PartName="/xl/worksheets/sheet33.xml"/>
  <Override ContentType="application/vnd.openxmlformats-officedocument.spreadsheetml.worksheet+xml" PartName="/xl/worksheets/sheet34.xml"/>
  <Override ContentType="application/vnd.openxmlformats-officedocument.spreadsheetml.worksheet+xml" PartName="/xl/worksheets/sheet35.xml"/>
  <Override ContentType="application/vnd.openxmlformats-officedocument.spreadsheetml.worksheet+xml" PartName="/xl/worksheets/sheet36.xml"/>
  <Override ContentType="application/vnd.openxmlformats-officedocument.spreadsheetml.worksheet+xml" PartName="/xl/worksheets/sheet37.xml"/>
  <Override ContentType="application/vnd.openxmlformats-officedocument.spreadsheetml.worksheet+xml" PartName="/xl/worksheets/sheet38.xml"/>
  <Override ContentType="application/vnd.openxmlformats-officedocument.spreadsheetml.worksheet+xml" PartName="/xl/worksheets/sheet39.xml"/>
  <Override ContentType="application/vnd.openxmlformats-officedocument.spreadsheetml.worksheet+xml" PartName="/xl/worksheets/sheet40.xml"/>
  <Override ContentType="application/vnd.openxmlformats-officedocument.spreadsheetml.worksheet+xml" PartName="/xl/worksheets/sheet41.xml"/>
  <Override ContentType="application/vnd.openxmlformats-officedocument.spreadsheetml.worksheet+xml" PartName="/xl/worksheets/sheet42.xml"/>
  <Override ContentType="application/vnd.openxmlformats-officedocument.spreadsheetml.worksheet+xml" PartName="/xl/worksheets/sheet43.xml"/>
  <Override ContentType="application/vnd.openxmlformats-officedocument.spreadsheetml.worksheet+xml" PartName="/xl/worksheets/sheet44.xml"/>
  <Override ContentType="application/vnd.openxmlformats-officedocument.spreadsheetml.worksheet+xml" PartName="/xl/worksheets/sheet45.xml"/>
  <Override ContentType="application/vnd.openxmlformats-officedocument.spreadsheetml.worksheet+xml" PartName="/xl/worksheets/sheet46.xml"/>
  <Override ContentType="application/vnd.openxmlformats-officedocument.spreadsheetml.worksheet+xml" PartName="/xl/worksheets/sheet47.xml"/>
  <Override ContentType="application/vnd.openxmlformats-officedocument.spreadsheetml.worksheet+xml" PartName="/xl/worksheets/sheet48.xml"/>
  <Override ContentType="application/vnd.openxmlformats-officedocument.spreadsheetml.worksheet+xml" PartName="/xl/worksheets/sheet49.xml"/>
</Types>
</file>

<file path=_rels/.rels><?xml version="1.0" encoding="UTF-8" standalone="yes"?><Relationships xmlns="http://schemas.openxmlformats.org/package/2006/relationships"><Relationship Id="rId1" Target="xl/workbook.xml" Type="http://schemas.openxmlformats.org/officeDocument/2006/relationships/officeDocument"/><Relationship Id="rId2" Target="docProps/core.xml" Type="http://schemas.openxmlformats.org/package/2006/relationships/metadata/core-properties"/><Relationship Id="rId3" Target="docProps/app.xml" Type="http://schemas.openxmlformats.org/officeDocument/2006/relationships/extended-properties"/><Relationship Id="rId4" Target="docProps/custom.xml" Type="http://schemas.openxmlformats.org/officeDocument/2006/relationships/custom-propertie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mc:AlternateContent xmlns:mc="http://schemas.openxmlformats.org/markup-compatibility/2006">
    <mc:Choice Requires="x15">
      <x15ac:absPath xmlns:x15ac="http://schemas.microsoft.com/office/spreadsheetml/2010/11/ac" url="https://mhlwlan.sharepoint.com/sites/10801000/WorkingDocLib/05 医療国際展開室/2．インバウンド/2.6_医療機関の整備「外国人患者を受入る拠点的な医療機関」「外国人患者受入体制が整備された医療機関」/1. 「外国人患者を受入る拠点的な医療機関」/2025年1月～９月万博対応/2025年５月/"/>
    </mc:Choice>
  </mc:AlternateContent>
  <xr:revisionPtr revIDLastSave="407" documentId="13_ncr:1_{34DD3F7E-414C-4EED-A10C-CC8E59D5CA4E}" xr6:coauthVersionLast="47" xr6:coauthVersionMax="47" xr10:uidLastSave="{BCB47760-DBFE-477C-B016-0A7A17493C15}"/>
  <bookViews>
    <workbookView xWindow="28680" yWindow="-120" windowWidth="29040" windowHeight="15840" xr2:uid="{00000000-000D-0000-FFFF-FFFF00000000}"/>
  </bookViews>
  <sheets>
    <sheet name="目次__医療機関リスト" sheetId="1" r:id="rId1"/>
    <sheet name="1.北海道" sheetId="424" r:id="rId2"/>
    <sheet name="Sheet1" sheetId="352" state="hidden" r:id="rId3"/>
    <sheet name="2.青森県" sheetId="426" r:id="rId4"/>
    <sheet name="3.岩手県" sheetId="336" r:id="rId5"/>
    <sheet name="4.宮城県" sheetId="356" r:id="rId6"/>
    <sheet name="5.秋田県" sheetId="380" r:id="rId7"/>
    <sheet name="6.山形県" sheetId="362" r:id="rId8"/>
    <sheet name="7.福島県" sheetId="361" r:id="rId9"/>
    <sheet name="8.茨城県" sheetId="414" r:id="rId10"/>
    <sheet name="9.栃木県" sheetId="396" r:id="rId11"/>
    <sheet name="10.群馬県" sheetId="427" r:id="rId12"/>
    <sheet name="11.埼玉県" sheetId="381" r:id="rId13"/>
    <sheet name="12.千葉県" sheetId="420" r:id="rId14"/>
    <sheet name="13.東京都" sheetId="408" r:id="rId15"/>
    <sheet name="14.神奈川県" sheetId="379" r:id="rId16"/>
    <sheet name="15.新潟県" sheetId="394" r:id="rId17"/>
    <sheet name="16.富山県" sheetId="378" r:id="rId18"/>
    <sheet name="17.石川県" sheetId="359" r:id="rId19"/>
    <sheet name="18.福井県" sheetId="392" r:id="rId20"/>
    <sheet name="19.山梨県" sheetId="390" r:id="rId21"/>
    <sheet name="20.長野県" sheetId="389" r:id="rId22"/>
    <sheet name="21.岐阜県" sheetId="388" r:id="rId23"/>
    <sheet name="22.静岡県" sheetId="368" r:id="rId24"/>
    <sheet name="23.愛知県" sheetId="387" r:id="rId25"/>
    <sheet name="24.三重県" sheetId="397" r:id="rId26"/>
    <sheet name="25.滋賀県" sheetId="367" r:id="rId27"/>
    <sheet name="26.京都府" sheetId="354" r:id="rId28"/>
    <sheet name="27.大阪府" sheetId="428" r:id="rId29"/>
    <sheet name="28.兵庫県" sheetId="406" r:id="rId30"/>
    <sheet name="29.奈良県" sheetId="353" r:id="rId31"/>
    <sheet name="30.和歌山県" sheetId="366" r:id="rId32"/>
    <sheet name="31.鳥取県" sheetId="377" r:id="rId33"/>
    <sheet name="32.島根県" sheetId="404" r:id="rId34"/>
    <sheet name="33.岡山県" sheetId="423" r:id="rId35"/>
    <sheet name="34.広島県" sheetId="425" r:id="rId36"/>
    <sheet name="35.山口県" sheetId="374" r:id="rId37"/>
    <sheet name="36.徳島県" sheetId="373" r:id="rId38"/>
    <sheet name="37.香川県" sheetId="364" r:id="rId39"/>
    <sheet name="38.愛媛県" sheetId="384" r:id="rId40"/>
    <sheet name="39.高知県" sheetId="369" r:id="rId41"/>
    <sheet name="40.福岡県" sheetId="412" r:id="rId42"/>
    <sheet name="41.佐賀県" sheetId="383" r:id="rId43"/>
    <sheet name="42.長崎県" sheetId="372" r:id="rId44"/>
    <sheet name="43.熊本県" sheetId="335" r:id="rId45"/>
    <sheet name="44.大分県" sheetId="371" r:id="rId46"/>
    <sheet name="45.宮崎県" sheetId="348" r:id="rId47"/>
    <sheet name="46.鹿児島県" sheetId="417" r:id="rId48"/>
    <sheet name="47.沖縄県" sheetId="382" r:id="rId49"/>
  </sheets>
  <externalReferences>
    <externalReference r:id="rId50"/>
    <externalReference r:id="rId51"/>
    <externalReference r:id="rId52"/>
  </externalReferences>
  <definedNames>
    <definedName name="_xlnm._FilterDatabase" localSheetId="1" hidden="1">'1.北海道'!$A$2:$AI$50</definedName>
    <definedName name="_xlnm._FilterDatabase" localSheetId="12" hidden="1">'11.埼玉県'!$A$2:$AI$72</definedName>
    <definedName name="_xlnm._FilterDatabase" localSheetId="13" hidden="1">'12.千葉県'!$A$2:$AH$52</definedName>
    <definedName name="_xlnm._FilterDatabase" localSheetId="14" hidden="1">'13.東京都'!$A$2:$AE$478</definedName>
    <definedName name="_xlnm._FilterDatabase" localSheetId="15" hidden="1">'14.神奈川県'!$A$2:$AH$84</definedName>
    <definedName name="_xlnm._FilterDatabase" localSheetId="16" hidden="1">'15.新潟県'!$A$2:$AH$24</definedName>
    <definedName name="_xlnm._FilterDatabase" localSheetId="17" hidden="1">'16.富山県'!$A$2:$AI$51</definedName>
    <definedName name="_xlnm._FilterDatabase" localSheetId="18" hidden="1">'17.石川県'!$A$2:$AI$34</definedName>
    <definedName name="_xlnm._FilterDatabase" localSheetId="19" hidden="1">'18.福井県'!$A$1:$AI$39</definedName>
    <definedName name="_xlnm._FilterDatabase" localSheetId="20" hidden="1">'19.山梨県'!$A$2:$AI$64</definedName>
    <definedName name="_xlnm._FilterDatabase" localSheetId="3" hidden="1">'2.青森県'!$A$2:$AD$7</definedName>
    <definedName name="_xlnm._FilterDatabase" localSheetId="21" hidden="1">'20.長野県'!$A$2:$AD$25</definedName>
    <definedName name="_xlnm._FilterDatabase" localSheetId="22" hidden="1">'21.岐阜県'!$A$2:$AD$53</definedName>
    <definedName name="_xlnm._FilterDatabase" localSheetId="23" hidden="1">'22.静岡県'!$A$2:$AI$36</definedName>
    <definedName name="_xlnm._FilterDatabase" localSheetId="24" hidden="1">'23.愛知県'!$A$2:$AH$51</definedName>
    <definedName name="_xlnm._FilterDatabase" localSheetId="25" hidden="1">'24.三重県'!$A$2:$AI$109</definedName>
    <definedName name="_xlnm._FilterDatabase" localSheetId="26" hidden="1">'25.滋賀県'!$A$2:$AL$15</definedName>
    <definedName name="_xlnm._FilterDatabase" localSheetId="27" hidden="1">'26.京都府'!$A$2:$AI$44</definedName>
    <definedName name="_xlnm._FilterDatabase" localSheetId="28" hidden="1">'27.大阪府'!$A$2:$AI$176</definedName>
    <definedName name="_xlnm._FilterDatabase" localSheetId="29" hidden="1">'28.兵庫県'!$A$2:$AI$29</definedName>
    <definedName name="_xlnm._FilterDatabase" localSheetId="30" hidden="1">'29.奈良県'!$A$2:$AI$57</definedName>
    <definedName name="_xlnm._FilterDatabase" localSheetId="4" hidden="1">'3.岩手県'!$A$2:$AI$19</definedName>
    <definedName name="_xlnm._FilterDatabase" localSheetId="31" hidden="1">'30.和歌山県'!$A$2:$AI$11</definedName>
    <definedName name="_xlnm._FilterDatabase" localSheetId="32" hidden="1">'31.鳥取県'!$A$2:$AH$35</definedName>
    <definedName name="_xlnm._FilterDatabase" localSheetId="33" hidden="1">'32.島根県'!$A$2:$AD$48</definedName>
    <definedName name="_xlnm._FilterDatabase" localSheetId="34" hidden="1">'33.岡山県'!$A$2:$AM$25</definedName>
    <definedName name="_xlnm._FilterDatabase" localSheetId="35" hidden="1">'34.広島県'!$A$2:$AI$28</definedName>
    <definedName name="_xlnm._FilterDatabase" localSheetId="36" hidden="1">'35.山口県'!$A$2:$AH$26</definedName>
    <definedName name="_xlnm._FilterDatabase" localSheetId="37" hidden="1">'36.徳島県'!$A$2:$AI$67</definedName>
    <definedName name="_xlnm._FilterDatabase" localSheetId="38" hidden="1">'37.香川県'!$A$2:$AI$92</definedName>
    <definedName name="_xlnm._FilterDatabase" localSheetId="39" hidden="1">'38.愛媛県'!$A$2:$AI$19</definedName>
    <definedName name="_xlnm._FilterDatabase" localSheetId="40" hidden="1">'39.高知県'!$A$2:$AI$16</definedName>
    <definedName name="_xlnm._FilterDatabase" localSheetId="5" hidden="1">'4.宮城県'!$A$2:$AI$19</definedName>
    <definedName name="_xlnm._FilterDatabase" localSheetId="41" hidden="1">'40.福岡県'!$A$2:$AD$132</definedName>
    <definedName name="_xlnm._FilterDatabase" localSheetId="42" hidden="1">'41.佐賀県'!$A$2:$AI$2</definedName>
    <definedName name="_xlnm._FilterDatabase" localSheetId="43" hidden="1">'42.長崎県'!$A$2:$AI$19</definedName>
    <definedName name="_xlnm._FilterDatabase" localSheetId="44" hidden="1">'43.熊本県'!$A$2:$AN$39</definedName>
    <definedName name="_xlnm._FilterDatabase" localSheetId="45" hidden="1">'44.大分県'!$A$2:$AI$18</definedName>
    <definedName name="_xlnm._FilterDatabase" localSheetId="46" hidden="1">'45.宮崎県'!$A$2:$AI$11</definedName>
    <definedName name="_xlnm._FilterDatabase" localSheetId="47" hidden="1">'46.鹿児島県'!$A$2:$AD$55</definedName>
    <definedName name="_xlnm._FilterDatabase" localSheetId="48" hidden="1">'47.沖縄県'!$A$2:$AI$18</definedName>
    <definedName name="_xlnm._FilterDatabase" localSheetId="6" hidden="1">'5.秋田県'!$A$2:$AI$39</definedName>
    <definedName name="_xlnm._FilterDatabase" localSheetId="7" hidden="1">'6.山形県'!$A$2:$AI$39</definedName>
    <definedName name="_xlnm._FilterDatabase" localSheetId="8" hidden="1">'7.福島県'!$A$2:$AI$12</definedName>
    <definedName name="_xlnm._FilterDatabase" localSheetId="10" hidden="1">'9.栃木県'!$A$2:$AI$36</definedName>
    <definedName name="_Key1" localSheetId="1" hidden="1">#REF!</definedName>
    <definedName name="_Key1" localSheetId="12" hidden="1">#REF!</definedName>
    <definedName name="_Key1" localSheetId="13" hidden="1">#REF!</definedName>
    <definedName name="_Key1" localSheetId="14" hidden="1">#REF!</definedName>
    <definedName name="_Key1" localSheetId="15" hidden="1">#REF!</definedName>
    <definedName name="_Key1" localSheetId="16" hidden="1">#REF!</definedName>
    <definedName name="_Key1" localSheetId="17" hidden="1">#REF!</definedName>
    <definedName name="_Key1" localSheetId="18" hidden="1">#REF!</definedName>
    <definedName name="_Key1" localSheetId="19" hidden="1">#REF!</definedName>
    <definedName name="_Key1" localSheetId="20" hidden="1">#REF!</definedName>
    <definedName name="_Key1" localSheetId="3" hidden="1">#REF!</definedName>
    <definedName name="_Key1" localSheetId="21" hidden="1">#REF!</definedName>
    <definedName name="_Key1" localSheetId="22" hidden="1">#REF!</definedName>
    <definedName name="_Key1" localSheetId="23" hidden="1">#REF!</definedName>
    <definedName name="_Key1" localSheetId="24" hidden="1">#REF!</definedName>
    <definedName name="_Key1" localSheetId="25" hidden="1">#REF!</definedName>
    <definedName name="_Key1" localSheetId="26" hidden="1">#REF!</definedName>
    <definedName name="_Key1" localSheetId="27" hidden="1">#REF!</definedName>
    <definedName name="_Key1" localSheetId="28" hidden="1">#REF!</definedName>
    <definedName name="_Key1" localSheetId="29" hidden="1">#REF!</definedName>
    <definedName name="_Key1" localSheetId="30" hidden="1">#REF!</definedName>
    <definedName name="_Key1" localSheetId="4" hidden="1">#REF!</definedName>
    <definedName name="_Key1" localSheetId="31" hidden="1">#REF!</definedName>
    <definedName name="_Key1" localSheetId="32" hidden="1">#REF!</definedName>
    <definedName name="_Key1" localSheetId="33" hidden="1">#REF!</definedName>
    <definedName name="_Key1" localSheetId="34" hidden="1">#REF!</definedName>
    <definedName name="_Key1" localSheetId="35" hidden="1">#REF!</definedName>
    <definedName name="_Key1" localSheetId="36" hidden="1">#REF!</definedName>
    <definedName name="_Key1" localSheetId="37" hidden="1">#REF!</definedName>
    <definedName name="_Key1" localSheetId="38" hidden="1">#REF!</definedName>
    <definedName name="_Key1" localSheetId="39" hidden="1">#REF!</definedName>
    <definedName name="_Key1" localSheetId="40" hidden="1">#REF!</definedName>
    <definedName name="_Key1" localSheetId="5" hidden="1">#REF!</definedName>
    <definedName name="_Key1" localSheetId="41" hidden="1">#REF!</definedName>
    <definedName name="_Key1" localSheetId="42" hidden="1">#REF!</definedName>
    <definedName name="_Key1" localSheetId="43" hidden="1">#REF!</definedName>
    <definedName name="_Key1" localSheetId="44" hidden="1">#REF!</definedName>
    <definedName name="_Key1" localSheetId="45" hidden="1">#REF!</definedName>
    <definedName name="_Key1" localSheetId="46" hidden="1">#REF!</definedName>
    <definedName name="_Key1" localSheetId="47" hidden="1">#REF!</definedName>
    <definedName name="_Key1" localSheetId="48" hidden="1">#REF!</definedName>
    <definedName name="_Key1" localSheetId="6" hidden="1">#REF!</definedName>
    <definedName name="_Key1" localSheetId="7" hidden="1">#REF!</definedName>
    <definedName name="_Key1" localSheetId="8" hidden="1">#REF!</definedName>
    <definedName name="_Key1" localSheetId="10" hidden="1">#REF!</definedName>
    <definedName name="_Key1" hidden="1">#REF!</definedName>
    <definedName name="_Order1" hidden="1">255</definedName>
    <definedName name="_Order2" hidden="1">0</definedName>
    <definedName name="_Parse_Out" localSheetId="1" hidden="1">#REF!</definedName>
    <definedName name="_Parse_Out" localSheetId="12" hidden="1">#REF!</definedName>
    <definedName name="_Parse_Out" localSheetId="13" hidden="1">#REF!</definedName>
    <definedName name="_Parse_Out" localSheetId="14" hidden="1">#REF!</definedName>
    <definedName name="_Parse_Out" localSheetId="15" hidden="1">#REF!</definedName>
    <definedName name="_Parse_Out" localSheetId="16" hidden="1">#REF!</definedName>
    <definedName name="_Parse_Out" localSheetId="17" hidden="1">#REF!</definedName>
    <definedName name="_Parse_Out" localSheetId="18" hidden="1">#REF!</definedName>
    <definedName name="_Parse_Out" localSheetId="19" hidden="1">#REF!</definedName>
    <definedName name="_Parse_Out" localSheetId="20" hidden="1">#REF!</definedName>
    <definedName name="_Parse_Out" localSheetId="3"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26" hidden="1">#REF!</definedName>
    <definedName name="_Parse_Out" localSheetId="27" hidden="1">#REF!</definedName>
    <definedName name="_Parse_Out" localSheetId="28" hidden="1">#REF!</definedName>
    <definedName name="_Parse_Out" localSheetId="29" hidden="1">#REF!</definedName>
    <definedName name="_Parse_Out" localSheetId="30" hidden="1">#REF!</definedName>
    <definedName name="_Parse_Out" localSheetId="4" hidden="1">#REF!</definedName>
    <definedName name="_Parse_Out" localSheetId="31" hidden="1">#REF!</definedName>
    <definedName name="_Parse_Out" localSheetId="32" hidden="1">#REF!</definedName>
    <definedName name="_Parse_Out" localSheetId="33" hidden="1">#REF!</definedName>
    <definedName name="_Parse_Out" localSheetId="34" hidden="1">#REF!</definedName>
    <definedName name="_Parse_Out" localSheetId="35" hidden="1">#REF!</definedName>
    <definedName name="_Parse_Out" localSheetId="36" hidden="1">#REF!</definedName>
    <definedName name="_Parse_Out" localSheetId="37" hidden="1">#REF!</definedName>
    <definedName name="_Parse_Out" localSheetId="38" hidden="1">#REF!</definedName>
    <definedName name="_Parse_Out" localSheetId="39" hidden="1">#REF!</definedName>
    <definedName name="_Parse_Out" localSheetId="40" hidden="1">#REF!</definedName>
    <definedName name="_Parse_Out" localSheetId="5" hidden="1">#REF!</definedName>
    <definedName name="_Parse_Out" localSheetId="41" hidden="1">#REF!</definedName>
    <definedName name="_Parse_Out" localSheetId="42" hidden="1">#REF!</definedName>
    <definedName name="_Parse_Out" localSheetId="43" hidden="1">#REF!</definedName>
    <definedName name="_Parse_Out" localSheetId="44" hidden="1">#REF!</definedName>
    <definedName name="_Parse_Out" localSheetId="45" hidden="1">#REF!</definedName>
    <definedName name="_Parse_Out" localSheetId="46" hidden="1">#REF!</definedName>
    <definedName name="_Parse_Out" localSheetId="47" hidden="1">#REF!</definedName>
    <definedName name="_Parse_Out" localSheetId="48" hidden="1">#REF!</definedName>
    <definedName name="_Parse_Out" localSheetId="6" hidden="1">#REF!</definedName>
    <definedName name="_Parse_Out" localSheetId="7" hidden="1">#REF!</definedName>
    <definedName name="_Parse_Out" localSheetId="8" hidden="1">#REF!</definedName>
    <definedName name="_Parse_Out" localSheetId="10" hidden="1">#REF!</definedName>
    <definedName name="_Parse_Out" hidden="1">#REF!</definedName>
    <definedName name="_Sort" localSheetId="1" hidden="1">#REF!</definedName>
    <definedName name="_Sort" localSheetId="12" hidden="1">#REF!</definedName>
    <definedName name="_Sort" localSheetId="13" hidden="1">#REF!</definedName>
    <definedName name="_Sort" localSheetId="14" hidden="1">#REF!</definedName>
    <definedName name="_Sort" localSheetId="15" hidden="1">#REF!</definedName>
    <definedName name="_Sort" localSheetId="16" hidden="1">#REF!</definedName>
    <definedName name="_Sort" localSheetId="17" hidden="1">#REF!</definedName>
    <definedName name="_Sort" localSheetId="18" hidden="1">#REF!</definedName>
    <definedName name="_Sort" localSheetId="19" hidden="1">#REF!</definedName>
    <definedName name="_Sort" localSheetId="20" hidden="1">#REF!</definedName>
    <definedName name="_Sort" localSheetId="3"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26" hidden="1">#REF!</definedName>
    <definedName name="_Sort" localSheetId="27" hidden="1">#REF!</definedName>
    <definedName name="_Sort" localSheetId="28" hidden="1">#REF!</definedName>
    <definedName name="_Sort" localSheetId="29" hidden="1">#REF!</definedName>
    <definedName name="_Sort" localSheetId="30" hidden="1">#REF!</definedName>
    <definedName name="_Sort" localSheetId="4" hidden="1">#REF!</definedName>
    <definedName name="_Sort" localSheetId="31" hidden="1">#REF!</definedName>
    <definedName name="_Sort" localSheetId="32" hidden="1">#REF!</definedName>
    <definedName name="_Sort" localSheetId="33" hidden="1">#REF!</definedName>
    <definedName name="_Sort" localSheetId="34" hidden="1">#REF!</definedName>
    <definedName name="_Sort" localSheetId="35" hidden="1">#REF!</definedName>
    <definedName name="_Sort" localSheetId="36" hidden="1">#REF!</definedName>
    <definedName name="_Sort" localSheetId="37" hidden="1">#REF!</definedName>
    <definedName name="_Sort" localSheetId="38" hidden="1">#REF!</definedName>
    <definedName name="_Sort" localSheetId="39" hidden="1">#REF!</definedName>
    <definedName name="_Sort" localSheetId="40" hidden="1">#REF!</definedName>
    <definedName name="_Sort" localSheetId="5" hidden="1">#REF!</definedName>
    <definedName name="_Sort" localSheetId="41" hidden="1">#REF!</definedName>
    <definedName name="_Sort" localSheetId="42" hidden="1">#REF!</definedName>
    <definedName name="_Sort" localSheetId="43" hidden="1">#REF!</definedName>
    <definedName name="_Sort" localSheetId="44" hidden="1">#REF!</definedName>
    <definedName name="_Sort" localSheetId="45" hidden="1">#REF!</definedName>
    <definedName name="_Sort" localSheetId="46" hidden="1">#REF!</definedName>
    <definedName name="_Sort" localSheetId="47" hidden="1">#REF!</definedName>
    <definedName name="_Sort" localSheetId="48" hidden="1">#REF!</definedName>
    <definedName name="_Sort" localSheetId="6" hidden="1">#REF!</definedName>
    <definedName name="_Sort" localSheetId="7" hidden="1">#REF!</definedName>
    <definedName name="_Sort" localSheetId="8" hidden="1">#REF!</definedName>
    <definedName name="_Sort" localSheetId="10" hidden="1">#REF!</definedName>
    <definedName name="_Sort" hidden="1">#REF!</definedName>
    <definedName name="a" localSheetId="1" hidden="1">#REF!</definedName>
    <definedName name="a" localSheetId="12" hidden="1">#REF!</definedName>
    <definedName name="a" localSheetId="13" hidden="1">#REF!</definedName>
    <definedName name="a" localSheetId="14" hidden="1">#REF!</definedName>
    <definedName name="a" localSheetId="15" hidden="1">#REF!</definedName>
    <definedName name="a" localSheetId="16" hidden="1">#REF!</definedName>
    <definedName name="a" localSheetId="17" hidden="1">#REF!</definedName>
    <definedName name="a" localSheetId="18" hidden="1">#REF!</definedName>
    <definedName name="a" localSheetId="19" hidden="1">#REF!</definedName>
    <definedName name="a" localSheetId="20" hidden="1">#REF!</definedName>
    <definedName name="a" localSheetId="3"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26" hidden="1">#REF!</definedName>
    <definedName name="a" localSheetId="27" hidden="1">#REF!</definedName>
    <definedName name="a" localSheetId="28" hidden="1">#REF!</definedName>
    <definedName name="a" localSheetId="29" hidden="1">#REF!</definedName>
    <definedName name="a" localSheetId="30" hidden="1">#REF!</definedName>
    <definedName name="a" localSheetId="4" hidden="1">#REF!</definedName>
    <definedName name="a" localSheetId="31" hidden="1">#REF!</definedName>
    <definedName name="a" localSheetId="32" hidden="1">#REF!</definedName>
    <definedName name="a" localSheetId="33" hidden="1">#REF!</definedName>
    <definedName name="a" localSheetId="34" hidden="1">#REF!</definedName>
    <definedName name="a" localSheetId="35" hidden="1">#REF!</definedName>
    <definedName name="a" localSheetId="36" hidden="1">#REF!</definedName>
    <definedName name="a" localSheetId="37" hidden="1">#REF!</definedName>
    <definedName name="a" localSheetId="38" hidden="1">#REF!</definedName>
    <definedName name="a" localSheetId="39" hidden="1">#REF!</definedName>
    <definedName name="a" localSheetId="40" hidden="1">#REF!</definedName>
    <definedName name="a" localSheetId="5" hidden="1">#REF!</definedName>
    <definedName name="a" localSheetId="41" hidden="1">#REF!</definedName>
    <definedName name="a" localSheetId="42" hidden="1">#REF!</definedName>
    <definedName name="a" localSheetId="43" hidden="1">#REF!</definedName>
    <definedName name="a" localSheetId="44" hidden="1">#REF!</definedName>
    <definedName name="a" localSheetId="45" hidden="1">#REF!</definedName>
    <definedName name="a" localSheetId="46" hidden="1">#REF!</definedName>
    <definedName name="a" localSheetId="47" hidden="1">#REF!</definedName>
    <definedName name="a" localSheetId="48" hidden="1">#REF!</definedName>
    <definedName name="a" localSheetId="6" hidden="1">#REF!</definedName>
    <definedName name="a" localSheetId="7" hidden="1">#REF!</definedName>
    <definedName name="a" localSheetId="8" hidden="1">#REF!</definedName>
    <definedName name="a" localSheetId="10" hidden="1">#REF!</definedName>
    <definedName name="a" hidden="1">#REF!</definedName>
    <definedName name="Aptx" localSheetId="1" hidden="1">#REF!</definedName>
    <definedName name="Aptx" localSheetId="12" hidden="1">#REF!</definedName>
    <definedName name="Aptx" localSheetId="13" hidden="1">#REF!</definedName>
    <definedName name="Aptx" localSheetId="14" hidden="1">#REF!</definedName>
    <definedName name="Aptx" localSheetId="15" hidden="1">#REF!</definedName>
    <definedName name="Aptx" localSheetId="16" hidden="1">#REF!</definedName>
    <definedName name="Aptx" localSheetId="17" hidden="1">#REF!</definedName>
    <definedName name="Aptx" localSheetId="18" hidden="1">#REF!</definedName>
    <definedName name="Aptx" localSheetId="19" hidden="1">#REF!</definedName>
    <definedName name="Aptx" localSheetId="20" hidden="1">#REF!</definedName>
    <definedName name="Aptx" localSheetId="3" hidden="1">#REF!</definedName>
    <definedName name="Aptx" localSheetId="21" hidden="1">#REF!</definedName>
    <definedName name="Aptx" localSheetId="22" hidden="1">#REF!</definedName>
    <definedName name="Aptx" localSheetId="23" hidden="1">#REF!</definedName>
    <definedName name="Aptx" localSheetId="24" hidden="1">#REF!</definedName>
    <definedName name="Aptx" localSheetId="25" hidden="1">#REF!</definedName>
    <definedName name="Aptx" localSheetId="26" hidden="1">#REF!</definedName>
    <definedName name="Aptx" localSheetId="27" hidden="1">#REF!</definedName>
    <definedName name="Aptx" localSheetId="28" hidden="1">#REF!</definedName>
    <definedName name="Aptx" localSheetId="29" hidden="1">#REF!</definedName>
    <definedName name="Aptx" localSheetId="30" hidden="1">#REF!</definedName>
    <definedName name="Aptx" localSheetId="4" hidden="1">#REF!</definedName>
    <definedName name="Aptx" localSheetId="31" hidden="1">#REF!</definedName>
    <definedName name="Aptx" localSheetId="32" hidden="1">#REF!</definedName>
    <definedName name="Aptx" localSheetId="33" hidden="1">#REF!</definedName>
    <definedName name="Aptx" localSheetId="34" hidden="1">#REF!</definedName>
    <definedName name="Aptx" localSheetId="35" hidden="1">#REF!</definedName>
    <definedName name="Aptx" localSheetId="36" hidden="1">#REF!</definedName>
    <definedName name="Aptx" localSheetId="37" hidden="1">#REF!</definedName>
    <definedName name="Aptx" localSheetId="38" hidden="1">#REF!</definedName>
    <definedName name="Aptx" localSheetId="39" hidden="1">#REF!</definedName>
    <definedName name="Aptx" localSheetId="40" hidden="1">#REF!</definedName>
    <definedName name="Aptx" localSheetId="5" hidden="1">#REF!</definedName>
    <definedName name="Aptx" localSheetId="41" hidden="1">#REF!</definedName>
    <definedName name="Aptx" localSheetId="42" hidden="1">#REF!</definedName>
    <definedName name="Aptx" localSheetId="43" hidden="1">#REF!</definedName>
    <definedName name="Aptx" localSheetId="44" hidden="1">#REF!</definedName>
    <definedName name="Aptx" localSheetId="45" hidden="1">#REF!</definedName>
    <definedName name="Aptx" localSheetId="46" hidden="1">#REF!</definedName>
    <definedName name="Aptx" localSheetId="47" hidden="1">#REF!</definedName>
    <definedName name="Aptx" localSheetId="48" hidden="1">#REF!</definedName>
    <definedName name="Aptx" localSheetId="6" hidden="1">#REF!</definedName>
    <definedName name="Aptx" localSheetId="7" hidden="1">#REF!</definedName>
    <definedName name="Aptx" localSheetId="8" hidden="1">#REF!</definedName>
    <definedName name="Aptx" localSheetId="10" hidden="1">#REF!</definedName>
    <definedName name="Aptx" hidden="1">#REF!</definedName>
    <definedName name="hensyu" localSheetId="1" hidden="1">#REF!</definedName>
    <definedName name="hensyu" localSheetId="12" hidden="1">#REF!</definedName>
    <definedName name="hensyu" localSheetId="13" hidden="1">#REF!</definedName>
    <definedName name="hensyu" localSheetId="14" hidden="1">#REF!</definedName>
    <definedName name="hensyu" localSheetId="15" hidden="1">#REF!</definedName>
    <definedName name="hensyu" localSheetId="16" hidden="1">#REF!</definedName>
    <definedName name="hensyu" localSheetId="17" hidden="1">#REF!</definedName>
    <definedName name="hensyu" localSheetId="18" hidden="1">#REF!</definedName>
    <definedName name="hensyu" localSheetId="19" hidden="1">#REF!</definedName>
    <definedName name="hensyu" localSheetId="20" hidden="1">#REF!</definedName>
    <definedName name="hensyu" localSheetId="3" hidden="1">#REF!</definedName>
    <definedName name="hensyu" localSheetId="21" hidden="1">#REF!</definedName>
    <definedName name="hensyu" localSheetId="22" hidden="1">#REF!</definedName>
    <definedName name="hensyu" localSheetId="23" hidden="1">#REF!</definedName>
    <definedName name="hensyu" localSheetId="24" hidden="1">#REF!</definedName>
    <definedName name="hensyu" localSheetId="25" hidden="1">#REF!</definedName>
    <definedName name="hensyu" localSheetId="26" hidden="1">#REF!</definedName>
    <definedName name="hensyu" localSheetId="27" hidden="1">#REF!</definedName>
    <definedName name="hensyu" localSheetId="28" hidden="1">#REF!</definedName>
    <definedName name="hensyu" localSheetId="29" hidden="1">#REF!</definedName>
    <definedName name="hensyu" localSheetId="30" hidden="1">#REF!</definedName>
    <definedName name="hensyu" localSheetId="4" hidden="1">#REF!</definedName>
    <definedName name="hensyu" localSheetId="31" hidden="1">#REF!</definedName>
    <definedName name="hensyu" localSheetId="32" hidden="1">#REF!</definedName>
    <definedName name="hensyu" localSheetId="33" hidden="1">#REF!</definedName>
    <definedName name="hensyu" localSheetId="34" hidden="1">#REF!</definedName>
    <definedName name="hensyu" localSheetId="35" hidden="1">#REF!</definedName>
    <definedName name="hensyu" localSheetId="36" hidden="1">#REF!</definedName>
    <definedName name="hensyu" localSheetId="37" hidden="1">#REF!</definedName>
    <definedName name="hensyu" localSheetId="38" hidden="1">#REF!</definedName>
    <definedName name="hensyu" localSheetId="39" hidden="1">#REF!</definedName>
    <definedName name="hensyu" localSheetId="40" hidden="1">#REF!</definedName>
    <definedName name="hensyu" localSheetId="5" hidden="1">#REF!</definedName>
    <definedName name="hensyu" localSheetId="41" hidden="1">#REF!</definedName>
    <definedName name="hensyu" localSheetId="42" hidden="1">#REF!</definedName>
    <definedName name="hensyu" localSheetId="43" hidden="1">#REF!</definedName>
    <definedName name="hensyu" localSheetId="44" hidden="1">#REF!</definedName>
    <definedName name="hensyu" localSheetId="45" hidden="1">#REF!</definedName>
    <definedName name="hensyu" localSheetId="46" hidden="1">#REF!</definedName>
    <definedName name="hensyu" localSheetId="47" hidden="1">#REF!</definedName>
    <definedName name="hensyu" localSheetId="48" hidden="1">#REF!</definedName>
    <definedName name="hensyu" localSheetId="6" hidden="1">#REF!</definedName>
    <definedName name="hensyu" localSheetId="7" hidden="1">#REF!</definedName>
    <definedName name="hensyu" localSheetId="8" hidden="1">#REF!</definedName>
    <definedName name="hensyu" localSheetId="10" hidden="1">#REF!</definedName>
    <definedName name="hensyu" hidden="1">#REF!</definedName>
    <definedName name="HTML1_1" hidden="1">"'[４.xls]Sheet1'!$A$3:$J$41"</definedName>
    <definedName name="HTML1_10" hidden="1">""</definedName>
    <definedName name="HTML1_11" hidden="1">1</definedName>
    <definedName name="HTML1_12" hidden="1">"C:\My Documents\MyHTML.htm"</definedName>
    <definedName name="HTML1_2" hidden="1">1</definedName>
    <definedName name="HTML1_3" hidden="1">"４."</definedName>
    <definedName name="HTML1_4" hidden="1">"Sheet1"</definedName>
    <definedName name="HTML1_5" hidden="1">""</definedName>
    <definedName name="HTML1_6" hidden="1">-4146</definedName>
    <definedName name="HTML1_7" hidden="1">-4146</definedName>
    <definedName name="HTML1_8" hidden="1">"96/07/11"</definedName>
    <definedName name="HTML1_9" hidden="1">"統計管理課"</definedName>
    <definedName name="HTML2_1" hidden="1">"'[４.xls]Sheet2'!$A$1:$J$25"</definedName>
    <definedName name="HTML2_10" hidden="1">""</definedName>
    <definedName name="HTML2_11" hidden="1">1</definedName>
    <definedName name="HTML2_12" hidden="1">"C:\My Documents\MyHTML.htm"</definedName>
    <definedName name="HTML2_2" hidden="1">1</definedName>
    <definedName name="HTML2_3" hidden="1">"４."</definedName>
    <definedName name="HTML2_4" hidden="1">"Sheet2"</definedName>
    <definedName name="HTML2_5" hidden="1">""</definedName>
    <definedName name="HTML2_6" hidden="1">-4146</definedName>
    <definedName name="HTML2_7" hidden="1">-4146</definedName>
    <definedName name="HTML2_8" hidden="1">"96/07/11"</definedName>
    <definedName name="HTML2_9" hidden="1">"統計管理課"</definedName>
    <definedName name="HTMLCount" hidden="1">2</definedName>
    <definedName name="part_2" localSheetId="1" hidden="1">#REF!</definedName>
    <definedName name="part_2" localSheetId="12" hidden="1">#REF!</definedName>
    <definedName name="part_2" localSheetId="13" hidden="1">#REF!</definedName>
    <definedName name="part_2" localSheetId="14" hidden="1">#REF!</definedName>
    <definedName name="part_2" localSheetId="15" hidden="1">#REF!</definedName>
    <definedName name="part_2" localSheetId="16" hidden="1">#REF!</definedName>
    <definedName name="part_2" localSheetId="17" hidden="1">#REF!</definedName>
    <definedName name="part_2" localSheetId="18" hidden="1">#REF!</definedName>
    <definedName name="part_2" localSheetId="19" hidden="1">#REF!</definedName>
    <definedName name="part_2" localSheetId="20" hidden="1">#REF!</definedName>
    <definedName name="part_2" localSheetId="3" hidden="1">#REF!</definedName>
    <definedName name="part_2" localSheetId="21" hidden="1">#REF!</definedName>
    <definedName name="part_2" localSheetId="22" hidden="1">#REF!</definedName>
    <definedName name="part_2" localSheetId="23" hidden="1">#REF!</definedName>
    <definedName name="part_2" localSheetId="24" hidden="1">#REF!</definedName>
    <definedName name="part_2" localSheetId="25" hidden="1">#REF!</definedName>
    <definedName name="part_2" localSheetId="26" hidden="1">#REF!</definedName>
    <definedName name="part_2" localSheetId="27" hidden="1">#REF!</definedName>
    <definedName name="part_2" localSheetId="28" hidden="1">#REF!</definedName>
    <definedName name="part_2" localSheetId="29" hidden="1">#REF!</definedName>
    <definedName name="part_2" localSheetId="30" hidden="1">#REF!</definedName>
    <definedName name="part_2" localSheetId="4" hidden="1">#REF!</definedName>
    <definedName name="part_2" localSheetId="31" hidden="1">#REF!</definedName>
    <definedName name="part_2" localSheetId="32" hidden="1">#REF!</definedName>
    <definedName name="part_2" localSheetId="33" hidden="1">#REF!</definedName>
    <definedName name="part_2" localSheetId="34" hidden="1">#REF!</definedName>
    <definedName name="part_2" localSheetId="35" hidden="1">#REF!</definedName>
    <definedName name="part_2" localSheetId="36" hidden="1">#REF!</definedName>
    <definedName name="part_2" localSheetId="37" hidden="1">#REF!</definedName>
    <definedName name="part_2" localSheetId="38" hidden="1">#REF!</definedName>
    <definedName name="part_2" localSheetId="39" hidden="1">#REF!</definedName>
    <definedName name="part_2" localSheetId="40" hidden="1">#REF!</definedName>
    <definedName name="part_2" localSheetId="5" hidden="1">#REF!</definedName>
    <definedName name="part_2" localSheetId="41" hidden="1">#REF!</definedName>
    <definedName name="part_2" localSheetId="42" hidden="1">#REF!</definedName>
    <definedName name="part_2" localSheetId="43" hidden="1">#REF!</definedName>
    <definedName name="part_2" localSheetId="44" hidden="1">#REF!</definedName>
    <definedName name="part_2" localSheetId="45" hidden="1">#REF!</definedName>
    <definedName name="part_2" localSheetId="46" hidden="1">#REF!</definedName>
    <definedName name="part_2" localSheetId="47" hidden="1">#REF!</definedName>
    <definedName name="part_2" localSheetId="48" hidden="1">#REF!</definedName>
    <definedName name="part_2" localSheetId="6" hidden="1">#REF!</definedName>
    <definedName name="part_2" localSheetId="7" hidden="1">#REF!</definedName>
    <definedName name="part_2" localSheetId="8" hidden="1">#REF!</definedName>
    <definedName name="part_2" localSheetId="10" hidden="1">#REF!</definedName>
    <definedName name="part_2" hidden="1">#REF!</definedName>
    <definedName name="part_3" localSheetId="1" hidden="1">#REF!</definedName>
    <definedName name="part_3" localSheetId="12" hidden="1">#REF!</definedName>
    <definedName name="part_3" localSheetId="13" hidden="1">#REF!</definedName>
    <definedName name="part_3" localSheetId="14" hidden="1">#REF!</definedName>
    <definedName name="part_3" localSheetId="15" hidden="1">#REF!</definedName>
    <definedName name="part_3" localSheetId="16" hidden="1">#REF!</definedName>
    <definedName name="part_3" localSheetId="17" hidden="1">#REF!</definedName>
    <definedName name="part_3" localSheetId="18" hidden="1">#REF!</definedName>
    <definedName name="part_3" localSheetId="19" hidden="1">#REF!</definedName>
    <definedName name="part_3" localSheetId="20" hidden="1">#REF!</definedName>
    <definedName name="part_3" localSheetId="3" hidden="1">#REF!</definedName>
    <definedName name="part_3" localSheetId="21" hidden="1">#REF!</definedName>
    <definedName name="part_3" localSheetId="22" hidden="1">#REF!</definedName>
    <definedName name="part_3" localSheetId="23" hidden="1">#REF!</definedName>
    <definedName name="part_3" localSheetId="24" hidden="1">#REF!</definedName>
    <definedName name="part_3" localSheetId="25" hidden="1">#REF!</definedName>
    <definedName name="part_3" localSheetId="26" hidden="1">#REF!</definedName>
    <definedName name="part_3" localSheetId="27" hidden="1">#REF!</definedName>
    <definedName name="part_3" localSheetId="28" hidden="1">#REF!</definedName>
    <definedName name="part_3" localSheetId="29" hidden="1">#REF!</definedName>
    <definedName name="part_3" localSheetId="30" hidden="1">#REF!</definedName>
    <definedName name="part_3" localSheetId="4" hidden="1">#REF!</definedName>
    <definedName name="part_3" localSheetId="31" hidden="1">#REF!</definedName>
    <definedName name="part_3" localSheetId="32" hidden="1">#REF!</definedName>
    <definedName name="part_3" localSheetId="33" hidden="1">#REF!</definedName>
    <definedName name="part_3" localSheetId="34" hidden="1">#REF!</definedName>
    <definedName name="part_3" localSheetId="35" hidden="1">#REF!</definedName>
    <definedName name="part_3" localSheetId="36" hidden="1">#REF!</definedName>
    <definedName name="part_3" localSheetId="37" hidden="1">#REF!</definedName>
    <definedName name="part_3" localSheetId="38" hidden="1">#REF!</definedName>
    <definedName name="part_3" localSheetId="39" hidden="1">#REF!</definedName>
    <definedName name="part_3" localSheetId="40" hidden="1">#REF!</definedName>
    <definedName name="part_3" localSheetId="5" hidden="1">#REF!</definedName>
    <definedName name="part_3" localSheetId="41" hidden="1">#REF!</definedName>
    <definedName name="part_3" localSheetId="42" hidden="1">#REF!</definedName>
    <definedName name="part_3" localSheetId="43" hidden="1">#REF!</definedName>
    <definedName name="part_3" localSheetId="44" hidden="1">#REF!</definedName>
    <definedName name="part_3" localSheetId="45" hidden="1">#REF!</definedName>
    <definedName name="part_3" localSheetId="46" hidden="1">#REF!</definedName>
    <definedName name="part_3" localSheetId="47" hidden="1">#REF!</definedName>
    <definedName name="part_3" localSheetId="48" hidden="1">#REF!</definedName>
    <definedName name="part_3" localSheetId="6" hidden="1">#REF!</definedName>
    <definedName name="part_3" localSheetId="7" hidden="1">#REF!</definedName>
    <definedName name="part_3" localSheetId="8" hidden="1">#REF!</definedName>
    <definedName name="part_3" localSheetId="10" hidden="1">#REF!</definedName>
    <definedName name="part_3" hidden="1">#REF!</definedName>
    <definedName name="_xlnm.Print_Area" localSheetId="1">'1.北海道'!$A$1:$AD$52</definedName>
    <definedName name="_xlnm.Print_Area" localSheetId="12">'11.埼玉県'!$2:$71</definedName>
    <definedName name="_xlnm.Print_Area" localSheetId="13">'12.千葉県'!$A$1:$AD$34</definedName>
    <definedName name="_xlnm.Print_Area" localSheetId="15">'14.神奈川県'!$A$1:$AD$86</definedName>
    <definedName name="_xlnm.Print_Area" localSheetId="17">'16.富山県'!$A$1:$AD$51</definedName>
    <definedName name="_xlnm.Print_Area" localSheetId="18">'17.石川県'!$A$1:$AD$34</definedName>
    <definedName name="_xlnm.Print_Area" localSheetId="19">'18.福井県'!$A$1:$AD$38</definedName>
    <definedName name="_xlnm.Print_Area" localSheetId="3">'2.青森県'!$A$1:$AD$7</definedName>
    <definedName name="_xlnm.Print_Area" localSheetId="21">'20.長野県'!$A$1:$AD$25</definedName>
    <definedName name="_xlnm.Print_Area" localSheetId="22">'21.岐阜県'!$A$1:$AD$53</definedName>
    <definedName name="_xlnm.Print_Area" localSheetId="24">'23.愛知県'!$A$1:$AD$52</definedName>
    <definedName name="_xlnm.Print_Area" localSheetId="26">'25.滋賀県'!$A$2:$AD$15</definedName>
    <definedName name="_xlnm.Print_Area" localSheetId="27">'26.京都府'!$A$1:$AD$44</definedName>
    <definedName name="_xlnm.Print_Area" localSheetId="28">'27.大阪府'!$A$2:$AD$194</definedName>
    <definedName name="_xlnm.Print_Area" localSheetId="29">'28.兵庫県'!$A$1:$AD$29</definedName>
    <definedName name="_xlnm.Print_Area" localSheetId="4">'3.岩手県'!$A$2:$AD$19</definedName>
    <definedName name="_xlnm.Print_Area" localSheetId="31">'30.和歌山県'!$A$1:$AD$11</definedName>
    <definedName name="_xlnm.Print_Area" localSheetId="32">'31.鳥取県'!$A$1:$AD$35</definedName>
    <definedName name="_xlnm.Print_Area" localSheetId="34">'33.岡山県'!$A$1:$AD$26</definedName>
    <definedName name="_xlnm.Print_Area" localSheetId="35">'34.広島県'!$A$2:$AD$27</definedName>
    <definedName name="_xlnm.Print_Area" localSheetId="36">'35.山口県'!$A$1:$AD$26</definedName>
    <definedName name="_xlnm.Print_Area" localSheetId="37">'36.徳島県'!$A$3:$AD$67</definedName>
    <definedName name="_xlnm.Print_Area" localSheetId="38">'37.香川県'!$A$32:$AD$35</definedName>
    <definedName name="_xlnm.Print_Area" localSheetId="39">'38.愛媛県'!$A$1:$AH$20</definedName>
    <definedName name="_xlnm.Print_Area" localSheetId="5">'4.宮城県'!$A$1:$AD$19</definedName>
    <definedName name="_xlnm.Print_Area" localSheetId="41">'40.福岡県'!$A$1:$AE$133</definedName>
    <definedName name="_xlnm.Print_Area" localSheetId="43">'42.長崎県'!$A$1:$AD$8</definedName>
    <definedName name="_xlnm.Print_Area" localSheetId="44">'43.熊本県'!$A$1:$AD$39</definedName>
    <definedName name="_xlnm.Print_Area" localSheetId="45">'44.大分県'!$A$1:$AD$18</definedName>
    <definedName name="_xlnm.Print_Area" localSheetId="46">'45.宮崎県'!$A$1:$AD$11</definedName>
    <definedName name="_xlnm.Print_Area" localSheetId="47">'46.鹿児島県'!$A$2:$AD$57</definedName>
    <definedName name="_xlnm.Print_Area" localSheetId="6">'5.秋田県'!$A$1:$AD$39</definedName>
    <definedName name="_xlnm.Print_Area" localSheetId="7">'6.山形県'!$A$1:$AL$39</definedName>
    <definedName name="_xlnm.Print_Area" localSheetId="8">'7.福島県'!$A$1:$AD$12</definedName>
    <definedName name="_xlnm.Print_Area" localSheetId="10">'9.栃木県'!$A$1:$AD$34</definedName>
    <definedName name="_xlnm.Print_Titles" localSheetId="13">'12.千葉県'!$1:$2</definedName>
    <definedName name="_xlnm.Print_Titles" localSheetId="15">'14.神奈川県'!$C:$C,'14.神奈川県'!$2:$2</definedName>
    <definedName name="_xlnm.Print_Titles" localSheetId="16">'15.新潟県'!$A:$C</definedName>
    <definedName name="_xlnm.Print_Titles" localSheetId="17">'16.富山県'!$A:$C</definedName>
    <definedName name="_xlnm.Print_Titles" localSheetId="19">'18.福井県'!$A:$C,'18.福井県'!$1:$1</definedName>
    <definedName name="_xlnm.Print_Titles" localSheetId="21">'20.長野県'!$2:$2</definedName>
    <definedName name="_xlnm.Print_Titles" localSheetId="22">'21.岐阜県'!$A:$AD,'21.岐阜県'!$2:$2</definedName>
    <definedName name="_xlnm.Print_Titles" localSheetId="23">'22.静岡県'!$A:$C,'22.静岡県'!$1:$2</definedName>
    <definedName name="_xlnm.Print_Titles" localSheetId="24">'23.愛知県'!$2:$2</definedName>
    <definedName name="_xlnm.Print_Titles" localSheetId="25">'24.三重県'!$C:$C,'24.三重県'!$2:$2</definedName>
    <definedName name="_xlnm.Print_Titles" localSheetId="26">'25.滋賀県'!$2:$2</definedName>
    <definedName name="_xlnm.Print_Titles" localSheetId="29">'28.兵庫県'!$A:$C,'28.兵庫県'!$1:$2</definedName>
    <definedName name="_xlnm.Print_Titles" localSheetId="30">'29.奈良県'!$2:$2</definedName>
    <definedName name="_xlnm.Print_Titles" localSheetId="32">'31.鳥取県'!$C:$C,'31.鳥取県'!$2:$2</definedName>
    <definedName name="_xlnm.Print_Titles" localSheetId="33">'32.島根県'!$C:$C</definedName>
    <definedName name="_xlnm.Print_Titles" localSheetId="34">'33.岡山県'!$C:$C</definedName>
    <definedName name="_xlnm.Print_Titles" localSheetId="36">'35.山口県'!$C:$C,'35.山口県'!$2:$2</definedName>
    <definedName name="_xlnm.Print_Titles" localSheetId="37">'36.徳島県'!$2:$2</definedName>
    <definedName name="_xlnm.Print_Titles" localSheetId="38">'37.香川県'!$A:$C,'37.香川県'!$2:$2</definedName>
    <definedName name="_xlnm.Print_Titles" localSheetId="39">'38.愛媛県'!$A:$C</definedName>
    <definedName name="_xlnm.Print_Titles" localSheetId="41">'40.福岡県'!$2:$2</definedName>
    <definedName name="_xlnm.Print_Titles" localSheetId="44">'43.熊本県'!$2:$2</definedName>
    <definedName name="_xlnm.Print_Titles" localSheetId="45">'44.大分県'!$A:$C,'44.大分県'!$1:$2</definedName>
    <definedName name="_xlnm.Print_Titles" localSheetId="47">'46.鹿児島県'!$A:$C</definedName>
    <definedName name="_xlnm.Print_Titles" localSheetId="6">'5.秋田県'!$B:$C,'5.秋田県'!$2:$2</definedName>
    <definedName name="_xlnm.Print_Titles" localSheetId="7">'6.山形県'!$C:$C</definedName>
    <definedName name="あ" localSheetId="1" hidden="1">#REF!</definedName>
    <definedName name="あ" localSheetId="12" hidden="1">#REF!</definedName>
    <definedName name="あ" localSheetId="13" hidden="1">#REF!</definedName>
    <definedName name="あ" localSheetId="14" hidden="1">#REF!</definedName>
    <definedName name="あ" localSheetId="15" hidden="1">#REF!</definedName>
    <definedName name="あ" localSheetId="16" hidden="1">#REF!</definedName>
    <definedName name="あ" localSheetId="17" hidden="1">#REF!</definedName>
    <definedName name="あ" localSheetId="18" hidden="1">#REF!</definedName>
    <definedName name="あ" localSheetId="19" hidden="1">#REF!</definedName>
    <definedName name="あ" localSheetId="20" hidden="1">#REF!</definedName>
    <definedName name="あ" localSheetId="3" hidden="1">#REF!</definedName>
    <definedName name="あ" localSheetId="21" hidden="1">#REF!</definedName>
    <definedName name="あ" localSheetId="22" hidden="1">#REF!</definedName>
    <definedName name="あ" localSheetId="23" hidden="1">#REF!</definedName>
    <definedName name="あ" localSheetId="24" hidden="1">#REF!</definedName>
    <definedName name="あ" localSheetId="25" hidden="1">#REF!</definedName>
    <definedName name="あ" localSheetId="26" hidden="1">#REF!</definedName>
    <definedName name="あ" localSheetId="27" hidden="1">#REF!</definedName>
    <definedName name="あ" localSheetId="28" hidden="1">#REF!</definedName>
    <definedName name="あ" localSheetId="29" hidden="1">#REF!</definedName>
    <definedName name="あ" localSheetId="30" hidden="1">#REF!</definedName>
    <definedName name="あ" localSheetId="4" hidden="1">#REF!</definedName>
    <definedName name="あ" localSheetId="31" hidden="1">#REF!</definedName>
    <definedName name="あ" localSheetId="32" hidden="1">#REF!</definedName>
    <definedName name="あ" localSheetId="33" hidden="1">#REF!</definedName>
    <definedName name="あ" localSheetId="34" hidden="1">#REF!</definedName>
    <definedName name="あ" localSheetId="35" hidden="1">#REF!</definedName>
    <definedName name="あ" localSheetId="36" hidden="1">#REF!</definedName>
    <definedName name="あ" localSheetId="37" hidden="1">#REF!</definedName>
    <definedName name="あ" localSheetId="38" hidden="1">#REF!</definedName>
    <definedName name="あ" localSheetId="39" hidden="1">#REF!</definedName>
    <definedName name="あ" localSheetId="40" hidden="1">#REF!</definedName>
    <definedName name="あ" localSheetId="5" hidden="1">#REF!</definedName>
    <definedName name="あ" localSheetId="41" hidden="1">#REF!</definedName>
    <definedName name="あ" localSheetId="42" hidden="1">#REF!</definedName>
    <definedName name="あ" localSheetId="43" hidden="1">#REF!</definedName>
    <definedName name="あ" localSheetId="44" hidden="1">#REF!</definedName>
    <definedName name="あ" localSheetId="45" hidden="1">#REF!</definedName>
    <definedName name="あ" localSheetId="46" hidden="1">#REF!</definedName>
    <definedName name="あ" localSheetId="47" hidden="1">#REF!</definedName>
    <definedName name="あ" localSheetId="48" hidden="1">#REF!</definedName>
    <definedName name="あ" localSheetId="6" hidden="1">#REF!</definedName>
    <definedName name="あ" localSheetId="7" hidden="1">#REF!</definedName>
    <definedName name="あ" localSheetId="8" hidden="1">#REF!</definedName>
    <definedName name="あ" localSheetId="10" hidden="1">#REF!</definedName>
    <definedName name="あ" hidden="1">#REF!</definedName>
    <definedName name="あいうえお" localSheetId="1">#REF!</definedName>
    <definedName name="あいうえお" localSheetId="12">#REF!</definedName>
    <definedName name="あいうえお" localSheetId="13">#REF!</definedName>
    <definedName name="あいうえお" localSheetId="14">#REF!</definedName>
    <definedName name="あいうえお" localSheetId="15">#REF!</definedName>
    <definedName name="あいうえお" localSheetId="16">#REF!</definedName>
    <definedName name="あいうえお" localSheetId="18">#REF!</definedName>
    <definedName name="あいうえお" localSheetId="19">#REF!</definedName>
    <definedName name="あいうえお" localSheetId="20">#REF!</definedName>
    <definedName name="あいうえお" localSheetId="3">#REF!</definedName>
    <definedName name="あいうえお" localSheetId="21">#REF!</definedName>
    <definedName name="あいうえお" localSheetId="22">#REF!</definedName>
    <definedName name="あいうえお" localSheetId="24">#REF!</definedName>
    <definedName name="あいうえお" localSheetId="25">#REF!</definedName>
    <definedName name="あいうえお" localSheetId="26">#REF!</definedName>
    <definedName name="あいうえお" localSheetId="27">#REF!</definedName>
    <definedName name="あいうえお" localSheetId="28">#REF!</definedName>
    <definedName name="あいうえお" localSheetId="29">#REF!</definedName>
    <definedName name="あいうえお" localSheetId="30">#REF!</definedName>
    <definedName name="あいうえお" localSheetId="4">#REF!</definedName>
    <definedName name="あいうえお" localSheetId="31">#REF!</definedName>
    <definedName name="あいうえお" localSheetId="32">#REF!</definedName>
    <definedName name="あいうえお" localSheetId="33">#REF!</definedName>
    <definedName name="あいうえお" localSheetId="34">#REF!</definedName>
    <definedName name="あいうえお" localSheetId="35">#REF!</definedName>
    <definedName name="あいうえお" localSheetId="36">#REF!</definedName>
    <definedName name="あいうえお" localSheetId="37">#REF!</definedName>
    <definedName name="あいうえお" localSheetId="38">#REF!</definedName>
    <definedName name="あいうえお" localSheetId="39">#REF!</definedName>
    <definedName name="あいうえお" localSheetId="40">#REF!</definedName>
    <definedName name="あいうえお" localSheetId="41">#REF!</definedName>
    <definedName name="あいうえお" localSheetId="42">#REF!</definedName>
    <definedName name="あいうえお" localSheetId="43">#REF!</definedName>
    <definedName name="あいうえお" localSheetId="44">#REF!</definedName>
    <definedName name="あいうえお" localSheetId="45">#REF!</definedName>
    <definedName name="あいうえお" localSheetId="46">#REF!</definedName>
    <definedName name="あいうえお" localSheetId="47">#REF!</definedName>
    <definedName name="あいうえお" localSheetId="48">#REF!</definedName>
    <definedName name="あいうえお" localSheetId="6">#REF!</definedName>
    <definedName name="あいうえお" localSheetId="7">#REF!</definedName>
    <definedName name="あいうえお" localSheetId="8">#REF!</definedName>
    <definedName name="あいうえお" localSheetId="10">#REF!</definedName>
    <definedName name="あいうえお">#REF!</definedName>
    <definedName name="こ" localSheetId="1" hidden="1">#REF!</definedName>
    <definedName name="こ" localSheetId="12" hidden="1">#REF!</definedName>
    <definedName name="こ" localSheetId="13" hidden="1">#REF!</definedName>
    <definedName name="こ" localSheetId="14" hidden="1">#REF!</definedName>
    <definedName name="こ" localSheetId="15" hidden="1">#REF!</definedName>
    <definedName name="こ" localSheetId="16" hidden="1">#REF!</definedName>
    <definedName name="こ" localSheetId="17" hidden="1">#REF!</definedName>
    <definedName name="こ" localSheetId="18" hidden="1">#REF!</definedName>
    <definedName name="こ" localSheetId="19" hidden="1">#REF!</definedName>
    <definedName name="こ" localSheetId="20" hidden="1">#REF!</definedName>
    <definedName name="こ" localSheetId="3" hidden="1">#REF!</definedName>
    <definedName name="こ" localSheetId="21" hidden="1">#REF!</definedName>
    <definedName name="こ" localSheetId="22" hidden="1">#REF!</definedName>
    <definedName name="こ" localSheetId="23" hidden="1">#REF!</definedName>
    <definedName name="こ" localSheetId="24" hidden="1">#REF!</definedName>
    <definedName name="こ" localSheetId="25" hidden="1">#REF!</definedName>
    <definedName name="こ" localSheetId="26" hidden="1">#REF!</definedName>
    <definedName name="こ" localSheetId="27" hidden="1">#REF!</definedName>
    <definedName name="こ" localSheetId="28" hidden="1">#REF!</definedName>
    <definedName name="こ" localSheetId="29" hidden="1">#REF!</definedName>
    <definedName name="こ" localSheetId="30" hidden="1">#REF!</definedName>
    <definedName name="こ" localSheetId="4" hidden="1">#REF!</definedName>
    <definedName name="こ" localSheetId="31" hidden="1">#REF!</definedName>
    <definedName name="こ" localSheetId="32" hidden="1">#REF!</definedName>
    <definedName name="こ" localSheetId="33" hidden="1">#REF!</definedName>
    <definedName name="こ" localSheetId="34" hidden="1">#REF!</definedName>
    <definedName name="こ" localSheetId="35" hidden="1">#REF!</definedName>
    <definedName name="こ" localSheetId="36" hidden="1">#REF!</definedName>
    <definedName name="こ" localSheetId="37" hidden="1">#REF!</definedName>
    <definedName name="こ" localSheetId="38" hidden="1">#REF!</definedName>
    <definedName name="こ" localSheetId="39" hidden="1">#REF!</definedName>
    <definedName name="こ" localSheetId="40" hidden="1">#REF!</definedName>
    <definedName name="こ" localSheetId="5" hidden="1">#REF!</definedName>
    <definedName name="こ" localSheetId="41" hidden="1">#REF!</definedName>
    <definedName name="こ" localSheetId="42" hidden="1">#REF!</definedName>
    <definedName name="こ" localSheetId="43" hidden="1">#REF!</definedName>
    <definedName name="こ" localSheetId="44" hidden="1">#REF!</definedName>
    <definedName name="こ" localSheetId="45" hidden="1">#REF!</definedName>
    <definedName name="こ" localSheetId="46" hidden="1">#REF!</definedName>
    <definedName name="こ" localSheetId="47" hidden="1">#REF!</definedName>
    <definedName name="こ" localSheetId="48" hidden="1">#REF!</definedName>
    <definedName name="こ" localSheetId="6" hidden="1">#REF!</definedName>
    <definedName name="こ" localSheetId="7" hidden="1">#REF!</definedName>
    <definedName name="こ" localSheetId="8" hidden="1">#REF!</definedName>
    <definedName name="こ" localSheetId="10" hidden="1">#REF!</definedName>
    <definedName name="こ" hidden="1">#REF!</definedName>
    <definedName name="リスト" localSheetId="1">#REF!</definedName>
    <definedName name="リスト" localSheetId="12">#REF!</definedName>
    <definedName name="リスト" localSheetId="13">#REF!</definedName>
    <definedName name="リスト" localSheetId="14">#REF!</definedName>
    <definedName name="リスト" localSheetId="15">#REF!</definedName>
    <definedName name="リスト" localSheetId="16">#REF!</definedName>
    <definedName name="リスト" localSheetId="17">#REF!</definedName>
    <definedName name="リスト" localSheetId="18">#REF!</definedName>
    <definedName name="リスト" localSheetId="19">#REF!</definedName>
    <definedName name="リスト" localSheetId="20">#REF!</definedName>
    <definedName name="リスト" localSheetId="3">#REF!</definedName>
    <definedName name="リスト" localSheetId="21">#REF!</definedName>
    <definedName name="リスト" localSheetId="22">#REF!</definedName>
    <definedName name="リスト" localSheetId="23">#REF!</definedName>
    <definedName name="リスト" localSheetId="24">#REF!</definedName>
    <definedName name="リスト" localSheetId="25">#REF!</definedName>
    <definedName name="リスト" localSheetId="26">#REF!</definedName>
    <definedName name="リスト" localSheetId="27">#REF!</definedName>
    <definedName name="リスト" localSheetId="28">#REF!</definedName>
    <definedName name="リスト" localSheetId="29">#REF!</definedName>
    <definedName name="リスト" localSheetId="30">#REF!</definedName>
    <definedName name="リスト" localSheetId="4">#REF!</definedName>
    <definedName name="リスト" localSheetId="31">#REF!</definedName>
    <definedName name="リスト" localSheetId="32">#REF!</definedName>
    <definedName name="リスト" localSheetId="33">#REF!</definedName>
    <definedName name="リスト" localSheetId="34">#REF!</definedName>
    <definedName name="リスト" localSheetId="35">#REF!</definedName>
    <definedName name="リスト" localSheetId="36">#REF!</definedName>
    <definedName name="リスト" localSheetId="37">'36.徳島県'!$A$2:$O$46</definedName>
    <definedName name="リスト" localSheetId="38">#REF!</definedName>
    <definedName name="リスト" localSheetId="39">#REF!</definedName>
    <definedName name="リスト" localSheetId="40">#REF!</definedName>
    <definedName name="リスト" localSheetId="5">#REF!</definedName>
    <definedName name="リスト" localSheetId="41">#REF!</definedName>
    <definedName name="リスト" localSheetId="42">#REF!</definedName>
    <definedName name="リスト" localSheetId="43">#REF!</definedName>
    <definedName name="リスト" localSheetId="44">#REF!</definedName>
    <definedName name="リスト" localSheetId="45">#REF!</definedName>
    <definedName name="リスト" localSheetId="46">#REF!</definedName>
    <definedName name="リスト" localSheetId="47">#REF!</definedName>
    <definedName name="リスト" localSheetId="48">#REF!</definedName>
    <definedName name="リスト" localSheetId="6">#REF!</definedName>
    <definedName name="リスト" localSheetId="7">#REF!</definedName>
    <definedName name="リスト" localSheetId="8">#REF!</definedName>
    <definedName name="リスト" localSheetId="10">#REF!</definedName>
    <definedName name="リスト">#REF!</definedName>
    <definedName name="愛知県23" localSheetId="1">#REF!</definedName>
    <definedName name="愛知県23" localSheetId="12">#REF!</definedName>
    <definedName name="愛知県23" localSheetId="13">#REF!</definedName>
    <definedName name="愛知県23" localSheetId="14">#REF!</definedName>
    <definedName name="愛知県23" localSheetId="15">#REF!</definedName>
    <definedName name="愛知県23" localSheetId="16">#REF!</definedName>
    <definedName name="愛知県23" localSheetId="17">#REF!</definedName>
    <definedName name="愛知県23" localSheetId="18">#REF!</definedName>
    <definedName name="愛知県23" localSheetId="19">#REF!</definedName>
    <definedName name="愛知県23" localSheetId="20">#REF!</definedName>
    <definedName name="愛知県23" localSheetId="3">#REF!</definedName>
    <definedName name="愛知県23" localSheetId="21">#REF!</definedName>
    <definedName name="愛知県23" localSheetId="22">#REF!</definedName>
    <definedName name="愛知県23" localSheetId="23">#REF!</definedName>
    <definedName name="愛知県23" localSheetId="24">#REF!</definedName>
    <definedName name="愛知県23" localSheetId="25">#REF!</definedName>
    <definedName name="愛知県23" localSheetId="26">#REF!</definedName>
    <definedName name="愛知県23" localSheetId="27">#REF!</definedName>
    <definedName name="愛知県23" localSheetId="28">#REF!</definedName>
    <definedName name="愛知県23" localSheetId="29">#REF!</definedName>
    <definedName name="愛知県23" localSheetId="30">#REF!</definedName>
    <definedName name="愛知県23" localSheetId="4">#REF!</definedName>
    <definedName name="愛知県23" localSheetId="31">#REF!</definedName>
    <definedName name="愛知県23" localSheetId="32">#REF!</definedName>
    <definedName name="愛知県23" localSheetId="33">#REF!</definedName>
    <definedName name="愛知県23" localSheetId="34">#REF!</definedName>
    <definedName name="愛知県23" localSheetId="35">#REF!</definedName>
    <definedName name="愛知県23" localSheetId="36">#REF!</definedName>
    <definedName name="愛知県23" localSheetId="37">#REF!</definedName>
    <definedName name="愛知県23" localSheetId="38">#REF!</definedName>
    <definedName name="愛知県23" localSheetId="39">#REF!</definedName>
    <definedName name="愛知県23" localSheetId="40">#REF!</definedName>
    <definedName name="愛知県23" localSheetId="5">#REF!</definedName>
    <definedName name="愛知県23" localSheetId="41">#REF!</definedName>
    <definedName name="愛知県23" localSheetId="42">#REF!</definedName>
    <definedName name="愛知県23" localSheetId="43">#REF!</definedName>
    <definedName name="愛知県23" localSheetId="44">#REF!</definedName>
    <definedName name="愛知県23" localSheetId="45">#REF!</definedName>
    <definedName name="愛知県23" localSheetId="46">#REF!</definedName>
    <definedName name="愛知県23" localSheetId="47">#REF!</definedName>
    <definedName name="愛知県23" localSheetId="48">#REF!</definedName>
    <definedName name="愛知県23" localSheetId="6">#REF!</definedName>
    <definedName name="愛知県23" localSheetId="7">#REF!</definedName>
    <definedName name="愛知県23" localSheetId="8">#REF!</definedName>
    <definedName name="愛知県23" localSheetId="10">#REF!</definedName>
    <definedName name="愛知県23">#REF!</definedName>
    <definedName name="愛媛県38" localSheetId="1">#REF!</definedName>
    <definedName name="愛媛県38" localSheetId="12">#REF!</definedName>
    <definedName name="愛媛県38" localSheetId="13">#REF!</definedName>
    <definedName name="愛媛県38" localSheetId="14">#REF!</definedName>
    <definedName name="愛媛県38" localSheetId="15">#REF!</definedName>
    <definedName name="愛媛県38" localSheetId="16">#REF!</definedName>
    <definedName name="愛媛県38" localSheetId="17">#REF!</definedName>
    <definedName name="愛媛県38" localSheetId="18">#REF!</definedName>
    <definedName name="愛媛県38" localSheetId="19">#REF!</definedName>
    <definedName name="愛媛県38" localSheetId="20">#REF!</definedName>
    <definedName name="愛媛県38" localSheetId="3">#REF!</definedName>
    <definedName name="愛媛県38" localSheetId="21">#REF!</definedName>
    <definedName name="愛媛県38" localSheetId="22">#REF!</definedName>
    <definedName name="愛媛県38" localSheetId="23">#REF!</definedName>
    <definedName name="愛媛県38" localSheetId="24">#REF!</definedName>
    <definedName name="愛媛県38" localSheetId="25">#REF!</definedName>
    <definedName name="愛媛県38" localSheetId="26">#REF!</definedName>
    <definedName name="愛媛県38" localSheetId="27">#REF!</definedName>
    <definedName name="愛媛県38" localSheetId="28">#REF!</definedName>
    <definedName name="愛媛県38" localSheetId="29">#REF!</definedName>
    <definedName name="愛媛県38" localSheetId="30">#REF!</definedName>
    <definedName name="愛媛県38" localSheetId="4">#REF!</definedName>
    <definedName name="愛媛県38" localSheetId="31">#REF!</definedName>
    <definedName name="愛媛県38" localSheetId="32">#REF!</definedName>
    <definedName name="愛媛県38" localSheetId="33">#REF!</definedName>
    <definedName name="愛媛県38" localSheetId="34">#REF!</definedName>
    <definedName name="愛媛県38" localSheetId="35">#REF!</definedName>
    <definedName name="愛媛県38" localSheetId="36">#REF!</definedName>
    <definedName name="愛媛県38" localSheetId="37">#REF!</definedName>
    <definedName name="愛媛県38" localSheetId="38">#REF!</definedName>
    <definedName name="愛媛県38" localSheetId="39">#REF!</definedName>
    <definedName name="愛媛県38" localSheetId="40">#REF!</definedName>
    <definedName name="愛媛県38" localSheetId="5">#REF!</definedName>
    <definedName name="愛媛県38" localSheetId="41">#REF!</definedName>
    <definedName name="愛媛県38" localSheetId="42">#REF!</definedName>
    <definedName name="愛媛県38" localSheetId="43">#REF!</definedName>
    <definedName name="愛媛県38" localSheetId="44">#REF!</definedName>
    <definedName name="愛媛県38" localSheetId="45">#REF!</definedName>
    <definedName name="愛媛県38" localSheetId="46">#REF!</definedName>
    <definedName name="愛媛県38" localSheetId="47">#REF!</definedName>
    <definedName name="愛媛県38" localSheetId="48">#REF!</definedName>
    <definedName name="愛媛県38" localSheetId="6">#REF!</definedName>
    <definedName name="愛媛県38" localSheetId="7">#REF!</definedName>
    <definedName name="愛媛県38" localSheetId="8">#REF!</definedName>
    <definedName name="愛媛県38" localSheetId="10">#REF!</definedName>
    <definedName name="愛媛県38">#REF!</definedName>
    <definedName name="茨城県08" localSheetId="1">#REF!</definedName>
    <definedName name="茨城県08" localSheetId="12">#REF!</definedName>
    <definedName name="茨城県08" localSheetId="13">#REF!</definedName>
    <definedName name="茨城県08" localSheetId="14">#REF!</definedName>
    <definedName name="茨城県08" localSheetId="15">#REF!</definedName>
    <definedName name="茨城県08" localSheetId="16">#REF!</definedName>
    <definedName name="茨城県08" localSheetId="17">#REF!</definedName>
    <definedName name="茨城県08" localSheetId="18">#REF!</definedName>
    <definedName name="茨城県08" localSheetId="19">#REF!</definedName>
    <definedName name="茨城県08" localSheetId="20">#REF!</definedName>
    <definedName name="茨城県08" localSheetId="3">#REF!</definedName>
    <definedName name="茨城県08" localSheetId="21">#REF!</definedName>
    <definedName name="茨城県08" localSheetId="22">#REF!</definedName>
    <definedName name="茨城県08" localSheetId="23">#REF!</definedName>
    <definedName name="茨城県08" localSheetId="24">#REF!</definedName>
    <definedName name="茨城県08" localSheetId="25">#REF!</definedName>
    <definedName name="茨城県08" localSheetId="26">#REF!</definedName>
    <definedName name="茨城県08" localSheetId="27">#REF!</definedName>
    <definedName name="茨城県08" localSheetId="28">#REF!</definedName>
    <definedName name="茨城県08" localSheetId="29">#REF!</definedName>
    <definedName name="茨城県08" localSheetId="30">#REF!</definedName>
    <definedName name="茨城県08" localSheetId="4">#REF!</definedName>
    <definedName name="茨城県08" localSheetId="31">#REF!</definedName>
    <definedName name="茨城県08" localSheetId="32">#REF!</definedName>
    <definedName name="茨城県08" localSheetId="33">#REF!</definedName>
    <definedName name="茨城県08" localSheetId="34">#REF!</definedName>
    <definedName name="茨城県08" localSheetId="35">#REF!</definedName>
    <definedName name="茨城県08" localSheetId="36">#REF!</definedName>
    <definedName name="茨城県08" localSheetId="37">#REF!</definedName>
    <definedName name="茨城県08" localSheetId="38">#REF!</definedName>
    <definedName name="茨城県08" localSheetId="39">#REF!</definedName>
    <definedName name="茨城県08" localSheetId="40">#REF!</definedName>
    <definedName name="茨城県08" localSheetId="5">#REF!</definedName>
    <definedName name="茨城県08" localSheetId="41">#REF!</definedName>
    <definedName name="茨城県08" localSheetId="42">#REF!</definedName>
    <definedName name="茨城県08" localSheetId="43">#REF!</definedName>
    <definedName name="茨城県08" localSheetId="44">#REF!</definedName>
    <definedName name="茨城県08" localSheetId="45">#REF!</definedName>
    <definedName name="茨城県08" localSheetId="46">#REF!</definedName>
    <definedName name="茨城県08" localSheetId="47">#REF!</definedName>
    <definedName name="茨城県08" localSheetId="48">#REF!</definedName>
    <definedName name="茨城県08" localSheetId="6">#REF!</definedName>
    <definedName name="茨城県08" localSheetId="7">#REF!</definedName>
    <definedName name="茨城県08" localSheetId="8">#REF!</definedName>
    <definedName name="茨城県08" localSheetId="10">#REF!</definedName>
    <definedName name="茨城県08">#REF!</definedName>
    <definedName name="岡山県33" localSheetId="1">#REF!</definedName>
    <definedName name="岡山県33" localSheetId="12">#REF!</definedName>
    <definedName name="岡山県33" localSheetId="13">#REF!</definedName>
    <definedName name="岡山県33" localSheetId="14">#REF!</definedName>
    <definedName name="岡山県33" localSheetId="15">#REF!</definedName>
    <definedName name="岡山県33" localSheetId="16">#REF!</definedName>
    <definedName name="岡山県33" localSheetId="17">#REF!</definedName>
    <definedName name="岡山県33" localSheetId="18">#REF!</definedName>
    <definedName name="岡山県33" localSheetId="19">#REF!</definedName>
    <definedName name="岡山県33" localSheetId="20">#REF!</definedName>
    <definedName name="岡山県33" localSheetId="3">#REF!</definedName>
    <definedName name="岡山県33" localSheetId="21">#REF!</definedName>
    <definedName name="岡山県33" localSheetId="22">#REF!</definedName>
    <definedName name="岡山県33" localSheetId="23">#REF!</definedName>
    <definedName name="岡山県33" localSheetId="24">#REF!</definedName>
    <definedName name="岡山県33" localSheetId="25">#REF!</definedName>
    <definedName name="岡山県33" localSheetId="26">#REF!</definedName>
    <definedName name="岡山県33" localSheetId="27">#REF!</definedName>
    <definedName name="岡山県33" localSheetId="28">#REF!</definedName>
    <definedName name="岡山県33" localSheetId="29">#REF!</definedName>
    <definedName name="岡山県33" localSheetId="30">#REF!</definedName>
    <definedName name="岡山県33" localSheetId="4">#REF!</definedName>
    <definedName name="岡山県33" localSheetId="31">#REF!</definedName>
    <definedName name="岡山県33" localSheetId="32">#REF!</definedName>
    <definedName name="岡山県33" localSheetId="33">#REF!</definedName>
    <definedName name="岡山県33" localSheetId="34">#REF!</definedName>
    <definedName name="岡山県33" localSheetId="35">#REF!</definedName>
    <definedName name="岡山県33" localSheetId="36">#REF!</definedName>
    <definedName name="岡山県33" localSheetId="37">#REF!</definedName>
    <definedName name="岡山県33" localSheetId="38">#REF!</definedName>
    <definedName name="岡山県33" localSheetId="39">#REF!</definedName>
    <definedName name="岡山県33" localSheetId="40">#REF!</definedName>
    <definedName name="岡山県33" localSheetId="5">#REF!</definedName>
    <definedName name="岡山県33" localSheetId="41">#REF!</definedName>
    <definedName name="岡山県33" localSheetId="42">#REF!</definedName>
    <definedName name="岡山県33" localSheetId="43">#REF!</definedName>
    <definedName name="岡山県33" localSheetId="44">#REF!</definedName>
    <definedName name="岡山県33" localSheetId="45">#REF!</definedName>
    <definedName name="岡山県33" localSheetId="46">#REF!</definedName>
    <definedName name="岡山県33" localSheetId="47">#REF!</definedName>
    <definedName name="岡山県33" localSheetId="48">#REF!</definedName>
    <definedName name="岡山県33" localSheetId="6">#REF!</definedName>
    <definedName name="岡山県33" localSheetId="7">#REF!</definedName>
    <definedName name="岡山県33" localSheetId="8">#REF!</definedName>
    <definedName name="岡山県33" localSheetId="10">#REF!</definedName>
    <definedName name="岡山県33">#REF!</definedName>
    <definedName name="岡山県34" localSheetId="1">#REF!</definedName>
    <definedName name="岡山県34" localSheetId="12">#REF!</definedName>
    <definedName name="岡山県34" localSheetId="13">#REF!</definedName>
    <definedName name="岡山県34" localSheetId="14">#REF!</definedName>
    <definedName name="岡山県34" localSheetId="15">#REF!</definedName>
    <definedName name="岡山県34" localSheetId="16">#REF!</definedName>
    <definedName name="岡山県34" localSheetId="17">#REF!</definedName>
    <definedName name="岡山県34" localSheetId="18">#REF!</definedName>
    <definedName name="岡山県34" localSheetId="19">#REF!</definedName>
    <definedName name="岡山県34" localSheetId="20">#REF!</definedName>
    <definedName name="岡山県34" localSheetId="3">#REF!</definedName>
    <definedName name="岡山県34" localSheetId="21">#REF!</definedName>
    <definedName name="岡山県34" localSheetId="22">#REF!</definedName>
    <definedName name="岡山県34" localSheetId="23">#REF!</definedName>
    <definedName name="岡山県34" localSheetId="24">#REF!</definedName>
    <definedName name="岡山県34" localSheetId="25">#REF!</definedName>
    <definedName name="岡山県34" localSheetId="26">#REF!</definedName>
    <definedName name="岡山県34" localSheetId="27">#REF!</definedName>
    <definedName name="岡山県34" localSheetId="28">#REF!</definedName>
    <definedName name="岡山県34" localSheetId="29">#REF!</definedName>
    <definedName name="岡山県34" localSheetId="30">#REF!</definedName>
    <definedName name="岡山県34" localSheetId="4">#REF!</definedName>
    <definedName name="岡山県34" localSheetId="31">#REF!</definedName>
    <definedName name="岡山県34" localSheetId="32">#REF!</definedName>
    <definedName name="岡山県34" localSheetId="33">#REF!</definedName>
    <definedName name="岡山県34" localSheetId="34">#REF!</definedName>
    <definedName name="岡山県34" localSheetId="35">#REF!</definedName>
    <definedName name="岡山県34" localSheetId="36">#REF!</definedName>
    <definedName name="岡山県34" localSheetId="37">#REF!</definedName>
    <definedName name="岡山県34" localSheetId="38">#REF!</definedName>
    <definedName name="岡山県34" localSheetId="39">#REF!</definedName>
    <definedName name="岡山県34" localSheetId="40">#REF!</definedName>
    <definedName name="岡山県34" localSheetId="5">#REF!</definedName>
    <definedName name="岡山県34" localSheetId="41">#REF!</definedName>
    <definedName name="岡山県34" localSheetId="42">#REF!</definedName>
    <definedName name="岡山県34" localSheetId="43">#REF!</definedName>
    <definedName name="岡山県34" localSheetId="44">#REF!</definedName>
    <definedName name="岡山県34" localSheetId="45">#REF!</definedName>
    <definedName name="岡山県34" localSheetId="46">#REF!</definedName>
    <definedName name="岡山県34" localSheetId="47">#REF!</definedName>
    <definedName name="岡山県34" localSheetId="48">#REF!</definedName>
    <definedName name="岡山県34" localSheetId="6">#REF!</definedName>
    <definedName name="岡山県34" localSheetId="7">#REF!</definedName>
    <definedName name="岡山県34" localSheetId="8">#REF!</definedName>
    <definedName name="岡山県34" localSheetId="10">#REF!</definedName>
    <definedName name="岡山県34">#REF!</definedName>
    <definedName name="沖縄県47" localSheetId="1">#REF!</definedName>
    <definedName name="沖縄県47" localSheetId="12">#REF!</definedName>
    <definedName name="沖縄県47" localSheetId="13">#REF!</definedName>
    <definedName name="沖縄県47" localSheetId="14">#REF!</definedName>
    <definedName name="沖縄県47" localSheetId="15">#REF!</definedName>
    <definedName name="沖縄県47" localSheetId="16">#REF!</definedName>
    <definedName name="沖縄県47" localSheetId="17">#REF!</definedName>
    <definedName name="沖縄県47" localSheetId="18">#REF!</definedName>
    <definedName name="沖縄県47" localSheetId="19">#REF!</definedName>
    <definedName name="沖縄県47" localSheetId="20">#REF!</definedName>
    <definedName name="沖縄県47" localSheetId="3">#REF!</definedName>
    <definedName name="沖縄県47" localSheetId="21">#REF!</definedName>
    <definedName name="沖縄県47" localSheetId="22">#REF!</definedName>
    <definedName name="沖縄県47" localSheetId="23">#REF!</definedName>
    <definedName name="沖縄県47" localSheetId="24">#REF!</definedName>
    <definedName name="沖縄県47" localSheetId="25">#REF!</definedName>
    <definedName name="沖縄県47" localSheetId="26">#REF!</definedName>
    <definedName name="沖縄県47" localSheetId="27">#REF!</definedName>
    <definedName name="沖縄県47" localSheetId="28">#REF!</definedName>
    <definedName name="沖縄県47" localSheetId="29">#REF!</definedName>
    <definedName name="沖縄県47" localSheetId="30">#REF!</definedName>
    <definedName name="沖縄県47" localSheetId="4">#REF!</definedName>
    <definedName name="沖縄県47" localSheetId="31">#REF!</definedName>
    <definedName name="沖縄県47" localSheetId="32">#REF!</definedName>
    <definedName name="沖縄県47" localSheetId="33">#REF!</definedName>
    <definedName name="沖縄県47" localSheetId="34">#REF!</definedName>
    <definedName name="沖縄県47" localSheetId="35">#REF!</definedName>
    <definedName name="沖縄県47" localSheetId="36">#REF!</definedName>
    <definedName name="沖縄県47" localSheetId="37">#REF!</definedName>
    <definedName name="沖縄県47" localSheetId="38">#REF!</definedName>
    <definedName name="沖縄県47" localSheetId="39">#REF!</definedName>
    <definedName name="沖縄県47" localSheetId="40">#REF!</definedName>
    <definedName name="沖縄県47" localSheetId="5">#REF!</definedName>
    <definedName name="沖縄県47" localSheetId="41">#REF!</definedName>
    <definedName name="沖縄県47" localSheetId="42">#REF!</definedName>
    <definedName name="沖縄県47" localSheetId="43">#REF!</definedName>
    <definedName name="沖縄県47" localSheetId="44">#REF!</definedName>
    <definedName name="沖縄県47" localSheetId="45">#REF!</definedName>
    <definedName name="沖縄県47" localSheetId="46">#REF!</definedName>
    <definedName name="沖縄県47" localSheetId="47">#REF!</definedName>
    <definedName name="沖縄県47" localSheetId="48">#REF!</definedName>
    <definedName name="沖縄県47" localSheetId="6">#REF!</definedName>
    <definedName name="沖縄県47" localSheetId="7">#REF!</definedName>
    <definedName name="沖縄県47" localSheetId="8">#REF!</definedName>
    <definedName name="沖縄県47" localSheetId="10">#REF!</definedName>
    <definedName name="沖縄県47">#REF!</definedName>
    <definedName name="岩手県03" localSheetId="1">#REF!</definedName>
    <definedName name="岩手県03" localSheetId="12">#REF!</definedName>
    <definedName name="岩手県03" localSheetId="13">#REF!</definedName>
    <definedName name="岩手県03" localSheetId="14">#REF!</definedName>
    <definedName name="岩手県03" localSheetId="15">#REF!</definedName>
    <definedName name="岩手県03" localSheetId="16">#REF!</definedName>
    <definedName name="岩手県03" localSheetId="17">#REF!</definedName>
    <definedName name="岩手県03" localSheetId="18">#REF!</definedName>
    <definedName name="岩手県03" localSheetId="19">#REF!</definedName>
    <definedName name="岩手県03" localSheetId="20">#REF!</definedName>
    <definedName name="岩手県03" localSheetId="3">#REF!</definedName>
    <definedName name="岩手県03" localSheetId="21">#REF!</definedName>
    <definedName name="岩手県03" localSheetId="22">#REF!</definedName>
    <definedName name="岩手県03" localSheetId="23">#REF!</definedName>
    <definedName name="岩手県03" localSheetId="24">#REF!</definedName>
    <definedName name="岩手県03" localSheetId="25">#REF!</definedName>
    <definedName name="岩手県03" localSheetId="26">#REF!</definedName>
    <definedName name="岩手県03" localSheetId="27">#REF!</definedName>
    <definedName name="岩手県03" localSheetId="28">#REF!</definedName>
    <definedName name="岩手県03" localSheetId="29">#REF!</definedName>
    <definedName name="岩手県03" localSheetId="30">#REF!</definedName>
    <definedName name="岩手県03" localSheetId="4">#REF!</definedName>
    <definedName name="岩手県03" localSheetId="31">#REF!</definedName>
    <definedName name="岩手県03" localSheetId="32">#REF!</definedName>
    <definedName name="岩手県03" localSheetId="33">#REF!</definedName>
    <definedName name="岩手県03" localSheetId="34">#REF!</definedName>
    <definedName name="岩手県03" localSheetId="35">#REF!</definedName>
    <definedName name="岩手県03" localSheetId="36">#REF!</definedName>
    <definedName name="岩手県03" localSheetId="37">#REF!</definedName>
    <definedName name="岩手県03" localSheetId="38">#REF!</definedName>
    <definedName name="岩手県03" localSheetId="39">#REF!</definedName>
    <definedName name="岩手県03" localSheetId="40">#REF!</definedName>
    <definedName name="岩手県03" localSheetId="5">#REF!</definedName>
    <definedName name="岩手県03" localSheetId="41">#REF!</definedName>
    <definedName name="岩手県03" localSheetId="42">#REF!</definedName>
    <definedName name="岩手県03" localSheetId="43">#REF!</definedName>
    <definedName name="岩手県03" localSheetId="44">#REF!</definedName>
    <definedName name="岩手県03" localSheetId="45">#REF!</definedName>
    <definedName name="岩手県03" localSheetId="46">#REF!</definedName>
    <definedName name="岩手県03" localSheetId="47">#REF!</definedName>
    <definedName name="岩手県03" localSheetId="48">#REF!</definedName>
    <definedName name="岩手県03" localSheetId="6">#REF!</definedName>
    <definedName name="岩手県03" localSheetId="7">#REF!</definedName>
    <definedName name="岩手県03" localSheetId="8">#REF!</definedName>
    <definedName name="岩手県03" localSheetId="10">#REF!</definedName>
    <definedName name="岩手県03">#REF!</definedName>
    <definedName name="岐阜県21" localSheetId="1">#REF!</definedName>
    <definedName name="岐阜県21" localSheetId="12">#REF!</definedName>
    <definedName name="岐阜県21" localSheetId="13">#REF!</definedName>
    <definedName name="岐阜県21" localSheetId="14">#REF!</definedName>
    <definedName name="岐阜県21" localSheetId="15">#REF!</definedName>
    <definedName name="岐阜県21" localSheetId="16">#REF!</definedName>
    <definedName name="岐阜県21" localSheetId="17">#REF!</definedName>
    <definedName name="岐阜県21" localSheetId="18">#REF!</definedName>
    <definedName name="岐阜県21" localSheetId="19">#REF!</definedName>
    <definedName name="岐阜県21" localSheetId="20">#REF!</definedName>
    <definedName name="岐阜県21" localSheetId="3">#REF!</definedName>
    <definedName name="岐阜県21" localSheetId="21">#REF!</definedName>
    <definedName name="岐阜県21" localSheetId="22">#REF!</definedName>
    <definedName name="岐阜県21" localSheetId="23">#REF!</definedName>
    <definedName name="岐阜県21" localSheetId="24">#REF!</definedName>
    <definedName name="岐阜県21" localSheetId="25">#REF!</definedName>
    <definedName name="岐阜県21" localSheetId="26">#REF!</definedName>
    <definedName name="岐阜県21" localSheetId="27">#REF!</definedName>
    <definedName name="岐阜県21" localSheetId="28">#REF!</definedName>
    <definedName name="岐阜県21" localSheetId="29">#REF!</definedName>
    <definedName name="岐阜県21" localSheetId="30">#REF!</definedName>
    <definedName name="岐阜県21" localSheetId="4">#REF!</definedName>
    <definedName name="岐阜県21" localSheetId="31">#REF!</definedName>
    <definedName name="岐阜県21" localSheetId="32">#REF!</definedName>
    <definedName name="岐阜県21" localSheetId="33">#REF!</definedName>
    <definedName name="岐阜県21" localSheetId="34">#REF!</definedName>
    <definedName name="岐阜県21" localSheetId="35">#REF!</definedName>
    <definedName name="岐阜県21" localSheetId="36">#REF!</definedName>
    <definedName name="岐阜県21" localSheetId="37">#REF!</definedName>
    <definedName name="岐阜県21" localSheetId="38">#REF!</definedName>
    <definedName name="岐阜県21" localSheetId="39">#REF!</definedName>
    <definedName name="岐阜県21" localSheetId="40">#REF!</definedName>
    <definedName name="岐阜県21" localSheetId="5">#REF!</definedName>
    <definedName name="岐阜県21" localSheetId="41">#REF!</definedName>
    <definedName name="岐阜県21" localSheetId="42">#REF!</definedName>
    <definedName name="岐阜県21" localSheetId="43">#REF!</definedName>
    <definedName name="岐阜県21" localSheetId="44">#REF!</definedName>
    <definedName name="岐阜県21" localSheetId="45">#REF!</definedName>
    <definedName name="岐阜県21" localSheetId="46">#REF!</definedName>
    <definedName name="岐阜県21" localSheetId="47">#REF!</definedName>
    <definedName name="岐阜県21" localSheetId="48">#REF!</definedName>
    <definedName name="岐阜県21" localSheetId="6">#REF!</definedName>
    <definedName name="岐阜県21" localSheetId="7">#REF!</definedName>
    <definedName name="岐阜県21" localSheetId="8">#REF!</definedName>
    <definedName name="岐阜県21" localSheetId="10">#REF!</definedName>
    <definedName name="岐阜県21">#REF!</definedName>
    <definedName name="宮崎県45" localSheetId="1">#REF!</definedName>
    <definedName name="宮崎県45" localSheetId="12">#REF!</definedName>
    <definedName name="宮崎県45" localSheetId="13">#REF!</definedName>
    <definedName name="宮崎県45" localSheetId="14">#REF!</definedName>
    <definedName name="宮崎県45" localSheetId="15">#REF!</definedName>
    <definedName name="宮崎県45" localSheetId="16">#REF!</definedName>
    <definedName name="宮崎県45" localSheetId="17">#REF!</definedName>
    <definedName name="宮崎県45" localSheetId="18">#REF!</definedName>
    <definedName name="宮崎県45" localSheetId="19">#REF!</definedName>
    <definedName name="宮崎県45" localSheetId="20">#REF!</definedName>
    <definedName name="宮崎県45" localSheetId="3">#REF!</definedName>
    <definedName name="宮崎県45" localSheetId="21">#REF!</definedName>
    <definedName name="宮崎県45" localSheetId="22">#REF!</definedName>
    <definedName name="宮崎県45" localSheetId="23">#REF!</definedName>
    <definedName name="宮崎県45" localSheetId="24">#REF!</definedName>
    <definedName name="宮崎県45" localSheetId="25">#REF!</definedName>
    <definedName name="宮崎県45" localSheetId="26">#REF!</definedName>
    <definedName name="宮崎県45" localSheetId="27">#REF!</definedName>
    <definedName name="宮崎県45" localSheetId="28">#REF!</definedName>
    <definedName name="宮崎県45" localSheetId="29">#REF!</definedName>
    <definedName name="宮崎県45" localSheetId="30">#REF!</definedName>
    <definedName name="宮崎県45" localSheetId="4">#REF!</definedName>
    <definedName name="宮崎県45" localSheetId="31">#REF!</definedName>
    <definedName name="宮崎県45" localSheetId="32">#REF!</definedName>
    <definedName name="宮崎県45" localSheetId="33">#REF!</definedName>
    <definedName name="宮崎県45" localSheetId="34">#REF!</definedName>
    <definedName name="宮崎県45" localSheetId="35">#REF!</definedName>
    <definedName name="宮崎県45" localSheetId="36">#REF!</definedName>
    <definedName name="宮崎県45" localSheetId="37">#REF!</definedName>
    <definedName name="宮崎県45" localSheetId="38">#REF!</definedName>
    <definedName name="宮崎県45" localSheetId="39">#REF!</definedName>
    <definedName name="宮崎県45" localSheetId="40">#REF!</definedName>
    <definedName name="宮崎県45" localSheetId="5">#REF!</definedName>
    <definedName name="宮崎県45" localSheetId="41">#REF!</definedName>
    <definedName name="宮崎県45" localSheetId="42">#REF!</definedName>
    <definedName name="宮崎県45" localSheetId="43">#REF!</definedName>
    <definedName name="宮崎県45" localSheetId="44">#REF!</definedName>
    <definedName name="宮崎県45" localSheetId="45">#REF!</definedName>
    <definedName name="宮崎県45" localSheetId="46">#REF!</definedName>
    <definedName name="宮崎県45" localSheetId="47">#REF!</definedName>
    <definedName name="宮崎県45" localSheetId="48">#REF!</definedName>
    <definedName name="宮崎県45" localSheetId="6">#REF!</definedName>
    <definedName name="宮崎県45" localSheetId="7">#REF!</definedName>
    <definedName name="宮崎県45" localSheetId="8">#REF!</definedName>
    <definedName name="宮崎県45" localSheetId="10">#REF!</definedName>
    <definedName name="宮崎県45">#REF!</definedName>
    <definedName name="宮城県04" localSheetId="1">#REF!</definedName>
    <definedName name="宮城県04" localSheetId="12">#REF!</definedName>
    <definedName name="宮城県04" localSheetId="13">#REF!</definedName>
    <definedName name="宮城県04" localSheetId="14">#REF!</definedName>
    <definedName name="宮城県04" localSheetId="15">#REF!</definedName>
    <definedName name="宮城県04" localSheetId="16">#REF!</definedName>
    <definedName name="宮城県04" localSheetId="17">#REF!</definedName>
    <definedName name="宮城県04" localSheetId="18">#REF!</definedName>
    <definedName name="宮城県04" localSheetId="19">#REF!</definedName>
    <definedName name="宮城県04" localSheetId="20">#REF!</definedName>
    <definedName name="宮城県04" localSheetId="3">#REF!</definedName>
    <definedName name="宮城県04" localSheetId="21">#REF!</definedName>
    <definedName name="宮城県04" localSheetId="22">#REF!</definedName>
    <definedName name="宮城県04" localSheetId="23">#REF!</definedName>
    <definedName name="宮城県04" localSheetId="24">#REF!</definedName>
    <definedName name="宮城県04" localSheetId="25">#REF!</definedName>
    <definedName name="宮城県04" localSheetId="26">#REF!</definedName>
    <definedName name="宮城県04" localSheetId="27">#REF!</definedName>
    <definedName name="宮城県04" localSheetId="28">#REF!</definedName>
    <definedName name="宮城県04" localSheetId="29">#REF!</definedName>
    <definedName name="宮城県04" localSheetId="30">#REF!</definedName>
    <definedName name="宮城県04" localSheetId="4">#REF!</definedName>
    <definedName name="宮城県04" localSheetId="31">#REF!</definedName>
    <definedName name="宮城県04" localSheetId="32">#REF!</definedName>
    <definedName name="宮城県04" localSheetId="33">#REF!</definedName>
    <definedName name="宮城県04" localSheetId="34">#REF!</definedName>
    <definedName name="宮城県04" localSheetId="35">#REF!</definedName>
    <definedName name="宮城県04" localSheetId="36">#REF!</definedName>
    <definedName name="宮城県04" localSheetId="37">#REF!</definedName>
    <definedName name="宮城県04" localSheetId="38">#REF!</definedName>
    <definedName name="宮城県04" localSheetId="39">#REF!</definedName>
    <definedName name="宮城県04" localSheetId="40">#REF!</definedName>
    <definedName name="宮城県04" localSheetId="5">#REF!</definedName>
    <definedName name="宮城県04" localSheetId="41">#REF!</definedName>
    <definedName name="宮城県04" localSheetId="42">#REF!</definedName>
    <definedName name="宮城県04" localSheetId="43">#REF!</definedName>
    <definedName name="宮城県04" localSheetId="44">#REF!</definedName>
    <definedName name="宮城県04" localSheetId="45">#REF!</definedName>
    <definedName name="宮城県04" localSheetId="46">#REF!</definedName>
    <definedName name="宮城県04" localSheetId="47">#REF!</definedName>
    <definedName name="宮城県04" localSheetId="48">#REF!</definedName>
    <definedName name="宮城県04" localSheetId="6">#REF!</definedName>
    <definedName name="宮城県04" localSheetId="7">#REF!</definedName>
    <definedName name="宮城県04" localSheetId="8">#REF!</definedName>
    <definedName name="宮城県04" localSheetId="10">#REF!</definedName>
    <definedName name="宮城県04">#REF!</definedName>
    <definedName name="京都府26" localSheetId="1">#REF!</definedName>
    <definedName name="京都府26" localSheetId="12">#REF!</definedName>
    <definedName name="京都府26" localSheetId="13">#REF!</definedName>
    <definedName name="京都府26" localSheetId="14">#REF!</definedName>
    <definedName name="京都府26" localSheetId="15">#REF!</definedName>
    <definedName name="京都府26" localSheetId="16">#REF!</definedName>
    <definedName name="京都府26" localSheetId="17">#REF!</definedName>
    <definedName name="京都府26" localSheetId="18">#REF!</definedName>
    <definedName name="京都府26" localSheetId="19">#REF!</definedName>
    <definedName name="京都府26" localSheetId="20">#REF!</definedName>
    <definedName name="京都府26" localSheetId="3">#REF!</definedName>
    <definedName name="京都府26" localSheetId="21">#REF!</definedName>
    <definedName name="京都府26" localSheetId="22">#REF!</definedName>
    <definedName name="京都府26" localSheetId="23">#REF!</definedName>
    <definedName name="京都府26" localSheetId="24">#REF!</definedName>
    <definedName name="京都府26" localSheetId="25">#REF!</definedName>
    <definedName name="京都府26" localSheetId="26">#REF!</definedName>
    <definedName name="京都府26" localSheetId="27">#REF!</definedName>
    <definedName name="京都府26" localSheetId="28">#REF!</definedName>
    <definedName name="京都府26" localSheetId="29">#REF!</definedName>
    <definedName name="京都府26" localSheetId="30">#REF!</definedName>
    <definedName name="京都府26" localSheetId="4">#REF!</definedName>
    <definedName name="京都府26" localSheetId="31">#REF!</definedName>
    <definedName name="京都府26" localSheetId="32">#REF!</definedName>
    <definedName name="京都府26" localSheetId="33">#REF!</definedName>
    <definedName name="京都府26" localSheetId="34">#REF!</definedName>
    <definedName name="京都府26" localSheetId="35">#REF!</definedName>
    <definedName name="京都府26" localSheetId="36">#REF!</definedName>
    <definedName name="京都府26" localSheetId="37">#REF!</definedName>
    <definedName name="京都府26" localSheetId="38">#REF!</definedName>
    <definedName name="京都府26" localSheetId="39">#REF!</definedName>
    <definedName name="京都府26" localSheetId="40">#REF!</definedName>
    <definedName name="京都府26" localSheetId="5">#REF!</definedName>
    <definedName name="京都府26" localSheetId="41">#REF!</definedName>
    <definedName name="京都府26" localSheetId="42">#REF!</definedName>
    <definedName name="京都府26" localSheetId="43">#REF!</definedName>
    <definedName name="京都府26" localSheetId="44">#REF!</definedName>
    <definedName name="京都府26" localSheetId="45">#REF!</definedName>
    <definedName name="京都府26" localSheetId="46">#REF!</definedName>
    <definedName name="京都府26" localSheetId="47">#REF!</definedName>
    <definedName name="京都府26" localSheetId="48">#REF!</definedName>
    <definedName name="京都府26" localSheetId="6">#REF!</definedName>
    <definedName name="京都府26" localSheetId="7">#REF!</definedName>
    <definedName name="京都府26" localSheetId="8">#REF!</definedName>
    <definedName name="京都府26" localSheetId="10">#REF!</definedName>
    <definedName name="京都府26">#REF!</definedName>
    <definedName name="熊本県43" localSheetId="1">#REF!</definedName>
    <definedName name="熊本県43" localSheetId="12">#REF!</definedName>
    <definedName name="熊本県43" localSheetId="13">#REF!</definedName>
    <definedName name="熊本県43" localSheetId="14">#REF!</definedName>
    <definedName name="熊本県43" localSheetId="15">#REF!</definedName>
    <definedName name="熊本県43" localSheetId="16">#REF!</definedName>
    <definedName name="熊本県43" localSheetId="17">#REF!</definedName>
    <definedName name="熊本県43" localSheetId="18">#REF!</definedName>
    <definedName name="熊本県43" localSheetId="19">#REF!</definedName>
    <definedName name="熊本県43" localSheetId="20">#REF!</definedName>
    <definedName name="熊本県43" localSheetId="3">#REF!</definedName>
    <definedName name="熊本県43" localSheetId="21">#REF!</definedName>
    <definedName name="熊本県43" localSheetId="22">#REF!</definedName>
    <definedName name="熊本県43" localSheetId="23">#REF!</definedName>
    <definedName name="熊本県43" localSheetId="24">#REF!</definedName>
    <definedName name="熊本県43" localSheetId="25">#REF!</definedName>
    <definedName name="熊本県43" localSheetId="26">#REF!</definedName>
    <definedName name="熊本県43" localSheetId="27">#REF!</definedName>
    <definedName name="熊本県43" localSheetId="28">#REF!</definedName>
    <definedName name="熊本県43" localSheetId="29">#REF!</definedName>
    <definedName name="熊本県43" localSheetId="30">#REF!</definedName>
    <definedName name="熊本県43" localSheetId="4">#REF!</definedName>
    <definedName name="熊本県43" localSheetId="31">#REF!</definedName>
    <definedName name="熊本県43" localSheetId="32">#REF!</definedName>
    <definedName name="熊本県43" localSheetId="33">#REF!</definedName>
    <definedName name="熊本県43" localSheetId="34">#REF!</definedName>
    <definedName name="熊本県43" localSheetId="35">#REF!</definedName>
    <definedName name="熊本県43" localSheetId="36">#REF!</definedName>
    <definedName name="熊本県43" localSheetId="37">#REF!</definedName>
    <definedName name="熊本県43" localSheetId="38">#REF!</definedName>
    <definedName name="熊本県43" localSheetId="39">#REF!</definedName>
    <definedName name="熊本県43" localSheetId="40">#REF!</definedName>
    <definedName name="熊本県43" localSheetId="5">#REF!</definedName>
    <definedName name="熊本県43" localSheetId="41">#REF!</definedName>
    <definedName name="熊本県43" localSheetId="42">#REF!</definedName>
    <definedName name="熊本県43" localSheetId="43">#REF!</definedName>
    <definedName name="熊本県43" localSheetId="44">#REF!</definedName>
    <definedName name="熊本県43" localSheetId="45">#REF!</definedName>
    <definedName name="熊本県43" localSheetId="46">#REF!</definedName>
    <definedName name="熊本県43" localSheetId="47">#REF!</definedName>
    <definedName name="熊本県43" localSheetId="48">#REF!</definedName>
    <definedName name="熊本県43" localSheetId="6">#REF!</definedName>
    <definedName name="熊本県43" localSheetId="7">#REF!</definedName>
    <definedName name="熊本県43" localSheetId="8">#REF!</definedName>
    <definedName name="熊本県43" localSheetId="10">#REF!</definedName>
    <definedName name="熊本県43">#REF!</definedName>
    <definedName name="群馬県10" localSheetId="1">#REF!</definedName>
    <definedName name="群馬県10" localSheetId="12">#REF!</definedName>
    <definedName name="群馬県10" localSheetId="13">#REF!</definedName>
    <definedName name="群馬県10" localSheetId="14">#REF!</definedName>
    <definedName name="群馬県10" localSheetId="15">#REF!</definedName>
    <definedName name="群馬県10" localSheetId="16">#REF!</definedName>
    <definedName name="群馬県10" localSheetId="17">#REF!</definedName>
    <definedName name="群馬県10" localSheetId="18">#REF!</definedName>
    <definedName name="群馬県10" localSheetId="19">#REF!</definedName>
    <definedName name="群馬県10" localSheetId="20">#REF!</definedName>
    <definedName name="群馬県10" localSheetId="3">#REF!</definedName>
    <definedName name="群馬県10" localSheetId="21">#REF!</definedName>
    <definedName name="群馬県10" localSheetId="22">#REF!</definedName>
    <definedName name="群馬県10" localSheetId="23">#REF!</definedName>
    <definedName name="群馬県10" localSheetId="24">#REF!</definedName>
    <definedName name="群馬県10" localSheetId="25">#REF!</definedName>
    <definedName name="群馬県10" localSheetId="26">#REF!</definedName>
    <definedName name="群馬県10" localSheetId="27">#REF!</definedName>
    <definedName name="群馬県10" localSheetId="28">#REF!</definedName>
    <definedName name="群馬県10" localSheetId="29">#REF!</definedName>
    <definedName name="群馬県10" localSheetId="30">#REF!</definedName>
    <definedName name="群馬県10" localSheetId="4">#REF!</definedName>
    <definedName name="群馬県10" localSheetId="31">#REF!</definedName>
    <definedName name="群馬県10" localSheetId="32">#REF!</definedName>
    <definedName name="群馬県10" localSheetId="33">#REF!</definedName>
    <definedName name="群馬県10" localSheetId="34">#REF!</definedName>
    <definedName name="群馬県10" localSheetId="35">#REF!</definedName>
    <definedName name="群馬県10" localSheetId="36">#REF!</definedName>
    <definedName name="群馬県10" localSheetId="37">#REF!</definedName>
    <definedName name="群馬県10" localSheetId="38">#REF!</definedName>
    <definedName name="群馬県10" localSheetId="39">#REF!</definedName>
    <definedName name="群馬県10" localSheetId="40">#REF!</definedName>
    <definedName name="群馬県10" localSheetId="5">#REF!</definedName>
    <definedName name="群馬県10" localSheetId="41">#REF!</definedName>
    <definedName name="群馬県10" localSheetId="42">#REF!</definedName>
    <definedName name="群馬県10" localSheetId="43">#REF!</definedName>
    <definedName name="群馬県10" localSheetId="44">#REF!</definedName>
    <definedName name="群馬県10" localSheetId="45">#REF!</definedName>
    <definedName name="群馬県10" localSheetId="46">#REF!</definedName>
    <definedName name="群馬県10" localSheetId="47">#REF!</definedName>
    <definedName name="群馬県10" localSheetId="48">#REF!</definedName>
    <definedName name="群馬県10" localSheetId="6">#REF!</definedName>
    <definedName name="群馬県10" localSheetId="7">#REF!</definedName>
    <definedName name="群馬県10" localSheetId="8">#REF!</definedName>
    <definedName name="群馬県10" localSheetId="10">#REF!</definedName>
    <definedName name="群馬県10">#REF!</definedName>
    <definedName name="広島県34" localSheetId="1">#REF!</definedName>
    <definedName name="広島県34" localSheetId="12">#REF!</definedName>
    <definedName name="広島県34" localSheetId="13">#REF!</definedName>
    <definedName name="広島県34" localSheetId="14">#REF!</definedName>
    <definedName name="広島県34" localSheetId="15">#REF!</definedName>
    <definedName name="広島県34" localSheetId="16">#REF!</definedName>
    <definedName name="広島県34" localSheetId="17">#REF!</definedName>
    <definedName name="広島県34" localSheetId="18">#REF!</definedName>
    <definedName name="広島県34" localSheetId="19">#REF!</definedName>
    <definedName name="広島県34" localSheetId="20">#REF!</definedName>
    <definedName name="広島県34" localSheetId="3">#REF!</definedName>
    <definedName name="広島県34" localSheetId="21">#REF!</definedName>
    <definedName name="広島県34" localSheetId="22">#REF!</definedName>
    <definedName name="広島県34" localSheetId="23">#REF!</definedName>
    <definedName name="広島県34" localSheetId="24">#REF!</definedName>
    <definedName name="広島県34" localSheetId="25">#REF!</definedName>
    <definedName name="広島県34" localSheetId="26">#REF!</definedName>
    <definedName name="広島県34" localSheetId="27">#REF!</definedName>
    <definedName name="広島県34" localSheetId="28">#REF!</definedName>
    <definedName name="広島県34" localSheetId="29">#REF!</definedName>
    <definedName name="広島県34" localSheetId="30">#REF!</definedName>
    <definedName name="広島県34" localSheetId="4">#REF!</definedName>
    <definedName name="広島県34" localSheetId="31">#REF!</definedName>
    <definedName name="広島県34" localSheetId="32">#REF!</definedName>
    <definedName name="広島県34" localSheetId="33">#REF!</definedName>
    <definedName name="広島県34" localSheetId="34">#REF!</definedName>
    <definedName name="広島県34" localSheetId="35">#REF!</definedName>
    <definedName name="広島県34" localSheetId="36">#REF!</definedName>
    <definedName name="広島県34" localSheetId="37">#REF!</definedName>
    <definedName name="広島県34" localSheetId="38">#REF!</definedName>
    <definedName name="広島県34" localSheetId="39">#REF!</definedName>
    <definedName name="広島県34" localSheetId="40">#REF!</definedName>
    <definedName name="広島県34" localSheetId="5">#REF!</definedName>
    <definedName name="広島県34" localSheetId="41">#REF!</definedName>
    <definedName name="広島県34" localSheetId="42">#REF!</definedName>
    <definedName name="広島県34" localSheetId="43">#REF!</definedName>
    <definedName name="広島県34" localSheetId="44">#REF!</definedName>
    <definedName name="広島県34" localSheetId="45">#REF!</definedName>
    <definedName name="広島県34" localSheetId="46">#REF!</definedName>
    <definedName name="広島県34" localSheetId="47">#REF!</definedName>
    <definedName name="広島県34" localSheetId="48">#REF!</definedName>
    <definedName name="広島県34" localSheetId="6">#REF!</definedName>
    <definedName name="広島県34" localSheetId="7">#REF!</definedName>
    <definedName name="広島県34" localSheetId="8">#REF!</definedName>
    <definedName name="広島県34" localSheetId="10">#REF!</definedName>
    <definedName name="広島県34">#REF!</definedName>
    <definedName name="香川県37" localSheetId="1">#REF!</definedName>
    <definedName name="香川県37" localSheetId="12">#REF!</definedName>
    <definedName name="香川県37" localSheetId="13">#REF!</definedName>
    <definedName name="香川県37" localSheetId="14">#REF!</definedName>
    <definedName name="香川県37" localSheetId="15">#REF!</definedName>
    <definedName name="香川県37" localSheetId="16">#REF!</definedName>
    <definedName name="香川県37" localSheetId="17">#REF!</definedName>
    <definedName name="香川県37" localSheetId="18">#REF!</definedName>
    <definedName name="香川県37" localSheetId="19">#REF!</definedName>
    <definedName name="香川県37" localSheetId="20">#REF!</definedName>
    <definedName name="香川県37" localSheetId="3">#REF!</definedName>
    <definedName name="香川県37" localSheetId="21">#REF!</definedName>
    <definedName name="香川県37" localSheetId="22">#REF!</definedName>
    <definedName name="香川県37" localSheetId="23">#REF!</definedName>
    <definedName name="香川県37" localSheetId="24">#REF!</definedName>
    <definedName name="香川県37" localSheetId="25">#REF!</definedName>
    <definedName name="香川県37" localSheetId="26">#REF!</definedName>
    <definedName name="香川県37" localSheetId="27">#REF!</definedName>
    <definedName name="香川県37" localSheetId="28">#REF!</definedName>
    <definedName name="香川県37" localSheetId="29">#REF!</definedName>
    <definedName name="香川県37" localSheetId="30">#REF!</definedName>
    <definedName name="香川県37" localSheetId="4">#REF!</definedName>
    <definedName name="香川県37" localSheetId="31">#REF!</definedName>
    <definedName name="香川県37" localSheetId="32">#REF!</definedName>
    <definedName name="香川県37" localSheetId="33">#REF!</definedName>
    <definedName name="香川県37" localSheetId="34">#REF!</definedName>
    <definedName name="香川県37" localSheetId="35">#REF!</definedName>
    <definedName name="香川県37" localSheetId="36">#REF!</definedName>
    <definedName name="香川県37" localSheetId="37">#REF!</definedName>
    <definedName name="香川県37" localSheetId="38">#REF!</definedName>
    <definedName name="香川県37" localSheetId="39">#REF!</definedName>
    <definedName name="香川県37" localSheetId="40">#REF!</definedName>
    <definedName name="香川県37" localSheetId="5">#REF!</definedName>
    <definedName name="香川県37" localSheetId="41">#REF!</definedName>
    <definedName name="香川県37" localSheetId="42">#REF!</definedName>
    <definedName name="香川県37" localSheetId="43">#REF!</definedName>
    <definedName name="香川県37" localSheetId="44">#REF!</definedName>
    <definedName name="香川県37" localSheetId="45">#REF!</definedName>
    <definedName name="香川県37" localSheetId="46">#REF!</definedName>
    <definedName name="香川県37" localSheetId="47">#REF!</definedName>
    <definedName name="香川県37" localSheetId="48">#REF!</definedName>
    <definedName name="香川県37" localSheetId="6">#REF!</definedName>
    <definedName name="香川県37" localSheetId="7">#REF!</definedName>
    <definedName name="香川県37" localSheetId="8">#REF!</definedName>
    <definedName name="香川県37" localSheetId="10">#REF!</definedName>
    <definedName name="香川県37">#REF!</definedName>
    <definedName name="高知県39" localSheetId="1">#REF!</definedName>
    <definedName name="高知県39" localSheetId="12">#REF!</definedName>
    <definedName name="高知県39" localSheetId="13">#REF!</definedName>
    <definedName name="高知県39" localSheetId="14">#REF!</definedName>
    <definedName name="高知県39" localSheetId="15">#REF!</definedName>
    <definedName name="高知県39" localSheetId="16">#REF!</definedName>
    <definedName name="高知県39" localSheetId="17">#REF!</definedName>
    <definedName name="高知県39" localSheetId="18">#REF!</definedName>
    <definedName name="高知県39" localSheetId="19">#REF!</definedName>
    <definedName name="高知県39" localSheetId="20">#REF!</definedName>
    <definedName name="高知県39" localSheetId="3">#REF!</definedName>
    <definedName name="高知県39" localSheetId="21">#REF!</definedName>
    <definedName name="高知県39" localSheetId="22">#REF!</definedName>
    <definedName name="高知県39" localSheetId="23">#REF!</definedName>
    <definedName name="高知県39" localSheetId="24">#REF!</definedName>
    <definedName name="高知県39" localSheetId="25">#REF!</definedName>
    <definedName name="高知県39" localSheetId="26">#REF!</definedName>
    <definedName name="高知県39" localSheetId="27">#REF!</definedName>
    <definedName name="高知県39" localSheetId="28">#REF!</definedName>
    <definedName name="高知県39" localSheetId="29">#REF!</definedName>
    <definedName name="高知県39" localSheetId="30">#REF!</definedName>
    <definedName name="高知県39" localSheetId="4">#REF!</definedName>
    <definedName name="高知県39" localSheetId="31">#REF!</definedName>
    <definedName name="高知県39" localSheetId="32">#REF!</definedName>
    <definedName name="高知県39" localSheetId="33">#REF!</definedName>
    <definedName name="高知県39" localSheetId="34">#REF!</definedName>
    <definedName name="高知県39" localSheetId="35">#REF!</definedName>
    <definedName name="高知県39" localSheetId="36">#REF!</definedName>
    <definedName name="高知県39" localSheetId="37">#REF!</definedName>
    <definedName name="高知県39" localSheetId="38">#REF!</definedName>
    <definedName name="高知県39" localSheetId="39">#REF!</definedName>
    <definedName name="高知県39" localSheetId="40">#REF!</definedName>
    <definedName name="高知県39" localSheetId="5">#REF!</definedName>
    <definedName name="高知県39" localSheetId="41">#REF!</definedName>
    <definedName name="高知県39" localSheetId="42">#REF!</definedName>
    <definedName name="高知県39" localSheetId="43">#REF!</definedName>
    <definedName name="高知県39" localSheetId="44">#REF!</definedName>
    <definedName name="高知県39" localSheetId="45">#REF!</definedName>
    <definedName name="高知県39" localSheetId="46">#REF!</definedName>
    <definedName name="高知県39" localSheetId="47">#REF!</definedName>
    <definedName name="高知県39" localSheetId="48">#REF!</definedName>
    <definedName name="高知県39" localSheetId="6">#REF!</definedName>
    <definedName name="高知県39" localSheetId="7">#REF!</definedName>
    <definedName name="高知県39" localSheetId="8">#REF!</definedName>
    <definedName name="高知県39" localSheetId="10">#REF!</definedName>
    <definedName name="高知県39">#REF!</definedName>
    <definedName name="佐賀県41" localSheetId="1">#REF!</definedName>
    <definedName name="佐賀県41" localSheetId="12">#REF!</definedName>
    <definedName name="佐賀県41" localSheetId="13">#REF!</definedName>
    <definedName name="佐賀県41" localSheetId="14">#REF!</definedName>
    <definedName name="佐賀県41" localSheetId="15">#REF!</definedName>
    <definedName name="佐賀県41" localSheetId="16">#REF!</definedName>
    <definedName name="佐賀県41" localSheetId="17">#REF!</definedName>
    <definedName name="佐賀県41" localSheetId="18">#REF!</definedName>
    <definedName name="佐賀県41" localSheetId="19">#REF!</definedName>
    <definedName name="佐賀県41" localSheetId="20">#REF!</definedName>
    <definedName name="佐賀県41" localSheetId="3">#REF!</definedName>
    <definedName name="佐賀県41" localSheetId="21">#REF!</definedName>
    <definedName name="佐賀県41" localSheetId="22">#REF!</definedName>
    <definedName name="佐賀県41" localSheetId="23">#REF!</definedName>
    <definedName name="佐賀県41" localSheetId="24">#REF!</definedName>
    <definedName name="佐賀県41" localSheetId="25">#REF!</definedName>
    <definedName name="佐賀県41" localSheetId="26">#REF!</definedName>
    <definedName name="佐賀県41" localSheetId="27">#REF!</definedName>
    <definedName name="佐賀県41" localSheetId="28">#REF!</definedName>
    <definedName name="佐賀県41" localSheetId="29">#REF!</definedName>
    <definedName name="佐賀県41" localSheetId="30">#REF!</definedName>
    <definedName name="佐賀県41" localSheetId="4">#REF!</definedName>
    <definedName name="佐賀県41" localSheetId="31">#REF!</definedName>
    <definedName name="佐賀県41" localSheetId="32">#REF!</definedName>
    <definedName name="佐賀県41" localSheetId="33">#REF!</definedName>
    <definedName name="佐賀県41" localSheetId="34">#REF!</definedName>
    <definedName name="佐賀県41" localSheetId="35">#REF!</definedName>
    <definedName name="佐賀県41" localSheetId="36">#REF!</definedName>
    <definedName name="佐賀県41" localSheetId="37">#REF!</definedName>
    <definedName name="佐賀県41" localSheetId="38">#REF!</definedName>
    <definedName name="佐賀県41" localSheetId="39">#REF!</definedName>
    <definedName name="佐賀県41" localSheetId="40">#REF!</definedName>
    <definedName name="佐賀県41" localSheetId="5">#REF!</definedName>
    <definedName name="佐賀県41" localSheetId="41">#REF!</definedName>
    <definedName name="佐賀県41" localSheetId="42">#REF!</definedName>
    <definedName name="佐賀県41" localSheetId="43">#REF!</definedName>
    <definedName name="佐賀県41" localSheetId="44">#REF!</definedName>
    <definedName name="佐賀県41" localSheetId="45">#REF!</definedName>
    <definedName name="佐賀県41" localSheetId="46">#REF!</definedName>
    <definedName name="佐賀県41" localSheetId="47">#REF!</definedName>
    <definedName name="佐賀県41" localSheetId="48">#REF!</definedName>
    <definedName name="佐賀県41" localSheetId="6">#REF!</definedName>
    <definedName name="佐賀県41" localSheetId="7">#REF!</definedName>
    <definedName name="佐賀県41" localSheetId="8">#REF!</definedName>
    <definedName name="佐賀県41" localSheetId="10">#REF!</definedName>
    <definedName name="佐賀県41">#REF!</definedName>
    <definedName name="埼玉県11" localSheetId="1">#REF!</definedName>
    <definedName name="埼玉県11" localSheetId="12">#REF!</definedName>
    <definedName name="埼玉県11" localSheetId="13">#REF!</definedName>
    <definedName name="埼玉県11" localSheetId="14">#REF!</definedName>
    <definedName name="埼玉県11" localSheetId="15">#REF!</definedName>
    <definedName name="埼玉県11" localSheetId="16">#REF!</definedName>
    <definedName name="埼玉県11" localSheetId="17">#REF!</definedName>
    <definedName name="埼玉県11" localSheetId="18">#REF!</definedName>
    <definedName name="埼玉県11" localSheetId="19">#REF!</definedName>
    <definedName name="埼玉県11" localSheetId="20">#REF!</definedName>
    <definedName name="埼玉県11" localSheetId="3">#REF!</definedName>
    <definedName name="埼玉県11" localSheetId="21">#REF!</definedName>
    <definedName name="埼玉県11" localSheetId="22">#REF!</definedName>
    <definedName name="埼玉県11" localSheetId="23">#REF!</definedName>
    <definedName name="埼玉県11" localSheetId="24">#REF!</definedName>
    <definedName name="埼玉県11" localSheetId="25">#REF!</definedName>
    <definedName name="埼玉県11" localSheetId="26">#REF!</definedName>
    <definedName name="埼玉県11" localSheetId="27">#REF!</definedName>
    <definedName name="埼玉県11" localSheetId="28">#REF!</definedName>
    <definedName name="埼玉県11" localSheetId="29">#REF!</definedName>
    <definedName name="埼玉県11" localSheetId="30">#REF!</definedName>
    <definedName name="埼玉県11" localSheetId="4">#REF!</definedName>
    <definedName name="埼玉県11" localSheetId="31">#REF!</definedName>
    <definedName name="埼玉県11" localSheetId="32">#REF!</definedName>
    <definedName name="埼玉県11" localSheetId="33">#REF!</definedName>
    <definedName name="埼玉県11" localSheetId="34">#REF!</definedName>
    <definedName name="埼玉県11" localSheetId="35">#REF!</definedName>
    <definedName name="埼玉県11" localSheetId="36">#REF!</definedName>
    <definedName name="埼玉県11" localSheetId="37">#REF!</definedName>
    <definedName name="埼玉県11" localSheetId="38">#REF!</definedName>
    <definedName name="埼玉県11" localSheetId="39">#REF!</definedName>
    <definedName name="埼玉県11" localSheetId="40">#REF!</definedName>
    <definedName name="埼玉県11" localSheetId="5">#REF!</definedName>
    <definedName name="埼玉県11" localSheetId="41">#REF!</definedName>
    <definedName name="埼玉県11" localSheetId="42">#REF!</definedName>
    <definedName name="埼玉県11" localSheetId="43">#REF!</definedName>
    <definedName name="埼玉県11" localSheetId="44">#REF!</definedName>
    <definedName name="埼玉県11" localSheetId="45">#REF!</definedName>
    <definedName name="埼玉県11" localSheetId="46">#REF!</definedName>
    <definedName name="埼玉県11" localSheetId="47">#REF!</definedName>
    <definedName name="埼玉県11" localSheetId="48">#REF!</definedName>
    <definedName name="埼玉県11" localSheetId="6">#REF!</definedName>
    <definedName name="埼玉県11" localSheetId="7">#REF!</definedName>
    <definedName name="埼玉県11" localSheetId="8">#REF!</definedName>
    <definedName name="埼玉県11" localSheetId="10">#REF!</definedName>
    <definedName name="埼玉県11">#REF!</definedName>
    <definedName name="三重県24" localSheetId="1">#REF!</definedName>
    <definedName name="三重県24" localSheetId="12">#REF!</definedName>
    <definedName name="三重県24" localSheetId="13">#REF!</definedName>
    <definedName name="三重県24" localSheetId="14">#REF!</definedName>
    <definedName name="三重県24" localSheetId="15">#REF!</definedName>
    <definedName name="三重県24" localSheetId="16">#REF!</definedName>
    <definedName name="三重県24" localSheetId="17">#REF!</definedName>
    <definedName name="三重県24" localSheetId="18">#REF!</definedName>
    <definedName name="三重県24" localSheetId="19">#REF!</definedName>
    <definedName name="三重県24" localSheetId="20">#REF!</definedName>
    <definedName name="三重県24" localSheetId="3">#REF!</definedName>
    <definedName name="三重県24" localSheetId="21">#REF!</definedName>
    <definedName name="三重県24" localSheetId="22">#REF!</definedName>
    <definedName name="三重県24" localSheetId="23">#REF!</definedName>
    <definedName name="三重県24" localSheetId="24">#REF!</definedName>
    <definedName name="三重県24" localSheetId="25">#REF!</definedName>
    <definedName name="三重県24" localSheetId="26">#REF!</definedName>
    <definedName name="三重県24" localSheetId="27">#REF!</definedName>
    <definedName name="三重県24" localSheetId="28">#REF!</definedName>
    <definedName name="三重県24" localSheetId="29">#REF!</definedName>
    <definedName name="三重県24" localSheetId="30">#REF!</definedName>
    <definedName name="三重県24" localSheetId="4">#REF!</definedName>
    <definedName name="三重県24" localSheetId="31">#REF!</definedName>
    <definedName name="三重県24" localSheetId="32">#REF!</definedName>
    <definedName name="三重県24" localSheetId="33">#REF!</definedName>
    <definedName name="三重県24" localSheetId="34">#REF!</definedName>
    <definedName name="三重県24" localSheetId="35">#REF!</definedName>
    <definedName name="三重県24" localSheetId="36">#REF!</definedName>
    <definedName name="三重県24" localSheetId="37">#REF!</definedName>
    <definedName name="三重県24" localSheetId="38">#REF!</definedName>
    <definedName name="三重県24" localSheetId="39">#REF!</definedName>
    <definedName name="三重県24" localSheetId="40">#REF!</definedName>
    <definedName name="三重県24" localSheetId="5">#REF!</definedName>
    <definedName name="三重県24" localSheetId="41">#REF!</definedName>
    <definedName name="三重県24" localSheetId="42">#REF!</definedName>
    <definedName name="三重県24" localSheetId="43">#REF!</definedName>
    <definedName name="三重県24" localSheetId="44">#REF!</definedName>
    <definedName name="三重県24" localSheetId="45">#REF!</definedName>
    <definedName name="三重県24" localSheetId="46">#REF!</definedName>
    <definedName name="三重県24" localSheetId="47">#REF!</definedName>
    <definedName name="三重県24" localSheetId="48">#REF!</definedName>
    <definedName name="三重県24" localSheetId="6">#REF!</definedName>
    <definedName name="三重県24" localSheetId="7">#REF!</definedName>
    <definedName name="三重県24" localSheetId="8">#REF!</definedName>
    <definedName name="三重県24" localSheetId="10">#REF!</definedName>
    <definedName name="三重県24">#REF!</definedName>
    <definedName name="山形県06" localSheetId="1">#REF!</definedName>
    <definedName name="山形県06" localSheetId="12">#REF!</definedName>
    <definedName name="山形県06" localSheetId="13">#REF!</definedName>
    <definedName name="山形県06" localSheetId="14">#REF!</definedName>
    <definedName name="山形県06" localSheetId="15">#REF!</definedName>
    <definedName name="山形県06" localSheetId="16">#REF!</definedName>
    <definedName name="山形県06" localSheetId="17">#REF!</definedName>
    <definedName name="山形県06" localSheetId="18">#REF!</definedName>
    <definedName name="山形県06" localSheetId="19">#REF!</definedName>
    <definedName name="山形県06" localSheetId="20">#REF!</definedName>
    <definedName name="山形県06" localSheetId="3">#REF!</definedName>
    <definedName name="山形県06" localSheetId="21">#REF!</definedName>
    <definedName name="山形県06" localSheetId="22">#REF!</definedName>
    <definedName name="山形県06" localSheetId="23">#REF!</definedName>
    <definedName name="山形県06" localSheetId="24">#REF!</definedName>
    <definedName name="山形県06" localSheetId="25">#REF!</definedName>
    <definedName name="山形県06" localSheetId="26">#REF!</definedName>
    <definedName name="山形県06" localSheetId="27">#REF!</definedName>
    <definedName name="山形県06" localSheetId="28">#REF!</definedName>
    <definedName name="山形県06" localSheetId="29">#REF!</definedName>
    <definedName name="山形県06" localSheetId="30">#REF!</definedName>
    <definedName name="山形県06" localSheetId="4">#REF!</definedName>
    <definedName name="山形県06" localSheetId="31">#REF!</definedName>
    <definedName name="山形県06" localSheetId="32">#REF!</definedName>
    <definedName name="山形県06" localSheetId="33">#REF!</definedName>
    <definedName name="山形県06" localSheetId="34">#REF!</definedName>
    <definedName name="山形県06" localSheetId="35">#REF!</definedName>
    <definedName name="山形県06" localSheetId="36">#REF!</definedName>
    <definedName name="山形県06" localSheetId="37">#REF!</definedName>
    <definedName name="山形県06" localSheetId="38">#REF!</definedName>
    <definedName name="山形県06" localSheetId="39">#REF!</definedName>
    <definedName name="山形県06" localSheetId="40">#REF!</definedName>
    <definedName name="山形県06" localSheetId="5">#REF!</definedName>
    <definedName name="山形県06" localSheetId="41">#REF!</definedName>
    <definedName name="山形県06" localSheetId="42">#REF!</definedName>
    <definedName name="山形県06" localSheetId="43">#REF!</definedName>
    <definedName name="山形県06" localSheetId="44">#REF!</definedName>
    <definedName name="山形県06" localSheetId="45">#REF!</definedName>
    <definedName name="山形県06" localSheetId="46">#REF!</definedName>
    <definedName name="山形県06" localSheetId="47">#REF!</definedName>
    <definedName name="山形県06" localSheetId="48">#REF!</definedName>
    <definedName name="山形県06" localSheetId="6">#REF!</definedName>
    <definedName name="山形県06" localSheetId="7">#REF!</definedName>
    <definedName name="山形県06" localSheetId="8">#REF!</definedName>
    <definedName name="山形県06" localSheetId="10">#REF!</definedName>
    <definedName name="山形県06">#REF!</definedName>
    <definedName name="山口県35" localSheetId="1">#REF!</definedName>
    <definedName name="山口県35" localSheetId="12">#REF!</definedName>
    <definedName name="山口県35" localSheetId="13">#REF!</definedName>
    <definedName name="山口県35" localSheetId="14">#REF!</definedName>
    <definedName name="山口県35" localSheetId="15">#REF!</definedName>
    <definedName name="山口県35" localSheetId="16">#REF!</definedName>
    <definedName name="山口県35" localSheetId="17">#REF!</definedName>
    <definedName name="山口県35" localSheetId="18">#REF!</definedName>
    <definedName name="山口県35" localSheetId="19">#REF!</definedName>
    <definedName name="山口県35" localSheetId="20">#REF!</definedName>
    <definedName name="山口県35" localSheetId="3">#REF!</definedName>
    <definedName name="山口県35" localSheetId="21">#REF!</definedName>
    <definedName name="山口県35" localSheetId="22">#REF!</definedName>
    <definedName name="山口県35" localSheetId="23">#REF!</definedName>
    <definedName name="山口県35" localSheetId="24">#REF!</definedName>
    <definedName name="山口県35" localSheetId="25">#REF!</definedName>
    <definedName name="山口県35" localSheetId="26">#REF!</definedName>
    <definedName name="山口県35" localSheetId="27">#REF!</definedName>
    <definedName name="山口県35" localSheetId="28">#REF!</definedName>
    <definedName name="山口県35" localSheetId="29">#REF!</definedName>
    <definedName name="山口県35" localSheetId="30">#REF!</definedName>
    <definedName name="山口県35" localSheetId="4">#REF!</definedName>
    <definedName name="山口県35" localSheetId="31">#REF!</definedName>
    <definedName name="山口県35" localSheetId="32">#REF!</definedName>
    <definedName name="山口県35" localSheetId="33">#REF!</definedName>
    <definedName name="山口県35" localSheetId="34">#REF!</definedName>
    <definedName name="山口県35" localSheetId="35">#REF!</definedName>
    <definedName name="山口県35" localSheetId="36">#REF!</definedName>
    <definedName name="山口県35" localSheetId="37">#REF!</definedName>
    <definedName name="山口県35" localSheetId="38">#REF!</definedName>
    <definedName name="山口県35" localSheetId="39">#REF!</definedName>
    <definedName name="山口県35" localSheetId="40">#REF!</definedName>
    <definedName name="山口県35" localSheetId="5">#REF!</definedName>
    <definedName name="山口県35" localSheetId="41">#REF!</definedName>
    <definedName name="山口県35" localSheetId="42">#REF!</definedName>
    <definedName name="山口県35" localSheetId="43">#REF!</definedName>
    <definedName name="山口県35" localSheetId="44">#REF!</definedName>
    <definedName name="山口県35" localSheetId="45">#REF!</definedName>
    <definedName name="山口県35" localSheetId="46">#REF!</definedName>
    <definedName name="山口県35" localSheetId="47">#REF!</definedName>
    <definedName name="山口県35" localSheetId="48">#REF!</definedName>
    <definedName name="山口県35" localSheetId="6">#REF!</definedName>
    <definedName name="山口県35" localSheetId="7">#REF!</definedName>
    <definedName name="山口県35" localSheetId="8">#REF!</definedName>
    <definedName name="山口県35" localSheetId="10">#REF!</definedName>
    <definedName name="山口県35">#REF!</definedName>
    <definedName name="山梨県19" localSheetId="1">#REF!</definedName>
    <definedName name="山梨県19" localSheetId="12">#REF!</definedName>
    <definedName name="山梨県19" localSheetId="13">#REF!</definedName>
    <definedName name="山梨県19" localSheetId="14">#REF!</definedName>
    <definedName name="山梨県19" localSheetId="15">#REF!</definedName>
    <definedName name="山梨県19" localSheetId="16">#REF!</definedName>
    <definedName name="山梨県19" localSheetId="17">#REF!</definedName>
    <definedName name="山梨県19" localSheetId="18">#REF!</definedName>
    <definedName name="山梨県19" localSheetId="19">#REF!</definedName>
    <definedName name="山梨県19" localSheetId="20">#REF!</definedName>
    <definedName name="山梨県19" localSheetId="3">#REF!</definedName>
    <definedName name="山梨県19" localSheetId="21">#REF!</definedName>
    <definedName name="山梨県19" localSheetId="22">#REF!</definedName>
    <definedName name="山梨県19" localSheetId="23">#REF!</definedName>
    <definedName name="山梨県19" localSheetId="24">#REF!</definedName>
    <definedName name="山梨県19" localSheetId="25">#REF!</definedName>
    <definedName name="山梨県19" localSheetId="26">#REF!</definedName>
    <definedName name="山梨県19" localSheetId="27">#REF!</definedName>
    <definedName name="山梨県19" localSheetId="28">#REF!</definedName>
    <definedName name="山梨県19" localSheetId="29">#REF!</definedName>
    <definedName name="山梨県19" localSheetId="30">#REF!</definedName>
    <definedName name="山梨県19" localSheetId="4">#REF!</definedName>
    <definedName name="山梨県19" localSheetId="31">#REF!</definedName>
    <definedName name="山梨県19" localSheetId="32">#REF!</definedName>
    <definedName name="山梨県19" localSheetId="33">#REF!</definedName>
    <definedName name="山梨県19" localSheetId="34">#REF!</definedName>
    <definedName name="山梨県19" localSheetId="35">#REF!</definedName>
    <definedName name="山梨県19" localSheetId="36">#REF!</definedName>
    <definedName name="山梨県19" localSheetId="37">#REF!</definedName>
    <definedName name="山梨県19" localSheetId="38">#REF!</definedName>
    <definedName name="山梨県19" localSheetId="39">#REF!</definedName>
    <definedName name="山梨県19" localSheetId="40">#REF!</definedName>
    <definedName name="山梨県19" localSheetId="5">#REF!</definedName>
    <definedName name="山梨県19" localSheetId="41">#REF!</definedName>
    <definedName name="山梨県19" localSheetId="42">#REF!</definedName>
    <definedName name="山梨県19" localSheetId="43">#REF!</definedName>
    <definedName name="山梨県19" localSheetId="44">#REF!</definedName>
    <definedName name="山梨県19" localSheetId="45">#REF!</definedName>
    <definedName name="山梨県19" localSheetId="46">#REF!</definedName>
    <definedName name="山梨県19" localSheetId="47">#REF!</definedName>
    <definedName name="山梨県19" localSheetId="48">#REF!</definedName>
    <definedName name="山梨県19" localSheetId="6">#REF!</definedName>
    <definedName name="山梨県19" localSheetId="7">#REF!</definedName>
    <definedName name="山梨県19" localSheetId="8">#REF!</definedName>
    <definedName name="山梨県19" localSheetId="10">#REF!</definedName>
    <definedName name="山梨県19">#REF!</definedName>
    <definedName name="滋賀県25" localSheetId="1">#REF!</definedName>
    <definedName name="滋賀県25" localSheetId="12">#REF!</definedName>
    <definedName name="滋賀県25" localSheetId="13">#REF!</definedName>
    <definedName name="滋賀県25" localSheetId="14">#REF!</definedName>
    <definedName name="滋賀県25" localSheetId="15">#REF!</definedName>
    <definedName name="滋賀県25" localSheetId="16">#REF!</definedName>
    <definedName name="滋賀県25" localSheetId="17">#REF!</definedName>
    <definedName name="滋賀県25" localSheetId="18">#REF!</definedName>
    <definedName name="滋賀県25" localSheetId="19">#REF!</definedName>
    <definedName name="滋賀県25" localSheetId="20">#REF!</definedName>
    <definedName name="滋賀県25" localSheetId="3">#REF!</definedName>
    <definedName name="滋賀県25" localSheetId="21">#REF!</definedName>
    <definedName name="滋賀県25" localSheetId="22">#REF!</definedName>
    <definedName name="滋賀県25" localSheetId="23">#REF!</definedName>
    <definedName name="滋賀県25" localSheetId="24">#REF!</definedName>
    <definedName name="滋賀県25" localSheetId="25">#REF!</definedName>
    <definedName name="滋賀県25" localSheetId="26">#REF!</definedName>
    <definedName name="滋賀県25" localSheetId="27">#REF!</definedName>
    <definedName name="滋賀県25" localSheetId="28">#REF!</definedName>
    <definedName name="滋賀県25" localSheetId="29">#REF!</definedName>
    <definedName name="滋賀県25" localSheetId="30">#REF!</definedName>
    <definedName name="滋賀県25" localSheetId="4">#REF!</definedName>
    <definedName name="滋賀県25" localSheetId="31">#REF!</definedName>
    <definedName name="滋賀県25" localSheetId="32">#REF!</definedName>
    <definedName name="滋賀県25" localSheetId="33">#REF!</definedName>
    <definedName name="滋賀県25" localSheetId="34">#REF!</definedName>
    <definedName name="滋賀県25" localSheetId="35">#REF!</definedName>
    <definedName name="滋賀県25" localSheetId="36">#REF!</definedName>
    <definedName name="滋賀県25" localSheetId="37">#REF!</definedName>
    <definedName name="滋賀県25" localSheetId="38">#REF!</definedName>
    <definedName name="滋賀県25" localSheetId="39">#REF!</definedName>
    <definedName name="滋賀県25" localSheetId="40">#REF!</definedName>
    <definedName name="滋賀県25" localSheetId="5">#REF!</definedName>
    <definedName name="滋賀県25" localSheetId="41">#REF!</definedName>
    <definedName name="滋賀県25" localSheetId="42">#REF!</definedName>
    <definedName name="滋賀県25" localSheetId="43">#REF!</definedName>
    <definedName name="滋賀県25" localSheetId="44">#REF!</definedName>
    <definedName name="滋賀県25" localSheetId="45">#REF!</definedName>
    <definedName name="滋賀県25" localSheetId="46">#REF!</definedName>
    <definedName name="滋賀県25" localSheetId="47">#REF!</definedName>
    <definedName name="滋賀県25" localSheetId="48">#REF!</definedName>
    <definedName name="滋賀県25" localSheetId="6">#REF!</definedName>
    <definedName name="滋賀県25" localSheetId="7">#REF!</definedName>
    <definedName name="滋賀県25" localSheetId="8">#REF!</definedName>
    <definedName name="滋賀県25" localSheetId="10">#REF!</definedName>
    <definedName name="滋賀県25">#REF!</definedName>
    <definedName name="鹿児島県46" localSheetId="1">#REF!</definedName>
    <definedName name="鹿児島県46" localSheetId="12">#REF!</definedName>
    <definedName name="鹿児島県46" localSheetId="13">#REF!</definedName>
    <definedName name="鹿児島県46" localSheetId="14">#REF!</definedName>
    <definedName name="鹿児島県46" localSheetId="15">#REF!</definedName>
    <definedName name="鹿児島県46" localSheetId="16">#REF!</definedName>
    <definedName name="鹿児島県46" localSheetId="17">#REF!</definedName>
    <definedName name="鹿児島県46" localSheetId="18">#REF!</definedName>
    <definedName name="鹿児島県46" localSheetId="19">#REF!</definedName>
    <definedName name="鹿児島県46" localSheetId="20">#REF!</definedName>
    <definedName name="鹿児島県46" localSheetId="3">#REF!</definedName>
    <definedName name="鹿児島県46" localSheetId="21">#REF!</definedName>
    <definedName name="鹿児島県46" localSheetId="22">#REF!</definedName>
    <definedName name="鹿児島県46" localSheetId="23">#REF!</definedName>
    <definedName name="鹿児島県46" localSheetId="24">#REF!</definedName>
    <definedName name="鹿児島県46" localSheetId="25">#REF!</definedName>
    <definedName name="鹿児島県46" localSheetId="26">#REF!</definedName>
    <definedName name="鹿児島県46" localSheetId="27">#REF!</definedName>
    <definedName name="鹿児島県46" localSheetId="28">#REF!</definedName>
    <definedName name="鹿児島県46" localSheetId="29">#REF!</definedName>
    <definedName name="鹿児島県46" localSheetId="30">#REF!</definedName>
    <definedName name="鹿児島県46" localSheetId="4">#REF!</definedName>
    <definedName name="鹿児島県46" localSheetId="31">#REF!</definedName>
    <definedName name="鹿児島県46" localSheetId="32">#REF!</definedName>
    <definedName name="鹿児島県46" localSheetId="33">#REF!</definedName>
    <definedName name="鹿児島県46" localSheetId="34">#REF!</definedName>
    <definedName name="鹿児島県46" localSheetId="35">#REF!</definedName>
    <definedName name="鹿児島県46" localSheetId="36">#REF!</definedName>
    <definedName name="鹿児島県46" localSheetId="37">#REF!</definedName>
    <definedName name="鹿児島県46" localSheetId="38">#REF!</definedName>
    <definedName name="鹿児島県46" localSheetId="39">#REF!</definedName>
    <definedName name="鹿児島県46" localSheetId="40">#REF!</definedName>
    <definedName name="鹿児島県46" localSheetId="5">#REF!</definedName>
    <definedName name="鹿児島県46" localSheetId="41">#REF!</definedName>
    <definedName name="鹿児島県46" localSheetId="42">#REF!</definedName>
    <definedName name="鹿児島県46" localSheetId="43">#REF!</definedName>
    <definedName name="鹿児島県46" localSheetId="44">#REF!</definedName>
    <definedName name="鹿児島県46" localSheetId="45">#REF!</definedName>
    <definedName name="鹿児島県46" localSheetId="46">#REF!</definedName>
    <definedName name="鹿児島県46" localSheetId="47">#REF!</definedName>
    <definedName name="鹿児島県46" localSheetId="48">#REF!</definedName>
    <definedName name="鹿児島県46" localSheetId="6">#REF!</definedName>
    <definedName name="鹿児島県46" localSheetId="7">#REF!</definedName>
    <definedName name="鹿児島県46" localSheetId="8">#REF!</definedName>
    <definedName name="鹿児島県46" localSheetId="10">#REF!</definedName>
    <definedName name="鹿児島県46">#REF!</definedName>
    <definedName name="秋田県05" localSheetId="1">#REF!</definedName>
    <definedName name="秋田県05" localSheetId="12">#REF!</definedName>
    <definedName name="秋田県05" localSheetId="13">#REF!</definedName>
    <definedName name="秋田県05" localSheetId="14">#REF!</definedName>
    <definedName name="秋田県05" localSheetId="15">#REF!</definedName>
    <definedName name="秋田県05" localSheetId="16">#REF!</definedName>
    <definedName name="秋田県05" localSheetId="17">#REF!</definedName>
    <definedName name="秋田県05" localSheetId="18">#REF!</definedName>
    <definedName name="秋田県05" localSheetId="19">#REF!</definedName>
    <definedName name="秋田県05" localSheetId="20">#REF!</definedName>
    <definedName name="秋田県05" localSheetId="3">#REF!</definedName>
    <definedName name="秋田県05" localSheetId="21">#REF!</definedName>
    <definedName name="秋田県05" localSheetId="22">#REF!</definedName>
    <definedName name="秋田県05" localSheetId="23">#REF!</definedName>
    <definedName name="秋田県05" localSheetId="24">#REF!</definedName>
    <definedName name="秋田県05" localSheetId="25">#REF!</definedName>
    <definedName name="秋田県05" localSheetId="26">#REF!</definedName>
    <definedName name="秋田県05" localSheetId="27">#REF!</definedName>
    <definedName name="秋田県05" localSheetId="28">#REF!</definedName>
    <definedName name="秋田県05" localSheetId="29">#REF!</definedName>
    <definedName name="秋田県05" localSheetId="30">#REF!</definedName>
    <definedName name="秋田県05" localSheetId="4">#REF!</definedName>
    <definedName name="秋田県05" localSheetId="31">#REF!</definedName>
    <definedName name="秋田県05" localSheetId="32">#REF!</definedName>
    <definedName name="秋田県05" localSheetId="33">#REF!</definedName>
    <definedName name="秋田県05" localSheetId="34">#REF!</definedName>
    <definedName name="秋田県05" localSheetId="35">#REF!</definedName>
    <definedName name="秋田県05" localSheetId="36">#REF!</definedName>
    <definedName name="秋田県05" localSheetId="37">#REF!</definedName>
    <definedName name="秋田県05" localSheetId="38">#REF!</definedName>
    <definedName name="秋田県05" localSheetId="39">#REF!</definedName>
    <definedName name="秋田県05" localSheetId="40">#REF!</definedName>
    <definedName name="秋田県05" localSheetId="5">#REF!</definedName>
    <definedName name="秋田県05" localSheetId="41">#REF!</definedName>
    <definedName name="秋田県05" localSheetId="42">#REF!</definedName>
    <definedName name="秋田県05" localSheetId="43">#REF!</definedName>
    <definedName name="秋田県05" localSheetId="44">#REF!</definedName>
    <definedName name="秋田県05" localSheetId="45">#REF!</definedName>
    <definedName name="秋田県05" localSheetId="46">#REF!</definedName>
    <definedName name="秋田県05" localSheetId="47">#REF!</definedName>
    <definedName name="秋田県05" localSheetId="48">#REF!</definedName>
    <definedName name="秋田県05" localSheetId="6">#REF!</definedName>
    <definedName name="秋田県05" localSheetId="7">#REF!</definedName>
    <definedName name="秋田県05" localSheetId="8">#REF!</definedName>
    <definedName name="秋田県05" localSheetId="10">#REF!</definedName>
    <definedName name="秋田県05">#REF!</definedName>
    <definedName name="新潟県15" localSheetId="1">#REF!</definedName>
    <definedName name="新潟県15" localSheetId="12">#REF!</definedName>
    <definedName name="新潟県15" localSheetId="13">#REF!</definedName>
    <definedName name="新潟県15" localSheetId="14">#REF!</definedName>
    <definedName name="新潟県15" localSheetId="15">#REF!</definedName>
    <definedName name="新潟県15" localSheetId="16">#REF!</definedName>
    <definedName name="新潟県15" localSheetId="17">#REF!</definedName>
    <definedName name="新潟県15" localSheetId="18">#REF!</definedName>
    <definedName name="新潟県15" localSheetId="19">#REF!</definedName>
    <definedName name="新潟県15" localSheetId="20">#REF!</definedName>
    <definedName name="新潟県15" localSheetId="3">#REF!</definedName>
    <definedName name="新潟県15" localSheetId="21">#REF!</definedName>
    <definedName name="新潟県15" localSheetId="22">#REF!</definedName>
    <definedName name="新潟県15" localSheetId="23">#REF!</definedName>
    <definedName name="新潟県15" localSheetId="24">#REF!</definedName>
    <definedName name="新潟県15" localSheetId="25">#REF!</definedName>
    <definedName name="新潟県15" localSheetId="26">#REF!</definedName>
    <definedName name="新潟県15" localSheetId="27">#REF!</definedName>
    <definedName name="新潟県15" localSheetId="28">#REF!</definedName>
    <definedName name="新潟県15" localSheetId="29">#REF!</definedName>
    <definedName name="新潟県15" localSheetId="30">#REF!</definedName>
    <definedName name="新潟県15" localSheetId="4">#REF!</definedName>
    <definedName name="新潟県15" localSheetId="31">#REF!</definedName>
    <definedName name="新潟県15" localSheetId="32">#REF!</definedName>
    <definedName name="新潟県15" localSheetId="33">#REF!</definedName>
    <definedName name="新潟県15" localSheetId="34">#REF!</definedName>
    <definedName name="新潟県15" localSheetId="35">#REF!</definedName>
    <definedName name="新潟県15" localSheetId="36">#REF!</definedName>
    <definedName name="新潟県15" localSheetId="37">#REF!</definedName>
    <definedName name="新潟県15" localSheetId="38">#REF!</definedName>
    <definedName name="新潟県15" localSheetId="39">#REF!</definedName>
    <definedName name="新潟県15" localSheetId="40">#REF!</definedName>
    <definedName name="新潟県15" localSheetId="5">#REF!</definedName>
    <definedName name="新潟県15" localSheetId="41">#REF!</definedName>
    <definedName name="新潟県15" localSheetId="42">#REF!</definedName>
    <definedName name="新潟県15" localSheetId="43">#REF!</definedName>
    <definedName name="新潟県15" localSheetId="44">#REF!</definedName>
    <definedName name="新潟県15" localSheetId="45">#REF!</definedName>
    <definedName name="新潟県15" localSheetId="46">#REF!</definedName>
    <definedName name="新潟県15" localSheetId="47">#REF!</definedName>
    <definedName name="新潟県15" localSheetId="48">#REF!</definedName>
    <definedName name="新潟県15" localSheetId="6">#REF!</definedName>
    <definedName name="新潟県15" localSheetId="7">#REF!</definedName>
    <definedName name="新潟県15" localSheetId="8">#REF!</definedName>
    <definedName name="新潟県15" localSheetId="10">#REF!</definedName>
    <definedName name="新潟県15">#REF!</definedName>
    <definedName name="神奈川県14" localSheetId="1">#REF!</definedName>
    <definedName name="神奈川県14" localSheetId="12">#REF!</definedName>
    <definedName name="神奈川県14" localSheetId="13">#REF!</definedName>
    <definedName name="神奈川県14" localSheetId="14">#REF!</definedName>
    <definedName name="神奈川県14" localSheetId="15">#REF!</definedName>
    <definedName name="神奈川県14" localSheetId="16">#REF!</definedName>
    <definedName name="神奈川県14" localSheetId="17">#REF!</definedName>
    <definedName name="神奈川県14" localSheetId="18">#REF!</definedName>
    <definedName name="神奈川県14" localSheetId="19">#REF!</definedName>
    <definedName name="神奈川県14" localSheetId="20">#REF!</definedName>
    <definedName name="神奈川県14" localSheetId="3">#REF!</definedName>
    <definedName name="神奈川県14" localSheetId="21">#REF!</definedName>
    <definedName name="神奈川県14" localSheetId="22">#REF!</definedName>
    <definedName name="神奈川県14" localSheetId="23">#REF!</definedName>
    <definedName name="神奈川県14" localSheetId="24">#REF!</definedName>
    <definedName name="神奈川県14" localSheetId="25">#REF!</definedName>
    <definedName name="神奈川県14" localSheetId="26">#REF!</definedName>
    <definedName name="神奈川県14" localSheetId="27">#REF!</definedName>
    <definedName name="神奈川県14" localSheetId="28">#REF!</definedName>
    <definedName name="神奈川県14" localSheetId="29">#REF!</definedName>
    <definedName name="神奈川県14" localSheetId="30">#REF!</definedName>
    <definedName name="神奈川県14" localSheetId="4">#REF!</definedName>
    <definedName name="神奈川県14" localSheetId="31">#REF!</definedName>
    <definedName name="神奈川県14" localSheetId="32">#REF!</definedName>
    <definedName name="神奈川県14" localSheetId="33">#REF!</definedName>
    <definedName name="神奈川県14" localSheetId="34">#REF!</definedName>
    <definedName name="神奈川県14" localSheetId="35">#REF!</definedName>
    <definedName name="神奈川県14" localSheetId="36">#REF!</definedName>
    <definedName name="神奈川県14" localSheetId="37">#REF!</definedName>
    <definedName name="神奈川県14" localSheetId="38">#REF!</definedName>
    <definedName name="神奈川県14" localSheetId="39">#REF!</definedName>
    <definedName name="神奈川県14" localSheetId="40">#REF!</definedName>
    <definedName name="神奈川県14" localSheetId="5">#REF!</definedName>
    <definedName name="神奈川県14" localSheetId="41">#REF!</definedName>
    <definedName name="神奈川県14" localSheetId="42">#REF!</definedName>
    <definedName name="神奈川県14" localSheetId="43">#REF!</definedName>
    <definedName name="神奈川県14" localSheetId="44">#REF!</definedName>
    <definedName name="神奈川県14" localSheetId="45">#REF!</definedName>
    <definedName name="神奈川県14" localSheetId="46">#REF!</definedName>
    <definedName name="神奈川県14" localSheetId="47">#REF!</definedName>
    <definedName name="神奈川県14" localSheetId="48">#REF!</definedName>
    <definedName name="神奈川県14" localSheetId="6">#REF!</definedName>
    <definedName name="神奈川県14" localSheetId="7">#REF!</definedName>
    <definedName name="神奈川県14" localSheetId="8">#REF!</definedName>
    <definedName name="神奈川県14" localSheetId="10">#REF!</definedName>
    <definedName name="神奈川県14">#REF!</definedName>
    <definedName name="青森県02" localSheetId="1">#REF!</definedName>
    <definedName name="青森県02" localSheetId="12">#REF!</definedName>
    <definedName name="青森県02" localSheetId="13">#REF!</definedName>
    <definedName name="青森県02" localSheetId="14">#REF!</definedName>
    <definedName name="青森県02" localSheetId="15">#REF!</definedName>
    <definedName name="青森県02" localSheetId="16">#REF!</definedName>
    <definedName name="青森県02" localSheetId="17">#REF!</definedName>
    <definedName name="青森県02" localSheetId="18">#REF!</definedName>
    <definedName name="青森県02" localSheetId="19">#REF!</definedName>
    <definedName name="青森県02" localSheetId="20">#REF!</definedName>
    <definedName name="青森県02" localSheetId="3">#REF!</definedName>
    <definedName name="青森県02" localSheetId="21">#REF!</definedName>
    <definedName name="青森県02" localSheetId="22">#REF!</definedName>
    <definedName name="青森県02" localSheetId="23">#REF!</definedName>
    <definedName name="青森県02" localSheetId="24">#REF!</definedName>
    <definedName name="青森県02" localSheetId="25">#REF!</definedName>
    <definedName name="青森県02" localSheetId="26">#REF!</definedName>
    <definedName name="青森県02" localSheetId="27">#REF!</definedName>
    <definedName name="青森県02" localSheetId="28">#REF!</definedName>
    <definedName name="青森県02" localSheetId="29">#REF!</definedName>
    <definedName name="青森県02" localSheetId="30">#REF!</definedName>
    <definedName name="青森県02" localSheetId="4">#REF!</definedName>
    <definedName name="青森県02" localSheetId="31">#REF!</definedName>
    <definedName name="青森県02" localSheetId="32">#REF!</definedName>
    <definedName name="青森県02" localSheetId="33">#REF!</definedName>
    <definedName name="青森県02" localSheetId="34">#REF!</definedName>
    <definedName name="青森県02" localSheetId="35">#REF!</definedName>
    <definedName name="青森県02" localSheetId="36">#REF!</definedName>
    <definedName name="青森県02" localSheetId="37">#REF!</definedName>
    <definedName name="青森県02" localSheetId="38">#REF!</definedName>
    <definedName name="青森県02" localSheetId="39">#REF!</definedName>
    <definedName name="青森県02" localSheetId="40">#REF!</definedName>
    <definedName name="青森県02" localSheetId="5">#REF!</definedName>
    <definedName name="青森県02" localSheetId="41">#REF!</definedName>
    <definedName name="青森県02" localSheetId="42">#REF!</definedName>
    <definedName name="青森県02" localSheetId="43">#REF!</definedName>
    <definedName name="青森県02" localSheetId="44">#REF!</definedName>
    <definedName name="青森県02" localSheetId="45">#REF!</definedName>
    <definedName name="青森県02" localSheetId="46">#REF!</definedName>
    <definedName name="青森県02" localSheetId="47">#REF!</definedName>
    <definedName name="青森県02" localSheetId="48">#REF!</definedName>
    <definedName name="青森県02" localSheetId="6">#REF!</definedName>
    <definedName name="青森県02" localSheetId="7">#REF!</definedName>
    <definedName name="青森県02" localSheetId="8">#REF!</definedName>
    <definedName name="青森県02" localSheetId="10">#REF!</definedName>
    <definedName name="青森県02">#REF!</definedName>
    <definedName name="静岡県22" localSheetId="1">#REF!</definedName>
    <definedName name="静岡県22" localSheetId="12">#REF!</definedName>
    <definedName name="静岡県22" localSheetId="13">#REF!</definedName>
    <definedName name="静岡県22" localSheetId="14">#REF!</definedName>
    <definedName name="静岡県22" localSheetId="15">#REF!</definedName>
    <definedName name="静岡県22" localSheetId="16">#REF!</definedName>
    <definedName name="静岡県22" localSheetId="17">#REF!</definedName>
    <definedName name="静岡県22" localSheetId="18">#REF!</definedName>
    <definedName name="静岡県22" localSheetId="19">#REF!</definedName>
    <definedName name="静岡県22" localSheetId="20">#REF!</definedName>
    <definedName name="静岡県22" localSheetId="3">#REF!</definedName>
    <definedName name="静岡県22" localSheetId="21">#REF!</definedName>
    <definedName name="静岡県22" localSheetId="22">#REF!</definedName>
    <definedName name="静岡県22" localSheetId="23">#REF!</definedName>
    <definedName name="静岡県22" localSheetId="24">#REF!</definedName>
    <definedName name="静岡県22" localSheetId="25">#REF!</definedName>
    <definedName name="静岡県22" localSheetId="26">#REF!</definedName>
    <definedName name="静岡県22" localSheetId="27">#REF!</definedName>
    <definedName name="静岡県22" localSheetId="28">#REF!</definedName>
    <definedName name="静岡県22" localSheetId="29">#REF!</definedName>
    <definedName name="静岡県22" localSheetId="30">#REF!</definedName>
    <definedName name="静岡県22" localSheetId="4">#REF!</definedName>
    <definedName name="静岡県22" localSheetId="31">#REF!</definedName>
    <definedName name="静岡県22" localSheetId="32">#REF!</definedName>
    <definedName name="静岡県22" localSheetId="33">#REF!</definedName>
    <definedName name="静岡県22" localSheetId="34">#REF!</definedName>
    <definedName name="静岡県22" localSheetId="35">#REF!</definedName>
    <definedName name="静岡県22" localSheetId="36">#REF!</definedName>
    <definedName name="静岡県22" localSheetId="37">#REF!</definedName>
    <definedName name="静岡県22" localSheetId="38">#REF!</definedName>
    <definedName name="静岡県22" localSheetId="39">#REF!</definedName>
    <definedName name="静岡県22" localSheetId="40">#REF!</definedName>
    <definedName name="静岡県22" localSheetId="5">#REF!</definedName>
    <definedName name="静岡県22" localSheetId="41">#REF!</definedName>
    <definedName name="静岡県22" localSheetId="42">#REF!</definedName>
    <definedName name="静岡県22" localSheetId="43">#REF!</definedName>
    <definedName name="静岡県22" localSheetId="44">#REF!</definedName>
    <definedName name="静岡県22" localSheetId="45">#REF!</definedName>
    <definedName name="静岡県22" localSheetId="46">#REF!</definedName>
    <definedName name="静岡県22" localSheetId="47">#REF!</definedName>
    <definedName name="静岡県22" localSheetId="48">#REF!</definedName>
    <definedName name="静岡県22" localSheetId="6">#REF!</definedName>
    <definedName name="静岡県22" localSheetId="7">#REF!</definedName>
    <definedName name="静岡県22" localSheetId="8">#REF!</definedName>
    <definedName name="静岡県22" localSheetId="10">#REF!</definedName>
    <definedName name="静岡県22">#REF!</definedName>
    <definedName name="石川県17" localSheetId="1">#REF!</definedName>
    <definedName name="石川県17" localSheetId="12">#REF!</definedName>
    <definedName name="石川県17" localSheetId="13">#REF!</definedName>
    <definedName name="石川県17" localSheetId="14">#REF!</definedName>
    <definedName name="石川県17" localSheetId="15">#REF!</definedName>
    <definedName name="石川県17" localSheetId="16">#REF!</definedName>
    <definedName name="石川県17" localSheetId="17">#REF!</definedName>
    <definedName name="石川県17" localSheetId="18">#REF!</definedName>
    <definedName name="石川県17" localSheetId="19">#REF!</definedName>
    <definedName name="石川県17" localSheetId="20">#REF!</definedName>
    <definedName name="石川県17" localSheetId="3">#REF!</definedName>
    <definedName name="石川県17" localSheetId="21">#REF!</definedName>
    <definedName name="石川県17" localSheetId="22">#REF!</definedName>
    <definedName name="石川県17" localSheetId="23">#REF!</definedName>
    <definedName name="石川県17" localSheetId="24">#REF!</definedName>
    <definedName name="石川県17" localSheetId="25">#REF!</definedName>
    <definedName name="石川県17" localSheetId="26">#REF!</definedName>
    <definedName name="石川県17" localSheetId="27">#REF!</definedName>
    <definedName name="石川県17" localSheetId="28">#REF!</definedName>
    <definedName name="石川県17" localSheetId="29">#REF!</definedName>
    <definedName name="石川県17" localSheetId="30">#REF!</definedName>
    <definedName name="石川県17" localSheetId="4">#REF!</definedName>
    <definedName name="石川県17" localSheetId="31">#REF!</definedName>
    <definedName name="石川県17" localSheetId="32">#REF!</definedName>
    <definedName name="石川県17" localSheetId="33">#REF!</definedName>
    <definedName name="石川県17" localSheetId="34">#REF!</definedName>
    <definedName name="石川県17" localSheetId="35">#REF!</definedName>
    <definedName name="石川県17" localSheetId="36">#REF!</definedName>
    <definedName name="石川県17" localSheetId="37">#REF!</definedName>
    <definedName name="石川県17" localSheetId="38">#REF!</definedName>
    <definedName name="石川県17" localSheetId="39">#REF!</definedName>
    <definedName name="石川県17" localSheetId="40">#REF!</definedName>
    <definedName name="石川県17" localSheetId="5">#REF!</definedName>
    <definedName name="石川県17" localSheetId="41">#REF!</definedName>
    <definedName name="石川県17" localSheetId="42">#REF!</definedName>
    <definedName name="石川県17" localSheetId="43">#REF!</definedName>
    <definedName name="石川県17" localSheetId="44">#REF!</definedName>
    <definedName name="石川県17" localSheetId="45">#REF!</definedName>
    <definedName name="石川県17" localSheetId="46">#REF!</definedName>
    <definedName name="石川県17" localSheetId="47">#REF!</definedName>
    <definedName name="石川県17" localSheetId="48">#REF!</definedName>
    <definedName name="石川県17" localSheetId="6">#REF!</definedName>
    <definedName name="石川県17" localSheetId="7">#REF!</definedName>
    <definedName name="石川県17" localSheetId="8">#REF!</definedName>
    <definedName name="石川県17" localSheetId="10">#REF!</definedName>
    <definedName name="石川県17">#REF!</definedName>
    <definedName name="千葉県12" localSheetId="1">#REF!</definedName>
    <definedName name="千葉県12" localSheetId="12">#REF!</definedName>
    <definedName name="千葉県12" localSheetId="13">#REF!</definedName>
    <definedName name="千葉県12" localSheetId="14">#REF!</definedName>
    <definedName name="千葉県12" localSheetId="15">#REF!</definedName>
    <definedName name="千葉県12" localSheetId="16">#REF!</definedName>
    <definedName name="千葉県12" localSheetId="17">#REF!</definedName>
    <definedName name="千葉県12" localSheetId="18">#REF!</definedName>
    <definedName name="千葉県12" localSheetId="19">#REF!</definedName>
    <definedName name="千葉県12" localSheetId="20">#REF!</definedName>
    <definedName name="千葉県12" localSheetId="3">#REF!</definedName>
    <definedName name="千葉県12" localSheetId="21">#REF!</definedName>
    <definedName name="千葉県12" localSheetId="22">#REF!</definedName>
    <definedName name="千葉県12" localSheetId="23">#REF!</definedName>
    <definedName name="千葉県12" localSheetId="24">#REF!</definedName>
    <definedName name="千葉県12" localSheetId="25">#REF!</definedName>
    <definedName name="千葉県12" localSheetId="26">#REF!</definedName>
    <definedName name="千葉県12" localSheetId="27">#REF!</definedName>
    <definedName name="千葉県12" localSheetId="28">#REF!</definedName>
    <definedName name="千葉県12" localSheetId="29">#REF!</definedName>
    <definedName name="千葉県12" localSheetId="30">#REF!</definedName>
    <definedName name="千葉県12" localSheetId="4">#REF!</definedName>
    <definedName name="千葉県12" localSheetId="31">#REF!</definedName>
    <definedName name="千葉県12" localSheetId="32">#REF!</definedName>
    <definedName name="千葉県12" localSheetId="33">#REF!</definedName>
    <definedName name="千葉県12" localSheetId="34">#REF!</definedName>
    <definedName name="千葉県12" localSheetId="35">#REF!</definedName>
    <definedName name="千葉県12" localSheetId="36">#REF!</definedName>
    <definedName name="千葉県12" localSheetId="37">#REF!</definedName>
    <definedName name="千葉県12" localSheetId="38">#REF!</definedName>
    <definedName name="千葉県12" localSheetId="39">#REF!</definedName>
    <definedName name="千葉県12" localSheetId="40">#REF!</definedName>
    <definedName name="千葉県12" localSheetId="5">#REF!</definedName>
    <definedName name="千葉県12" localSheetId="41">#REF!</definedName>
    <definedName name="千葉県12" localSheetId="42">#REF!</definedName>
    <definedName name="千葉県12" localSheetId="43">#REF!</definedName>
    <definedName name="千葉県12" localSheetId="44">#REF!</definedName>
    <definedName name="千葉県12" localSheetId="45">#REF!</definedName>
    <definedName name="千葉県12" localSheetId="46">#REF!</definedName>
    <definedName name="千葉県12" localSheetId="47">#REF!</definedName>
    <definedName name="千葉県12" localSheetId="48">#REF!</definedName>
    <definedName name="千葉県12" localSheetId="6">#REF!</definedName>
    <definedName name="千葉県12" localSheetId="7">#REF!</definedName>
    <definedName name="千葉県12" localSheetId="8">#REF!</definedName>
    <definedName name="千葉県12" localSheetId="10">#REF!</definedName>
    <definedName name="千葉県12">#REF!</definedName>
    <definedName name="大阪府27" localSheetId="1">#REF!</definedName>
    <definedName name="大阪府27" localSheetId="12">#REF!</definedName>
    <definedName name="大阪府27" localSheetId="13">#REF!</definedName>
    <definedName name="大阪府27" localSheetId="14">#REF!</definedName>
    <definedName name="大阪府27" localSheetId="15">#REF!</definedName>
    <definedName name="大阪府27" localSheetId="16">#REF!</definedName>
    <definedName name="大阪府27" localSheetId="17">#REF!</definedName>
    <definedName name="大阪府27" localSheetId="18">#REF!</definedName>
    <definedName name="大阪府27" localSheetId="19">#REF!</definedName>
    <definedName name="大阪府27" localSheetId="20">#REF!</definedName>
    <definedName name="大阪府27" localSheetId="3">#REF!</definedName>
    <definedName name="大阪府27" localSheetId="21">#REF!</definedName>
    <definedName name="大阪府27" localSheetId="22">#REF!</definedName>
    <definedName name="大阪府27" localSheetId="23">#REF!</definedName>
    <definedName name="大阪府27" localSheetId="24">#REF!</definedName>
    <definedName name="大阪府27" localSheetId="25">#REF!</definedName>
    <definedName name="大阪府27" localSheetId="26">#REF!</definedName>
    <definedName name="大阪府27" localSheetId="27">#REF!</definedName>
    <definedName name="大阪府27" localSheetId="28">#REF!</definedName>
    <definedName name="大阪府27" localSheetId="29">#REF!</definedName>
    <definedName name="大阪府27" localSheetId="30">#REF!</definedName>
    <definedName name="大阪府27" localSheetId="4">#REF!</definedName>
    <definedName name="大阪府27" localSheetId="31">#REF!</definedName>
    <definedName name="大阪府27" localSheetId="32">#REF!</definedName>
    <definedName name="大阪府27" localSheetId="33">#REF!</definedName>
    <definedName name="大阪府27" localSheetId="34">#REF!</definedName>
    <definedName name="大阪府27" localSheetId="35">#REF!</definedName>
    <definedName name="大阪府27" localSheetId="36">#REF!</definedName>
    <definedName name="大阪府27" localSheetId="37">#REF!</definedName>
    <definedName name="大阪府27" localSheetId="38">#REF!</definedName>
    <definedName name="大阪府27" localSheetId="39">#REF!</definedName>
    <definedName name="大阪府27" localSheetId="40">#REF!</definedName>
    <definedName name="大阪府27" localSheetId="5">#REF!</definedName>
    <definedName name="大阪府27" localSheetId="41">#REF!</definedName>
    <definedName name="大阪府27" localSheetId="42">#REF!</definedName>
    <definedName name="大阪府27" localSheetId="43">#REF!</definedName>
    <definedName name="大阪府27" localSheetId="44">#REF!</definedName>
    <definedName name="大阪府27" localSheetId="45">#REF!</definedName>
    <definedName name="大阪府27" localSheetId="46">#REF!</definedName>
    <definedName name="大阪府27" localSheetId="47">#REF!</definedName>
    <definedName name="大阪府27" localSheetId="48">#REF!</definedName>
    <definedName name="大阪府27" localSheetId="6">#REF!</definedName>
    <definedName name="大阪府27" localSheetId="7">#REF!</definedName>
    <definedName name="大阪府27" localSheetId="8">#REF!</definedName>
    <definedName name="大阪府27" localSheetId="10">#REF!</definedName>
    <definedName name="大阪府27">#REF!</definedName>
    <definedName name="大分県44" localSheetId="1">#REF!</definedName>
    <definedName name="大分県44" localSheetId="12">#REF!</definedName>
    <definedName name="大分県44" localSheetId="13">#REF!</definedName>
    <definedName name="大分県44" localSheetId="14">#REF!</definedName>
    <definedName name="大分県44" localSheetId="15">#REF!</definedName>
    <definedName name="大分県44" localSheetId="16">#REF!</definedName>
    <definedName name="大分県44" localSheetId="17">#REF!</definedName>
    <definedName name="大分県44" localSheetId="18">#REF!</definedName>
    <definedName name="大分県44" localSheetId="19">#REF!</definedName>
    <definedName name="大分県44" localSheetId="20">#REF!</definedName>
    <definedName name="大分県44" localSheetId="3">#REF!</definedName>
    <definedName name="大分県44" localSheetId="21">#REF!</definedName>
    <definedName name="大分県44" localSheetId="22">#REF!</definedName>
    <definedName name="大分県44" localSheetId="23">#REF!</definedName>
    <definedName name="大分県44" localSheetId="24">#REF!</definedName>
    <definedName name="大分県44" localSheetId="25">#REF!</definedName>
    <definedName name="大分県44" localSheetId="26">#REF!</definedName>
    <definedName name="大分県44" localSheetId="27">#REF!</definedName>
    <definedName name="大分県44" localSheetId="28">#REF!</definedName>
    <definedName name="大分県44" localSheetId="29">#REF!</definedName>
    <definedName name="大分県44" localSheetId="30">#REF!</definedName>
    <definedName name="大分県44" localSheetId="4">#REF!</definedName>
    <definedName name="大分県44" localSheetId="31">#REF!</definedName>
    <definedName name="大分県44" localSheetId="32">#REF!</definedName>
    <definedName name="大分県44" localSheetId="33">#REF!</definedName>
    <definedName name="大分県44" localSheetId="34">#REF!</definedName>
    <definedName name="大分県44" localSheetId="35">#REF!</definedName>
    <definedName name="大分県44" localSheetId="36">#REF!</definedName>
    <definedName name="大分県44" localSheetId="37">#REF!</definedName>
    <definedName name="大分県44" localSheetId="38">#REF!</definedName>
    <definedName name="大分県44" localSheetId="39">#REF!</definedName>
    <definedName name="大分県44" localSheetId="40">#REF!</definedName>
    <definedName name="大分県44" localSheetId="5">#REF!</definedName>
    <definedName name="大分県44" localSheetId="41">#REF!</definedName>
    <definedName name="大分県44" localSheetId="42">#REF!</definedName>
    <definedName name="大分県44" localSheetId="43">#REF!</definedName>
    <definedName name="大分県44" localSheetId="44">#REF!</definedName>
    <definedName name="大分県44" localSheetId="45">#REF!</definedName>
    <definedName name="大分県44" localSheetId="46">#REF!</definedName>
    <definedName name="大分県44" localSheetId="47">#REF!</definedName>
    <definedName name="大分県44" localSheetId="48">#REF!</definedName>
    <definedName name="大分県44" localSheetId="6">#REF!</definedName>
    <definedName name="大分県44" localSheetId="7">#REF!</definedName>
    <definedName name="大分県44" localSheetId="8">#REF!</definedName>
    <definedName name="大分県44" localSheetId="10">#REF!</definedName>
    <definedName name="大分県44">#REF!</definedName>
    <definedName name="長崎県42" localSheetId="1">#REF!</definedName>
    <definedName name="長崎県42" localSheetId="12">#REF!</definedName>
    <definedName name="長崎県42" localSheetId="13">#REF!</definedName>
    <definedName name="長崎県42" localSheetId="14">#REF!</definedName>
    <definedName name="長崎県42" localSheetId="15">#REF!</definedName>
    <definedName name="長崎県42" localSheetId="16">#REF!</definedName>
    <definedName name="長崎県42" localSheetId="17">#REF!</definedName>
    <definedName name="長崎県42" localSheetId="18">#REF!</definedName>
    <definedName name="長崎県42" localSheetId="19">#REF!</definedName>
    <definedName name="長崎県42" localSheetId="20">#REF!</definedName>
    <definedName name="長崎県42" localSheetId="3">#REF!</definedName>
    <definedName name="長崎県42" localSheetId="21">#REF!</definedName>
    <definedName name="長崎県42" localSheetId="22">#REF!</definedName>
    <definedName name="長崎県42" localSheetId="23">#REF!</definedName>
    <definedName name="長崎県42" localSheetId="24">#REF!</definedName>
    <definedName name="長崎県42" localSheetId="25">#REF!</definedName>
    <definedName name="長崎県42" localSheetId="26">#REF!</definedName>
    <definedName name="長崎県42" localSheetId="27">#REF!</definedName>
    <definedName name="長崎県42" localSheetId="28">#REF!</definedName>
    <definedName name="長崎県42" localSheetId="29">#REF!</definedName>
    <definedName name="長崎県42" localSheetId="30">#REF!</definedName>
    <definedName name="長崎県42" localSheetId="4">#REF!</definedName>
    <definedName name="長崎県42" localSheetId="31">#REF!</definedName>
    <definedName name="長崎県42" localSheetId="32">#REF!</definedName>
    <definedName name="長崎県42" localSheetId="33">#REF!</definedName>
    <definedName name="長崎県42" localSheetId="34">#REF!</definedName>
    <definedName name="長崎県42" localSheetId="35">#REF!</definedName>
    <definedName name="長崎県42" localSheetId="36">#REF!</definedName>
    <definedName name="長崎県42" localSheetId="37">#REF!</definedName>
    <definedName name="長崎県42" localSheetId="38">#REF!</definedName>
    <definedName name="長崎県42" localSheetId="39">#REF!</definedName>
    <definedName name="長崎県42" localSheetId="40">#REF!</definedName>
    <definedName name="長崎県42" localSheetId="5">#REF!</definedName>
    <definedName name="長崎県42" localSheetId="41">#REF!</definedName>
    <definedName name="長崎県42" localSheetId="42">#REF!</definedName>
    <definedName name="長崎県42" localSheetId="43">#REF!</definedName>
    <definedName name="長崎県42" localSheetId="44">#REF!</definedName>
    <definedName name="長崎県42" localSheetId="45">#REF!</definedName>
    <definedName name="長崎県42" localSheetId="46">#REF!</definedName>
    <definedName name="長崎県42" localSheetId="47">#REF!</definedName>
    <definedName name="長崎県42" localSheetId="48">#REF!</definedName>
    <definedName name="長崎県42" localSheetId="6">#REF!</definedName>
    <definedName name="長崎県42" localSheetId="7">#REF!</definedName>
    <definedName name="長崎県42" localSheetId="8">#REF!</definedName>
    <definedName name="長崎県42" localSheetId="10">#REF!</definedName>
    <definedName name="長崎県42">#REF!</definedName>
    <definedName name="長野県20" localSheetId="1">#REF!</definedName>
    <definedName name="長野県20" localSheetId="12">#REF!</definedName>
    <definedName name="長野県20" localSheetId="13">#REF!</definedName>
    <definedName name="長野県20" localSheetId="14">#REF!</definedName>
    <definedName name="長野県20" localSheetId="15">#REF!</definedName>
    <definedName name="長野県20" localSheetId="16">#REF!</definedName>
    <definedName name="長野県20" localSheetId="17">#REF!</definedName>
    <definedName name="長野県20" localSheetId="18">#REF!</definedName>
    <definedName name="長野県20" localSheetId="19">#REF!</definedName>
    <definedName name="長野県20" localSheetId="20">#REF!</definedName>
    <definedName name="長野県20" localSheetId="3">#REF!</definedName>
    <definedName name="長野県20" localSheetId="21">#REF!</definedName>
    <definedName name="長野県20" localSheetId="22">#REF!</definedName>
    <definedName name="長野県20" localSheetId="23">#REF!</definedName>
    <definedName name="長野県20" localSheetId="24">#REF!</definedName>
    <definedName name="長野県20" localSheetId="25">#REF!</definedName>
    <definedName name="長野県20" localSheetId="26">#REF!</definedName>
    <definedName name="長野県20" localSheetId="27">#REF!</definedName>
    <definedName name="長野県20" localSheetId="28">#REF!</definedName>
    <definedName name="長野県20" localSheetId="29">#REF!</definedName>
    <definedName name="長野県20" localSheetId="30">#REF!</definedName>
    <definedName name="長野県20" localSheetId="4">#REF!</definedName>
    <definedName name="長野県20" localSheetId="31">#REF!</definedName>
    <definedName name="長野県20" localSheetId="32">#REF!</definedName>
    <definedName name="長野県20" localSheetId="33">#REF!</definedName>
    <definedName name="長野県20" localSheetId="34">#REF!</definedName>
    <definedName name="長野県20" localSheetId="35">#REF!</definedName>
    <definedName name="長野県20" localSheetId="36">#REF!</definedName>
    <definedName name="長野県20" localSheetId="37">#REF!</definedName>
    <definedName name="長野県20" localSheetId="38">#REF!</definedName>
    <definedName name="長野県20" localSheetId="39">#REF!</definedName>
    <definedName name="長野県20" localSheetId="40">#REF!</definedName>
    <definedName name="長野県20" localSheetId="5">#REF!</definedName>
    <definedName name="長野県20" localSheetId="41">#REF!</definedName>
    <definedName name="長野県20" localSheetId="42">#REF!</definedName>
    <definedName name="長野県20" localSheetId="43">#REF!</definedName>
    <definedName name="長野県20" localSheetId="44">#REF!</definedName>
    <definedName name="長野県20" localSheetId="45">#REF!</definedName>
    <definedName name="長野県20" localSheetId="46">#REF!</definedName>
    <definedName name="長野県20" localSheetId="47">#REF!</definedName>
    <definedName name="長野県20" localSheetId="48">#REF!</definedName>
    <definedName name="長野県20" localSheetId="6">#REF!</definedName>
    <definedName name="長野県20" localSheetId="7">#REF!</definedName>
    <definedName name="長野県20" localSheetId="8">#REF!</definedName>
    <definedName name="長野県20" localSheetId="10">#REF!</definedName>
    <definedName name="長野県20">#REF!</definedName>
    <definedName name="鳥取県31" localSheetId="1">#REF!</definedName>
    <definedName name="鳥取県31" localSheetId="12">#REF!</definedName>
    <definedName name="鳥取県31" localSheetId="13">#REF!</definedName>
    <definedName name="鳥取県31" localSheetId="14">#REF!</definedName>
    <definedName name="鳥取県31" localSheetId="15">#REF!</definedName>
    <definedName name="鳥取県31" localSheetId="16">#REF!</definedName>
    <definedName name="鳥取県31" localSheetId="17">#REF!</definedName>
    <definedName name="鳥取県31" localSheetId="18">#REF!</definedName>
    <definedName name="鳥取県31" localSheetId="19">#REF!</definedName>
    <definedName name="鳥取県31" localSheetId="20">#REF!</definedName>
    <definedName name="鳥取県31" localSheetId="3">#REF!</definedName>
    <definedName name="鳥取県31" localSheetId="21">#REF!</definedName>
    <definedName name="鳥取県31" localSheetId="22">#REF!</definedName>
    <definedName name="鳥取県31" localSheetId="23">#REF!</definedName>
    <definedName name="鳥取県31" localSheetId="24">#REF!</definedName>
    <definedName name="鳥取県31" localSheetId="25">#REF!</definedName>
    <definedName name="鳥取県31" localSheetId="26">#REF!</definedName>
    <definedName name="鳥取県31" localSheetId="27">#REF!</definedName>
    <definedName name="鳥取県31" localSheetId="28">#REF!</definedName>
    <definedName name="鳥取県31" localSheetId="29">#REF!</definedName>
    <definedName name="鳥取県31" localSheetId="30">#REF!</definedName>
    <definedName name="鳥取県31" localSheetId="4">#REF!</definedName>
    <definedName name="鳥取県31" localSheetId="31">#REF!</definedName>
    <definedName name="鳥取県31" localSheetId="32">#REF!</definedName>
    <definedName name="鳥取県31" localSheetId="33">#REF!</definedName>
    <definedName name="鳥取県31" localSheetId="34">#REF!</definedName>
    <definedName name="鳥取県31" localSheetId="35">#REF!</definedName>
    <definedName name="鳥取県31" localSheetId="36">#REF!</definedName>
    <definedName name="鳥取県31" localSheetId="37">#REF!</definedName>
    <definedName name="鳥取県31" localSheetId="38">#REF!</definedName>
    <definedName name="鳥取県31" localSheetId="39">#REF!</definedName>
    <definedName name="鳥取県31" localSheetId="40">#REF!</definedName>
    <definedName name="鳥取県31" localSheetId="5">#REF!</definedName>
    <definedName name="鳥取県31" localSheetId="41">#REF!</definedName>
    <definedName name="鳥取県31" localSheetId="42">#REF!</definedName>
    <definedName name="鳥取県31" localSheetId="43">#REF!</definedName>
    <definedName name="鳥取県31" localSheetId="44">#REF!</definedName>
    <definedName name="鳥取県31" localSheetId="45">#REF!</definedName>
    <definedName name="鳥取県31" localSheetId="46">#REF!</definedName>
    <definedName name="鳥取県31" localSheetId="47">#REF!</definedName>
    <definedName name="鳥取県31" localSheetId="48">#REF!</definedName>
    <definedName name="鳥取県31" localSheetId="6">#REF!</definedName>
    <definedName name="鳥取県31" localSheetId="7">#REF!</definedName>
    <definedName name="鳥取県31" localSheetId="8">#REF!</definedName>
    <definedName name="鳥取県31" localSheetId="10">#REF!</definedName>
    <definedName name="鳥取県31">#REF!</definedName>
    <definedName name="都道府県コード" localSheetId="1">[1]コード!$A$1:$AU$1</definedName>
    <definedName name="都道府県コード" localSheetId="16">[1]コード!$A$1:$AU$1</definedName>
    <definedName name="都道府県コード" localSheetId="3">#REF!</definedName>
    <definedName name="都道府県コード" localSheetId="27">#REF!</definedName>
    <definedName name="都道府県コード" localSheetId="28">#REF!</definedName>
    <definedName name="都道府県コード" localSheetId="31">#REF!</definedName>
    <definedName name="都道府県コード" localSheetId="32">#REF!</definedName>
    <definedName name="都道府県コード" localSheetId="33">#REF!</definedName>
    <definedName name="都道府県コード" localSheetId="41">[2]コード!$A$1:$AU$1</definedName>
    <definedName name="都道府県コード" localSheetId="43">#REF!</definedName>
    <definedName name="都道府県コード" localSheetId="7">[1]コード!$A$1:$AU$1</definedName>
    <definedName name="都道府県コード" localSheetId="8">#REF!</definedName>
    <definedName name="都道府県コード" localSheetId="10">[1]コード!$A$1:$AU$1</definedName>
    <definedName name="都道府県コード">[3]コード!$A$1:$AU$1</definedName>
    <definedName name="島根県32" localSheetId="1">#REF!</definedName>
    <definedName name="島根県32" localSheetId="11">#REF!</definedName>
    <definedName name="島根県32" localSheetId="12">#REF!</definedName>
    <definedName name="島根県32" localSheetId="13">#REF!</definedName>
    <definedName name="島根県32" localSheetId="14">#REF!</definedName>
    <definedName name="島根県32" localSheetId="15">#REF!</definedName>
    <definedName name="島根県32" localSheetId="16">#REF!</definedName>
    <definedName name="島根県32" localSheetId="17">#REF!</definedName>
    <definedName name="島根県32" localSheetId="18">#REF!</definedName>
    <definedName name="島根県32" localSheetId="19">#REF!</definedName>
    <definedName name="島根県32" localSheetId="20">#REF!</definedName>
    <definedName name="島根県32" localSheetId="3">#REF!</definedName>
    <definedName name="島根県32" localSheetId="21">#REF!</definedName>
    <definedName name="島根県32" localSheetId="22">#REF!</definedName>
    <definedName name="島根県32" localSheetId="23">#REF!</definedName>
    <definedName name="島根県32" localSheetId="24">#REF!</definedName>
    <definedName name="島根県32" localSheetId="25">#REF!</definedName>
    <definedName name="島根県32" localSheetId="26">#REF!</definedName>
    <definedName name="島根県32" localSheetId="27">#REF!</definedName>
    <definedName name="島根県32" localSheetId="28">#REF!</definedName>
    <definedName name="島根県32" localSheetId="29">#REF!</definedName>
    <definedName name="島根県32" localSheetId="30">#REF!</definedName>
    <definedName name="島根県32" localSheetId="4">#REF!</definedName>
    <definedName name="島根県32" localSheetId="31">#REF!</definedName>
    <definedName name="島根県32" localSheetId="32">#REF!</definedName>
    <definedName name="島根県32" localSheetId="33">#REF!</definedName>
    <definedName name="島根県32" localSheetId="34">#REF!</definedName>
    <definedName name="島根県32" localSheetId="35">#REF!</definedName>
    <definedName name="島根県32" localSheetId="36">#REF!</definedName>
    <definedName name="島根県32" localSheetId="37">#REF!</definedName>
    <definedName name="島根県32" localSheetId="38">#REF!</definedName>
    <definedName name="島根県32" localSheetId="39">#REF!</definedName>
    <definedName name="島根県32" localSheetId="40">#REF!</definedName>
    <definedName name="島根県32" localSheetId="5">#REF!</definedName>
    <definedName name="島根県32" localSheetId="41">#REF!</definedName>
    <definedName name="島根県32" localSheetId="42">#REF!</definedName>
    <definedName name="島根県32" localSheetId="43">#REF!</definedName>
    <definedName name="島根県32" localSheetId="44">#REF!</definedName>
    <definedName name="島根県32" localSheetId="45">#REF!</definedName>
    <definedName name="島根県32" localSheetId="46">#REF!</definedName>
    <definedName name="島根県32" localSheetId="47">#REF!</definedName>
    <definedName name="島根県32" localSheetId="48">#REF!</definedName>
    <definedName name="島根県32" localSheetId="6">#REF!</definedName>
    <definedName name="島根県32" localSheetId="7">#REF!</definedName>
    <definedName name="島根県32" localSheetId="8">#REF!</definedName>
    <definedName name="島根県32" localSheetId="10">#REF!</definedName>
    <definedName name="島根県32">#REF!</definedName>
    <definedName name="東京都13" localSheetId="1">#REF!</definedName>
    <definedName name="東京都13" localSheetId="11">#REF!</definedName>
    <definedName name="東京都13" localSheetId="12">#REF!</definedName>
    <definedName name="東京都13" localSheetId="13">#REF!</definedName>
    <definedName name="東京都13" localSheetId="14">#REF!</definedName>
    <definedName name="東京都13" localSheetId="15">#REF!</definedName>
    <definedName name="東京都13" localSheetId="16">#REF!</definedName>
    <definedName name="東京都13" localSheetId="17">#REF!</definedName>
    <definedName name="東京都13" localSheetId="18">#REF!</definedName>
    <definedName name="東京都13" localSheetId="19">#REF!</definedName>
    <definedName name="東京都13" localSheetId="20">#REF!</definedName>
    <definedName name="東京都13" localSheetId="3">#REF!</definedName>
    <definedName name="東京都13" localSheetId="21">#REF!</definedName>
    <definedName name="東京都13" localSheetId="22">#REF!</definedName>
    <definedName name="東京都13" localSheetId="23">#REF!</definedName>
    <definedName name="東京都13" localSheetId="24">#REF!</definedName>
    <definedName name="東京都13" localSheetId="25">#REF!</definedName>
    <definedName name="東京都13" localSheetId="26">#REF!</definedName>
    <definedName name="東京都13" localSheetId="27">#REF!</definedName>
    <definedName name="東京都13" localSheetId="28">#REF!</definedName>
    <definedName name="東京都13" localSheetId="29">#REF!</definedName>
    <definedName name="東京都13" localSheetId="30">#REF!</definedName>
    <definedName name="東京都13" localSheetId="4">#REF!</definedName>
    <definedName name="東京都13" localSheetId="31">#REF!</definedName>
    <definedName name="東京都13" localSheetId="32">#REF!</definedName>
    <definedName name="東京都13" localSheetId="33">#REF!</definedName>
    <definedName name="東京都13" localSheetId="34">#REF!</definedName>
    <definedName name="東京都13" localSheetId="35">#REF!</definedName>
    <definedName name="東京都13" localSheetId="36">#REF!</definedName>
    <definedName name="東京都13" localSheetId="37">#REF!</definedName>
    <definedName name="東京都13" localSheetId="38">#REF!</definedName>
    <definedName name="東京都13" localSheetId="39">#REF!</definedName>
    <definedName name="東京都13" localSheetId="40">#REF!</definedName>
    <definedName name="東京都13" localSheetId="5">#REF!</definedName>
    <definedName name="東京都13" localSheetId="41">#REF!</definedName>
    <definedName name="東京都13" localSheetId="42">#REF!</definedName>
    <definedName name="東京都13" localSheetId="43">#REF!</definedName>
    <definedName name="東京都13" localSheetId="44">#REF!</definedName>
    <definedName name="東京都13" localSheetId="45">#REF!</definedName>
    <definedName name="東京都13" localSheetId="46">#REF!</definedName>
    <definedName name="東京都13" localSheetId="47">#REF!</definedName>
    <definedName name="東京都13" localSheetId="48">#REF!</definedName>
    <definedName name="東京都13" localSheetId="6">#REF!</definedName>
    <definedName name="東京都13" localSheetId="7">#REF!</definedName>
    <definedName name="東京都13" localSheetId="8">#REF!</definedName>
    <definedName name="東京都13" localSheetId="10">#REF!</definedName>
    <definedName name="東京都13">#REF!</definedName>
    <definedName name="徳島県36" localSheetId="1">#REF!</definedName>
    <definedName name="徳島県36" localSheetId="11">#REF!</definedName>
    <definedName name="徳島県36" localSheetId="12">#REF!</definedName>
    <definedName name="徳島県36" localSheetId="13">#REF!</definedName>
    <definedName name="徳島県36" localSheetId="14">#REF!</definedName>
    <definedName name="徳島県36" localSheetId="15">#REF!</definedName>
    <definedName name="徳島県36" localSheetId="16">#REF!</definedName>
    <definedName name="徳島県36" localSheetId="17">#REF!</definedName>
    <definedName name="徳島県36" localSheetId="18">#REF!</definedName>
    <definedName name="徳島県36" localSheetId="19">#REF!</definedName>
    <definedName name="徳島県36" localSheetId="20">#REF!</definedName>
    <definedName name="徳島県36" localSheetId="3">#REF!</definedName>
    <definedName name="徳島県36" localSheetId="21">#REF!</definedName>
    <definedName name="徳島県36" localSheetId="22">#REF!</definedName>
    <definedName name="徳島県36" localSheetId="23">#REF!</definedName>
    <definedName name="徳島県36" localSheetId="24">#REF!</definedName>
    <definedName name="徳島県36" localSheetId="25">#REF!</definedName>
    <definedName name="徳島県36" localSheetId="26">#REF!</definedName>
    <definedName name="徳島県36" localSheetId="27">#REF!</definedName>
    <definedName name="徳島県36" localSheetId="28">#REF!</definedName>
    <definedName name="徳島県36" localSheetId="29">#REF!</definedName>
    <definedName name="徳島県36" localSheetId="30">#REF!</definedName>
    <definedName name="徳島県36" localSheetId="4">#REF!</definedName>
    <definedName name="徳島県36" localSheetId="31">#REF!</definedName>
    <definedName name="徳島県36" localSheetId="32">#REF!</definedName>
    <definedName name="徳島県36" localSheetId="33">#REF!</definedName>
    <definedName name="徳島県36" localSheetId="34">#REF!</definedName>
    <definedName name="徳島県36" localSheetId="35">#REF!</definedName>
    <definedName name="徳島県36" localSheetId="36">#REF!</definedName>
    <definedName name="徳島県36" localSheetId="37">#REF!</definedName>
    <definedName name="徳島県36" localSheetId="38">#REF!</definedName>
    <definedName name="徳島県36" localSheetId="39">#REF!</definedName>
    <definedName name="徳島県36" localSheetId="40">#REF!</definedName>
    <definedName name="徳島県36" localSheetId="5">#REF!</definedName>
    <definedName name="徳島県36" localSheetId="41">#REF!</definedName>
    <definedName name="徳島県36" localSheetId="42">#REF!</definedName>
    <definedName name="徳島県36" localSheetId="43">#REF!</definedName>
    <definedName name="徳島県36" localSheetId="44">#REF!</definedName>
    <definedName name="徳島県36" localSheetId="45">#REF!</definedName>
    <definedName name="徳島県36" localSheetId="46">#REF!</definedName>
    <definedName name="徳島県36" localSheetId="47">#REF!</definedName>
    <definedName name="徳島県36" localSheetId="48">#REF!</definedName>
    <definedName name="徳島県36" localSheetId="6">#REF!</definedName>
    <definedName name="徳島県36" localSheetId="7">#REF!</definedName>
    <definedName name="徳島県36" localSheetId="8">#REF!</definedName>
    <definedName name="徳島県36" localSheetId="10">#REF!</definedName>
    <definedName name="徳島県36">#REF!</definedName>
    <definedName name="栃木県09" localSheetId="1">#REF!</definedName>
    <definedName name="栃木県09" localSheetId="11">#REF!</definedName>
    <definedName name="栃木県09" localSheetId="12">#REF!</definedName>
    <definedName name="栃木県09" localSheetId="13">#REF!</definedName>
    <definedName name="栃木県09" localSheetId="14">#REF!</definedName>
    <definedName name="栃木県09" localSheetId="15">#REF!</definedName>
    <definedName name="栃木県09" localSheetId="16">#REF!</definedName>
    <definedName name="栃木県09" localSheetId="17">#REF!</definedName>
    <definedName name="栃木県09" localSheetId="18">#REF!</definedName>
    <definedName name="栃木県09" localSheetId="19">#REF!</definedName>
    <definedName name="栃木県09" localSheetId="20">#REF!</definedName>
    <definedName name="栃木県09" localSheetId="3">#REF!</definedName>
    <definedName name="栃木県09" localSheetId="21">#REF!</definedName>
    <definedName name="栃木県09" localSheetId="22">#REF!</definedName>
    <definedName name="栃木県09" localSheetId="23">#REF!</definedName>
    <definedName name="栃木県09" localSheetId="24">#REF!</definedName>
    <definedName name="栃木県09" localSheetId="25">#REF!</definedName>
    <definedName name="栃木県09" localSheetId="26">#REF!</definedName>
    <definedName name="栃木県09" localSheetId="27">#REF!</definedName>
    <definedName name="栃木県09" localSheetId="28">#REF!</definedName>
    <definedName name="栃木県09" localSheetId="29">#REF!</definedName>
    <definedName name="栃木県09" localSheetId="30">#REF!</definedName>
    <definedName name="栃木県09" localSheetId="4">#REF!</definedName>
    <definedName name="栃木県09" localSheetId="31">#REF!</definedName>
    <definedName name="栃木県09" localSheetId="32">#REF!</definedName>
    <definedName name="栃木県09" localSheetId="33">#REF!</definedName>
    <definedName name="栃木県09" localSheetId="34">#REF!</definedName>
    <definedName name="栃木県09" localSheetId="35">#REF!</definedName>
    <definedName name="栃木県09" localSheetId="36">#REF!</definedName>
    <definedName name="栃木県09" localSheetId="37">#REF!</definedName>
    <definedName name="栃木県09" localSheetId="38">#REF!</definedName>
    <definedName name="栃木県09" localSheetId="39">#REF!</definedName>
    <definedName name="栃木県09" localSheetId="40">#REF!</definedName>
    <definedName name="栃木県09" localSheetId="5">#REF!</definedName>
    <definedName name="栃木県09" localSheetId="41">#REF!</definedName>
    <definedName name="栃木県09" localSheetId="42">#REF!</definedName>
    <definedName name="栃木県09" localSheetId="43">#REF!</definedName>
    <definedName name="栃木県09" localSheetId="44">#REF!</definedName>
    <definedName name="栃木県09" localSheetId="45">#REF!</definedName>
    <definedName name="栃木県09" localSheetId="46">#REF!</definedName>
    <definedName name="栃木県09" localSheetId="47">#REF!</definedName>
    <definedName name="栃木県09" localSheetId="48">#REF!</definedName>
    <definedName name="栃木県09" localSheetId="6">#REF!</definedName>
    <definedName name="栃木県09" localSheetId="7">#REF!</definedName>
    <definedName name="栃木県09" localSheetId="8">#REF!</definedName>
    <definedName name="栃木県09" localSheetId="10">#REF!</definedName>
    <definedName name="栃木県09">#REF!</definedName>
    <definedName name="奈良県29" localSheetId="1">#REF!</definedName>
    <definedName name="奈良県29" localSheetId="11">#REF!</definedName>
    <definedName name="奈良県29" localSheetId="12">#REF!</definedName>
    <definedName name="奈良県29" localSheetId="13">#REF!</definedName>
    <definedName name="奈良県29" localSheetId="14">#REF!</definedName>
    <definedName name="奈良県29" localSheetId="15">#REF!</definedName>
    <definedName name="奈良県29" localSheetId="16">#REF!</definedName>
    <definedName name="奈良県29" localSheetId="17">#REF!</definedName>
    <definedName name="奈良県29" localSheetId="18">#REF!</definedName>
    <definedName name="奈良県29" localSheetId="19">#REF!</definedName>
    <definedName name="奈良県29" localSheetId="20">#REF!</definedName>
    <definedName name="奈良県29" localSheetId="3">#REF!</definedName>
    <definedName name="奈良県29" localSheetId="21">#REF!</definedName>
    <definedName name="奈良県29" localSheetId="22">#REF!</definedName>
    <definedName name="奈良県29" localSheetId="23">#REF!</definedName>
    <definedName name="奈良県29" localSheetId="24">#REF!</definedName>
    <definedName name="奈良県29" localSheetId="25">#REF!</definedName>
    <definedName name="奈良県29" localSheetId="26">#REF!</definedName>
    <definedName name="奈良県29" localSheetId="27">#REF!</definedName>
    <definedName name="奈良県29" localSheetId="28">#REF!</definedName>
    <definedName name="奈良県29" localSheetId="29">#REF!</definedName>
    <definedName name="奈良県29" localSheetId="30">#REF!</definedName>
    <definedName name="奈良県29" localSheetId="4">#REF!</definedName>
    <definedName name="奈良県29" localSheetId="31">#REF!</definedName>
    <definedName name="奈良県29" localSheetId="32">#REF!</definedName>
    <definedName name="奈良県29" localSheetId="33">#REF!</definedName>
    <definedName name="奈良県29" localSheetId="34">#REF!</definedName>
    <definedName name="奈良県29" localSheetId="35">#REF!</definedName>
    <definedName name="奈良県29" localSheetId="36">#REF!</definedName>
    <definedName name="奈良県29" localSheetId="37">#REF!</definedName>
    <definedName name="奈良県29" localSheetId="38">#REF!</definedName>
    <definedName name="奈良県29" localSheetId="39">#REF!</definedName>
    <definedName name="奈良県29" localSheetId="40">#REF!</definedName>
    <definedName name="奈良県29" localSheetId="5">#REF!</definedName>
    <definedName name="奈良県29" localSheetId="41">#REF!</definedName>
    <definedName name="奈良県29" localSheetId="42">#REF!</definedName>
    <definedName name="奈良県29" localSheetId="43">#REF!</definedName>
    <definedName name="奈良県29" localSheetId="44">#REF!</definedName>
    <definedName name="奈良県29" localSheetId="45">#REF!</definedName>
    <definedName name="奈良県29" localSheetId="46">#REF!</definedName>
    <definedName name="奈良県29" localSheetId="47">#REF!</definedName>
    <definedName name="奈良県29" localSheetId="48">#REF!</definedName>
    <definedName name="奈良県29" localSheetId="6">#REF!</definedName>
    <definedName name="奈良県29" localSheetId="7">#REF!</definedName>
    <definedName name="奈良県29" localSheetId="8">#REF!</definedName>
    <definedName name="奈良県29" localSheetId="10">#REF!</definedName>
    <definedName name="奈良県29">#REF!</definedName>
    <definedName name="富山県16" localSheetId="1">#REF!</definedName>
    <definedName name="富山県16" localSheetId="11">#REF!</definedName>
    <definedName name="富山県16" localSheetId="12">#REF!</definedName>
    <definedName name="富山県16" localSheetId="13">#REF!</definedName>
    <definedName name="富山県16" localSheetId="14">#REF!</definedName>
    <definedName name="富山県16" localSheetId="15">#REF!</definedName>
    <definedName name="富山県16" localSheetId="16">#REF!</definedName>
    <definedName name="富山県16" localSheetId="17">#REF!</definedName>
    <definedName name="富山県16" localSheetId="18">#REF!</definedName>
    <definedName name="富山県16" localSheetId="19">#REF!</definedName>
    <definedName name="富山県16" localSheetId="20">#REF!</definedName>
    <definedName name="富山県16" localSheetId="3">#REF!</definedName>
    <definedName name="富山県16" localSheetId="21">#REF!</definedName>
    <definedName name="富山県16" localSheetId="22">#REF!</definedName>
    <definedName name="富山県16" localSheetId="23">#REF!</definedName>
    <definedName name="富山県16" localSheetId="24">#REF!</definedName>
    <definedName name="富山県16" localSheetId="25">#REF!</definedName>
    <definedName name="富山県16" localSheetId="26">#REF!</definedName>
    <definedName name="富山県16" localSheetId="27">#REF!</definedName>
    <definedName name="富山県16" localSheetId="28">#REF!</definedName>
    <definedName name="富山県16" localSheetId="29">#REF!</definedName>
    <definedName name="富山県16" localSheetId="30">#REF!</definedName>
    <definedName name="富山県16" localSheetId="4">#REF!</definedName>
    <definedName name="富山県16" localSheetId="31">#REF!</definedName>
    <definedName name="富山県16" localSheetId="32">#REF!</definedName>
    <definedName name="富山県16" localSheetId="33">#REF!</definedName>
    <definedName name="富山県16" localSheetId="34">#REF!</definedName>
    <definedName name="富山県16" localSheetId="35">#REF!</definedName>
    <definedName name="富山県16" localSheetId="36">#REF!</definedName>
    <definedName name="富山県16" localSheetId="37">#REF!</definedName>
    <definedName name="富山県16" localSheetId="38">#REF!</definedName>
    <definedName name="富山県16" localSheetId="39">#REF!</definedName>
    <definedName name="富山県16" localSheetId="40">#REF!</definedName>
    <definedName name="富山県16" localSheetId="5">#REF!</definedName>
    <definedName name="富山県16" localSheetId="41">#REF!</definedName>
    <definedName name="富山県16" localSheetId="42">#REF!</definedName>
    <definedName name="富山県16" localSheetId="43">#REF!</definedName>
    <definedName name="富山県16" localSheetId="44">#REF!</definedName>
    <definedName name="富山県16" localSheetId="45">#REF!</definedName>
    <definedName name="富山県16" localSheetId="46">#REF!</definedName>
    <definedName name="富山県16" localSheetId="47">#REF!</definedName>
    <definedName name="富山県16" localSheetId="48">#REF!</definedName>
    <definedName name="富山県16" localSheetId="6">#REF!</definedName>
    <definedName name="富山県16" localSheetId="7">#REF!</definedName>
    <definedName name="富山県16" localSheetId="8">#REF!</definedName>
    <definedName name="富山県16" localSheetId="10">#REF!</definedName>
    <definedName name="富山県16">#REF!</definedName>
    <definedName name="福井県18" localSheetId="1">#REF!</definedName>
    <definedName name="福井県18" localSheetId="11">#REF!</definedName>
    <definedName name="福井県18" localSheetId="12">#REF!</definedName>
    <definedName name="福井県18" localSheetId="13">#REF!</definedName>
    <definedName name="福井県18" localSheetId="14">#REF!</definedName>
    <definedName name="福井県18" localSheetId="15">#REF!</definedName>
    <definedName name="福井県18" localSheetId="16">#REF!</definedName>
    <definedName name="福井県18" localSheetId="17">#REF!</definedName>
    <definedName name="福井県18" localSheetId="18">#REF!</definedName>
    <definedName name="福井県18" localSheetId="19">#REF!</definedName>
    <definedName name="福井県18" localSheetId="20">#REF!</definedName>
    <definedName name="福井県18" localSheetId="3">#REF!</definedName>
    <definedName name="福井県18" localSheetId="21">#REF!</definedName>
    <definedName name="福井県18" localSheetId="22">#REF!</definedName>
    <definedName name="福井県18" localSheetId="23">#REF!</definedName>
    <definedName name="福井県18" localSheetId="24">#REF!</definedName>
    <definedName name="福井県18" localSheetId="25">#REF!</definedName>
    <definedName name="福井県18" localSheetId="26">#REF!</definedName>
    <definedName name="福井県18" localSheetId="27">#REF!</definedName>
    <definedName name="福井県18" localSheetId="28">#REF!</definedName>
    <definedName name="福井県18" localSheetId="29">#REF!</definedName>
    <definedName name="福井県18" localSheetId="30">#REF!</definedName>
    <definedName name="福井県18" localSheetId="4">#REF!</definedName>
    <definedName name="福井県18" localSheetId="31">#REF!</definedName>
    <definedName name="福井県18" localSheetId="32">#REF!</definedName>
    <definedName name="福井県18" localSheetId="33">#REF!</definedName>
    <definedName name="福井県18" localSheetId="34">#REF!</definedName>
    <definedName name="福井県18" localSheetId="35">#REF!</definedName>
    <definedName name="福井県18" localSheetId="36">#REF!</definedName>
    <definedName name="福井県18" localSheetId="37">#REF!</definedName>
    <definedName name="福井県18" localSheetId="38">#REF!</definedName>
    <definedName name="福井県18" localSheetId="39">#REF!</definedName>
    <definedName name="福井県18" localSheetId="40">#REF!</definedName>
    <definedName name="福井県18" localSheetId="5">#REF!</definedName>
    <definedName name="福井県18" localSheetId="41">#REF!</definedName>
    <definedName name="福井県18" localSheetId="42">#REF!</definedName>
    <definedName name="福井県18" localSheetId="43">#REF!</definedName>
    <definedName name="福井県18" localSheetId="44">#REF!</definedName>
    <definedName name="福井県18" localSheetId="45">#REF!</definedName>
    <definedName name="福井県18" localSheetId="46">#REF!</definedName>
    <definedName name="福井県18" localSheetId="47">#REF!</definedName>
    <definedName name="福井県18" localSheetId="48">#REF!</definedName>
    <definedName name="福井県18" localSheetId="6">#REF!</definedName>
    <definedName name="福井県18" localSheetId="7">#REF!</definedName>
    <definedName name="福井県18" localSheetId="8">#REF!</definedName>
    <definedName name="福井県18" localSheetId="10">#REF!</definedName>
    <definedName name="福井県18">#REF!</definedName>
    <definedName name="福岡県40" localSheetId="1">#REF!</definedName>
    <definedName name="福岡県40" localSheetId="11">#REF!</definedName>
    <definedName name="福岡県40" localSheetId="12">#REF!</definedName>
    <definedName name="福岡県40" localSheetId="13">#REF!</definedName>
    <definedName name="福岡県40" localSheetId="14">#REF!</definedName>
    <definedName name="福岡県40" localSheetId="15">#REF!</definedName>
    <definedName name="福岡県40" localSheetId="16">#REF!</definedName>
    <definedName name="福岡県40" localSheetId="17">#REF!</definedName>
    <definedName name="福岡県40" localSheetId="18">#REF!</definedName>
    <definedName name="福岡県40" localSheetId="19">#REF!</definedName>
    <definedName name="福岡県40" localSheetId="20">#REF!</definedName>
    <definedName name="福岡県40" localSheetId="3">#REF!</definedName>
    <definedName name="福岡県40" localSheetId="21">#REF!</definedName>
    <definedName name="福岡県40" localSheetId="22">#REF!</definedName>
    <definedName name="福岡県40" localSheetId="23">#REF!</definedName>
    <definedName name="福岡県40" localSheetId="24">#REF!</definedName>
    <definedName name="福岡県40" localSheetId="25">#REF!</definedName>
    <definedName name="福岡県40" localSheetId="26">#REF!</definedName>
    <definedName name="福岡県40" localSheetId="27">#REF!</definedName>
    <definedName name="福岡県40" localSheetId="28">#REF!</definedName>
    <definedName name="福岡県40" localSheetId="29">#REF!</definedName>
    <definedName name="福岡県40" localSheetId="30">#REF!</definedName>
    <definedName name="福岡県40" localSheetId="4">#REF!</definedName>
    <definedName name="福岡県40" localSheetId="31">#REF!</definedName>
    <definedName name="福岡県40" localSheetId="32">#REF!</definedName>
    <definedName name="福岡県40" localSheetId="33">#REF!</definedName>
    <definedName name="福岡県40" localSheetId="34">#REF!</definedName>
    <definedName name="福岡県40" localSheetId="35">#REF!</definedName>
    <definedName name="福岡県40" localSheetId="36">#REF!</definedName>
    <definedName name="福岡県40" localSheetId="37">#REF!</definedName>
    <definedName name="福岡県40" localSheetId="38">#REF!</definedName>
    <definedName name="福岡県40" localSheetId="39">#REF!</definedName>
    <definedName name="福岡県40" localSheetId="40">#REF!</definedName>
    <definedName name="福岡県40" localSheetId="5">#REF!</definedName>
    <definedName name="福岡県40" localSheetId="41">#REF!</definedName>
    <definedName name="福岡県40" localSheetId="42">#REF!</definedName>
    <definedName name="福岡県40" localSheetId="43">#REF!</definedName>
    <definedName name="福岡県40" localSheetId="44">#REF!</definedName>
    <definedName name="福岡県40" localSheetId="45">#REF!</definedName>
    <definedName name="福岡県40" localSheetId="46">#REF!</definedName>
    <definedName name="福岡県40" localSheetId="47">#REF!</definedName>
    <definedName name="福岡県40" localSheetId="48">#REF!</definedName>
    <definedName name="福岡県40" localSheetId="6">#REF!</definedName>
    <definedName name="福岡県40" localSheetId="7">#REF!</definedName>
    <definedName name="福岡県40" localSheetId="8">#REF!</definedName>
    <definedName name="福岡県40" localSheetId="10">#REF!</definedName>
    <definedName name="福岡県40">#REF!</definedName>
    <definedName name="福島県07" localSheetId="1">#REF!</definedName>
    <definedName name="福島県07" localSheetId="11">#REF!</definedName>
    <definedName name="福島県07" localSheetId="12">#REF!</definedName>
    <definedName name="福島県07" localSheetId="13">#REF!</definedName>
    <definedName name="福島県07" localSheetId="14">#REF!</definedName>
    <definedName name="福島県07" localSheetId="15">#REF!</definedName>
    <definedName name="福島県07" localSheetId="16">#REF!</definedName>
    <definedName name="福島県07" localSheetId="17">#REF!</definedName>
    <definedName name="福島県07" localSheetId="18">#REF!</definedName>
    <definedName name="福島県07" localSheetId="19">#REF!</definedName>
    <definedName name="福島県07" localSheetId="20">#REF!</definedName>
    <definedName name="福島県07" localSheetId="3">#REF!</definedName>
    <definedName name="福島県07" localSheetId="21">#REF!</definedName>
    <definedName name="福島県07" localSheetId="22">#REF!</definedName>
    <definedName name="福島県07" localSheetId="23">#REF!</definedName>
    <definedName name="福島県07" localSheetId="24">#REF!</definedName>
    <definedName name="福島県07" localSheetId="25">#REF!</definedName>
    <definedName name="福島県07" localSheetId="26">#REF!</definedName>
    <definedName name="福島県07" localSheetId="27">#REF!</definedName>
    <definedName name="福島県07" localSheetId="28">#REF!</definedName>
    <definedName name="福島県07" localSheetId="29">#REF!</definedName>
    <definedName name="福島県07" localSheetId="30">#REF!</definedName>
    <definedName name="福島県07" localSheetId="4">#REF!</definedName>
    <definedName name="福島県07" localSheetId="31">#REF!</definedName>
    <definedName name="福島県07" localSheetId="32">#REF!</definedName>
    <definedName name="福島県07" localSheetId="33">#REF!</definedName>
    <definedName name="福島県07" localSheetId="34">#REF!</definedName>
    <definedName name="福島県07" localSheetId="35">#REF!</definedName>
    <definedName name="福島県07" localSheetId="36">#REF!</definedName>
    <definedName name="福島県07" localSheetId="37">#REF!</definedName>
    <definedName name="福島県07" localSheetId="38">#REF!</definedName>
    <definedName name="福島県07" localSheetId="39">#REF!</definedName>
    <definedName name="福島県07" localSheetId="40">#REF!</definedName>
    <definedName name="福島県07" localSheetId="5">#REF!</definedName>
    <definedName name="福島県07" localSheetId="41">#REF!</definedName>
    <definedName name="福島県07" localSheetId="42">#REF!</definedName>
    <definedName name="福島県07" localSheetId="43">#REF!</definedName>
    <definedName name="福島県07" localSheetId="44">#REF!</definedName>
    <definedName name="福島県07" localSheetId="45">#REF!</definedName>
    <definedName name="福島県07" localSheetId="46">#REF!</definedName>
    <definedName name="福島県07" localSheetId="47">#REF!</definedName>
    <definedName name="福島県07" localSheetId="48">#REF!</definedName>
    <definedName name="福島県07" localSheetId="6">#REF!</definedName>
    <definedName name="福島県07" localSheetId="7">#REF!</definedName>
    <definedName name="福島県07" localSheetId="8">#REF!</definedName>
    <definedName name="福島県07" localSheetId="10">#REF!</definedName>
    <definedName name="福島県07">#REF!</definedName>
    <definedName name="兵庫県28" localSheetId="1">#REF!</definedName>
    <definedName name="兵庫県28" localSheetId="11">#REF!</definedName>
    <definedName name="兵庫県28" localSheetId="12">#REF!</definedName>
    <definedName name="兵庫県28" localSheetId="13">#REF!</definedName>
    <definedName name="兵庫県28" localSheetId="14">#REF!</definedName>
    <definedName name="兵庫県28" localSheetId="15">#REF!</definedName>
    <definedName name="兵庫県28" localSheetId="16">#REF!</definedName>
    <definedName name="兵庫県28" localSheetId="17">#REF!</definedName>
    <definedName name="兵庫県28" localSheetId="18">#REF!</definedName>
    <definedName name="兵庫県28" localSheetId="19">#REF!</definedName>
    <definedName name="兵庫県28" localSheetId="20">#REF!</definedName>
    <definedName name="兵庫県28" localSheetId="3">#REF!</definedName>
    <definedName name="兵庫県28" localSheetId="21">#REF!</definedName>
    <definedName name="兵庫県28" localSheetId="22">#REF!</definedName>
    <definedName name="兵庫県28" localSheetId="23">#REF!</definedName>
    <definedName name="兵庫県28" localSheetId="24">#REF!</definedName>
    <definedName name="兵庫県28" localSheetId="25">#REF!</definedName>
    <definedName name="兵庫県28" localSheetId="26">#REF!</definedName>
    <definedName name="兵庫県28" localSheetId="27">#REF!</definedName>
    <definedName name="兵庫県28" localSheetId="28">#REF!</definedName>
    <definedName name="兵庫県28" localSheetId="29">#REF!</definedName>
    <definedName name="兵庫県28" localSheetId="30">#REF!</definedName>
    <definedName name="兵庫県28" localSheetId="4">#REF!</definedName>
    <definedName name="兵庫県28" localSheetId="31">#REF!</definedName>
    <definedName name="兵庫県28" localSheetId="32">#REF!</definedName>
    <definedName name="兵庫県28" localSheetId="33">#REF!</definedName>
    <definedName name="兵庫県28" localSheetId="34">#REF!</definedName>
    <definedName name="兵庫県28" localSheetId="35">#REF!</definedName>
    <definedName name="兵庫県28" localSheetId="36">#REF!</definedName>
    <definedName name="兵庫県28" localSheetId="37">#REF!</definedName>
    <definedName name="兵庫県28" localSheetId="38">#REF!</definedName>
    <definedName name="兵庫県28" localSheetId="39">#REF!</definedName>
    <definedName name="兵庫県28" localSheetId="40">#REF!</definedName>
    <definedName name="兵庫県28" localSheetId="5">#REF!</definedName>
    <definedName name="兵庫県28" localSheetId="41">#REF!</definedName>
    <definedName name="兵庫県28" localSheetId="42">#REF!</definedName>
    <definedName name="兵庫県28" localSheetId="43">#REF!</definedName>
    <definedName name="兵庫県28" localSheetId="44">#REF!</definedName>
    <definedName name="兵庫県28" localSheetId="45">#REF!</definedName>
    <definedName name="兵庫県28" localSheetId="46">#REF!</definedName>
    <definedName name="兵庫県28" localSheetId="47">#REF!</definedName>
    <definedName name="兵庫県28" localSheetId="48">#REF!</definedName>
    <definedName name="兵庫県28" localSheetId="6">#REF!</definedName>
    <definedName name="兵庫県28" localSheetId="7">#REF!</definedName>
    <definedName name="兵庫県28" localSheetId="8">#REF!</definedName>
    <definedName name="兵庫県28" localSheetId="10">#REF!</definedName>
    <definedName name="兵庫県28">#REF!</definedName>
    <definedName name="北海道01" localSheetId="1">#REF!</definedName>
    <definedName name="北海道01" localSheetId="11">#REF!</definedName>
    <definedName name="北海道01" localSheetId="12">#REF!</definedName>
    <definedName name="北海道01" localSheetId="13">#REF!</definedName>
    <definedName name="北海道01" localSheetId="14">#REF!</definedName>
    <definedName name="北海道01" localSheetId="15">#REF!</definedName>
    <definedName name="北海道01" localSheetId="16">#REF!</definedName>
    <definedName name="北海道01" localSheetId="17">#REF!</definedName>
    <definedName name="北海道01" localSheetId="18">#REF!</definedName>
    <definedName name="北海道01" localSheetId="19">#REF!</definedName>
    <definedName name="北海道01" localSheetId="20">#REF!</definedName>
    <definedName name="北海道01" localSheetId="3">#REF!</definedName>
    <definedName name="北海道01" localSheetId="21">#REF!</definedName>
    <definedName name="北海道01" localSheetId="22">#REF!</definedName>
    <definedName name="北海道01" localSheetId="23">#REF!</definedName>
    <definedName name="北海道01" localSheetId="24">#REF!</definedName>
    <definedName name="北海道01" localSheetId="25">#REF!</definedName>
    <definedName name="北海道01" localSheetId="26">#REF!</definedName>
    <definedName name="北海道01" localSheetId="27">#REF!</definedName>
    <definedName name="北海道01" localSheetId="28">#REF!</definedName>
    <definedName name="北海道01" localSheetId="29">#REF!</definedName>
    <definedName name="北海道01" localSheetId="30">#REF!</definedName>
    <definedName name="北海道01" localSheetId="4">#REF!</definedName>
    <definedName name="北海道01" localSheetId="31">#REF!</definedName>
    <definedName name="北海道01" localSheetId="32">#REF!</definedName>
    <definedName name="北海道01" localSheetId="33">#REF!</definedName>
    <definedName name="北海道01" localSheetId="34">#REF!</definedName>
    <definedName name="北海道01" localSheetId="35">#REF!</definedName>
    <definedName name="北海道01" localSheetId="36">#REF!</definedName>
    <definedName name="北海道01" localSheetId="37">#REF!</definedName>
    <definedName name="北海道01" localSheetId="38">#REF!</definedName>
    <definedName name="北海道01" localSheetId="39">#REF!</definedName>
    <definedName name="北海道01" localSheetId="40">#REF!</definedName>
    <definedName name="北海道01" localSheetId="5">#REF!</definedName>
    <definedName name="北海道01" localSheetId="41">#REF!</definedName>
    <definedName name="北海道01" localSheetId="42">#REF!</definedName>
    <definedName name="北海道01" localSheetId="43">#REF!</definedName>
    <definedName name="北海道01" localSheetId="44">#REF!</definedName>
    <definedName name="北海道01" localSheetId="45">#REF!</definedName>
    <definedName name="北海道01" localSheetId="46">#REF!</definedName>
    <definedName name="北海道01" localSheetId="47">#REF!</definedName>
    <definedName name="北海道01" localSheetId="48">#REF!</definedName>
    <definedName name="北海道01" localSheetId="6">#REF!</definedName>
    <definedName name="北海道01" localSheetId="7">#REF!</definedName>
    <definedName name="北海道01" localSheetId="8">#REF!</definedName>
    <definedName name="北海道01" localSheetId="10">#REF!</definedName>
    <definedName name="北海道01">#REF!</definedName>
    <definedName name="和歌山県30" localSheetId="1">#REF!</definedName>
    <definedName name="和歌山県30" localSheetId="11">#REF!</definedName>
    <definedName name="和歌山県30" localSheetId="12">#REF!</definedName>
    <definedName name="和歌山県30" localSheetId="13">#REF!</definedName>
    <definedName name="和歌山県30" localSheetId="14">#REF!</definedName>
    <definedName name="和歌山県30" localSheetId="15">#REF!</definedName>
    <definedName name="和歌山県30" localSheetId="16">#REF!</definedName>
    <definedName name="和歌山県30" localSheetId="17">#REF!</definedName>
    <definedName name="和歌山県30" localSheetId="18">#REF!</definedName>
    <definedName name="和歌山県30" localSheetId="19">#REF!</definedName>
    <definedName name="和歌山県30" localSheetId="20">#REF!</definedName>
    <definedName name="和歌山県30" localSheetId="3">#REF!</definedName>
    <definedName name="和歌山県30" localSheetId="21">#REF!</definedName>
    <definedName name="和歌山県30" localSheetId="22">#REF!</definedName>
    <definedName name="和歌山県30" localSheetId="23">#REF!</definedName>
    <definedName name="和歌山県30" localSheetId="24">#REF!</definedName>
    <definedName name="和歌山県30" localSheetId="25">#REF!</definedName>
    <definedName name="和歌山県30" localSheetId="26">#REF!</definedName>
    <definedName name="和歌山県30" localSheetId="27">#REF!</definedName>
    <definedName name="和歌山県30" localSheetId="28">#REF!</definedName>
    <definedName name="和歌山県30" localSheetId="29">#REF!</definedName>
    <definedName name="和歌山県30" localSheetId="30">#REF!</definedName>
    <definedName name="和歌山県30" localSheetId="4">#REF!</definedName>
    <definedName name="和歌山県30" localSheetId="31">#REF!</definedName>
    <definedName name="和歌山県30" localSheetId="32">#REF!</definedName>
    <definedName name="和歌山県30" localSheetId="33">#REF!</definedName>
    <definedName name="和歌山県30" localSheetId="34">#REF!</definedName>
    <definedName name="和歌山県30" localSheetId="35">#REF!</definedName>
    <definedName name="和歌山県30" localSheetId="36">#REF!</definedName>
    <definedName name="和歌山県30" localSheetId="37">#REF!</definedName>
    <definedName name="和歌山県30" localSheetId="38">#REF!</definedName>
    <definedName name="和歌山県30" localSheetId="39">#REF!</definedName>
    <definedName name="和歌山県30" localSheetId="40">#REF!</definedName>
    <definedName name="和歌山県30" localSheetId="5">#REF!</definedName>
    <definedName name="和歌山県30" localSheetId="41">#REF!</definedName>
    <definedName name="和歌山県30" localSheetId="42">#REF!</definedName>
    <definedName name="和歌山県30" localSheetId="43">#REF!</definedName>
    <definedName name="和歌山県30" localSheetId="44">#REF!</definedName>
    <definedName name="和歌山県30" localSheetId="45">#REF!</definedName>
    <definedName name="和歌山県30" localSheetId="46">#REF!</definedName>
    <definedName name="和歌山県30" localSheetId="47">#REF!</definedName>
    <definedName name="和歌山県30" localSheetId="48">#REF!</definedName>
    <definedName name="和歌山県30" localSheetId="6">#REF!</definedName>
    <definedName name="和歌山県30" localSheetId="7">#REF!</definedName>
    <definedName name="和歌山県30" localSheetId="8">#REF!</definedName>
    <definedName name="和歌山県30" localSheetId="10">#REF!</definedName>
    <definedName name="和歌山県30">#REF!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132" i="412" l="1"/>
  <c r="J131" i="412"/>
  <c r="J130" i="412"/>
  <c r="J129" i="412"/>
  <c r="J127" i="412"/>
  <c r="J126" i="412"/>
  <c r="J125" i="412"/>
  <c r="J124" i="412"/>
  <c r="J119" i="412"/>
  <c r="J111" i="412"/>
  <c r="J110" i="412"/>
  <c r="J106" i="412"/>
  <c r="J105" i="412"/>
  <c r="J101" i="412"/>
  <c r="J100" i="412"/>
  <c r="J99" i="412"/>
  <c r="J96" i="412"/>
  <c r="J95" i="412"/>
  <c r="J91" i="412"/>
  <c r="J86" i="412"/>
  <c r="J80" i="412"/>
  <c r="J78" i="412"/>
  <c r="J76" i="412"/>
  <c r="J75" i="412"/>
  <c r="J74" i="412"/>
  <c r="J73" i="412"/>
  <c r="J67" i="412"/>
  <c r="J66" i="412"/>
  <c r="J63" i="412"/>
  <c r="J62" i="412"/>
  <c r="J57" i="412"/>
  <c r="J53" i="412"/>
  <c r="J51" i="412"/>
  <c r="J47" i="412"/>
  <c r="J46" i="412"/>
  <c r="J45" i="412"/>
  <c r="J41" i="412"/>
  <c r="J40" i="412"/>
  <c r="J39" i="412"/>
  <c r="J37" i="412"/>
  <c r="J36" i="412"/>
  <c r="J34" i="412"/>
  <c r="J33" i="412"/>
  <c r="J29" i="412"/>
  <c r="J28" i="412"/>
  <c r="J25" i="412"/>
  <c r="J23" i="412"/>
  <c r="J22" i="412"/>
  <c r="J20" i="412"/>
  <c r="J14" i="412"/>
  <c r="J11" i="412"/>
  <c r="J10" i="412"/>
  <c r="J9" i="412"/>
  <c r="J8" i="412"/>
  <c r="J7" i="412"/>
  <c r="J6" i="412"/>
  <c r="J5" i="412"/>
  <c r="J4" i="412"/>
  <c r="J3" i="412"/>
  <c r="J64" i="390" l="1"/>
  <c r="J61" i="390"/>
  <c r="J59" i="390"/>
  <c r="J58" i="390"/>
  <c r="J57" i="390"/>
  <c r="J55" i="390"/>
  <c r="J54" i="390"/>
  <c r="J53" i="390"/>
  <c r="J52" i="390"/>
  <c r="J50" i="390"/>
  <c r="J49" i="390"/>
  <c r="J48" i="390"/>
  <c r="J47" i="390"/>
  <c r="J45" i="390"/>
  <c r="J44" i="390"/>
  <c r="J43" i="390"/>
  <c r="J42" i="390"/>
  <c r="J39" i="390"/>
  <c r="J38" i="390"/>
  <c r="J36" i="390"/>
  <c r="J32" i="390"/>
  <c r="J30" i="390"/>
  <c r="J29" i="390"/>
  <c r="J27" i="390"/>
  <c r="J26" i="390"/>
  <c r="J24" i="390"/>
  <c r="J23" i="390"/>
  <c r="J22" i="390"/>
  <c r="J21" i="390"/>
  <c r="J20" i="390"/>
  <c r="J19" i="390"/>
  <c r="J17" i="390"/>
  <c r="J16" i="390"/>
  <c r="J15" i="390"/>
  <c r="J14" i="390"/>
  <c r="J13" i="390"/>
  <c r="J12" i="390"/>
  <c r="J11" i="390"/>
  <c r="J9" i="390"/>
  <c r="J7" i="390"/>
  <c r="J6" i="390"/>
  <c r="J5" i="390"/>
  <c r="J4" i="390"/>
  <c r="J3" i="390"/>
  <c r="J72" i="381" l="1"/>
  <c r="J71" i="381"/>
  <c r="J70" i="381"/>
  <c r="J69" i="381"/>
  <c r="J68" i="381"/>
  <c r="J66" i="381"/>
  <c r="J65" i="381"/>
  <c r="J64" i="381"/>
  <c r="J63" i="381"/>
  <c r="J62" i="381"/>
  <c r="J61" i="381"/>
  <c r="J59" i="381"/>
  <c r="J58" i="381"/>
  <c r="J56" i="381"/>
  <c r="J55" i="381"/>
  <c r="J54" i="381"/>
  <c r="J53" i="381"/>
  <c r="J52" i="381"/>
  <c r="J51" i="381"/>
  <c r="J50" i="381"/>
  <c r="J49" i="381"/>
  <c r="J48" i="381"/>
  <c r="J47" i="381"/>
  <c r="J46" i="381"/>
  <c r="J45" i="381"/>
  <c r="J43" i="381"/>
  <c r="J42" i="381"/>
  <c r="J40" i="381"/>
  <c r="J39" i="381"/>
  <c r="J37" i="381"/>
  <c r="J36" i="381"/>
  <c r="J35" i="381"/>
  <c r="J34" i="381"/>
  <c r="J33" i="381"/>
  <c r="J32" i="381"/>
  <c r="J31" i="381"/>
  <c r="J30" i="381"/>
  <c r="J29" i="381"/>
  <c r="J28" i="381"/>
  <c r="J27" i="381"/>
  <c r="J26" i="381"/>
  <c r="J25" i="381"/>
  <c r="J24" i="381"/>
  <c r="J23" i="381"/>
  <c r="J22" i="381"/>
  <c r="J21" i="381"/>
  <c r="J20" i="381"/>
  <c r="J19" i="381"/>
  <c r="J18" i="381"/>
  <c r="J17" i="381"/>
  <c r="J16" i="381"/>
  <c r="J15" i="381"/>
  <c r="J14" i="381"/>
  <c r="J12" i="381"/>
  <c r="J11" i="381"/>
  <c r="J10" i="381"/>
  <c r="J9" i="381"/>
  <c r="J8" i="381"/>
  <c r="J7" i="381"/>
  <c r="J6" i="381"/>
  <c r="J4" i="381"/>
  <c r="J3" i="381"/>
  <c r="J80" i="379"/>
  <c r="J65" i="379"/>
  <c r="J59" i="379"/>
  <c r="J53" i="379"/>
  <c r="J41" i="379"/>
  <c r="J26" i="379"/>
  <c r="J25" i="379"/>
  <c r="J15" i="379"/>
  <c r="J13" i="379"/>
  <c r="J5" i="379"/>
  <c r="J3" i="379"/>
  <c r="J54" i="364" l="1"/>
  <c r="J45" i="36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石井 直美(ishii-naomi.pf5)</author>
  </authors>
  <commentList>
    <comment ref="K36" authorId="0" shapeId="0" xr:uid="{CE4042E2-A379-4A18-B7FA-E54D9C35DB96}">
      <text>
        <r>
          <rPr>
            <b/>
            <sz val="9"/>
            <color indexed="81"/>
            <rFont val="MS P ゴシック"/>
            <family val="3"/>
            <charset val="128"/>
          </rPr>
          <t>石井 直美(ishii-naomi.pf5):</t>
        </r>
        <r>
          <rPr>
            <sz val="9"/>
            <color indexed="81"/>
            <rFont val="MS P ゴシック"/>
            <family val="3"/>
            <charset val="128"/>
          </rPr>
          <t xml:space="preserve">
全診療科となっていたためエクセルの確認をしていただきました。JNTOサイトでは既に診療科名や対応言語の記載があり、サイトに寄せた形ですのでサイト上の変更は特にないようです。</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tc={62309F04-DBF0-4ADF-9018-DD1BD009FF10}</author>
  </authors>
  <commentList>
    <comment ref="K4" authorId="0" shapeId="0" xr:uid="{62309F04-DBF0-4ADF-9018-DD1BD009FF10}">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「全診療科」について具体名の記載をお願いいたします。また、言語についてはコードの記載もいただけますでしょうか。
お手数ですが、よろしくお願いいたします。</t>
      </text>
    </comment>
  </commentList>
</comments>
</file>

<file path=xl/sharedStrings.xml><?xml version="1.0" encoding="utf-8"?>
<sst xmlns="http://schemas.openxmlformats.org/spreadsheetml/2006/main" count="42219" uniqueCount="24971">
  <si>
    <t>【目次】</t>
    <rPh sb="1" eb="3">
      <t>モクジ</t>
    </rPh>
    <phoneticPr fontId="1"/>
  </si>
  <si>
    <t>【参考】</t>
    <rPh sb="1" eb="3">
      <t>サンコウ</t>
    </rPh>
    <phoneticPr fontId="1"/>
  </si>
  <si>
    <t xml:space="preserve">北海道 </t>
    <phoneticPr fontId="1"/>
  </si>
  <si>
    <t>○</t>
    <phoneticPr fontId="1"/>
  </si>
  <si>
    <t>外国人患者への診療に協力する意志がある医療機関のうち、都道府県により適格性があると判断された医療機関が掲載されます。</t>
    <rPh sb="0" eb="2">
      <t>ガイコク</t>
    </rPh>
    <rPh sb="2" eb="3">
      <t>ジン</t>
    </rPh>
    <rPh sb="3" eb="5">
      <t>カンジャ</t>
    </rPh>
    <rPh sb="7" eb="9">
      <t>シンリョウ</t>
    </rPh>
    <rPh sb="10" eb="12">
      <t>キョウリョク</t>
    </rPh>
    <rPh sb="14" eb="16">
      <t>イシ</t>
    </rPh>
    <rPh sb="19" eb="21">
      <t>イリョウ</t>
    </rPh>
    <rPh sb="21" eb="23">
      <t>キカン</t>
    </rPh>
    <rPh sb="27" eb="31">
      <t>トドウフケン</t>
    </rPh>
    <rPh sb="34" eb="37">
      <t>テキカクセイ</t>
    </rPh>
    <rPh sb="41" eb="43">
      <t>ハンダン</t>
    </rPh>
    <rPh sb="46" eb="48">
      <t>イリョウ</t>
    </rPh>
    <rPh sb="48" eb="50">
      <t>キカン</t>
    </rPh>
    <rPh sb="51" eb="53">
      <t>ケイサイ</t>
    </rPh>
    <phoneticPr fontId="1"/>
  </si>
  <si>
    <t xml:space="preserve">青森県 </t>
  </si>
  <si>
    <t>都道府県が不適格と判断した医療機関は掲載されません。</t>
    <rPh sb="0" eb="4">
      <t>トドウフケン</t>
    </rPh>
    <rPh sb="5" eb="8">
      <t>フテキカク</t>
    </rPh>
    <rPh sb="9" eb="11">
      <t>ハンダン</t>
    </rPh>
    <rPh sb="13" eb="15">
      <t>イリョウ</t>
    </rPh>
    <rPh sb="15" eb="17">
      <t>キカン</t>
    </rPh>
    <rPh sb="18" eb="20">
      <t>ケイサイ</t>
    </rPh>
    <phoneticPr fontId="1"/>
  </si>
  <si>
    <t xml:space="preserve">岩手県 </t>
  </si>
  <si>
    <t xml:space="preserve">宮城県 </t>
  </si>
  <si>
    <t>〇</t>
    <phoneticPr fontId="1"/>
  </si>
  <si>
    <t>都道府県が地域の医療体制を考慮して選出した医療機関は「外国人患者を受け入れる拠点的な医療機関」として、以下の２つのカテゴリーを設け掲載されています。</t>
    <rPh sb="5" eb="7">
      <t>チイキ</t>
    </rPh>
    <rPh sb="8" eb="10">
      <t>イリョウ</t>
    </rPh>
    <rPh sb="10" eb="12">
      <t>タイセイ</t>
    </rPh>
    <rPh sb="13" eb="15">
      <t>コウリョ</t>
    </rPh>
    <rPh sb="21" eb="23">
      <t>イリョウ</t>
    </rPh>
    <rPh sb="23" eb="25">
      <t>キカン</t>
    </rPh>
    <rPh sb="51" eb="53">
      <t>イカ</t>
    </rPh>
    <rPh sb="63" eb="64">
      <t>モウ</t>
    </rPh>
    <rPh sb="65" eb="67">
      <t>ケイサイ</t>
    </rPh>
    <phoneticPr fontId="1"/>
  </si>
  <si>
    <t xml:space="preserve">秋田県 </t>
  </si>
  <si>
    <r>
      <t>　　</t>
    </r>
    <r>
      <rPr>
        <b/>
        <sz val="10"/>
        <color rgb="FF000000"/>
        <rFont val="ＭＳ Ｐゴシック"/>
        <family val="3"/>
        <charset val="128"/>
      </rPr>
      <t>カテゴリー１</t>
    </r>
    <r>
      <rPr>
        <sz val="10"/>
        <color rgb="FF000000"/>
        <rFont val="ＭＳ Ｐゴシック"/>
        <family val="3"/>
        <charset val="128"/>
      </rPr>
      <t>：入院を要する救急患者に対応可能な医療機関 （都道府県で１つ以上）</t>
    </r>
    <rPh sb="31" eb="35">
      <t>トドウフケン</t>
    </rPh>
    <rPh sb="38" eb="40">
      <t>イジョウ</t>
    </rPh>
    <phoneticPr fontId="1"/>
  </si>
  <si>
    <t xml:space="preserve">山形県 </t>
  </si>
  <si>
    <r>
      <t>　　</t>
    </r>
    <r>
      <rPr>
        <b/>
        <sz val="10"/>
        <color rgb="FF000000"/>
        <rFont val="ＭＳ Ｐゴシック"/>
        <family val="3"/>
        <charset val="128"/>
      </rPr>
      <t>カテゴリー２</t>
    </r>
    <r>
      <rPr>
        <sz val="10"/>
        <color rgb="FF000000"/>
        <rFont val="ＭＳ Ｐゴシック"/>
        <family val="3"/>
        <charset val="128"/>
      </rPr>
      <t>：診療所・歯科診療所も含む外国人患者を受入可能な医療機関 （二次医療圏に１つ以上）</t>
    </r>
    <rPh sb="38" eb="40">
      <t>ニジ</t>
    </rPh>
    <rPh sb="40" eb="42">
      <t>イリョウ</t>
    </rPh>
    <rPh sb="42" eb="43">
      <t>ケン</t>
    </rPh>
    <rPh sb="46" eb="48">
      <t>イジョウ</t>
    </rPh>
    <phoneticPr fontId="1"/>
  </si>
  <si>
    <t xml:space="preserve">福島県 </t>
  </si>
  <si>
    <t xml:space="preserve">茨城県 </t>
  </si>
  <si>
    <t xml:space="preserve">栃木県 </t>
  </si>
  <si>
    <t xml:space="preserve">群馬県 </t>
  </si>
  <si>
    <t xml:space="preserve">埼玉県 </t>
  </si>
  <si>
    <t xml:space="preserve">千葉県 </t>
  </si>
  <si>
    <t xml:space="preserve">東京都 </t>
  </si>
  <si>
    <t xml:space="preserve">神奈川県 </t>
  </si>
  <si>
    <t xml:space="preserve">新潟県 </t>
  </si>
  <si>
    <t xml:space="preserve">富山県 </t>
  </si>
  <si>
    <t xml:space="preserve">石川県 </t>
  </si>
  <si>
    <t xml:space="preserve">福井県 </t>
  </si>
  <si>
    <t xml:space="preserve">山梨県 </t>
  </si>
  <si>
    <t xml:space="preserve">長野県 </t>
  </si>
  <si>
    <t xml:space="preserve">岐阜県 </t>
  </si>
  <si>
    <t xml:space="preserve">静岡県 </t>
  </si>
  <si>
    <t xml:space="preserve">愛知県 </t>
  </si>
  <si>
    <t xml:space="preserve">三重県 </t>
  </si>
  <si>
    <t xml:space="preserve">滋賀県 </t>
  </si>
  <si>
    <t xml:space="preserve">京都府 </t>
  </si>
  <si>
    <t xml:space="preserve">大阪府 </t>
  </si>
  <si>
    <t xml:space="preserve">兵庫県 </t>
  </si>
  <si>
    <t xml:space="preserve">奈良県 </t>
  </si>
  <si>
    <t xml:space="preserve">和歌山県 </t>
  </si>
  <si>
    <t xml:space="preserve">鳥取県 </t>
  </si>
  <si>
    <t xml:space="preserve">島根県 </t>
  </si>
  <si>
    <t xml:space="preserve">岡山県 </t>
  </si>
  <si>
    <t xml:space="preserve">広島県 </t>
  </si>
  <si>
    <t xml:space="preserve">山口県 </t>
  </si>
  <si>
    <t xml:space="preserve">徳島県 </t>
  </si>
  <si>
    <t xml:space="preserve">香川県 </t>
  </si>
  <si>
    <t xml:space="preserve">愛媛県 </t>
  </si>
  <si>
    <t xml:space="preserve">高知県 </t>
  </si>
  <si>
    <t xml:space="preserve">福岡県 </t>
  </si>
  <si>
    <t xml:space="preserve">佐賀県 </t>
  </si>
  <si>
    <t xml:space="preserve">長崎県 </t>
  </si>
  <si>
    <t xml:space="preserve">熊本県 </t>
  </si>
  <si>
    <t xml:space="preserve">大分県 </t>
  </si>
  <si>
    <t xml:space="preserve">宮崎県 </t>
  </si>
  <si>
    <t xml:space="preserve">鹿児島県 </t>
  </si>
  <si>
    <t xml:space="preserve">沖縄県 </t>
  </si>
  <si>
    <t>※は必須</t>
    <rPh sb="2" eb="4">
      <t>ヒッス</t>
    </rPh>
    <phoneticPr fontId="1"/>
  </si>
  <si>
    <r>
      <t xml:space="preserve">都道府県
</t>
    </r>
    <r>
      <rPr>
        <b/>
        <sz val="12"/>
        <color rgb="FFFF0000"/>
        <rFont val="ＭＳ Ｐゴシック"/>
        <family val="3"/>
        <charset val="128"/>
      </rPr>
      <t>※</t>
    </r>
    <rPh sb="0" eb="4">
      <t>トドウフケン</t>
    </rPh>
    <phoneticPr fontId="8"/>
  </si>
  <si>
    <r>
      <t xml:space="preserve">二次医療圏
</t>
    </r>
    <r>
      <rPr>
        <b/>
        <sz val="12"/>
        <color rgb="FFFF0000"/>
        <rFont val="ＭＳ Ｐゴシック"/>
        <family val="3"/>
        <charset val="128"/>
      </rPr>
      <t>※</t>
    </r>
    <rPh sb="0" eb="2">
      <t>ニジ</t>
    </rPh>
    <rPh sb="2" eb="4">
      <t>イリョウ</t>
    </rPh>
    <rPh sb="4" eb="5">
      <t>ケン</t>
    </rPh>
    <phoneticPr fontId="9"/>
  </si>
  <si>
    <r>
      <t xml:space="preserve">医療機関
</t>
    </r>
    <r>
      <rPr>
        <b/>
        <sz val="12"/>
        <color rgb="FFFF0000"/>
        <rFont val="ＭＳ Ｐゴシック"/>
        <family val="3"/>
        <charset val="128"/>
      </rPr>
      <t>※</t>
    </r>
    <phoneticPr fontId="1"/>
  </si>
  <si>
    <r>
      <t xml:space="preserve">医療機関(英語)
</t>
    </r>
    <r>
      <rPr>
        <b/>
        <sz val="12"/>
        <color rgb="FFFF0000"/>
        <rFont val="ＭＳ Ｐゴシック"/>
        <family val="3"/>
        <charset val="128"/>
      </rPr>
      <t>※</t>
    </r>
    <phoneticPr fontId="1"/>
  </si>
  <si>
    <r>
      <t xml:space="preserve">郵便番号
</t>
    </r>
    <r>
      <rPr>
        <b/>
        <sz val="12"/>
        <color rgb="FFFF0000"/>
        <rFont val="ＭＳ Ｐゴシック"/>
        <family val="3"/>
        <charset val="128"/>
      </rPr>
      <t>※</t>
    </r>
    <phoneticPr fontId="1"/>
  </si>
  <si>
    <r>
      <t xml:space="preserve">住所
</t>
    </r>
    <r>
      <rPr>
        <b/>
        <sz val="12"/>
        <color rgb="FFFF0000"/>
        <rFont val="ＭＳ Ｐゴシック"/>
        <family val="3"/>
        <charset val="128"/>
      </rPr>
      <t>※</t>
    </r>
    <phoneticPr fontId="1"/>
  </si>
  <si>
    <r>
      <t xml:space="preserve">住所
(英語)
</t>
    </r>
    <r>
      <rPr>
        <b/>
        <sz val="12"/>
        <color rgb="FFFF0000"/>
        <rFont val="ＭＳ Ｐゴシック"/>
        <family val="3"/>
        <charset val="128"/>
      </rPr>
      <t>※</t>
    </r>
    <phoneticPr fontId="9"/>
  </si>
  <si>
    <r>
      <t xml:space="preserve">電話番号
</t>
    </r>
    <r>
      <rPr>
        <b/>
        <sz val="12"/>
        <color rgb="FFFF0000"/>
        <rFont val="ＭＳ Ｐゴシック"/>
        <family val="3"/>
        <charset val="128"/>
      </rPr>
      <t>※</t>
    </r>
    <phoneticPr fontId="1"/>
  </si>
  <si>
    <r>
      <t xml:space="preserve">受付時間
</t>
    </r>
    <r>
      <rPr>
        <b/>
        <sz val="12"/>
        <color rgb="FFFF0000"/>
        <rFont val="ＭＳ Ｐゴシック"/>
        <family val="3"/>
        <charset val="128"/>
      </rPr>
      <t>※</t>
    </r>
    <phoneticPr fontId="1"/>
  </si>
  <si>
    <t>WEBサイト</t>
  </si>
  <si>
    <r>
      <t xml:space="preserve">対応診療科と対応外国語
</t>
    </r>
    <r>
      <rPr>
        <b/>
        <sz val="12"/>
        <color rgb="FFFF0000"/>
        <rFont val="ＭＳ Ｐゴシック"/>
        <family val="3"/>
        <charset val="128"/>
      </rPr>
      <t>※</t>
    </r>
    <phoneticPr fontId="1"/>
  </si>
  <si>
    <t>利用可能なクレジットカード</t>
  </si>
  <si>
    <t>その他利用可能なキャッシュレスサービス</t>
    <rPh sb="2" eb="3">
      <t>タ</t>
    </rPh>
    <rPh sb="3" eb="5">
      <t>リヨウ</t>
    </rPh>
    <rPh sb="5" eb="7">
      <t>カノウ</t>
    </rPh>
    <phoneticPr fontId="10"/>
  </si>
  <si>
    <r>
      <t xml:space="preserve">２４時間３６５日対応可否
</t>
    </r>
    <r>
      <rPr>
        <b/>
        <sz val="12"/>
        <color rgb="FFFF0000"/>
        <rFont val="ＭＳ Ｐゴシック"/>
        <family val="3"/>
        <charset val="128"/>
      </rPr>
      <t>該当ありに○</t>
    </r>
    <rPh sb="13" eb="15">
      <t>ガイトウ</t>
    </rPh>
    <phoneticPr fontId="1"/>
  </si>
  <si>
    <r>
      <t xml:space="preserve">災害拠点病院
</t>
    </r>
    <r>
      <rPr>
        <b/>
        <sz val="12"/>
        <color rgb="FFFF0000"/>
        <rFont val="ＭＳ Ｐゴシック"/>
        <family val="3"/>
        <charset val="128"/>
      </rPr>
      <t>該当ありに○</t>
    </r>
    <rPh sb="7" eb="9">
      <t>ガイトウ</t>
    </rPh>
    <phoneticPr fontId="1"/>
  </si>
  <si>
    <r>
      <t xml:space="preserve">JMIP
</t>
    </r>
    <r>
      <rPr>
        <b/>
        <sz val="12"/>
        <color rgb="FFFF0000"/>
        <rFont val="ＭＳ Ｐゴシック"/>
        <family val="3"/>
        <charset val="128"/>
      </rPr>
      <t>該当ありに○</t>
    </r>
    <rPh sb="5" eb="7">
      <t>ガイトウ</t>
    </rPh>
    <phoneticPr fontId="1"/>
  </si>
  <si>
    <r>
      <t xml:space="preserve">JIH
</t>
    </r>
    <r>
      <rPr>
        <b/>
        <sz val="12"/>
        <color rgb="FFFF0000"/>
        <rFont val="ＭＳ Ｐゴシック"/>
        <family val="3"/>
        <charset val="128"/>
      </rPr>
      <t>該当ありに○</t>
    </r>
    <rPh sb="4" eb="6">
      <t>ガイトウ</t>
    </rPh>
    <phoneticPr fontId="1"/>
  </si>
  <si>
    <t>都道府県が選出する外国人患者を受け入れる拠点的な医療機関
カテゴリー１：入院を要する救急患者に対応可能な医療機関
カテゴリー２：診療所・歯科診療所も含む外国人患者を受入可能な医療機関</t>
    <rPh sb="0" eb="4">
      <t>トドウフケン</t>
    </rPh>
    <rPh sb="5" eb="7">
      <t>センシュツ</t>
    </rPh>
    <phoneticPr fontId="10"/>
  </si>
  <si>
    <r>
      <t xml:space="preserve">医療機関種別
</t>
    </r>
    <r>
      <rPr>
        <b/>
        <sz val="12"/>
        <color rgb="FFFF0000"/>
        <rFont val="ＭＳ Ｐゴシック"/>
        <family val="3"/>
        <charset val="128"/>
      </rPr>
      <t>※</t>
    </r>
    <phoneticPr fontId="1"/>
  </si>
  <si>
    <t>救急医療体制</t>
    <phoneticPr fontId="1"/>
  </si>
  <si>
    <r>
      <t xml:space="preserve">外国人患者対応の専門部署
</t>
    </r>
    <r>
      <rPr>
        <b/>
        <sz val="12"/>
        <color rgb="FFFF0000"/>
        <rFont val="ＭＳ Ｐゴシック"/>
        <family val="3"/>
        <charset val="128"/>
      </rPr>
      <t>該当ありに○</t>
    </r>
    <rPh sb="13" eb="15">
      <t>ガイトウ</t>
    </rPh>
    <phoneticPr fontId="1"/>
  </si>
  <si>
    <t>対応言語/対応可能日時</t>
  </si>
  <si>
    <r>
      <t xml:space="preserve"> 外国人向け医療コーディネーター
</t>
    </r>
    <r>
      <rPr>
        <b/>
        <sz val="12"/>
        <color rgb="FFFF0000"/>
        <rFont val="ＭＳ Ｐゴシック"/>
        <family val="3"/>
        <charset val="128"/>
      </rPr>
      <t>該当ありに○</t>
    </r>
    <rPh sb="17" eb="19">
      <t>ガイトウ</t>
    </rPh>
    <phoneticPr fontId="1"/>
  </si>
  <si>
    <r>
      <t xml:space="preserve">医療通訳者
</t>
    </r>
    <r>
      <rPr>
        <b/>
        <sz val="12"/>
        <color rgb="FFFF0000"/>
        <rFont val="ＭＳ Ｐゴシック"/>
        <family val="3"/>
        <charset val="128"/>
      </rPr>
      <t>該当ありに○</t>
    </r>
    <rPh sb="6" eb="8">
      <t>ガイトウ</t>
    </rPh>
    <phoneticPr fontId="1"/>
  </si>
  <si>
    <r>
      <t xml:space="preserve">遠隔通訳
</t>
    </r>
    <r>
      <rPr>
        <b/>
        <sz val="12"/>
        <color rgb="FFFF0000"/>
        <rFont val="ＭＳ Ｐゴシック"/>
        <family val="3"/>
        <charset val="128"/>
      </rPr>
      <t>該当ありに○</t>
    </r>
    <rPh sb="5" eb="7">
      <t>ガイトウ</t>
    </rPh>
    <phoneticPr fontId="1"/>
  </si>
  <si>
    <r>
      <t xml:space="preserve">その他の言語サポート
</t>
    </r>
    <r>
      <rPr>
        <b/>
        <sz val="12"/>
        <color rgb="FFFF0000"/>
        <rFont val="ＭＳ Ｐゴシック"/>
        <family val="3"/>
        <charset val="128"/>
      </rPr>
      <t>該当ありに○</t>
    </r>
    <rPh sb="11" eb="13">
      <t>ガイトウ</t>
    </rPh>
    <phoneticPr fontId="1"/>
  </si>
  <si>
    <t>01北海道</t>
    <rPh sb="2" eb="5">
      <t>ホッカイドウ</t>
    </rPh>
    <phoneticPr fontId="10"/>
  </si>
  <si>
    <t>101 南渡島</t>
  </si>
  <si>
    <t>医療法人雄心会函館新都市病院</t>
    <phoneticPr fontId="1"/>
  </si>
  <si>
    <t>IncorporatedMedicalInstitutionYushinkaiHakodateShintoshiHospital</t>
  </si>
  <si>
    <t>041-0802</t>
  </si>
  <si>
    <t xml:space="preserve">
北海道函館市石川町331-1</t>
  </si>
  <si>
    <t>331-1Ishikawacho,Hakodate,Hokkaido,041-0802</t>
  </si>
  <si>
    <t>0138-46-1321</t>
  </si>
  <si>
    <t>月-金:8:45-11:30,13:00-14:30、_x000D_
土:8:45-11:30</t>
  </si>
  <si>
    <t>http://yushinkai.jp/hakodate/(日本語)、_x000D_
http://yushinkai.jp/hakodate/russia/(ロシア語)</t>
  </si>
  <si>
    <t>内科：EN、RU、_x000D_
脳神経外科：EN、RU、_x000D_
整形外科：EN、RU、_x000D_
歯科：EN、RU、_x000D_
その他：EN、RU</t>
  </si>
  <si>
    <t>VISA、MASTER、AMEX、DinersClub、JCB</t>
  </si>
  <si>
    <t>○</t>
  </si>
  <si>
    <t>○</t>
    <phoneticPr fontId="9"/>
  </si>
  <si>
    <t>カテゴリー1</t>
  </si>
  <si>
    <t>病院</t>
  </si>
  <si>
    <t>第二次救急医療機関</t>
  </si>
  <si>
    <t>(外来)
EN:月～金8:45～17:15
RU:月～金8:45～17:15</t>
  </si>
  <si>
    <t>EN、ZH、KO、RU</t>
  </si>
  <si>
    <t>101 南渡島</t>
    <phoneticPr fontId="1"/>
  </si>
  <si>
    <t>市立函館病院</t>
    <rPh sb="0" eb="2">
      <t>シリツ</t>
    </rPh>
    <rPh sb="2" eb="4">
      <t>ハコダテ</t>
    </rPh>
    <rPh sb="4" eb="6">
      <t>ビョウイン</t>
    </rPh>
    <phoneticPr fontId="10"/>
  </si>
  <si>
    <t>Hakodate Municipal Hospital</t>
  </si>
  <si>
    <t>041-08680</t>
  </si>
  <si>
    <t>北海道函館市港町1丁目10番1号</t>
    <rPh sb="0" eb="3">
      <t>ホッカイドウ</t>
    </rPh>
    <rPh sb="3" eb="6">
      <t>ハコダテシ</t>
    </rPh>
    <rPh sb="6" eb="7">
      <t>ミナト</t>
    </rPh>
    <rPh sb="7" eb="8">
      <t>チョウ</t>
    </rPh>
    <rPh sb="9" eb="11">
      <t>チョウメ</t>
    </rPh>
    <rPh sb="13" eb="14">
      <t>バン</t>
    </rPh>
    <rPh sb="15" eb="16">
      <t>ゴウ</t>
    </rPh>
    <phoneticPr fontId="10"/>
  </si>
  <si>
    <t>1-10-1,minatocho,hakodate-city,hokkaido</t>
  </si>
  <si>
    <t>0138-43-2000</t>
  </si>
  <si>
    <t>月-金:8:30-11:30（救急外来24時間対応)
土日・祝日：救急外来24時間対応</t>
  </si>
  <si>
    <t>http://www.hospital.hakodate.hokkaido.jp/ （日本語）</t>
    <rPh sb="43" eb="46">
      <t>ニホンゴ</t>
    </rPh>
    <phoneticPr fontId="59"/>
  </si>
  <si>
    <t>救急科：EN、ZH、KO</t>
  </si>
  <si>
    <t>VISA、MASTER、AMEX、JCB</t>
  </si>
  <si>
    <t>第三次救急医療機関（救命救急センター）</t>
    <rPh sb="0" eb="3">
      <t>ダイサンジ</t>
    </rPh>
    <rPh sb="3" eb="5">
      <t>キュウキュウ</t>
    </rPh>
    <rPh sb="5" eb="7">
      <t>イリョウ</t>
    </rPh>
    <rPh sb="7" eb="9">
      <t>キカン</t>
    </rPh>
    <rPh sb="10" eb="12">
      <t>キュウメイ</t>
    </rPh>
    <rPh sb="12" eb="14">
      <t>キュウキュウ</t>
    </rPh>
    <phoneticPr fontId="10"/>
  </si>
  <si>
    <t>EN、ZH、KO：日～月24時間</t>
    <rPh sb="9" eb="10">
      <t>ニチ</t>
    </rPh>
    <rPh sb="11" eb="12">
      <t>ゲツ</t>
    </rPh>
    <rPh sb="14" eb="16">
      <t>ジカン</t>
    </rPh>
    <phoneticPr fontId="10"/>
  </si>
  <si>
    <t>Google翻訳対応言語全て:日～月24時間</t>
    <rPh sb="6" eb="8">
      <t>ホンヤク</t>
    </rPh>
    <rPh sb="8" eb="10">
      <t>タイオウ</t>
    </rPh>
    <rPh sb="10" eb="12">
      <t>ゲンゴ</t>
    </rPh>
    <rPh sb="12" eb="13">
      <t>スベ</t>
    </rPh>
    <rPh sb="15" eb="16">
      <t>ヒ</t>
    </rPh>
    <rPh sb="17" eb="18">
      <t>ゲツ</t>
    </rPh>
    <rPh sb="20" eb="22">
      <t>ジカン</t>
    </rPh>
    <phoneticPr fontId="10"/>
  </si>
  <si>
    <t>104 札幌</t>
    <phoneticPr fontId="1"/>
  </si>
  <si>
    <t>医療法人徳州会　札幌東徳州会病院</t>
    <phoneticPr fontId="1"/>
  </si>
  <si>
    <t>TokushukaiHealthcareCorporationLtd.SapporoHigashiTokushukaiHospital</t>
  </si>
  <si>
    <t>065-0033</t>
  </si>
  <si>
    <t xml:space="preserve">
北海道札幌市東区北33条東14丁目3番1号</t>
  </si>
  <si>
    <t>14-3-1Kita33-johigashi,Higashi-ku,Sapporo,Hokkaido,065-0033</t>
  </si>
  <si>
    <t>011-722-1110</t>
  </si>
  <si>
    <t>月-金:7:00-11:30,16:00-19:00、_x000D_
土:7:00-11:30、_x000D_
(急患の場合は夜間・土日祝日対応可能)</t>
  </si>
  <si>
    <t>http://www.higashi-tokushukai.or.jp/(日本語,英語,ロシア語,中国語)</t>
  </si>
  <si>
    <t>救急科：EN、ZH、RU、ES、PT、MS、NE、TH、FR、VI、_x000D_
内科：EN、ZH、RU、ES、PT、MS、NE、TH、FR、VI、_x000D_
外科：EN、ZH、RU、ES、PT、MS、NE、TH、FR、VI、_x000D_
小児科：EN、ZH、RU、ES、PT、MS、NE、TH、FR、VI、_x000D_
皮膚科：EN、ZH、RU、ES、PT、MS、NE、TH、FR、VI、_x000D_
脳神経外科：EN、ZH、RU、ES、PT、MS、NE、TH、FR、VI、_x000D_
泌尿器科：EN、ZH、RU、ES、PT、MS、NE、TH、FR、VI、_x000D_
整形外科：EN、ZH、RU、ES、PT、MS、NE、TH、FR、VI、_x000D_
眼科：EN、ZH、RU、ES、PT、MS、NE、TH、FR、VI、_x000D_
耳鼻咽喉科：EN、ZH、RU、ES、PT、MS、NE、TH、FR、VI、_x000D_
歯科：EN、ZH、RU、ES、PT、MS、NE、TH、FR、VI、_x000D_
その他：EN、ZH、RU、ES、PT、MS、NE、TH、FR、VI</t>
  </si>
  <si>
    <t>VISA、MASTER、AMEX、DinersClub、JCB、中国銀聯</t>
  </si>
  <si>
    <t>Coineyペイジ</t>
  </si>
  <si>
    <t xml:space="preserve">EN, ZH, RU, ES, PT：
月~金 8:30-17:00
土 8:30-12:30
</t>
  </si>
  <si>
    <t>EN：月～金8:30-17:00、土8:30-12:30</t>
  </si>
  <si>
    <t>EAJ電話医療通訳：24時間365日 / 
EN, ZH, RU, KO, PT, ES, TL, VI, TH, FR, NE, DE, ID, IT, MS, KM, ミャンマー語
みえる通訳：24時間365日（一部言語除く）/ EN, ZH, RU, KO, PT, ES, TL, VI, TH, FR
どこでも通訳：24時間365日（一部言語除く）/ EN, ZH, RU, KO, PT, ES, TL, VI, TH, FR, NE, HI</t>
  </si>
  <si>
    <t>・ことばの救急車：
EN, ZH, KO, RU, FR, DE
・個人契約：
EN, ZH, KO, IT, FR, ES
・多言語化された文書：
EN, ZH, RU</t>
  </si>
  <si>
    <t>社会医療法人孝仁会　札幌孝仁会記念病院</t>
    <rPh sb="0" eb="2">
      <t>シャカイ</t>
    </rPh>
    <rPh sb="2" eb="4">
      <t>イリョウ</t>
    </rPh>
    <rPh sb="4" eb="6">
      <t>ホウジン</t>
    </rPh>
    <rPh sb="6" eb="9">
      <t>コウジンカイ</t>
    </rPh>
    <rPh sb="10" eb="12">
      <t>サッポロ</t>
    </rPh>
    <rPh sb="12" eb="14">
      <t>タカヒト</t>
    </rPh>
    <rPh sb="14" eb="15">
      <t>カイ</t>
    </rPh>
    <rPh sb="15" eb="17">
      <t>キネン</t>
    </rPh>
    <rPh sb="17" eb="19">
      <t>ビョウイン</t>
    </rPh>
    <phoneticPr fontId="1"/>
  </si>
  <si>
    <t>Sapporo Kojinkai Memorial Hospital</t>
    <phoneticPr fontId="1"/>
  </si>
  <si>
    <t>063-0052</t>
  </si>
  <si>
    <t>北海道札幌市西区宮の沢2条1-16-1</t>
    <rPh sb="0" eb="3">
      <t>ホッカイドウ</t>
    </rPh>
    <rPh sb="3" eb="6">
      <t>サッポロシ</t>
    </rPh>
    <rPh sb="6" eb="8">
      <t>ニシク</t>
    </rPh>
    <rPh sb="8" eb="9">
      <t>ミヤ</t>
    </rPh>
    <rPh sb="10" eb="11">
      <t>サワ</t>
    </rPh>
    <rPh sb="12" eb="13">
      <t>ジョウ</t>
    </rPh>
    <phoneticPr fontId="32"/>
  </si>
  <si>
    <t>Miyanosawa 2-jo 1-chome 16-1, Nishi-ku, Sapporo</t>
  </si>
  <si>
    <t>011-665-0020</t>
  </si>
  <si>
    <t>月-金:8:30-16:30（救急外来24時間対応)
土:8:30-11:30（救急外来24時間対応)
日・祝日：救急外来24時間対応</t>
    <rPh sb="27" eb="28">
      <t>ツチ</t>
    </rPh>
    <phoneticPr fontId="32"/>
  </si>
  <si>
    <t>https://sap-kojk.jp/</t>
    <phoneticPr fontId="1"/>
  </si>
  <si>
    <t>脳神経外科：EN
心臓血管外科：EN
循環器内科：EN
放射線治療科：EN,ZH</t>
    <rPh sb="0" eb="3">
      <t>ノウシンケイ</t>
    </rPh>
    <rPh sb="3" eb="5">
      <t>ゲカ</t>
    </rPh>
    <rPh sb="9" eb="11">
      <t>シンゾウ</t>
    </rPh>
    <rPh sb="11" eb="13">
      <t>ケッカン</t>
    </rPh>
    <rPh sb="13" eb="15">
      <t>ゲカ</t>
    </rPh>
    <rPh sb="19" eb="22">
      <t>ジュンカンキ</t>
    </rPh>
    <rPh sb="22" eb="24">
      <t>ナイカ</t>
    </rPh>
    <rPh sb="28" eb="31">
      <t>ホウシャセン</t>
    </rPh>
    <rPh sb="31" eb="33">
      <t>チリョウ</t>
    </rPh>
    <rPh sb="33" eb="34">
      <t>カ</t>
    </rPh>
    <phoneticPr fontId="32"/>
  </si>
  <si>
    <t>VISA、MASTER、AMEX、JCB、中国銀聯</t>
  </si>
  <si>
    <t>第二次救急医療機関</t>
    <rPh sb="0" eb="1">
      <t>ダイ</t>
    </rPh>
    <rPh sb="1" eb="2">
      <t>ニ</t>
    </rPh>
    <rPh sb="2" eb="3">
      <t>ジ</t>
    </rPh>
    <rPh sb="3" eb="5">
      <t>キュウキュウ</t>
    </rPh>
    <rPh sb="5" eb="7">
      <t>イリョウ</t>
    </rPh>
    <rPh sb="7" eb="9">
      <t>キカン</t>
    </rPh>
    <phoneticPr fontId="21"/>
  </si>
  <si>
    <t>EN,ZH：月～金9:00-17:00</t>
  </si>
  <si>
    <t>ZH：月～金9:00-17:00</t>
  </si>
  <si>
    <t>EN,ZH,KO,RU,ES,PT,TL,NE,VI：月～金9:00-17:00</t>
  </si>
  <si>
    <t>105 後志</t>
    <phoneticPr fontId="1"/>
  </si>
  <si>
    <t>ＪＡ北海道厚生連倶知安厚生病院</t>
    <phoneticPr fontId="32"/>
  </si>
  <si>
    <t>Kutchan-KoseiGeneralHospital</t>
  </si>
  <si>
    <t>044-0004</t>
  </si>
  <si>
    <t xml:space="preserve">
北海道虻田郡倶知安町北４条東１丁目２番地</t>
    <phoneticPr fontId="32"/>
  </si>
  <si>
    <t>1-2Higashi,Kita4jo,kutchan-cho,Abuta-gun,Hokkaido,044-0004</t>
  </si>
  <si>
    <t>0136-22-1141</t>
  </si>
  <si>
    <t>月-金:8:00-11:00,13:00-16:00（診療時間は、診療科により異なる）、
土日・祝日:救急外来のみ対応</t>
    <rPh sb="27" eb="29">
      <t>シンリョウ</t>
    </rPh>
    <phoneticPr fontId="32"/>
  </si>
  <si>
    <r>
      <t>http://www.dou-kouseiren.com/byouin/kutchan/index.html</t>
    </r>
    <r>
      <rPr>
        <u/>
        <sz val="11"/>
        <color theme="1"/>
        <rFont val="ＭＳ Ｐゴシック"/>
        <family val="3"/>
        <charset val="128"/>
      </rPr>
      <t xml:space="preserve">   （日本語、英語）</t>
    </r>
    <rPh sb="58" eb="61">
      <t>ニホンゴ</t>
    </rPh>
    <rPh sb="62" eb="64">
      <t>エイゴ</t>
    </rPh>
    <phoneticPr fontId="1"/>
  </si>
  <si>
    <t>救急科：EN、ZH、KO、_x000D_
内科：EN、ZH、KO、_x000D_
外科：EN、ZH、KO、_x000D_
小児科：EN、ZH、KO、_x000D_
精神科：EN、ZH、KO、_x000D_
皮膚科：EN、ZH、KO、_x000D_
泌尿器科：EN、ZH、KO、_x000D_
整形外科：EN、ZH、KO、_x000D_
耳鼻咽喉科：EN、ZH、KO、_x000D_
産科：EN、ZH、KO、_x000D_
婦人科：EN、ZH、KO</t>
    <phoneticPr fontId="32"/>
  </si>
  <si>
    <t>カテゴリー1、カテゴリー2</t>
    <phoneticPr fontId="9"/>
  </si>
  <si>
    <t>第二次救急医療機関</t>
    <phoneticPr fontId="21"/>
  </si>
  <si>
    <t>EN/12~3月/8:30~18:30</t>
    <phoneticPr fontId="1"/>
  </si>
  <si>
    <t>①については、EN、ZH、KO
MS：年中24時間</t>
  </si>
  <si>
    <t>112 上川中部</t>
    <phoneticPr fontId="1"/>
  </si>
  <si>
    <t>旭川赤十字病院</t>
    <rPh sb="0" eb="7">
      <t>アサヒカワセキジュウジビョウイン</t>
    </rPh>
    <phoneticPr fontId="10"/>
  </si>
  <si>
    <t>japanese Red Clooss Asahikawa Hospital</t>
  </si>
  <si>
    <t>070-8530</t>
  </si>
  <si>
    <t>北海道旭川市曙１条１丁目１番１号</t>
    <rPh sb="0" eb="3">
      <t>ホッカイドウ</t>
    </rPh>
    <phoneticPr fontId="1"/>
  </si>
  <si>
    <t>1-1-1-1　Akebono　Asahikawa Hokkaido</t>
  </si>
  <si>
    <t>0166-22-8111</t>
  </si>
  <si>
    <t>月-金:8:00-12:00（診療科による)
土日・祝日：休診であるが、救急外来は24時間対応</t>
  </si>
  <si>
    <t>http://www.asahikawa.jrc.or.jp/ (日本語)</t>
  </si>
  <si>
    <t>内科、糖尿病・内分泌内科、血液・腫瘍内科、腎臓内科、循環器内科、消化器内科、呼吸器内科、脳神経内科、小児科、外科、消化器外科、整形外科、形成外科、脳神経外科、心臓血管外科、呼吸器外科、泌尿器科、産婦人科、眼科、耳鼻咽喉科、麻酔科、歯科口腔外科、救急科、放射線科、リハビリテーション科、皮膚科：EN</t>
    <phoneticPr fontId="1"/>
  </si>
  <si>
    <t>VISA、MASTER、AMEX、JCB、DinersClub、中国銀聯</t>
  </si>
  <si>
    <t>EN、ZH、KO、RU、ID、ES、PT、TL、VI：日～月24時間</t>
  </si>
  <si>
    <t>整形外科進藤病院</t>
    <phoneticPr fontId="1"/>
  </si>
  <si>
    <t>Shindo Hospital</t>
  </si>
  <si>
    <t>078-8214</t>
  </si>
  <si>
    <t>北海道旭川市４条通19丁目右６号</t>
  </si>
  <si>
    <t>19-6,4-jodori,Asahikawa Shi,Hokkaido,078-8214,Japan</t>
  </si>
  <si>
    <t>0166-31-1221</t>
  </si>
  <si>
    <t>月-金:9:00-12:30，14:00-17:00
(救急外来24時間対応)
土：9:00-11:30
(救急外来24時間対応</t>
  </si>
  <si>
    <t>https://shindo-hospital.or.jp</t>
  </si>
  <si>
    <t>整形外科：EN</t>
  </si>
  <si>
    <t>JCB，VISA，MASTER他</t>
  </si>
  <si>
    <t>カテゴリー1、カテゴリー2</t>
  </si>
  <si>
    <t>初期救急医療機関</t>
    <rPh sb="0" eb="2">
      <t>ショキ</t>
    </rPh>
    <rPh sb="2" eb="4">
      <t>キュウキュウ</t>
    </rPh>
    <rPh sb="4" eb="6">
      <t>イリョウ</t>
    </rPh>
    <rPh sb="6" eb="8">
      <t>キカン</t>
    </rPh>
    <phoneticPr fontId="10"/>
  </si>
  <si>
    <t>EN  月～金 9:00-17:30</t>
  </si>
  <si>
    <t>119 十勝</t>
    <phoneticPr fontId="1"/>
  </si>
  <si>
    <t>社会医療法人北斗　北斗病院</t>
    <phoneticPr fontId="1"/>
  </si>
  <si>
    <t>HokutoHospital</t>
  </si>
  <si>
    <t>080-0833</t>
  </si>
  <si>
    <t>北海道帯広市稲田町基線7番地5</t>
  </si>
  <si>
    <t>7-5InadachoKisen,Obihiro,Hokkaido,080-0833</t>
  </si>
  <si>
    <t>0155-48-8000</t>
  </si>
  <si>
    <t>月-金:8:00-16:30、_x000D_
土:8:30-11:30</t>
  </si>
  <si>
    <t>https://www.hokuto7.or.jp/patient/(日本語)、_x000D_
https://www.hokuto7.or.jp/mc/zh/(中国語)</t>
  </si>
  <si>
    <t>救急科：EN、ZH、KO、RU、_x000D_
内科：EN、ZH、KO、RU、_x000D_
外科：EN、ZH、KO、RU、_x000D_
小児科：EN、ZH、KO、RU、_x000D_
脳神経外科：EN、ZH、KO、RU、_x000D_
整形外科：EN、ZH、KO、RU、_x000D_
眼科：EN、ZH、KO、RU、_x000D_
耳鼻咽喉科：EN、ZH、KO、RU、_x000D_
歯科：EN、ZH、KO、RU、_x000D_
その他：EN、ZH、KO、RU</t>
  </si>
  <si>
    <t>EN/RU: 月～金8:45-17:15</t>
  </si>
  <si>
    <t>RU: 月～金8:45-17:15</t>
  </si>
  <si>
    <t>EN,RU,ZH,KO,DE,FR:日～月24時間</t>
  </si>
  <si>
    <t>EN、ZH、RU：日～月24時間</t>
  </si>
  <si>
    <t>120 釧路</t>
    <phoneticPr fontId="1"/>
  </si>
  <si>
    <t>市立釧路総合病院</t>
    <rPh sb="0" eb="2">
      <t>シリツ</t>
    </rPh>
    <rPh sb="2" eb="4">
      <t>クシロ</t>
    </rPh>
    <rPh sb="4" eb="6">
      <t>ソウゴウ</t>
    </rPh>
    <rPh sb="6" eb="8">
      <t>ビョウイン</t>
    </rPh>
    <phoneticPr fontId="10"/>
  </si>
  <si>
    <t>Kushiro City General Hospital</t>
  </si>
  <si>
    <t>085-0822</t>
  </si>
  <si>
    <t>北海道釧路市春湖台１番１２号</t>
    <rPh sb="0" eb="3">
      <t>ホッカイドウ</t>
    </rPh>
    <rPh sb="3" eb="6">
      <t>クシロシ</t>
    </rPh>
    <rPh sb="6" eb="7">
      <t>ハル</t>
    </rPh>
    <rPh sb="7" eb="8">
      <t>ミズウミ</t>
    </rPh>
    <rPh sb="8" eb="9">
      <t>ダイ</t>
    </rPh>
    <rPh sb="10" eb="11">
      <t>バン</t>
    </rPh>
    <rPh sb="13" eb="14">
      <t>ゴウ</t>
    </rPh>
    <phoneticPr fontId="10"/>
  </si>
  <si>
    <t>1-12 Shunkodai, Kushiroshi,  Hokkaido prefecture, 085-0822</t>
  </si>
  <si>
    <t>0154-41-6121</t>
  </si>
  <si>
    <t>月-金:9:00-16:00（救命救急センター24時間対応)
土日・祝日：救命救急センター24時間対応</t>
    <rPh sb="15" eb="17">
      <t>キュウメイ</t>
    </rPh>
    <rPh sb="17" eb="19">
      <t>キュウキュウ</t>
    </rPh>
    <phoneticPr fontId="10"/>
  </si>
  <si>
    <t>http://www.kushiro-cghp.jp
(日本語)</t>
  </si>
  <si>
    <t>消化器内科、循環器内科、呼吸器内科、小児科、外科、心臓血管外科、整形外科、脳神経外科、皮膚科、泌尿器科、産婦人科、耳鼻咽喉科、眼科、精神神経科、麻酔科、放射線治療科、歯科・口腔外科、形成外科、緩和ケア内科：EN</t>
    <phoneticPr fontId="10"/>
  </si>
  <si>
    <t>・JCB
・MASTER
・VISA
・DC
・NICOS
・UFJ
・MUFG
・DISCOVER
・AMERICAN
　　EXPRESS
・DINER
      SCLUB</t>
  </si>
  <si>
    <t>EN、ZH、KO、PT、ES、VI、TH、RU、TL、FR、HI、MN、NE、ID、FA、MY、CT：日～月24時間</t>
  </si>
  <si>
    <t>EN、ZH、KO、PT、ES、VI、TH、RU、FR、HI、ID、CT、EL、PO、AR、CS、NL、IT、SV、DE、RO、FI、DA、HU、NO、SK、CA、HE、TR、MS：日～月24時間</t>
  </si>
  <si>
    <t>函館五稜郭病院</t>
    <rPh sb="0" eb="2">
      <t>ハコダテ</t>
    </rPh>
    <rPh sb="2" eb="5">
      <t>ゴリョウカク</t>
    </rPh>
    <rPh sb="5" eb="7">
      <t>ビョウイン</t>
    </rPh>
    <phoneticPr fontId="10"/>
  </si>
  <si>
    <t>Hakodate Goryoukaku Hospital</t>
  </si>
  <si>
    <t>040-8611</t>
  </si>
  <si>
    <t>北海道函館市五稜郭町３８－３</t>
    <rPh sb="0" eb="3">
      <t>ホッカイドウ</t>
    </rPh>
    <rPh sb="3" eb="6">
      <t>ハコダテシ</t>
    </rPh>
    <rPh sb="6" eb="9">
      <t>ゴリョウカク</t>
    </rPh>
    <rPh sb="9" eb="10">
      <t>チョウ</t>
    </rPh>
    <phoneticPr fontId="10"/>
  </si>
  <si>
    <t>38-3,Goryoukaku-cho,Hakodate-shi,Hokkaido, 040-8611 japan</t>
  </si>
  <si>
    <t>0138-51-2295</t>
  </si>
  <si>
    <t>月‐土　8：30-11：30</t>
    <rPh sb="0" eb="1">
      <t>ゲツ</t>
    </rPh>
    <rPh sb="2" eb="3">
      <t>ド</t>
    </rPh>
    <phoneticPr fontId="10"/>
  </si>
  <si>
    <t>www.gobyou.com　(日本語）</t>
    <rPh sb="16" eb="19">
      <t>ニホンゴ</t>
    </rPh>
    <phoneticPr fontId="10"/>
  </si>
  <si>
    <t>内科、呼吸器内科、循環器内科、消化器内科、腎臓内科、人工透析内科、緩和ケア内科、外科、脳神経外科、呼吸器外科、心臓血管外科、消化器外科、整形外科、形成外科、小児科、小児外科、産婦人科、眼科、耳鼻咽喉科、皮膚科、泌尿器科、歯科口腔外科、放射線診断か、放射線治療科：EN、ZH</t>
    <rPh sb="0" eb="2">
      <t>ナイカ</t>
    </rPh>
    <rPh sb="3" eb="6">
      <t>コキュウキ</t>
    </rPh>
    <rPh sb="6" eb="8">
      <t>ナイカ</t>
    </rPh>
    <rPh sb="9" eb="12">
      <t>ジュンカンキ</t>
    </rPh>
    <rPh sb="12" eb="14">
      <t>ナイカ</t>
    </rPh>
    <rPh sb="15" eb="18">
      <t>ショウカキ</t>
    </rPh>
    <rPh sb="18" eb="20">
      <t>ナイカ</t>
    </rPh>
    <rPh sb="21" eb="25">
      <t>ジンゾウナイカ</t>
    </rPh>
    <rPh sb="26" eb="28">
      <t>ジンコウ</t>
    </rPh>
    <rPh sb="28" eb="30">
      <t>トウセキ</t>
    </rPh>
    <rPh sb="30" eb="32">
      <t>ナイカ</t>
    </rPh>
    <rPh sb="33" eb="35">
      <t>カンワ</t>
    </rPh>
    <rPh sb="37" eb="39">
      <t>ナイカ</t>
    </rPh>
    <rPh sb="40" eb="42">
      <t>ゲカ</t>
    </rPh>
    <rPh sb="43" eb="46">
      <t>ノウシンケイ</t>
    </rPh>
    <rPh sb="46" eb="48">
      <t>ゲカ</t>
    </rPh>
    <rPh sb="49" eb="52">
      <t>コキュウキ</t>
    </rPh>
    <rPh sb="52" eb="54">
      <t>ゲカ</t>
    </rPh>
    <rPh sb="55" eb="57">
      <t>シンゾウ</t>
    </rPh>
    <rPh sb="57" eb="59">
      <t>ケッカン</t>
    </rPh>
    <rPh sb="59" eb="61">
      <t>ゲカ</t>
    </rPh>
    <rPh sb="62" eb="65">
      <t>ショウカキ</t>
    </rPh>
    <rPh sb="65" eb="67">
      <t>ゲカ</t>
    </rPh>
    <rPh sb="68" eb="70">
      <t>セイケイ</t>
    </rPh>
    <rPh sb="70" eb="72">
      <t>ゲカ</t>
    </rPh>
    <rPh sb="73" eb="75">
      <t>ケイセイ</t>
    </rPh>
    <rPh sb="75" eb="77">
      <t>ゲカ</t>
    </rPh>
    <rPh sb="78" eb="81">
      <t>ショウニカ</t>
    </rPh>
    <rPh sb="82" eb="84">
      <t>ショウニ</t>
    </rPh>
    <rPh sb="84" eb="86">
      <t>ゲカ</t>
    </rPh>
    <rPh sb="87" eb="91">
      <t>サンフジンカ</t>
    </rPh>
    <rPh sb="92" eb="94">
      <t>ガンカ</t>
    </rPh>
    <rPh sb="95" eb="97">
      <t>ジビ</t>
    </rPh>
    <rPh sb="97" eb="100">
      <t>インコウカ</t>
    </rPh>
    <rPh sb="101" eb="104">
      <t>ヒフカ</t>
    </rPh>
    <rPh sb="105" eb="109">
      <t>ヒニョウキカ</t>
    </rPh>
    <rPh sb="110" eb="112">
      <t>シカ</t>
    </rPh>
    <rPh sb="112" eb="114">
      <t>コウクウ</t>
    </rPh>
    <rPh sb="114" eb="116">
      <t>ゲカ</t>
    </rPh>
    <rPh sb="117" eb="120">
      <t>ホウシャセン</t>
    </rPh>
    <rPh sb="120" eb="122">
      <t>シンダン</t>
    </rPh>
    <rPh sb="124" eb="127">
      <t>ホウシャセン</t>
    </rPh>
    <rPh sb="127" eb="130">
      <t>チリョウカ</t>
    </rPh>
    <phoneticPr fontId="10"/>
  </si>
  <si>
    <t>VISA、MASTER、AMEX、JCB、
UC、MUFG</t>
  </si>
  <si>
    <t>QRコード決済：アリペイ、WeChatPay</t>
  </si>
  <si>
    <t>カテゴリー2</t>
  </si>
  <si>
    <t>第二次救急医療機関</t>
    <rPh sb="0" eb="1">
      <t>ダイ</t>
    </rPh>
    <rPh sb="1" eb="2">
      <t>ニ</t>
    </rPh>
    <rPh sb="2" eb="3">
      <t>ジ</t>
    </rPh>
    <rPh sb="3" eb="5">
      <t>キュウキュウ</t>
    </rPh>
    <rPh sb="5" eb="7">
      <t>イリョウ</t>
    </rPh>
    <rPh sb="7" eb="9">
      <t>キカン</t>
    </rPh>
    <phoneticPr fontId="10"/>
  </si>
  <si>
    <t>函館市外国人傷病者等に対応する通訳者派遣窓口ヘルプデスク
EN，ZH，KO，RU，TH， TL，MY，FR
365日/24時間対応</t>
    <rPh sb="0" eb="2">
      <t>ハコダテ</t>
    </rPh>
    <rPh sb="2" eb="3">
      <t>シ</t>
    </rPh>
    <rPh sb="58" eb="59">
      <t>ニチ</t>
    </rPh>
    <rPh sb="62" eb="63">
      <t>ジ</t>
    </rPh>
    <rPh sb="63" eb="64">
      <t>カン</t>
    </rPh>
    <rPh sb="64" eb="66">
      <t>タイオウ</t>
    </rPh>
    <phoneticPr fontId="10"/>
  </si>
  <si>
    <t>EN、ZH、KO、MY、NE、 TL、ES、PT、ID、IT、FR、 DE、RU、TH、MS、VI、KM
365日/24時間</t>
    <rPh sb="56" eb="57">
      <t>ニチ</t>
    </rPh>
    <phoneticPr fontId="10"/>
  </si>
  <si>
    <t>EN、ZH、KO、RU　
：日～月24時間</t>
    <rPh sb="14" eb="15">
      <t>ニチ</t>
    </rPh>
    <rPh sb="16" eb="17">
      <t>ゲツ</t>
    </rPh>
    <rPh sb="19" eb="20">
      <t>ジ</t>
    </rPh>
    <rPh sb="20" eb="21">
      <t>カン</t>
    </rPh>
    <phoneticPr fontId="10"/>
  </si>
  <si>
    <t>木古内町国民健康保険病院</t>
    <rPh sb="0" eb="4">
      <t>キコナイチョウ</t>
    </rPh>
    <rPh sb="4" eb="6">
      <t>コクミン</t>
    </rPh>
    <rPh sb="6" eb="8">
      <t>ケンコウ</t>
    </rPh>
    <rPh sb="8" eb="10">
      <t>ホケン</t>
    </rPh>
    <rPh sb="10" eb="12">
      <t>ビョウイン</t>
    </rPh>
    <phoneticPr fontId="10"/>
  </si>
  <si>
    <t>Kikonai Municipal Hospital</t>
  </si>
  <si>
    <t>049-0422</t>
  </si>
  <si>
    <t>北海道上磯郡木古内町字本町710番地</t>
    <rPh sb="0" eb="3">
      <t>ホッカイドウ</t>
    </rPh>
    <rPh sb="3" eb="6">
      <t>カミイソグン</t>
    </rPh>
    <rPh sb="6" eb="10">
      <t>キコナイチョウ</t>
    </rPh>
    <rPh sb="10" eb="11">
      <t>アザ</t>
    </rPh>
    <rPh sb="11" eb="13">
      <t>ホンチョウ</t>
    </rPh>
    <rPh sb="16" eb="18">
      <t>バンチ</t>
    </rPh>
    <phoneticPr fontId="10"/>
  </si>
  <si>
    <t>710,Azahonchou,Kikonai-Town,Kamiiso-Gun</t>
  </si>
  <si>
    <t>01392-2-2079</t>
  </si>
  <si>
    <t>月-金:8:30-16:30、土(第2、4土曜日のみ):8:30-11:40
※救急外来24時間対応</t>
    <rPh sb="21" eb="23">
      <t>ドヨウ</t>
    </rPh>
    <rPh sb="23" eb="24">
      <t>ビ</t>
    </rPh>
    <phoneticPr fontId="1"/>
  </si>
  <si>
    <t>http://kikonai-hospital.com</t>
  </si>
  <si>
    <t>内科、呼吸器内科、循環器内科、消化器内科、小児科、外科、泌尿器科、整形外科、眼科、耳鼻咽喉科、婦人科、放射線科、歯科</t>
    <rPh sb="5" eb="6">
      <t>キ</t>
    </rPh>
    <phoneticPr fontId="10"/>
  </si>
  <si>
    <t>VISA、MASTER、American Express、JCB</t>
  </si>
  <si>
    <t>カテゴリー2</t>
    <phoneticPr fontId="9"/>
  </si>
  <si>
    <t>英語、中国語、韓国・朝鮮語、タイ語、ミャンマー語、フランス語
平日休日問わず24時間対応可能</t>
    <rPh sb="0" eb="2">
      <t>エイゴ</t>
    </rPh>
    <rPh sb="3" eb="6">
      <t>チュウゴクゴ</t>
    </rPh>
    <rPh sb="7" eb="9">
      <t>カンコク</t>
    </rPh>
    <rPh sb="10" eb="13">
      <t>チョウセンゴ</t>
    </rPh>
    <rPh sb="16" eb="17">
      <t>ゴ</t>
    </rPh>
    <rPh sb="23" eb="24">
      <t>ゴ</t>
    </rPh>
    <rPh sb="29" eb="30">
      <t>ゴ</t>
    </rPh>
    <rPh sb="31" eb="33">
      <t>ヘイジツ</t>
    </rPh>
    <rPh sb="33" eb="35">
      <t>キュウジツ</t>
    </rPh>
    <rPh sb="35" eb="36">
      <t>ト</t>
    </rPh>
    <rPh sb="40" eb="42">
      <t>ジカン</t>
    </rPh>
    <rPh sb="42" eb="44">
      <t>タイオウ</t>
    </rPh>
    <rPh sb="44" eb="46">
      <t>カノウ</t>
    </rPh>
    <phoneticPr fontId="10"/>
  </si>
  <si>
    <t>医療法人秀真会藤岡眼科</t>
    <phoneticPr fontId="1"/>
  </si>
  <si>
    <t>Shushinkai,FujiokaEyeClinic</t>
  </si>
  <si>
    <t>北海道函館市石川町450-2</t>
    <phoneticPr fontId="1"/>
  </si>
  <si>
    <t>450-2Ishikawacho,Hakodate,Hokkaido,041-0802</t>
  </si>
  <si>
    <t>0138-34-5550</t>
  </si>
  <si>
    <t>月-金:9:00-13:00,14:00-18:00、_x000D_
土(第1,3,5土曜日,第3金曜日を除く):9:00-13:00</t>
  </si>
  <si>
    <t>http://www.fujiokaganka.or.jp/(日本語)</t>
  </si>
  <si>
    <t>眼科：EN</t>
  </si>
  <si>
    <t>診療所</t>
    <rPh sb="0" eb="3">
      <t>シンリョウジョ</t>
    </rPh>
    <phoneticPr fontId="10"/>
  </si>
  <si>
    <t>医療法人社団　函西会　こにし内科・心臓血管クリニック</t>
    <rPh sb="0" eb="4">
      <t>イリョウ</t>
    </rPh>
    <rPh sb="4" eb="6">
      <t>シャダ</t>
    </rPh>
    <rPh sb="7" eb="8">
      <t>ハコ</t>
    </rPh>
    <rPh sb="8" eb="9">
      <t>セイブ</t>
    </rPh>
    <rPh sb="9" eb="10">
      <t>カイ</t>
    </rPh>
    <rPh sb="11" eb="26">
      <t>コ</t>
    </rPh>
    <phoneticPr fontId="32"/>
  </si>
  <si>
    <t>Konishi Cardiovascular Medical Clinic</t>
  </si>
  <si>
    <t>040-0053</t>
  </si>
  <si>
    <t>北海道函館市末広町３ー１５</t>
    <rPh sb="0" eb="3">
      <t>ホッカイドウ</t>
    </rPh>
    <rPh sb="3" eb="6">
      <t>ハコダテシ</t>
    </rPh>
    <rPh sb="6" eb="9">
      <t>スエヒロ</t>
    </rPh>
    <phoneticPr fontId="32"/>
  </si>
  <si>
    <t>3-15 Suehiro-cho, HAKODATE, JAPAN</t>
  </si>
  <si>
    <t>0138-83-2080</t>
  </si>
  <si>
    <t>月：9:00-11:30,13:30-17:30　火、水、金：9:00-10:30,15:00-17:30　土：9:00-10:30</t>
    <rPh sb="0" eb="1">
      <t>ゲツ</t>
    </rPh>
    <rPh sb="25" eb="26">
      <t>カヨウビ</t>
    </rPh>
    <rPh sb="27" eb="28">
      <t>スイ</t>
    </rPh>
    <rPh sb="29" eb="30">
      <t>キン</t>
    </rPh>
    <rPh sb="54" eb="55">
      <t>ドヨウ</t>
    </rPh>
    <phoneticPr fontId="32"/>
  </si>
  <si>
    <t>www.konishi-clinic.net</t>
  </si>
  <si>
    <t>内科：EN</t>
    <rPh sb="0" eb="2">
      <t>ナイカ</t>
    </rPh>
    <phoneticPr fontId="32"/>
  </si>
  <si>
    <t>医療法人徳洲会　札幌徳洲会病院</t>
    <rPh sb="0" eb="2">
      <t>イリョウ</t>
    </rPh>
    <rPh sb="2" eb="4">
      <t>ホウジン</t>
    </rPh>
    <rPh sb="4" eb="7">
      <t>トクシュウカイ</t>
    </rPh>
    <rPh sb="8" eb="10">
      <t>サッポロ</t>
    </rPh>
    <rPh sb="10" eb="13">
      <t>トクシュウカイ</t>
    </rPh>
    <rPh sb="13" eb="15">
      <t>ビョウイン</t>
    </rPh>
    <phoneticPr fontId="10"/>
  </si>
  <si>
    <t>Sapporo Tokushukai Hospital</t>
  </si>
  <si>
    <t>004-0041</t>
  </si>
  <si>
    <t>北海道札幌市厚別区大谷地東１丁目１番１号</t>
    <rPh sb="0" eb="3">
      <t>ホッカイドウ</t>
    </rPh>
    <rPh sb="3" eb="6">
      <t>サッポロシ</t>
    </rPh>
    <rPh sb="6" eb="9">
      <t>アツベツク</t>
    </rPh>
    <rPh sb="9" eb="13">
      <t>オオヤチヒガシ</t>
    </rPh>
    <rPh sb="14" eb="16">
      <t>チョウメ</t>
    </rPh>
    <rPh sb="17" eb="18">
      <t>バン</t>
    </rPh>
    <rPh sb="19" eb="20">
      <t>ゴウ</t>
    </rPh>
    <phoneticPr fontId="10"/>
  </si>
  <si>
    <t xml:space="preserve">1-1-1 Oyachihigashi Atsubetsu-ku, 
Sapporo-shi, Hokkaido, 004-0041 
</t>
  </si>
  <si>
    <t>011-890-1110</t>
  </si>
  <si>
    <t>8：30～11：30他</t>
    <rPh sb="10" eb="11">
      <t>ホカ</t>
    </rPh>
    <phoneticPr fontId="10"/>
  </si>
  <si>
    <t>https://www2.satutoku.jp/</t>
  </si>
  <si>
    <t>救急：EN、KO
内科：EN
小児科：EN
整形外科：EN</t>
    <rPh sb="0" eb="2">
      <t>キュウキュウ</t>
    </rPh>
    <rPh sb="9" eb="11">
      <t>ナイカ</t>
    </rPh>
    <rPh sb="15" eb="18">
      <t>ショウニカ</t>
    </rPh>
    <rPh sb="22" eb="24">
      <t>セイケイ</t>
    </rPh>
    <rPh sb="24" eb="26">
      <t>ゲカ</t>
    </rPh>
    <phoneticPr fontId="10"/>
  </si>
  <si>
    <t>QUICKPAY</t>
  </si>
  <si>
    <t>医療法人 札幌円山整形外科病院</t>
    <rPh sb="0" eb="2">
      <t>イリョウ</t>
    </rPh>
    <rPh sb="2" eb="4">
      <t>ホウジン</t>
    </rPh>
    <rPh sb="5" eb="7">
      <t>サッポロ</t>
    </rPh>
    <rPh sb="7" eb="9">
      <t>マルヤマ</t>
    </rPh>
    <rPh sb="9" eb="11">
      <t>セイケイ</t>
    </rPh>
    <rPh sb="11" eb="13">
      <t>ゲカ</t>
    </rPh>
    <rPh sb="13" eb="15">
      <t>ビョウイン</t>
    </rPh>
    <phoneticPr fontId="10"/>
  </si>
  <si>
    <t>Sapporo Maruyama orthopedic hospital</t>
  </si>
  <si>
    <t>060-0007</t>
  </si>
  <si>
    <t>北海道札幌市中央区北７条西27丁目1-3</t>
    <rPh sb="0" eb="3">
      <t>ホッカイドウ</t>
    </rPh>
    <rPh sb="3" eb="6">
      <t>サッポロシ</t>
    </rPh>
    <rPh sb="6" eb="9">
      <t>チュウオウク</t>
    </rPh>
    <rPh sb="9" eb="10">
      <t>キタ</t>
    </rPh>
    <rPh sb="11" eb="12">
      <t>ジョウ</t>
    </rPh>
    <rPh sb="12" eb="13">
      <t>ニシ</t>
    </rPh>
    <rPh sb="15" eb="17">
      <t>チョウメ</t>
    </rPh>
    <phoneticPr fontId="10"/>
  </si>
  <si>
    <t>27-1-3 Kita7-jo nishi Chuo-ku, Sapporo-shi, Hokkaido, 060-0007</t>
  </si>
  <si>
    <t>011-612-1133</t>
  </si>
  <si>
    <t>月-金:8:15-17:00
土：8:15-12:00</t>
    <rPh sb="15" eb="16">
      <t>ツチ</t>
    </rPh>
    <phoneticPr fontId="59"/>
  </si>
  <si>
    <t>http://www.maruyama-seikeigeka.com/</t>
  </si>
  <si>
    <t>整形外科：EN</t>
    <rPh sb="0" eb="2">
      <t>セイケイ</t>
    </rPh>
    <rPh sb="2" eb="4">
      <t>ゲカ</t>
    </rPh>
    <phoneticPr fontId="10"/>
  </si>
  <si>
    <t>EN、ZH、KO、RU、FR、DE
：月～金 9:00～17:00
　土 9:00～13:00</t>
    <rPh sb="19" eb="20">
      <t>ゲツ</t>
    </rPh>
    <rPh sb="21" eb="22">
      <t>キン</t>
    </rPh>
    <rPh sb="35" eb="36">
      <t>ド</t>
    </rPh>
    <phoneticPr fontId="10"/>
  </si>
  <si>
    <t>社会医療法人秀眸会　大塚眼科病院</t>
    <rPh sb="0" eb="6">
      <t>シャカイイリョウホウジン</t>
    </rPh>
    <rPh sb="6" eb="7">
      <t>シュウ</t>
    </rPh>
    <rPh sb="7" eb="8">
      <t>ボウ</t>
    </rPh>
    <rPh sb="8" eb="9">
      <t>カイ</t>
    </rPh>
    <rPh sb="10" eb="16">
      <t>オオツカガンカビョウイン</t>
    </rPh>
    <phoneticPr fontId="10"/>
  </si>
  <si>
    <t>OHTSUKAEYE Hospital</t>
  </si>
  <si>
    <t>001-0016</t>
  </si>
  <si>
    <t>北海道札幌市北区北１６条西４丁目2-17</t>
    <rPh sb="0" eb="3">
      <t>ホッカイドウ</t>
    </rPh>
    <rPh sb="3" eb="6">
      <t>サッポロシ</t>
    </rPh>
    <rPh sb="6" eb="8">
      <t>キタク</t>
    </rPh>
    <rPh sb="8" eb="9">
      <t>キタ</t>
    </rPh>
    <rPh sb="11" eb="12">
      <t>ジョウ</t>
    </rPh>
    <rPh sb="12" eb="13">
      <t>ニシ</t>
    </rPh>
    <rPh sb="14" eb="16">
      <t>チョウメ</t>
    </rPh>
    <phoneticPr fontId="10"/>
  </si>
  <si>
    <t>HokkidoSapporosikitakukita16jyonisi4chyome2-17</t>
  </si>
  <si>
    <t>011-747-5211</t>
  </si>
  <si>
    <t>月-金:9:00-11：30 12:30-16:00
土:9:00-11:30</t>
    <rPh sb="27" eb="28">
      <t>ツチ</t>
    </rPh>
    <phoneticPr fontId="59"/>
  </si>
  <si>
    <t>ohtsuka-eye.com</t>
  </si>
  <si>
    <t>眼科:ＥＮ</t>
    <rPh sb="0" eb="2">
      <t>ガンカ</t>
    </rPh>
    <phoneticPr fontId="10"/>
  </si>
  <si>
    <t>EN：月～金9:00-16:00  土：9:00-12:00</t>
    <rPh sb="3" eb="4">
      <t>ガツ</t>
    </rPh>
    <rPh sb="5" eb="6">
      <t>キン</t>
    </rPh>
    <rPh sb="18" eb="19">
      <t>ド</t>
    </rPh>
    <phoneticPr fontId="10"/>
  </si>
  <si>
    <t>北星病院</t>
    <rPh sb="0" eb="2">
      <t>ホクセイ</t>
    </rPh>
    <rPh sb="2" eb="4">
      <t>ビョウイン</t>
    </rPh>
    <phoneticPr fontId="10"/>
  </si>
  <si>
    <t>Hokusei Hospital</t>
  </si>
  <si>
    <t>066-0081</t>
  </si>
  <si>
    <t>北海道千歳市清流5丁目1番1号</t>
    <rPh sb="0" eb="15">
      <t>ホッカイドウジュウショ</t>
    </rPh>
    <phoneticPr fontId="10"/>
  </si>
  <si>
    <t>5-1-1　seiryu,chitose-shi Hokkaido</t>
  </si>
  <si>
    <t>0123-24-1121</t>
  </si>
  <si>
    <t>月－金9：00-11：30、13：00-16：30
土9：00-11：30</t>
    <rPh sb="0" eb="1">
      <t>ゲツ</t>
    </rPh>
    <rPh sb="2" eb="3">
      <t>キン</t>
    </rPh>
    <rPh sb="27" eb="28">
      <t>ド</t>
    </rPh>
    <phoneticPr fontId="10"/>
  </si>
  <si>
    <t>http://www.hokusei.or.jp/</t>
  </si>
  <si>
    <t>内科：中国語、韓国語</t>
    <rPh sb="0" eb="2">
      <t>ナイカ</t>
    </rPh>
    <rPh sb="3" eb="6">
      <t>チュウゴクゴ</t>
    </rPh>
    <rPh sb="7" eb="10">
      <t>カンコクゴ</t>
    </rPh>
    <phoneticPr fontId="10"/>
  </si>
  <si>
    <t>VISA、MASTER、DC、JCB、中国銀聯　他</t>
    <rPh sb="24" eb="25">
      <t>ホカ</t>
    </rPh>
    <phoneticPr fontId="10"/>
  </si>
  <si>
    <t>中国語
月～木9：00-17：00
韓国語
月・水～金9：00-17：00</t>
    <rPh sb="0" eb="3">
      <t>チュウゴクゴ</t>
    </rPh>
    <rPh sb="4" eb="5">
      <t>ゲツ</t>
    </rPh>
    <rPh sb="6" eb="7">
      <t>モク</t>
    </rPh>
    <rPh sb="19" eb="22">
      <t>カンコクゴ</t>
    </rPh>
    <rPh sb="23" eb="24">
      <t>ゲツ</t>
    </rPh>
    <rPh sb="25" eb="26">
      <t>スイ</t>
    </rPh>
    <rPh sb="27" eb="28">
      <t>キン</t>
    </rPh>
    <phoneticPr fontId="10"/>
  </si>
  <si>
    <t>医療法人孝佑会　大通じんぼ皮膚科</t>
    <rPh sb="0" eb="2">
      <t>イリョウ</t>
    </rPh>
    <rPh sb="2" eb="4">
      <t>ホウジン</t>
    </rPh>
    <rPh sb="4" eb="5">
      <t>コウ</t>
    </rPh>
    <rPh sb="5" eb="6">
      <t>ユウ</t>
    </rPh>
    <rPh sb="6" eb="7">
      <t>カイ</t>
    </rPh>
    <rPh sb="8" eb="10">
      <t>オオドオリ</t>
    </rPh>
    <rPh sb="13" eb="16">
      <t>ヒフカ</t>
    </rPh>
    <phoneticPr fontId="10"/>
  </si>
  <si>
    <t>Odori Jimbow Derm-Clinic</t>
  </si>
  <si>
    <t>060-0042</t>
  </si>
  <si>
    <t>北海道札幌市中央区大通西17丁目1-27　札幌メディケアセンタービル４階</t>
    <rPh sb="0" eb="3">
      <t>ホッカイドウ</t>
    </rPh>
    <rPh sb="3" eb="6">
      <t>サッポロシ</t>
    </rPh>
    <rPh sb="6" eb="9">
      <t>チュウオウク</t>
    </rPh>
    <rPh sb="9" eb="11">
      <t>オオドオ</t>
    </rPh>
    <rPh sb="11" eb="12">
      <t>ニシ</t>
    </rPh>
    <rPh sb="14" eb="16">
      <t>チョウメ</t>
    </rPh>
    <rPh sb="21" eb="23">
      <t>サッポロ</t>
    </rPh>
    <rPh sb="35" eb="36">
      <t>カイ</t>
    </rPh>
    <phoneticPr fontId="10"/>
  </si>
  <si>
    <t>17-1-27 Odori nishi Chuo-ku,
Sapporo-shi, Hokkaido, 060-0042</t>
  </si>
  <si>
    <t>011-618-1212</t>
  </si>
  <si>
    <t>8:30-19:00</t>
  </si>
  <si>
    <t>http://www.jimbow-hifuka.com/</t>
  </si>
  <si>
    <t>皮膚科：EN</t>
    <rPh sb="0" eb="3">
      <t>ヒフカ</t>
    </rPh>
    <phoneticPr fontId="10"/>
  </si>
  <si>
    <t>EN、FR、DE
：月～土 8:30-19:00</t>
    <rPh sb="10" eb="11">
      <t>ゲツ</t>
    </rPh>
    <rPh sb="12" eb="13">
      <t>ツチ</t>
    </rPh>
    <phoneticPr fontId="10"/>
  </si>
  <si>
    <t>EN、FR
：月～土 8:30-19:00</t>
    <rPh sb="7" eb="8">
      <t>ゲツ</t>
    </rPh>
    <rPh sb="9" eb="10">
      <t>ツチ</t>
    </rPh>
    <phoneticPr fontId="10"/>
  </si>
  <si>
    <t>EN、FR
： 8:30-19:00</t>
  </si>
  <si>
    <t>EN：8:30-19:00
Royal College Fellow FRCPC登録専門医</t>
    <phoneticPr fontId="9"/>
  </si>
  <si>
    <t>医療法人社団片山内科胃腸科医院</t>
    <rPh sb="0" eb="2">
      <t>イリョウ</t>
    </rPh>
    <rPh sb="2" eb="4">
      <t>ホウジン</t>
    </rPh>
    <rPh sb="4" eb="6">
      <t>シャダン</t>
    </rPh>
    <rPh sb="6" eb="8">
      <t>カタヤマ</t>
    </rPh>
    <rPh sb="8" eb="10">
      <t>ナイカ</t>
    </rPh>
    <rPh sb="10" eb="13">
      <t>イチョウカ</t>
    </rPh>
    <rPh sb="13" eb="15">
      <t>イイン</t>
    </rPh>
    <phoneticPr fontId="10"/>
  </si>
  <si>
    <t>KATAYAMANAIKAICHOUKA CLINIC</t>
  </si>
  <si>
    <t>069-0817</t>
  </si>
  <si>
    <t>北海道江別市野幌代々木町16番地3</t>
    <rPh sb="0" eb="3">
      <t>ホッカイドウ</t>
    </rPh>
    <rPh sb="3" eb="6">
      <t>エベツシ</t>
    </rPh>
    <rPh sb="6" eb="8">
      <t>ノッポロ</t>
    </rPh>
    <rPh sb="8" eb="11">
      <t>ヨヨギ</t>
    </rPh>
    <rPh sb="11" eb="12">
      <t>チョウ</t>
    </rPh>
    <rPh sb="14" eb="16">
      <t>バンチ</t>
    </rPh>
    <phoneticPr fontId="10"/>
  </si>
  <si>
    <t>16-3,Nopporoyoyogichou,Ebetsu-City</t>
  </si>
  <si>
    <t>011-385-5050</t>
  </si>
  <si>
    <t>月火木金7:30-17:00(11:30-13:30昼休み）
水土7:30-11:30日曜祝祭日　休診</t>
    <rPh sb="0" eb="1">
      <t>ツキ</t>
    </rPh>
    <rPh sb="1" eb="2">
      <t>ヒ</t>
    </rPh>
    <rPh sb="2" eb="3">
      <t>モク</t>
    </rPh>
    <rPh sb="3" eb="4">
      <t>キン</t>
    </rPh>
    <rPh sb="26" eb="28">
      <t>ヒルヤス</t>
    </rPh>
    <rPh sb="31" eb="32">
      <t>ミズ</t>
    </rPh>
    <rPh sb="32" eb="33">
      <t>ツチ</t>
    </rPh>
    <rPh sb="43" eb="45">
      <t>ニチヨウ</t>
    </rPh>
    <rPh sb="45" eb="48">
      <t>シュクサイジツ</t>
    </rPh>
    <rPh sb="49" eb="51">
      <t>キュウシン</t>
    </rPh>
    <phoneticPr fontId="10"/>
  </si>
  <si>
    <t>http://www.katayamanaika.com/index.html</t>
    <phoneticPr fontId="1"/>
  </si>
  <si>
    <t>内科:EN、胃腸内科:EN</t>
    <rPh sb="6" eb="8">
      <t>イチョウ</t>
    </rPh>
    <rPh sb="8" eb="10">
      <t>ナイカ</t>
    </rPh>
    <phoneticPr fontId="1"/>
  </si>
  <si>
    <t>EN：月火木金8:00～17:00
EN:水土8:00～11:30</t>
    <rPh sb="3" eb="4">
      <t>ガツ</t>
    </rPh>
    <rPh sb="4" eb="5">
      <t>ヒ</t>
    </rPh>
    <rPh sb="5" eb="6">
      <t>モク</t>
    </rPh>
    <rPh sb="6" eb="7">
      <t>キン</t>
    </rPh>
    <rPh sb="21" eb="22">
      <t>ミズ</t>
    </rPh>
    <rPh sb="22" eb="23">
      <t>ツチ</t>
    </rPh>
    <phoneticPr fontId="10"/>
  </si>
  <si>
    <t>医療法人社団真愛会　札幌ファミリークリニック</t>
    <phoneticPr fontId="1"/>
  </si>
  <si>
    <t>MedicalCorporationShin-ai-kaiSapporoFamilyClinic</t>
  </si>
  <si>
    <t>006-0852</t>
  </si>
  <si>
    <t>北海道札幌市手稲区星置2条4丁目2番22号</t>
  </si>
  <si>
    <t>2-4-2-22,Hoshioki,Teine-ku,Sapporo-shi,Hokkaido,006-0852</t>
    <phoneticPr fontId="1"/>
  </si>
  <si>
    <t>011-695-5211</t>
  </si>
  <si>
    <t>月/火:9:00-12:00,13:30-15:00、_x000D_
水/金:9:00-12:00,14:00-16:00,17:00-19:00、_x000D_
土:9:00-12:00,13:30-15:00</t>
    <phoneticPr fontId="10"/>
  </si>
  <si>
    <t>http://www.family-clinic.net/(日本語)</t>
  </si>
  <si>
    <t>内科：EN、_x000D_
婦人科：EN</t>
    <phoneticPr fontId="10"/>
  </si>
  <si>
    <t>医療法人社団　山口整形外科クリニック</t>
    <phoneticPr fontId="1"/>
  </si>
  <si>
    <t>YAMAGUCHI ORTHOPAEDIC CLINIC</t>
  </si>
  <si>
    <t>062-0932</t>
  </si>
  <si>
    <t>北海道札幌市豊平区平岸２条１４丁目１－２２　今崎メディカルビル２階</t>
    <rPh sb="0" eb="3">
      <t>ホッカイドウ</t>
    </rPh>
    <phoneticPr fontId="1"/>
  </si>
  <si>
    <t>2F,ImazakiMedicalBuilding14-1-22Hiragishi2-jo,Toyohira-kuSapporo,Hokkaido,062-0932</t>
  </si>
  <si>
    <t>011-837-5111</t>
  </si>
  <si>
    <t>月/火/木/金:9:00-18:00（昼休み12:00-13:00）、_x000D_
水/土:9:00-12:00</t>
    <phoneticPr fontId="10"/>
  </si>
  <si>
    <t>http://www.ne.jp/asahi/seikei/yamaguchi(日本語)</t>
  </si>
  <si>
    <t>EN</t>
  </si>
  <si>
    <t>社会福祉法人北海道社会事業協会小樽病院</t>
    <rPh sb="0" eb="2">
      <t>シャカイ</t>
    </rPh>
    <rPh sb="2" eb="4">
      <t>フクシ</t>
    </rPh>
    <rPh sb="4" eb="6">
      <t>ホウジン</t>
    </rPh>
    <rPh sb="6" eb="9">
      <t>ホッカイドウ</t>
    </rPh>
    <rPh sb="9" eb="11">
      <t>シャカイ</t>
    </rPh>
    <rPh sb="11" eb="13">
      <t>ジギョウ</t>
    </rPh>
    <rPh sb="13" eb="15">
      <t>キョウカイ</t>
    </rPh>
    <rPh sb="15" eb="17">
      <t>オタル</t>
    </rPh>
    <rPh sb="17" eb="19">
      <t>ビョウイン</t>
    </rPh>
    <phoneticPr fontId="10"/>
  </si>
  <si>
    <t>Otaru Kyokai Hospital</t>
  </si>
  <si>
    <t>047-0014</t>
  </si>
  <si>
    <t>北海道小樽市住ノ江1丁目6番15号</t>
    <rPh sb="3" eb="6">
      <t>オタルシ</t>
    </rPh>
    <rPh sb="6" eb="7">
      <t>スミ</t>
    </rPh>
    <rPh sb="8" eb="9">
      <t>エ</t>
    </rPh>
    <rPh sb="10" eb="12">
      <t>チョウメ</t>
    </rPh>
    <rPh sb="13" eb="14">
      <t>バン</t>
    </rPh>
    <rPh sb="16" eb="17">
      <t>ゴウ</t>
    </rPh>
    <phoneticPr fontId="10"/>
  </si>
  <si>
    <t>Hokkaido Otaru City Suminoe 1-chome 6-15</t>
  </si>
  <si>
    <t>0134-23-6234</t>
  </si>
  <si>
    <t>月-金8:30-11:00、13:00-15:00
第1.3.5土8:30-11:00</t>
    <rPh sb="0" eb="1">
      <t>ガツ</t>
    </rPh>
    <rPh sb="2" eb="3">
      <t>キン</t>
    </rPh>
    <rPh sb="26" eb="27">
      <t>ダイ</t>
    </rPh>
    <rPh sb="32" eb="33">
      <t>ド</t>
    </rPh>
    <phoneticPr fontId="10"/>
  </si>
  <si>
    <t>http://www.otarukyokai.or.jp　（日本語）</t>
    <rPh sb="30" eb="33">
      <t>ニホンゴ</t>
    </rPh>
    <phoneticPr fontId="10"/>
  </si>
  <si>
    <t>内科、外科、整形外科、産婦人科、小児科:EN　</t>
    <rPh sb="0" eb="2">
      <t>ナイカ</t>
    </rPh>
    <rPh sb="3" eb="5">
      <t>ゲカ</t>
    </rPh>
    <rPh sb="6" eb="8">
      <t>セイケイ</t>
    </rPh>
    <rPh sb="8" eb="10">
      <t>ゲカ</t>
    </rPh>
    <rPh sb="11" eb="15">
      <t>サンフジンカ</t>
    </rPh>
    <rPh sb="16" eb="19">
      <t>ショウニカ</t>
    </rPh>
    <phoneticPr fontId="10"/>
  </si>
  <si>
    <t>JCB、VISA、MASTER、AMEX</t>
  </si>
  <si>
    <t>EN：月～金8:30-11:00、13:00-15:00
第1.3.5土8:30-11:00</t>
    <rPh sb="3" eb="4">
      <t>ガツ</t>
    </rPh>
    <rPh sb="5" eb="6">
      <t>キン</t>
    </rPh>
    <rPh sb="29" eb="30">
      <t>ダイ</t>
    </rPh>
    <rPh sb="35" eb="36">
      <t>ド</t>
    </rPh>
    <phoneticPr fontId="10"/>
  </si>
  <si>
    <t>社会福祉法人恩賜財団済生会支部北海道済生会小樽病院</t>
    <rPh sb="0" eb="2">
      <t>シャカイ</t>
    </rPh>
    <rPh sb="2" eb="4">
      <t>フクシ</t>
    </rPh>
    <rPh sb="4" eb="6">
      <t>ホウジン</t>
    </rPh>
    <rPh sb="6" eb="8">
      <t>オンシ</t>
    </rPh>
    <rPh sb="8" eb="10">
      <t>ザイダン</t>
    </rPh>
    <rPh sb="10" eb="13">
      <t>サイセイカイ</t>
    </rPh>
    <rPh sb="13" eb="15">
      <t>シブ</t>
    </rPh>
    <rPh sb="15" eb="18">
      <t>ホッカイドウ</t>
    </rPh>
    <rPh sb="18" eb="21">
      <t>サイセイカイ</t>
    </rPh>
    <rPh sb="21" eb="23">
      <t>オタル</t>
    </rPh>
    <rPh sb="23" eb="25">
      <t>ビョウイン</t>
    </rPh>
    <phoneticPr fontId="10"/>
  </si>
  <si>
    <t>Social Welfare Organization Saiseikai Imperial Gift Foundation.Inc. Hokkaido Saiseikai Otaru Hospital</t>
  </si>
  <si>
    <t>047-0008</t>
  </si>
  <si>
    <t>北海道小樽市築港10番1号</t>
    <rPh sb="3" eb="6">
      <t>オタルシ</t>
    </rPh>
    <rPh sb="6" eb="8">
      <t>チッコウ</t>
    </rPh>
    <rPh sb="10" eb="11">
      <t>バン</t>
    </rPh>
    <rPh sb="12" eb="13">
      <t>ゴウ</t>
    </rPh>
    <phoneticPr fontId="10"/>
  </si>
  <si>
    <t>10-1Chikkou,Otaru-shi,Hokkaido 047-0008 Japan</t>
  </si>
  <si>
    <t>0134-25-4321</t>
  </si>
  <si>
    <t>月－金8:50-11:30、12:40-16:00
（土・日・祝日は休診）</t>
    <rPh sb="0" eb="1">
      <t>ガツ</t>
    </rPh>
    <rPh sb="2" eb="3">
      <t>キン</t>
    </rPh>
    <rPh sb="27" eb="28">
      <t>ド</t>
    </rPh>
    <rPh sb="29" eb="30">
      <t>ニチ</t>
    </rPh>
    <rPh sb="31" eb="32">
      <t>シュク</t>
    </rPh>
    <rPh sb="32" eb="33">
      <t>ジツ</t>
    </rPh>
    <rPh sb="34" eb="36">
      <t>キュウシン</t>
    </rPh>
    <phoneticPr fontId="10"/>
  </si>
  <si>
    <t>http://www.saiseikai-otaru.jp/　（日本語）</t>
    <rPh sb="32" eb="35">
      <t>ニホンゴ</t>
    </rPh>
    <phoneticPr fontId="10"/>
  </si>
  <si>
    <t>内科･消化器内科･循環器内科･脳神経内科･外科･消化器外科･整形外科･泌尿器科･人工透析内科・緩和ケア内科・精神科・腫瘍精神科・リハビリテーション科：遠隔通訳・その他の言語サポートが対応する言語</t>
    <rPh sb="0" eb="2">
      <t>ナイカ</t>
    </rPh>
    <rPh sb="3" eb="6">
      <t>ショウカキ</t>
    </rPh>
    <rPh sb="6" eb="8">
      <t>ナイカ</t>
    </rPh>
    <rPh sb="9" eb="12">
      <t>ジュンカンキ</t>
    </rPh>
    <rPh sb="12" eb="14">
      <t>ナイカ</t>
    </rPh>
    <rPh sb="15" eb="16">
      <t>ノウ</t>
    </rPh>
    <rPh sb="16" eb="18">
      <t>シンケイ</t>
    </rPh>
    <rPh sb="18" eb="20">
      <t>ナイカ</t>
    </rPh>
    <rPh sb="21" eb="23">
      <t>ゲカ</t>
    </rPh>
    <rPh sb="24" eb="27">
      <t>ショウカキ</t>
    </rPh>
    <rPh sb="27" eb="29">
      <t>ゲカ</t>
    </rPh>
    <rPh sb="30" eb="32">
      <t>セイケイ</t>
    </rPh>
    <rPh sb="32" eb="34">
      <t>ゲカ</t>
    </rPh>
    <rPh sb="35" eb="39">
      <t>ヒニョウキカ</t>
    </rPh>
    <rPh sb="40" eb="42">
      <t>ジンコウ</t>
    </rPh>
    <rPh sb="42" eb="44">
      <t>トウセキ</t>
    </rPh>
    <rPh sb="44" eb="46">
      <t>ナイカ</t>
    </rPh>
    <rPh sb="47" eb="49">
      <t>カンワ</t>
    </rPh>
    <rPh sb="51" eb="53">
      <t>ナイカ</t>
    </rPh>
    <rPh sb="54" eb="57">
      <t>セイシンカ</t>
    </rPh>
    <rPh sb="58" eb="60">
      <t>シュヨウ</t>
    </rPh>
    <rPh sb="60" eb="63">
      <t>セイシンカ</t>
    </rPh>
    <rPh sb="73" eb="74">
      <t>カ</t>
    </rPh>
    <rPh sb="75" eb="77">
      <t>エンカク</t>
    </rPh>
    <rPh sb="77" eb="79">
      <t>ツウヤク</t>
    </rPh>
    <rPh sb="82" eb="83">
      <t>タ</t>
    </rPh>
    <rPh sb="84" eb="86">
      <t>ゲンゴ</t>
    </rPh>
    <rPh sb="91" eb="93">
      <t>タイオウ</t>
    </rPh>
    <rPh sb="95" eb="97">
      <t>ゲンゴ</t>
    </rPh>
    <phoneticPr fontId="10"/>
  </si>
  <si>
    <t>VISA、NICOS、JCB、MASTER、UFJ、DC、AMEX、銀聯</t>
    <phoneticPr fontId="1"/>
  </si>
  <si>
    <t>QUICPaｙ</t>
  </si>
  <si>
    <t>EN、ZH、KO、VI、NE、TL、ES、PT、ID、IT、FR、DE、RU、TH、MS、MY、KM：月－金8:50-16:00</t>
    <phoneticPr fontId="1"/>
  </si>
  <si>
    <t>Google翻訳:すべての言語
my mediPhone(準備中):EN、ZH、KO、VI、RU、ES、PT、TH、FR、HI、TL、MN、ID、FA、NE、MY、AR
問診票(内科・整形外科):EN、ZH
/月－金8:50-16:00</t>
    <rPh sb="6" eb="8">
      <t>ホンヤク</t>
    </rPh>
    <rPh sb="13" eb="15">
      <t>ゲンゴ</t>
    </rPh>
    <rPh sb="29" eb="32">
      <t>ジュンビチュウ</t>
    </rPh>
    <rPh sb="85" eb="87">
      <t>モンシン</t>
    </rPh>
    <rPh sb="87" eb="88">
      <t>ヒョウ</t>
    </rPh>
    <rPh sb="89" eb="91">
      <t>ナイカ</t>
    </rPh>
    <rPh sb="92" eb="94">
      <t>セイケイ</t>
    </rPh>
    <rPh sb="94" eb="96">
      <t>ゲカ</t>
    </rPh>
    <phoneticPr fontId="10"/>
  </si>
  <si>
    <t>医療法人社団太田整形外科医院</t>
    <rPh sb="0" eb="2">
      <t>イリョウ</t>
    </rPh>
    <rPh sb="2" eb="4">
      <t>ホウジン</t>
    </rPh>
    <rPh sb="4" eb="6">
      <t>シャダン</t>
    </rPh>
    <rPh sb="6" eb="8">
      <t>オオタ</t>
    </rPh>
    <rPh sb="8" eb="10">
      <t>セイケイ</t>
    </rPh>
    <rPh sb="10" eb="12">
      <t>ゲカ</t>
    </rPh>
    <rPh sb="12" eb="14">
      <t>イイン</t>
    </rPh>
    <phoneticPr fontId="10"/>
  </si>
  <si>
    <t>Ota Orthopedic Clinic</t>
  </si>
  <si>
    <t>047-0263</t>
  </si>
  <si>
    <t>北海道小樽市見晴町8-24</t>
    <rPh sb="3" eb="6">
      <t>オタルシ</t>
    </rPh>
    <rPh sb="6" eb="9">
      <t>ミハラシチョウ</t>
    </rPh>
    <phoneticPr fontId="10"/>
  </si>
  <si>
    <t>8-24,Miharashi cho,Otaru,JAPAN</t>
  </si>
  <si>
    <t>0134-62-3131</t>
  </si>
  <si>
    <t>月火木金9:00-12:00、14:30-18:00
水土9:00-12:00</t>
  </si>
  <si>
    <t>http://www.orth-ota.or.jp　（日本語）</t>
    <rPh sb="27" eb="30">
      <t>ニホンゴ</t>
    </rPh>
    <phoneticPr fontId="10"/>
  </si>
  <si>
    <t>整形外科:EN</t>
    <rPh sb="0" eb="2">
      <t>セイケイ</t>
    </rPh>
    <rPh sb="2" eb="4">
      <t>ゲカ</t>
    </rPh>
    <phoneticPr fontId="10"/>
  </si>
  <si>
    <t>EN：月火木金9:00-12:00、14:30-18:00
水土9:00-12:00</t>
    <rPh sb="3" eb="4">
      <t>ガツ</t>
    </rPh>
    <rPh sb="4" eb="5">
      <t>カ</t>
    </rPh>
    <rPh sb="5" eb="6">
      <t>モク</t>
    </rPh>
    <rPh sb="6" eb="7">
      <t>キン</t>
    </rPh>
    <rPh sb="30" eb="31">
      <t>スイ</t>
    </rPh>
    <rPh sb="31" eb="32">
      <t>ド</t>
    </rPh>
    <phoneticPr fontId="10"/>
  </si>
  <si>
    <t>ニセコインターナショナルクリニック</t>
    <phoneticPr fontId="1"/>
  </si>
  <si>
    <t>nic (niseko international clinic)</t>
  </si>
  <si>
    <t>044-0081</t>
  </si>
  <si>
    <t>北海道虻田郡倶知安町山田76-100</t>
    <rPh sb="0" eb="10">
      <t>ホッカイドウアブタグンクッチャンチョウ</t>
    </rPh>
    <rPh sb="10" eb="12">
      <t>ヤマダ</t>
    </rPh>
    <phoneticPr fontId="10"/>
  </si>
  <si>
    <t>76-100 Yamada, Kutchan-cho, Abuta-gun, Hokkaido 044-0081 JAPAN</t>
  </si>
  <si>
    <t>0136-21-5454</t>
  </si>
  <si>
    <t>夏期間(4～11月)：水～土 9:00-12:00, 14:00-17:00
冬期間 (12～3月)：月～日 9:00-17:00</t>
    <rPh sb="0" eb="1">
      <t>ナツ</t>
    </rPh>
    <rPh sb="1" eb="3">
      <t>キカン</t>
    </rPh>
    <rPh sb="39" eb="40">
      <t>フユ</t>
    </rPh>
    <rPh sb="40" eb="42">
      <t>キカン</t>
    </rPh>
    <phoneticPr fontId="10"/>
  </si>
  <si>
    <t>www.niseko-nic.com</t>
  </si>
  <si>
    <t>家庭医療（内科、小児科、皮膚科、整形外科、心療内科）：EN</t>
    <rPh sb="0" eb="4">
      <t>カテイイリョウ</t>
    </rPh>
    <rPh sb="5" eb="7">
      <t>ナイカ</t>
    </rPh>
    <rPh sb="8" eb="11">
      <t>ショウニカ</t>
    </rPh>
    <rPh sb="12" eb="15">
      <t>ヒフカ</t>
    </rPh>
    <rPh sb="16" eb="18">
      <t>セイケイ</t>
    </rPh>
    <rPh sb="18" eb="20">
      <t>ゲカ</t>
    </rPh>
    <rPh sb="21" eb="23">
      <t>シンリョウ</t>
    </rPh>
    <rPh sb="23" eb="25">
      <t>ナイカ</t>
    </rPh>
    <phoneticPr fontId="10"/>
  </si>
  <si>
    <t>VISA、MASTER、AMEX、JCB、DC、中国銀聯</t>
  </si>
  <si>
    <t>QRコード決済：アリペイ</t>
  </si>
  <si>
    <t>EN：(4～11月) 水～土9:00-12:00, 14:00-17:00
EN：(12～3月) 月～日 9:00-17:00</t>
    <rPh sb="8" eb="9">
      <t>ガツ</t>
    </rPh>
    <rPh sb="11" eb="12">
      <t>スイ</t>
    </rPh>
    <rPh sb="13" eb="14">
      <t>ド</t>
    </rPh>
    <rPh sb="49" eb="50">
      <t>ゲツ</t>
    </rPh>
    <rPh sb="51" eb="52">
      <t>ニチ</t>
    </rPh>
    <phoneticPr fontId="10"/>
  </si>
  <si>
    <t>有資格者ではないが同等レベルのスタッフ勤務　EN：(4～11月) 水～土9:00-12:00, 14:00-17:00
EN：(12～3月) 月～日 9:00-17:00</t>
    <rPh sb="0" eb="4">
      <t>ユウシカクシャ</t>
    </rPh>
    <rPh sb="9" eb="11">
      <t>ドウトウ</t>
    </rPh>
    <rPh sb="19" eb="21">
      <t>キンム</t>
    </rPh>
    <rPh sb="30" eb="31">
      <t>ガツ</t>
    </rPh>
    <rPh sb="33" eb="34">
      <t>スイ</t>
    </rPh>
    <rPh sb="35" eb="36">
      <t>ド</t>
    </rPh>
    <rPh sb="71" eb="72">
      <t>ゲツ</t>
    </rPh>
    <rPh sb="73" eb="74">
      <t>ニチ</t>
    </rPh>
    <phoneticPr fontId="10"/>
  </si>
  <si>
    <t>EN, ZH, KO, VI, NE, TL, ES, PT, ID, IT, FR, DE, RU, TH, MS, KM／不定</t>
    <rPh sb="63" eb="65">
      <t>フテイ</t>
    </rPh>
    <phoneticPr fontId="10"/>
  </si>
  <si>
    <t>106 南空知</t>
    <phoneticPr fontId="1"/>
  </si>
  <si>
    <t>独立行政法人労働者健康安全機構北海道中央労災病院</t>
    <phoneticPr fontId="1"/>
  </si>
  <si>
    <t>JapanOrganizationofOccupationalHealthandSafetyHokkaidoChuoRosaiHospital</t>
  </si>
  <si>
    <t>068-0004</t>
  </si>
  <si>
    <t>北海道岩見沢市4条東16丁目5番地</t>
  </si>
  <si>
    <t>16-5Higashi4,Iwamizawa-shi,Hokkaido,068-0004</t>
  </si>
  <si>
    <t>0126-22-1300</t>
  </si>
  <si>
    <t>月-金:8:00-11:00</t>
  </si>
  <si>
    <t>http://hokkaidoh.johas.go.jp/(日本語)</t>
  </si>
  <si>
    <t>内科：EN、ZH</t>
  </si>
  <si>
    <t>病院</t>
    <rPh sb="0" eb="2">
      <t>ビョウイン</t>
    </rPh>
    <phoneticPr fontId="9"/>
  </si>
  <si>
    <t>109 西胆振</t>
    <phoneticPr fontId="1"/>
  </si>
  <si>
    <t>社会福祉法人北海道社会事業協会洞爺病院</t>
    <rPh sb="0" eb="2">
      <t>シャカイ</t>
    </rPh>
    <rPh sb="2" eb="4">
      <t>フクシ</t>
    </rPh>
    <rPh sb="4" eb="6">
      <t>ホウジン</t>
    </rPh>
    <rPh sb="6" eb="9">
      <t>ホッカイドウ</t>
    </rPh>
    <rPh sb="9" eb="11">
      <t>シャカイ</t>
    </rPh>
    <rPh sb="11" eb="13">
      <t>ジギョウ</t>
    </rPh>
    <rPh sb="13" eb="15">
      <t>キョウカイ</t>
    </rPh>
    <rPh sb="15" eb="17">
      <t>トウヤ</t>
    </rPh>
    <rPh sb="17" eb="19">
      <t>ビョウイン</t>
    </rPh>
    <phoneticPr fontId="10"/>
  </si>
  <si>
    <t>Corporation of Social Welfare Hokkaido Social Service Association Toya Hospital</t>
  </si>
  <si>
    <t>049-5605</t>
  </si>
  <si>
    <t>北海道虻田郡洞爺湖町高砂町126番地</t>
    <rPh sb="0" eb="3">
      <t>ホッカイドウ</t>
    </rPh>
    <rPh sb="3" eb="6">
      <t>アブタグン</t>
    </rPh>
    <rPh sb="6" eb="10">
      <t>トウヤコチョウ</t>
    </rPh>
    <rPh sb="10" eb="13">
      <t>タカサゴチョウ</t>
    </rPh>
    <rPh sb="16" eb="18">
      <t>バンチ</t>
    </rPh>
    <phoneticPr fontId="10"/>
  </si>
  <si>
    <t>126 Takasago,Toyako,Abuta,Hokkaido,Japan</t>
  </si>
  <si>
    <t>0142-74-2555</t>
  </si>
  <si>
    <t>月～金（救急外来24時間対応）土曜、日・祝日:救急外来24時間対応</t>
    <rPh sb="0" eb="1">
      <t>ゲツ</t>
    </rPh>
    <rPh sb="2" eb="3">
      <t>キン</t>
    </rPh>
    <rPh sb="4" eb="6">
      <t>キュウキュウ</t>
    </rPh>
    <rPh sb="6" eb="8">
      <t>ガイライ</t>
    </rPh>
    <rPh sb="10" eb="12">
      <t>ジカン</t>
    </rPh>
    <rPh sb="12" eb="14">
      <t>タイオウ</t>
    </rPh>
    <rPh sb="15" eb="17">
      <t>ドヨウ</t>
    </rPh>
    <rPh sb="18" eb="19">
      <t>ニチ</t>
    </rPh>
    <rPh sb="20" eb="22">
      <t>シュクジツ</t>
    </rPh>
    <rPh sb="23" eb="25">
      <t>キュウキュウ</t>
    </rPh>
    <rPh sb="25" eb="26">
      <t>ガイ</t>
    </rPh>
    <rPh sb="26" eb="27">
      <t>ライ</t>
    </rPh>
    <rPh sb="29" eb="31">
      <t>ジカン</t>
    </rPh>
    <rPh sb="31" eb="33">
      <t>タイオウ</t>
    </rPh>
    <phoneticPr fontId="10"/>
  </si>
  <si>
    <t>http://toya-hospital.jp</t>
  </si>
  <si>
    <t>外科、内科、整形外科、泌尿器科、リハビリ科、小児科、歯科・歯科口腔外科（MELON対応言語全て）</t>
    <rPh sb="0" eb="2">
      <t>ゲカ</t>
    </rPh>
    <rPh sb="3" eb="5">
      <t>ナイカ</t>
    </rPh>
    <rPh sb="6" eb="8">
      <t>セイケイ</t>
    </rPh>
    <rPh sb="8" eb="10">
      <t>ゲカ</t>
    </rPh>
    <rPh sb="11" eb="15">
      <t>ヒニョウキカ</t>
    </rPh>
    <rPh sb="20" eb="21">
      <t>カ</t>
    </rPh>
    <rPh sb="22" eb="25">
      <t>ショウニカ</t>
    </rPh>
    <rPh sb="26" eb="28">
      <t>シカ</t>
    </rPh>
    <rPh sb="29" eb="31">
      <t>シカ</t>
    </rPh>
    <rPh sb="31" eb="33">
      <t>コウクウ</t>
    </rPh>
    <rPh sb="33" eb="35">
      <t>ゲカ</t>
    </rPh>
    <rPh sb="41" eb="43">
      <t>タイオウ</t>
    </rPh>
    <rPh sb="43" eb="45">
      <t>ゲンゴ</t>
    </rPh>
    <rPh sb="45" eb="46">
      <t>スベ</t>
    </rPh>
    <phoneticPr fontId="10"/>
  </si>
  <si>
    <t>JACCS,VISA,mastercard,JCB,AMERICAN EXPRESS,Diners Club INTERNATIONAL,DISCOVER,銀聯</t>
  </si>
  <si>
    <t>EN/月～金8:30～16:50</t>
    <rPh sb="3" eb="4">
      <t>ゲツ</t>
    </rPh>
    <rPh sb="5" eb="6">
      <t>キン</t>
    </rPh>
    <phoneticPr fontId="10"/>
  </si>
  <si>
    <t>日～月24時間</t>
    <rPh sb="0" eb="1">
      <t>ニチ</t>
    </rPh>
    <rPh sb="2" eb="3">
      <t>ゲツ</t>
    </rPh>
    <rPh sb="5" eb="7">
      <t>ジカン</t>
    </rPh>
    <phoneticPr fontId="10"/>
  </si>
  <si>
    <t>110 東胆振</t>
    <phoneticPr fontId="1"/>
  </si>
  <si>
    <t>苫小牧市立病院</t>
    <rPh sb="0" eb="3">
      <t>トマコマイ</t>
    </rPh>
    <rPh sb="3" eb="5">
      <t>シリツ</t>
    </rPh>
    <rPh sb="5" eb="7">
      <t>ビョウイン</t>
    </rPh>
    <phoneticPr fontId="26"/>
  </si>
  <si>
    <t>Tomakomai　City　Hospital</t>
  </si>
  <si>
    <t>053-8567</t>
  </si>
  <si>
    <t>北海道苫小牧市清水町１丁目５番２０号</t>
    <rPh sb="0" eb="3">
      <t>ホッカイドウ</t>
    </rPh>
    <rPh sb="3" eb="7">
      <t>トマコマイシ</t>
    </rPh>
    <rPh sb="7" eb="9">
      <t>シミズ</t>
    </rPh>
    <rPh sb="9" eb="10">
      <t>チョウ</t>
    </rPh>
    <rPh sb="11" eb="13">
      <t>チョウメ</t>
    </rPh>
    <rPh sb="14" eb="15">
      <t>バン</t>
    </rPh>
    <rPh sb="17" eb="18">
      <t>ゴウ</t>
    </rPh>
    <phoneticPr fontId="26"/>
  </si>
  <si>
    <t>Hokkaidou Tomakomaishi shimizutyou1tyoume5ban20gou</t>
  </si>
  <si>
    <t>0144-33-3131</t>
  </si>
  <si>
    <t>平日：8：45～11：00　
　      13：00～15：00</t>
  </si>
  <si>
    <t>http://www.city.tomakomai.hokkaido.jp/hospital（日本）
http://translate.google.co.jp/translate?hl=ja&amp;sl=ja&amp;tl=en&amp;u=http%3A%2F%2Fwww.city.tomakomai.hokkaido.jp%2Fhospital%2F&amp;sandbox=1（英語）</t>
    <rPh sb="47" eb="49">
      <t>ニホン</t>
    </rPh>
    <rPh sb="179" eb="181">
      <t>エイゴ</t>
    </rPh>
    <phoneticPr fontId="26"/>
  </si>
  <si>
    <t>内科・消化器内科・循環器内科・呼吸器内科・神経内科・小児科・新生児科・外科・内視鏡外科・整形外科・形成外科・脳神経外科・皮膚科・泌尿器科・産婦人科・眼科・耳鼻咽喉科・リハビリテーション科・放射線科・病理診断科・麻酔科・歯科・歯科口腔外科　　で左記の電話通訳で対応</t>
    <rPh sb="121" eb="123">
      <t>サキ</t>
    </rPh>
    <rPh sb="124" eb="126">
      <t>デンワ</t>
    </rPh>
    <rPh sb="126" eb="128">
      <t>ツウヤク</t>
    </rPh>
    <rPh sb="129" eb="131">
      <t>タイオウ</t>
    </rPh>
    <phoneticPr fontId="26"/>
  </si>
  <si>
    <t>VISA、MASTER、AMEX、Diners Club、JCB</t>
  </si>
  <si>
    <t>第二次救急医療機関</t>
    <rPh sb="0" eb="1">
      <t>ダイ</t>
    </rPh>
    <rPh sb="1" eb="2">
      <t>ニ</t>
    </rPh>
    <rPh sb="2" eb="3">
      <t>ジ</t>
    </rPh>
    <rPh sb="3" eb="5">
      <t>キュウキュウ</t>
    </rPh>
    <rPh sb="5" eb="7">
      <t>イリョウ</t>
    </rPh>
    <rPh sb="7" eb="9">
      <t>キカン</t>
    </rPh>
    <phoneticPr fontId="26"/>
  </si>
  <si>
    <t>EN：月～金8:45-17:15のみ</t>
    <rPh sb="3" eb="4">
      <t>ガツ</t>
    </rPh>
    <rPh sb="5" eb="6">
      <t>キン</t>
    </rPh>
    <phoneticPr fontId="26"/>
  </si>
  <si>
    <t>EN、ZH、KO、RU、ID、MS、ES、PT、FR、DE、TL、NE、VI、TH、IT、KM：日～土２４時間</t>
    <rPh sb="48" eb="49">
      <t>ニチ</t>
    </rPh>
    <rPh sb="50" eb="51">
      <t>ツチ</t>
    </rPh>
    <rPh sb="53" eb="55">
      <t>ジカン</t>
    </rPh>
    <phoneticPr fontId="26"/>
  </si>
  <si>
    <t>EN、ZH、KO、RU、ES、PT、FR、DE　日～土２４時間</t>
    <rPh sb="24" eb="25">
      <t>ニチ</t>
    </rPh>
    <rPh sb="26" eb="27">
      <t>ツチ</t>
    </rPh>
    <rPh sb="29" eb="31">
      <t>ジカン</t>
    </rPh>
    <phoneticPr fontId="26"/>
  </si>
  <si>
    <t>王子総合病院</t>
    <rPh sb="0" eb="6">
      <t>オウジソウゴウビョウイン</t>
    </rPh>
    <phoneticPr fontId="26"/>
  </si>
  <si>
    <t>Oji General Hospital</t>
  </si>
  <si>
    <t>053-8506</t>
  </si>
  <si>
    <t>北海道苫小牧市若草町3丁目4-8</t>
    <rPh sb="3" eb="7">
      <t>トマコマイシ</t>
    </rPh>
    <rPh sb="7" eb="10">
      <t>ワカクサチョウ</t>
    </rPh>
    <rPh sb="11" eb="13">
      <t>チョウメ</t>
    </rPh>
    <phoneticPr fontId="26"/>
  </si>
  <si>
    <t>3-4-8,Wakakusa-cho,Tomakomai-shi</t>
  </si>
  <si>
    <t>0144-32-8111</t>
  </si>
  <si>
    <t xml:space="preserve">月-金:8:30-11:00/13:00-15:00
</t>
  </si>
  <si>
    <t>http:/www.ojihosp.or.jp/</t>
  </si>
  <si>
    <t>内科、血液・腫瘍内科、糖尿病内科、脳神経内科、呼吸器内科、循環器内科、消化器内科、外科、脳神経外科、呼吸器外科、心臓血管外科、乳腺外科、整形外科、小児科、産婦人科、眼科、耳鼻咽喉科、皮膚科、泌尿器科、精神科、歯科、歯科口腔外科、放射線治療科、麻酔科：EN</t>
    <rPh sb="0" eb="2">
      <t>ナイカ</t>
    </rPh>
    <rPh sb="3" eb="5">
      <t>ケツエキ</t>
    </rPh>
    <rPh sb="6" eb="8">
      <t>シュヨウ</t>
    </rPh>
    <rPh sb="8" eb="10">
      <t>ナイカ</t>
    </rPh>
    <rPh sb="11" eb="14">
      <t>トウニョウビョウ</t>
    </rPh>
    <rPh sb="14" eb="16">
      <t>ナイカ</t>
    </rPh>
    <rPh sb="17" eb="20">
      <t>ノウシンケイ</t>
    </rPh>
    <rPh sb="20" eb="22">
      <t>ナイカ</t>
    </rPh>
    <rPh sb="23" eb="26">
      <t>コキュウキ</t>
    </rPh>
    <rPh sb="26" eb="28">
      <t>ナイカ</t>
    </rPh>
    <rPh sb="29" eb="32">
      <t>ジュンカンキ</t>
    </rPh>
    <rPh sb="32" eb="34">
      <t>ナイカ</t>
    </rPh>
    <rPh sb="35" eb="38">
      <t>ショウカキ</t>
    </rPh>
    <rPh sb="38" eb="40">
      <t>ナイカ</t>
    </rPh>
    <rPh sb="41" eb="43">
      <t>ゲカ</t>
    </rPh>
    <rPh sb="44" eb="47">
      <t>ノウシンケイ</t>
    </rPh>
    <rPh sb="47" eb="49">
      <t>ゲカ</t>
    </rPh>
    <rPh sb="50" eb="53">
      <t>コキュウキ</t>
    </rPh>
    <rPh sb="53" eb="55">
      <t>ゲカ</t>
    </rPh>
    <rPh sb="56" eb="58">
      <t>シンゾウ</t>
    </rPh>
    <rPh sb="58" eb="60">
      <t>ケッカン</t>
    </rPh>
    <rPh sb="60" eb="62">
      <t>ゲカ</t>
    </rPh>
    <rPh sb="63" eb="65">
      <t>ニュウセン</t>
    </rPh>
    <rPh sb="65" eb="67">
      <t>ゲカ</t>
    </rPh>
    <rPh sb="68" eb="70">
      <t>セイケイ</t>
    </rPh>
    <rPh sb="70" eb="72">
      <t>ゲカ</t>
    </rPh>
    <rPh sb="73" eb="76">
      <t>ショウニカ</t>
    </rPh>
    <rPh sb="77" eb="81">
      <t>サンフジンカ</t>
    </rPh>
    <rPh sb="82" eb="84">
      <t>ガンカ</t>
    </rPh>
    <rPh sb="85" eb="87">
      <t>ジビ</t>
    </rPh>
    <rPh sb="87" eb="90">
      <t>インコウカ</t>
    </rPh>
    <rPh sb="91" eb="94">
      <t>ヒフカ</t>
    </rPh>
    <rPh sb="95" eb="99">
      <t>ヒニョウキカ</t>
    </rPh>
    <rPh sb="100" eb="103">
      <t>セイシンカ</t>
    </rPh>
    <rPh sb="104" eb="106">
      <t>シカ</t>
    </rPh>
    <rPh sb="107" eb="109">
      <t>シカ</t>
    </rPh>
    <rPh sb="109" eb="111">
      <t>コウクウ</t>
    </rPh>
    <rPh sb="111" eb="113">
      <t>ゲカ</t>
    </rPh>
    <rPh sb="114" eb="117">
      <t>ホウシャセン</t>
    </rPh>
    <rPh sb="117" eb="120">
      <t>チリョウカ</t>
    </rPh>
    <rPh sb="121" eb="124">
      <t>マスイカ</t>
    </rPh>
    <phoneticPr fontId="26"/>
  </si>
  <si>
    <t>VISA、MASTER、、JCB、TS3、AMERICAN EXPRESS、Diners Club、DISCOVER</t>
  </si>
  <si>
    <t>EN、ZH、KO、RU、ID、MS、ＥＳ、ＰＴ、ＦＲ、ＤＥ、ＶＩ、ＴＨ、ＩＴ、ＬＯ、ＡＲ（タブレット端末）</t>
    <rPh sb="50" eb="52">
      <t>タンマツ</t>
    </rPh>
    <phoneticPr fontId="26"/>
  </si>
  <si>
    <t>勤医協苫小牧病院</t>
    <rPh sb="0" eb="3">
      <t>キンイキョウ</t>
    </rPh>
    <rPh sb="3" eb="6">
      <t>トマコマイ</t>
    </rPh>
    <rPh sb="6" eb="8">
      <t>ビョウイン</t>
    </rPh>
    <phoneticPr fontId="26"/>
  </si>
  <si>
    <t>Kinikyo Tomakomai Hospital</t>
  </si>
  <si>
    <t>053-0855</t>
  </si>
  <si>
    <t>北海道苫小牧市見山町１丁目８-２３</t>
    <rPh sb="3" eb="7">
      <t>トマコマイシ</t>
    </rPh>
    <rPh sb="7" eb="10">
      <t>ミヤマチョウ</t>
    </rPh>
    <rPh sb="11" eb="13">
      <t>チョウメ</t>
    </rPh>
    <phoneticPr fontId="11"/>
  </si>
  <si>
    <t>8-23,1cyome,miyamacyo,tomakomaishi,053-0855</t>
  </si>
  <si>
    <t>0144-72-3151</t>
  </si>
  <si>
    <t>月～金：08：00～11：30
月・火：14：00～16：30</t>
    <rPh sb="0" eb="1">
      <t>ゲツ</t>
    </rPh>
    <rPh sb="2" eb="3">
      <t>キン</t>
    </rPh>
    <rPh sb="16" eb="17">
      <t>ゲツ</t>
    </rPh>
    <rPh sb="18" eb="19">
      <t>カ</t>
    </rPh>
    <phoneticPr fontId="11"/>
  </si>
  <si>
    <t>http://kin-ikyotomakomaibyoin.jp/</t>
  </si>
  <si>
    <t>内科・整形：EN、他（翻訳機対応可能な言語）</t>
    <rPh sb="0" eb="2">
      <t>ナイカ</t>
    </rPh>
    <rPh sb="3" eb="5">
      <t>セイケイ</t>
    </rPh>
    <rPh sb="9" eb="10">
      <t>ホカ</t>
    </rPh>
    <rPh sb="11" eb="14">
      <t>ホンヤクキ</t>
    </rPh>
    <rPh sb="14" eb="16">
      <t>タイオウ</t>
    </rPh>
    <rPh sb="16" eb="18">
      <t>カノウ</t>
    </rPh>
    <rPh sb="19" eb="21">
      <t>ゲンゴ</t>
    </rPh>
    <phoneticPr fontId="11"/>
  </si>
  <si>
    <t>初期救急医療機関</t>
    <rPh sb="0" eb="2">
      <t>ショキ</t>
    </rPh>
    <rPh sb="2" eb="4">
      <t>キュウキュウ</t>
    </rPh>
    <rPh sb="4" eb="6">
      <t>イリョウ</t>
    </rPh>
    <rPh sb="6" eb="8">
      <t>キカン</t>
    </rPh>
    <phoneticPr fontId="11"/>
  </si>
  <si>
    <t>EN、他（翻訳機対応可能な言語）：月～金8:00-11:30、月・火14：00～16：30</t>
    <rPh sb="3" eb="4">
      <t>ホカ</t>
    </rPh>
    <rPh sb="5" eb="8">
      <t>ホンヤクキ</t>
    </rPh>
    <rPh sb="8" eb="10">
      <t>タイオウ</t>
    </rPh>
    <rPh sb="10" eb="12">
      <t>カノウ</t>
    </rPh>
    <rPh sb="13" eb="15">
      <t>ゲンゴ</t>
    </rPh>
    <rPh sb="17" eb="18">
      <t>ガツ</t>
    </rPh>
    <rPh sb="19" eb="20">
      <t>キン</t>
    </rPh>
    <rPh sb="31" eb="32">
      <t>ゲツ</t>
    </rPh>
    <rPh sb="33" eb="34">
      <t>カ</t>
    </rPh>
    <phoneticPr fontId="11"/>
  </si>
  <si>
    <t>EN、他翻訳機対応可能な言語に限る）月～金　09：00～17：00</t>
    <rPh sb="3" eb="4">
      <t>ホカ</t>
    </rPh>
    <rPh sb="4" eb="7">
      <t>ホンヤクキ</t>
    </rPh>
    <rPh sb="7" eb="9">
      <t>タイオウ</t>
    </rPh>
    <rPh sb="9" eb="11">
      <t>カノウ</t>
    </rPh>
    <rPh sb="12" eb="14">
      <t>ゲンゴ</t>
    </rPh>
    <rPh sb="15" eb="16">
      <t>カギ</t>
    </rPh>
    <rPh sb="18" eb="19">
      <t>ゲツ</t>
    </rPh>
    <rPh sb="20" eb="21">
      <t>キン</t>
    </rPh>
    <phoneticPr fontId="11"/>
  </si>
  <si>
    <t>111 日高</t>
    <phoneticPr fontId="1"/>
  </si>
  <si>
    <t>医療法人徳洲会日高徳洲会病院</t>
    <rPh sb="0" eb="2">
      <t>イリョウ</t>
    </rPh>
    <rPh sb="2" eb="4">
      <t>ホウジン</t>
    </rPh>
    <rPh sb="4" eb="7">
      <t>トクシュウカイ</t>
    </rPh>
    <rPh sb="7" eb="9">
      <t>ヒダカ</t>
    </rPh>
    <rPh sb="9" eb="12">
      <t>トクシュウカイ</t>
    </rPh>
    <rPh sb="12" eb="14">
      <t>ビョウイン</t>
    </rPh>
    <phoneticPr fontId="10"/>
  </si>
  <si>
    <t>Hidakatokushukai hospital</t>
  </si>
  <si>
    <t>056-0005</t>
  </si>
  <si>
    <t>北海道日高郡新ひだか町静内こうせい町１丁目１０番２７号</t>
    <rPh sb="0" eb="3">
      <t>ホッカイドウ</t>
    </rPh>
    <rPh sb="3" eb="6">
      <t>ヒダカグン</t>
    </rPh>
    <rPh sb="6" eb="7">
      <t>シン</t>
    </rPh>
    <rPh sb="10" eb="11">
      <t>チョウ</t>
    </rPh>
    <rPh sb="11" eb="13">
      <t>シズナイ</t>
    </rPh>
    <rPh sb="17" eb="18">
      <t>マチ</t>
    </rPh>
    <rPh sb="19" eb="21">
      <t>チョウメ</t>
    </rPh>
    <rPh sb="23" eb="24">
      <t>バン</t>
    </rPh>
    <rPh sb="26" eb="27">
      <t>ゴウ</t>
    </rPh>
    <phoneticPr fontId="10"/>
  </si>
  <si>
    <t xml:space="preserve">1-10-27 Shizunai Koseicho Shinhidaka-cho, Hidaka-gun, Hokkaido </t>
  </si>
  <si>
    <t>0146-42-0701</t>
  </si>
  <si>
    <t>月～土　8：30～12：00　、月・木　16：30～19：00（月・木が祭日の場合は翌日へ変更）</t>
    <phoneticPr fontId="1"/>
  </si>
  <si>
    <t>http://hidakatokushukai.com</t>
  </si>
  <si>
    <t>英語、中国語
内科・漢方内科・外科・整形・小児・泌尿器科・循環器</t>
    <rPh sb="7" eb="9">
      <t>ナイカ</t>
    </rPh>
    <rPh sb="10" eb="12">
      <t>カンポウ</t>
    </rPh>
    <rPh sb="12" eb="14">
      <t>ナイカ</t>
    </rPh>
    <rPh sb="15" eb="17">
      <t>ゲカ</t>
    </rPh>
    <rPh sb="18" eb="20">
      <t>セイケイ</t>
    </rPh>
    <rPh sb="21" eb="23">
      <t>ショウニ</t>
    </rPh>
    <rPh sb="24" eb="28">
      <t>ヒニョウキカ</t>
    </rPh>
    <rPh sb="29" eb="32">
      <t>ジュンカンキ</t>
    </rPh>
    <phoneticPr fontId="10"/>
  </si>
  <si>
    <t>JCB、VISA、Mastercard、American Express、Diners Club、Nicos、三菱UFJ、Union Pay</t>
    <rPh sb="55" eb="57">
      <t>ミツビシ</t>
    </rPh>
    <phoneticPr fontId="10"/>
  </si>
  <si>
    <t>病院</t>
    <rPh sb="0" eb="2">
      <t>ビョウイン</t>
    </rPh>
    <phoneticPr fontId="1"/>
  </si>
  <si>
    <t>英語、中国語</t>
    <rPh sb="0" eb="2">
      <t>エイゴ</t>
    </rPh>
    <rPh sb="3" eb="6">
      <t>チュウゴクゴ</t>
    </rPh>
    <phoneticPr fontId="10"/>
  </si>
  <si>
    <t>中村脳神経内科クリニック</t>
    <rPh sb="0" eb="2">
      <t>ナカムラ</t>
    </rPh>
    <rPh sb="2" eb="5">
      <t>ノウシンケイ</t>
    </rPh>
    <rPh sb="5" eb="7">
      <t>ナイカ</t>
    </rPh>
    <phoneticPr fontId="10"/>
  </si>
  <si>
    <t>Nakamura Clinic for Neurology and General Medicine</t>
  </si>
  <si>
    <t>056-0022</t>
  </si>
  <si>
    <t>北海道日高郡新ひだか町静内高砂町３丁目９番８５号</t>
    <rPh sb="0" eb="3">
      <t>ホッカイドウ</t>
    </rPh>
    <rPh sb="3" eb="6">
      <t>ヒダカグン</t>
    </rPh>
    <rPh sb="6" eb="7">
      <t>シン</t>
    </rPh>
    <rPh sb="10" eb="11">
      <t>チョウ</t>
    </rPh>
    <rPh sb="11" eb="13">
      <t>シズナイ</t>
    </rPh>
    <rPh sb="13" eb="15">
      <t>タカサゴ</t>
    </rPh>
    <rPh sb="15" eb="16">
      <t>マチ</t>
    </rPh>
    <rPh sb="17" eb="19">
      <t>チョウメ</t>
    </rPh>
    <rPh sb="20" eb="21">
      <t>バン</t>
    </rPh>
    <rPh sb="23" eb="24">
      <t>ゴウ</t>
    </rPh>
    <phoneticPr fontId="10"/>
  </si>
  <si>
    <t>3-9-85 Shizunai-Takasago-Cho
Shinhidaka-Cho
Hidaka-Gun
Hokkaido 056-0022 JAPAN</t>
  </si>
  <si>
    <t>0146-43-0911</t>
  </si>
  <si>
    <t>月・水・金8:00-18:30　火・木8:00-11:30</t>
  </si>
  <si>
    <t xml:space="preserve">http://www.ncl.or.jp (日本語)
</t>
    <phoneticPr fontId="1"/>
  </si>
  <si>
    <t>Internal Medicine：EN、IT
Neurosurgery：EN、IT
Neuroolgy：EN、IT</t>
    <phoneticPr fontId="1"/>
  </si>
  <si>
    <t>PayPay、アリペイ</t>
  </si>
  <si>
    <t>診療所</t>
    <rPh sb="0" eb="3">
      <t>シンリョウジョ</t>
    </rPh>
    <phoneticPr fontId="1"/>
  </si>
  <si>
    <t>EN：月・水・金8:00-17:00　火・木8:00-12:00</t>
  </si>
  <si>
    <t>EN:多言語化された文書/診療申込書・入院申込書・問診票</t>
  </si>
  <si>
    <t>医療法人社団佐藤眼科</t>
    <rPh sb="0" eb="2">
      <t>イリョウ</t>
    </rPh>
    <rPh sb="2" eb="4">
      <t>ホウジン</t>
    </rPh>
    <rPh sb="4" eb="6">
      <t>シャダン</t>
    </rPh>
    <rPh sb="6" eb="8">
      <t>サトウ</t>
    </rPh>
    <rPh sb="8" eb="10">
      <t>ガンカ</t>
    </rPh>
    <phoneticPr fontId="10"/>
  </si>
  <si>
    <t>Sato Eye Clinic</t>
  </si>
  <si>
    <t>056-0019</t>
  </si>
  <si>
    <t>北海道日高郡新ひだか町静内青柳町１丁目９番１９号</t>
    <rPh sb="0" eb="3">
      <t>ホッカイドウ</t>
    </rPh>
    <rPh sb="3" eb="6">
      <t>ヒダカグン</t>
    </rPh>
    <rPh sb="6" eb="7">
      <t>シン</t>
    </rPh>
    <rPh sb="10" eb="11">
      <t>チョウ</t>
    </rPh>
    <rPh sb="11" eb="13">
      <t>シズナイ</t>
    </rPh>
    <rPh sb="13" eb="15">
      <t>アオヤギ</t>
    </rPh>
    <rPh sb="15" eb="16">
      <t>マチ</t>
    </rPh>
    <rPh sb="17" eb="19">
      <t>チョウメ</t>
    </rPh>
    <rPh sb="20" eb="21">
      <t>バン</t>
    </rPh>
    <rPh sb="23" eb="24">
      <t>ゴウ</t>
    </rPh>
    <phoneticPr fontId="10"/>
  </si>
  <si>
    <t>9-19 ShizunaiAoyagichyo-1 Shinhidakachyo Hidakagun Hokkaido</t>
  </si>
  <si>
    <t>0146-45-0333</t>
  </si>
  <si>
    <t>月火水金9:00-17:00
木土9:00-12:00</t>
    <rPh sb="0" eb="1">
      <t>ツキ</t>
    </rPh>
    <rPh sb="1" eb="2">
      <t>ヒ</t>
    </rPh>
    <rPh sb="2" eb="3">
      <t>スイ</t>
    </rPh>
    <rPh sb="3" eb="4">
      <t>キン</t>
    </rPh>
    <rPh sb="15" eb="16">
      <t>キ</t>
    </rPh>
    <rPh sb="16" eb="17">
      <t>ド</t>
    </rPh>
    <phoneticPr fontId="10"/>
  </si>
  <si>
    <t>英語／眼科
木土9:00-12:00</t>
    <rPh sb="0" eb="2">
      <t>エイゴ</t>
    </rPh>
    <rPh sb="3" eb="5">
      <t>ガンカ</t>
    </rPh>
    <rPh sb="6" eb="7">
      <t>キ</t>
    </rPh>
    <rPh sb="7" eb="8">
      <t>ド</t>
    </rPh>
    <phoneticPr fontId="10"/>
  </si>
  <si>
    <t>英語／月火水金9:00-17:00
木土9:00-12:00</t>
    <rPh sb="0" eb="2">
      <t>エイゴ</t>
    </rPh>
    <rPh sb="3" eb="4">
      <t>ツキ</t>
    </rPh>
    <rPh sb="4" eb="5">
      <t>ヒ</t>
    </rPh>
    <rPh sb="5" eb="6">
      <t>スイ</t>
    </rPh>
    <rPh sb="6" eb="7">
      <t>キン</t>
    </rPh>
    <rPh sb="18" eb="19">
      <t>キ</t>
    </rPh>
    <rPh sb="19" eb="20">
      <t>ド</t>
    </rPh>
    <phoneticPr fontId="10"/>
  </si>
  <si>
    <t>旭川医科大学病院</t>
    <rPh sb="0" eb="2">
      <t>アサヒカワ</t>
    </rPh>
    <rPh sb="2" eb="4">
      <t>イカ</t>
    </rPh>
    <rPh sb="4" eb="6">
      <t>ダイガク</t>
    </rPh>
    <rPh sb="6" eb="8">
      <t>ビョウイン</t>
    </rPh>
    <phoneticPr fontId="10"/>
  </si>
  <si>
    <t>Asahikawa Medical University Hospital</t>
  </si>
  <si>
    <t>078-8510</t>
  </si>
  <si>
    <t>北海道旭川市緑が丘東2条1丁目1番1号</t>
    <rPh sb="0" eb="3">
      <t>ホッカイドウ</t>
    </rPh>
    <rPh sb="3" eb="6">
      <t>アサヒカワシ</t>
    </rPh>
    <rPh sb="6" eb="7">
      <t>ミドリ</t>
    </rPh>
    <rPh sb="8" eb="9">
      <t>オカ</t>
    </rPh>
    <rPh sb="9" eb="10">
      <t>ヒガシ</t>
    </rPh>
    <rPh sb="11" eb="12">
      <t>ジョウ</t>
    </rPh>
    <rPh sb="13" eb="15">
      <t>チョウメ</t>
    </rPh>
    <rPh sb="16" eb="17">
      <t>バン</t>
    </rPh>
    <rPh sb="18" eb="19">
      <t>ゴウ</t>
    </rPh>
    <phoneticPr fontId="10"/>
  </si>
  <si>
    <t>Midorigaoka higashi 2-1-1-1, Asahikawa, Hokkaido</t>
  </si>
  <si>
    <t>①0166-65-2111
②0166-66-9901</t>
  </si>
  <si>
    <t>①　平日8:30-17:15
②　①以外</t>
    <rPh sb="2" eb="4">
      <t>ヘイジツ</t>
    </rPh>
    <rPh sb="18" eb="20">
      <t>イガイ</t>
    </rPh>
    <phoneticPr fontId="10"/>
  </si>
  <si>
    <t>http://www.asahikawa-med.ac.jp/index_h.php?f=index</t>
  </si>
  <si>
    <t>内科、精神科神経科、小児科、外科、整形外科、皮膚科、泌尿器科、眼科、耳鼻咽喉科、産科婦人科、放射線科、麻酔科蘇生科、脳神経外科、歯科口腔外科、救急科、形成外科
：平日8:30-17:15　EN, ZH（医療通訳）、左記以外　EN
※翻訳タブレット端末によるものは常時対応可</t>
    <rPh sb="0" eb="2">
      <t>ナイカ</t>
    </rPh>
    <rPh sb="3" eb="6">
      <t>セイシンカ</t>
    </rPh>
    <rPh sb="6" eb="9">
      <t>シンケイカ</t>
    </rPh>
    <rPh sb="10" eb="13">
      <t>ショウニカ</t>
    </rPh>
    <rPh sb="14" eb="16">
      <t>ゲカ</t>
    </rPh>
    <rPh sb="17" eb="19">
      <t>セイケイ</t>
    </rPh>
    <rPh sb="19" eb="21">
      <t>ゲカ</t>
    </rPh>
    <rPh sb="22" eb="25">
      <t>ヒフカ</t>
    </rPh>
    <rPh sb="26" eb="30">
      <t>ヒニョウキカ</t>
    </rPh>
    <rPh sb="31" eb="33">
      <t>ガンカ</t>
    </rPh>
    <rPh sb="34" eb="36">
      <t>ジビ</t>
    </rPh>
    <rPh sb="36" eb="38">
      <t>インコウ</t>
    </rPh>
    <rPh sb="38" eb="39">
      <t>カ</t>
    </rPh>
    <rPh sb="40" eb="42">
      <t>サンカ</t>
    </rPh>
    <rPh sb="42" eb="45">
      <t>フジンカ</t>
    </rPh>
    <rPh sb="46" eb="50">
      <t>ホウシャセンカ</t>
    </rPh>
    <rPh sb="51" eb="54">
      <t>マスイカ</t>
    </rPh>
    <rPh sb="54" eb="56">
      <t>ソセイ</t>
    </rPh>
    <rPh sb="56" eb="57">
      <t>カ</t>
    </rPh>
    <rPh sb="58" eb="61">
      <t>ノウシンケイ</t>
    </rPh>
    <rPh sb="61" eb="63">
      <t>ゲカ</t>
    </rPh>
    <rPh sb="64" eb="66">
      <t>シカ</t>
    </rPh>
    <rPh sb="66" eb="68">
      <t>コウクウ</t>
    </rPh>
    <rPh sb="68" eb="70">
      <t>ゲカ</t>
    </rPh>
    <rPh sb="71" eb="73">
      <t>キュウキュウ</t>
    </rPh>
    <rPh sb="73" eb="74">
      <t>カ</t>
    </rPh>
    <rPh sb="75" eb="79">
      <t>ケイセイゲカ</t>
    </rPh>
    <rPh sb="81" eb="83">
      <t>ヘイジツ</t>
    </rPh>
    <rPh sb="101" eb="103">
      <t>イリョウ</t>
    </rPh>
    <rPh sb="103" eb="105">
      <t>ツウヤク</t>
    </rPh>
    <rPh sb="107" eb="109">
      <t>サキ</t>
    </rPh>
    <rPh sb="109" eb="111">
      <t>イガイ</t>
    </rPh>
    <rPh sb="116" eb="118">
      <t>ホンヤク</t>
    </rPh>
    <rPh sb="123" eb="125">
      <t>タンマツ</t>
    </rPh>
    <rPh sb="131" eb="133">
      <t>ジョウジ</t>
    </rPh>
    <rPh sb="133" eb="135">
      <t>タイオウ</t>
    </rPh>
    <rPh sb="135" eb="136">
      <t>カ</t>
    </rPh>
    <phoneticPr fontId="56"/>
  </si>
  <si>
    <t>EN, ZH / 月～金8:30-17:15</t>
    <rPh sb="9" eb="10">
      <t>ゲツ</t>
    </rPh>
    <rPh sb="11" eb="12">
      <t>キン</t>
    </rPh>
    <phoneticPr fontId="10"/>
  </si>
  <si>
    <t>EN, ZH, KO, RU, ES, PT, TL, NE, VI, TH　/　365日24時間</t>
    <rPh sb="44" eb="45">
      <t>ニチ</t>
    </rPh>
    <rPh sb="47" eb="49">
      <t>ジカン</t>
    </rPh>
    <phoneticPr fontId="10"/>
  </si>
  <si>
    <t>市立旭川病院</t>
    <rPh sb="0" eb="2">
      <t>シリツ</t>
    </rPh>
    <rPh sb="2" eb="4">
      <t>アサヒカワ</t>
    </rPh>
    <rPh sb="4" eb="6">
      <t>ビョウイン</t>
    </rPh>
    <phoneticPr fontId="10"/>
  </si>
  <si>
    <t>Asahikawa  City  Hospital</t>
  </si>
  <si>
    <t>070-8610</t>
  </si>
  <si>
    <t>北海道旭川市金星町１丁目１番６５号</t>
    <rPh sb="0" eb="3">
      <t>ホッカイドウ</t>
    </rPh>
    <rPh sb="3" eb="6">
      <t>アサヒカワシ</t>
    </rPh>
    <rPh sb="6" eb="9">
      <t>キンセイチョウ</t>
    </rPh>
    <rPh sb="10" eb="12">
      <t>チョウメ</t>
    </rPh>
    <rPh sb="13" eb="14">
      <t>バン</t>
    </rPh>
    <rPh sb="16" eb="17">
      <t>ゴウ</t>
    </rPh>
    <phoneticPr fontId="1"/>
  </si>
  <si>
    <t>1-1-65 Kinseicho Asahikawa Hokkaido</t>
  </si>
  <si>
    <t>0166-24-3181</t>
  </si>
  <si>
    <t>8:00～11：00（診療科による）</t>
    <rPh sb="11" eb="14">
      <t>シンリョウカ</t>
    </rPh>
    <phoneticPr fontId="1"/>
  </si>
  <si>
    <t>https://www.city.asahikawa.hokkaido.jp/hospital/</t>
  </si>
  <si>
    <t>内科、外科、耳鼻咽喉科、産婦人科、小児科、麻酔科、眼科、放射線治療科、皮膚科、精神神経科、泌尿器科、胸部外科、血管外科、歯科口腔外科：EN</t>
    <rPh sb="0" eb="2">
      <t>ナイカ</t>
    </rPh>
    <rPh sb="3" eb="5">
      <t>ゲカ</t>
    </rPh>
    <rPh sb="6" eb="8">
      <t>ジビ</t>
    </rPh>
    <rPh sb="8" eb="11">
      <t>インコウカ</t>
    </rPh>
    <rPh sb="12" eb="16">
      <t>サンフジンカ</t>
    </rPh>
    <rPh sb="17" eb="20">
      <t>ショウニカ</t>
    </rPh>
    <rPh sb="21" eb="24">
      <t>マスイカ</t>
    </rPh>
    <rPh sb="25" eb="27">
      <t>ガンカ</t>
    </rPh>
    <rPh sb="28" eb="34">
      <t>ホウシャセンチリョウカ</t>
    </rPh>
    <rPh sb="35" eb="38">
      <t>ヒフカ</t>
    </rPh>
    <rPh sb="39" eb="44">
      <t>セイシンシンケイカ</t>
    </rPh>
    <rPh sb="45" eb="49">
      <t>ヒニョウキカ</t>
    </rPh>
    <rPh sb="50" eb="54">
      <t>キョウブゲカ</t>
    </rPh>
    <rPh sb="55" eb="59">
      <t>ケッカンゲカ</t>
    </rPh>
    <rPh sb="60" eb="66">
      <t>シカコウクウゲカ</t>
    </rPh>
    <phoneticPr fontId="1"/>
  </si>
  <si>
    <t>JCB、AMEX、DinersClub、VISA、MasterCard、</t>
  </si>
  <si>
    <t>WeChatPay、ALIPAY</t>
  </si>
  <si>
    <t>第二次救急医療機関</t>
    <rPh sb="0" eb="3">
      <t>ダイニジ</t>
    </rPh>
    <rPh sb="3" eb="5">
      <t>キュウキュウ</t>
    </rPh>
    <rPh sb="5" eb="9">
      <t>イリョウキカン</t>
    </rPh>
    <phoneticPr fontId="1"/>
  </si>
  <si>
    <t>EN、ZH、KO、RU、ID、MS、ES、PT、VI、TH/音声通訳機によるため「対応可能日時」に限定なし</t>
    <rPh sb="30" eb="32">
      <t>オンセイ</t>
    </rPh>
    <rPh sb="32" eb="34">
      <t>ツウヤク</t>
    </rPh>
    <rPh sb="34" eb="35">
      <t>キ</t>
    </rPh>
    <rPh sb="41" eb="43">
      <t>タイオウ</t>
    </rPh>
    <rPh sb="43" eb="45">
      <t>カノウ</t>
    </rPh>
    <rPh sb="45" eb="47">
      <t>ニチジ</t>
    </rPh>
    <rPh sb="49" eb="51">
      <t>ゲンテイ</t>
    </rPh>
    <phoneticPr fontId="1"/>
  </si>
  <si>
    <t>113 上川北部</t>
    <phoneticPr fontId="1"/>
  </si>
  <si>
    <t>医療法人臨生会吉田病院</t>
    <rPh sb="0" eb="2">
      <t>イリョウ</t>
    </rPh>
    <rPh sb="2" eb="4">
      <t>ホウジン</t>
    </rPh>
    <rPh sb="4" eb="7">
      <t>リンセイカイ</t>
    </rPh>
    <rPh sb="7" eb="9">
      <t>ヨシダ</t>
    </rPh>
    <rPh sb="9" eb="11">
      <t>ビョウイン</t>
    </rPh>
    <phoneticPr fontId="10"/>
  </si>
  <si>
    <t>Yoshida Hospital</t>
  </si>
  <si>
    <t>096-0013</t>
  </si>
  <si>
    <t>北海道名寄市西３南６－８－２</t>
    <rPh sb="0" eb="3">
      <t>ホッカイドウ</t>
    </rPh>
    <rPh sb="3" eb="6">
      <t>ナヨロシ</t>
    </rPh>
    <rPh sb="6" eb="7">
      <t>ニシ</t>
    </rPh>
    <rPh sb="8" eb="9">
      <t>ミナミ</t>
    </rPh>
    <phoneticPr fontId="10"/>
  </si>
  <si>
    <t>8-2,nishi3 minami6,nayoro-shi,hokkaido,096-0013</t>
  </si>
  <si>
    <t>01654-3-3381</t>
  </si>
  <si>
    <t>月-金:9:00-17:00　土:9:00-12:00</t>
    <rPh sb="15" eb="16">
      <t>ツチ</t>
    </rPh>
    <phoneticPr fontId="59"/>
  </si>
  <si>
    <t>http://www.rinseikai.jp/</t>
    <phoneticPr fontId="1"/>
  </si>
  <si>
    <t>耳鼻咽喉科、肛門科、内科、脳神経外科、歯科、口腔外科：EN</t>
    <rPh sb="0" eb="2">
      <t>ジビ</t>
    </rPh>
    <rPh sb="2" eb="4">
      <t>インコウ</t>
    </rPh>
    <rPh sb="4" eb="5">
      <t>カ</t>
    </rPh>
    <rPh sb="6" eb="9">
      <t>コウモンカ</t>
    </rPh>
    <rPh sb="10" eb="12">
      <t>ナイカ</t>
    </rPh>
    <rPh sb="13" eb="16">
      <t>ノウシンケイ</t>
    </rPh>
    <rPh sb="16" eb="18">
      <t>ゲカ</t>
    </rPh>
    <rPh sb="19" eb="21">
      <t>シカ</t>
    </rPh>
    <rPh sb="22" eb="24">
      <t>コウクウ</t>
    </rPh>
    <rPh sb="24" eb="26">
      <t>ゲカ</t>
    </rPh>
    <phoneticPr fontId="1"/>
  </si>
  <si>
    <t>士別市立病院</t>
    <rPh sb="0" eb="2">
      <t>シベツ</t>
    </rPh>
    <rPh sb="2" eb="4">
      <t>シリツ</t>
    </rPh>
    <rPh sb="4" eb="6">
      <t>ビョウイン</t>
    </rPh>
    <phoneticPr fontId="17"/>
  </si>
  <si>
    <t xml:space="preserve"> Shibetsu City Hospital</t>
  </si>
  <si>
    <t>095-0048</t>
  </si>
  <si>
    <t>北海道士別市東11条５丁目3029番地１</t>
    <rPh sb="0" eb="3">
      <t>ホッカイドウ</t>
    </rPh>
    <rPh sb="3" eb="6">
      <t>シベツシ</t>
    </rPh>
    <rPh sb="6" eb="7">
      <t>ヒガシ</t>
    </rPh>
    <rPh sb="9" eb="10">
      <t>ジョウ</t>
    </rPh>
    <rPh sb="11" eb="13">
      <t>チョウメ</t>
    </rPh>
    <rPh sb="17" eb="19">
      <t>バンチ</t>
    </rPh>
    <phoneticPr fontId="17"/>
  </si>
  <si>
    <t>3029-1 higashi11-5 Shibetushi Hokkaido 095-0048</t>
  </si>
  <si>
    <t>0165-23-2166</t>
  </si>
  <si>
    <t>月-金
(午前)8:45-10:59
(午後)11:00-15:00
（救急外来24時間対応)
土日・祝日：救急外来24時間対応</t>
    <rPh sb="5" eb="7">
      <t>ゴゼン</t>
    </rPh>
    <rPh sb="20" eb="22">
      <t>ゴゴ</t>
    </rPh>
    <phoneticPr fontId="17"/>
  </si>
  <si>
    <t>https://www.city.shibetsu.lg.jp/shibetsushiritsubyoin/index.html</t>
    <phoneticPr fontId="1"/>
  </si>
  <si>
    <t>内科、循環器内科、消化器内科、精神科、小児科、外科、皮膚科、泌尿器科、婦人科、眼科、整形外科、リハビリテーション科、放射線科、麻酔科：ＥＮ、KO、ＴＨ、ＴＬ、ＶＩ、ＦＲ、ＰＴ、DE、ＲＵ、ＩＴ、ＥＳ、ＩＤ、ＭＳ、ＮＥ</t>
    <rPh sb="56" eb="57">
      <t>カ</t>
    </rPh>
    <rPh sb="58" eb="61">
      <t>ホウシャセン</t>
    </rPh>
    <rPh sb="61" eb="62">
      <t>カ</t>
    </rPh>
    <rPh sb="63" eb="66">
      <t>マスイカ</t>
    </rPh>
    <phoneticPr fontId="1"/>
  </si>
  <si>
    <t>第二次救急医療機関</t>
    <rPh sb="0" eb="1">
      <t>ダイ</t>
    </rPh>
    <rPh sb="1" eb="2">
      <t>ニ</t>
    </rPh>
    <rPh sb="2" eb="3">
      <t>ジ</t>
    </rPh>
    <rPh sb="3" eb="5">
      <t>キュウキュウ</t>
    </rPh>
    <rPh sb="5" eb="7">
      <t>イリョウ</t>
    </rPh>
    <rPh sb="7" eb="9">
      <t>キカン</t>
    </rPh>
    <phoneticPr fontId="17"/>
  </si>
  <si>
    <t>EN、ZH、KO、RU、ID、MS、ES、PT、MN、FR、DE、TL、NE、VI、TH
日～月24時間</t>
    <rPh sb="45" eb="46">
      <t>ニチ</t>
    </rPh>
    <rPh sb="47" eb="48">
      <t>ゲツ</t>
    </rPh>
    <rPh sb="50" eb="52">
      <t>ジカン</t>
    </rPh>
    <phoneticPr fontId="17"/>
  </si>
  <si>
    <t>115 留萌</t>
    <phoneticPr fontId="1"/>
  </si>
  <si>
    <t>医療法人社団富山整形外科</t>
    <phoneticPr fontId="1"/>
  </si>
  <si>
    <t>TomiyamaOrthopedicClinic</t>
  </si>
  <si>
    <t>077-0006</t>
  </si>
  <si>
    <t>北海道留萌市末広町1丁目10番10号</t>
  </si>
  <si>
    <t>1-10-10,Suehiro-cho,Rumoi-city,Hokkaido,077-0006</t>
  </si>
  <si>
    <t>0164-42-2030</t>
  </si>
  <si>
    <t>月－金：8:30-19:00　　　土：8:30-17:00</t>
  </si>
  <si>
    <t>https://www.facebook.com/TomiyamaOrthopedicClinic/
https://twitter.com/tomiyama_seikei</t>
  </si>
  <si>
    <t>整形外科：EN、KO</t>
  </si>
  <si>
    <t>Google翻訳が対応している言語。月～金 8:30-19:00、土 8:30-17:00</t>
  </si>
  <si>
    <t>独立行政法人労働者健康安全機構釧路労災病院</t>
    <rPh sb="0" eb="2">
      <t>ドクリツ</t>
    </rPh>
    <rPh sb="2" eb="4">
      <t>ギョウセイ</t>
    </rPh>
    <rPh sb="4" eb="6">
      <t>ホウジン</t>
    </rPh>
    <rPh sb="6" eb="9">
      <t>ロウドウシャ</t>
    </rPh>
    <rPh sb="9" eb="11">
      <t>ケンコウ</t>
    </rPh>
    <rPh sb="11" eb="13">
      <t>アンゼン</t>
    </rPh>
    <rPh sb="13" eb="15">
      <t>キコウ</t>
    </rPh>
    <rPh sb="15" eb="17">
      <t>クシロ</t>
    </rPh>
    <rPh sb="17" eb="19">
      <t>ロウサイ</t>
    </rPh>
    <rPh sb="19" eb="21">
      <t>ビョウイン</t>
    </rPh>
    <phoneticPr fontId="10"/>
  </si>
  <si>
    <t>Japan Organization of Occupational Health and Safety Kushiro Rosai Hospital</t>
  </si>
  <si>
    <t>085-8533</t>
  </si>
  <si>
    <t>北海道釧路市中園町１３番２３号</t>
    <rPh sb="0" eb="3">
      <t>ホッカイドウ</t>
    </rPh>
    <rPh sb="3" eb="6">
      <t>クシロシ</t>
    </rPh>
    <rPh sb="6" eb="9">
      <t>ナカゾノチョウ</t>
    </rPh>
    <rPh sb="11" eb="12">
      <t>バン</t>
    </rPh>
    <rPh sb="14" eb="15">
      <t>ゴウ</t>
    </rPh>
    <phoneticPr fontId="10"/>
  </si>
  <si>
    <t>13-23,Hokkaidō Kushiro-shi Nakazono-chō,085-8533</t>
  </si>
  <si>
    <t>0154-22-7191</t>
  </si>
  <si>
    <t>月-金:8:15-11:00</t>
  </si>
  <si>
    <t>http://www.kushiroh.johas.go.jp/（日本語）</t>
    <rPh sb="33" eb="36">
      <t>ニホンゴ</t>
    </rPh>
    <phoneticPr fontId="10"/>
  </si>
  <si>
    <t>内科、外科、整形外科、眼科、リハビリテーション科、耳鼻咽喉科、脳神経外科、泌尿器科、皮膚科、放射線科、形成外科、麻酔科、神経内科、歯科、精神科、循環器内科、消化器内科、歯科口腔外科、病理診断科、婦人科、緩和ケア内科、血液内科、腫瘍内科：EN/ZH/KO/PT/ES/RU/VI/TL/ID/HI/FR/TH（音声翻訳機対応言語）　※要相談</t>
    <rPh sb="0" eb="2">
      <t>ナイカ</t>
    </rPh>
    <rPh sb="3" eb="5">
      <t>ゲカ</t>
    </rPh>
    <rPh sb="6" eb="8">
      <t>セイケイ</t>
    </rPh>
    <rPh sb="8" eb="10">
      <t>ゲカ</t>
    </rPh>
    <rPh sb="11" eb="13">
      <t>ガンカ</t>
    </rPh>
    <rPh sb="23" eb="24">
      <t>カ</t>
    </rPh>
    <rPh sb="25" eb="27">
      <t>ジビ</t>
    </rPh>
    <rPh sb="27" eb="29">
      <t>インコウ</t>
    </rPh>
    <rPh sb="29" eb="30">
      <t>カ</t>
    </rPh>
    <rPh sb="31" eb="34">
      <t>ノウシンケイ</t>
    </rPh>
    <rPh sb="34" eb="36">
      <t>ゲカ</t>
    </rPh>
    <rPh sb="37" eb="41">
      <t>ヒニョウキカ</t>
    </rPh>
    <rPh sb="42" eb="45">
      <t>ヒフカ</t>
    </rPh>
    <rPh sb="46" eb="50">
      <t>ホウシャセンカ</t>
    </rPh>
    <rPh sb="51" eb="53">
      <t>ケイセイ</t>
    </rPh>
    <rPh sb="53" eb="55">
      <t>ゲカ</t>
    </rPh>
    <rPh sb="56" eb="59">
      <t>マスイカ</t>
    </rPh>
    <rPh sb="60" eb="62">
      <t>シンケイ</t>
    </rPh>
    <rPh sb="62" eb="64">
      <t>ナイカ</t>
    </rPh>
    <rPh sb="65" eb="67">
      <t>シカ</t>
    </rPh>
    <rPh sb="68" eb="71">
      <t>セイシンカ</t>
    </rPh>
    <rPh sb="72" eb="75">
      <t>ジュンカンキ</t>
    </rPh>
    <rPh sb="75" eb="77">
      <t>ナイカ</t>
    </rPh>
    <rPh sb="78" eb="81">
      <t>ショウカキ</t>
    </rPh>
    <rPh sb="81" eb="83">
      <t>ナイカ</t>
    </rPh>
    <rPh sb="84" eb="86">
      <t>シカ</t>
    </rPh>
    <rPh sb="86" eb="88">
      <t>コウクウ</t>
    </rPh>
    <rPh sb="88" eb="90">
      <t>ゲカ</t>
    </rPh>
    <rPh sb="91" eb="93">
      <t>ビョウリ</t>
    </rPh>
    <rPh sb="93" eb="95">
      <t>シンダン</t>
    </rPh>
    <rPh sb="95" eb="96">
      <t>カ</t>
    </rPh>
    <rPh sb="97" eb="100">
      <t>フジンカ</t>
    </rPh>
    <rPh sb="101" eb="103">
      <t>カンワ</t>
    </rPh>
    <rPh sb="105" eb="107">
      <t>ナイカ</t>
    </rPh>
    <rPh sb="108" eb="112">
      <t>ケツエキナイカ</t>
    </rPh>
    <rPh sb="113" eb="117">
      <t>シュヨウナイカ</t>
    </rPh>
    <rPh sb="166" eb="167">
      <t>ヨウ</t>
    </rPh>
    <rPh sb="167" eb="169">
      <t>ソウダン</t>
    </rPh>
    <phoneticPr fontId="10"/>
  </si>
  <si>
    <t>VISA/Mastercard/American Express/JCB/日専連</t>
    <rPh sb="37" eb="38">
      <t>ニチ</t>
    </rPh>
    <phoneticPr fontId="10"/>
  </si>
  <si>
    <t>音声翻訳機（ポケトーク）</t>
    <phoneticPr fontId="1"/>
  </si>
  <si>
    <t>北海道立阿寒湖畔診療所</t>
    <rPh sb="6" eb="7">
      <t>コ</t>
    </rPh>
    <rPh sb="7" eb="8">
      <t>ハン</t>
    </rPh>
    <phoneticPr fontId="1"/>
  </si>
  <si>
    <t>HokkaidoPrefectureAkankohanClinic</t>
  </si>
  <si>
    <t>085-0467</t>
  </si>
  <si>
    <t>北海道釧路市阿寒町阿寒湖温泉2丁目5番22号</t>
    <rPh sb="18" eb="19">
      <t>バン</t>
    </rPh>
    <phoneticPr fontId="1"/>
  </si>
  <si>
    <t>2-5-22-chome,Akankoonsen,Akancho,Kushiro-city</t>
    <phoneticPr fontId="1"/>
  </si>
  <si>
    <t>0154-67-2774</t>
  </si>
  <si>
    <t>月-金:9:00-11:30</t>
    <phoneticPr fontId="1"/>
  </si>
  <si>
    <t>内科：メディフォンで対応できる言語
外科:EN、ZH、KO</t>
    <phoneticPr fontId="1"/>
  </si>
  <si>
    <t>EN/ZH/KO/PT/ES/RU/VI/TH/TL/HI/ID/NE/FA/MN：月-金:9:00-11:30</t>
    <phoneticPr fontId="1"/>
  </si>
  <si>
    <t>小樽市立病院</t>
    <phoneticPr fontId="1"/>
  </si>
  <si>
    <t>OTARU　GENERAL　HOSPITAL</t>
  </si>
  <si>
    <t>047-0017</t>
  </si>
  <si>
    <t>北海道小樽市若松1-1-1</t>
    <rPh sb="0" eb="3">
      <t>ホッカイドウ</t>
    </rPh>
    <phoneticPr fontId="1"/>
  </si>
  <si>
    <t>1-1-1Wakamatsu,Otaru City,Hokkaido</t>
  </si>
  <si>
    <t>0134-25-1211</t>
  </si>
  <si>
    <t>月-金:8:00-11:30、13:00-15:00</t>
  </si>
  <si>
    <r>
      <t>http</t>
    </r>
    <r>
      <rPr>
        <sz val="11"/>
        <color theme="1"/>
        <rFont val="ＭＳ Ｐゴシック"/>
        <family val="3"/>
        <charset val="128"/>
      </rPr>
      <t>s://www.otaru-general-hospital.jp/　(日本語)</t>
    </r>
    <rPh sb="40" eb="43">
      <t>ニホンゴ</t>
    </rPh>
    <phoneticPr fontId="1"/>
  </si>
  <si>
    <t>呼吸器内科、消化器内科、循環器内科、血液内科、糖尿病内科、内分泌内科、腎臓内科、脳神経内科、腫瘍内科、外科、心臓血管外科、脳神経外科、整形外科、形成外科、精神科、リウマチ科、小児科、皮膚科、泌尿器科、婦人科、眼科、耳鼻咽喉科、放射線診断科、放射線治療科、麻酔科：タブレット利用のため特定の診療科、特定の言語に限定はしていない。</t>
    <phoneticPr fontId="1"/>
  </si>
  <si>
    <t>VISA、MASTER、JCB、AMEX、Dinersブランド、日専連</t>
  </si>
  <si>
    <t>EN、ZH、KO、PT、ES：月～金8:00-17:00、
（RU、FR、TH、TL、VI、HI、NE、ID：月～金9:00-17:00）</t>
    <phoneticPr fontId="1"/>
  </si>
  <si>
    <t>医療法人社団並木会渡邊医院</t>
    <rPh sb="0" eb="2">
      <t>イリョウ</t>
    </rPh>
    <rPh sb="2" eb="4">
      <t>ホウジン</t>
    </rPh>
    <rPh sb="4" eb="6">
      <t>シャダン</t>
    </rPh>
    <rPh sb="6" eb="8">
      <t>ナミキ</t>
    </rPh>
    <rPh sb="8" eb="9">
      <t>カイ</t>
    </rPh>
    <rPh sb="9" eb="11">
      <t>ワタナベ</t>
    </rPh>
    <rPh sb="11" eb="13">
      <t>イイン</t>
    </rPh>
    <phoneticPr fontId="1"/>
  </si>
  <si>
    <t>WATANABE Clinic</t>
  </si>
  <si>
    <t>059-1501</t>
  </si>
  <si>
    <t>北海道勇払郡安平町早来大町１１６－４</t>
    <phoneticPr fontId="1"/>
  </si>
  <si>
    <t>116-4　Hayakitaohmachi Abiracho Yufutsugun</t>
  </si>
  <si>
    <t>0145-22-2250</t>
  </si>
  <si>
    <t>9:00-12:20 水・土　9：00-12：20/14：00-17：20月火木金</t>
    <rPh sb="37" eb="38">
      <t>ゲツ</t>
    </rPh>
    <rPh sb="38" eb="39">
      <t>ヒ</t>
    </rPh>
    <rPh sb="39" eb="40">
      <t>モク</t>
    </rPh>
    <rPh sb="40" eb="41">
      <t>キン</t>
    </rPh>
    <phoneticPr fontId="1"/>
  </si>
  <si>
    <t>http://namikikai.net/</t>
  </si>
  <si>
    <t>外科、内科、小児科、皮膚科殆どの言語に対応可能</t>
  </si>
  <si>
    <t>殆どの言語に対応可能/通常診療時間中</t>
  </si>
  <si>
    <t>緑町診療所</t>
    <phoneticPr fontId="1"/>
  </si>
  <si>
    <t>Green town clinic Chitose</t>
    <phoneticPr fontId="1"/>
  </si>
  <si>
    <t>066-0074</t>
  </si>
  <si>
    <t>北海道千歳市緑町１丁目３−３０　めでるちとせ</t>
    <rPh sb="0" eb="8">
      <t xml:space="preserve">０６６−００７４ </t>
    </rPh>
    <phoneticPr fontId="41"/>
  </si>
  <si>
    <t>3-30,Midoricho 1 chome,Chitose,
Hokkaido,Japan</t>
  </si>
  <si>
    <t>0123-29-3383</t>
  </si>
  <si>
    <t xml:space="preserve">9:00-12:00 A.M
13:30-17:00P.M
</t>
  </si>
  <si>
    <t>https://www.midoricho.jp/</t>
  </si>
  <si>
    <t>内科、外科、整形外科、小児科、皮膚科
日本語、英語、北京語、広東語、タイ語、ベトナム語</t>
    <rPh sb="0" eb="2">
      <t xml:space="preserve">ナイカ </t>
    </rPh>
    <rPh sb="3" eb="5">
      <t xml:space="preserve">ゲカ </t>
    </rPh>
    <rPh sb="6" eb="10">
      <t xml:space="preserve">セイケイゲカ </t>
    </rPh>
    <rPh sb="11" eb="14">
      <t xml:space="preserve">ショウニカ </t>
    </rPh>
    <rPh sb="15" eb="18">
      <t xml:space="preserve">ヒフカ </t>
    </rPh>
    <rPh sb="19" eb="22">
      <t xml:space="preserve">ニホンゴ </t>
    </rPh>
    <rPh sb="23" eb="25">
      <t xml:space="preserve">エイゴ </t>
    </rPh>
    <rPh sb="26" eb="28">
      <t xml:space="preserve">ペキン </t>
    </rPh>
    <rPh sb="28" eb="29">
      <t xml:space="preserve">５ </t>
    </rPh>
    <rPh sb="30" eb="33">
      <t xml:space="preserve">カントンゴ </t>
    </rPh>
    <phoneticPr fontId="41"/>
  </si>
  <si>
    <t>VISA、Mastercard、JCB、AMEX、Diners 、ディスカバー</t>
  </si>
  <si>
    <t>各種QR Pay
Wechat pay
Ari pay</t>
    <rPh sb="0" eb="2">
      <t xml:space="preserve">カクシュ </t>
    </rPh>
    <phoneticPr fontId="41"/>
  </si>
  <si>
    <t>EN、ZH、KO、RU、
ID、MS、TH
火曜〜土曜：8時間</t>
  </si>
  <si>
    <t>EN、ZH、KO、RU、
ID、MS、TH
火曜〜土曜：8時間</t>
    <rPh sb="0" eb="2">
      <t xml:space="preserve">エイゴ </t>
    </rPh>
    <rPh sb="3" eb="6">
      <t xml:space="preserve">チュウゴクゴ </t>
    </rPh>
    <rPh sb="7" eb="10">
      <t xml:space="preserve">カンコクゴ </t>
    </rPh>
    <rPh sb="22" eb="24">
      <t xml:space="preserve">カヨウ </t>
    </rPh>
    <rPh sb="25" eb="27">
      <t xml:space="preserve">ドヨウ ゴ ホカ </t>
    </rPh>
    <phoneticPr fontId="41"/>
  </si>
  <si>
    <t>116 宗谷</t>
    <phoneticPr fontId="1"/>
  </si>
  <si>
    <t>市立稚内病院</t>
    <rPh sb="0" eb="2">
      <t>シリツ</t>
    </rPh>
    <rPh sb="2" eb="4">
      <t>ワッカナイ</t>
    </rPh>
    <rPh sb="4" eb="6">
      <t>ビョウイン</t>
    </rPh>
    <phoneticPr fontId="1"/>
  </si>
  <si>
    <t>Ｗakkanai City Hospital</t>
  </si>
  <si>
    <t>097-8555</t>
  </si>
  <si>
    <t>北海道稚内市中央4丁目11-6</t>
    <rPh sb="0" eb="3">
      <t>ホッカイドウ</t>
    </rPh>
    <rPh sb="3" eb="6">
      <t>ワッカナイシ</t>
    </rPh>
    <rPh sb="6" eb="8">
      <t>チュウオウ</t>
    </rPh>
    <rPh sb="9" eb="11">
      <t>チョウメ</t>
    </rPh>
    <phoneticPr fontId="1"/>
  </si>
  <si>
    <t>4-11-6,Chuo Wakkanai City Hokkaido Japan</t>
  </si>
  <si>
    <t>0162-23-2771</t>
  </si>
  <si>
    <t>7:30-11:00　13:00-16:00</t>
  </si>
  <si>
    <t>http://www.city.wakkanai.hokkaido.jp/hospital</t>
  </si>
  <si>
    <t>内科、血液内科、循環器内科、消化器内科、肝臓内科、神経内科、腫瘍内科、外科、血管外科、整形外科、小児科、産婦人科、眼科、耳鼻咽喉科、皮膚科、泌尿器科、精神科、リハビリテーション科、放射線科：EN</t>
    <rPh sb="0" eb="2">
      <t>ナイカ</t>
    </rPh>
    <rPh sb="3" eb="7">
      <t>ケツエキナイカ</t>
    </rPh>
    <rPh sb="8" eb="11">
      <t>ジュンカンキ</t>
    </rPh>
    <rPh sb="11" eb="13">
      <t>ナイカ</t>
    </rPh>
    <rPh sb="14" eb="17">
      <t>ショウカキ</t>
    </rPh>
    <rPh sb="17" eb="19">
      <t>ナイカ</t>
    </rPh>
    <rPh sb="20" eb="22">
      <t>カンゾウ</t>
    </rPh>
    <rPh sb="22" eb="24">
      <t>ナイカ</t>
    </rPh>
    <rPh sb="25" eb="27">
      <t>シンケイ</t>
    </rPh>
    <rPh sb="27" eb="29">
      <t>ナイカ</t>
    </rPh>
    <rPh sb="30" eb="32">
      <t>シュヨウ</t>
    </rPh>
    <rPh sb="32" eb="34">
      <t>ナイカ</t>
    </rPh>
    <rPh sb="35" eb="37">
      <t>ゲカ</t>
    </rPh>
    <rPh sb="38" eb="40">
      <t>ケッカン</t>
    </rPh>
    <rPh sb="40" eb="42">
      <t>ゲカ</t>
    </rPh>
    <rPh sb="43" eb="45">
      <t>セイケイ</t>
    </rPh>
    <rPh sb="45" eb="47">
      <t>ゲカ</t>
    </rPh>
    <rPh sb="48" eb="51">
      <t>ショウニカ</t>
    </rPh>
    <rPh sb="52" eb="56">
      <t>サンフジンカ</t>
    </rPh>
    <rPh sb="57" eb="59">
      <t>ガンカ</t>
    </rPh>
    <rPh sb="60" eb="62">
      <t>ジビ</t>
    </rPh>
    <rPh sb="62" eb="65">
      <t>インコウカ</t>
    </rPh>
    <rPh sb="66" eb="69">
      <t>ヒフカ</t>
    </rPh>
    <rPh sb="70" eb="74">
      <t>ヒニョウキカ</t>
    </rPh>
    <rPh sb="75" eb="78">
      <t>セイシンカ</t>
    </rPh>
    <rPh sb="88" eb="89">
      <t>カ</t>
    </rPh>
    <rPh sb="90" eb="93">
      <t>ホウシャセン</t>
    </rPh>
    <phoneticPr fontId="1"/>
  </si>
  <si>
    <t>VISA、Mastercard、JCB、AMERICANEXPRESS、Diners 、DISCOVER</t>
  </si>
  <si>
    <t>〇</t>
  </si>
  <si>
    <t>103 北渡島檜山</t>
    <phoneticPr fontId="1"/>
  </si>
  <si>
    <t>今金町国保病院</t>
    <rPh sb="0" eb="7">
      <t>イマ</t>
    </rPh>
    <phoneticPr fontId="1"/>
  </si>
  <si>
    <t>Imakane Town Health Insurance Hospital</t>
  </si>
  <si>
    <t>049-4318</t>
    <phoneticPr fontId="1"/>
  </si>
  <si>
    <t>北海道瀬棚郡今金町字今金１７−２</t>
    <rPh sb="0" eb="3">
      <t>ホッカイドウ</t>
    </rPh>
    <rPh sb="6" eb="12">
      <t>イマカン</t>
    </rPh>
    <phoneticPr fontId="1"/>
  </si>
  <si>
    <t>17-2 Azaimakane, Imakane, Hokkaido</t>
    <phoneticPr fontId="1"/>
  </si>
  <si>
    <t>0137-82-0221</t>
    <phoneticPr fontId="1"/>
  </si>
  <si>
    <t>24時間、365日</t>
    <rPh sb="2" eb="4">
      <t>ジカン</t>
    </rPh>
    <rPh sb="8" eb="9">
      <t>ニチ</t>
    </rPh>
    <phoneticPr fontId="10"/>
  </si>
  <si>
    <t>https://www.town.imakane.lg.jp/hosp/（日本語）</t>
    <phoneticPr fontId="1"/>
  </si>
  <si>
    <t>総合診療科：EN</t>
    <rPh sb="0" eb="4">
      <t>ソウゴウ</t>
    </rPh>
    <phoneticPr fontId="1"/>
  </si>
  <si>
    <t>EN</t>
    <phoneticPr fontId="1"/>
  </si>
  <si>
    <t>102 南檜山</t>
    <phoneticPr fontId="1"/>
  </si>
  <si>
    <t>北海道立江差病院</t>
    <rPh sb="0" eb="3">
      <t>ホッカイドウ</t>
    </rPh>
    <rPh sb="3" eb="4">
      <t>リツ</t>
    </rPh>
    <rPh sb="4" eb="6">
      <t>エサシ</t>
    </rPh>
    <rPh sb="6" eb="8">
      <t>ビョウイン</t>
    </rPh>
    <phoneticPr fontId="1"/>
  </si>
  <si>
    <t>Hokkaido Prefecture Esashi Hospital</t>
  </si>
  <si>
    <t>043-0022</t>
  </si>
  <si>
    <t>北海道檜山郡江差町字伏木戸町４８４番地</t>
    <rPh sb="0" eb="3">
      <t>ホッカイドウ</t>
    </rPh>
    <rPh sb="3" eb="5">
      <t>ヒヤマ</t>
    </rPh>
    <rPh sb="5" eb="6">
      <t>グン</t>
    </rPh>
    <rPh sb="6" eb="8">
      <t>エサシ</t>
    </rPh>
    <rPh sb="8" eb="9">
      <t>マチ</t>
    </rPh>
    <rPh sb="9" eb="10">
      <t>アザ</t>
    </rPh>
    <rPh sb="10" eb="11">
      <t>フ</t>
    </rPh>
    <rPh sb="11" eb="13">
      <t>キド</t>
    </rPh>
    <rPh sb="13" eb="14">
      <t>マチ</t>
    </rPh>
    <rPh sb="17" eb="19">
      <t>バンチ</t>
    </rPh>
    <phoneticPr fontId="1"/>
  </si>
  <si>
    <t>484 Fusikidochou Esashichou Hiyamagun</t>
  </si>
  <si>
    <t>0139-52-0036</t>
  </si>
  <si>
    <t>平日： 9:00～11：30     13：00～14:30</t>
    <phoneticPr fontId="10"/>
  </si>
  <si>
    <t>https://esashi.hospital.pref.hokkaido.lg.jp/</t>
    <phoneticPr fontId="1"/>
  </si>
  <si>
    <t>内科、呼吸器内科、循環器内科、消化器内科、腎臓内科、外科、整形外科、小児科、産婦人科、眼科、耳鼻咽喉科、皮膚科、泌尿器科、精神科、リハビリテーション科、放射線科、麻酔科：　EN、広東語、北京語、韓国語、フランス語、ドイツ語、ロシア語、イタリア語、スペイン語、ベトナム、ネパール語、インド寝市顎、タイ語、ミャンマー語</t>
    <rPh sb="0" eb="2">
      <t>ナイカ</t>
    </rPh>
    <rPh sb="9" eb="12">
      <t>ジュンカンキ</t>
    </rPh>
    <rPh sb="12" eb="14">
      <t>ナイカ</t>
    </rPh>
    <rPh sb="15" eb="18">
      <t>ショウカキ</t>
    </rPh>
    <rPh sb="18" eb="20">
      <t>ナイカ</t>
    </rPh>
    <rPh sb="21" eb="25">
      <t>ジンゾウナイカ</t>
    </rPh>
    <rPh sb="26" eb="28">
      <t>ゲカ</t>
    </rPh>
    <rPh sb="29" eb="31">
      <t>セイケイ</t>
    </rPh>
    <rPh sb="31" eb="33">
      <t>ゲカ</t>
    </rPh>
    <rPh sb="34" eb="37">
      <t>ショウニカ</t>
    </rPh>
    <rPh sb="38" eb="42">
      <t>サンフジンカ</t>
    </rPh>
    <rPh sb="43" eb="45">
      <t>ガンカ</t>
    </rPh>
    <rPh sb="46" eb="48">
      <t>ジビ</t>
    </rPh>
    <rPh sb="48" eb="51">
      <t>インコウカ</t>
    </rPh>
    <rPh sb="52" eb="55">
      <t>ヒフカ</t>
    </rPh>
    <rPh sb="56" eb="60">
      <t>ヒニョウキカ</t>
    </rPh>
    <rPh sb="61" eb="64">
      <t>セイシンカ</t>
    </rPh>
    <rPh sb="81" eb="84">
      <t>マスイカ</t>
    </rPh>
    <rPh sb="89" eb="92">
      <t>カントンゴ</t>
    </rPh>
    <rPh sb="93" eb="96">
      <t>ペキンゴ</t>
    </rPh>
    <rPh sb="97" eb="100">
      <t>カンコクゴ</t>
    </rPh>
    <rPh sb="105" eb="106">
      <t>ゴ</t>
    </rPh>
    <rPh sb="110" eb="111">
      <t>ゴ</t>
    </rPh>
    <rPh sb="115" eb="116">
      <t>ゴ</t>
    </rPh>
    <rPh sb="121" eb="122">
      <t>ゴ</t>
    </rPh>
    <rPh sb="127" eb="128">
      <t>ゴ</t>
    </rPh>
    <rPh sb="138" eb="139">
      <t>ゴ</t>
    </rPh>
    <rPh sb="143" eb="144">
      <t>ネ</t>
    </rPh>
    <rPh sb="144" eb="145">
      <t>シ</t>
    </rPh>
    <rPh sb="145" eb="146">
      <t>アゴ</t>
    </rPh>
    <rPh sb="149" eb="150">
      <t>ゴ</t>
    </rPh>
    <rPh sb="156" eb="157">
      <t>ゴ</t>
    </rPh>
    <phoneticPr fontId="1"/>
  </si>
  <si>
    <t>清水赤十字病院</t>
    <rPh sb="0" eb="7">
      <t>シミズセキジュウジビョウイン</t>
    </rPh>
    <phoneticPr fontId="1"/>
  </si>
  <si>
    <t>Japanese Red Cross Shimizu Hospital</t>
    <phoneticPr fontId="1"/>
  </si>
  <si>
    <t>089-0195</t>
  </si>
  <si>
    <t>北海道上川郡清水町南2条2丁目1</t>
    <rPh sb="0" eb="3">
      <t>ホッカイドウ</t>
    </rPh>
    <rPh sb="3" eb="5">
      <t>ウエカワ</t>
    </rPh>
    <rPh sb="5" eb="6">
      <t>グン</t>
    </rPh>
    <rPh sb="6" eb="9">
      <t>シミズチョウ</t>
    </rPh>
    <rPh sb="9" eb="10">
      <t>ミナミ</t>
    </rPh>
    <rPh sb="11" eb="12">
      <t>ジョウ</t>
    </rPh>
    <rPh sb="13" eb="15">
      <t>チョウメ</t>
    </rPh>
    <phoneticPr fontId="1"/>
  </si>
  <si>
    <t>Minami2-2-1 Shimizu-chou, Kamikawa-gun, Hokkaido</t>
  </si>
  <si>
    <t>0156-62-2513</t>
  </si>
  <si>
    <t>月-金:9:00-12:00（救急外来24時間対応)
土日・祝日：救急外来24時間対応</t>
  </si>
  <si>
    <t>https://shimizu.jrc.or.jp/</t>
  </si>
  <si>
    <t>内科：EN</t>
  </si>
  <si>
    <t>VISA、MASTER、JCB、</t>
  </si>
  <si>
    <t>カテゴリー1、カテゴリー2</t>
    <phoneticPr fontId="1"/>
  </si>
  <si>
    <t>×</t>
    <phoneticPr fontId="1"/>
  </si>
  <si>
    <t>英語</t>
    <rPh sb="0" eb="2">
      <t>エイゴ</t>
    </rPh>
    <phoneticPr fontId="1"/>
  </si>
  <si>
    <t>EN：月～金8:30-17:00</t>
  </si>
  <si>
    <t>EN、ZH、KO、RU、ES、PT、VI、MS：日～月24時間</t>
    <phoneticPr fontId="1"/>
  </si>
  <si>
    <t>八木整形外科病院</t>
    <rPh sb="0" eb="2">
      <t>ヤギ</t>
    </rPh>
    <rPh sb="2" eb="4">
      <t>セイケイ</t>
    </rPh>
    <rPh sb="4" eb="6">
      <t>ゲカ</t>
    </rPh>
    <rPh sb="6" eb="8">
      <t>ビョウイン</t>
    </rPh>
    <phoneticPr fontId="1"/>
  </si>
  <si>
    <t>Yagi Orthopedic Hospital</t>
    <phoneticPr fontId="1"/>
  </si>
  <si>
    <t>063-0033</t>
    <phoneticPr fontId="1"/>
  </si>
  <si>
    <t xml:space="preserve">北海道札幌市西区西野3条5丁目1-35 </t>
    <rPh sb="0" eb="3">
      <t>ホッカイドウ</t>
    </rPh>
    <phoneticPr fontId="1"/>
  </si>
  <si>
    <t>5-1-35 Nishino 3-jo, Nishi-ku, Sapporo</t>
    <phoneticPr fontId="1"/>
  </si>
  <si>
    <t>外国人観光客専用回線：080-9074-5451
代表電話：011-663-3100</t>
    <phoneticPr fontId="1"/>
  </si>
  <si>
    <t>月-金:9:00-11:30 13:30-16:30</t>
    <phoneticPr fontId="1"/>
  </si>
  <si>
    <t>https://yagiseikei.com/(日本語)
https://yagiseikei.com/outpatient-services/(英語)</t>
    <phoneticPr fontId="1"/>
  </si>
  <si>
    <t>整形外科
内科
（言語は対応希望の形による）</t>
    <phoneticPr fontId="1"/>
  </si>
  <si>
    <t>VISA、MASTER、AMEX、JCB、中国銀聯</t>
    <phoneticPr fontId="1"/>
  </si>
  <si>
    <t>EN：月～金8:30-17:30
ZH：月～金8:30-17:30</t>
    <phoneticPr fontId="1"/>
  </si>
  <si>
    <t>EN：月～金8:30-17:30
ZH：月～金8:30-17:30
KO：月～金8:30-17:30</t>
    <phoneticPr fontId="1"/>
  </si>
  <si>
    <t>電話・ビデオ通訳：
EN, ZH, KO, PT, ES, VI, RU, TH, TL, NE, ID, HI, FR, DE, IT, MS, KM, MN</t>
    <phoneticPr fontId="1"/>
  </si>
  <si>
    <t>タブレット端末/MELON
翻訳機通訳：
EN, ZH, KO, PT, ES, VI, RU, TH, TL, NE, ID, HI, FR, DE, IT, MS, KM, MN</t>
    <phoneticPr fontId="1"/>
  </si>
  <si>
    <t>ドロップダウンリストのもと（発信時にはシートごと非表示にする）</t>
    <rPh sb="14" eb="17">
      <t>ハッシンジ</t>
    </rPh>
    <rPh sb="24" eb="27">
      <t>ヒヒョウジ</t>
    </rPh>
    <phoneticPr fontId="1"/>
  </si>
  <si>
    <t>01北海道</t>
    <phoneticPr fontId="1"/>
  </si>
  <si>
    <t>02青森県</t>
    <phoneticPr fontId="1"/>
  </si>
  <si>
    <t>03岩手県</t>
    <phoneticPr fontId="1"/>
  </si>
  <si>
    <t>04宮城県</t>
    <phoneticPr fontId="1"/>
  </si>
  <si>
    <t>05秋田県</t>
    <phoneticPr fontId="1"/>
  </si>
  <si>
    <t>06山形県</t>
    <phoneticPr fontId="1"/>
  </si>
  <si>
    <t>07福島県</t>
    <phoneticPr fontId="1"/>
  </si>
  <si>
    <t>08茨城県</t>
    <phoneticPr fontId="1"/>
  </si>
  <si>
    <t>09栃木県</t>
    <phoneticPr fontId="1"/>
  </si>
  <si>
    <t>10群馬県</t>
    <phoneticPr fontId="1"/>
  </si>
  <si>
    <t>11埼玉県</t>
    <phoneticPr fontId="1"/>
  </si>
  <si>
    <t>12千葉県</t>
    <phoneticPr fontId="1"/>
  </si>
  <si>
    <t>13東京都</t>
    <phoneticPr fontId="1"/>
  </si>
  <si>
    <t>14神奈川県</t>
    <phoneticPr fontId="1"/>
  </si>
  <si>
    <t>15新潟県</t>
    <phoneticPr fontId="1"/>
  </si>
  <si>
    <t>16富山県</t>
    <phoneticPr fontId="1"/>
  </si>
  <si>
    <t>17石川県</t>
    <phoneticPr fontId="1"/>
  </si>
  <si>
    <t>18福井県</t>
    <phoneticPr fontId="1"/>
  </si>
  <si>
    <t>19山梨県</t>
    <phoneticPr fontId="1"/>
  </si>
  <si>
    <t>20長野県</t>
    <phoneticPr fontId="1"/>
  </si>
  <si>
    <t>21岐阜県</t>
    <phoneticPr fontId="1"/>
  </si>
  <si>
    <t>22静岡県</t>
    <phoneticPr fontId="1"/>
  </si>
  <si>
    <t>23愛知県</t>
    <phoneticPr fontId="1"/>
  </si>
  <si>
    <t>24三重県</t>
    <phoneticPr fontId="1"/>
  </si>
  <si>
    <t>25滋賀県</t>
    <phoneticPr fontId="1"/>
  </si>
  <si>
    <t>26京都府</t>
    <phoneticPr fontId="1"/>
  </si>
  <si>
    <t>27大阪府</t>
    <phoneticPr fontId="1"/>
  </si>
  <si>
    <t>28兵庫県</t>
    <phoneticPr fontId="1"/>
  </si>
  <si>
    <t>29奈良県</t>
    <phoneticPr fontId="1"/>
  </si>
  <si>
    <t>30和歌山県</t>
    <phoneticPr fontId="1"/>
  </si>
  <si>
    <t>31鳥取県</t>
    <phoneticPr fontId="1"/>
  </si>
  <si>
    <t>32島根県</t>
    <phoneticPr fontId="1"/>
  </si>
  <si>
    <t>33岡山県</t>
    <phoneticPr fontId="1"/>
  </si>
  <si>
    <t>34広島県</t>
    <phoneticPr fontId="1"/>
  </si>
  <si>
    <t>35山口県</t>
    <phoneticPr fontId="1"/>
  </si>
  <si>
    <t>36徳島県</t>
    <phoneticPr fontId="1"/>
  </si>
  <si>
    <t>37香川県</t>
    <phoneticPr fontId="1"/>
  </si>
  <si>
    <t>38愛媛県</t>
    <phoneticPr fontId="1"/>
  </si>
  <si>
    <t>39高知県</t>
    <phoneticPr fontId="1"/>
  </si>
  <si>
    <t>40福岡県</t>
    <phoneticPr fontId="1"/>
  </si>
  <si>
    <t>41佐賀県</t>
    <phoneticPr fontId="1"/>
  </si>
  <si>
    <t>42長崎県</t>
    <phoneticPr fontId="1"/>
  </si>
  <si>
    <t>43熊本県</t>
    <phoneticPr fontId="1"/>
  </si>
  <si>
    <t>44大分県</t>
    <phoneticPr fontId="1"/>
  </si>
  <si>
    <t>45宮崎県</t>
    <phoneticPr fontId="1"/>
  </si>
  <si>
    <t>46鹿児島県</t>
    <phoneticPr fontId="1"/>
  </si>
  <si>
    <t>47沖縄県</t>
    <phoneticPr fontId="1"/>
  </si>
  <si>
    <t>201 津軽地域</t>
    <phoneticPr fontId="1"/>
  </si>
  <si>
    <t>301 盛岡</t>
    <phoneticPr fontId="1"/>
  </si>
  <si>
    <t>401 仙南</t>
    <phoneticPr fontId="1"/>
  </si>
  <si>
    <t>501 大館・鹿角</t>
    <phoneticPr fontId="1"/>
  </si>
  <si>
    <t>601 村山</t>
    <phoneticPr fontId="1"/>
  </si>
  <si>
    <t>701 県北</t>
    <phoneticPr fontId="1"/>
  </si>
  <si>
    <t>801 水戸</t>
    <phoneticPr fontId="1"/>
  </si>
  <si>
    <t>901 県北</t>
    <phoneticPr fontId="1"/>
  </si>
  <si>
    <t>1001 前橋</t>
    <phoneticPr fontId="1"/>
  </si>
  <si>
    <t>1101 南部</t>
    <phoneticPr fontId="1"/>
  </si>
  <si>
    <t>1201 千葉</t>
    <phoneticPr fontId="1"/>
  </si>
  <si>
    <t>1301 区中央部</t>
    <phoneticPr fontId="1"/>
  </si>
  <si>
    <t>1404 川崎北部</t>
    <phoneticPr fontId="1"/>
  </si>
  <si>
    <t>1501 下越</t>
    <phoneticPr fontId="1"/>
  </si>
  <si>
    <t>1601 新川</t>
    <phoneticPr fontId="1"/>
  </si>
  <si>
    <t>1701 南加賀</t>
    <phoneticPr fontId="1"/>
  </si>
  <si>
    <t>1801 福井・坂井</t>
    <phoneticPr fontId="1"/>
  </si>
  <si>
    <t>1901 中北</t>
    <phoneticPr fontId="1"/>
  </si>
  <si>
    <t>2001 佐久</t>
    <phoneticPr fontId="1"/>
  </si>
  <si>
    <t>2101 岐阜</t>
    <phoneticPr fontId="1"/>
  </si>
  <si>
    <t>2201 賀茂</t>
    <phoneticPr fontId="1"/>
  </si>
  <si>
    <t>2302 海部</t>
    <phoneticPr fontId="1"/>
  </si>
  <si>
    <t>2401 北勢</t>
    <phoneticPr fontId="1"/>
  </si>
  <si>
    <t>2501 大津</t>
    <phoneticPr fontId="1"/>
  </si>
  <si>
    <t>2601 丹後</t>
    <phoneticPr fontId="1"/>
  </si>
  <si>
    <t>2701 豊能</t>
    <phoneticPr fontId="1"/>
  </si>
  <si>
    <t>2801 神戸</t>
    <phoneticPr fontId="1"/>
  </si>
  <si>
    <t>2901 奈良</t>
    <phoneticPr fontId="1"/>
  </si>
  <si>
    <t>3001 和歌山</t>
    <phoneticPr fontId="1"/>
  </si>
  <si>
    <t>3101 東部</t>
    <phoneticPr fontId="1"/>
  </si>
  <si>
    <t>3201 松江</t>
    <phoneticPr fontId="1"/>
  </si>
  <si>
    <t>3301 県南東部</t>
    <phoneticPr fontId="1"/>
  </si>
  <si>
    <t>3401 広島</t>
    <phoneticPr fontId="1"/>
  </si>
  <si>
    <t>3501 岩国</t>
    <phoneticPr fontId="1"/>
  </si>
  <si>
    <t>3601 東部</t>
    <phoneticPr fontId="1"/>
  </si>
  <si>
    <t>3702 小豆</t>
    <phoneticPr fontId="1"/>
  </si>
  <si>
    <t>3801 宇摩</t>
    <phoneticPr fontId="1"/>
  </si>
  <si>
    <t>3901 安芸</t>
    <phoneticPr fontId="1"/>
  </si>
  <si>
    <t>4001 福岡・糸島</t>
    <phoneticPr fontId="1"/>
  </si>
  <si>
    <t>4101 中部</t>
    <phoneticPr fontId="1"/>
  </si>
  <si>
    <t>4201 長崎</t>
    <phoneticPr fontId="1"/>
  </si>
  <si>
    <t>4302 宇城</t>
    <phoneticPr fontId="1"/>
  </si>
  <si>
    <t>4401 東部</t>
    <phoneticPr fontId="1"/>
  </si>
  <si>
    <t>4501 宮崎東諸県</t>
    <phoneticPr fontId="1"/>
  </si>
  <si>
    <t>4601 鹿児島</t>
    <phoneticPr fontId="1"/>
  </si>
  <si>
    <t>4701 北部</t>
    <phoneticPr fontId="1"/>
  </si>
  <si>
    <t>202 八戸地域</t>
    <phoneticPr fontId="1"/>
  </si>
  <si>
    <t>302 岩手中部</t>
    <phoneticPr fontId="1"/>
  </si>
  <si>
    <t>403 仙台</t>
    <phoneticPr fontId="1"/>
  </si>
  <si>
    <t>502 北秋田</t>
    <phoneticPr fontId="1"/>
  </si>
  <si>
    <t>602 最上</t>
    <phoneticPr fontId="1"/>
  </si>
  <si>
    <t>702 県中</t>
    <phoneticPr fontId="1"/>
  </si>
  <si>
    <t>802 日立</t>
    <phoneticPr fontId="1"/>
  </si>
  <si>
    <t>902 県西</t>
    <phoneticPr fontId="1"/>
  </si>
  <si>
    <t>1002 渋川</t>
    <phoneticPr fontId="1"/>
  </si>
  <si>
    <t>1102 南西部</t>
    <phoneticPr fontId="1"/>
  </si>
  <si>
    <t>1202 東葛南部</t>
    <phoneticPr fontId="1"/>
  </si>
  <si>
    <t>1302 区南部</t>
    <phoneticPr fontId="1"/>
  </si>
  <si>
    <t>1405 川崎南部</t>
    <phoneticPr fontId="1"/>
  </si>
  <si>
    <t>1502 新潟</t>
    <phoneticPr fontId="1"/>
  </si>
  <si>
    <t>1602 富山</t>
    <phoneticPr fontId="1"/>
  </si>
  <si>
    <t>1702 石川中央</t>
    <phoneticPr fontId="1"/>
  </si>
  <si>
    <t>1802 奥越</t>
    <phoneticPr fontId="1"/>
  </si>
  <si>
    <t>1902 峡東</t>
    <phoneticPr fontId="1"/>
  </si>
  <si>
    <t>2002 上小</t>
    <phoneticPr fontId="1"/>
  </si>
  <si>
    <t>2102 西濃</t>
    <phoneticPr fontId="1"/>
  </si>
  <si>
    <t>2202 熱海伊東</t>
    <phoneticPr fontId="1"/>
  </si>
  <si>
    <t>2304 尾張東部</t>
    <phoneticPr fontId="1"/>
  </si>
  <si>
    <t>2402 中勢伊賀</t>
    <phoneticPr fontId="1"/>
  </si>
  <si>
    <t>2502 湖南</t>
    <phoneticPr fontId="1"/>
  </si>
  <si>
    <t>2602 中丹</t>
    <phoneticPr fontId="1"/>
  </si>
  <si>
    <t>2702 三島</t>
    <phoneticPr fontId="1"/>
  </si>
  <si>
    <t>2804 東播磨</t>
    <phoneticPr fontId="1"/>
  </si>
  <si>
    <t>2902 東和</t>
    <phoneticPr fontId="1"/>
  </si>
  <si>
    <t>3002 那賀</t>
    <phoneticPr fontId="1"/>
  </si>
  <si>
    <t>3102 中部</t>
    <phoneticPr fontId="1"/>
  </si>
  <si>
    <t>3202 雲南</t>
    <phoneticPr fontId="1"/>
  </si>
  <si>
    <t>3302 県南西部</t>
    <phoneticPr fontId="1"/>
  </si>
  <si>
    <t>3402 広島西</t>
    <phoneticPr fontId="1"/>
  </si>
  <si>
    <t>3502 柳井</t>
    <phoneticPr fontId="1"/>
  </si>
  <si>
    <t>3603 南部</t>
    <phoneticPr fontId="1"/>
  </si>
  <si>
    <t>3706 東部</t>
    <phoneticPr fontId="1"/>
  </si>
  <si>
    <t>3802 新居浜・西条</t>
    <phoneticPr fontId="1"/>
  </si>
  <si>
    <t>3902 中央</t>
    <phoneticPr fontId="1"/>
  </si>
  <si>
    <t>4002 粕屋</t>
    <phoneticPr fontId="1"/>
  </si>
  <si>
    <t>4102 東部</t>
    <phoneticPr fontId="1"/>
  </si>
  <si>
    <t>4202 佐世保県北</t>
    <phoneticPr fontId="1"/>
  </si>
  <si>
    <t>4303 有明</t>
    <phoneticPr fontId="1"/>
  </si>
  <si>
    <t>4403 中部</t>
    <phoneticPr fontId="1"/>
  </si>
  <si>
    <t>4502 都城北諸県</t>
    <phoneticPr fontId="1"/>
  </si>
  <si>
    <t>4603 南薩</t>
    <phoneticPr fontId="1"/>
  </si>
  <si>
    <t>4702 中部</t>
    <phoneticPr fontId="1"/>
  </si>
  <si>
    <t>203 青森地域</t>
    <phoneticPr fontId="1"/>
  </si>
  <si>
    <t>303 胆江</t>
    <phoneticPr fontId="1"/>
  </si>
  <si>
    <t>406 大崎・栗原</t>
    <phoneticPr fontId="1"/>
  </si>
  <si>
    <t>503 能代・山本</t>
    <phoneticPr fontId="1"/>
  </si>
  <si>
    <t>603 置賜</t>
    <phoneticPr fontId="1"/>
  </si>
  <si>
    <t>703 県南</t>
    <phoneticPr fontId="1"/>
  </si>
  <si>
    <t>803 常陸太田・ひたちなか</t>
    <phoneticPr fontId="1"/>
  </si>
  <si>
    <t>903 宇都宮</t>
    <phoneticPr fontId="1"/>
  </si>
  <si>
    <t>1003 伊勢崎</t>
    <phoneticPr fontId="1"/>
  </si>
  <si>
    <t>1103 東部</t>
    <phoneticPr fontId="1"/>
  </si>
  <si>
    <t>1203 東葛北部</t>
    <phoneticPr fontId="1"/>
  </si>
  <si>
    <t>1303 区西南部</t>
    <phoneticPr fontId="1"/>
  </si>
  <si>
    <t>1406 横須賀・三浦</t>
    <phoneticPr fontId="1"/>
  </si>
  <si>
    <t>1503 県央</t>
    <phoneticPr fontId="1"/>
  </si>
  <si>
    <t>1603 高岡</t>
    <phoneticPr fontId="1"/>
  </si>
  <si>
    <t>1703 能登中部</t>
    <phoneticPr fontId="1"/>
  </si>
  <si>
    <t>1803 丹南</t>
    <phoneticPr fontId="1"/>
  </si>
  <si>
    <t>1903 峡南</t>
    <phoneticPr fontId="1"/>
  </si>
  <si>
    <t>2003 諏訪</t>
    <phoneticPr fontId="1"/>
  </si>
  <si>
    <t>2103 中濃</t>
    <phoneticPr fontId="1"/>
  </si>
  <si>
    <t>2203 駿東田方</t>
    <phoneticPr fontId="1"/>
  </si>
  <si>
    <t>2305 尾張西部</t>
    <phoneticPr fontId="1"/>
  </si>
  <si>
    <t>2403 南勢志摩</t>
    <phoneticPr fontId="1"/>
  </si>
  <si>
    <t>2503 甲賀</t>
    <phoneticPr fontId="1"/>
  </si>
  <si>
    <t>2603 南丹</t>
    <phoneticPr fontId="1"/>
  </si>
  <si>
    <t>2703 北河内</t>
    <phoneticPr fontId="1"/>
  </si>
  <si>
    <t>2805 北播磨</t>
    <phoneticPr fontId="1"/>
  </si>
  <si>
    <t>2903 西和</t>
    <phoneticPr fontId="1"/>
  </si>
  <si>
    <t>3003 橋本</t>
    <phoneticPr fontId="1"/>
  </si>
  <si>
    <t>3103 西部</t>
    <phoneticPr fontId="1"/>
  </si>
  <si>
    <t>3203 出雲</t>
    <phoneticPr fontId="1"/>
  </si>
  <si>
    <t>3303 高梁・新見</t>
    <phoneticPr fontId="1"/>
  </si>
  <si>
    <t>3403 呉</t>
    <phoneticPr fontId="1"/>
  </si>
  <si>
    <t>3503 周南</t>
    <phoneticPr fontId="1"/>
  </si>
  <si>
    <t>3605 西部</t>
    <phoneticPr fontId="1"/>
  </si>
  <si>
    <t>3707 西部</t>
    <phoneticPr fontId="1"/>
  </si>
  <si>
    <t>3803 今治</t>
    <phoneticPr fontId="1"/>
  </si>
  <si>
    <t>3903 高幡</t>
    <phoneticPr fontId="1"/>
  </si>
  <si>
    <t>4003 宗像</t>
    <phoneticPr fontId="1"/>
  </si>
  <si>
    <t>4103 北部</t>
    <phoneticPr fontId="1"/>
  </si>
  <si>
    <t>4203 県央</t>
    <phoneticPr fontId="1"/>
  </si>
  <si>
    <t>4304 鹿本</t>
    <phoneticPr fontId="1"/>
  </si>
  <si>
    <t>4405 南部</t>
    <phoneticPr fontId="1"/>
  </si>
  <si>
    <t>4503 延岡西臼杵</t>
    <phoneticPr fontId="1"/>
  </si>
  <si>
    <t>4605 川薩</t>
    <phoneticPr fontId="1"/>
  </si>
  <si>
    <t>4703 南部</t>
    <phoneticPr fontId="1"/>
  </si>
  <si>
    <t>204 西北五地域</t>
    <phoneticPr fontId="1"/>
  </si>
  <si>
    <t>304 両磐</t>
    <phoneticPr fontId="1"/>
  </si>
  <si>
    <t>409 石巻・登米・気仙沼</t>
    <phoneticPr fontId="1"/>
  </si>
  <si>
    <t>504 秋田周辺</t>
    <phoneticPr fontId="1"/>
  </si>
  <si>
    <t>604 庄内</t>
    <phoneticPr fontId="1"/>
  </si>
  <si>
    <t>706 相双</t>
    <phoneticPr fontId="1"/>
  </si>
  <si>
    <t>804 鹿行</t>
    <phoneticPr fontId="1"/>
  </si>
  <si>
    <t>904 県東</t>
    <phoneticPr fontId="1"/>
  </si>
  <si>
    <t>1004 高崎・安中</t>
    <phoneticPr fontId="1"/>
  </si>
  <si>
    <t>1104 さいたま</t>
    <phoneticPr fontId="1"/>
  </si>
  <si>
    <t>1204 印旛</t>
    <phoneticPr fontId="1"/>
  </si>
  <si>
    <t>1304 区西部</t>
    <phoneticPr fontId="1"/>
  </si>
  <si>
    <t>1407 湘南東部</t>
    <phoneticPr fontId="1"/>
  </si>
  <si>
    <t>1504 中越</t>
    <phoneticPr fontId="1"/>
  </si>
  <si>
    <t>1604 砺波</t>
    <phoneticPr fontId="1"/>
  </si>
  <si>
    <t>1704 能登北部</t>
    <phoneticPr fontId="1"/>
  </si>
  <si>
    <t>1804 嶺南</t>
    <phoneticPr fontId="1"/>
  </si>
  <si>
    <t>1904 富士・東部</t>
    <phoneticPr fontId="1"/>
  </si>
  <si>
    <t>2004 上伊那</t>
    <phoneticPr fontId="1"/>
  </si>
  <si>
    <t>2104 東濃</t>
    <phoneticPr fontId="1"/>
  </si>
  <si>
    <t>2204 富士</t>
    <phoneticPr fontId="1"/>
  </si>
  <si>
    <t>2306 尾張北部</t>
    <phoneticPr fontId="1"/>
  </si>
  <si>
    <t>2404 東紀州</t>
    <phoneticPr fontId="1"/>
  </si>
  <si>
    <t>2504 東近江</t>
    <phoneticPr fontId="1"/>
  </si>
  <si>
    <t>2604 京都・乙訓</t>
    <phoneticPr fontId="1"/>
  </si>
  <si>
    <t>2704 中河内</t>
    <phoneticPr fontId="1"/>
  </si>
  <si>
    <t>2808 但馬</t>
    <phoneticPr fontId="1"/>
  </si>
  <si>
    <t>2904 中和</t>
    <phoneticPr fontId="1"/>
  </si>
  <si>
    <t>3004 有田</t>
    <phoneticPr fontId="1"/>
  </si>
  <si>
    <t>3204 大田</t>
    <phoneticPr fontId="1"/>
  </si>
  <si>
    <t>3304 真庭</t>
    <phoneticPr fontId="1"/>
  </si>
  <si>
    <t>3404 広島中央</t>
    <phoneticPr fontId="1"/>
  </si>
  <si>
    <t>3504 山口・防府</t>
    <phoneticPr fontId="1"/>
  </si>
  <si>
    <t>3804 松山</t>
    <phoneticPr fontId="1"/>
  </si>
  <si>
    <t>3904 幡多</t>
    <phoneticPr fontId="1"/>
  </si>
  <si>
    <t>4004 筑紫</t>
    <phoneticPr fontId="1"/>
  </si>
  <si>
    <t>4104 西部</t>
    <phoneticPr fontId="1"/>
  </si>
  <si>
    <t>4204 県南</t>
    <phoneticPr fontId="1"/>
  </si>
  <si>
    <t>4305 菊池</t>
    <phoneticPr fontId="1"/>
  </si>
  <si>
    <t>4406 豊肥</t>
    <phoneticPr fontId="1"/>
  </si>
  <si>
    <t>4504 日南串間</t>
    <phoneticPr fontId="1"/>
  </si>
  <si>
    <t>4606 出水</t>
    <phoneticPr fontId="1"/>
  </si>
  <si>
    <t>4704 宮古</t>
    <phoneticPr fontId="1"/>
  </si>
  <si>
    <t>205 上十三地域</t>
    <phoneticPr fontId="1"/>
  </si>
  <si>
    <t>305 気仙</t>
    <phoneticPr fontId="1"/>
  </si>
  <si>
    <t>505 由利本荘・にかほ</t>
    <phoneticPr fontId="1"/>
  </si>
  <si>
    <t>707 いわき</t>
    <phoneticPr fontId="1"/>
  </si>
  <si>
    <t>805 土浦</t>
    <phoneticPr fontId="1"/>
  </si>
  <si>
    <t>905 県南</t>
    <phoneticPr fontId="1"/>
  </si>
  <si>
    <t>1005 藤岡</t>
    <phoneticPr fontId="1"/>
  </si>
  <si>
    <t>1105 県央</t>
    <phoneticPr fontId="1"/>
  </si>
  <si>
    <t>1205 香取海匝</t>
    <phoneticPr fontId="1"/>
  </si>
  <si>
    <t>1305 区西北部</t>
    <phoneticPr fontId="1"/>
  </si>
  <si>
    <t>1408 湘南西部</t>
    <phoneticPr fontId="1"/>
  </si>
  <si>
    <t>1505 魚沼</t>
    <phoneticPr fontId="1"/>
  </si>
  <si>
    <t>2005 飯伊</t>
    <phoneticPr fontId="1"/>
  </si>
  <si>
    <t>2105 飛騨</t>
    <phoneticPr fontId="1"/>
  </si>
  <si>
    <t>2205 静岡</t>
    <phoneticPr fontId="1"/>
  </si>
  <si>
    <t>2307 知多半島</t>
    <phoneticPr fontId="1"/>
  </si>
  <si>
    <t>2505 湖東</t>
    <phoneticPr fontId="1"/>
  </si>
  <si>
    <t>2605 山城北</t>
    <phoneticPr fontId="1"/>
  </si>
  <si>
    <t>2705 南河内</t>
    <phoneticPr fontId="1"/>
  </si>
  <si>
    <t>2809 丹波</t>
    <phoneticPr fontId="1"/>
  </si>
  <si>
    <t>2905 南和</t>
    <phoneticPr fontId="1"/>
  </si>
  <si>
    <t>3005 御坊</t>
    <phoneticPr fontId="1"/>
  </si>
  <si>
    <t>3205 浜田</t>
    <phoneticPr fontId="1"/>
  </si>
  <si>
    <t>3305 津山・英田</t>
    <phoneticPr fontId="1"/>
  </si>
  <si>
    <t>3405 尾三</t>
    <phoneticPr fontId="1"/>
  </si>
  <si>
    <t>3505 宇部・小野田</t>
    <phoneticPr fontId="1"/>
  </si>
  <si>
    <t>3805 八幡浜・大洲</t>
    <phoneticPr fontId="1"/>
  </si>
  <si>
    <t>4005 朝倉</t>
    <phoneticPr fontId="1"/>
  </si>
  <si>
    <t>4105 南部</t>
    <phoneticPr fontId="1"/>
  </si>
  <si>
    <t>4206 五島</t>
    <phoneticPr fontId="1"/>
  </si>
  <si>
    <t>4306 阿蘇</t>
    <phoneticPr fontId="1"/>
  </si>
  <si>
    <t>4408 西部</t>
    <phoneticPr fontId="1"/>
  </si>
  <si>
    <t>4505 西諸</t>
    <phoneticPr fontId="1"/>
  </si>
  <si>
    <t>4607 姶良・伊佐</t>
    <phoneticPr fontId="1"/>
  </si>
  <si>
    <t>4705 八重山</t>
    <phoneticPr fontId="1"/>
  </si>
  <si>
    <t>206 下北地域</t>
    <phoneticPr fontId="1"/>
  </si>
  <si>
    <t>306 釜石</t>
    <phoneticPr fontId="1"/>
  </si>
  <si>
    <t>506 大仙・仙北</t>
    <phoneticPr fontId="1"/>
  </si>
  <si>
    <t>708 会津・南会津</t>
    <phoneticPr fontId="1"/>
  </si>
  <si>
    <t>806 つくば</t>
    <phoneticPr fontId="1"/>
  </si>
  <si>
    <t>906 両毛</t>
    <phoneticPr fontId="1"/>
  </si>
  <si>
    <t>1006 富岡</t>
    <phoneticPr fontId="1"/>
  </si>
  <si>
    <t>1106 川越比企</t>
    <phoneticPr fontId="1"/>
  </si>
  <si>
    <t>1206 山武長生夷隅</t>
    <phoneticPr fontId="1"/>
  </si>
  <si>
    <t>1306 区東北部</t>
    <phoneticPr fontId="1"/>
  </si>
  <si>
    <t>1409 県央</t>
    <phoneticPr fontId="1"/>
  </si>
  <si>
    <t>1506 上越</t>
    <phoneticPr fontId="1"/>
  </si>
  <si>
    <t>2006 木曽</t>
    <phoneticPr fontId="1"/>
  </si>
  <si>
    <t>2206 志太榛原</t>
    <phoneticPr fontId="1"/>
  </si>
  <si>
    <t>2308 西三河北部</t>
    <phoneticPr fontId="1"/>
  </si>
  <si>
    <t>2506 湖北</t>
    <phoneticPr fontId="1"/>
  </si>
  <si>
    <t>2606 山城南</t>
    <phoneticPr fontId="1"/>
  </si>
  <si>
    <t>2706 堺市</t>
    <phoneticPr fontId="1"/>
  </si>
  <si>
    <t>2810 淡路</t>
    <phoneticPr fontId="1"/>
  </si>
  <si>
    <t>3006 田辺</t>
    <phoneticPr fontId="1"/>
  </si>
  <si>
    <t>3206 益田</t>
    <phoneticPr fontId="1"/>
  </si>
  <si>
    <t>3406 福山・府中</t>
    <phoneticPr fontId="1"/>
  </si>
  <si>
    <t>3506 下関</t>
    <phoneticPr fontId="1"/>
  </si>
  <si>
    <t>3806 宇和島</t>
    <phoneticPr fontId="1"/>
  </si>
  <si>
    <t>4006 久留米</t>
    <phoneticPr fontId="1"/>
  </si>
  <si>
    <t>4207 上五島</t>
    <phoneticPr fontId="1"/>
  </si>
  <si>
    <t>4308 八代</t>
    <phoneticPr fontId="1"/>
  </si>
  <si>
    <t>4409 北部</t>
    <phoneticPr fontId="1"/>
  </si>
  <si>
    <t>4506 西都児湯</t>
    <phoneticPr fontId="1"/>
  </si>
  <si>
    <t>4609 曽於</t>
    <phoneticPr fontId="1"/>
  </si>
  <si>
    <t>107 中空知</t>
    <phoneticPr fontId="1"/>
  </si>
  <si>
    <t>307 宮古</t>
    <phoneticPr fontId="1"/>
  </si>
  <si>
    <t>507 横手</t>
    <phoneticPr fontId="1"/>
  </si>
  <si>
    <t>807 取手・竜ヶ崎</t>
    <phoneticPr fontId="1"/>
  </si>
  <si>
    <t>1007 吾妻</t>
    <phoneticPr fontId="1"/>
  </si>
  <si>
    <t>1107 西部</t>
    <phoneticPr fontId="1"/>
  </si>
  <si>
    <t>1207 安房</t>
    <phoneticPr fontId="1"/>
  </si>
  <si>
    <t>1307 区東部</t>
    <phoneticPr fontId="1"/>
  </si>
  <si>
    <t>1410 相模原</t>
    <phoneticPr fontId="1"/>
  </si>
  <si>
    <t>1507 佐渡</t>
    <phoneticPr fontId="1"/>
  </si>
  <si>
    <t>2007 松本</t>
    <phoneticPr fontId="1"/>
  </si>
  <si>
    <t>2207 中東遠</t>
    <phoneticPr fontId="1"/>
  </si>
  <si>
    <t>2309 西三河南部西</t>
    <phoneticPr fontId="1"/>
  </si>
  <si>
    <t>2507 湖西</t>
    <phoneticPr fontId="1"/>
  </si>
  <si>
    <t>2707 泉州</t>
    <phoneticPr fontId="1"/>
  </si>
  <si>
    <t>2811 阪神</t>
    <phoneticPr fontId="1"/>
  </si>
  <si>
    <t>3007 新宮</t>
    <phoneticPr fontId="1"/>
  </si>
  <si>
    <t>3207 隠岐</t>
    <phoneticPr fontId="1"/>
  </si>
  <si>
    <t>3407 備北</t>
    <phoneticPr fontId="1"/>
  </si>
  <si>
    <t>3507 長門</t>
    <phoneticPr fontId="1"/>
  </si>
  <si>
    <t>4007 八女・筑後</t>
    <phoneticPr fontId="1"/>
  </si>
  <si>
    <t>4208 壱岐</t>
    <phoneticPr fontId="1"/>
  </si>
  <si>
    <t>4309 芦北</t>
    <phoneticPr fontId="1"/>
  </si>
  <si>
    <t>4507 日向入郷</t>
    <phoneticPr fontId="1"/>
  </si>
  <si>
    <t>4610 肝属</t>
    <phoneticPr fontId="1"/>
  </si>
  <si>
    <t>108 北空知</t>
    <phoneticPr fontId="1"/>
  </si>
  <si>
    <t>308 久慈</t>
    <phoneticPr fontId="1"/>
  </si>
  <si>
    <t>508 湯沢・雄勝</t>
    <phoneticPr fontId="1"/>
  </si>
  <si>
    <t>808 筑西・下妻</t>
    <phoneticPr fontId="1"/>
  </si>
  <si>
    <t>1008 沼田</t>
    <phoneticPr fontId="1"/>
  </si>
  <si>
    <t>1108 利根</t>
    <phoneticPr fontId="1"/>
  </si>
  <si>
    <t>1208 君津</t>
    <phoneticPr fontId="1"/>
  </si>
  <si>
    <t>1308 西多摩</t>
    <phoneticPr fontId="1"/>
  </si>
  <si>
    <t>1411 県西</t>
    <phoneticPr fontId="1"/>
  </si>
  <si>
    <t>2008 大北</t>
    <phoneticPr fontId="1"/>
  </si>
  <si>
    <t>2208 西部</t>
    <phoneticPr fontId="1"/>
  </si>
  <si>
    <t>2310 西三河南部東</t>
    <phoneticPr fontId="1"/>
  </si>
  <si>
    <t>2708 大阪市</t>
    <phoneticPr fontId="1"/>
  </si>
  <si>
    <t>2812 播磨姫路</t>
    <phoneticPr fontId="1"/>
  </si>
  <si>
    <t>3508 萩</t>
    <phoneticPr fontId="1"/>
  </si>
  <si>
    <t>4008 有明</t>
    <phoneticPr fontId="1"/>
  </si>
  <si>
    <t>4209 対馬</t>
    <phoneticPr fontId="1"/>
  </si>
  <si>
    <t>4310 球磨</t>
    <phoneticPr fontId="1"/>
  </si>
  <si>
    <t>4611 熊毛</t>
    <phoneticPr fontId="1"/>
  </si>
  <si>
    <t>309 二戸</t>
    <phoneticPr fontId="1"/>
  </si>
  <si>
    <t>809 古河・坂東</t>
    <phoneticPr fontId="1"/>
  </si>
  <si>
    <t>1009 桐生</t>
    <phoneticPr fontId="1"/>
  </si>
  <si>
    <t>1109 北部</t>
    <phoneticPr fontId="1"/>
  </si>
  <si>
    <t>1209 市原</t>
    <phoneticPr fontId="1"/>
  </si>
  <si>
    <t>1309 南多摩</t>
    <phoneticPr fontId="1"/>
  </si>
  <si>
    <t>1412 横浜</t>
    <phoneticPr fontId="1"/>
  </si>
  <si>
    <t>2009 長野</t>
    <phoneticPr fontId="1"/>
  </si>
  <si>
    <t>2311 東三河北部</t>
    <phoneticPr fontId="1"/>
  </si>
  <si>
    <t>4009 飯塚</t>
    <phoneticPr fontId="1"/>
  </si>
  <si>
    <t>4311 天草</t>
    <phoneticPr fontId="1"/>
  </si>
  <si>
    <t>4612 奄美</t>
    <phoneticPr fontId="1"/>
  </si>
  <si>
    <t>1010 太田・館林</t>
    <phoneticPr fontId="1"/>
  </si>
  <si>
    <t>1110 秩父</t>
    <phoneticPr fontId="1"/>
  </si>
  <si>
    <t>1310 北多摩西部</t>
    <phoneticPr fontId="1"/>
  </si>
  <si>
    <t>2010 北信</t>
    <phoneticPr fontId="1"/>
  </si>
  <si>
    <t>2312 東三河南部</t>
    <phoneticPr fontId="1"/>
  </si>
  <si>
    <t>4010 直方・鞍手</t>
    <phoneticPr fontId="1"/>
  </si>
  <si>
    <t>4312 熊本・上益城</t>
    <phoneticPr fontId="1"/>
  </si>
  <si>
    <t>1311 北多摩南部</t>
    <phoneticPr fontId="1"/>
  </si>
  <si>
    <t>2313 名古屋・尾張中部</t>
    <phoneticPr fontId="1"/>
  </si>
  <si>
    <t>4011 田川</t>
    <phoneticPr fontId="1"/>
  </si>
  <si>
    <t>1312 北多摩北部</t>
    <phoneticPr fontId="1"/>
  </si>
  <si>
    <t>4012 北九州</t>
    <phoneticPr fontId="1"/>
  </si>
  <si>
    <t>1313 島しょ</t>
    <phoneticPr fontId="1"/>
  </si>
  <si>
    <t>4013 京築</t>
    <phoneticPr fontId="1"/>
  </si>
  <si>
    <t>114 富良野</t>
    <phoneticPr fontId="1"/>
  </si>
  <si>
    <t>117 北網</t>
    <phoneticPr fontId="1"/>
  </si>
  <si>
    <t>118 遠紋</t>
    <phoneticPr fontId="1"/>
  </si>
  <si>
    <t>121 根室</t>
    <phoneticPr fontId="1"/>
  </si>
  <si>
    <t>カテゴリー1</t>
    <phoneticPr fontId="1"/>
  </si>
  <si>
    <t>病院</t>
    <phoneticPr fontId="1"/>
  </si>
  <si>
    <t>カテゴリー2</t>
    <phoneticPr fontId="1"/>
  </si>
  <si>
    <t>診療所</t>
    <phoneticPr fontId="1"/>
  </si>
  <si>
    <t>第二次救急医療機関</t>
    <phoneticPr fontId="1"/>
  </si>
  <si>
    <t>歯科診療所</t>
    <phoneticPr fontId="1"/>
  </si>
  <si>
    <t>第三次救急医療機関（救命救急センター）</t>
    <phoneticPr fontId="1"/>
  </si>
  <si>
    <t>02青森県</t>
    <phoneticPr fontId="10"/>
  </si>
  <si>
    <t>青森県立中央病院</t>
    <rPh sb="0" eb="4">
      <t>アオモリケンリツ</t>
    </rPh>
    <rPh sb="4" eb="6">
      <t>チュウオウ</t>
    </rPh>
    <rPh sb="6" eb="8">
      <t>ビョウイン</t>
    </rPh>
    <phoneticPr fontId="1"/>
  </si>
  <si>
    <t>Aomori　Prefectural　
Central　Hospital</t>
    <phoneticPr fontId="1"/>
  </si>
  <si>
    <t>030-8553</t>
  </si>
  <si>
    <t>青森県青森市東造道2-1-1</t>
    <rPh sb="0" eb="3">
      <t>アオモリケン</t>
    </rPh>
    <rPh sb="3" eb="5">
      <t>アオモリ</t>
    </rPh>
    <rPh sb="5" eb="6">
      <t>シ</t>
    </rPh>
    <rPh sb="6" eb="7">
      <t>ヒガシ</t>
    </rPh>
    <rPh sb="7" eb="8">
      <t>ツク</t>
    </rPh>
    <rPh sb="8" eb="9">
      <t>ミチ</t>
    </rPh>
    <phoneticPr fontId="13"/>
  </si>
  <si>
    <t>2-1-1　higashitsukurimichi　Aomorishi, Aomori Prefecture,
030-8553</t>
    <phoneticPr fontId="1"/>
  </si>
  <si>
    <t xml:space="preserve">(※1)
 017-726-8111 </t>
  </si>
  <si>
    <t>(※2)
月-金:8:15-11:30
（救急外来24時間対応)
土日・祝日：救急外来24時間対応</t>
    <phoneticPr fontId="1"/>
  </si>
  <si>
    <t>https://aomori-kenbyo.jp/（日本語）</t>
    <rPh sb="26" eb="29">
      <t>ニホンゴ</t>
    </rPh>
    <phoneticPr fontId="13"/>
  </si>
  <si>
    <t>(※3）
救急科：EN,ZH,KO,VI,PT,ES,RU,TH
内科：EN,ZH,KO,VI,PT,ES,RU,TH
外科：EN,ZH,KO,VI,PT,ES,RU,TH
小児科：EN,ZH,KO,VI,PT,ES,RU,TH
精神科：EN,ZH,KO,VI,PT,ES,RU,TH
皮膚科：EN,ZH,KO,VI,PT,ES,RU,TH
脳神経外科：EN,ZH,KO,VI,PT,ES,RU,TH
泌尿器科：EN,ZH,KO,VI,PT,ES,RU,TH
整形外科：EN,ZH,KO,VI,PT,ES,RU,TH
眼科：EN,ZH,KO,VI,PT,ES,RU,TH
耳鼻咽喉科：EN,ZH,KO,VI,PT,ES,RU,TH
産科：EN,ZH,KO,VI,PT,ES,RU,TH
婦人科：EN,ZH,KO,VI,PT,ES,RU,TH
歯科：EN,ZH,KO,VI,PT,ES,RU,TH
その他：EN,ZH,KO,VI,PT,ES,RU,TH</t>
    <phoneticPr fontId="1"/>
  </si>
  <si>
    <t>MUFG,DC,UFJ,NICOS,VISA,MASTER,JCB,AMEX,DinersClub,DISCOVER、中国銀聯</t>
    <rPh sb="59" eb="61">
      <t>チュウゴク</t>
    </rPh>
    <phoneticPr fontId="1"/>
  </si>
  <si>
    <t>カテゴリー1、カテゴリー2</t>
    <phoneticPr fontId="13"/>
  </si>
  <si>
    <t>第三次救急医療機関（救命救急センター）</t>
    <rPh sb="0" eb="3">
      <t>ダイサンジ</t>
    </rPh>
    <rPh sb="3" eb="5">
      <t>キュウキュウ</t>
    </rPh>
    <rPh sb="5" eb="7">
      <t>イリョウ</t>
    </rPh>
    <rPh sb="7" eb="9">
      <t>キカン</t>
    </rPh>
    <rPh sb="10" eb="12">
      <t>キュウメイ</t>
    </rPh>
    <rPh sb="12" eb="14">
      <t>キュウキュウ</t>
    </rPh>
    <phoneticPr fontId="13"/>
  </si>
  <si>
    <t>平日8:15-16:00
:EN</t>
  </si>
  <si>
    <t>24時間:EN、ZH、KO
8:30-24:00:VI,PT,ES,RU,TH</t>
    <rPh sb="2" eb="4">
      <t>ジカン</t>
    </rPh>
    <phoneticPr fontId="13"/>
  </si>
  <si>
    <t>(※1）外国語による電話での対応はしていません。
(※2）
診療科によって受付時間の変更、又は曜日による休診日がありますので、県立中央病院ホームページで御確認願います。
また、以下の場合を除いて、紹介状及び予約がない場合は、初診料に加えて非紹介患者初診料医科7,700円、歯科5,500円を追加料金としてご負担いただきます。
ア．ただちに入院や手術等を要する場合、
イ．国、県の公費負担医療の受給対象者の場合、
ウ．緊急性が高いと認められる場合　等
(※3）
主に、遠隔通訳での対応となります。</t>
    <rPh sb="4" eb="6">
      <t>ガイコク</t>
    </rPh>
    <rPh sb="6" eb="7">
      <t>ゴ</t>
    </rPh>
    <rPh sb="10" eb="12">
      <t>デンワ</t>
    </rPh>
    <rPh sb="14" eb="16">
      <t>タイオウ</t>
    </rPh>
    <rPh sb="30" eb="32">
      <t>シンリョウ</t>
    </rPh>
    <rPh sb="32" eb="33">
      <t>カ</t>
    </rPh>
    <rPh sb="37" eb="39">
      <t>ウケツケ</t>
    </rPh>
    <rPh sb="39" eb="41">
      <t>ジカン</t>
    </rPh>
    <rPh sb="42" eb="44">
      <t>ヘンコウ</t>
    </rPh>
    <rPh sb="45" eb="46">
      <t>マタ</t>
    </rPh>
    <rPh sb="47" eb="49">
      <t>ヨウビ</t>
    </rPh>
    <rPh sb="52" eb="54">
      <t>キュウシン</t>
    </rPh>
    <rPh sb="54" eb="55">
      <t>ビ</t>
    </rPh>
    <rPh sb="63" eb="64">
      <t>ケン</t>
    </rPh>
    <rPh sb="64" eb="65">
      <t>リツ</t>
    </rPh>
    <rPh sb="65" eb="69">
      <t>チュウオウビョウイン</t>
    </rPh>
    <rPh sb="76" eb="79">
      <t>ゴカクニン</t>
    </rPh>
    <rPh sb="79" eb="80">
      <t>ネガ</t>
    </rPh>
    <rPh sb="88" eb="90">
      <t>イカ</t>
    </rPh>
    <rPh sb="91" eb="93">
      <t>バアイ</t>
    </rPh>
    <rPh sb="230" eb="231">
      <t>オモ</t>
    </rPh>
    <rPh sb="233" eb="235">
      <t>エンカク</t>
    </rPh>
    <rPh sb="235" eb="237">
      <t>ツウヤク</t>
    </rPh>
    <rPh sb="239" eb="241">
      <t>タイオウ</t>
    </rPh>
    <phoneticPr fontId="13"/>
  </si>
  <si>
    <t>02青森県</t>
    <phoneticPr fontId="9"/>
  </si>
  <si>
    <t>弘前大学医学部附属病院</t>
    <rPh sb="0" eb="9">
      <t>ヒロサキダイガクイガクブフゾク</t>
    </rPh>
    <rPh sb="9" eb="11">
      <t>ビョウイン</t>
    </rPh>
    <phoneticPr fontId="10"/>
  </si>
  <si>
    <t>Hirosaki University Hospital</t>
  </si>
  <si>
    <t>036-8563</t>
  </si>
  <si>
    <t>青森県弘前市本町５３番地</t>
    <phoneticPr fontId="10"/>
  </si>
  <si>
    <t xml:space="preserve">53 Honcho, Hirosaki, Aomori </t>
  </si>
  <si>
    <t>0172-33-5111</t>
  </si>
  <si>
    <t xml:space="preserve">土・日曜日，祝日，振替休日及び年末年始（１２月２９日～１月３日）は休診。
初診・再来新患（長期間受診のない患者）の受付時間は１０時３０分まで。
※１　診療科により初診日が異なります。
※２　紹介状の持参及び事前の予約が必要です。
※３　専門外来の診療日及び診療時間は初診・再来と異なる場合があります。
詳しくは本院ホームページをご覧いただくか，各科外来受付へお尋ねください。
</t>
    <rPh sb="95" eb="98">
      <t>ショウカイジョウ</t>
    </rPh>
    <rPh sb="99" eb="101">
      <t>ジサン</t>
    </rPh>
    <rPh sb="101" eb="102">
      <t>オヨ</t>
    </rPh>
    <rPh sb="103" eb="105">
      <t>ジゼン</t>
    </rPh>
    <rPh sb="106" eb="108">
      <t>ヨヤク</t>
    </rPh>
    <rPh sb="109" eb="111">
      <t>ヒツヨウ</t>
    </rPh>
    <phoneticPr fontId="1"/>
  </si>
  <si>
    <t>https://www.med.hirosaki-u.ac.jp/hospital/index.html（日本語）</t>
    <rPh sb="53" eb="56">
      <t>ニホンゴ</t>
    </rPh>
    <phoneticPr fontId="59"/>
  </si>
  <si>
    <t>救急科：EN
内科：EN
外科：EN
小児科：EN
精神科：EN
皮膚科：EN
脳神経外科：EN
泌尿器科：EN
整形外科：EN
眼科：EN
耳鼻咽喉科：EN
産科：EN
婦人科：EN
歯科：EN,ZH
その他：EN</t>
    <phoneticPr fontId="1"/>
  </si>
  <si>
    <t>JCB、NICOS、UFJ、DC、VISA、MasterCard、ﾀﾞｲﾅｰｽｸﾗﾌﾞ、ｱﾒﾘｶﾝ・ｴｷｽﾌﾟﾚｽ、MUFGCARD</t>
  </si>
  <si>
    <t>カテゴリー1</t>
    <phoneticPr fontId="9"/>
  </si>
  <si>
    <t>翻訳アプリ、翻訳機による対応：EN,ZH,KO等／要事前連絡</t>
    <rPh sb="0" eb="2">
      <t>ホンヤク</t>
    </rPh>
    <rPh sb="6" eb="9">
      <t>ホンヤクキ</t>
    </rPh>
    <rPh sb="12" eb="14">
      <t>タイオウ</t>
    </rPh>
    <rPh sb="23" eb="24">
      <t>トウ</t>
    </rPh>
    <rPh sb="25" eb="26">
      <t>ヨウ</t>
    </rPh>
    <rPh sb="26" eb="28">
      <t>ジゼン</t>
    </rPh>
    <rPh sb="28" eb="30">
      <t>レンラク</t>
    </rPh>
    <phoneticPr fontId="10"/>
  </si>
  <si>
    <t>八戸市立市民病院</t>
    <rPh sb="0" eb="8">
      <t>ハチ</t>
    </rPh>
    <phoneticPr fontId="1"/>
  </si>
  <si>
    <t>Hachinohe city hospital</t>
    <phoneticPr fontId="1"/>
  </si>
  <si>
    <t>031-8555</t>
    <phoneticPr fontId="1"/>
  </si>
  <si>
    <t>青森県八戸市田向三丁目１番１号</t>
    <rPh sb="0" eb="3">
      <t>アオモリケン</t>
    </rPh>
    <rPh sb="3" eb="6">
      <t>ハチノヘシ</t>
    </rPh>
    <rPh sb="6" eb="8">
      <t>タムカイ</t>
    </rPh>
    <rPh sb="8" eb="11">
      <t>サンチョウメ</t>
    </rPh>
    <rPh sb="12" eb="13">
      <t>バン</t>
    </rPh>
    <rPh sb="14" eb="15">
      <t>ゴウ</t>
    </rPh>
    <phoneticPr fontId="13"/>
  </si>
  <si>
    <t>3-1-1 Tamukai,Hachinohe,Aomori</t>
    <phoneticPr fontId="1"/>
  </si>
  <si>
    <t>0178-72-5111</t>
    <phoneticPr fontId="13"/>
  </si>
  <si>
    <t>平日:８:15～17:00
（救命救急センター365日24時間対応）</t>
    <rPh sb="0" eb="2">
      <t>ヘイジツ</t>
    </rPh>
    <rPh sb="26" eb="27">
      <t>ニチ</t>
    </rPh>
    <phoneticPr fontId="13"/>
  </si>
  <si>
    <t>https://www.hospital.hachinohe.aomori.jp (日本語)</t>
    <rPh sb="42" eb="45">
      <t>ニホンゴ</t>
    </rPh>
    <phoneticPr fontId="32"/>
  </si>
  <si>
    <t>脳神経内科：EN
小児科：EN
外科：EN
歯科口腔外科：EN
臨床検査科（病理報告書作成のみ）：EN</t>
    <rPh sb="0" eb="1">
      <t>ノウ</t>
    </rPh>
    <rPh sb="1" eb="3">
      <t>シンケイ</t>
    </rPh>
    <rPh sb="3" eb="5">
      <t>ナイカ</t>
    </rPh>
    <rPh sb="9" eb="12">
      <t>ショウニカ</t>
    </rPh>
    <rPh sb="24" eb="26">
      <t>コウクウ</t>
    </rPh>
    <rPh sb="26" eb="28">
      <t>ゲカ</t>
    </rPh>
    <rPh sb="32" eb="34">
      <t>リンショウ</t>
    </rPh>
    <rPh sb="34" eb="36">
      <t>ケンサ</t>
    </rPh>
    <rPh sb="36" eb="37">
      <t>カ</t>
    </rPh>
    <rPh sb="38" eb="40">
      <t>ビョウリ</t>
    </rPh>
    <rPh sb="40" eb="43">
      <t>ホウコクショ</t>
    </rPh>
    <rPh sb="43" eb="45">
      <t>サクセイ</t>
    </rPh>
    <phoneticPr fontId="9"/>
  </si>
  <si>
    <t>VISA、MASTER、AMEX、JCB、Diners Club、Discover、銀聯、UFJ、NICOS、DC</t>
    <phoneticPr fontId="1"/>
  </si>
  <si>
    <t>事務職員（通訳員）による通訳：EN/平日8：15～16：15</t>
    <rPh sb="0" eb="4">
      <t>ジムショクイン</t>
    </rPh>
    <rPh sb="5" eb="7">
      <t>ツウヤク</t>
    </rPh>
    <rPh sb="7" eb="8">
      <t>イン</t>
    </rPh>
    <rPh sb="12" eb="14">
      <t>ツウヤク</t>
    </rPh>
    <rPh sb="18" eb="20">
      <t>ヘイジツ</t>
    </rPh>
    <phoneticPr fontId="1"/>
  </si>
  <si>
    <t>青森労災病院</t>
    <rPh sb="0" eb="2">
      <t>アオモリ</t>
    </rPh>
    <rPh sb="2" eb="4">
      <t>ロウサイ</t>
    </rPh>
    <rPh sb="4" eb="6">
      <t>ビョウイン</t>
    </rPh>
    <phoneticPr fontId="32"/>
  </si>
  <si>
    <t>Aomori 
Rosai
 Hospital</t>
    <phoneticPr fontId="1"/>
  </si>
  <si>
    <t>031-8551</t>
  </si>
  <si>
    <t>青森県八戸市白銀町南ヶ丘１</t>
    <rPh sb="0" eb="3">
      <t>アオモリケン</t>
    </rPh>
    <rPh sb="3" eb="6">
      <t>ハチノヘシ</t>
    </rPh>
    <rPh sb="6" eb="9">
      <t>シロガネマチ</t>
    </rPh>
    <rPh sb="9" eb="12">
      <t>ミナミガオカ</t>
    </rPh>
    <phoneticPr fontId="32"/>
  </si>
  <si>
    <t>1Minamigaoka,Siroganemati,Hachinohe,Aomori</t>
    <phoneticPr fontId="1"/>
  </si>
  <si>
    <t>0178-33-1551</t>
  </si>
  <si>
    <t>月-金:8:15-11:00（救急外来24時間対応)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32"/>
  </si>
  <si>
    <t>http://www.aomorih.johas.go.jp/ (日本語)</t>
    <rPh sb="33" eb="36">
      <t>ニホンゴ</t>
    </rPh>
    <phoneticPr fontId="32"/>
  </si>
  <si>
    <t>整形外科：EN
その他：EN</t>
    <rPh sb="0" eb="2">
      <t>セイケイ</t>
    </rPh>
    <rPh sb="2" eb="4">
      <t>ゲカ</t>
    </rPh>
    <rPh sb="10" eb="11">
      <t>タ</t>
    </rPh>
    <phoneticPr fontId="32"/>
  </si>
  <si>
    <t>VISA、MASTER、AMEX、JCB、Diners Club</t>
  </si>
  <si>
    <t>十和田市立中央病院</t>
    <rPh sb="0" eb="3">
      <t>トワダ</t>
    </rPh>
    <rPh sb="3" eb="5">
      <t>シリツ</t>
    </rPh>
    <rPh sb="5" eb="7">
      <t>チュウオウ</t>
    </rPh>
    <rPh sb="7" eb="8">
      <t>ビョウ</t>
    </rPh>
    <rPh sb="8" eb="9">
      <t>イン</t>
    </rPh>
    <phoneticPr fontId="1"/>
  </si>
  <si>
    <t>Towada
City
Hospital</t>
    <phoneticPr fontId="1"/>
  </si>
  <si>
    <t>034-0093</t>
  </si>
  <si>
    <t>十和田市西十二番町14番8号</t>
    <rPh sb="0" eb="4">
      <t>トワダシ</t>
    </rPh>
    <rPh sb="4" eb="5">
      <t>ニシ</t>
    </rPh>
    <rPh sb="5" eb="7">
      <t>１２</t>
    </rPh>
    <rPh sb="7" eb="8">
      <t>バン</t>
    </rPh>
    <rPh sb="8" eb="9">
      <t>マチ</t>
    </rPh>
    <rPh sb="11" eb="12">
      <t>バン</t>
    </rPh>
    <rPh sb="13" eb="14">
      <t>ゴウ</t>
    </rPh>
    <phoneticPr fontId="13"/>
  </si>
  <si>
    <t>14-8 nishi12 bancyou towada-city aomori 034-0093</t>
  </si>
  <si>
    <t>0176-23-5121</t>
  </si>
  <si>
    <t>月-金:8:30-16:00（救急外来24時間対応)
土日・祝日：救急外来24時間対応</t>
    <rPh sb="17" eb="19">
      <t>ガイライ</t>
    </rPh>
    <rPh sb="35" eb="37">
      <t>ガイライ</t>
    </rPh>
    <phoneticPr fontId="13"/>
  </si>
  <si>
    <t>http://www.hp-chuou-towada.towada.aomori.jp(日本語)</t>
  </si>
  <si>
    <t>救急科：EN,ZH,KO,FR,VI
内科:EN,ZH,KO,FR,VI
外科:EN,ZH,KO,FR,VI
整形外科:EN,ZH,KO,FR,VI
脳神経外科:EN,ZH,KO,FR,VI
小児科:EN,ZH,KO,FR,VI
婦人科:EN,ZH,KO,FR,VI
泌尿器科:EN,ZH,KO,FR,VI
精神科:EN,ZH,KO,FR,VI</t>
    <rPh sb="0" eb="2">
      <t>キュウキュウ</t>
    </rPh>
    <rPh sb="2" eb="3">
      <t>カ</t>
    </rPh>
    <rPh sb="37" eb="39">
      <t>ゲカ</t>
    </rPh>
    <rPh sb="55" eb="57">
      <t>セイケイ</t>
    </rPh>
    <rPh sb="57" eb="59">
      <t>ゲカ</t>
    </rPh>
    <rPh sb="75" eb="78">
      <t>ノウシンケイ</t>
    </rPh>
    <rPh sb="78" eb="80">
      <t>ゲカ</t>
    </rPh>
    <rPh sb="96" eb="98">
      <t>ショウニ</t>
    </rPh>
    <rPh sb="98" eb="99">
      <t>カ</t>
    </rPh>
    <rPh sb="134" eb="138">
      <t>ヒニョウキカ</t>
    </rPh>
    <rPh sb="154" eb="157">
      <t>セイシンカ</t>
    </rPh>
    <phoneticPr fontId="13"/>
  </si>
  <si>
    <t>VISA、MASTER、AMEX、JCB、DC、UFJ、NicoS、DinersClub、DISCOVER、MUFG</t>
    <phoneticPr fontId="1"/>
  </si>
  <si>
    <t>第二次救急医療機関</t>
    <rPh sb="0" eb="1">
      <t>ダイ</t>
    </rPh>
    <rPh sb="1" eb="2">
      <t>ニ</t>
    </rPh>
    <rPh sb="2" eb="3">
      <t>ジ</t>
    </rPh>
    <rPh sb="3" eb="5">
      <t>キュウキュウ</t>
    </rPh>
    <rPh sb="5" eb="7">
      <t>イリョウ</t>
    </rPh>
    <rPh sb="7" eb="9">
      <t>キカン</t>
    </rPh>
    <phoneticPr fontId="13"/>
  </si>
  <si>
    <t>通訳業務委託：EN,ZH,KO,FR,VI
/原則８：30～17：00※要事前連絡
翻訳ソフト対応：EN,ZN,KO等/24時間対応</t>
    <rPh sb="0" eb="2">
      <t>ツウヤク</t>
    </rPh>
    <rPh sb="2" eb="4">
      <t>ギョウム</t>
    </rPh>
    <rPh sb="4" eb="6">
      <t>イタク</t>
    </rPh>
    <rPh sb="23" eb="25">
      <t>ゲンソク</t>
    </rPh>
    <rPh sb="36" eb="37">
      <t>ヨウ</t>
    </rPh>
    <rPh sb="37" eb="39">
      <t>ジゼン</t>
    </rPh>
    <rPh sb="39" eb="41">
      <t>レンラク</t>
    </rPh>
    <rPh sb="43" eb="45">
      <t>ホンヤク</t>
    </rPh>
    <rPh sb="48" eb="50">
      <t>タイオウ</t>
    </rPh>
    <rPh sb="59" eb="60">
      <t>トウ</t>
    </rPh>
    <rPh sb="63" eb="65">
      <t>ジカン</t>
    </rPh>
    <rPh sb="65" eb="67">
      <t>タイオウ</t>
    </rPh>
    <phoneticPr fontId="13"/>
  </si>
  <si>
    <t>03岩手県</t>
    <rPh sb="2" eb="5">
      <t>イワテケン</t>
    </rPh>
    <phoneticPr fontId="10"/>
  </si>
  <si>
    <t>301 盛岡</t>
    <phoneticPr fontId="9"/>
  </si>
  <si>
    <t>岩手医科大学附属病院</t>
    <rPh sb="6" eb="8">
      <t>フゾク</t>
    </rPh>
    <phoneticPr fontId="8"/>
  </si>
  <si>
    <t>IwateMedicalUniversityHospital</t>
  </si>
  <si>
    <t>028-3695</t>
  </si>
  <si>
    <t>岩手県紫波郡矢巾町医大通二丁目１番１号</t>
    <rPh sb="0" eb="3">
      <t>イワテケン</t>
    </rPh>
    <phoneticPr fontId="12"/>
  </si>
  <si>
    <t>2-1-1,Idaidori,Yahaba Shiwa District,Iwate prefecture,028-3695</t>
  </si>
  <si>
    <t>019-613-7111</t>
  </si>
  <si>
    <t>月～金：午前8時30分～午後4時00分
月・水・金（歯科診療のみ）：午前8時30分～午後5時00分
第１・４土曜日：午前8時30分〜午前11時00分</t>
  </si>
  <si>
    <t>http://www.iwate-med.ac.jp/hospital/(日本語)</t>
  </si>
  <si>
    <t>内科、消化器内科、肝臓内科、糖尿病・代謝内科、循環器内科、内分泌内科、腎臓内科、呼吸器内科、心療内科、アレルギー科、血液・腫瘍内科、神経内科、老年内科、外科、消化器外科、肝臓外科、乳腺外科、小児外科、気管食道外科、脳神経外科、呼吸器外科、心臓血管外科、整形外科、リハビリテーション科、リウマチ科、形成外科、頭頸部外科、美容外科、産婦人科、小児科、耳鼻咽喉科、眼科、皮膚科、泌尿器科、放射線診断科、放射線治療科、循環器放射線科、麻酔科、精神科、救急科、臨床検査科、病理診断科、緩和ケア内科、歯科、矯正歯科、小児歯科、歯科口腔外科/EN</t>
  </si>
  <si>
    <t>VISA,MASTER,American Express,Diners</t>
    <phoneticPr fontId="9"/>
  </si>
  <si>
    <t>EN/8：30～17：00</t>
  </si>
  <si>
    <t>306 釜石</t>
    <phoneticPr fontId="9"/>
  </si>
  <si>
    <t>岩手県立釜石病院</t>
  </si>
  <si>
    <t>Iwate Prefectural Kamaishi Hospital</t>
  </si>
  <si>
    <t>026-0055</t>
  </si>
  <si>
    <t>岩手県釜石市甲子町第10地割483-6</t>
  </si>
  <si>
    <t>10the floor 483-6, Kasshicho, Kamaishi shi,Iwate prefecture,
026-0055</t>
  </si>
  <si>
    <t>0193-25-2011</t>
  </si>
  <si>
    <t xml:space="preserve">【毎週金曜日のみ受付】
　眼科：12:00-14:00
【第1・3木曜日のみ受付】
　呼吸器科：12：00-14：00
【月-金】
　産婦人科,整形外科,耳鼻咽喉科：　
　8：30-10：00
　上記以外：8:30-11:00
　月-金：救急外来24時間対応
　土日・祝日：救急外来24時間対応
</t>
  </si>
  <si>
    <t>http://kamaishi-hp.com/</t>
  </si>
  <si>
    <t>内科、循環器内科、呼吸器内科、消化器内科、小児科、外科、心臓血管外科、整形外科、脳神経外科、脳神経内科、形成外科、泌尿器科、産婦人科、眼科、耳鼻咽喉科/自動音声翻訳機等にて対応</t>
    <phoneticPr fontId="9"/>
  </si>
  <si>
    <t>VISA,MASTER,AMEX,JCB</t>
    <phoneticPr fontId="9"/>
  </si>
  <si>
    <t>通訳を必要とする患者の依頼に基づき関係機関に対し医療通訳ボランティアの派遣を要請:EN,ZH,KO,TL</t>
    <rPh sb="0" eb="2">
      <t>ツウヤク</t>
    </rPh>
    <rPh sb="3" eb="5">
      <t>ヒツヨウ</t>
    </rPh>
    <rPh sb="8" eb="10">
      <t>カンジャ</t>
    </rPh>
    <rPh sb="11" eb="13">
      <t>イライ</t>
    </rPh>
    <rPh sb="14" eb="15">
      <t>モト</t>
    </rPh>
    <rPh sb="17" eb="19">
      <t>カンケイ</t>
    </rPh>
    <rPh sb="19" eb="21">
      <t>キカン</t>
    </rPh>
    <rPh sb="22" eb="23">
      <t>タイ</t>
    </rPh>
    <rPh sb="24" eb="26">
      <t>イリョウ</t>
    </rPh>
    <rPh sb="35" eb="37">
      <t>ハケン</t>
    </rPh>
    <rPh sb="38" eb="40">
      <t>ヨウセイ</t>
    </rPh>
    <phoneticPr fontId="13"/>
  </si>
  <si>
    <t>24時間:EN,ZH,KO,VI,TL,ES,PT,ID,IT,FR,DE,RU,TH,MS,NE,ミャンマー語,KM</t>
    <rPh sb="2" eb="4">
      <t>ジカン</t>
    </rPh>
    <rPh sb="55" eb="56">
      <t>ゴ</t>
    </rPh>
    <phoneticPr fontId="13"/>
  </si>
  <si>
    <t xml:space="preserve">月-金：24時間
自動翻訳機器等にて対応
</t>
  </si>
  <si>
    <t>岩手県立中央病院</t>
    <rPh sb="0" eb="4">
      <t>イワテケンリツ</t>
    </rPh>
    <rPh sb="4" eb="6">
      <t>チュウオウ</t>
    </rPh>
    <rPh sb="6" eb="8">
      <t>ビョウイン</t>
    </rPh>
    <phoneticPr fontId="13"/>
  </si>
  <si>
    <t>Iwate Prefectural Central Hospital</t>
  </si>
  <si>
    <t>020-0066</t>
  </si>
  <si>
    <t>岩手県盛岡市上田1丁目4-1</t>
    <rPh sb="0" eb="3">
      <t>イワテケン</t>
    </rPh>
    <rPh sb="3" eb="6">
      <t>モリオカシ</t>
    </rPh>
    <rPh sb="6" eb="8">
      <t>ウエダ</t>
    </rPh>
    <rPh sb="9" eb="11">
      <t>チョウメ</t>
    </rPh>
    <phoneticPr fontId="13"/>
  </si>
  <si>
    <t>1-4-1,Ueda,Moriokashi ,Iwate prefecture,020-0066</t>
  </si>
  <si>
    <t>019-653-1151</t>
  </si>
  <si>
    <t>月-金:8:00-11:00
(診療科によって新患は紹介患者、再来は予約患者のみの対応）救急外来は24時間対応
土日・祝日：救急外来24時間対応</t>
    <rPh sb="16" eb="19">
      <t>シンリョウカ</t>
    </rPh>
    <rPh sb="23" eb="25">
      <t>シンカン</t>
    </rPh>
    <rPh sb="26" eb="28">
      <t>ショウカイ</t>
    </rPh>
    <rPh sb="28" eb="30">
      <t>カンジャ</t>
    </rPh>
    <rPh sb="31" eb="33">
      <t>サイライ</t>
    </rPh>
    <rPh sb="34" eb="36">
      <t>ヨヤク</t>
    </rPh>
    <rPh sb="36" eb="38">
      <t>カンジャ</t>
    </rPh>
    <rPh sb="41" eb="43">
      <t>タイオウ</t>
    </rPh>
    <rPh sb="44" eb="46">
      <t>キュウキュウ</t>
    </rPh>
    <rPh sb="46" eb="48">
      <t>ガイライ</t>
    </rPh>
    <rPh sb="51" eb="53">
      <t>ジカン</t>
    </rPh>
    <rPh sb="53" eb="55">
      <t>タイオウ</t>
    </rPh>
    <rPh sb="56" eb="58">
      <t>ドニチ</t>
    </rPh>
    <rPh sb="59" eb="61">
      <t>シュクジツ</t>
    </rPh>
    <phoneticPr fontId="15"/>
  </si>
  <si>
    <t>http://www.chuo-hp.jp/</t>
  </si>
  <si>
    <t>血液内科、総合診療科、糖尿病・内分泌内科、消化器内科・消化器外科、小児外科・小児科、整形外科、脳神経内科・脳神経外科、循環器内科、心臓血管外科、呼吸器内科・呼吸器外科、形成外科、緩和ケア科、ペインクリニック科、精神科、皮膚科、眼科、歯科口腔外科／遠隔通訳、自動翻訳機器にて対応</t>
    <rPh sb="0" eb="2">
      <t>ケツエキ</t>
    </rPh>
    <rPh sb="2" eb="4">
      <t>ナイカ</t>
    </rPh>
    <rPh sb="5" eb="7">
      <t>ソウゴウ</t>
    </rPh>
    <rPh sb="7" eb="10">
      <t>シンリョウカ</t>
    </rPh>
    <rPh sb="11" eb="14">
      <t>トウニョウビョウ</t>
    </rPh>
    <rPh sb="15" eb="18">
      <t>ナイブンピツ</t>
    </rPh>
    <rPh sb="18" eb="20">
      <t>ナイカ</t>
    </rPh>
    <rPh sb="21" eb="24">
      <t>ショウカキ</t>
    </rPh>
    <rPh sb="24" eb="26">
      <t>ナイカ</t>
    </rPh>
    <rPh sb="27" eb="30">
      <t>ショウカキ</t>
    </rPh>
    <rPh sb="30" eb="32">
      <t>ゲカ</t>
    </rPh>
    <rPh sb="33" eb="35">
      <t>ショウニ</t>
    </rPh>
    <rPh sb="35" eb="37">
      <t>ゲカ</t>
    </rPh>
    <rPh sb="38" eb="41">
      <t>ショウニカ</t>
    </rPh>
    <rPh sb="42" eb="44">
      <t>セイケイ</t>
    </rPh>
    <rPh sb="44" eb="46">
      <t>ゲカ</t>
    </rPh>
    <rPh sb="47" eb="50">
      <t>ノウシンケイ</t>
    </rPh>
    <rPh sb="50" eb="52">
      <t>ナイカ</t>
    </rPh>
    <rPh sb="53" eb="56">
      <t>ノウシンケイ</t>
    </rPh>
    <rPh sb="56" eb="58">
      <t>ゲカ</t>
    </rPh>
    <rPh sb="59" eb="62">
      <t>ジュンカンキ</t>
    </rPh>
    <rPh sb="62" eb="64">
      <t>ナイカ</t>
    </rPh>
    <rPh sb="65" eb="67">
      <t>シンゾウ</t>
    </rPh>
    <rPh sb="67" eb="69">
      <t>ケッカン</t>
    </rPh>
    <rPh sb="69" eb="71">
      <t>ゲカ</t>
    </rPh>
    <rPh sb="72" eb="75">
      <t>コキュウキ</t>
    </rPh>
    <rPh sb="75" eb="77">
      <t>ナイカ</t>
    </rPh>
    <rPh sb="78" eb="81">
      <t>コキュウキ</t>
    </rPh>
    <rPh sb="81" eb="83">
      <t>ゲカ</t>
    </rPh>
    <rPh sb="84" eb="86">
      <t>ケイセイ</t>
    </rPh>
    <rPh sb="86" eb="88">
      <t>ゲカ</t>
    </rPh>
    <rPh sb="89" eb="91">
      <t>カンワ</t>
    </rPh>
    <rPh sb="93" eb="94">
      <t>カ</t>
    </rPh>
    <rPh sb="103" eb="104">
      <t>カ</t>
    </rPh>
    <rPh sb="105" eb="107">
      <t>セイシン</t>
    </rPh>
    <rPh sb="107" eb="108">
      <t>カ</t>
    </rPh>
    <rPh sb="109" eb="112">
      <t>ヒフカ</t>
    </rPh>
    <rPh sb="113" eb="115">
      <t>ガンカ</t>
    </rPh>
    <rPh sb="116" eb="118">
      <t>シカ</t>
    </rPh>
    <rPh sb="118" eb="120">
      <t>コウクウ</t>
    </rPh>
    <rPh sb="120" eb="122">
      <t>ゲカ</t>
    </rPh>
    <rPh sb="123" eb="125">
      <t>エンカク</t>
    </rPh>
    <rPh sb="125" eb="127">
      <t>ツウヤク</t>
    </rPh>
    <rPh sb="128" eb="130">
      <t>ジドウ</t>
    </rPh>
    <rPh sb="130" eb="132">
      <t>ホンヤク</t>
    </rPh>
    <rPh sb="132" eb="134">
      <t>キキ</t>
    </rPh>
    <rPh sb="136" eb="138">
      <t>タイオウ</t>
    </rPh>
    <phoneticPr fontId="13"/>
  </si>
  <si>
    <t>VISA,JCB,Master Card,American　Express</t>
    <phoneticPr fontId="9"/>
  </si>
  <si>
    <t>第三次救急医療機関（救命救急センター）</t>
    <phoneticPr fontId="13"/>
  </si>
  <si>
    <t>24時間：自動翻訳機器等にて対応</t>
    <rPh sb="2" eb="4">
      <t>ジカン</t>
    </rPh>
    <rPh sb="5" eb="7">
      <t>ジドウ</t>
    </rPh>
    <rPh sb="7" eb="9">
      <t>ホンヤク</t>
    </rPh>
    <rPh sb="9" eb="11">
      <t>キキ</t>
    </rPh>
    <rPh sb="11" eb="12">
      <t>トウ</t>
    </rPh>
    <rPh sb="14" eb="16">
      <t>タイオウ</t>
    </rPh>
    <phoneticPr fontId="13"/>
  </si>
  <si>
    <t>305 気仙</t>
    <phoneticPr fontId="9"/>
  </si>
  <si>
    <t>岩手県立大船渡病院</t>
    <rPh sb="0" eb="4">
      <t>イワテケンリツ</t>
    </rPh>
    <rPh sb="4" eb="7">
      <t>オオフナト</t>
    </rPh>
    <rPh sb="7" eb="9">
      <t>ビョウイン</t>
    </rPh>
    <phoneticPr fontId="13"/>
  </si>
  <si>
    <t>Iwate Prefectural Ofunato Hospital</t>
  </si>
  <si>
    <t>022-8512</t>
  </si>
  <si>
    <t>岩手県大船渡市大船渡町字山馬越10-1</t>
    <rPh sb="0" eb="3">
      <t>イワテケン</t>
    </rPh>
    <rPh sb="3" eb="7">
      <t>オオフナトシ</t>
    </rPh>
    <rPh sb="7" eb="11">
      <t>オオフナトチョウ</t>
    </rPh>
    <rPh sb="11" eb="12">
      <t>アザ</t>
    </rPh>
    <rPh sb="12" eb="13">
      <t>ヤマ</t>
    </rPh>
    <rPh sb="13" eb="14">
      <t>ウマ</t>
    </rPh>
    <rPh sb="14" eb="15">
      <t>コ</t>
    </rPh>
    <phoneticPr fontId="13"/>
  </si>
  <si>
    <t>10-1,Ofunatocho  Yamamagoe,Ofunatoshi ,Iwate prefecture,022-8512</t>
  </si>
  <si>
    <t>0192-26-1111</t>
  </si>
  <si>
    <t>月-金:8:30-11:00
、受付時間は診療科によって異なる
(診療科によって新患は紹介患者、再来は予約患者のみの対応）救急外来24時間対応
土日・祝日：救急外来24時間対応</t>
    <rPh sb="16" eb="18">
      <t>ウケツケ</t>
    </rPh>
    <rPh sb="18" eb="20">
      <t>ジカン</t>
    </rPh>
    <rPh sb="21" eb="24">
      <t>シンリョウカ</t>
    </rPh>
    <rPh sb="28" eb="29">
      <t>コト</t>
    </rPh>
    <rPh sb="72" eb="74">
      <t>ドニチ</t>
    </rPh>
    <rPh sb="75" eb="77">
      <t>シュクジツ</t>
    </rPh>
    <phoneticPr fontId="15"/>
  </si>
  <si>
    <t>http://oofunato-hp.com/</t>
  </si>
  <si>
    <t>循環器内科、脳神経内科、血液内科、内科・消化器内科、外科、緩和医療科、小児科、整形外科、呼吸器内科、脳神経外科、泌尿器科、放射線科、産婦人科、耳鼻咽喉科、形成外科、精神科、眼科、皮膚科／遠隔通訳で対応</t>
    <rPh sb="0" eb="3">
      <t>ジュンカンキ</t>
    </rPh>
    <rPh sb="3" eb="5">
      <t>ナイカ</t>
    </rPh>
    <rPh sb="6" eb="9">
      <t>ノウシンケイ</t>
    </rPh>
    <rPh sb="9" eb="11">
      <t>ナイカ</t>
    </rPh>
    <rPh sb="12" eb="14">
      <t>ケツエキ</t>
    </rPh>
    <rPh sb="14" eb="16">
      <t>ナイカ</t>
    </rPh>
    <rPh sb="17" eb="19">
      <t>ナイカ</t>
    </rPh>
    <rPh sb="20" eb="23">
      <t>ショウカキ</t>
    </rPh>
    <rPh sb="23" eb="25">
      <t>ナイカ</t>
    </rPh>
    <rPh sb="26" eb="28">
      <t>ゲカ</t>
    </rPh>
    <rPh sb="29" eb="31">
      <t>カンワ</t>
    </rPh>
    <rPh sb="31" eb="33">
      <t>イリョウ</t>
    </rPh>
    <rPh sb="33" eb="34">
      <t>カ</t>
    </rPh>
    <rPh sb="35" eb="38">
      <t>ショウニカ</t>
    </rPh>
    <rPh sb="39" eb="41">
      <t>セイケイ</t>
    </rPh>
    <rPh sb="41" eb="43">
      <t>ゲカ</t>
    </rPh>
    <rPh sb="44" eb="47">
      <t>コキュウキ</t>
    </rPh>
    <rPh sb="47" eb="49">
      <t>ナイカ</t>
    </rPh>
    <rPh sb="50" eb="53">
      <t>ノウシンケイ</t>
    </rPh>
    <rPh sb="53" eb="55">
      <t>ゲカ</t>
    </rPh>
    <rPh sb="56" eb="60">
      <t>ヒニョウキカ</t>
    </rPh>
    <rPh sb="61" eb="64">
      <t>ホウシャセン</t>
    </rPh>
    <rPh sb="64" eb="65">
      <t>カ</t>
    </rPh>
    <rPh sb="66" eb="70">
      <t>サンフジンカ</t>
    </rPh>
    <rPh sb="71" eb="73">
      <t>ジビ</t>
    </rPh>
    <rPh sb="73" eb="75">
      <t>インコウ</t>
    </rPh>
    <rPh sb="75" eb="76">
      <t>カ</t>
    </rPh>
    <rPh sb="77" eb="79">
      <t>ケイセイ</t>
    </rPh>
    <rPh sb="79" eb="81">
      <t>ゲカ</t>
    </rPh>
    <rPh sb="82" eb="84">
      <t>セイシン</t>
    </rPh>
    <rPh sb="84" eb="85">
      <t>カ</t>
    </rPh>
    <rPh sb="86" eb="88">
      <t>ガンカ</t>
    </rPh>
    <rPh sb="89" eb="92">
      <t>ヒフカ</t>
    </rPh>
    <rPh sb="93" eb="95">
      <t>エンカク</t>
    </rPh>
    <rPh sb="95" eb="97">
      <t>ツウヤク</t>
    </rPh>
    <rPh sb="98" eb="100">
      <t>タイオウ</t>
    </rPh>
    <phoneticPr fontId="13"/>
  </si>
  <si>
    <t>VISA,JCB,Master Card,American　Express,DC</t>
    <phoneticPr fontId="9"/>
  </si>
  <si>
    <t>307 宮古</t>
    <phoneticPr fontId="9"/>
  </si>
  <si>
    <t>岩手県立宮古病院</t>
    <rPh sb="0" eb="4">
      <t>イワテケンリツ</t>
    </rPh>
    <rPh sb="4" eb="6">
      <t>ミヤコ</t>
    </rPh>
    <rPh sb="6" eb="8">
      <t>ビョウイン</t>
    </rPh>
    <phoneticPr fontId="13"/>
  </si>
  <si>
    <t>Iwate Prefectural Miyako Hospital</t>
  </si>
  <si>
    <t>027-0096</t>
  </si>
  <si>
    <t>岩手県宮古市崎鍬ヶ崎第1地割11番地26</t>
    <rPh sb="0" eb="3">
      <t>イワテケン</t>
    </rPh>
    <rPh sb="3" eb="6">
      <t>ミヤコシ</t>
    </rPh>
    <rPh sb="6" eb="7">
      <t>サキ</t>
    </rPh>
    <rPh sb="7" eb="10">
      <t>クワガサキ</t>
    </rPh>
    <rPh sb="10" eb="11">
      <t>ダイ</t>
    </rPh>
    <rPh sb="12" eb="14">
      <t>チワリ</t>
    </rPh>
    <rPh sb="16" eb="18">
      <t>バンチ</t>
    </rPh>
    <phoneticPr fontId="13"/>
  </si>
  <si>
    <t>1-chiwari 11-26,Sakikuwagasaki ,Miyakoshi ,Iwate prefecture,027-0096</t>
  </si>
  <si>
    <t>0193-62-4011</t>
  </si>
  <si>
    <t>月-金:8:00-11:30
、受付終了時間は診療科によって異なる
（診療科によって新患は紹介患者、再来は予約患者のみの対応）救急外来24時間対応
土日・祝日：救急外来24時間対応</t>
    <rPh sb="16" eb="18">
      <t>ウケツケ</t>
    </rPh>
    <rPh sb="18" eb="20">
      <t>シュウリョウ</t>
    </rPh>
    <rPh sb="20" eb="22">
      <t>ジカン</t>
    </rPh>
    <rPh sb="23" eb="26">
      <t>シンリョウカ</t>
    </rPh>
    <rPh sb="30" eb="31">
      <t>コト</t>
    </rPh>
    <rPh sb="35" eb="38">
      <t>シンリョウカ</t>
    </rPh>
    <rPh sb="42" eb="44">
      <t>シンカン</t>
    </rPh>
    <rPh sb="45" eb="47">
      <t>ショウカイ</t>
    </rPh>
    <rPh sb="47" eb="49">
      <t>カンジャ</t>
    </rPh>
    <rPh sb="50" eb="52">
      <t>サイライ</t>
    </rPh>
    <rPh sb="53" eb="55">
      <t>ヨヤク</t>
    </rPh>
    <rPh sb="55" eb="57">
      <t>カンジャ</t>
    </rPh>
    <rPh sb="60" eb="62">
      <t>タイオウ</t>
    </rPh>
    <rPh sb="63" eb="65">
      <t>キュウキュウ</t>
    </rPh>
    <rPh sb="65" eb="67">
      <t>ガイライ</t>
    </rPh>
    <rPh sb="69" eb="71">
      <t>ジカン</t>
    </rPh>
    <rPh sb="71" eb="73">
      <t>タイオウ</t>
    </rPh>
    <rPh sb="74" eb="76">
      <t>ドニチ</t>
    </rPh>
    <rPh sb="77" eb="79">
      <t>シュクジツ</t>
    </rPh>
    <phoneticPr fontId="15"/>
  </si>
  <si>
    <t>http://www.miyako-hp.jp/</t>
  </si>
  <si>
    <t>呼吸器内科、消化器内科、内科・糖尿病代謝内科、腎臓内科、内科（I型糖尿病）、血液内科、循環器内科、脳神経内科、精神科、小児科、外科、心臓血管外科、整形外科、形成外科、脳神経外科、皮膚科、産婦人科、泌尿器科、眼科、放射線科、耳鼻咽喉科、麻酔科（ペインクリニック）／遠隔通訳で対応</t>
    <rPh sb="0" eb="3">
      <t>コキュウキ</t>
    </rPh>
    <rPh sb="3" eb="5">
      <t>ナイカ</t>
    </rPh>
    <rPh sb="6" eb="9">
      <t>ショウカキ</t>
    </rPh>
    <rPh sb="9" eb="11">
      <t>ナイカ</t>
    </rPh>
    <rPh sb="12" eb="14">
      <t>ナイカ</t>
    </rPh>
    <rPh sb="15" eb="18">
      <t>トウニョウビョウ</t>
    </rPh>
    <rPh sb="18" eb="20">
      <t>タイシャ</t>
    </rPh>
    <rPh sb="20" eb="22">
      <t>ナイカ</t>
    </rPh>
    <rPh sb="23" eb="25">
      <t>ジンゾウ</t>
    </rPh>
    <rPh sb="25" eb="27">
      <t>ナイカ</t>
    </rPh>
    <rPh sb="28" eb="30">
      <t>ナイカ</t>
    </rPh>
    <rPh sb="32" eb="33">
      <t>ガタ</t>
    </rPh>
    <rPh sb="33" eb="36">
      <t>トウニョウビョウ</t>
    </rPh>
    <rPh sb="38" eb="40">
      <t>ケツエキ</t>
    </rPh>
    <rPh sb="40" eb="42">
      <t>ナイカ</t>
    </rPh>
    <rPh sb="43" eb="46">
      <t>ジュンカンキ</t>
    </rPh>
    <rPh sb="46" eb="48">
      <t>ナイカ</t>
    </rPh>
    <rPh sb="49" eb="52">
      <t>ノウシンケイ</t>
    </rPh>
    <rPh sb="52" eb="54">
      <t>ナイカ</t>
    </rPh>
    <rPh sb="55" eb="57">
      <t>セイシン</t>
    </rPh>
    <rPh sb="57" eb="58">
      <t>カ</t>
    </rPh>
    <rPh sb="59" eb="62">
      <t>ショウニカ</t>
    </rPh>
    <rPh sb="63" eb="65">
      <t>ゲカ</t>
    </rPh>
    <rPh sb="66" eb="68">
      <t>シンゾウ</t>
    </rPh>
    <rPh sb="68" eb="70">
      <t>ケッカン</t>
    </rPh>
    <rPh sb="70" eb="72">
      <t>ゲカ</t>
    </rPh>
    <rPh sb="73" eb="75">
      <t>セイケイ</t>
    </rPh>
    <rPh sb="75" eb="77">
      <t>ゲカ</t>
    </rPh>
    <rPh sb="78" eb="80">
      <t>ケイセイ</t>
    </rPh>
    <rPh sb="80" eb="82">
      <t>ゲカ</t>
    </rPh>
    <rPh sb="83" eb="86">
      <t>ノウシンケイ</t>
    </rPh>
    <rPh sb="86" eb="88">
      <t>ゲカ</t>
    </rPh>
    <rPh sb="89" eb="92">
      <t>ヒフカ</t>
    </rPh>
    <rPh sb="93" eb="97">
      <t>サンフジンカ</t>
    </rPh>
    <rPh sb="98" eb="102">
      <t>ヒニョウキカ</t>
    </rPh>
    <rPh sb="103" eb="105">
      <t>ガンカ</t>
    </rPh>
    <rPh sb="106" eb="109">
      <t>ホウシャセン</t>
    </rPh>
    <rPh sb="109" eb="110">
      <t>カ</t>
    </rPh>
    <rPh sb="111" eb="113">
      <t>ジビ</t>
    </rPh>
    <rPh sb="113" eb="115">
      <t>インコウ</t>
    </rPh>
    <rPh sb="115" eb="116">
      <t>カ</t>
    </rPh>
    <rPh sb="117" eb="120">
      <t>マスイカ</t>
    </rPh>
    <rPh sb="131" eb="133">
      <t>エンカク</t>
    </rPh>
    <rPh sb="133" eb="135">
      <t>ツウヤク</t>
    </rPh>
    <rPh sb="136" eb="138">
      <t>タイオウ</t>
    </rPh>
    <phoneticPr fontId="13"/>
  </si>
  <si>
    <t>VISA,JCB,
Master Card,
American　Express</t>
    <phoneticPr fontId="9"/>
  </si>
  <si>
    <t>303 胆江</t>
    <phoneticPr fontId="9"/>
  </si>
  <si>
    <t>岩手県立胆沢病院</t>
    <rPh sb="0" eb="4">
      <t>イワテケンリツ</t>
    </rPh>
    <rPh sb="4" eb="6">
      <t>イサワ</t>
    </rPh>
    <rPh sb="6" eb="8">
      <t>ビョウイン</t>
    </rPh>
    <phoneticPr fontId="13"/>
  </si>
  <si>
    <t>Iwate Prefectural Isawa Hospital</t>
  </si>
  <si>
    <t>023-0864</t>
  </si>
  <si>
    <t>岩手県奥州市水沢字龍ケ馬場61番地</t>
    <rPh sb="0" eb="3">
      <t>イワテケン</t>
    </rPh>
    <rPh sb="3" eb="5">
      <t>オウシュウ</t>
    </rPh>
    <rPh sb="5" eb="6">
      <t>シ</t>
    </rPh>
    <rPh sb="6" eb="8">
      <t>ミズサワ</t>
    </rPh>
    <rPh sb="8" eb="9">
      <t>アザ</t>
    </rPh>
    <rPh sb="9" eb="13">
      <t>リュウガババ</t>
    </rPh>
    <rPh sb="15" eb="17">
      <t>バンチ</t>
    </rPh>
    <phoneticPr fontId="13"/>
  </si>
  <si>
    <t>61,Ryugababa,Mizusawa,Osyushi ,Iwate prefecture,023-0864</t>
  </si>
  <si>
    <t>0197-24-4121</t>
  </si>
  <si>
    <t>月-金:8:00-11:30
、受付終了時間は診療科により異なる
（診療科によっては新患は紹介患者、再来は予約患者のみの対応）救急外来24時間対応
土日・祝日：救急外来24時間対応</t>
    <rPh sb="16" eb="18">
      <t>ウケツケ</t>
    </rPh>
    <rPh sb="18" eb="20">
      <t>シュウリョウ</t>
    </rPh>
    <rPh sb="20" eb="22">
      <t>ジカン</t>
    </rPh>
    <rPh sb="23" eb="26">
      <t>シンリョウカ</t>
    </rPh>
    <rPh sb="29" eb="30">
      <t>コト</t>
    </rPh>
    <rPh sb="34" eb="37">
      <t>シンリョウカ</t>
    </rPh>
    <rPh sb="42" eb="43">
      <t>シン</t>
    </rPh>
    <rPh sb="45" eb="47">
      <t>ショウカイ</t>
    </rPh>
    <rPh sb="47" eb="49">
      <t>カンジャ</t>
    </rPh>
    <rPh sb="50" eb="52">
      <t>サイライ</t>
    </rPh>
    <rPh sb="53" eb="55">
      <t>ヨヤク</t>
    </rPh>
    <rPh sb="55" eb="57">
      <t>カンジャ</t>
    </rPh>
    <rPh sb="60" eb="62">
      <t>タイオウ</t>
    </rPh>
    <rPh sb="63" eb="65">
      <t>キュウキュウ</t>
    </rPh>
    <rPh sb="65" eb="67">
      <t>ガイライ</t>
    </rPh>
    <rPh sb="69" eb="71">
      <t>ジカン</t>
    </rPh>
    <rPh sb="71" eb="73">
      <t>タイオウ</t>
    </rPh>
    <rPh sb="74" eb="76">
      <t>ドニチ</t>
    </rPh>
    <rPh sb="77" eb="79">
      <t>シュクジツ</t>
    </rPh>
    <phoneticPr fontId="15"/>
  </si>
  <si>
    <t>http://www.isawa-hp.com/</t>
  </si>
  <si>
    <t>総合診療科、呼吸器内科、HOT外来（在宅酸素）、禁煙外来、消化器内科、肝臓外来、循環器内科、デバイス外来、血液内科、血液外来、脳神経内科、膠原病外来、腎臓外来、もの忘れ外来、小児科、心臓外来、外科、乳腺外科、リンパ浮腫外来、緩和ケア外来、整形外科、脳神経外科、呼吸器外科、皮膚科、泌尿器科、腎移植外来、産婦人科、眼科、耳鼻咽喉科、放射線科、麻酔科／医療通訳者派遣要請、遠隔通訳、自動翻訳機で対応</t>
    <rPh sb="0" eb="2">
      <t>ソウゴウ</t>
    </rPh>
    <rPh sb="2" eb="5">
      <t>シンリョウカ</t>
    </rPh>
    <rPh sb="6" eb="9">
      <t>コキュウキ</t>
    </rPh>
    <rPh sb="9" eb="11">
      <t>ナイカ</t>
    </rPh>
    <rPh sb="15" eb="17">
      <t>ガイライ</t>
    </rPh>
    <rPh sb="18" eb="20">
      <t>ザイタク</t>
    </rPh>
    <rPh sb="20" eb="22">
      <t>サンソ</t>
    </rPh>
    <rPh sb="24" eb="26">
      <t>キンエン</t>
    </rPh>
    <rPh sb="26" eb="28">
      <t>ガイライ</t>
    </rPh>
    <rPh sb="29" eb="32">
      <t>ショウカキ</t>
    </rPh>
    <rPh sb="32" eb="34">
      <t>ナイカ</t>
    </rPh>
    <rPh sb="35" eb="37">
      <t>カンゾウ</t>
    </rPh>
    <rPh sb="37" eb="39">
      <t>ガイライ</t>
    </rPh>
    <rPh sb="40" eb="43">
      <t>ジュンカンキ</t>
    </rPh>
    <rPh sb="43" eb="45">
      <t>ナイカ</t>
    </rPh>
    <rPh sb="50" eb="52">
      <t>ガイライ</t>
    </rPh>
    <rPh sb="53" eb="55">
      <t>ケツエキ</t>
    </rPh>
    <rPh sb="55" eb="57">
      <t>ナイカ</t>
    </rPh>
    <rPh sb="58" eb="60">
      <t>ケツエキ</t>
    </rPh>
    <rPh sb="60" eb="62">
      <t>ガイライ</t>
    </rPh>
    <rPh sb="63" eb="64">
      <t>ノウ</t>
    </rPh>
    <rPh sb="64" eb="66">
      <t>シンケイ</t>
    </rPh>
    <rPh sb="66" eb="68">
      <t>ナイカ</t>
    </rPh>
    <rPh sb="69" eb="72">
      <t>コウゲンビョウ</t>
    </rPh>
    <rPh sb="72" eb="74">
      <t>ガイライ</t>
    </rPh>
    <rPh sb="75" eb="77">
      <t>ジンゾウ</t>
    </rPh>
    <rPh sb="77" eb="79">
      <t>ガイライ</t>
    </rPh>
    <rPh sb="82" eb="83">
      <t>ワス</t>
    </rPh>
    <rPh sb="84" eb="86">
      <t>ガイライ</t>
    </rPh>
    <rPh sb="87" eb="90">
      <t>ショウニカ</t>
    </rPh>
    <rPh sb="91" eb="93">
      <t>シンゾウ</t>
    </rPh>
    <rPh sb="93" eb="95">
      <t>ガイライ</t>
    </rPh>
    <rPh sb="96" eb="98">
      <t>ゲカ</t>
    </rPh>
    <rPh sb="99" eb="101">
      <t>ニュウセン</t>
    </rPh>
    <rPh sb="101" eb="103">
      <t>ゲカ</t>
    </rPh>
    <rPh sb="107" eb="108">
      <t>ウ</t>
    </rPh>
    <rPh sb="108" eb="109">
      <t>シュ</t>
    </rPh>
    <rPh sb="109" eb="111">
      <t>ガイライ</t>
    </rPh>
    <rPh sb="112" eb="114">
      <t>カンワ</t>
    </rPh>
    <rPh sb="116" eb="118">
      <t>ガイライ</t>
    </rPh>
    <rPh sb="119" eb="121">
      <t>セイケイ</t>
    </rPh>
    <rPh sb="121" eb="123">
      <t>ゲカ</t>
    </rPh>
    <rPh sb="124" eb="127">
      <t>ノウシンケイ</t>
    </rPh>
    <rPh sb="127" eb="129">
      <t>ゲカ</t>
    </rPh>
    <rPh sb="130" eb="133">
      <t>コキュウキ</t>
    </rPh>
    <rPh sb="133" eb="135">
      <t>ゲカ</t>
    </rPh>
    <rPh sb="136" eb="139">
      <t>ヒフカ</t>
    </rPh>
    <rPh sb="140" eb="144">
      <t>ヒニョウキカ</t>
    </rPh>
    <rPh sb="145" eb="146">
      <t>ジン</t>
    </rPh>
    <rPh sb="146" eb="148">
      <t>イショク</t>
    </rPh>
    <rPh sb="148" eb="150">
      <t>ガイライ</t>
    </rPh>
    <rPh sb="151" eb="155">
      <t>サンフジンカ</t>
    </rPh>
    <rPh sb="156" eb="158">
      <t>ガンカ</t>
    </rPh>
    <rPh sb="159" eb="161">
      <t>ジビ</t>
    </rPh>
    <rPh sb="161" eb="163">
      <t>インコウ</t>
    </rPh>
    <rPh sb="163" eb="164">
      <t>カ</t>
    </rPh>
    <rPh sb="165" eb="168">
      <t>ホウシャセン</t>
    </rPh>
    <rPh sb="168" eb="169">
      <t>カ</t>
    </rPh>
    <rPh sb="170" eb="173">
      <t>マスイカ</t>
    </rPh>
    <rPh sb="174" eb="176">
      <t>イリョウ</t>
    </rPh>
    <rPh sb="176" eb="178">
      <t>ツウヤク</t>
    </rPh>
    <rPh sb="178" eb="179">
      <t>シャ</t>
    </rPh>
    <rPh sb="179" eb="181">
      <t>ハケン</t>
    </rPh>
    <rPh sb="181" eb="183">
      <t>ヨウセイ</t>
    </rPh>
    <rPh sb="184" eb="186">
      <t>エンカク</t>
    </rPh>
    <rPh sb="186" eb="188">
      <t>ツウヤク</t>
    </rPh>
    <rPh sb="189" eb="191">
      <t>ジドウ</t>
    </rPh>
    <rPh sb="191" eb="193">
      <t>ホンヤク</t>
    </rPh>
    <rPh sb="193" eb="194">
      <t>キ</t>
    </rPh>
    <rPh sb="195" eb="197">
      <t>タイオウ</t>
    </rPh>
    <phoneticPr fontId="13"/>
  </si>
  <si>
    <t>VISA,JCB,
Master Card,
American　Express,ダイナース</t>
    <phoneticPr fontId="9"/>
  </si>
  <si>
    <t>24時間　自動翻訳機等にて対応：音声出力可…EN,ZH,KO,RU,ID,MA,ES,PT,FR,DE,VI,TH,PO,RO,HI,IT,AR等、計50言語。音声出力不可…FA,NE,SI,KM,LO等、計24言語</t>
    <rPh sb="2" eb="4">
      <t>ジカン</t>
    </rPh>
    <rPh sb="5" eb="7">
      <t>ジドウ</t>
    </rPh>
    <rPh sb="16" eb="18">
      <t>オンセイ</t>
    </rPh>
    <rPh sb="18" eb="20">
      <t>シュツリョク</t>
    </rPh>
    <rPh sb="20" eb="21">
      <t>カ</t>
    </rPh>
    <rPh sb="72" eb="73">
      <t>トウ</t>
    </rPh>
    <rPh sb="74" eb="75">
      <t>ケイ</t>
    </rPh>
    <rPh sb="77" eb="79">
      <t>ゲンゴ</t>
    </rPh>
    <rPh sb="80" eb="82">
      <t>オンセイ</t>
    </rPh>
    <rPh sb="82" eb="84">
      <t>シュツリョク</t>
    </rPh>
    <rPh sb="84" eb="86">
      <t>フカ</t>
    </rPh>
    <rPh sb="101" eb="102">
      <t>トウ</t>
    </rPh>
    <rPh sb="103" eb="104">
      <t>ケイ</t>
    </rPh>
    <rPh sb="106" eb="108">
      <t>ゲンゴ</t>
    </rPh>
    <phoneticPr fontId="13"/>
  </si>
  <si>
    <t>304 両磐</t>
    <phoneticPr fontId="9"/>
  </si>
  <si>
    <t>岩手県立磐井病院</t>
    <rPh sb="0" eb="4">
      <t>イワテケンリツ</t>
    </rPh>
    <rPh sb="4" eb="6">
      <t>イワイ</t>
    </rPh>
    <rPh sb="6" eb="8">
      <t>ビョウイン</t>
    </rPh>
    <phoneticPr fontId="13"/>
  </si>
  <si>
    <t>Iwate Prefectural Iwai Hospital</t>
  </si>
  <si>
    <t>029-0192</t>
  </si>
  <si>
    <t>岩手県一関市狐禅寺字大平17</t>
    <rPh sb="0" eb="3">
      <t>イワテケン</t>
    </rPh>
    <rPh sb="3" eb="6">
      <t>イチノセキシ</t>
    </rPh>
    <rPh sb="6" eb="7">
      <t>キツネ</t>
    </rPh>
    <rPh sb="7" eb="8">
      <t>ゼン</t>
    </rPh>
    <rPh sb="8" eb="9">
      <t>テラ</t>
    </rPh>
    <rPh sb="9" eb="10">
      <t>アザ</t>
    </rPh>
    <rPh sb="10" eb="12">
      <t>オオヒラ</t>
    </rPh>
    <phoneticPr fontId="13"/>
  </si>
  <si>
    <t>17,Odaira,Kozenji,Ichinosekishi ,Iwate prefecture,029-0192</t>
    <phoneticPr fontId="1"/>
  </si>
  <si>
    <t>0191-23-3452</t>
  </si>
  <si>
    <t>【小児科】
月,火,木,金:8:30-10:30
【小児科以外】
予約制
電話受付時間：9:00-17:00
月-金：救急外来24時間対応
土日・祝日：救急外来24時間対応
、夜間・休日における急病の方は電話にてお問い合わせください</t>
    <rPh sb="1" eb="4">
      <t>ショウニカ</t>
    </rPh>
    <rPh sb="8" eb="9">
      <t>ヒ</t>
    </rPh>
    <rPh sb="10" eb="11">
      <t>モク</t>
    </rPh>
    <rPh sb="26" eb="29">
      <t>ショウニカ</t>
    </rPh>
    <rPh sb="29" eb="31">
      <t>イガイ</t>
    </rPh>
    <rPh sb="33" eb="35">
      <t>ヨヤク</t>
    </rPh>
    <rPh sb="35" eb="36">
      <t>セイ</t>
    </rPh>
    <rPh sb="37" eb="39">
      <t>デンワ</t>
    </rPh>
    <rPh sb="39" eb="41">
      <t>ウケツケ</t>
    </rPh>
    <rPh sb="41" eb="43">
      <t>ジカン</t>
    </rPh>
    <rPh sb="56" eb="57">
      <t>ツキ</t>
    </rPh>
    <rPh sb="58" eb="59">
      <t>キン</t>
    </rPh>
    <rPh sb="60" eb="62">
      <t>キュウキュウ</t>
    </rPh>
    <rPh sb="62" eb="64">
      <t>ガイライ</t>
    </rPh>
    <rPh sb="66" eb="68">
      <t>ジカン</t>
    </rPh>
    <rPh sb="68" eb="70">
      <t>タイオウ</t>
    </rPh>
    <rPh sb="71" eb="73">
      <t>ドニチ</t>
    </rPh>
    <rPh sb="74" eb="76">
      <t>シュクジツ</t>
    </rPh>
    <rPh sb="89" eb="91">
      <t>ヤカン</t>
    </rPh>
    <rPh sb="92" eb="94">
      <t>キュウジツ</t>
    </rPh>
    <rPh sb="98" eb="100">
      <t>キュウビョウ</t>
    </rPh>
    <rPh sb="101" eb="102">
      <t>カタ</t>
    </rPh>
    <rPh sb="103" eb="105">
      <t>デンワ</t>
    </rPh>
    <rPh sb="108" eb="109">
      <t>ト</t>
    </rPh>
    <rPh sb="110" eb="111">
      <t>ア</t>
    </rPh>
    <phoneticPr fontId="15"/>
  </si>
  <si>
    <t>http://www.iwai-hp.com/</t>
  </si>
  <si>
    <t>小児科、眼科、心療内科、総合診療科、消化器内科、外科、血液内科、脳神経内科、呼吸器内科、循環器内科、皮膚科、画像診断科、耳鼻咽喉科、緩和医療科、整形外科、形成外科、脳神経外科、泌尿器科、産婦人科、放射線治療科、歯科口腔外科／医療通訳者派遣要請、遠隔通訳で対応</t>
    <rPh sb="0" eb="3">
      <t>ショウニカ</t>
    </rPh>
    <rPh sb="4" eb="6">
      <t>ガンカ</t>
    </rPh>
    <rPh sb="7" eb="9">
      <t>シンリョウ</t>
    </rPh>
    <rPh sb="9" eb="11">
      <t>ナイカ</t>
    </rPh>
    <rPh sb="12" eb="14">
      <t>ソウゴウ</t>
    </rPh>
    <rPh sb="14" eb="17">
      <t>シンリョウカ</t>
    </rPh>
    <rPh sb="18" eb="21">
      <t>ショウカキ</t>
    </rPh>
    <rPh sb="21" eb="23">
      <t>ナイカ</t>
    </rPh>
    <rPh sb="24" eb="26">
      <t>ゲカ</t>
    </rPh>
    <rPh sb="27" eb="29">
      <t>ケツエキ</t>
    </rPh>
    <rPh sb="29" eb="31">
      <t>ナイカ</t>
    </rPh>
    <rPh sb="32" eb="35">
      <t>ノウシンケイ</t>
    </rPh>
    <rPh sb="35" eb="37">
      <t>ナイカ</t>
    </rPh>
    <rPh sb="38" eb="41">
      <t>コキュウキ</t>
    </rPh>
    <rPh sb="41" eb="43">
      <t>ナイカ</t>
    </rPh>
    <rPh sb="44" eb="47">
      <t>ジュンカンキ</t>
    </rPh>
    <rPh sb="47" eb="49">
      <t>ナイカ</t>
    </rPh>
    <rPh sb="50" eb="53">
      <t>ヒフカ</t>
    </rPh>
    <rPh sb="54" eb="56">
      <t>ガゾウ</t>
    </rPh>
    <rPh sb="56" eb="58">
      <t>シンダン</t>
    </rPh>
    <rPh sb="58" eb="59">
      <t>カ</t>
    </rPh>
    <rPh sb="60" eb="62">
      <t>ジビ</t>
    </rPh>
    <rPh sb="62" eb="64">
      <t>インコウ</t>
    </rPh>
    <rPh sb="64" eb="65">
      <t>カ</t>
    </rPh>
    <rPh sb="66" eb="68">
      <t>カンワ</t>
    </rPh>
    <rPh sb="68" eb="70">
      <t>イリョウ</t>
    </rPh>
    <rPh sb="70" eb="71">
      <t>カ</t>
    </rPh>
    <rPh sb="72" eb="74">
      <t>セイケイ</t>
    </rPh>
    <rPh sb="74" eb="76">
      <t>ゲカ</t>
    </rPh>
    <rPh sb="77" eb="79">
      <t>ケイセイ</t>
    </rPh>
    <rPh sb="79" eb="81">
      <t>ゲカ</t>
    </rPh>
    <rPh sb="82" eb="85">
      <t>ノウシンケイ</t>
    </rPh>
    <rPh sb="85" eb="87">
      <t>ゲカ</t>
    </rPh>
    <rPh sb="88" eb="92">
      <t>ヒニョウキカ</t>
    </rPh>
    <rPh sb="93" eb="97">
      <t>サンフジンカ</t>
    </rPh>
    <rPh sb="98" eb="101">
      <t>ホウシャセン</t>
    </rPh>
    <rPh sb="101" eb="103">
      <t>チリョウ</t>
    </rPh>
    <rPh sb="103" eb="104">
      <t>カ</t>
    </rPh>
    <rPh sb="105" eb="107">
      <t>シカ</t>
    </rPh>
    <rPh sb="107" eb="109">
      <t>コウクウ</t>
    </rPh>
    <rPh sb="109" eb="111">
      <t>ゲカ</t>
    </rPh>
    <rPh sb="112" eb="114">
      <t>イリョウ</t>
    </rPh>
    <rPh sb="114" eb="116">
      <t>ツウヤク</t>
    </rPh>
    <rPh sb="116" eb="117">
      <t>シャ</t>
    </rPh>
    <rPh sb="117" eb="119">
      <t>ハケン</t>
    </rPh>
    <rPh sb="119" eb="121">
      <t>ヨウセイ</t>
    </rPh>
    <rPh sb="122" eb="124">
      <t>エンカク</t>
    </rPh>
    <rPh sb="124" eb="126">
      <t>ツウヤク</t>
    </rPh>
    <rPh sb="127" eb="129">
      <t>タイオウ</t>
    </rPh>
    <phoneticPr fontId="13"/>
  </si>
  <si>
    <t>VISA、JCB、
Master Card、
American　Express</t>
    <phoneticPr fontId="9"/>
  </si>
  <si>
    <t>308 久慈</t>
    <phoneticPr fontId="9"/>
  </si>
  <si>
    <t>岩手県立久慈病院</t>
    <rPh sb="0" eb="4">
      <t>イワテケンリツ</t>
    </rPh>
    <rPh sb="4" eb="6">
      <t>クジ</t>
    </rPh>
    <rPh sb="6" eb="8">
      <t>ビョウイン</t>
    </rPh>
    <phoneticPr fontId="13"/>
  </si>
  <si>
    <t>Iwate Prefectural　Kuji Hospital</t>
  </si>
  <si>
    <t>028-8040</t>
  </si>
  <si>
    <t>岩手県久慈市旭町第10地割1番</t>
    <rPh sb="0" eb="3">
      <t>イワテケン</t>
    </rPh>
    <rPh sb="3" eb="6">
      <t>クジシ</t>
    </rPh>
    <rPh sb="6" eb="8">
      <t>アサヒチョウ</t>
    </rPh>
    <rPh sb="8" eb="9">
      <t>ダイ</t>
    </rPh>
    <rPh sb="11" eb="13">
      <t>チワリ</t>
    </rPh>
    <rPh sb="14" eb="15">
      <t>バン</t>
    </rPh>
    <phoneticPr fontId="13"/>
  </si>
  <si>
    <t>10-chiwari 1,Asahicho,Kujishi ,Iwate prefecture,028-8040</t>
  </si>
  <si>
    <t>0194-53-6131</t>
  </si>
  <si>
    <t>【整形外科】
月-金:8:30-10:00
【それ以外】
月-金：8:30-11:00
（診療科によっては予約制）
月-金：救急外来24時間対応
土日・祝日：救急外来24時間対応</t>
    <rPh sb="1" eb="3">
      <t>セイケイ</t>
    </rPh>
    <rPh sb="3" eb="5">
      <t>ゲカ</t>
    </rPh>
    <rPh sb="25" eb="27">
      <t>イガイ</t>
    </rPh>
    <rPh sb="29" eb="30">
      <t>ツキ</t>
    </rPh>
    <rPh sb="31" eb="32">
      <t>キン</t>
    </rPh>
    <rPh sb="45" eb="48">
      <t>シンリョウカ</t>
    </rPh>
    <rPh sb="53" eb="55">
      <t>ヨヤク</t>
    </rPh>
    <rPh sb="55" eb="56">
      <t>セイ</t>
    </rPh>
    <rPh sb="59" eb="60">
      <t>ツキ</t>
    </rPh>
    <rPh sb="61" eb="62">
      <t>キン</t>
    </rPh>
    <rPh sb="63" eb="65">
      <t>キュウキュウ</t>
    </rPh>
    <rPh sb="65" eb="67">
      <t>ガイライ</t>
    </rPh>
    <rPh sb="69" eb="71">
      <t>ジカン</t>
    </rPh>
    <rPh sb="71" eb="73">
      <t>タイオウ</t>
    </rPh>
    <rPh sb="74" eb="76">
      <t>ドニチ</t>
    </rPh>
    <rPh sb="77" eb="79">
      <t>シュクジツ</t>
    </rPh>
    <phoneticPr fontId="15"/>
  </si>
  <si>
    <t>http://www.kuji-hp.com/</t>
  </si>
  <si>
    <t>脳神経内科、循環器内科、外科、形成外科、産婦人科、放射線科、リハビリテーション科、呼吸器内科、脳神経外科、泌尿器科、精神科、眼科、耳鼻咽喉科、総合診療科、漢方外来、小児科、整形外科、消化器内科、皮膚科、歯科口腔外科、血液内科／遠隔通訳で対応</t>
    <rPh sb="0" eb="3">
      <t>ノウシンケイ</t>
    </rPh>
    <rPh sb="3" eb="5">
      <t>ナイカ</t>
    </rPh>
    <rPh sb="6" eb="9">
      <t>ジュンカンキ</t>
    </rPh>
    <rPh sb="9" eb="11">
      <t>ナイカ</t>
    </rPh>
    <rPh sb="12" eb="14">
      <t>ゲカ</t>
    </rPh>
    <rPh sb="15" eb="17">
      <t>ケイセイ</t>
    </rPh>
    <rPh sb="17" eb="19">
      <t>ゲカ</t>
    </rPh>
    <rPh sb="20" eb="24">
      <t>サンフジンカ</t>
    </rPh>
    <rPh sb="25" eb="28">
      <t>ホウシャセン</t>
    </rPh>
    <rPh sb="28" eb="29">
      <t>カ</t>
    </rPh>
    <rPh sb="39" eb="40">
      <t>カ</t>
    </rPh>
    <rPh sb="41" eb="44">
      <t>コキュウキ</t>
    </rPh>
    <rPh sb="44" eb="46">
      <t>ナイカ</t>
    </rPh>
    <rPh sb="47" eb="50">
      <t>ノウシンケイ</t>
    </rPh>
    <rPh sb="50" eb="52">
      <t>ゲカ</t>
    </rPh>
    <rPh sb="53" eb="57">
      <t>ヒニョウキカ</t>
    </rPh>
    <rPh sb="58" eb="60">
      <t>セイシン</t>
    </rPh>
    <rPh sb="60" eb="61">
      <t>カ</t>
    </rPh>
    <rPh sb="62" eb="64">
      <t>ガンカ</t>
    </rPh>
    <rPh sb="65" eb="67">
      <t>ジビ</t>
    </rPh>
    <rPh sb="67" eb="69">
      <t>インコウ</t>
    </rPh>
    <rPh sb="69" eb="70">
      <t>カ</t>
    </rPh>
    <rPh sb="71" eb="73">
      <t>ソウゴウ</t>
    </rPh>
    <rPh sb="73" eb="76">
      <t>シンリョウカ</t>
    </rPh>
    <rPh sb="77" eb="79">
      <t>カンポウ</t>
    </rPh>
    <rPh sb="79" eb="81">
      <t>ガイライ</t>
    </rPh>
    <rPh sb="82" eb="85">
      <t>ショウニカ</t>
    </rPh>
    <rPh sb="86" eb="88">
      <t>セイケイ</t>
    </rPh>
    <rPh sb="88" eb="90">
      <t>ゲカ</t>
    </rPh>
    <rPh sb="91" eb="94">
      <t>ショウカキ</t>
    </rPh>
    <rPh sb="94" eb="96">
      <t>ナイカ</t>
    </rPh>
    <rPh sb="97" eb="100">
      <t>ヒフカ</t>
    </rPh>
    <rPh sb="101" eb="103">
      <t>シカ</t>
    </rPh>
    <rPh sb="103" eb="105">
      <t>コウクウ</t>
    </rPh>
    <rPh sb="105" eb="107">
      <t>ゲカ</t>
    </rPh>
    <rPh sb="108" eb="110">
      <t>ケツエキ</t>
    </rPh>
    <rPh sb="110" eb="112">
      <t>ナイカ</t>
    </rPh>
    <rPh sb="113" eb="115">
      <t>エンカク</t>
    </rPh>
    <rPh sb="115" eb="117">
      <t>ツウヤク</t>
    </rPh>
    <rPh sb="118" eb="120">
      <t>タイオウ</t>
    </rPh>
    <phoneticPr fontId="13"/>
  </si>
  <si>
    <t>VISA,JCB,Master Card,
American　Express</t>
    <phoneticPr fontId="9"/>
  </si>
  <si>
    <t>302 岩手中部</t>
    <phoneticPr fontId="9"/>
  </si>
  <si>
    <t>岩手県立中部病院</t>
    <rPh sb="0" eb="4">
      <t>イワテケンリツ</t>
    </rPh>
    <rPh sb="4" eb="6">
      <t>チュウブ</t>
    </rPh>
    <rPh sb="6" eb="8">
      <t>ビョウイン</t>
    </rPh>
    <phoneticPr fontId="13"/>
  </si>
  <si>
    <t>Iwate Prefectural　Chubu Hospital</t>
  </si>
  <si>
    <t>024-8507</t>
  </si>
  <si>
    <t>岩手県北上市村崎野17地割10番地</t>
    <rPh sb="0" eb="3">
      <t>イワテケン</t>
    </rPh>
    <rPh sb="3" eb="6">
      <t>キタカミシ</t>
    </rPh>
    <rPh sb="6" eb="9">
      <t>ムラサキノ</t>
    </rPh>
    <rPh sb="11" eb="13">
      <t>チワリ</t>
    </rPh>
    <rPh sb="15" eb="17">
      <t>バンチ</t>
    </rPh>
    <phoneticPr fontId="13"/>
  </si>
  <si>
    <t>17-chiwari 10,Murasakino,Kitakamishi ,Iwate prefecture,024-8507</t>
  </si>
  <si>
    <t>0197-71-1511</t>
  </si>
  <si>
    <t xml:space="preserve">
【小児科】
月-金：8:30-11:30
【それ以外】
予約制
月-金：8：30-11：30
          13:15-16:00
月-金：救急外来24時間対応
土日・祝日：救急外来24時間対応</t>
    <rPh sb="2" eb="5">
      <t>ショウニカ</t>
    </rPh>
    <rPh sb="7" eb="8">
      <t>ツキ</t>
    </rPh>
    <rPh sb="9" eb="10">
      <t>キン</t>
    </rPh>
    <rPh sb="25" eb="27">
      <t>イガイ</t>
    </rPh>
    <rPh sb="29" eb="31">
      <t>ヨヤク</t>
    </rPh>
    <rPh sb="31" eb="32">
      <t>セイ</t>
    </rPh>
    <rPh sb="33" eb="34">
      <t>ツキ</t>
    </rPh>
    <rPh sb="35" eb="36">
      <t>キン</t>
    </rPh>
    <rPh sb="70" eb="71">
      <t>ツキ</t>
    </rPh>
    <rPh sb="72" eb="73">
      <t>キン</t>
    </rPh>
    <rPh sb="74" eb="76">
      <t>キュウキュウ</t>
    </rPh>
    <rPh sb="76" eb="78">
      <t>ガイライ</t>
    </rPh>
    <rPh sb="80" eb="82">
      <t>ジカン</t>
    </rPh>
    <rPh sb="82" eb="84">
      <t>タイオウ</t>
    </rPh>
    <rPh sb="85" eb="87">
      <t>ドニチ</t>
    </rPh>
    <rPh sb="88" eb="90">
      <t>シュクジツ</t>
    </rPh>
    <rPh sb="91" eb="93">
      <t>キュウキュウ</t>
    </rPh>
    <rPh sb="93" eb="95">
      <t>ガイライ</t>
    </rPh>
    <rPh sb="97" eb="99">
      <t>ジカン</t>
    </rPh>
    <rPh sb="99" eb="101">
      <t>タイオウ</t>
    </rPh>
    <phoneticPr fontId="13"/>
  </si>
  <si>
    <t>http://chubu-hp.com/</t>
  </si>
  <si>
    <t>総合診療科・内科、消化器内科、小児科・小児科専門外来、形成外科、皮膚科、心療内科、外科・外科専門外来、放射線科、循環器内科、血液内科、整形外科、呼吸器内科、呼吸器外科、脳神経内科、糖尿病代謝内科、小児外科、緩和ケア科、ペインクリニック、脳神経外科、耳鼻咽喉科・頭頸部外科、泌尿器科、腎臓内科、産婦人科、眼科／医療通訳者派遣要請、遠隔通訳、自動翻訳機で対応</t>
    <rPh sb="0" eb="2">
      <t>ソウゴウ</t>
    </rPh>
    <rPh sb="2" eb="5">
      <t>シンリョウカ</t>
    </rPh>
    <rPh sb="6" eb="8">
      <t>ナイカ</t>
    </rPh>
    <rPh sb="9" eb="12">
      <t>ショウカキ</t>
    </rPh>
    <rPh sb="12" eb="14">
      <t>ナイカ</t>
    </rPh>
    <rPh sb="15" eb="18">
      <t>ショウニカ</t>
    </rPh>
    <rPh sb="19" eb="22">
      <t>ショウニカ</t>
    </rPh>
    <rPh sb="22" eb="24">
      <t>センモン</t>
    </rPh>
    <rPh sb="24" eb="26">
      <t>ガイライ</t>
    </rPh>
    <rPh sb="27" eb="29">
      <t>ケイセイ</t>
    </rPh>
    <rPh sb="29" eb="31">
      <t>ゲカ</t>
    </rPh>
    <rPh sb="32" eb="35">
      <t>ヒフカ</t>
    </rPh>
    <rPh sb="36" eb="38">
      <t>シンリョウ</t>
    </rPh>
    <rPh sb="38" eb="40">
      <t>ナイカ</t>
    </rPh>
    <rPh sb="41" eb="43">
      <t>ゲカ</t>
    </rPh>
    <rPh sb="44" eb="46">
      <t>ゲカ</t>
    </rPh>
    <rPh sb="46" eb="48">
      <t>センモン</t>
    </rPh>
    <rPh sb="48" eb="50">
      <t>ガイライ</t>
    </rPh>
    <rPh sb="51" eb="54">
      <t>ホウシャセン</t>
    </rPh>
    <rPh sb="54" eb="55">
      <t>カ</t>
    </rPh>
    <rPh sb="56" eb="59">
      <t>ジュンカンキ</t>
    </rPh>
    <rPh sb="59" eb="61">
      <t>ナイカ</t>
    </rPh>
    <rPh sb="62" eb="64">
      <t>ケツエキ</t>
    </rPh>
    <rPh sb="64" eb="66">
      <t>ナイカ</t>
    </rPh>
    <rPh sb="67" eb="69">
      <t>セイケイ</t>
    </rPh>
    <rPh sb="69" eb="71">
      <t>ゲカ</t>
    </rPh>
    <rPh sb="72" eb="75">
      <t>コキュウキ</t>
    </rPh>
    <rPh sb="75" eb="77">
      <t>ナイカ</t>
    </rPh>
    <rPh sb="78" eb="81">
      <t>コキュウキ</t>
    </rPh>
    <rPh sb="81" eb="83">
      <t>ゲカ</t>
    </rPh>
    <rPh sb="84" eb="87">
      <t>ノウシンケイ</t>
    </rPh>
    <rPh sb="87" eb="89">
      <t>ナイカ</t>
    </rPh>
    <rPh sb="90" eb="93">
      <t>トウニョウビョウ</t>
    </rPh>
    <rPh sb="93" eb="95">
      <t>タイシャ</t>
    </rPh>
    <rPh sb="95" eb="97">
      <t>ナイカ</t>
    </rPh>
    <rPh sb="98" eb="100">
      <t>ショウニ</t>
    </rPh>
    <rPh sb="100" eb="102">
      <t>ゲカ</t>
    </rPh>
    <rPh sb="103" eb="105">
      <t>カンワ</t>
    </rPh>
    <rPh sb="107" eb="108">
      <t>カ</t>
    </rPh>
    <rPh sb="118" eb="121">
      <t>ノウシンケイ</t>
    </rPh>
    <rPh sb="121" eb="123">
      <t>ゲカ</t>
    </rPh>
    <rPh sb="124" eb="126">
      <t>ジビ</t>
    </rPh>
    <rPh sb="126" eb="128">
      <t>インコウ</t>
    </rPh>
    <rPh sb="128" eb="129">
      <t>カ</t>
    </rPh>
    <rPh sb="130" eb="133">
      <t>トウケイブ</t>
    </rPh>
    <rPh sb="133" eb="135">
      <t>ゲカ</t>
    </rPh>
    <rPh sb="136" eb="140">
      <t>ヒニョウキカ</t>
    </rPh>
    <rPh sb="141" eb="143">
      <t>ジンゾウ</t>
    </rPh>
    <rPh sb="143" eb="145">
      <t>ナイカ</t>
    </rPh>
    <rPh sb="146" eb="150">
      <t>サンフジンカ</t>
    </rPh>
    <rPh sb="151" eb="153">
      <t>ガンカ</t>
    </rPh>
    <rPh sb="154" eb="156">
      <t>イリョウ</t>
    </rPh>
    <rPh sb="156" eb="158">
      <t>ツウヤク</t>
    </rPh>
    <rPh sb="158" eb="159">
      <t>シャ</t>
    </rPh>
    <rPh sb="159" eb="161">
      <t>ハケン</t>
    </rPh>
    <rPh sb="161" eb="163">
      <t>ヨウセイ</t>
    </rPh>
    <rPh sb="164" eb="166">
      <t>エンカク</t>
    </rPh>
    <rPh sb="166" eb="168">
      <t>ツウヤク</t>
    </rPh>
    <rPh sb="169" eb="171">
      <t>ジドウ</t>
    </rPh>
    <rPh sb="171" eb="173">
      <t>ホンヤク</t>
    </rPh>
    <rPh sb="173" eb="174">
      <t>キ</t>
    </rPh>
    <rPh sb="175" eb="177">
      <t>タイオウ</t>
    </rPh>
    <phoneticPr fontId="13"/>
  </si>
  <si>
    <t xml:space="preserve">24時間：自動翻訳機器等にて対応
</t>
    <rPh sb="2" eb="4">
      <t>ジカン</t>
    </rPh>
    <rPh sb="5" eb="7">
      <t>ジドウ</t>
    </rPh>
    <rPh sb="7" eb="9">
      <t>ホンヤク</t>
    </rPh>
    <rPh sb="9" eb="11">
      <t>キキ</t>
    </rPh>
    <rPh sb="11" eb="12">
      <t>トウ</t>
    </rPh>
    <rPh sb="14" eb="16">
      <t>タイオウ</t>
    </rPh>
    <phoneticPr fontId="13"/>
  </si>
  <si>
    <t>309 二戸</t>
    <phoneticPr fontId="9"/>
  </si>
  <si>
    <t>岩手県立二戸病院</t>
    <rPh sb="0" eb="4">
      <t>イワテケンリツ</t>
    </rPh>
    <rPh sb="4" eb="6">
      <t>ニノヘ</t>
    </rPh>
    <rPh sb="6" eb="8">
      <t>ビョウイン</t>
    </rPh>
    <phoneticPr fontId="13"/>
  </si>
  <si>
    <t>Iwate Prefectural　Ninohe Hospital</t>
  </si>
  <si>
    <t>028-6193</t>
  </si>
  <si>
    <t>岩手県二戸市堀野字大川原毛38番地2</t>
    <rPh sb="0" eb="3">
      <t>イワテケン</t>
    </rPh>
    <rPh sb="3" eb="6">
      <t>ニノヘシ</t>
    </rPh>
    <rPh sb="6" eb="8">
      <t>ホリノ</t>
    </rPh>
    <rPh sb="8" eb="9">
      <t>アザ</t>
    </rPh>
    <rPh sb="9" eb="11">
      <t>オオカワ</t>
    </rPh>
    <rPh sb="11" eb="12">
      <t>ハラ</t>
    </rPh>
    <rPh sb="12" eb="13">
      <t>ケ</t>
    </rPh>
    <rPh sb="15" eb="17">
      <t>バンチ</t>
    </rPh>
    <phoneticPr fontId="13"/>
  </si>
  <si>
    <t>38-2 ,Okawarage,Horino,Ninoheshi ,Iwate prefecture,028-6193</t>
  </si>
  <si>
    <t>0195-23-2191</t>
  </si>
  <si>
    <t>月-金:8:30-11:30
、受付時間は診療科によって異なる
（診療科によっては新患は紹介患者、再来は予約患者のみ対応）救急外来24時間対応
土日・祝日：救急外来24時間対応</t>
    <rPh sb="16" eb="18">
      <t>ウケツケ</t>
    </rPh>
    <rPh sb="18" eb="20">
      <t>ジカン</t>
    </rPh>
    <rPh sb="21" eb="24">
      <t>シンリョウカ</t>
    </rPh>
    <rPh sb="28" eb="29">
      <t>コト</t>
    </rPh>
    <rPh sb="33" eb="36">
      <t>シンリョウカ</t>
    </rPh>
    <rPh sb="41" eb="43">
      <t>シンカン</t>
    </rPh>
    <rPh sb="44" eb="46">
      <t>ショウカイ</t>
    </rPh>
    <rPh sb="46" eb="48">
      <t>カンジャ</t>
    </rPh>
    <rPh sb="49" eb="51">
      <t>サイライ</t>
    </rPh>
    <rPh sb="52" eb="54">
      <t>ヨヤク</t>
    </rPh>
    <rPh sb="54" eb="56">
      <t>カンジャ</t>
    </rPh>
    <rPh sb="58" eb="60">
      <t>タイオウ</t>
    </rPh>
    <rPh sb="61" eb="63">
      <t>キュウキュウ</t>
    </rPh>
    <rPh sb="63" eb="65">
      <t>ガイライ</t>
    </rPh>
    <rPh sb="67" eb="69">
      <t>ジカン</t>
    </rPh>
    <rPh sb="69" eb="71">
      <t>タイオウ</t>
    </rPh>
    <rPh sb="72" eb="74">
      <t>ドニチ</t>
    </rPh>
    <rPh sb="75" eb="77">
      <t>シュクジツ</t>
    </rPh>
    <phoneticPr fontId="15"/>
  </si>
  <si>
    <t>http://www.ninohe-hp.net/</t>
  </si>
  <si>
    <t>内科・消化器内科、循環器内科、脳神経内科、血液内科、呼吸器内科、精神科、小児科、外科、整形外科、脳神経外科、心臓血管外科、呼吸器外科、泌尿器科、腎・高血圧内科、皮膚科、産婦人科、眼科、耳鼻咽喉科、放射線科／遠隔通訳、自動翻訳機で対応</t>
    <rPh sb="0" eb="2">
      <t>ナイカ</t>
    </rPh>
    <rPh sb="3" eb="6">
      <t>ショウカキ</t>
    </rPh>
    <rPh sb="6" eb="8">
      <t>ナイカ</t>
    </rPh>
    <rPh sb="9" eb="12">
      <t>ジュンカンキ</t>
    </rPh>
    <rPh sb="12" eb="14">
      <t>ナイカ</t>
    </rPh>
    <rPh sb="15" eb="18">
      <t>ノウシンケイ</t>
    </rPh>
    <rPh sb="21" eb="23">
      <t>ケツエキ</t>
    </rPh>
    <rPh sb="23" eb="25">
      <t>ナイカ</t>
    </rPh>
    <rPh sb="26" eb="29">
      <t>コキュウキ</t>
    </rPh>
    <rPh sb="29" eb="31">
      <t>ナイカ</t>
    </rPh>
    <rPh sb="32" eb="34">
      <t>セイシン</t>
    </rPh>
    <rPh sb="34" eb="35">
      <t>カ</t>
    </rPh>
    <rPh sb="36" eb="39">
      <t>ショウニカ</t>
    </rPh>
    <rPh sb="40" eb="42">
      <t>ゲカ</t>
    </rPh>
    <rPh sb="43" eb="45">
      <t>セイケイ</t>
    </rPh>
    <rPh sb="45" eb="47">
      <t>ゲカ</t>
    </rPh>
    <rPh sb="48" eb="51">
      <t>ノウシンケイ</t>
    </rPh>
    <rPh sb="51" eb="53">
      <t>ゲカ</t>
    </rPh>
    <rPh sb="54" eb="56">
      <t>シンゾウ</t>
    </rPh>
    <rPh sb="56" eb="58">
      <t>ケッカン</t>
    </rPh>
    <rPh sb="58" eb="60">
      <t>ゲカ</t>
    </rPh>
    <rPh sb="61" eb="64">
      <t>コキュウキ</t>
    </rPh>
    <rPh sb="64" eb="66">
      <t>ゲカ</t>
    </rPh>
    <rPh sb="67" eb="71">
      <t>ヒニョウキカ</t>
    </rPh>
    <rPh sb="72" eb="73">
      <t>ジン</t>
    </rPh>
    <rPh sb="74" eb="77">
      <t>コウケツアツ</t>
    </rPh>
    <rPh sb="77" eb="79">
      <t>ナイカ</t>
    </rPh>
    <rPh sb="80" eb="83">
      <t>ヒフカ</t>
    </rPh>
    <rPh sb="84" eb="88">
      <t>サンフジンカ</t>
    </rPh>
    <rPh sb="89" eb="91">
      <t>ガンカ</t>
    </rPh>
    <rPh sb="92" eb="94">
      <t>ジビ</t>
    </rPh>
    <rPh sb="94" eb="96">
      <t>インコウ</t>
    </rPh>
    <rPh sb="96" eb="97">
      <t>カ</t>
    </rPh>
    <rPh sb="98" eb="101">
      <t>ホウシャセン</t>
    </rPh>
    <rPh sb="101" eb="102">
      <t>カ</t>
    </rPh>
    <rPh sb="103" eb="105">
      <t>エンカク</t>
    </rPh>
    <rPh sb="105" eb="107">
      <t>ツウヤク</t>
    </rPh>
    <rPh sb="108" eb="110">
      <t>ジドウ</t>
    </rPh>
    <rPh sb="110" eb="112">
      <t>ホンヤク</t>
    </rPh>
    <phoneticPr fontId="13"/>
  </si>
  <si>
    <t>VISA,JCB,
Master Card,American　Express,DC</t>
    <phoneticPr fontId="9"/>
  </si>
  <si>
    <t>盛岡赤十字病院</t>
    <rPh sb="0" eb="2">
      <t>モリオカ</t>
    </rPh>
    <rPh sb="2" eb="5">
      <t>セキジュウジ</t>
    </rPh>
    <rPh sb="5" eb="7">
      <t>ビョウイン</t>
    </rPh>
    <phoneticPr fontId="13"/>
  </si>
  <si>
    <t>Morioka Red Cross Hospital</t>
  </si>
  <si>
    <t>020-8560</t>
  </si>
  <si>
    <t>岩手県盛岡市三本柳６地割1番地1</t>
    <rPh sb="0" eb="3">
      <t>イワテケン</t>
    </rPh>
    <rPh sb="3" eb="6">
      <t>モリオカシ</t>
    </rPh>
    <rPh sb="6" eb="9">
      <t>サンボンヤナギ</t>
    </rPh>
    <rPh sb="10" eb="12">
      <t>チワリ</t>
    </rPh>
    <rPh sb="13" eb="15">
      <t>バンチ</t>
    </rPh>
    <phoneticPr fontId="13"/>
  </si>
  <si>
    <t>6-chiwari,1bannchi-1,
Sanbonyanagi,Morioka-shi,
Iwate-ken</t>
  </si>
  <si>
    <t>019-637-3111</t>
  </si>
  <si>
    <t>月-金:9:00-11:00（救急外来24時間対応)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15"/>
  </si>
  <si>
    <t xml:space="preserve">http://www.morioka.jrc.or.jｐ (日本語)
</t>
    <rPh sb="30" eb="33">
      <t>ニホンゴ</t>
    </rPh>
    <phoneticPr fontId="15"/>
  </si>
  <si>
    <t>総合診療科、血液内科、呼吸器内科、消化器内科、循環器内科、神経内科、小児科、外科、消化器外科、小児外科、整形外科、脳神経外科、皮膚科、泌尿器科、産婦人科、眼科、耳鼻咽喉科、放射線科、麻酔科、ペインクリニック科、リハビリテーション科、緩和ケア科／何れもEN,ES</t>
    <rPh sb="0" eb="2">
      <t>ソウゴウ</t>
    </rPh>
    <rPh sb="2" eb="5">
      <t>シンリョウカ</t>
    </rPh>
    <rPh sb="6" eb="8">
      <t>ケツエキ</t>
    </rPh>
    <rPh sb="8" eb="10">
      <t>ナイカ</t>
    </rPh>
    <rPh sb="11" eb="14">
      <t>コキュウキ</t>
    </rPh>
    <rPh sb="14" eb="16">
      <t>ナイカ</t>
    </rPh>
    <rPh sb="17" eb="20">
      <t>ショウカキ</t>
    </rPh>
    <rPh sb="20" eb="22">
      <t>ナイカ</t>
    </rPh>
    <rPh sb="23" eb="26">
      <t>ジュンカンキ</t>
    </rPh>
    <rPh sb="26" eb="28">
      <t>ナイカ</t>
    </rPh>
    <rPh sb="29" eb="31">
      <t>シンケイ</t>
    </rPh>
    <rPh sb="31" eb="33">
      <t>ナイカ</t>
    </rPh>
    <rPh sb="34" eb="37">
      <t>ショウニカ</t>
    </rPh>
    <rPh sb="38" eb="40">
      <t>ゲカ</t>
    </rPh>
    <rPh sb="41" eb="44">
      <t>ショウカキ</t>
    </rPh>
    <rPh sb="44" eb="46">
      <t>ゲカ</t>
    </rPh>
    <rPh sb="47" eb="49">
      <t>ショウニ</t>
    </rPh>
    <rPh sb="49" eb="51">
      <t>ゲカ</t>
    </rPh>
    <rPh sb="52" eb="54">
      <t>セイケイ</t>
    </rPh>
    <rPh sb="54" eb="56">
      <t>ゲカ</t>
    </rPh>
    <rPh sb="57" eb="60">
      <t>ノウシンケイ</t>
    </rPh>
    <rPh sb="60" eb="62">
      <t>ゲカ</t>
    </rPh>
    <rPh sb="63" eb="66">
      <t>ヒフカ</t>
    </rPh>
    <rPh sb="67" eb="70">
      <t>ヒニョウキ</t>
    </rPh>
    <rPh sb="70" eb="71">
      <t>カ</t>
    </rPh>
    <rPh sb="72" eb="76">
      <t>サンフジンカ</t>
    </rPh>
    <rPh sb="77" eb="79">
      <t>ガンカ</t>
    </rPh>
    <rPh sb="80" eb="82">
      <t>ジビ</t>
    </rPh>
    <rPh sb="82" eb="84">
      <t>インコウ</t>
    </rPh>
    <rPh sb="84" eb="85">
      <t>カ</t>
    </rPh>
    <rPh sb="86" eb="89">
      <t>ホウシャセン</t>
    </rPh>
    <rPh sb="89" eb="90">
      <t>カ</t>
    </rPh>
    <rPh sb="91" eb="93">
      <t>マスイ</t>
    </rPh>
    <rPh sb="93" eb="94">
      <t>カ</t>
    </rPh>
    <rPh sb="103" eb="104">
      <t>カ</t>
    </rPh>
    <rPh sb="114" eb="115">
      <t>カ</t>
    </rPh>
    <rPh sb="116" eb="118">
      <t>カンワ</t>
    </rPh>
    <rPh sb="120" eb="121">
      <t>カ</t>
    </rPh>
    <rPh sb="122" eb="123">
      <t>イズ</t>
    </rPh>
    <phoneticPr fontId="13"/>
  </si>
  <si>
    <t>VISA,イオン
MASTER,Nicos,DC,JCB,UC,JACCS,UFJ</t>
    <phoneticPr fontId="9"/>
  </si>
  <si>
    <t xml:space="preserve">外国語通訳可能者あり
EN:１名
ES:１名
本人の勤務状況による
</t>
    <phoneticPr fontId="9"/>
  </si>
  <si>
    <t>東八幡平病院</t>
    <rPh sb="0" eb="1">
      <t>ヒガシ</t>
    </rPh>
    <rPh sb="1" eb="4">
      <t>ハチマンタイ</t>
    </rPh>
    <rPh sb="4" eb="6">
      <t>ビョウイン</t>
    </rPh>
    <phoneticPr fontId="14"/>
  </si>
  <si>
    <t>Higashi Hachimantai Hospital</t>
  </si>
  <si>
    <t>028-7303</t>
  </si>
  <si>
    <t>岩手県八幡平市柏台2丁目8番2号</t>
  </si>
  <si>
    <t>2-8-2, Kashiwadai, Hachimantai City, Iwate, 028-7303</t>
  </si>
  <si>
    <t>0195-78-2511</t>
  </si>
  <si>
    <t>月-金:9:00-11:30,13:00-16:30
土:9:00-11:30</t>
    <phoneticPr fontId="9"/>
  </si>
  <si>
    <t>http://www.mairin.jp/hospital/ (日本語)</t>
  </si>
  <si>
    <t>内科：EN、小児科：EN、皮膚科：EN、脳神経外科：EN、整形外科：EN</t>
    <phoneticPr fontId="9"/>
  </si>
  <si>
    <t>自動翻訳機等にて対応
EN/月-金:9:00-11:30,13:00-16:30
土:9:00-11:30</t>
    <rPh sb="0" eb="2">
      <t>ジドウ</t>
    </rPh>
    <rPh sb="2" eb="4">
      <t>ホンヤク</t>
    </rPh>
    <rPh sb="4" eb="5">
      <t>キ</t>
    </rPh>
    <rPh sb="5" eb="6">
      <t>ナド</t>
    </rPh>
    <rPh sb="8" eb="10">
      <t>タイオウ</t>
    </rPh>
    <phoneticPr fontId="9"/>
  </si>
  <si>
    <t>ささき歯科医院</t>
    <rPh sb="3" eb="5">
      <t>シカ</t>
    </rPh>
    <rPh sb="5" eb="7">
      <t>イイン</t>
    </rPh>
    <phoneticPr fontId="13"/>
  </si>
  <si>
    <t>sasaki dental clinic</t>
  </si>
  <si>
    <t>020-0831</t>
  </si>
  <si>
    <t>岩手県盛岡市三本柳3-12-7</t>
    <rPh sb="0" eb="3">
      <t>イワテケン</t>
    </rPh>
    <rPh sb="3" eb="6">
      <t>モリオカシ</t>
    </rPh>
    <rPh sb="6" eb="9">
      <t>サンボンヤナギ</t>
    </rPh>
    <phoneticPr fontId="13"/>
  </si>
  <si>
    <t>3-12-7 Sanbonyanagi Morioka City</t>
  </si>
  <si>
    <t>019-637-8211</t>
  </si>
  <si>
    <t>月・火・水・金:9:30-18:30
土：9:30-17:30
日:9:30-12:00,14:30-16:00(第3日曜は休診)</t>
    <rPh sb="2" eb="3">
      <t>カ</t>
    </rPh>
    <rPh sb="4" eb="5">
      <t>スイ</t>
    </rPh>
    <rPh sb="6" eb="7">
      <t>キン</t>
    </rPh>
    <rPh sb="19" eb="20">
      <t>ド</t>
    </rPh>
    <phoneticPr fontId="15"/>
  </si>
  <si>
    <t>http://www.sasakidental-office.e-doctor.info/</t>
  </si>
  <si>
    <t>歯科：EN</t>
    <rPh sb="0" eb="2">
      <t>シカ</t>
    </rPh>
    <phoneticPr fontId="13"/>
  </si>
  <si>
    <t>歯科診療所</t>
    <rPh sb="0" eb="2">
      <t>シカ</t>
    </rPh>
    <rPh sb="2" eb="5">
      <t>シンリョウジョ</t>
    </rPh>
    <phoneticPr fontId="13"/>
  </si>
  <si>
    <t>EN/診療時間内 院長による診療</t>
    <rPh sb="3" eb="5">
      <t>シンリョウ</t>
    </rPh>
    <rPh sb="5" eb="7">
      <t>ジカン</t>
    </rPh>
    <rPh sb="7" eb="8">
      <t>ナイ</t>
    </rPh>
    <rPh sb="9" eb="11">
      <t>インチョウ</t>
    </rPh>
    <rPh sb="14" eb="16">
      <t>シンリョウ</t>
    </rPh>
    <phoneticPr fontId="13"/>
  </si>
  <si>
    <t>湯田歯科医院</t>
    <rPh sb="0" eb="6">
      <t>ユダシカイイン</t>
    </rPh>
    <phoneticPr fontId="13"/>
  </si>
  <si>
    <t>yuda dental clinic</t>
  </si>
  <si>
    <t>029-5512</t>
  </si>
  <si>
    <t>岩手県和賀郡西和賀町川尻４０－４０－６４</t>
    <phoneticPr fontId="9"/>
  </si>
  <si>
    <t>40－40－64，kawasiri,nisiwagamachi,waga -gun,iwate  prefecture,029-5512</t>
    <phoneticPr fontId="9"/>
  </si>
  <si>
    <t>0197-82-3711</t>
  </si>
  <si>
    <t>月曜日～金曜日
９：００～１７：００</t>
    <phoneticPr fontId="9"/>
  </si>
  <si>
    <t>歯科：ＥＮ</t>
    <phoneticPr fontId="9"/>
  </si>
  <si>
    <t>EN/月曜日～金曜日
9：00～17：00</t>
    <phoneticPr fontId="9"/>
  </si>
  <si>
    <t>ファミリー歯科医院</t>
    <rPh sb="5" eb="9">
      <t>シカイイン</t>
    </rPh>
    <phoneticPr fontId="13"/>
  </si>
  <si>
    <t>Family Dental Clinic</t>
  </si>
  <si>
    <t>024-0072</t>
  </si>
  <si>
    <t>岩手県北上市北鬼柳19-83-1</t>
    <rPh sb="0" eb="3">
      <t>イワテケン</t>
    </rPh>
    <rPh sb="3" eb="6">
      <t>キタカミシ</t>
    </rPh>
    <rPh sb="6" eb="9">
      <t>キタオニヤナギ</t>
    </rPh>
    <phoneticPr fontId="13"/>
  </si>
  <si>
    <t>19-83-1, Kitaoniyanagi, Kitakami-shi, Iwate prefecture</t>
  </si>
  <si>
    <t>0197-77-4182</t>
  </si>
  <si>
    <t>月火木金土:9:30-12:00,14:30-18:00</t>
    <rPh sb="0" eb="1">
      <t>ゲツ</t>
    </rPh>
    <rPh sb="1" eb="2">
      <t>カ</t>
    </rPh>
    <rPh sb="2" eb="3">
      <t>モク</t>
    </rPh>
    <rPh sb="3" eb="4">
      <t>キン</t>
    </rPh>
    <rPh sb="4" eb="5">
      <t>ド</t>
    </rPh>
    <phoneticPr fontId="13"/>
  </si>
  <si>
    <t>https://www.familyshikaiin.com/</t>
  </si>
  <si>
    <t>歯科：EN,ZH</t>
    <rPh sb="0" eb="2">
      <t>シカ</t>
    </rPh>
    <phoneticPr fontId="13"/>
  </si>
  <si>
    <t>VISA,MASTER,AMEX,JCB(自費診療のみ)</t>
    <rPh sb="21" eb="23">
      <t>ジヒ</t>
    </rPh>
    <rPh sb="23" eb="25">
      <t>シンリョウ</t>
    </rPh>
    <phoneticPr fontId="13"/>
  </si>
  <si>
    <t>・EN/診療時間内
・音声翻訳機器/診療時間内</t>
    <rPh sb="4" eb="6">
      <t>シンリョウ</t>
    </rPh>
    <rPh sb="6" eb="8">
      <t>ジカン</t>
    </rPh>
    <rPh sb="8" eb="9">
      <t>ナイ</t>
    </rPh>
    <rPh sb="11" eb="13">
      <t>オンセイ</t>
    </rPh>
    <rPh sb="13" eb="15">
      <t>ホンヤク</t>
    </rPh>
    <rPh sb="15" eb="17">
      <t>キキ</t>
    </rPh>
    <rPh sb="18" eb="20">
      <t>シンリョウ</t>
    </rPh>
    <rPh sb="20" eb="22">
      <t>ジカン</t>
    </rPh>
    <rPh sb="22" eb="23">
      <t>ナイ</t>
    </rPh>
    <phoneticPr fontId="13"/>
  </si>
  <si>
    <t>医療法人百成会　ちば歯科医院</t>
    <rPh sb="0" eb="2">
      <t xml:space="preserve">イリョウ </t>
    </rPh>
    <rPh sb="2" eb="4">
      <t xml:space="preserve">ホウジン </t>
    </rPh>
    <rPh sb="4" eb="7">
      <t xml:space="preserve">ヒャクセイカイ </t>
    </rPh>
    <rPh sb="10" eb="14">
      <t xml:space="preserve">シカイイン </t>
    </rPh>
    <phoneticPr fontId="13"/>
  </si>
  <si>
    <t>Chiba Oral Health Care</t>
  </si>
  <si>
    <t>023-0865</t>
  </si>
  <si>
    <t>岩手県奥州市水沢字桜屋敷420</t>
    <rPh sb="0" eb="3">
      <t xml:space="preserve">イワテケン </t>
    </rPh>
    <rPh sb="3" eb="6">
      <t xml:space="preserve">オウシュウシ </t>
    </rPh>
    <rPh sb="6" eb="8">
      <t xml:space="preserve">ミズサワ </t>
    </rPh>
    <rPh sb="8" eb="9">
      <t xml:space="preserve">アザ </t>
    </rPh>
    <rPh sb="9" eb="12">
      <t xml:space="preserve">サクラヤシキ </t>
    </rPh>
    <phoneticPr fontId="13"/>
  </si>
  <si>
    <t>420 Sakurayashiki, Mizusawa, Oshu-shi, Iwate, 023-0865, Japan</t>
    <phoneticPr fontId="9"/>
  </si>
  <si>
    <t>0197-51-1300</t>
  </si>
  <si>
    <t>9:00-12:00
14:00-16:30</t>
    <phoneticPr fontId="9"/>
  </si>
  <si>
    <t>http://www.iwate-chiba.com</t>
  </si>
  <si>
    <t>歯科 : EN</t>
    <rPh sb="0" eb="2">
      <t xml:space="preserve">シカ </t>
    </rPh>
    <phoneticPr fontId="13"/>
  </si>
  <si>
    <t>VISA,MASTER,AMEX,DINERS,JCB</t>
    <phoneticPr fontId="9"/>
  </si>
  <si>
    <t>EN/診療時間内、英語を話せる院長による診療</t>
    <rPh sb="3" eb="5">
      <t>シンリョウ</t>
    </rPh>
    <rPh sb="5" eb="7">
      <t>ジカン</t>
    </rPh>
    <rPh sb="7" eb="8">
      <t>ナイ</t>
    </rPh>
    <rPh sb="9" eb="11">
      <t>エイゴ</t>
    </rPh>
    <rPh sb="12" eb="13">
      <t>ハナ</t>
    </rPh>
    <rPh sb="15" eb="17">
      <t>インチョウ</t>
    </rPh>
    <rPh sb="20" eb="22">
      <t>シンリョウ</t>
    </rPh>
    <phoneticPr fontId="9"/>
  </si>
  <si>
    <t>中央歯科クリニック</t>
    <rPh sb="0" eb="2">
      <t>チュウオウ</t>
    </rPh>
    <rPh sb="2" eb="4">
      <t>シカ</t>
    </rPh>
    <phoneticPr fontId="13"/>
  </si>
  <si>
    <t>central dental clinic</t>
    <phoneticPr fontId="10"/>
  </si>
  <si>
    <t>029-3101</t>
  </si>
  <si>
    <t>岩手県一関市花泉町花泉字郷ノ里５７番地</t>
    <rPh sb="0" eb="3">
      <t>イワテケン</t>
    </rPh>
    <rPh sb="3" eb="6">
      <t>イチノセキシ</t>
    </rPh>
    <rPh sb="6" eb="8">
      <t>ハナイズミ</t>
    </rPh>
    <rPh sb="8" eb="9">
      <t>チョウ</t>
    </rPh>
    <rPh sb="9" eb="11">
      <t>ハナイズミ</t>
    </rPh>
    <rPh sb="11" eb="12">
      <t>アザ</t>
    </rPh>
    <rPh sb="12" eb="13">
      <t>ゴウ</t>
    </rPh>
    <rPh sb="14" eb="15">
      <t>サト</t>
    </rPh>
    <rPh sb="17" eb="19">
      <t>バンチ</t>
    </rPh>
    <phoneticPr fontId="13"/>
  </si>
  <si>
    <t>Gounosato57Banchi, Hanaizumicho Hanaizumi, Ichinoseki Shi, Iwate Ken</t>
  </si>
  <si>
    <t>0191-82-5959</t>
  </si>
  <si>
    <t>月-土:9:00-11:30    14:00-17:30</t>
    <rPh sb="2" eb="3">
      <t>ド</t>
    </rPh>
    <phoneticPr fontId="15"/>
  </si>
  <si>
    <t>http://www.centraldental.or.jp/</t>
  </si>
  <si>
    <t>歯科：EN ZH</t>
    <rPh sb="0" eb="2">
      <t>シカ</t>
    </rPh>
    <phoneticPr fontId="13"/>
  </si>
  <si>
    <t>VISA,MASTER,AMEX,JCB,Diners,DISCOVER,日専連  (自費診療のみ）</t>
    <rPh sb="37" eb="40">
      <t>ニッセンレン</t>
    </rPh>
    <rPh sb="43" eb="45">
      <t>ジヒ</t>
    </rPh>
    <rPh sb="45" eb="47">
      <t>シンリョウ</t>
    </rPh>
    <phoneticPr fontId="13"/>
  </si>
  <si>
    <t>・EN/月曜-土曜 9:00-17:00
・ZN/月水木 14:00-16:00
・音声翻訳機/診療時間内</t>
    <rPh sb="42" eb="44">
      <t>オンセイ</t>
    </rPh>
    <rPh sb="44" eb="46">
      <t>ホンヤク</t>
    </rPh>
    <rPh sb="46" eb="47">
      <t>キ</t>
    </rPh>
    <rPh sb="48" eb="50">
      <t>シンリョウ</t>
    </rPh>
    <rPh sb="50" eb="52">
      <t>ジカン</t>
    </rPh>
    <rPh sb="52" eb="53">
      <t>ナイ</t>
    </rPh>
    <phoneticPr fontId="9"/>
  </si>
  <si>
    <t>04宮城県</t>
    <rPh sb="2" eb="5">
      <t>ミヤギケン</t>
    </rPh>
    <phoneticPr fontId="10"/>
  </si>
  <si>
    <t>青葉台クリニック</t>
    <phoneticPr fontId="1"/>
  </si>
  <si>
    <t>AobadaiClinic</t>
  </si>
  <si>
    <t>981-0133</t>
  </si>
  <si>
    <t>宮城県宮城郡利府町青葉台3丁目1番78号</t>
  </si>
  <si>
    <t>3-1-78,Aobadai,Rifu-cho,Miyagi-gun,Miyagi,981-0133</t>
  </si>
  <si>
    <t>022-356-6757</t>
  </si>
  <si>
    <t>月-金:9:00-12:30,15:00-17:30_x000D_
土:9:00-12:30,15:00-17:30</t>
    <phoneticPr fontId="1"/>
  </si>
  <si>
    <t>内科：ZH</t>
    <phoneticPr fontId="1"/>
  </si>
  <si>
    <t>診療所</t>
    <rPh sb="0" eb="3">
      <t>シンリョウジョ</t>
    </rPh>
    <phoneticPr fontId="13"/>
  </si>
  <si>
    <t>初期救急医療機関</t>
    <rPh sb="0" eb="2">
      <t>ショキ</t>
    </rPh>
    <rPh sb="2" eb="4">
      <t>キュウキュウ</t>
    </rPh>
    <rPh sb="4" eb="6">
      <t>イリョウ</t>
    </rPh>
    <rPh sb="6" eb="8">
      <t>キカン</t>
    </rPh>
    <phoneticPr fontId="13"/>
  </si>
  <si>
    <t>04宮城県</t>
    <rPh sb="2" eb="5">
      <t>ミヤギケン</t>
    </rPh>
    <phoneticPr fontId="9"/>
  </si>
  <si>
    <t>石巻赤十字病院</t>
    <phoneticPr fontId="10"/>
  </si>
  <si>
    <t>Japanese Red Cross Ishinomaki Hospital</t>
  </si>
  <si>
    <t>986-8522</t>
  </si>
  <si>
    <t xml:space="preserve">
宮城県石巻市蛇田字西道下71番地</t>
    <phoneticPr fontId="10"/>
  </si>
  <si>
    <t>71HebitaNishimichishita,Ishinomaki,Miyagi,986-8522</t>
  </si>
  <si>
    <t>0225-21-7220</t>
  </si>
  <si>
    <t>月-金:8:00-11:00(受付時間は、診療科により異なる)</t>
  </si>
  <si>
    <t xml:space="preserve">https://www.ishinomaki.jrc.or.jp/(日本語)
http://www.ishinomaki.jrc.or.jp/en/(英語)
"
http://www.ishinomaki.jrc.or.jp/(日本語)_x000D_
http://www.ishinomaki.jrc.or.jp/en/(英語)_x000D_
</t>
    <phoneticPr fontId="1"/>
  </si>
  <si>
    <t>救急科：EN、ZH、KO、TL_x000D_
内科：EN、ZH、KO、TL_x000D_
外科：EN、ZH、KO、TL_x000D_
小児科：EN、ZH、KO、TL_x000D_
皮膚科：EN、ZH、KO、TL_x000D_
脳神経外科：EN、ZH、KO、TL_x000D_
泌尿器科：EN、ZH、KO、TL_x000D_
整形外科：EN、ZH、KO、TL_x000D_
眼科：EN、ZH、KO、TL_x000D_
耳鼻咽喉科：EN、ZH、KO、TL_x000D_
産科：EN、ZH、KO、TL_x000D_
婦人科：EN、ZH、KO、TL</t>
    <phoneticPr fontId="10"/>
  </si>
  <si>
    <t>VISA、MASTER、JCB、AMEX、DinersClub</t>
    <phoneticPr fontId="1"/>
  </si>
  <si>
    <t xml:space="preserve"> 月-金: 9:00-17:00　EN、ZH、KO</t>
    <phoneticPr fontId="10"/>
  </si>
  <si>
    <t>医療法人社団明石台整形外科</t>
    <phoneticPr fontId="1"/>
  </si>
  <si>
    <t>AkaishidaiOrthopedicClinic</t>
  </si>
  <si>
    <t>981-3332</t>
  </si>
  <si>
    <t>宮城県宮城県富谷市明石台2丁目22番5号</t>
  </si>
  <si>
    <t>2-22-5,Akaishidai,Tomiya-shi,Miyagi,981-3332</t>
  </si>
  <si>
    <t>022-351-2322</t>
  </si>
  <si>
    <t>月-金:9:00-12:30,15:00-18:00_x000D_
土:9:00-12:00,14:30-16:00_x000D_
日:9:00-11:30</t>
    <phoneticPr fontId="1"/>
  </si>
  <si>
    <t>整形外科：EN、ZH</t>
    <phoneticPr fontId="1"/>
  </si>
  <si>
    <t>大崎市民病院</t>
    <phoneticPr fontId="32"/>
  </si>
  <si>
    <t>OsakiCitizenHospital</t>
  </si>
  <si>
    <t>989-6183</t>
  </si>
  <si>
    <t xml:space="preserve">
宮城県大崎市古川穂波三丁目8番1号</t>
    <phoneticPr fontId="32"/>
  </si>
  <si>
    <t>3-8-1FurukawaHonami,Osaki,Miyagi,989-6183</t>
  </si>
  <si>
    <t>0229-23-3311</t>
  </si>
  <si>
    <t>月-金:8:00-11:30</t>
    <phoneticPr fontId="32"/>
  </si>
  <si>
    <t>http://www.h-osaki.jp/(日本語)</t>
  </si>
  <si>
    <t>救急科：EN_x000D_
内科：EN_x000D_
外科：EN_x000D_
小児科：EN_x000D_
精神科：EN_x000D_
皮膚科：EN_x000D_
脳神経外科：EN_x000D_
泌尿器科：EN_x000D_
整形外科：EN_x000D_
眼科：EN_x000D_
耳鼻咽喉科：EN_x000D_
産科：EN_x000D_
婦人科：EN_x000D_
歯科：EN</t>
    <phoneticPr fontId="10"/>
  </si>
  <si>
    <t>VISA、MASTER、JCB、AMEX　ほか</t>
  </si>
  <si>
    <t>第三次救急医療機関（救命救急センター）</t>
    <rPh sb="0" eb="3">
      <t>ダイサンジ</t>
    </rPh>
    <rPh sb="3" eb="5">
      <t>キュウキュウ</t>
    </rPh>
    <rPh sb="5" eb="7">
      <t>イリョウ</t>
    </rPh>
    <rPh sb="7" eb="9">
      <t>キカン</t>
    </rPh>
    <rPh sb="10" eb="12">
      <t>キュウメイ</t>
    </rPh>
    <rPh sb="12" eb="14">
      <t>キュウキュウ</t>
    </rPh>
    <phoneticPr fontId="21"/>
  </si>
  <si>
    <t>24時間：欄外外国語のうちBO以外は対応可能</t>
    <rPh sb="5" eb="7">
      <t>ランガイ</t>
    </rPh>
    <rPh sb="7" eb="10">
      <t>ガイコクゴ</t>
    </rPh>
    <rPh sb="8" eb="9">
      <t>カガイ</t>
    </rPh>
    <phoneticPr fontId="10"/>
  </si>
  <si>
    <t>柏木クリニック</t>
    <phoneticPr fontId="1"/>
  </si>
  <si>
    <t>KashiwagiClinic</t>
  </si>
  <si>
    <t>981-0933</t>
  </si>
  <si>
    <t>宮城県仙台市青葉区柏木2丁目6番2号</t>
  </si>
  <si>
    <t>2-6-2,Kashiwagi,Aoba-ku,Sendai-City,Miyagi,981-0933</t>
  </si>
  <si>
    <t>022-275-1310</t>
  </si>
  <si>
    <t>月-土：9：30～12：30/16：00～17：30
水のみ夜間診療あり18：00～19：30
発熱外来15：00～16：00電話予約要</t>
    <rPh sb="0" eb="1">
      <t>ゲツ</t>
    </rPh>
    <rPh sb="2" eb="3">
      <t>ド</t>
    </rPh>
    <rPh sb="27" eb="28">
      <t>スイ</t>
    </rPh>
    <rPh sb="30" eb="32">
      <t>ヤカン</t>
    </rPh>
    <rPh sb="32" eb="34">
      <t>シンリョウ</t>
    </rPh>
    <rPh sb="48" eb="50">
      <t>ハツネツ</t>
    </rPh>
    <rPh sb="50" eb="52">
      <t>ガイライ</t>
    </rPh>
    <rPh sb="63" eb="65">
      <t>デンワ</t>
    </rPh>
    <rPh sb="65" eb="67">
      <t>ヨヤク</t>
    </rPh>
    <rPh sb="67" eb="68">
      <t>ヨウ</t>
    </rPh>
    <phoneticPr fontId="2"/>
  </si>
  <si>
    <t>http://bunanomori.info(日本語)</t>
  </si>
  <si>
    <t>内科：EN、DE</t>
    <phoneticPr fontId="1"/>
  </si>
  <si>
    <t>すけの医院</t>
    <phoneticPr fontId="1"/>
  </si>
  <si>
    <t>TheMikamineClinicfortheRespiratoryandCardiacDiseases</t>
    <phoneticPr fontId="1"/>
  </si>
  <si>
    <t>982-0826</t>
  </si>
  <si>
    <t>宮城県仙台市太白区三神峯二丁目2番3号</t>
  </si>
  <si>
    <t>2-2-3,Mikamine,Taiha-ku,Snedai,Miyagi,982-0826</t>
  </si>
  <si>
    <t>022-244-0546</t>
  </si>
  <si>
    <t>月/水/木/金:9:00-12:00,14:00-17:00_x000D_
火/土:9:00-12:00</t>
    <rPh sb="2" eb="3">
      <t>スイ</t>
    </rPh>
    <rPh sb="32" eb="33">
      <t>ヒ</t>
    </rPh>
    <rPh sb="34" eb="35">
      <t>ド</t>
    </rPh>
    <phoneticPr fontId="1"/>
  </si>
  <si>
    <t>内科：EN</t>
    <phoneticPr fontId="1"/>
  </si>
  <si>
    <t>丹野皮膚科内科小児科</t>
    <phoneticPr fontId="10"/>
  </si>
  <si>
    <t>TannoClinic</t>
  </si>
  <si>
    <t>983-0841</t>
  </si>
  <si>
    <t>宮城県仙台市宮城野区原町2丁目1-69</t>
    <phoneticPr fontId="10"/>
  </si>
  <si>
    <t>2-1-69Haranomachi,Miyagino-ku,Sendai,Miyagi,983-0841</t>
  </si>
  <si>
    <t>022-297-1158</t>
  </si>
  <si>
    <t>月-金:9:00-18:00
土:9:00-17:00
 （水曜休診）</t>
    <rPh sb="30" eb="32">
      <t>スイヨウ</t>
    </rPh>
    <rPh sb="32" eb="34">
      <t>キュウシン</t>
    </rPh>
    <phoneticPr fontId="1"/>
  </si>
  <si>
    <t>内科：EN、ZH、KO_x000D_
小児科：EN、ZH、KO_x000D_
皮膚科：EN、ZH、KO</t>
    <phoneticPr fontId="10"/>
  </si>
  <si>
    <t>EN,ZH,KO</t>
  </si>
  <si>
    <t>9:00-18:00</t>
  </si>
  <si>
    <t>東北大学病院</t>
    <rPh sb="0" eb="2">
      <t>トウホク</t>
    </rPh>
    <rPh sb="2" eb="4">
      <t>ダイガク</t>
    </rPh>
    <rPh sb="4" eb="6">
      <t>ビョウイン</t>
    </rPh>
    <phoneticPr fontId="10"/>
  </si>
  <si>
    <t>TohokuUniversityHospital</t>
  </si>
  <si>
    <t>980-8574</t>
  </si>
  <si>
    <t xml:space="preserve">
宮城県仙台市青葉区星陵町1-1</t>
    <phoneticPr fontId="10"/>
  </si>
  <si>
    <t>1-1Seiryo-machi,Aoba-ku,Sendai,Miyagi,980-8574</t>
  </si>
  <si>
    <t>022-717-7000</t>
  </si>
  <si>
    <t>月-金:8:30-11:00</t>
    <phoneticPr fontId="10"/>
  </si>
  <si>
    <t xml:space="preserve">http://www.hosp.tohoku.ac.jp/(日本語)_x000D_
http://www.hosp.tohoku.ac.jp/en/(英語)_x000D_
</t>
  </si>
  <si>
    <t>【対応診療科】
内科/腎臓内科/血液内科/リウマチ科/糖尿病・代謝・内分泌内科/漢方内科/腫瘍内科/循環器内科/感染症内科/老年内科/呼吸器内科/消化器内科/心療内科/外科/消化器外科/肝臓・胆のう・膵臓外科/胃腸外科/移植・食道・血管外科/乳腺・内分泌外科/心臓血管外科/整形外科/形成外科/麻酔科/救急科/呼吸器外科/産婦人科/泌尿器科/脳神経内科/脳神経外科/精神科/小児科/小児外科/小児腫瘍外科/皮膚科/眼科/耳鼻咽喉科/頭頸部外科/リハビリテーション科/放射線科/歯科/歯科口腔外科/小児歯科/矯正歯科/病理診断科
【対応言語】
EN/ZH/KO/RU/ES/PT/VI/TH</t>
    <phoneticPr fontId="1"/>
  </si>
  <si>
    <t>VISA、MASTER
AMEX、JCB</t>
  </si>
  <si>
    <t>・医療通訳タブレット・音声（24時間365日）
英語・中国語・ベトナム語・スペイン語・タイ語・ポルトガル語・韓国語・ロシア語
【予約推奨言語】
タガログ語・ネパール語・フランス語・ヒンディー語・モンゴル語・インドネシア語・ペルシア語・ミャンマー語・広東語
【ベストエフォート対応言語】
アラビア語・ウルドゥー語・ラオス語・ベンガル語・台湾語・イタリア語・クメール語・ダリー語・マレー語・ドイツ語・パシュトー語・シンハラ語・トルコ語・タミル語・ウクライナ語</t>
    <rPh sb="1" eb="3">
      <t>イリョウ</t>
    </rPh>
    <rPh sb="3" eb="5">
      <t>ツウヤク</t>
    </rPh>
    <rPh sb="11" eb="13">
      <t>オンセイ</t>
    </rPh>
    <rPh sb="16" eb="18">
      <t>ジカン</t>
    </rPh>
    <rPh sb="21" eb="22">
      <t>ニチ</t>
    </rPh>
    <rPh sb="24" eb="26">
      <t>エイゴ</t>
    </rPh>
    <rPh sb="27" eb="30">
      <t>チュウゴクゴ</t>
    </rPh>
    <rPh sb="35" eb="36">
      <t>ゴ</t>
    </rPh>
    <rPh sb="41" eb="42">
      <t>ゴ</t>
    </rPh>
    <rPh sb="52" eb="53">
      <t>ゴ</t>
    </rPh>
    <rPh sb="54" eb="57">
      <t>カンコクゴ</t>
    </rPh>
    <rPh sb="61" eb="62">
      <t>ゴ</t>
    </rPh>
    <rPh sb="65" eb="67">
      <t>ヨヤク</t>
    </rPh>
    <rPh sb="67" eb="69">
      <t>スイショウ</t>
    </rPh>
    <rPh sb="69" eb="71">
      <t>ゲンゴ</t>
    </rPh>
    <rPh sb="77" eb="78">
      <t>ゴ</t>
    </rPh>
    <rPh sb="83" eb="84">
      <t>ゴ</t>
    </rPh>
    <rPh sb="89" eb="90">
      <t>ゴ</t>
    </rPh>
    <rPh sb="96" eb="97">
      <t>ゴ</t>
    </rPh>
    <rPh sb="102" eb="103">
      <t>ゴ</t>
    </rPh>
    <rPh sb="110" eb="111">
      <t>ゴ</t>
    </rPh>
    <rPh sb="116" eb="117">
      <t>ゴ</t>
    </rPh>
    <rPh sb="123" eb="124">
      <t>ゴ</t>
    </rPh>
    <rPh sb="125" eb="128">
      <t>カントンゴ</t>
    </rPh>
    <rPh sb="139" eb="143">
      <t>タイオウゲンゴ</t>
    </rPh>
    <rPh sb="149" eb="150">
      <t>ゴ</t>
    </rPh>
    <rPh sb="156" eb="157">
      <t>ゴ</t>
    </rPh>
    <rPh sb="161" eb="162">
      <t>ゴ</t>
    </rPh>
    <rPh sb="167" eb="168">
      <t>ゴ</t>
    </rPh>
    <rPh sb="169" eb="172">
      <t>タイワンゴ</t>
    </rPh>
    <rPh sb="177" eb="178">
      <t>ゴ</t>
    </rPh>
    <rPh sb="183" eb="184">
      <t>ゴ</t>
    </rPh>
    <rPh sb="188" eb="189">
      <t>ゴ</t>
    </rPh>
    <rPh sb="193" eb="194">
      <t>ゴ</t>
    </rPh>
    <rPh sb="198" eb="199">
      <t>ゴ</t>
    </rPh>
    <rPh sb="205" eb="206">
      <t>ゴ</t>
    </rPh>
    <rPh sb="211" eb="212">
      <t>ゴ</t>
    </rPh>
    <rPh sb="216" eb="217">
      <t>ゴ</t>
    </rPh>
    <rPh sb="221" eb="222">
      <t>ゴ</t>
    </rPh>
    <rPh sb="228" eb="229">
      <t>ゴ</t>
    </rPh>
    <phoneticPr fontId="10"/>
  </si>
  <si>
    <t>・医療通訳タブレット・音声（24時間365日）
英語・中国語・韓国語・ポルトガル語・スペイン語・ベトナム語・タイ語・ロシア語・タガログ語・ネパール語・インドネシア語・フランス語・ドイツ語・イタリア語・マレー語・ミャンマー護・クメール語・モンゴル語
・医療通訳タブレット・音声（平日9：00～18：00）ヒンディー語</t>
    <rPh sb="1" eb="3">
      <t>イリョウ</t>
    </rPh>
    <rPh sb="3" eb="5">
      <t>ツウヤク</t>
    </rPh>
    <rPh sb="11" eb="13">
      <t>オンセイ</t>
    </rPh>
    <rPh sb="16" eb="18">
      <t>ジカン</t>
    </rPh>
    <rPh sb="21" eb="22">
      <t>ニチ</t>
    </rPh>
    <rPh sb="24" eb="26">
      <t>エイゴ</t>
    </rPh>
    <rPh sb="27" eb="30">
      <t>チュウゴクゴ</t>
    </rPh>
    <rPh sb="31" eb="34">
      <t>カンコクゴ</t>
    </rPh>
    <rPh sb="40" eb="41">
      <t>ゴ</t>
    </rPh>
    <rPh sb="46" eb="47">
      <t>ゴ</t>
    </rPh>
    <rPh sb="52" eb="53">
      <t>ゴ</t>
    </rPh>
    <rPh sb="56" eb="57">
      <t>ゴ</t>
    </rPh>
    <rPh sb="61" eb="62">
      <t>ゴ</t>
    </rPh>
    <rPh sb="67" eb="68">
      <t>ゴ</t>
    </rPh>
    <rPh sb="73" eb="74">
      <t>ゴ</t>
    </rPh>
    <rPh sb="81" eb="82">
      <t>ゴ</t>
    </rPh>
    <rPh sb="87" eb="88">
      <t>ゴ</t>
    </rPh>
    <rPh sb="92" eb="93">
      <t>ゴ</t>
    </rPh>
    <rPh sb="98" eb="99">
      <t>ゴ</t>
    </rPh>
    <rPh sb="103" eb="104">
      <t>ゴ</t>
    </rPh>
    <rPh sb="110" eb="111">
      <t>ゴ</t>
    </rPh>
    <rPh sb="116" eb="117">
      <t>ゴ</t>
    </rPh>
    <rPh sb="122" eb="123">
      <t>ゴ</t>
    </rPh>
    <rPh sb="126" eb="128">
      <t>イリョウ</t>
    </rPh>
    <rPh sb="128" eb="130">
      <t>ツウヤク</t>
    </rPh>
    <rPh sb="136" eb="138">
      <t>オンセイ</t>
    </rPh>
    <rPh sb="139" eb="141">
      <t>ヘイジツ</t>
    </rPh>
    <rPh sb="157" eb="158">
      <t>ゴ</t>
    </rPh>
    <phoneticPr fontId="10"/>
  </si>
  <si>
    <t>南中山内科クリニック</t>
    <phoneticPr fontId="10"/>
  </si>
  <si>
    <t>MNMClinic</t>
  </si>
  <si>
    <t>981-3213</t>
  </si>
  <si>
    <t>宮城県仙台市泉区南中山三丁目16番4号</t>
    <phoneticPr fontId="10"/>
  </si>
  <si>
    <t>3-16-4,Minaminakayama,Izumi-ku,Sendai-City,Miyagi,981-3213</t>
  </si>
  <si>
    <t>022-348-2301</t>
  </si>
  <si>
    <t>月/火/水/金:9:00-12:30,14:30-18:00
木/土:9:00-12:30</t>
    <rPh sb="33" eb="34">
      <t>ド</t>
    </rPh>
    <phoneticPr fontId="1"/>
  </si>
  <si>
    <t>http://www2s.biglobe.ne.jp(日本語)</t>
  </si>
  <si>
    <t>内科：ZH</t>
    <phoneticPr fontId="10"/>
  </si>
  <si>
    <t>みやぎ県南中核病院</t>
    <phoneticPr fontId="1"/>
  </si>
  <si>
    <t>SouthMiyagiMedicalCenter</t>
  </si>
  <si>
    <t>989-1253</t>
  </si>
  <si>
    <t>宮城県柴田郡大河原町字西38番地1</t>
    <phoneticPr fontId="1"/>
  </si>
  <si>
    <t>38-1Ogawara-machiNishi,Shibata-gun,Miyagi,989-1253</t>
  </si>
  <si>
    <t>0224-51-5500</t>
  </si>
  <si>
    <t>月-金:8:00-16:00(受付時間は、診療科により異なる)土日・祝日:救急外来24時間対応</t>
  </si>
  <si>
    <t>http://www.southmiyagi-mc.jp/(日本語)</t>
  </si>
  <si>
    <t>救急科：EN_x000D_
内科：EN_x000D_
外科：EN</t>
  </si>
  <si>
    <t>病院</t>
    <phoneticPr fontId="10"/>
  </si>
  <si>
    <t>やすだクリニック</t>
    <phoneticPr fontId="32"/>
  </si>
  <si>
    <t>YasudaClinic</t>
  </si>
  <si>
    <t>981-0961</t>
  </si>
  <si>
    <t>宮城県仙台市青葉区桜ヶ丘4丁目19番16号</t>
    <rPh sb="3" eb="4">
      <t>セン</t>
    </rPh>
    <phoneticPr fontId="1"/>
  </si>
  <si>
    <t>4-19-16,Sakuragaoka,Aoba-ku,Sendai-City,Miyagi,981-0961</t>
  </si>
  <si>
    <t>022-278-1731</t>
  </si>
  <si>
    <t>月/火/木/金:9:00-12:15,14:00-17:45
土:9:00-12:15
（水曜休診）</t>
    <rPh sb="2" eb="3">
      <t>ヒ</t>
    </rPh>
    <rPh sb="45" eb="47">
      <t>スイヨウ</t>
    </rPh>
    <rPh sb="47" eb="49">
      <t>キュウシン</t>
    </rPh>
    <phoneticPr fontId="7"/>
  </si>
  <si>
    <t>http://yasuda-cl.byoinnavi.jp/pc/(日本語,英語)</t>
  </si>
  <si>
    <t>内科：EN、NE_x000D_
小児科：EN、NE</t>
    <phoneticPr fontId="10"/>
  </si>
  <si>
    <t>NE</t>
  </si>
  <si>
    <t>仙台空港北クリニック</t>
    <phoneticPr fontId="10"/>
  </si>
  <si>
    <t>Sendai International Airport North Clinic</t>
  </si>
  <si>
    <t>981-1217</t>
  </si>
  <si>
    <t>宮城県名取市美田園八丁目1番地の8</t>
    <phoneticPr fontId="10"/>
  </si>
  <si>
    <t>8-18, Mitazono, Natori, Miyagi, 981-1217</t>
  </si>
  <si>
    <t>022-797-9523</t>
  </si>
  <si>
    <t>月、火、水、金、土: 9:00 - 18:00</t>
    <phoneticPr fontId="10"/>
  </si>
  <si>
    <t>https://gamo.or.jp (日本語)</t>
  </si>
  <si>
    <t>内科：EN
呼吸器内科：EN
アレルギー科：EN
感染症内科：EN</t>
    <phoneticPr fontId="10"/>
  </si>
  <si>
    <t>VISA、MASTER、JCB、AMEX、DINERS、銀聯</t>
  </si>
  <si>
    <t>非接触カード決済：楽天Edy、Suica, PASMO, ICOCA、Waon, nanaco
QRコード決済：アリペイ、WeChatPay、
LINE Pay、PAYPAY、楽天PAYPAY</t>
  </si>
  <si>
    <t>月、火、水、金、土: 9:00 - 18:00：英語を話せる医師による外来：EN</t>
  </si>
  <si>
    <t>409 石巻・登米・気仙沼</t>
  </si>
  <si>
    <t>登米市立登米市民病院</t>
    <rPh sb="0" eb="4">
      <t>トメシリツ</t>
    </rPh>
    <rPh sb="4" eb="6">
      <t>トメ</t>
    </rPh>
    <rPh sb="6" eb="8">
      <t>シミン</t>
    </rPh>
    <rPh sb="8" eb="10">
      <t>ビョウイン</t>
    </rPh>
    <phoneticPr fontId="1"/>
  </si>
  <si>
    <t>TomeCitizenHospital</t>
  </si>
  <si>
    <t>987-0511</t>
  </si>
  <si>
    <t>宮城県登米市迫町佐沼字下田中25番地</t>
    <rPh sb="0" eb="3">
      <t>ミヤギケン</t>
    </rPh>
    <rPh sb="3" eb="6">
      <t>トメシ</t>
    </rPh>
    <rPh sb="6" eb="8">
      <t>ハサマチョウ</t>
    </rPh>
    <rPh sb="8" eb="10">
      <t>サヌマ</t>
    </rPh>
    <rPh sb="10" eb="11">
      <t>アザ</t>
    </rPh>
    <rPh sb="11" eb="14">
      <t>シモタナカ</t>
    </rPh>
    <rPh sb="16" eb="18">
      <t>バンチ</t>
    </rPh>
    <phoneticPr fontId="1"/>
  </si>
  <si>
    <t>25,SanumaShimotanaka,Hasamacho,Tome,Miyagi,987-0511</t>
  </si>
  <si>
    <t>0220-22-5511</t>
  </si>
  <si>
    <t>月-金：8：00-11：00（受付時間は、診療科により異なる）</t>
    <rPh sb="0" eb="1">
      <t>ゲツ</t>
    </rPh>
    <rPh sb="2" eb="3">
      <t>キン</t>
    </rPh>
    <rPh sb="15" eb="17">
      <t>ウケツケ</t>
    </rPh>
    <rPh sb="17" eb="19">
      <t>ジカン</t>
    </rPh>
    <rPh sb="21" eb="24">
      <t>シンリョウカ</t>
    </rPh>
    <rPh sb="27" eb="28">
      <t>コト</t>
    </rPh>
    <phoneticPr fontId="1"/>
  </si>
  <si>
    <t>https://www.city.tome.miyagi.jp/iryou/tomehp/</t>
  </si>
  <si>
    <t>内科：EN
消化器内科：EN
小児科：EN
外科：EN
整形外科：EN
皮膚科：EN
眼科：EN
泌尿器科：EN
婦人科：EN
耳鼻咽喉科：EN
リハビリテーション科：EN
人工透析内科：EN</t>
    <rPh sb="0" eb="2">
      <t>ナイカ</t>
    </rPh>
    <rPh sb="6" eb="11">
      <t>ショウカキナイカ</t>
    </rPh>
    <rPh sb="15" eb="18">
      <t>ショウニカ</t>
    </rPh>
    <rPh sb="22" eb="24">
      <t>ゲカ</t>
    </rPh>
    <rPh sb="28" eb="32">
      <t>セイケイゲカ</t>
    </rPh>
    <rPh sb="36" eb="39">
      <t>ヒフカ</t>
    </rPh>
    <rPh sb="43" eb="45">
      <t>ガンカ</t>
    </rPh>
    <rPh sb="49" eb="53">
      <t>ヒニョウキカ</t>
    </rPh>
    <rPh sb="57" eb="60">
      <t>フジンカ</t>
    </rPh>
    <rPh sb="64" eb="69">
      <t>ジビインコウカ</t>
    </rPh>
    <rPh sb="82" eb="83">
      <t>カ</t>
    </rPh>
    <rPh sb="87" eb="93">
      <t>ジンコウトウセキナイカ</t>
    </rPh>
    <phoneticPr fontId="1"/>
  </si>
  <si>
    <t>VISA、MASTER、JCB、AMEX、DinersClub、AEON、日専連</t>
    <rPh sb="37" eb="40">
      <t>ニッセンレン</t>
    </rPh>
    <phoneticPr fontId="1"/>
  </si>
  <si>
    <t>第二次救急医療機関</t>
    <rPh sb="0" eb="9">
      <t>ダイニジキュウキュウイリョウキカン</t>
    </rPh>
    <phoneticPr fontId="1"/>
  </si>
  <si>
    <t>403 仙台</t>
  </si>
  <si>
    <t>一番町耳鼻科</t>
    <rPh sb="0" eb="6">
      <t>イチバンチョウジビカ</t>
    </rPh>
    <phoneticPr fontId="2"/>
  </si>
  <si>
    <t>Ichibancho　ENT</t>
  </si>
  <si>
    <t>980-0811</t>
  </si>
  <si>
    <t>宮城県仙台市青葉区一番町３丁目５−１６ アクアビル ２階</t>
    <phoneticPr fontId="1"/>
  </si>
  <si>
    <t>Ichibancho ENT Clinic
in Akua building 2F 3-5-16 Ichibancho
,Aobaku Sendai,Miyagi Pref,  980-0811</t>
  </si>
  <si>
    <t>022-397-8496</t>
  </si>
  <si>
    <t>※予約制
月・火・水・金　9:30-13:30(午前最終受付は13:00まで)/15：00-19：00(午後最終受付は18:00まで)
木・土　9:30-13:30(午前最終受付は13:00まで、午前診療のみ)</t>
    <rPh sb="1" eb="4">
      <t>ヨヤクセイ</t>
    </rPh>
    <rPh sb="5" eb="6">
      <t>ガツ</t>
    </rPh>
    <rPh sb="7" eb="8">
      <t>カ</t>
    </rPh>
    <rPh sb="9" eb="10">
      <t>スイ</t>
    </rPh>
    <rPh sb="11" eb="12">
      <t>キン</t>
    </rPh>
    <rPh sb="24" eb="26">
      <t>ゴゼン</t>
    </rPh>
    <rPh sb="26" eb="28">
      <t>サイシュウ</t>
    </rPh>
    <rPh sb="28" eb="30">
      <t>ウケツケ</t>
    </rPh>
    <rPh sb="52" eb="54">
      <t>ゴゴ</t>
    </rPh>
    <rPh sb="54" eb="58">
      <t>サイシュウウケツケ</t>
    </rPh>
    <rPh sb="68" eb="69">
      <t>モク</t>
    </rPh>
    <phoneticPr fontId="2"/>
  </si>
  <si>
    <t>https://ichibancho-ent.jp/　(日本語)
https://ichibancho-ent.jp/home-en/　 (英語)
予約システム利用新規登録
https://adb2cdpfcomprod001.b2clogin.com/adb2cdpfcomprod001.onmicrosoft.com/oauth2/v2.0/authorize?response_type=code&amp;client_id=cf3c0841-034e-4e5b-8a98-a5b6c4543a84&amp;scope=cf3c0841-034e-4e5b-8a98-a5b6c4543a84%20openid%20offline_access&amp;state=jxx368XNi382-tM2xmtUc92jfda32EraWbP1r2u1ynM%3D&amp;redirect_uri=https://www.withwellness.com/phr/oauth/&amp;nonce=yK09FMELCqw7tXmcv5Fol2kSChD6cIn1kV4hzusSQck&amp;p=B2C_1A_signup&amp;remember_me=false&amp;x-client-SKU=spring-boot-starter　
(サイト内で日本語英語切り替え選択)
予約フォーム
https://www.e-s-assist.com/patient-front-new/M00295142/patient/reservation　
(サイト内で日本語英語切り替え選択)</t>
    <phoneticPr fontId="1"/>
  </si>
  <si>
    <t>耳鼻咽喉：EN</t>
    <rPh sb="0" eb="4">
      <t>ジビインコウ</t>
    </rPh>
    <phoneticPr fontId="2"/>
  </si>
  <si>
    <t xml:space="preserve">VISA
MASTER
JCB
AMEX
Diners Club
中国銀聯
</t>
  </si>
  <si>
    <t>PayPａｙ
d払い
メルペイ
ａｕ PAY
Alipay
WeChat Pay</t>
    <rPh sb="8" eb="9">
      <t>ハラ</t>
    </rPh>
    <phoneticPr fontId="2"/>
  </si>
  <si>
    <t>診療所</t>
  </si>
  <si>
    <t>新中道皮ふ科クリニック</t>
    <rPh sb="0" eb="1">
      <t>シン</t>
    </rPh>
    <rPh sb="1" eb="3">
      <t>ナカミチ</t>
    </rPh>
    <rPh sb="3" eb="4">
      <t>ヒ</t>
    </rPh>
    <rPh sb="5" eb="6">
      <t>カ</t>
    </rPh>
    <phoneticPr fontId="2"/>
  </si>
  <si>
    <t>Shin-Nakamichi Dermatology clinic</t>
  </si>
  <si>
    <t>981-0114</t>
  </si>
  <si>
    <t>宮城県宮城郡利府町新中道2丁目5-10</t>
    <rPh sb="0" eb="12">
      <t>ミヤギケンミヤギグンリフチョウシンナカミチ</t>
    </rPh>
    <rPh sb="13" eb="15">
      <t>チョウメ</t>
    </rPh>
    <phoneticPr fontId="2"/>
  </si>
  <si>
    <t>Shin-Nakamichi 2-5-10, Rifu, Miyagi prefecture、981-0114</t>
  </si>
  <si>
    <t>022-253-7549</t>
  </si>
  <si>
    <t>平日：午前9：00-12:00、午後2：30-6:30
土曜日：午前9：00-12:00、午後2：00-4:30
学会出張等により、臨時休診あり。</t>
    <rPh sb="0" eb="2">
      <t>ヘイジツ</t>
    </rPh>
    <rPh sb="3" eb="5">
      <t>ゴゼン</t>
    </rPh>
    <rPh sb="16" eb="18">
      <t>ゴゴ</t>
    </rPh>
    <rPh sb="28" eb="31">
      <t>ドヨウビ</t>
    </rPh>
    <rPh sb="57" eb="62">
      <t>ガッカイシュッチョウトウ</t>
    </rPh>
    <rPh sb="66" eb="70">
      <t>リンジキュウシン</t>
    </rPh>
    <phoneticPr fontId="2"/>
  </si>
  <si>
    <t>https://hiyoko-dermatology.com/
（日本語のみ）</t>
    <rPh sb="33" eb="36">
      <t>ニホンゴ</t>
    </rPh>
    <phoneticPr fontId="2"/>
  </si>
  <si>
    <t>皮膚科：EN</t>
  </si>
  <si>
    <t>院長のみ英語対応可能。スタッフは日本語のみ。</t>
    <rPh sb="0" eb="2">
      <t>インチョウ</t>
    </rPh>
    <rPh sb="4" eb="6">
      <t>エイゴ</t>
    </rPh>
    <rPh sb="6" eb="10">
      <t>タイオウカノウ</t>
    </rPh>
    <rPh sb="16" eb="19">
      <t>ニホンゴ</t>
    </rPh>
    <phoneticPr fontId="2"/>
  </si>
  <si>
    <t>04宮城県</t>
  </si>
  <si>
    <t>406 大崎・栗原</t>
  </si>
  <si>
    <t>わたなべ産婦人科　内科・小児科</t>
    <rPh sb="4" eb="8">
      <t>サンフジンカ</t>
    </rPh>
    <rPh sb="9" eb="11">
      <t>ナイカ</t>
    </rPh>
    <rPh sb="12" eb="15">
      <t>ショウニカ</t>
    </rPh>
    <phoneticPr fontId="2"/>
  </si>
  <si>
    <t>Watanabe Clinic of Ob/Gyn,Int.med &amp; Pdiatrics</t>
  </si>
  <si>
    <t>987-1304</t>
    <phoneticPr fontId="1"/>
  </si>
  <si>
    <t>宮城県大崎市松山千石字松山４４０</t>
    <rPh sb="0" eb="3">
      <t>ミヤギケン</t>
    </rPh>
    <rPh sb="3" eb="6">
      <t>オオサキシ</t>
    </rPh>
    <rPh sb="6" eb="8">
      <t>マツヤマ</t>
    </rPh>
    <rPh sb="8" eb="10">
      <t>センゴク</t>
    </rPh>
    <rPh sb="10" eb="11">
      <t>アザ</t>
    </rPh>
    <rPh sb="11" eb="13">
      <t>マツヤマ</t>
    </rPh>
    <phoneticPr fontId="2"/>
  </si>
  <si>
    <t>440 Azamatsuyama Sengoku, Matsuyama Oosakishi, Miyagi-ken, 987-1304 Japan</t>
  </si>
  <si>
    <t>0229 55 3535</t>
  </si>
  <si>
    <t>月・木；8:50-11:30 14:00-17:00, 火・金；8:50-11:30 15:00-17;00、土；8:50-11:30</t>
    <rPh sb="0" eb="1">
      <t>ゲツ</t>
    </rPh>
    <rPh sb="2" eb="3">
      <t>モク</t>
    </rPh>
    <rPh sb="28" eb="29">
      <t>カ</t>
    </rPh>
    <rPh sb="30" eb="31">
      <t>キン</t>
    </rPh>
    <rPh sb="55" eb="56">
      <t>ツチ</t>
    </rPh>
    <phoneticPr fontId="2"/>
  </si>
  <si>
    <t>http://w-keyaki.clinic</t>
  </si>
  <si>
    <t>産婦人科:EN   内科:EN   小児科:EN</t>
    <rPh sb="0" eb="4">
      <t>サンフジンカ</t>
    </rPh>
    <rPh sb="10" eb="12">
      <t>ナイカ</t>
    </rPh>
    <rPh sb="18" eb="21">
      <t>ショウニカ</t>
    </rPh>
    <phoneticPr fontId="2"/>
  </si>
  <si>
    <t>VISA
MASTER
AMEX
Diners Club
JCB</t>
  </si>
  <si>
    <t>森さい生医院</t>
    <rPh sb="0" eb="1">
      <t>モリ</t>
    </rPh>
    <rPh sb="3" eb="6">
      <t>セイイイン</t>
    </rPh>
    <phoneticPr fontId="2"/>
  </si>
  <si>
    <t>morisaiseiiin</t>
  </si>
  <si>
    <t>981-0416</t>
  </si>
  <si>
    <t>宮城県東松島市野蒜ヶ丘３丁目28-3</t>
    <rPh sb="0" eb="3">
      <t>ミヤギケン</t>
    </rPh>
    <rPh sb="3" eb="7">
      <t>ヒガシマツシマシ</t>
    </rPh>
    <rPh sb="7" eb="11">
      <t>ノビルガオカ</t>
    </rPh>
    <rPh sb="12" eb="14">
      <t>チョウメ</t>
    </rPh>
    <phoneticPr fontId="2"/>
  </si>
  <si>
    <t>3-28-3Nobirugaoka Higashimatushima-shi-Miyagiken</t>
  </si>
  <si>
    <t>0225-98-8891</t>
  </si>
  <si>
    <t>・月曜日：　14：00～17：00
・水曜日：　15：00～18：00　※（第１・第・３・第５水曜日のみ診療）
・木曜日・金曜日：９：00～12：00/ 14：00～18：00
・土曜日：　9：00～12：00
・祝　日　：　9：00～12：00</t>
    <rPh sb="1" eb="3">
      <t>ゲツヨウ</t>
    </rPh>
    <rPh sb="3" eb="4">
      <t>ニチ</t>
    </rPh>
    <rPh sb="19" eb="22">
      <t>スイヨウビ</t>
    </rPh>
    <rPh sb="38" eb="39">
      <t>ダイ</t>
    </rPh>
    <rPh sb="41" eb="42">
      <t>ダイ</t>
    </rPh>
    <rPh sb="45" eb="46">
      <t>ダイ</t>
    </rPh>
    <rPh sb="47" eb="50">
      <t>スイヨウビ</t>
    </rPh>
    <rPh sb="52" eb="54">
      <t>シンリョウ</t>
    </rPh>
    <rPh sb="57" eb="60">
      <t>モクヨウビ</t>
    </rPh>
    <rPh sb="61" eb="64">
      <t>キンヨウビ</t>
    </rPh>
    <rPh sb="90" eb="93">
      <t>ドヨウビ</t>
    </rPh>
    <phoneticPr fontId="2"/>
  </si>
  <si>
    <t>・内科　： EN　　　　　　　　　　　　　　
・消化器内科　：　EN　　　　　　　　
・外科　： EN　　　　　　　　　　　　　　
・小児科　： EN</t>
    <rPh sb="1" eb="3">
      <t>ナイカ</t>
    </rPh>
    <rPh sb="24" eb="29">
      <t>ショウカキナイカ</t>
    </rPh>
    <rPh sb="44" eb="46">
      <t>ゲカ</t>
    </rPh>
    <rPh sb="67" eb="70">
      <t>ショウニカ</t>
    </rPh>
    <phoneticPr fontId="2"/>
  </si>
  <si>
    <t>　</t>
  </si>
  <si>
    <t>05秋田県</t>
    <rPh sb="2" eb="5">
      <t>アキタケン</t>
    </rPh>
    <phoneticPr fontId="56"/>
  </si>
  <si>
    <t>かづの厚生病院</t>
    <rPh sb="3" eb="5">
      <t>コウセイ</t>
    </rPh>
    <rPh sb="5" eb="7">
      <t>ビョウイン</t>
    </rPh>
    <phoneticPr fontId="55"/>
  </si>
  <si>
    <t>kazuno kousei hospital</t>
  </si>
  <si>
    <t>018-5201</t>
  </si>
  <si>
    <t>秋田県鹿角市花輪字向畑18番地</t>
    <rPh sb="0" eb="3">
      <t>アキタケン</t>
    </rPh>
    <rPh sb="3" eb="6">
      <t>カヅノシ</t>
    </rPh>
    <rPh sb="6" eb="8">
      <t>ハナワ</t>
    </rPh>
    <rPh sb="8" eb="9">
      <t>アザ</t>
    </rPh>
    <rPh sb="9" eb="11">
      <t>ムカイハタ</t>
    </rPh>
    <rPh sb="13" eb="15">
      <t>バンチ</t>
    </rPh>
    <phoneticPr fontId="55"/>
  </si>
  <si>
    <t>mukaibatake18,hanawa,kazunoshi,
akitaprefecture,018-5201</t>
  </si>
  <si>
    <t xml:space="preserve"> 0186-23-2111</t>
  </si>
  <si>
    <t>月-金:8:30-11:00（救急外来24時間対応）
　　　土日・祝日:救急外来24時間対応</t>
    <rPh sb="0" eb="1">
      <t>ゲツ</t>
    </rPh>
    <rPh sb="2" eb="3">
      <t>キン</t>
    </rPh>
    <rPh sb="15" eb="17">
      <t>キュウキュウ</t>
    </rPh>
    <rPh sb="17" eb="19">
      <t>ガイライ</t>
    </rPh>
    <rPh sb="21" eb="23">
      <t>ジカン</t>
    </rPh>
    <rPh sb="23" eb="25">
      <t>タイオウ</t>
    </rPh>
    <rPh sb="30" eb="32">
      <t>ドニチ</t>
    </rPh>
    <rPh sb="33" eb="35">
      <t>シュクジツ</t>
    </rPh>
    <rPh sb="36" eb="38">
      <t>キュウキュウ</t>
    </rPh>
    <rPh sb="38" eb="40">
      <t>ガイライ</t>
    </rPh>
    <rPh sb="42" eb="44">
      <t>ジカン</t>
    </rPh>
    <rPh sb="44" eb="46">
      <t>タイオウ</t>
    </rPh>
    <phoneticPr fontId="55"/>
  </si>
  <si>
    <t>http://www.hspkazuno.kazuno.akita.jp/（日本語）</t>
    <rPh sb="38" eb="41">
      <t>ニホンゴ</t>
    </rPh>
    <phoneticPr fontId="55"/>
  </si>
  <si>
    <t>循環器科：EN,ZH,KO,PT,ES,TH,VI,FR
消化器科：EN,ZH,KO,PT,ES,TH,VI,FR
呼吸器科：EN,ZH,KO,PT,ES,TH,VI,FR
精神科：EN,ZH,KO,PT,ES,TH,VI,FR
小児科：EN,ZH,KO,PT,ES,TH,VI,FR
外科：EN,ZH,KO,PT,ES,TH,VI,FR
整形外科：EN,ZH,KO,PT,ES,TH,VI,FR
脳神経外科：EN,ZH,KO,PT,ES,TH,VI,FR
皮膚科：EN,ZH,KO,PT,ES,TH,VI,FR
泌尿器科：EN,ZH,KO,PT,ES,TH,VI,FR
産婦人科：EN,ZH,KO,PT,ES,TH,VI,FR
眼科：EN,ZH,KO,PT,ES,TH,VI,FR
耳鼻咽喉科：EN,ZH,KO,PT,ES,TH,VI,FR
形成外科：EN,ZH,KO,PT,ES,TH,VI,FR
神経内科：EN,ZH,KO,PT,ES,TH,VI,FR</t>
    <rPh sb="0" eb="4">
      <t>ジュンカンキカ</t>
    </rPh>
    <rPh sb="29" eb="33">
      <t>ショウカキカ</t>
    </rPh>
    <rPh sb="58" eb="62">
      <t>コキュウキカ</t>
    </rPh>
    <rPh sb="87" eb="89">
      <t>セイシン</t>
    </rPh>
    <rPh sb="89" eb="90">
      <t>カ</t>
    </rPh>
    <rPh sb="115" eb="118">
      <t>ショウニカ</t>
    </rPh>
    <rPh sb="143" eb="145">
      <t>ゲカ</t>
    </rPh>
    <rPh sb="170" eb="172">
      <t>セイケイ</t>
    </rPh>
    <rPh sb="172" eb="174">
      <t>ゲカ</t>
    </rPh>
    <rPh sb="199" eb="202">
      <t>ノウシンケイ</t>
    </rPh>
    <rPh sb="202" eb="204">
      <t>ゲカ</t>
    </rPh>
    <rPh sb="229" eb="232">
      <t>ヒフカ</t>
    </rPh>
    <rPh sb="257" eb="261">
      <t>ヒニョウキカ</t>
    </rPh>
    <rPh sb="286" eb="290">
      <t>サンフジンカ</t>
    </rPh>
    <rPh sb="315" eb="317">
      <t>ガンカ</t>
    </rPh>
    <rPh sb="342" eb="344">
      <t>ジビ</t>
    </rPh>
    <rPh sb="344" eb="347">
      <t>インコウカ</t>
    </rPh>
    <rPh sb="372" eb="374">
      <t>ケイセイ</t>
    </rPh>
    <rPh sb="374" eb="376">
      <t>ゲカ</t>
    </rPh>
    <rPh sb="401" eb="403">
      <t>シンケイ</t>
    </rPh>
    <rPh sb="403" eb="405">
      <t>ナイカ</t>
    </rPh>
    <phoneticPr fontId="55"/>
  </si>
  <si>
    <t>VISA、JCB、
MASTERCARD、
American EXPRESS、
MUFG CARD、DC、
UFJ CARD、Nicos</t>
  </si>
  <si>
    <t>第二次救急
医療機関</t>
    <rPh sb="0" eb="1">
      <t>ダイ</t>
    </rPh>
    <rPh sb="1" eb="2">
      <t>ニ</t>
    </rPh>
    <rPh sb="2" eb="3">
      <t>ジ</t>
    </rPh>
    <rPh sb="3" eb="5">
      <t>キュウキュウ</t>
    </rPh>
    <rPh sb="6" eb="8">
      <t>イリョウ</t>
    </rPh>
    <rPh sb="8" eb="10">
      <t>キカン</t>
    </rPh>
    <phoneticPr fontId="55"/>
  </si>
  <si>
    <t>EN、ZH、KO、PT、
ES、TH、VI、FR</t>
  </si>
  <si>
    <t>05秋田県</t>
    <rPh sb="2" eb="5">
      <t>アキタケン</t>
    </rPh>
    <phoneticPr fontId="55"/>
  </si>
  <si>
    <t>大館市立総合病院</t>
  </si>
  <si>
    <t>Odate Municipal General Hospital</t>
  </si>
  <si>
    <t>017-8550</t>
  </si>
  <si>
    <t>秋田県大館市豊町3番1号</t>
  </si>
  <si>
    <t>3-1 Yutakacho,Odateshi,
akitaprefecture,017-8550</t>
  </si>
  <si>
    <t>0186-42-5370</t>
  </si>
  <si>
    <t>月-金:8:30-11:00
(受付時間は、診療科・曜日により異なる)</t>
    <rPh sb="26" eb="28">
      <t>ヨウビ</t>
    </rPh>
    <phoneticPr fontId="55"/>
  </si>
  <si>
    <t>http://www.odate-hp.odate.akita.jp(日本語)</t>
  </si>
  <si>
    <t>内科：EN
整形外科：EN</t>
    <rPh sb="0" eb="2">
      <t>ナイカ</t>
    </rPh>
    <rPh sb="6" eb="8">
      <t>セイケイ</t>
    </rPh>
    <rPh sb="8" eb="10">
      <t>ゲカ</t>
    </rPh>
    <phoneticPr fontId="55"/>
  </si>
  <si>
    <t>VISA、MASTER、AMEX、
DinersClub、JCB</t>
  </si>
  <si>
    <t>第二次救急
医療機関</t>
    <rPh sb="0" eb="1">
      <t>ダイ</t>
    </rPh>
    <rPh sb="1" eb="2">
      <t>ニ</t>
    </rPh>
    <rPh sb="2" eb="3">
      <t>ジ</t>
    </rPh>
    <rPh sb="3" eb="5">
      <t>キュウキュウ</t>
    </rPh>
    <rPh sb="6" eb="8">
      <t>イリョウ</t>
    </rPh>
    <rPh sb="8" eb="10">
      <t>キカン</t>
    </rPh>
    <phoneticPr fontId="56"/>
  </si>
  <si>
    <t>小野寺歯科クリニック</t>
    <rPh sb="0" eb="3">
      <t>オノデラ</t>
    </rPh>
    <rPh sb="3" eb="5">
      <t>シカ</t>
    </rPh>
    <phoneticPr fontId="55"/>
  </si>
  <si>
    <t>Onodera Dental Clinic</t>
  </si>
  <si>
    <t>018-5334</t>
  </si>
  <si>
    <t>秋田県鹿角市十和田毛馬内
字毛馬内106－1</t>
    <rPh sb="0" eb="3">
      <t>アキタケン</t>
    </rPh>
    <rPh sb="3" eb="6">
      <t>カヅノシ</t>
    </rPh>
    <rPh sb="6" eb="9">
      <t>トワダ</t>
    </rPh>
    <rPh sb="9" eb="12">
      <t>ケマナイ</t>
    </rPh>
    <rPh sb="13" eb="14">
      <t>アザ</t>
    </rPh>
    <rPh sb="14" eb="17">
      <t>ケマナイ</t>
    </rPh>
    <phoneticPr fontId="55"/>
  </si>
  <si>
    <t>Kemanai106-1,Towadakemanai,
kazunoshi,akitaprefecture,018-5334</t>
  </si>
  <si>
    <t xml:space="preserve"> 0186-35-2771</t>
  </si>
  <si>
    <t>月-金:9:30-12:30、14:30-18:30
土:9:00-12:30</t>
    <rPh sb="0" eb="1">
      <t>ゲツ</t>
    </rPh>
    <rPh sb="2" eb="3">
      <t>キン</t>
    </rPh>
    <rPh sb="27" eb="28">
      <t>ツチ</t>
    </rPh>
    <phoneticPr fontId="55"/>
  </si>
  <si>
    <t>歯科：EN</t>
    <rPh sb="0" eb="2">
      <t>シカ</t>
    </rPh>
    <phoneticPr fontId="55"/>
  </si>
  <si>
    <t>VISA、JCB</t>
  </si>
  <si>
    <t>d払い、メルペイ</t>
    <rPh sb="1" eb="2">
      <t>ハラ</t>
    </rPh>
    <phoneticPr fontId="55"/>
  </si>
  <si>
    <t>歯科診療所</t>
    <rPh sb="0" eb="2">
      <t>シカ</t>
    </rPh>
    <rPh sb="2" eb="5">
      <t>シンリョウジョ</t>
    </rPh>
    <phoneticPr fontId="55"/>
  </si>
  <si>
    <t>翻訳機（受付時間内）</t>
    <rPh sb="0" eb="3">
      <t>ホンヤクキ</t>
    </rPh>
    <rPh sb="4" eb="6">
      <t>ウケツケ</t>
    </rPh>
    <rPh sb="6" eb="9">
      <t>ジカンナイ</t>
    </rPh>
    <phoneticPr fontId="55"/>
  </si>
  <si>
    <t>北秋田市国民健康保険
合川診療所</t>
    <rPh sb="0" eb="4">
      <t>キタアキタシ</t>
    </rPh>
    <rPh sb="4" eb="6">
      <t>コクミン</t>
    </rPh>
    <rPh sb="6" eb="8">
      <t>ケンコウ</t>
    </rPh>
    <rPh sb="8" eb="10">
      <t>ホケン</t>
    </rPh>
    <rPh sb="11" eb="13">
      <t>アイカワ</t>
    </rPh>
    <rPh sb="13" eb="16">
      <t>シンリョウジョ</t>
    </rPh>
    <phoneticPr fontId="103"/>
  </si>
  <si>
    <t>Kitaakita Aikawa Clinic</t>
  </si>
  <si>
    <t>018-4282</t>
  </si>
  <si>
    <t>秋田県北秋田市李岱字下豊田20</t>
    <rPh sb="0" eb="3">
      <t>アキタケン</t>
    </rPh>
    <rPh sb="3" eb="7">
      <t>キタアキタシ</t>
    </rPh>
    <rPh sb="7" eb="8">
      <t>リ</t>
    </rPh>
    <rPh sb="8" eb="9">
      <t>タイ</t>
    </rPh>
    <rPh sb="9" eb="10">
      <t>アザ</t>
    </rPh>
    <rPh sb="10" eb="11">
      <t>シモ</t>
    </rPh>
    <rPh sb="11" eb="13">
      <t>トヨダ</t>
    </rPh>
    <phoneticPr fontId="103"/>
  </si>
  <si>
    <t>Shimotoyota20 ,Sumomodai,
Kitaakitashi,Akitaprefecture,018-4282</t>
  </si>
  <si>
    <t>0186-78-3161</t>
  </si>
  <si>
    <t>月-金:8:30-11:30　第１・３・５土:8:30-11:30　
第２土・第４土・日･祝日:休診</t>
    <rPh sb="0" eb="1">
      <t>ゲツ</t>
    </rPh>
    <rPh sb="2" eb="3">
      <t>キン</t>
    </rPh>
    <rPh sb="15" eb="16">
      <t>ダイ</t>
    </rPh>
    <rPh sb="21" eb="22">
      <t>ツチ</t>
    </rPh>
    <rPh sb="35" eb="36">
      <t>ダイ</t>
    </rPh>
    <rPh sb="37" eb="38">
      <t>ツチ</t>
    </rPh>
    <rPh sb="39" eb="40">
      <t>ダイ</t>
    </rPh>
    <rPh sb="41" eb="42">
      <t>ツチ</t>
    </rPh>
    <rPh sb="43" eb="44">
      <t>ニチ</t>
    </rPh>
    <rPh sb="45" eb="47">
      <t>シュクジツ</t>
    </rPh>
    <rPh sb="48" eb="50">
      <t>キュウシン</t>
    </rPh>
    <phoneticPr fontId="103"/>
  </si>
  <si>
    <t>内科：EN</t>
    <rPh sb="0" eb="2">
      <t>ナイカ</t>
    </rPh>
    <phoneticPr fontId="103"/>
  </si>
  <si>
    <t>診療所</t>
    <rPh sb="0" eb="3">
      <t>シンリョウジョ</t>
    </rPh>
    <phoneticPr fontId="55"/>
  </si>
  <si>
    <t>EN：月曜-土曜 
8:30-12:30（医師対応）</t>
    <rPh sb="3" eb="5">
      <t>ゲツヨウ</t>
    </rPh>
    <rPh sb="6" eb="8">
      <t>ドヨウ</t>
    </rPh>
    <rPh sb="21" eb="23">
      <t>イシ</t>
    </rPh>
    <rPh sb="23" eb="25">
      <t>タイオウ</t>
    </rPh>
    <phoneticPr fontId="55"/>
  </si>
  <si>
    <t>北秋田市民病院</t>
    <rPh sb="0" eb="3">
      <t>キタアキタ</t>
    </rPh>
    <rPh sb="3" eb="5">
      <t>シミン</t>
    </rPh>
    <rPh sb="5" eb="7">
      <t>ビョウイン</t>
    </rPh>
    <phoneticPr fontId="55"/>
  </si>
  <si>
    <t>Kitaakita Municipal Hospital</t>
  </si>
  <si>
    <t>018-4221</t>
  </si>
  <si>
    <t>秋田県北秋田市下杉字上清水沢16－29</t>
    <rPh sb="0" eb="3">
      <t>アキタケン</t>
    </rPh>
    <rPh sb="3" eb="7">
      <t>キタアキタシ</t>
    </rPh>
    <rPh sb="7" eb="9">
      <t>シモスギ</t>
    </rPh>
    <rPh sb="9" eb="10">
      <t>アザ</t>
    </rPh>
    <rPh sb="10" eb="11">
      <t>カミ</t>
    </rPh>
    <rPh sb="11" eb="14">
      <t>シミズサワ</t>
    </rPh>
    <phoneticPr fontId="55"/>
  </si>
  <si>
    <t>Kamishimizuzawa 16－29,Shimosugi,
Kitaakitashi,Akitaprefecture,018-4221</t>
  </si>
  <si>
    <t>0186-62-7001</t>
  </si>
  <si>
    <t>月-金:8:00-11:00（救急外来24時間対応）
 ※ ただし、診療科・曜日・再診等により
　　受付時間は異なる
土日・祝日:救急外来24時間対応</t>
    <rPh sb="0" eb="1">
      <t>ゲツ</t>
    </rPh>
    <rPh sb="2" eb="3">
      <t>キン</t>
    </rPh>
    <rPh sb="15" eb="17">
      <t>キュウキュウ</t>
    </rPh>
    <rPh sb="17" eb="19">
      <t>ガイライ</t>
    </rPh>
    <rPh sb="21" eb="23">
      <t>ジカン</t>
    </rPh>
    <rPh sb="23" eb="25">
      <t>タイオウ</t>
    </rPh>
    <rPh sb="59" eb="61">
      <t>ドニチ</t>
    </rPh>
    <rPh sb="62" eb="64">
      <t>シュクジツ</t>
    </rPh>
    <rPh sb="65" eb="67">
      <t>キュウキュウ</t>
    </rPh>
    <rPh sb="67" eb="69">
      <t>ガイライ</t>
    </rPh>
    <rPh sb="71" eb="73">
      <t>ジカン</t>
    </rPh>
    <rPh sb="73" eb="75">
      <t>タイオウ</t>
    </rPh>
    <phoneticPr fontId="55"/>
  </si>
  <si>
    <t>http://www.kitaakita-hp.jp/（日本語）</t>
    <rPh sb="28" eb="31">
      <t>ニホンゴ</t>
    </rPh>
    <phoneticPr fontId="55"/>
  </si>
  <si>
    <t>内科：EN,DE,FR,IT,ES,PT,RU,ZH,KO,ID,NL
循環器内科：EN,DE,FR,IT,ES,PT,RU,ZH,KO,ID,NL
小児科：EN,DE,FR,IT,ES,PT,RU,ZH,KO,ID,NL
外科：EN,DE,FR,IT,ES,PT,RU,ZH,KO,ID,NL
整形外科：EN,DE,FR,IT,ES,PT,RU,ZH,KO,ID,NL
産婦人科：EN,DE,FR,IT,ES,PT,RU,ZH,KO,ID,NL
泌尿器科：EN,DE,FR,IT,ES,PT,RU,ZH,KO,ID,NL
歯科口腔外科：EN,DE,FR,IT,ES,PT,RU,ZH,KO,ID,NL</t>
    <rPh sb="0" eb="2">
      <t>ナイカ</t>
    </rPh>
    <rPh sb="36" eb="39">
      <t>ジュンカンキ</t>
    </rPh>
    <rPh sb="39" eb="41">
      <t>ナイカ</t>
    </rPh>
    <rPh sb="75" eb="78">
      <t>ショウニカ</t>
    </rPh>
    <rPh sb="112" eb="114">
      <t>ゲカ</t>
    </rPh>
    <rPh sb="148" eb="150">
      <t>セイケイ</t>
    </rPh>
    <rPh sb="150" eb="152">
      <t>ゲカ</t>
    </rPh>
    <rPh sb="186" eb="190">
      <t>サンフジンカ</t>
    </rPh>
    <rPh sb="224" eb="228">
      <t>ヒニョウキカ</t>
    </rPh>
    <rPh sb="262" eb="264">
      <t>シカ</t>
    </rPh>
    <rPh sb="264" eb="266">
      <t>コウクウ</t>
    </rPh>
    <rPh sb="266" eb="268">
      <t>ゲカ</t>
    </rPh>
    <phoneticPr fontId="55"/>
  </si>
  <si>
    <t>VISA、JCB、MASTER、
AMEX、MUFG、DC、
UFJ、NICOS</t>
  </si>
  <si>
    <t>24時間　
携帯型音声
翻訳機による通訳</t>
    <rPh sb="2" eb="4">
      <t>ジカン</t>
    </rPh>
    <rPh sb="6" eb="9">
      <t>ケイタイガタ</t>
    </rPh>
    <rPh sb="9" eb="11">
      <t>オンセイ</t>
    </rPh>
    <rPh sb="12" eb="15">
      <t>ホンヤクキ</t>
    </rPh>
    <rPh sb="18" eb="20">
      <t>ツウヤク</t>
    </rPh>
    <phoneticPr fontId="55"/>
  </si>
  <si>
    <t>独立行政法人
地域医療機能推進機構
秋田病院</t>
    <rPh sb="0" eb="2">
      <t>ドクリツ</t>
    </rPh>
    <rPh sb="2" eb="4">
      <t>ギョウセイ</t>
    </rPh>
    <rPh sb="4" eb="6">
      <t>ホウジン</t>
    </rPh>
    <rPh sb="7" eb="9">
      <t>チイキ</t>
    </rPh>
    <rPh sb="9" eb="11">
      <t>イリョウ</t>
    </rPh>
    <rPh sb="11" eb="13">
      <t>キノウ</t>
    </rPh>
    <rPh sb="13" eb="15">
      <t>スイシン</t>
    </rPh>
    <rPh sb="15" eb="17">
      <t>キコウ</t>
    </rPh>
    <rPh sb="18" eb="20">
      <t>アキタ</t>
    </rPh>
    <rPh sb="20" eb="22">
      <t>ビョウイン</t>
    </rPh>
    <phoneticPr fontId="56"/>
  </si>
  <si>
    <t>Japan Community Healthcare 
Organization:JCHO Akita Hospital</t>
  </si>
  <si>
    <t>016-0851</t>
  </si>
  <si>
    <t>秋田県能代市緑町5－22</t>
    <rPh sb="0" eb="3">
      <t>アキタケン</t>
    </rPh>
    <rPh sb="3" eb="6">
      <t>ノシロシ</t>
    </rPh>
    <rPh sb="6" eb="8">
      <t>ミドリマチ</t>
    </rPh>
    <phoneticPr fontId="55"/>
  </si>
  <si>
    <t>5－22 Midorimachi,Noshiroshi,
Akitaprefecture,016-0851</t>
  </si>
  <si>
    <t>0185-52-3271</t>
  </si>
  <si>
    <r>
      <t>月-金:</t>
    </r>
    <r>
      <rPr>
        <sz val="12"/>
        <color theme="1"/>
        <rFont val="ＭＳ Ｐゴシック"/>
        <family val="3"/>
        <charset val="128"/>
      </rPr>
      <t>8:00-11:30
（午後の受付時間は、診療科により異なる）
土日・祝日：救急外来のみ対応</t>
    </r>
    <rPh sb="0" eb="1">
      <t>ゲツ</t>
    </rPh>
    <rPh sb="2" eb="3">
      <t>キン</t>
    </rPh>
    <rPh sb="16" eb="18">
      <t>ゴゴ</t>
    </rPh>
    <rPh sb="19" eb="21">
      <t>ウケツケ</t>
    </rPh>
    <rPh sb="21" eb="23">
      <t>ジカン</t>
    </rPh>
    <rPh sb="25" eb="28">
      <t>シンリョウカ</t>
    </rPh>
    <rPh sb="31" eb="32">
      <t>コト</t>
    </rPh>
    <rPh sb="36" eb="38">
      <t>ドニチ</t>
    </rPh>
    <rPh sb="39" eb="41">
      <t>シュクジツ</t>
    </rPh>
    <rPh sb="42" eb="44">
      <t>キュウキュウ</t>
    </rPh>
    <rPh sb="44" eb="46">
      <t>ガイライ</t>
    </rPh>
    <rPh sb="48" eb="50">
      <t>タイオウ</t>
    </rPh>
    <phoneticPr fontId="55"/>
  </si>
  <si>
    <t>https://akita.jcho.go.jp（日本語）</t>
    <rPh sb="25" eb="28">
      <t>ニホンゴ</t>
    </rPh>
    <phoneticPr fontId="55"/>
  </si>
  <si>
    <r>
      <t>外科：EN</t>
    </r>
    <r>
      <rPr>
        <sz val="12"/>
        <color theme="1"/>
        <rFont val="ＭＳ Ｐゴシック"/>
        <family val="3"/>
        <charset val="128"/>
      </rPr>
      <t xml:space="preserve">
整形外科：EN
婦人科：EN</t>
    </r>
    <rPh sb="6" eb="8">
      <t>セイケイ</t>
    </rPh>
    <rPh sb="8" eb="10">
      <t>ゲカ</t>
    </rPh>
    <rPh sb="14" eb="16">
      <t>フジン</t>
    </rPh>
    <rPh sb="16" eb="17">
      <t>カ</t>
    </rPh>
    <phoneticPr fontId="55"/>
  </si>
  <si>
    <t>VISA、MASTER、AMEX、
DinersClub、JCB、DISCOVER</t>
  </si>
  <si>
    <r>
      <t>ＥＮ、ZH、KO、VI、NE、TL、ES、PT、ID、IT、FR、DE、RU、TH、MS、KM、MN、SI、</t>
    </r>
    <r>
      <rPr>
        <sz val="12"/>
        <color theme="1"/>
        <rFont val="ＭＳ Ｐゴシック"/>
        <family val="3"/>
        <charset val="128"/>
      </rPr>
      <t xml:space="preserve">AR、MY、HI、FA、PS、TA、TR、UK、UR、BN、LO ／ 8：30-17：15
</t>
    </r>
    <phoneticPr fontId="1"/>
  </si>
  <si>
    <r>
      <t>機械翻訳（</t>
    </r>
    <r>
      <rPr>
        <sz val="12"/>
        <color theme="1"/>
        <rFont val="ＭＳ Ｐゴシック"/>
        <family val="3"/>
        <charset val="128"/>
      </rPr>
      <t>31ヵ国語）　8：30-17：15</t>
    </r>
    <rPh sb="0" eb="2">
      <t>キカイ</t>
    </rPh>
    <rPh sb="2" eb="4">
      <t>ホンヤク</t>
    </rPh>
    <rPh sb="8" eb="10">
      <t>コクゴ</t>
    </rPh>
    <phoneticPr fontId="55"/>
  </si>
  <si>
    <t>能代循環器・呼吸器内科</t>
    <rPh sb="0" eb="2">
      <t>ノシロ</t>
    </rPh>
    <rPh sb="2" eb="5">
      <t>ジュンカンキ</t>
    </rPh>
    <rPh sb="6" eb="9">
      <t>コキュウキ</t>
    </rPh>
    <rPh sb="9" eb="11">
      <t>ナイカ</t>
    </rPh>
    <phoneticPr fontId="55"/>
  </si>
  <si>
    <t>Noshiro Cardio Respiratory Clinic</t>
  </si>
  <si>
    <t>016-0845</t>
  </si>
  <si>
    <t>秋田県能代市通町1－23</t>
    <rPh sb="0" eb="3">
      <t>アキタケン</t>
    </rPh>
    <rPh sb="3" eb="6">
      <t>ノシロシ</t>
    </rPh>
    <rPh sb="6" eb="8">
      <t>トオリマチ</t>
    </rPh>
    <phoneticPr fontId="55"/>
  </si>
  <si>
    <t>1－23 ,Torimachi,Noshiroshi,
Akitaprefecture,016-0845</t>
  </si>
  <si>
    <t>0185-52-7890</t>
  </si>
  <si>
    <t>月・火・木・金:9:00-12:00　14:00-17:30
水・土:9:00-12:00</t>
    <rPh sb="0" eb="1">
      <t>ゲツ</t>
    </rPh>
    <rPh sb="2" eb="3">
      <t>カ</t>
    </rPh>
    <rPh sb="4" eb="5">
      <t>モク</t>
    </rPh>
    <rPh sb="6" eb="7">
      <t>キン</t>
    </rPh>
    <rPh sb="31" eb="32">
      <t>スイ</t>
    </rPh>
    <rPh sb="33" eb="34">
      <t>ド</t>
    </rPh>
    <phoneticPr fontId="55"/>
  </si>
  <si>
    <t>http://www.shirakami.or.jp/~52junkanki7890（日本語）</t>
    <rPh sb="43" eb="46">
      <t>ニホンゴ</t>
    </rPh>
    <phoneticPr fontId="55"/>
  </si>
  <si>
    <t>循環器内科：EN
呼吸器内科：EN
内科：EN</t>
    <rPh sb="0" eb="3">
      <t>ジュンカンキ</t>
    </rPh>
    <rPh sb="3" eb="5">
      <t>ナイカ</t>
    </rPh>
    <rPh sb="9" eb="12">
      <t>コキュウキ</t>
    </rPh>
    <rPh sb="12" eb="14">
      <t>ナイカ</t>
    </rPh>
    <rPh sb="18" eb="20">
      <t>ナイカ</t>
    </rPh>
    <phoneticPr fontId="55"/>
  </si>
  <si>
    <t>翻訳アプリにて
対応可能
（日本語、英語、その他）
（受付時間内）</t>
    <rPh sb="0" eb="2">
      <t>ホンヤク</t>
    </rPh>
    <rPh sb="8" eb="10">
      <t>タイオウ</t>
    </rPh>
    <rPh sb="10" eb="12">
      <t>カノウ</t>
    </rPh>
    <rPh sb="14" eb="17">
      <t>ニホンゴ</t>
    </rPh>
    <rPh sb="18" eb="20">
      <t>エイゴ</t>
    </rPh>
    <rPh sb="23" eb="24">
      <t>タ</t>
    </rPh>
    <rPh sb="27" eb="29">
      <t>ウケツケ</t>
    </rPh>
    <rPh sb="29" eb="31">
      <t>ジカン</t>
    </rPh>
    <rPh sb="31" eb="32">
      <t>ナイ</t>
    </rPh>
    <phoneticPr fontId="55"/>
  </si>
  <si>
    <t>医療法人
ももデンタルクリニック</t>
    <rPh sb="0" eb="2">
      <t>イリョウ</t>
    </rPh>
    <rPh sb="2" eb="4">
      <t>ホウジン</t>
    </rPh>
    <phoneticPr fontId="55"/>
  </si>
  <si>
    <t>Iryouhoujin Momo  Dental Clinic</t>
  </si>
  <si>
    <t>016-0856</t>
  </si>
  <si>
    <t>秋田県能代市字藤山34－1</t>
    <rPh sb="0" eb="3">
      <t>アキタケン</t>
    </rPh>
    <rPh sb="3" eb="6">
      <t>ノシロシ</t>
    </rPh>
    <rPh sb="6" eb="7">
      <t>アザ</t>
    </rPh>
    <rPh sb="7" eb="9">
      <t>フジヤマ</t>
    </rPh>
    <phoneticPr fontId="55"/>
  </si>
  <si>
    <t xml:space="preserve">34－1 fujiyama, Noshiroshi,
Akitaprefecture,016-0856 </t>
  </si>
  <si>
    <t>0185-89-5515</t>
  </si>
  <si>
    <t>月-土：8:30～12:00、14:00～17:00（土：16:30）
休診：日曜・祝日</t>
    <rPh sb="0" eb="1">
      <t>ゲツ</t>
    </rPh>
    <rPh sb="2" eb="3">
      <t>ド</t>
    </rPh>
    <phoneticPr fontId="55"/>
  </si>
  <si>
    <t>https://momodental.jp/（日本語）</t>
    <rPh sb="23" eb="26">
      <t>ニホンゴ</t>
    </rPh>
    <phoneticPr fontId="55"/>
  </si>
  <si>
    <t>VISA、JCB、MASTER、
AMEX（自費診療のみ）</t>
    <rPh sb="22" eb="24">
      <t>ジヒ</t>
    </rPh>
    <rPh sb="24" eb="26">
      <t>シンリョウ</t>
    </rPh>
    <phoneticPr fontId="55"/>
  </si>
  <si>
    <t>織田歯科医院</t>
    <rPh sb="0" eb="2">
      <t>オダ</t>
    </rPh>
    <rPh sb="2" eb="4">
      <t>シカ</t>
    </rPh>
    <rPh sb="4" eb="6">
      <t>イイン</t>
    </rPh>
    <phoneticPr fontId="56"/>
  </si>
  <si>
    <t>Oda Dental Office</t>
  </si>
  <si>
    <t>016-0821</t>
  </si>
  <si>
    <t>秋田県能代市畠町8－8</t>
    <rPh sb="0" eb="3">
      <t>アキタケン</t>
    </rPh>
    <rPh sb="3" eb="6">
      <t>ノシロシ</t>
    </rPh>
    <rPh sb="6" eb="8">
      <t>ハタマチ</t>
    </rPh>
    <phoneticPr fontId="56"/>
  </si>
  <si>
    <t>8－8  Hatamachi,Noshiroshi,
Akitaprefecture,016-0821</t>
  </si>
  <si>
    <t>0185-55-1238</t>
  </si>
  <si>
    <r>
      <t>月-金:9:00-</t>
    </r>
    <r>
      <rPr>
        <sz val="12"/>
        <color theme="1"/>
        <rFont val="ＭＳ Ｐゴシック"/>
        <family val="3"/>
        <charset val="128"/>
      </rPr>
      <t>11:30、14:00-17:30
土:9:00-11:30</t>
    </r>
    <rPh sb="0" eb="1">
      <t>ゲツ</t>
    </rPh>
    <rPh sb="2" eb="3">
      <t>キン</t>
    </rPh>
    <rPh sb="27" eb="28">
      <t>ド</t>
    </rPh>
    <phoneticPr fontId="56"/>
  </si>
  <si>
    <t>https://odadental.amebaownd.com/（日本語）</t>
    <rPh sb="33" eb="36">
      <t>ニホンゴ</t>
    </rPh>
    <phoneticPr fontId="55"/>
  </si>
  <si>
    <t>歯科：EN
矯正歯科：EN
小児歯科：EN</t>
    <rPh sb="0" eb="2">
      <t>シカ</t>
    </rPh>
    <rPh sb="6" eb="10">
      <t>キョウセイシカ</t>
    </rPh>
    <rPh sb="14" eb="16">
      <t>ショウニ</t>
    </rPh>
    <phoneticPr fontId="56"/>
  </si>
  <si>
    <t>秋田大学医学部附属病院</t>
  </si>
  <si>
    <t>Akita University Hospital</t>
  </si>
  <si>
    <t>010-8543</t>
  </si>
  <si>
    <t>秋田県秋田市広面字蓮沼44番2</t>
  </si>
  <si>
    <t>44-2 hasunuma,Hiroomote,
Akitashi,Akitaprefecture,010-8543</t>
  </si>
  <si>
    <t>018-834-1111</t>
  </si>
  <si>
    <t>月-金:8:30-10:30
（救急外来は土日祝含め24時間対応）</t>
  </si>
  <si>
    <t>https://www.hos.akita-u.ac.jp/（日本語）
https://www.hos.akita-u.ac.jp/en/index.html（英語）</t>
    <rPh sb="31" eb="34">
      <t>ニホンゴ</t>
    </rPh>
    <rPh sb="80" eb="82">
      <t>エイゴ</t>
    </rPh>
    <phoneticPr fontId="56"/>
  </si>
  <si>
    <t>消化器内科：EN、神経内科：EN、循環器内科：EN、
呼吸器内科：EN、血液内科：EN、腎臓内科：EN、
リウマチ科：EN、糖尿病・内分泌内科：EN、
老年内科：EN、腫瘍内科：EN、小児科：EN、
精神科：EN、泌尿器科：EN、眼科：EN、
耳鼻咽喉科：EN、放射線診断科：EN、皮膚科：EN、
放射線治療科：EN、麻酔科：EN、
リハビリテーション科：EN、救急科：EN、
消化器外科：EN、呼吸器外科：EN、食道外科：EN、
乳腺・内分泌外科：EN、心臓血管外科：EN、
脳神経外科：EN、小児外科：EN、産婦人科：EN、
整形外科：EN、皮膚科：EN、形成外科：EN、
病理診断科：EN、
歯科口腔外科：EN、高齢者臨床検査科：EN</t>
    <rPh sb="0" eb="3">
      <t>ショウカキ</t>
    </rPh>
    <rPh sb="9" eb="11">
      <t>シンケイ</t>
    </rPh>
    <rPh sb="17" eb="20">
      <t>ジュンカンキ</t>
    </rPh>
    <rPh sb="27" eb="30">
      <t>コキュウキ</t>
    </rPh>
    <rPh sb="36" eb="38">
      <t>ケツエキ</t>
    </rPh>
    <rPh sb="44" eb="46">
      <t>ジンゾウ</t>
    </rPh>
    <rPh sb="62" eb="65">
      <t>トウニョウビョウ</t>
    </rPh>
    <rPh sb="66" eb="69">
      <t>ナイブンピツ</t>
    </rPh>
    <rPh sb="76" eb="78">
      <t>ロウネン</t>
    </rPh>
    <rPh sb="84" eb="86">
      <t>シュヨウ</t>
    </rPh>
    <rPh sb="92" eb="94">
      <t>ショウニ</t>
    </rPh>
    <rPh sb="115" eb="117">
      <t>ガンカ</t>
    </rPh>
    <rPh sb="122" eb="124">
      <t>ジビ</t>
    </rPh>
    <rPh sb="124" eb="127">
      <t>インコウカ</t>
    </rPh>
    <rPh sb="131" eb="134">
      <t>ホウシャセン</t>
    </rPh>
    <rPh sb="134" eb="136">
      <t>シンダン</t>
    </rPh>
    <rPh sb="149" eb="152">
      <t>ホウシャセン</t>
    </rPh>
    <rPh sb="152" eb="154">
      <t>チリョウ</t>
    </rPh>
    <rPh sb="159" eb="162">
      <t>マスイカ</t>
    </rPh>
    <rPh sb="181" eb="184">
      <t>キュウキュウカ</t>
    </rPh>
    <rPh sb="189" eb="192">
      <t>ショウカキ</t>
    </rPh>
    <rPh sb="198" eb="201">
      <t>コキュウキ</t>
    </rPh>
    <rPh sb="207" eb="209">
      <t>ショクドウ</t>
    </rPh>
    <rPh sb="216" eb="218">
      <t>ニュウセン</t>
    </rPh>
    <rPh sb="219" eb="222">
      <t>ナイブンピツ</t>
    </rPh>
    <rPh sb="228" eb="230">
      <t>シンゾウ</t>
    </rPh>
    <rPh sb="230" eb="232">
      <t>ケッカン</t>
    </rPh>
    <rPh sb="248" eb="250">
      <t>ショウニ</t>
    </rPh>
    <rPh sb="256" eb="260">
      <t>サンフジンカ</t>
    </rPh>
    <rPh sb="280" eb="282">
      <t>ケイセイ</t>
    </rPh>
    <rPh sb="289" eb="291">
      <t>ビョウリ</t>
    </rPh>
    <rPh sb="291" eb="293">
      <t>シンダン</t>
    </rPh>
    <rPh sb="299" eb="301">
      <t>シカ</t>
    </rPh>
    <rPh sb="301" eb="303">
      <t>コウクウ</t>
    </rPh>
    <rPh sb="309" eb="312">
      <t>コウレイシャ</t>
    </rPh>
    <rPh sb="312" eb="314">
      <t>リンショウ</t>
    </rPh>
    <rPh sb="314" eb="316">
      <t>ケンサ</t>
    </rPh>
    <rPh sb="316" eb="317">
      <t>カ</t>
    </rPh>
    <phoneticPr fontId="56"/>
  </si>
  <si>
    <t>VISA、MASTER、AMEX、JCB、UC</t>
  </si>
  <si>
    <t>第三次救急
医療機関
（高度救命救急センター）</t>
    <rPh sb="0" eb="3">
      <t>ダイサンジ</t>
    </rPh>
    <rPh sb="3" eb="5">
      <t>キュウキュウ</t>
    </rPh>
    <rPh sb="6" eb="8">
      <t>イリョウ</t>
    </rPh>
    <rPh sb="8" eb="10">
      <t>キカン</t>
    </rPh>
    <rPh sb="12" eb="14">
      <t>コウド</t>
    </rPh>
    <rPh sb="14" eb="16">
      <t>キュウメイ</t>
    </rPh>
    <rPh sb="16" eb="18">
      <t>キュウキュウ</t>
    </rPh>
    <phoneticPr fontId="56"/>
  </si>
  <si>
    <t>EN、ZH、KO等の21カ国：8:30-17:00
（外来窓口等で電話医療通訳サービスを利用）</t>
    <rPh sb="8" eb="9">
      <t>トウ</t>
    </rPh>
    <rPh sb="13" eb="14">
      <t>コク</t>
    </rPh>
    <rPh sb="31" eb="32">
      <t>トウ</t>
    </rPh>
    <rPh sb="33" eb="35">
      <t>デンワ</t>
    </rPh>
    <rPh sb="35" eb="37">
      <t>イリョウ</t>
    </rPh>
    <rPh sb="37" eb="39">
      <t>ツウヤク</t>
    </rPh>
    <phoneticPr fontId="55"/>
  </si>
  <si>
    <t>EN、ZH、KO等の31カ国：8:30-17:00
（外来窓口等で翻訳ソフトを利用）</t>
    <rPh sb="8" eb="9">
      <t>トウ</t>
    </rPh>
    <rPh sb="13" eb="14">
      <t>コク</t>
    </rPh>
    <rPh sb="31" eb="32">
      <t>トウ</t>
    </rPh>
    <phoneticPr fontId="55"/>
  </si>
  <si>
    <t>元町形成外科</t>
    <rPh sb="0" eb="2">
      <t>モトマチ</t>
    </rPh>
    <rPh sb="2" eb="4">
      <t>ケイセイ</t>
    </rPh>
    <rPh sb="4" eb="6">
      <t>ゲカ</t>
    </rPh>
    <phoneticPr fontId="56"/>
  </si>
  <si>
    <t>Motomachi Keiseigeka</t>
  </si>
  <si>
    <t>010-1414</t>
  </si>
  <si>
    <t>秋田県秋田市御所野元町5－12－1</t>
    <rPh sb="0" eb="3">
      <t>アキタケン</t>
    </rPh>
    <rPh sb="3" eb="6">
      <t>アキタシ</t>
    </rPh>
    <rPh sb="6" eb="9">
      <t>ゴショノ</t>
    </rPh>
    <rPh sb="9" eb="11">
      <t>モトマチ</t>
    </rPh>
    <phoneticPr fontId="56"/>
  </si>
  <si>
    <t>5－12－1,Goshonomotomachi,
Akitashi,Akitaprefecture,010-1414</t>
  </si>
  <si>
    <t>018-829-3003</t>
  </si>
  <si>
    <t>月・火・木・金:9:00-13:00、15:00-18:00
　水・土:9:00-13:00</t>
    <rPh sb="0" eb="1">
      <t>ゲツ</t>
    </rPh>
    <rPh sb="2" eb="3">
      <t>カ</t>
    </rPh>
    <rPh sb="4" eb="5">
      <t>キ</t>
    </rPh>
    <rPh sb="6" eb="7">
      <t>キン</t>
    </rPh>
    <rPh sb="32" eb="33">
      <t>スイ</t>
    </rPh>
    <rPh sb="34" eb="35">
      <t>ド</t>
    </rPh>
    <phoneticPr fontId="55"/>
  </si>
  <si>
    <t>http://www.motomachi.tv（日本語）</t>
    <rPh sb="24" eb="27">
      <t>ニホンゴ</t>
    </rPh>
    <phoneticPr fontId="55"/>
  </si>
  <si>
    <t>形成外科：EN
整形外科：EN
皮膚科：EN
リハビリテーション科：EN
美容外科：EN</t>
    <rPh sb="0" eb="2">
      <t>ケイセイ</t>
    </rPh>
    <rPh sb="2" eb="4">
      <t>ゲカ</t>
    </rPh>
    <rPh sb="8" eb="10">
      <t>セイケイ</t>
    </rPh>
    <rPh sb="10" eb="12">
      <t>ゲカ</t>
    </rPh>
    <rPh sb="16" eb="19">
      <t>ヒフカ</t>
    </rPh>
    <rPh sb="32" eb="33">
      <t>カ</t>
    </rPh>
    <rPh sb="37" eb="39">
      <t>ビヨウ</t>
    </rPh>
    <rPh sb="39" eb="41">
      <t>ゲカ</t>
    </rPh>
    <phoneticPr fontId="56"/>
  </si>
  <si>
    <t>VISA、MASTER、JCB、
AMEX、Diners</t>
  </si>
  <si>
    <t>診療所</t>
    <rPh sb="0" eb="3">
      <t>シンリョウジョ</t>
    </rPh>
    <phoneticPr fontId="56"/>
  </si>
  <si>
    <t>秋田厚生医療センター</t>
    <rPh sb="0" eb="2">
      <t>アキタ</t>
    </rPh>
    <rPh sb="2" eb="4">
      <t>コウセイ</t>
    </rPh>
    <rPh sb="4" eb="6">
      <t>イリョウ</t>
    </rPh>
    <phoneticPr fontId="55"/>
  </si>
  <si>
    <t>Akita Kousei Medical Center</t>
  </si>
  <si>
    <t>011－0948</t>
  </si>
  <si>
    <t>秋田県秋田市飯島西袋1丁目1－1</t>
    <rPh sb="0" eb="3">
      <t>アキタケン</t>
    </rPh>
    <rPh sb="3" eb="6">
      <t>アキタシ</t>
    </rPh>
    <rPh sb="6" eb="8">
      <t>イイジマ</t>
    </rPh>
    <rPh sb="8" eb="10">
      <t>ニシブクロ</t>
    </rPh>
    <rPh sb="11" eb="13">
      <t>チョウメ</t>
    </rPh>
    <phoneticPr fontId="55"/>
  </si>
  <si>
    <t>1－1－1 Iijima-Nishibukuro,
Akitashi,Akitaprefecture,011-0948</t>
  </si>
  <si>
    <t>018-880-3000</t>
  </si>
  <si>
    <t>月-金:9:00-11:30（新患）
※ただし、診療科・曜日・再診等により
受付時間は異なる</t>
    <rPh sb="0" eb="1">
      <t>ゲツ</t>
    </rPh>
    <rPh sb="2" eb="3">
      <t>キン</t>
    </rPh>
    <rPh sb="15" eb="17">
      <t>シンカン</t>
    </rPh>
    <rPh sb="24" eb="27">
      <t>シンリョウカ</t>
    </rPh>
    <rPh sb="28" eb="30">
      <t>ヨウビ</t>
    </rPh>
    <rPh sb="31" eb="33">
      <t>サイシン</t>
    </rPh>
    <rPh sb="33" eb="34">
      <t>トウ</t>
    </rPh>
    <rPh sb="38" eb="40">
      <t>ウケツケ</t>
    </rPh>
    <rPh sb="40" eb="42">
      <t>ジカン</t>
    </rPh>
    <rPh sb="43" eb="44">
      <t>コト</t>
    </rPh>
    <phoneticPr fontId="55"/>
  </si>
  <si>
    <t>http://www.akikumihsp.com（日本語）</t>
    <rPh sb="26" eb="29">
      <t>ニホンゴ</t>
    </rPh>
    <phoneticPr fontId="55"/>
  </si>
  <si>
    <t>内科：EN
外科：EN
小児科：EN
精神科：EN
皮膚科：EN
脳神経外科：EN
泌尿器科：EN
整形外科：EN
眼科：EN
耳鼻咽喉科：EN
産婦人科：EN</t>
    <rPh sb="73" eb="77">
      <t>サンフジンカ</t>
    </rPh>
    <phoneticPr fontId="55"/>
  </si>
  <si>
    <t>VISA、JCB、
MasterCard、AMEX</t>
  </si>
  <si>
    <t>デビットカード</t>
  </si>
  <si>
    <t>おのば眼科</t>
    <rPh sb="3" eb="5">
      <t>ガンカ</t>
    </rPh>
    <phoneticPr fontId="103"/>
  </si>
  <si>
    <t>Onoba Eye Clinic</t>
  </si>
  <si>
    <t>010-1423</t>
  </si>
  <si>
    <t>秋田県秋田市仁井田字中新田81</t>
    <rPh sb="0" eb="3">
      <t>アキタケン</t>
    </rPh>
    <rPh sb="3" eb="6">
      <t>アキタシ</t>
    </rPh>
    <rPh sb="6" eb="9">
      <t>ニイダ</t>
    </rPh>
    <rPh sb="9" eb="10">
      <t>アザ</t>
    </rPh>
    <rPh sb="10" eb="13">
      <t>ナカシンデン</t>
    </rPh>
    <phoneticPr fontId="103"/>
  </si>
  <si>
    <t>81 Nakashinden,Niida,Akitashi,
Akitaprefecture,010-1423</t>
  </si>
  <si>
    <t>018-829-3920</t>
  </si>
  <si>
    <t>月・火・木・金・土:9:00-12:00、14:00-18:00
休診：水・日・祝日</t>
    <rPh sb="0" eb="1">
      <t>ゲツ</t>
    </rPh>
    <rPh sb="2" eb="3">
      <t>カ</t>
    </rPh>
    <rPh sb="4" eb="5">
      <t>キ</t>
    </rPh>
    <rPh sb="6" eb="7">
      <t>キン</t>
    </rPh>
    <rPh sb="8" eb="9">
      <t>ド</t>
    </rPh>
    <rPh sb="33" eb="35">
      <t>キュウシン</t>
    </rPh>
    <rPh sb="36" eb="37">
      <t>スイ</t>
    </rPh>
    <rPh sb="38" eb="39">
      <t>ニチ</t>
    </rPh>
    <rPh sb="40" eb="42">
      <t>シュクジツ</t>
    </rPh>
    <phoneticPr fontId="103"/>
  </si>
  <si>
    <t>眼科：EN、ZH-CN、ZH-TW</t>
    <rPh sb="0" eb="2">
      <t>ガンカ</t>
    </rPh>
    <phoneticPr fontId="103"/>
  </si>
  <si>
    <t>石田小児科医院</t>
    <rPh sb="0" eb="2">
      <t>イシダ</t>
    </rPh>
    <rPh sb="2" eb="5">
      <t>ショウニカ</t>
    </rPh>
    <rPh sb="5" eb="7">
      <t>イイン</t>
    </rPh>
    <phoneticPr fontId="56"/>
  </si>
  <si>
    <t>Ishida Pediatric Clinic</t>
  </si>
  <si>
    <t>010-0041</t>
  </si>
  <si>
    <t>秋田県秋田市広面字蓮沼11</t>
    <rPh sb="0" eb="3">
      <t>アキタケン</t>
    </rPh>
    <rPh sb="3" eb="6">
      <t>アキタシ</t>
    </rPh>
    <rPh sb="6" eb="8">
      <t>ヒロオモテ</t>
    </rPh>
    <rPh sb="8" eb="9">
      <t>アザ</t>
    </rPh>
    <rPh sb="9" eb="11">
      <t>ハスヌマ</t>
    </rPh>
    <phoneticPr fontId="56"/>
  </si>
  <si>
    <t>11 Hasunuma,Hiroomote,
Akitashi,Akitaprefecture,010-0041</t>
  </si>
  <si>
    <t>018-831-3012</t>
  </si>
  <si>
    <t>月・火・水・金:9:00-11:30、12:30-16:00
木:9:00-11:30
土:9:00-12:00</t>
    <rPh sb="0" eb="1">
      <t>ゲツ</t>
    </rPh>
    <rPh sb="2" eb="3">
      <t>カ</t>
    </rPh>
    <rPh sb="4" eb="5">
      <t>スイ</t>
    </rPh>
    <rPh sb="6" eb="7">
      <t>キン</t>
    </rPh>
    <rPh sb="31" eb="32">
      <t>キ</t>
    </rPh>
    <rPh sb="44" eb="45">
      <t>ド</t>
    </rPh>
    <phoneticPr fontId="56"/>
  </si>
  <si>
    <t>http://www.ishida-ped.com（日本語）</t>
    <rPh sb="26" eb="29">
      <t>ニホンゴ</t>
    </rPh>
    <phoneticPr fontId="55"/>
  </si>
  <si>
    <t>小児科：EN
アレルギー科：EN</t>
    <rPh sb="0" eb="3">
      <t>ショウニカ</t>
    </rPh>
    <rPh sb="12" eb="13">
      <t>カ</t>
    </rPh>
    <phoneticPr fontId="56"/>
  </si>
  <si>
    <t>VISA、MASTER</t>
  </si>
  <si>
    <t>さくら小児科医院</t>
    <rPh sb="3" eb="6">
      <t>ショウニカ</t>
    </rPh>
    <rPh sb="6" eb="8">
      <t>イイン</t>
    </rPh>
    <phoneticPr fontId="56"/>
  </si>
  <si>
    <t>Sakura Pediatric Clinic</t>
  </si>
  <si>
    <t>010-0042</t>
  </si>
  <si>
    <t>秋田県秋田市桜1丁目1－11</t>
    <rPh sb="0" eb="3">
      <t>アキタケン</t>
    </rPh>
    <rPh sb="3" eb="6">
      <t>アキタシ</t>
    </rPh>
    <rPh sb="6" eb="7">
      <t>サクラ</t>
    </rPh>
    <rPh sb="8" eb="10">
      <t>チョウメ</t>
    </rPh>
    <phoneticPr fontId="56"/>
  </si>
  <si>
    <t>1－1－11,Sakura,Akita city,
Akita,010-0042,JAPAN</t>
  </si>
  <si>
    <t>018-825-5560</t>
  </si>
  <si>
    <t>月-金:9:00-12:00、15:00-18:00
土:9:00-12:30
※外国人新規患者の受付終了時間は
午前11:00、午後17:00まで</t>
    <rPh sb="0" eb="1">
      <t>ゲツ</t>
    </rPh>
    <rPh sb="2" eb="3">
      <t>キン</t>
    </rPh>
    <rPh sb="27" eb="28">
      <t>ド</t>
    </rPh>
    <rPh sb="41" eb="44">
      <t>ガイコクジン</t>
    </rPh>
    <rPh sb="44" eb="46">
      <t>シンキ</t>
    </rPh>
    <rPh sb="46" eb="48">
      <t>カンジャ</t>
    </rPh>
    <rPh sb="49" eb="51">
      <t>ウケツケ</t>
    </rPh>
    <rPh sb="51" eb="53">
      <t>シュウリョウ</t>
    </rPh>
    <rPh sb="53" eb="55">
      <t>ジカン</t>
    </rPh>
    <rPh sb="57" eb="59">
      <t>ゴゼン</t>
    </rPh>
    <rPh sb="65" eb="67">
      <t>ゴゴ</t>
    </rPh>
    <phoneticPr fontId="104"/>
  </si>
  <si>
    <t>https://sakuraped.com（日本語）</t>
    <rPh sb="22" eb="25">
      <t>ニホンゴ</t>
    </rPh>
    <phoneticPr fontId="55"/>
  </si>
  <si>
    <t>すずきクリニック</t>
  </si>
  <si>
    <t>Suzuki Clinic</t>
  </si>
  <si>
    <t>010-0916</t>
  </si>
  <si>
    <t>秋田県秋田市泉北3－17－10</t>
    <rPh sb="0" eb="3">
      <t>アキタケン</t>
    </rPh>
    <rPh sb="3" eb="6">
      <t>アキタシ</t>
    </rPh>
    <rPh sb="6" eb="7">
      <t>イズミ</t>
    </rPh>
    <rPh sb="7" eb="8">
      <t>キタ</t>
    </rPh>
    <phoneticPr fontId="56"/>
  </si>
  <si>
    <t>3－17－10 Izumikita,Akitashi,
Akita prefecture,010-0916</t>
  </si>
  <si>
    <t>018-838-6500</t>
  </si>
  <si>
    <t>月・火・木:8:30-11:30、14:00-17:30
水・金・土:8:30-11:30
第４月曜は休診</t>
    <rPh sb="0" eb="1">
      <t>ゲツ</t>
    </rPh>
    <rPh sb="2" eb="3">
      <t>カ</t>
    </rPh>
    <rPh sb="4" eb="5">
      <t>キ</t>
    </rPh>
    <rPh sb="29" eb="30">
      <t>スイ</t>
    </rPh>
    <rPh sb="31" eb="32">
      <t>キン</t>
    </rPh>
    <rPh sb="33" eb="34">
      <t>ド</t>
    </rPh>
    <rPh sb="46" eb="47">
      <t>ダイ</t>
    </rPh>
    <rPh sb="48" eb="50">
      <t>ゲツヨウ</t>
    </rPh>
    <rPh sb="51" eb="53">
      <t>キュウシン</t>
    </rPh>
    <phoneticPr fontId="104"/>
  </si>
  <si>
    <t>http://www.suzukiclinic-hy.com/（日本語）</t>
    <rPh sb="32" eb="35">
      <t>ニホンゴ</t>
    </rPh>
    <phoneticPr fontId="55"/>
  </si>
  <si>
    <t>内科：EN
外科：EN
小児科：EN</t>
    <rPh sb="0" eb="2">
      <t>ナイカ</t>
    </rPh>
    <rPh sb="6" eb="8">
      <t>ゲカ</t>
    </rPh>
    <rPh sb="12" eb="15">
      <t>ショウニカ</t>
    </rPh>
    <phoneticPr fontId="56"/>
  </si>
  <si>
    <t>VISA、Master、JCB、
American Express、
Diners Club、Discover、
DC、UFJ、Nicos</t>
  </si>
  <si>
    <t>アップルペイ、グーグルペイ、
QUICPay、iD、nanaco、
WAON、Edy、Suica、Kitaca、
PASMO、SUGOCA、ICOCA、
toICa、nimoca、manaca</t>
  </si>
  <si>
    <t>工藤胃腸内科クリニック</t>
    <rPh sb="0" eb="2">
      <t>クドウ</t>
    </rPh>
    <rPh sb="2" eb="4">
      <t>イチョウ</t>
    </rPh>
    <rPh sb="4" eb="6">
      <t>ナイカ</t>
    </rPh>
    <phoneticPr fontId="56"/>
  </si>
  <si>
    <t>Kudo Clinic</t>
  </si>
  <si>
    <t>010-0001</t>
  </si>
  <si>
    <t>秋田県秋田市中通1丁目3－5
　秋田キャッスルホテル2階</t>
    <rPh sb="0" eb="3">
      <t>アキタケン</t>
    </rPh>
    <rPh sb="3" eb="6">
      <t>アキタシ</t>
    </rPh>
    <rPh sb="6" eb="8">
      <t>ナカドオリ</t>
    </rPh>
    <rPh sb="9" eb="11">
      <t>チョウメ</t>
    </rPh>
    <rPh sb="16" eb="18">
      <t>アキタ</t>
    </rPh>
    <rPh sb="27" eb="28">
      <t>カイ</t>
    </rPh>
    <phoneticPr fontId="56"/>
  </si>
  <si>
    <t>2F Akita Castle Hotel,1－3－5 
Nakadori,Akitashi,Akitaprefecture,
010-0001</t>
  </si>
  <si>
    <t>018-825-9100</t>
  </si>
  <si>
    <t>月-土:9:00-17:00　
休診:日･祝日･不定休日
（※電話でお問い合わせ下さい）</t>
    <rPh sb="0" eb="1">
      <t>ゲツ</t>
    </rPh>
    <rPh sb="2" eb="3">
      <t>ド</t>
    </rPh>
    <rPh sb="16" eb="18">
      <t>キュウシン</t>
    </rPh>
    <rPh sb="19" eb="20">
      <t>ニチ</t>
    </rPh>
    <rPh sb="21" eb="23">
      <t>シュクジツ</t>
    </rPh>
    <rPh sb="24" eb="27">
      <t>フテイキュウ</t>
    </rPh>
    <rPh sb="27" eb="28">
      <t>ビ</t>
    </rPh>
    <rPh sb="31" eb="33">
      <t>デンワ</t>
    </rPh>
    <rPh sb="35" eb="36">
      <t>ト</t>
    </rPh>
    <rPh sb="37" eb="38">
      <t>ア</t>
    </rPh>
    <rPh sb="40" eb="41">
      <t>クダ</t>
    </rPh>
    <phoneticPr fontId="56"/>
  </si>
  <si>
    <t>http://www.kudo-clinic.com（日本語）</t>
    <rPh sb="27" eb="30">
      <t>ニホンゴ</t>
    </rPh>
    <phoneticPr fontId="55"/>
  </si>
  <si>
    <t>内科：EN
胃腸内科：EN
外科：EN
肛門外科：EN</t>
    <rPh sb="0" eb="2">
      <t>ナイカ</t>
    </rPh>
    <rPh sb="6" eb="8">
      <t>イチョウ</t>
    </rPh>
    <rPh sb="8" eb="10">
      <t>ナイカ</t>
    </rPh>
    <rPh sb="14" eb="16">
      <t>ゲカ</t>
    </rPh>
    <rPh sb="20" eb="22">
      <t>コウモン</t>
    </rPh>
    <rPh sb="22" eb="24">
      <t>ゲカ</t>
    </rPh>
    <phoneticPr fontId="56"/>
  </si>
  <si>
    <t>VISA、MASTER、
AMEX、DinersClub、
JCBなど</t>
  </si>
  <si>
    <t>太田眼科</t>
    <rPh sb="0" eb="2">
      <t>オオタ</t>
    </rPh>
    <rPh sb="2" eb="4">
      <t>ガンカ</t>
    </rPh>
    <phoneticPr fontId="56"/>
  </si>
  <si>
    <t>Ohta Eye Clinic</t>
  </si>
  <si>
    <t>010-0874</t>
  </si>
  <si>
    <t>秋田県秋田市千秋久保田町3－21
　千秋アイラックビル2階</t>
    <rPh sb="0" eb="3">
      <t>アキタケン</t>
    </rPh>
    <rPh sb="3" eb="6">
      <t>アキタシ</t>
    </rPh>
    <rPh sb="6" eb="8">
      <t>センシュウ</t>
    </rPh>
    <rPh sb="8" eb="11">
      <t>クボタ</t>
    </rPh>
    <rPh sb="11" eb="12">
      <t>マチ</t>
    </rPh>
    <rPh sb="18" eb="20">
      <t>センシュウ</t>
    </rPh>
    <rPh sb="28" eb="29">
      <t>カイ</t>
    </rPh>
    <phoneticPr fontId="56"/>
  </si>
  <si>
    <t>2F Senshu-ilack Building,3－21 
Senshu-kubotamachi,Akitashi,
Akitaprefecture,010-0874</t>
  </si>
  <si>
    <t>018-834-5678</t>
  </si>
  <si>
    <t>月・水・木・金:9:00-12:30、14:30-17:30
火:9:00-12:30
土:9:00-12:30、14:00-17:00</t>
    <rPh sb="0" eb="1">
      <t>ゲツ</t>
    </rPh>
    <rPh sb="2" eb="3">
      <t>スイ</t>
    </rPh>
    <rPh sb="4" eb="5">
      <t>キ</t>
    </rPh>
    <rPh sb="6" eb="7">
      <t>キン</t>
    </rPh>
    <rPh sb="31" eb="32">
      <t>ヒ</t>
    </rPh>
    <rPh sb="44" eb="45">
      <t>ド</t>
    </rPh>
    <phoneticPr fontId="56"/>
  </si>
  <si>
    <t>https://www.ohta-i.com/</t>
  </si>
  <si>
    <t>眼科：EN</t>
    <rPh sb="0" eb="2">
      <t>ガンカ</t>
    </rPh>
    <phoneticPr fontId="56"/>
  </si>
  <si>
    <t>VISA,MASTER,JCB,DinersClub</t>
  </si>
  <si>
    <t>医療法人　駅前整形外科医院
　クリニカ・オルト</t>
    <rPh sb="0" eb="2">
      <t>イリョウ</t>
    </rPh>
    <rPh sb="2" eb="4">
      <t>ホウジン</t>
    </rPh>
    <rPh sb="5" eb="7">
      <t>エキマエ</t>
    </rPh>
    <rPh sb="7" eb="9">
      <t>セイケイ</t>
    </rPh>
    <rPh sb="9" eb="11">
      <t>ゲカ</t>
    </rPh>
    <rPh sb="11" eb="13">
      <t>イイン</t>
    </rPh>
    <phoneticPr fontId="56"/>
  </si>
  <si>
    <t>Clinica Ortho</t>
  </si>
  <si>
    <t>018-837-1616</t>
  </si>
  <si>
    <t>月・火・木・金:8:00-11:30、13:30-17:00
水・土:8:00-11:30</t>
    <rPh sb="0" eb="1">
      <t>ゲツ</t>
    </rPh>
    <rPh sb="2" eb="3">
      <t>ヒ</t>
    </rPh>
    <rPh sb="4" eb="5">
      <t>キ</t>
    </rPh>
    <rPh sb="6" eb="7">
      <t>キン</t>
    </rPh>
    <rPh sb="31" eb="32">
      <t>スイ</t>
    </rPh>
    <rPh sb="33" eb="34">
      <t>ド</t>
    </rPh>
    <phoneticPr fontId="56"/>
  </si>
  <si>
    <t>整形外科：EN</t>
    <rPh sb="0" eb="2">
      <t>セイケイ</t>
    </rPh>
    <rPh sb="2" eb="4">
      <t>ゲカ</t>
    </rPh>
    <phoneticPr fontId="55"/>
  </si>
  <si>
    <t>EN：月・火・木・金
 8:00-12:00、
13:30-17:30
　水・土 8:00-12:00</t>
    <rPh sb="3" eb="4">
      <t>ゲツ</t>
    </rPh>
    <rPh sb="5" eb="6">
      <t>ヒ</t>
    </rPh>
    <rPh sb="7" eb="8">
      <t>キ</t>
    </rPh>
    <rPh sb="9" eb="10">
      <t>キン</t>
    </rPh>
    <rPh sb="37" eb="38">
      <t>スイ</t>
    </rPh>
    <rPh sb="39" eb="40">
      <t>ド</t>
    </rPh>
    <phoneticPr fontId="55"/>
  </si>
  <si>
    <t>医療法人社団　本間医院</t>
    <rPh sb="0" eb="2">
      <t>イリョウ</t>
    </rPh>
    <rPh sb="2" eb="4">
      <t>ホウジン</t>
    </rPh>
    <rPh sb="4" eb="6">
      <t>シャダン</t>
    </rPh>
    <rPh sb="7" eb="9">
      <t>ホンマ</t>
    </rPh>
    <rPh sb="9" eb="11">
      <t>イイン</t>
    </rPh>
    <phoneticPr fontId="55"/>
  </si>
  <si>
    <t>Homma Medical Clinic</t>
  </si>
  <si>
    <t>010-0953</t>
  </si>
  <si>
    <t>秋田県秋田市山王中園町3－14</t>
    <rPh sb="0" eb="3">
      <t>アキタケン</t>
    </rPh>
    <rPh sb="3" eb="6">
      <t>アキタシ</t>
    </rPh>
    <rPh sb="6" eb="8">
      <t>サンノウ</t>
    </rPh>
    <rPh sb="8" eb="10">
      <t>ナカゾノ</t>
    </rPh>
    <rPh sb="10" eb="11">
      <t>マチ</t>
    </rPh>
    <phoneticPr fontId="55"/>
  </si>
  <si>
    <t>3－14 Sanno-Nakazonomachi,
Akitashi,Akitaprefecture,010-0953</t>
  </si>
  <si>
    <t>018-862-7070</t>
  </si>
  <si>
    <t>火・水・木・金:8:00-12:00、14:30-17:30
土:8:00-13:30</t>
    <rPh sb="0" eb="1">
      <t>ヒ</t>
    </rPh>
    <rPh sb="2" eb="3">
      <t>スイ</t>
    </rPh>
    <rPh sb="4" eb="5">
      <t>キ</t>
    </rPh>
    <rPh sb="6" eb="7">
      <t>キン</t>
    </rPh>
    <rPh sb="31" eb="32">
      <t>ド</t>
    </rPh>
    <phoneticPr fontId="55"/>
  </si>
  <si>
    <t>内科：EN</t>
    <rPh sb="0" eb="2">
      <t>ナイカ</t>
    </rPh>
    <phoneticPr fontId="55"/>
  </si>
  <si>
    <t>社会医療法人正和会　小玉医院</t>
    <rPh sb="0" eb="2">
      <t>シャカイ</t>
    </rPh>
    <rPh sb="2" eb="4">
      <t>イリョウ</t>
    </rPh>
    <rPh sb="4" eb="6">
      <t>ホウジン</t>
    </rPh>
    <rPh sb="6" eb="7">
      <t>セイ</t>
    </rPh>
    <rPh sb="7" eb="8">
      <t>ワ</t>
    </rPh>
    <rPh sb="8" eb="9">
      <t>カイ</t>
    </rPh>
    <rPh sb="10" eb="12">
      <t>コダマ</t>
    </rPh>
    <rPh sb="12" eb="14">
      <t>イイン</t>
    </rPh>
    <phoneticPr fontId="55"/>
  </si>
  <si>
    <t>Medical Corporation 
SEIWAKAI KODAMA Clinic</t>
  </si>
  <si>
    <t>018-1401</t>
  </si>
  <si>
    <t>秋田県潟上市昭和大久保
字街道下96－8</t>
    <rPh sb="0" eb="3">
      <t>アキタケン</t>
    </rPh>
    <rPh sb="3" eb="6">
      <t>カタガミシ</t>
    </rPh>
    <rPh sb="6" eb="8">
      <t>ショウワ</t>
    </rPh>
    <rPh sb="8" eb="11">
      <t>オオクボ</t>
    </rPh>
    <rPh sb="12" eb="13">
      <t>アザ</t>
    </rPh>
    <rPh sb="13" eb="15">
      <t>カイドウ</t>
    </rPh>
    <rPh sb="15" eb="16">
      <t>シタ</t>
    </rPh>
    <phoneticPr fontId="55"/>
  </si>
  <si>
    <t>96－8 Kaidosita,Showa-Okubo,
Katagamishi,Akitaprefecture,018-1401</t>
  </si>
  <si>
    <t>018-877-2040</t>
  </si>
  <si>
    <t>月-土:9:00-12:00、13:30-17:30</t>
    <rPh sb="0" eb="1">
      <t>ゲツ</t>
    </rPh>
    <rPh sb="2" eb="3">
      <t>ド</t>
    </rPh>
    <phoneticPr fontId="55"/>
  </si>
  <si>
    <t>http://www.seiwakai-net.com/kodama_c/（日本語）</t>
    <rPh sb="38" eb="41">
      <t>ニホンゴ</t>
    </rPh>
    <phoneticPr fontId="56"/>
  </si>
  <si>
    <t>内科：EN or 翻訳機対応
循環器科：EN or 翻訳機対応
呼吸器科：EN or 翻訳機対応
消化器科：EN or 翻訳機対応
小児科：EN or 翻訳機対応
外科：EN or 翻訳機対応
皮膚科：EN or 翻訳機対応</t>
    <rPh sb="0" eb="2">
      <t>ナイカ</t>
    </rPh>
    <rPh sb="9" eb="12">
      <t>ホンヤクキ</t>
    </rPh>
    <rPh sb="12" eb="14">
      <t>タイオウ</t>
    </rPh>
    <rPh sb="15" eb="18">
      <t>ジュンカンキ</t>
    </rPh>
    <rPh sb="18" eb="19">
      <t>カ</t>
    </rPh>
    <rPh sb="32" eb="36">
      <t>コキュウキカ</t>
    </rPh>
    <rPh sb="49" eb="51">
      <t>ショウカ</t>
    </rPh>
    <rPh sb="51" eb="52">
      <t>キ</t>
    </rPh>
    <rPh sb="52" eb="53">
      <t>カ</t>
    </rPh>
    <rPh sb="66" eb="69">
      <t>ショウニカ</t>
    </rPh>
    <rPh sb="82" eb="84">
      <t>ゲカ</t>
    </rPh>
    <rPh sb="97" eb="100">
      <t>ヒフカ</t>
    </rPh>
    <phoneticPr fontId="55"/>
  </si>
  <si>
    <t>EN:9:00-12:00、
13:30-17:30</t>
  </si>
  <si>
    <t>翻訳機（POCKETALK/
ポケトーク/74言語）による</t>
    <rPh sb="0" eb="3">
      <t>ホンヤクキ</t>
    </rPh>
    <rPh sb="23" eb="25">
      <t>ゲンゴ</t>
    </rPh>
    <phoneticPr fontId="55"/>
  </si>
  <si>
    <t>白根歯科医院</t>
    <rPh sb="0" eb="2">
      <t>シラネ</t>
    </rPh>
    <rPh sb="2" eb="4">
      <t>シカ</t>
    </rPh>
    <rPh sb="4" eb="6">
      <t>イイン</t>
    </rPh>
    <phoneticPr fontId="56"/>
  </si>
  <si>
    <t>Shirane Dental Clinic</t>
  </si>
  <si>
    <t>010-0922</t>
  </si>
  <si>
    <t>秋田県秋田市旭北栄町5－33</t>
    <rPh sb="0" eb="3">
      <t>アキタケン</t>
    </rPh>
    <rPh sb="3" eb="6">
      <t>アキタシ</t>
    </rPh>
    <rPh sb="6" eb="8">
      <t>キョクホク</t>
    </rPh>
    <rPh sb="8" eb="10">
      <t>サカエチョウ</t>
    </rPh>
    <phoneticPr fontId="56"/>
  </si>
  <si>
    <t>5－33 Kyokuhoku sakaemachi,
Akitashi,Akitaprefecture,010-0922</t>
  </si>
  <si>
    <t>018-823-1300</t>
  </si>
  <si>
    <t>月・火・水・金:9:00-11:30、14:00-17:30
木・土:9:00-12:00</t>
    <rPh sb="0" eb="1">
      <t>ゲツ</t>
    </rPh>
    <rPh sb="2" eb="3">
      <t>カ</t>
    </rPh>
    <rPh sb="4" eb="5">
      <t>スイ</t>
    </rPh>
    <rPh sb="6" eb="7">
      <t>キン</t>
    </rPh>
    <rPh sb="31" eb="32">
      <t>キ</t>
    </rPh>
    <rPh sb="33" eb="34">
      <t>ド</t>
    </rPh>
    <phoneticPr fontId="56"/>
  </si>
  <si>
    <t>歯科：EN</t>
    <rPh sb="0" eb="2">
      <t>シカ</t>
    </rPh>
    <phoneticPr fontId="56"/>
  </si>
  <si>
    <t>こまつ歯科医院</t>
    <rPh sb="3" eb="5">
      <t>シカ</t>
    </rPh>
    <rPh sb="5" eb="7">
      <t>イイン</t>
    </rPh>
    <phoneticPr fontId="56"/>
  </si>
  <si>
    <t>Komatu Dental Clinic</t>
  </si>
  <si>
    <t>011-0941</t>
  </si>
  <si>
    <t>秋田県秋田市土崎港北7丁目7－21</t>
    <rPh sb="0" eb="3">
      <t>アキタケン</t>
    </rPh>
    <rPh sb="3" eb="6">
      <t>アキタシ</t>
    </rPh>
    <rPh sb="6" eb="9">
      <t>ツチザキミナト</t>
    </rPh>
    <rPh sb="9" eb="10">
      <t>キタ</t>
    </rPh>
    <rPh sb="11" eb="13">
      <t>チョウメ</t>
    </rPh>
    <phoneticPr fontId="56"/>
  </si>
  <si>
    <t>7-7-21 Tutizakiminato-kita,
Akitashi,Akitaprefecture,011-0941</t>
  </si>
  <si>
    <t>018-846-6100</t>
  </si>
  <si>
    <t>9:30-12:30、14:30-18:30</t>
  </si>
  <si>
    <t>歯科：EN</t>
  </si>
  <si>
    <t>Dental Care 
オリーブ歯科クリニック</t>
    <rPh sb="17" eb="19">
      <t>シカ</t>
    </rPh>
    <phoneticPr fontId="56"/>
  </si>
  <si>
    <t>Dental Care Olive Dental Clinic</t>
  </si>
  <si>
    <t>010-0955</t>
  </si>
  <si>
    <t>秋田県秋田市山王中島町2－25</t>
    <rPh sb="0" eb="3">
      <t>アキタケン</t>
    </rPh>
    <rPh sb="3" eb="6">
      <t>アキタシ</t>
    </rPh>
    <rPh sb="6" eb="8">
      <t>サンノウ</t>
    </rPh>
    <rPh sb="8" eb="11">
      <t>ナカジマチョウ</t>
    </rPh>
    <phoneticPr fontId="56"/>
  </si>
  <si>
    <t>2－25 Sannou-Nakajimamachi,
Akitashi,Akitaprefecture,010-0955</t>
  </si>
  <si>
    <t>018-866-4004</t>
  </si>
  <si>
    <t>月･水･木･金:9:30-19:00
土･日:9:30-13:30</t>
    <rPh sb="0" eb="1">
      <t>ゲツ</t>
    </rPh>
    <rPh sb="2" eb="3">
      <t>スイ</t>
    </rPh>
    <rPh sb="4" eb="5">
      <t>モク</t>
    </rPh>
    <rPh sb="6" eb="7">
      <t>キン</t>
    </rPh>
    <rPh sb="19" eb="20">
      <t>ド</t>
    </rPh>
    <rPh sb="21" eb="22">
      <t>ニチ</t>
    </rPh>
    <phoneticPr fontId="55"/>
  </si>
  <si>
    <t>歯科：EN
小児歯科：EN</t>
    <rPh sb="0" eb="2">
      <t>シカ</t>
    </rPh>
    <rPh sb="6" eb="8">
      <t>ショウニ</t>
    </rPh>
    <rPh sb="8" eb="10">
      <t>シカ</t>
    </rPh>
    <phoneticPr fontId="56"/>
  </si>
  <si>
    <t>VISA</t>
  </si>
  <si>
    <t>歯科診療所</t>
    <rPh sb="0" eb="2">
      <t>シカ</t>
    </rPh>
    <rPh sb="2" eb="5">
      <t>シンリョウジョ</t>
    </rPh>
    <phoneticPr fontId="56"/>
  </si>
  <si>
    <t>松田歯科医院</t>
    <rPh sb="0" eb="2">
      <t>マツダ</t>
    </rPh>
    <rPh sb="2" eb="4">
      <t>シカ</t>
    </rPh>
    <rPh sb="4" eb="6">
      <t>イイン</t>
    </rPh>
    <phoneticPr fontId="55"/>
  </si>
  <si>
    <t>Matsuda Dental Clinic</t>
  </si>
  <si>
    <t>010-0917</t>
  </si>
  <si>
    <t>秋田県秋田市泉中央2丁目6－12</t>
    <rPh sb="0" eb="3">
      <t>アキタケン</t>
    </rPh>
    <rPh sb="3" eb="6">
      <t>アキタシ</t>
    </rPh>
    <rPh sb="6" eb="9">
      <t>イズミチュウオウ</t>
    </rPh>
    <rPh sb="10" eb="12">
      <t>チョウメ</t>
    </rPh>
    <phoneticPr fontId="55"/>
  </si>
  <si>
    <t>2－6－12 Izumichuo,Akitashi,
Akitaprefecture,010-0917</t>
  </si>
  <si>
    <t>018-863-2290
（日本語）、
080－5595－1967
（北京語、台湾語対応）</t>
    <rPh sb="14" eb="17">
      <t>ニホンゴ</t>
    </rPh>
    <rPh sb="35" eb="38">
      <t>ペキンゴ</t>
    </rPh>
    <rPh sb="39" eb="42">
      <t>タイワンゴ</t>
    </rPh>
    <rPh sb="42" eb="44">
      <t>タイオウ</t>
    </rPh>
    <phoneticPr fontId="55"/>
  </si>
  <si>
    <t>月-金:9:30-12:15、14:00-18:45
土:9:30-12:15、14:00-16:45</t>
    <rPh sb="0" eb="1">
      <t>ゲツ</t>
    </rPh>
    <rPh sb="2" eb="3">
      <t>キン</t>
    </rPh>
    <rPh sb="27" eb="28">
      <t>ド</t>
    </rPh>
    <phoneticPr fontId="56"/>
  </si>
  <si>
    <t>http://www.matsuda-shikaiin.jp/（日本語）
http://www.matsuda-shikaiin.jp/chinese/（北京語）</t>
    <rPh sb="32" eb="35">
      <t>ニホンゴ</t>
    </rPh>
    <rPh sb="77" eb="80">
      <t>ペキンゴ</t>
    </rPh>
    <phoneticPr fontId="82"/>
  </si>
  <si>
    <t>一般歯科：ZH-CN、ZH-TW
小児歯科：ZH-CN、ZH-TW
口腔外科：ZH-CN、ZH-TW
矯正歯科：ZH-CN、ZH-TW</t>
    <rPh sb="0" eb="2">
      <t>イッパン</t>
    </rPh>
    <rPh sb="2" eb="4">
      <t>シカ</t>
    </rPh>
    <rPh sb="17" eb="19">
      <t>ショウニ</t>
    </rPh>
    <rPh sb="19" eb="21">
      <t>シカ</t>
    </rPh>
    <rPh sb="34" eb="36">
      <t>コウクウ</t>
    </rPh>
    <rPh sb="36" eb="38">
      <t>ゲカ</t>
    </rPh>
    <rPh sb="51" eb="53">
      <t>キョウセイ</t>
    </rPh>
    <rPh sb="53" eb="55">
      <t>シカ</t>
    </rPh>
    <phoneticPr fontId="56"/>
  </si>
  <si>
    <t>AMEX、JCB、Diners、
VISA、Master Card、
DC、UC、MUFG CARD、
NICOS、DISCOVER 他</t>
    <rPh sb="67" eb="68">
      <t>ホカ</t>
    </rPh>
    <phoneticPr fontId="55"/>
  </si>
  <si>
    <t>atone、メルPay、ゆうちょPay、銀行Pay、pring、aupay、Famipay、EPOSpay、ANApay、Payどん,アップルPay、Google Pay、d払い、PayPay、Rpay、Quickpay、nanaco、ID、WAON、SUICA、Redy、Pasmo</t>
    <rPh sb="20" eb="22">
      <t>ギンコウ</t>
    </rPh>
    <rPh sb="87" eb="88">
      <t>ハラ</t>
    </rPh>
    <phoneticPr fontId="1"/>
  </si>
  <si>
    <t>ZH-CN、ZH-TW</t>
  </si>
  <si>
    <t>医療法人社団JUKI　
いわやスマイル歯科クリニック</t>
    <rPh sb="0" eb="2">
      <t>イリョウ</t>
    </rPh>
    <rPh sb="2" eb="4">
      <t>ホウジン</t>
    </rPh>
    <rPh sb="4" eb="6">
      <t>シャダン</t>
    </rPh>
    <rPh sb="19" eb="21">
      <t>シカ</t>
    </rPh>
    <phoneticPr fontId="56"/>
  </si>
  <si>
    <t>Iryouhoujinshadan JUKI  IWAYA
 Smile Dental Clinic</t>
  </si>
  <si>
    <t>011-0901</t>
  </si>
  <si>
    <t>秋田県秋田市寺内字三千刈371－1</t>
    <rPh sb="0" eb="3">
      <t>アキタケン</t>
    </rPh>
    <rPh sb="3" eb="5">
      <t>アキタ</t>
    </rPh>
    <rPh sb="5" eb="6">
      <t>シ</t>
    </rPh>
    <rPh sb="6" eb="8">
      <t>テラウチ</t>
    </rPh>
    <rPh sb="8" eb="9">
      <t>アザ</t>
    </rPh>
    <rPh sb="9" eb="12">
      <t>サンゼンガリ</t>
    </rPh>
    <phoneticPr fontId="56"/>
  </si>
  <si>
    <t>371－1 Sanzengari,Terauchi,
Akitashi,Akitaprefecture,011-0901</t>
  </si>
  <si>
    <t>018-827-3480</t>
  </si>
  <si>
    <t>月・火・木・金:9:00-19:00
土日:8:30-15:30</t>
    <rPh sb="0" eb="1">
      <t>ゲツ</t>
    </rPh>
    <rPh sb="2" eb="3">
      <t>カ</t>
    </rPh>
    <rPh sb="4" eb="5">
      <t>キ</t>
    </rPh>
    <rPh sb="6" eb="7">
      <t>キン</t>
    </rPh>
    <rPh sb="19" eb="20">
      <t>ド</t>
    </rPh>
    <rPh sb="20" eb="21">
      <t>ニチ</t>
    </rPh>
    <phoneticPr fontId="56"/>
  </si>
  <si>
    <t>http://www.iwayasmile-dc.com/（日本語）</t>
    <rPh sb="30" eb="33">
      <t>ニホンゴ</t>
    </rPh>
    <phoneticPr fontId="82"/>
  </si>
  <si>
    <t>志田歯科医院</t>
    <rPh sb="0" eb="2">
      <t>シダ</t>
    </rPh>
    <rPh sb="2" eb="4">
      <t>シカ</t>
    </rPh>
    <rPh sb="4" eb="6">
      <t>イイン</t>
    </rPh>
    <phoneticPr fontId="82"/>
  </si>
  <si>
    <t>Shida Dental Clinic</t>
  </si>
  <si>
    <t>010-0503</t>
  </si>
  <si>
    <t>秋田県男鹿市船川港金川金川台1－2</t>
    <rPh sb="0" eb="3">
      <t>アキタケン</t>
    </rPh>
    <rPh sb="3" eb="6">
      <t>オガシ</t>
    </rPh>
    <rPh sb="6" eb="8">
      <t>フナカワ</t>
    </rPh>
    <rPh sb="8" eb="9">
      <t>ミナト</t>
    </rPh>
    <rPh sb="9" eb="11">
      <t>カネカワ</t>
    </rPh>
    <rPh sb="11" eb="13">
      <t>カネカワ</t>
    </rPh>
    <rPh sb="13" eb="14">
      <t>ダイ</t>
    </rPh>
    <phoneticPr fontId="82"/>
  </si>
  <si>
    <t>1－2 Kanegawadai,Kanegawa,
Funagawaminato,
Ogashi,Akitaprefecture,010-0503</t>
  </si>
  <si>
    <t>0185-24-3800</t>
  </si>
  <si>
    <t>月-金:9:00-19:00　土:9:00-13:00</t>
    <rPh sb="0" eb="1">
      <t>ゲツ</t>
    </rPh>
    <rPh sb="2" eb="3">
      <t>キン</t>
    </rPh>
    <rPh sb="15" eb="16">
      <t>ド</t>
    </rPh>
    <phoneticPr fontId="55"/>
  </si>
  <si>
    <t>http://itp.ne.jp/info/056104453000000899/（日本語）</t>
    <rPh sb="42" eb="45">
      <t>ニホンゴ</t>
    </rPh>
    <phoneticPr fontId="82"/>
  </si>
  <si>
    <t>歯科：EN、DE
口腔外科：EN、DE
小児歯科：EN、DE
矯正歯科：EN、DE　</t>
    <rPh sb="0" eb="2">
      <t>シカ</t>
    </rPh>
    <rPh sb="9" eb="11">
      <t>コウクウ</t>
    </rPh>
    <rPh sb="11" eb="13">
      <t>ゲカ</t>
    </rPh>
    <rPh sb="20" eb="22">
      <t>ショウニ</t>
    </rPh>
    <rPh sb="22" eb="24">
      <t>シカ</t>
    </rPh>
    <rPh sb="31" eb="33">
      <t>キョウセイ</t>
    </rPh>
    <rPh sb="33" eb="35">
      <t>シカ</t>
    </rPh>
    <phoneticPr fontId="82"/>
  </si>
  <si>
    <t>医療法人　清水歯科医院</t>
    <rPh sb="0" eb="2">
      <t>イリョウ</t>
    </rPh>
    <rPh sb="2" eb="4">
      <t>ホウジン</t>
    </rPh>
    <rPh sb="5" eb="7">
      <t>シミズ</t>
    </rPh>
    <rPh sb="7" eb="9">
      <t>シカ</t>
    </rPh>
    <rPh sb="9" eb="11">
      <t>イイン</t>
    </rPh>
    <phoneticPr fontId="82"/>
  </si>
  <si>
    <t>Medical Corporation 
Shimizu Dental Clinic</t>
  </si>
  <si>
    <t>010-0341</t>
  </si>
  <si>
    <t>秋田県男鹿市船越本町1－29</t>
    <rPh sb="0" eb="3">
      <t>アキタケン</t>
    </rPh>
    <rPh sb="3" eb="6">
      <t>オガシ</t>
    </rPh>
    <rPh sb="6" eb="8">
      <t>フナコシ</t>
    </rPh>
    <rPh sb="8" eb="10">
      <t>ホンチョウ</t>
    </rPh>
    <phoneticPr fontId="82"/>
  </si>
  <si>
    <t>1－29 Honcho-Funakoshi,Ogashi,
Akitaprefecture, 010-0341</t>
  </si>
  <si>
    <t>0185-35-3737</t>
  </si>
  <si>
    <t>月-土:9:00-12:00、14:00-18:00</t>
    <rPh sb="0" eb="1">
      <t>ゲツ</t>
    </rPh>
    <rPh sb="2" eb="3">
      <t>ド</t>
    </rPh>
    <phoneticPr fontId="55"/>
  </si>
  <si>
    <t>http://www.shimizu-dc.net（日本語）</t>
    <rPh sb="26" eb="29">
      <t>ニホンゴ</t>
    </rPh>
    <phoneticPr fontId="55"/>
  </si>
  <si>
    <t>歯科：EN、ZH、KO</t>
    <rPh sb="0" eb="2">
      <t>シカ</t>
    </rPh>
    <phoneticPr fontId="82"/>
  </si>
  <si>
    <t>VISA、UFJ、Nicos、
Master Card、JCB、
AMERICAN EXPRESS、
UC、MUFG CARD、
Diners Club International</t>
  </si>
  <si>
    <t>翻訳ソフト （Voice Tra)：9:00-12:00、14:00-18:00</t>
    <rPh sb="0" eb="2">
      <t>ホンヤク</t>
    </rPh>
    <phoneticPr fontId="55"/>
  </si>
  <si>
    <t>梵天内科クリニック</t>
    <rPh sb="0" eb="2">
      <t>ボンテン</t>
    </rPh>
    <rPh sb="2" eb="4">
      <t>ナイカ</t>
    </rPh>
    <phoneticPr fontId="82"/>
  </si>
  <si>
    <t>Bonten Clinic</t>
  </si>
  <si>
    <t>015-0843</t>
  </si>
  <si>
    <t>秋田県由利本荘市東梵天171－1</t>
    <rPh sb="0" eb="3">
      <t>アキタケン</t>
    </rPh>
    <rPh sb="3" eb="8">
      <t>ユリホンジョウシ</t>
    </rPh>
    <rPh sb="8" eb="9">
      <t>ヒガシ</t>
    </rPh>
    <rPh sb="9" eb="11">
      <t>ボンテン</t>
    </rPh>
    <phoneticPr fontId="82"/>
  </si>
  <si>
    <t>171－1 Higashibonten,Yurihonjoshi,
Akitaprefecture,015-0843</t>
  </si>
  <si>
    <t>0184-28-0015</t>
  </si>
  <si>
    <t>月-金:9:00-12:00、15:00-18:00
土:9:00-12:00</t>
    <rPh sb="0" eb="1">
      <t>ゲツ</t>
    </rPh>
    <rPh sb="2" eb="3">
      <t>キン</t>
    </rPh>
    <rPh sb="27" eb="28">
      <t>ド</t>
    </rPh>
    <phoneticPr fontId="82"/>
  </si>
  <si>
    <t>https://www.bontenclinic.jp/（日本語）</t>
    <rPh sb="29" eb="32">
      <t>ニホンゴ</t>
    </rPh>
    <phoneticPr fontId="55"/>
  </si>
  <si>
    <t>内科：EN
消化器内科：EN</t>
    <rPh sb="0" eb="2">
      <t>ナイカ</t>
    </rPh>
    <rPh sb="6" eb="8">
      <t>ショウカ</t>
    </rPh>
    <rPh sb="8" eb="9">
      <t>ウツワ</t>
    </rPh>
    <rPh sb="9" eb="11">
      <t>ナイカ</t>
    </rPh>
    <phoneticPr fontId="82"/>
  </si>
  <si>
    <t>VISA、MASTER、
AMEX、JCB</t>
  </si>
  <si>
    <t>電子マネー（QUICPay、iD、
nanaco、REdy、Kitaka、
Suica、PASMO、toICa、
manaca、ICOCA、nimoca、
はやかけん</t>
    <rPh sb="0" eb="2">
      <t>デンシ</t>
    </rPh>
    <phoneticPr fontId="55"/>
  </si>
  <si>
    <t>AI通訳アプリにより多言語対応</t>
    <rPh sb="2" eb="4">
      <t>ツウヤク</t>
    </rPh>
    <rPh sb="10" eb="13">
      <t>タゲンゴ</t>
    </rPh>
    <rPh sb="13" eb="15">
      <t>タイオウ</t>
    </rPh>
    <phoneticPr fontId="1"/>
  </si>
  <si>
    <t>市立角館総合病院</t>
  </si>
  <si>
    <t>Municipal Kakunodate 
General Hospital</t>
  </si>
  <si>
    <t>014-0394</t>
  </si>
  <si>
    <t>秋田県仙北市角館町岩瀬３番地</t>
  </si>
  <si>
    <t>3 Iwase,Kakunodatemachi,
Sembokushi,Akitaprefecture,014-0394</t>
  </si>
  <si>
    <t>0187-54-2111</t>
  </si>
  <si>
    <t>月-金：8:30-10:30（救急外来24時間対応）、
土日・祝日：救急外来24時間対応</t>
  </si>
  <si>
    <t>https://www.kakunodate-hp.com/（日本語）</t>
    <rPh sb="31" eb="34">
      <t>ニホンゴ</t>
    </rPh>
    <phoneticPr fontId="55"/>
  </si>
  <si>
    <t>消化器内科：EN、循環器内科：EN、
呼吸器内科：EN、
精神科：EN、小児科：EN、
外科：EN、整形外科：EN、
脳神経外科：EN、泌尿器科：EN、産婦人科：EN、
眼科：EN、耳鼻咽喉科：EN、皮膚科：EN、
リハビリテーション科：EN、歯科：EN</t>
  </si>
  <si>
    <t>VISA、MASTER、
AMEX、Diners　Club、
JCB、DC</t>
  </si>
  <si>
    <t>病院</t>
    <rPh sb="0" eb="2">
      <t>ビョウイン</t>
    </rPh>
    <phoneticPr fontId="55"/>
  </si>
  <si>
    <t>第二次救急
医療機関</t>
  </si>
  <si>
    <t>翻訳機（POCKETALK/
ポケトーク/74言語）による</t>
  </si>
  <si>
    <t>佐藤レディースクリニック</t>
    <rPh sb="0" eb="2">
      <t>サトウ</t>
    </rPh>
    <phoneticPr fontId="56"/>
  </si>
  <si>
    <t>Sato Ladies Clinic</t>
  </si>
  <si>
    <t>014-0044</t>
  </si>
  <si>
    <t>秋田県大仙市戸蒔字谷地添106－1</t>
    <rPh sb="0" eb="3">
      <t>アキタケン</t>
    </rPh>
    <rPh sb="3" eb="6">
      <t>ダイセンシ</t>
    </rPh>
    <rPh sb="6" eb="7">
      <t>ト</t>
    </rPh>
    <rPh sb="7" eb="8">
      <t>マ</t>
    </rPh>
    <rPh sb="8" eb="9">
      <t>アザ</t>
    </rPh>
    <rPh sb="9" eb="11">
      <t>ヤチ</t>
    </rPh>
    <rPh sb="11" eb="12">
      <t>ソ</t>
    </rPh>
    <phoneticPr fontId="56"/>
  </si>
  <si>
    <t>106－1 Yatizoe,Tomaki,Daisenshi,
Akitaprefecture,014-0044</t>
  </si>
  <si>
    <t>0187-86-0311</t>
  </si>
  <si>
    <t>月-土：8:30-11:30
月･水･金:14:00-18:00</t>
    <rPh sb="0" eb="1">
      <t>ゲツ</t>
    </rPh>
    <rPh sb="2" eb="3">
      <t>ド</t>
    </rPh>
    <rPh sb="15" eb="16">
      <t>ゲツ</t>
    </rPh>
    <rPh sb="17" eb="18">
      <t>スイ</t>
    </rPh>
    <rPh sb="19" eb="20">
      <t>キン</t>
    </rPh>
    <phoneticPr fontId="55"/>
  </si>
  <si>
    <t>http://www9.plala.or.jp/slcweb/（日本語）</t>
    <rPh sb="32" eb="35">
      <t>ニホンゴ</t>
    </rPh>
    <phoneticPr fontId="55"/>
  </si>
  <si>
    <t>産婦人科：EN</t>
    <rPh sb="0" eb="4">
      <t>サンフジンカ</t>
    </rPh>
    <phoneticPr fontId="55"/>
  </si>
  <si>
    <t>生和堂医院</t>
    <rPh sb="0" eb="2">
      <t>セイワ</t>
    </rPh>
    <rPh sb="2" eb="3">
      <t>ドウ</t>
    </rPh>
    <rPh sb="3" eb="5">
      <t>イイン</t>
    </rPh>
    <phoneticPr fontId="56"/>
  </si>
  <si>
    <t>SEIWADO Clinic</t>
  </si>
  <si>
    <t>019-2112</t>
  </si>
  <si>
    <t>秋田県大仙市刈和野清光院後15－2</t>
    <rPh sb="0" eb="3">
      <t>アキタケン</t>
    </rPh>
    <rPh sb="3" eb="6">
      <t>ダイセンシ</t>
    </rPh>
    <rPh sb="6" eb="9">
      <t>カリワノ</t>
    </rPh>
    <rPh sb="9" eb="11">
      <t>セイコウ</t>
    </rPh>
    <rPh sb="11" eb="12">
      <t>イン</t>
    </rPh>
    <rPh sb="12" eb="13">
      <t>ゴ</t>
    </rPh>
    <phoneticPr fontId="56"/>
  </si>
  <si>
    <t>15－2 Seikouin-ushiro,Kariwano,
Daisenshi,Akitaprefecture,019-2112</t>
  </si>
  <si>
    <t>0187-75-0318</t>
  </si>
  <si>
    <t>月･木･金:8:30-12:00、13:30-18:00
火:8:30-12:00、16:00-18:00
水:8:30-12:00、13:30-15:00
土:8:30-12:00</t>
    <rPh sb="0" eb="1">
      <t>ゲツ</t>
    </rPh>
    <rPh sb="2" eb="3">
      <t>モク</t>
    </rPh>
    <rPh sb="4" eb="5">
      <t>キン</t>
    </rPh>
    <rPh sb="29" eb="30">
      <t>カ</t>
    </rPh>
    <rPh sb="54" eb="55">
      <t>スイ</t>
    </rPh>
    <rPh sb="79" eb="80">
      <t>ド</t>
    </rPh>
    <phoneticPr fontId="56"/>
  </si>
  <si>
    <t>内科：EN、HI、UR
小児科：EN、HI、UR</t>
    <rPh sb="0" eb="2">
      <t>ナイカ</t>
    </rPh>
    <rPh sb="12" eb="15">
      <t>ショウニカ</t>
    </rPh>
    <phoneticPr fontId="56"/>
  </si>
  <si>
    <t>医療法人　大仙眼科クリニック</t>
    <rPh sb="0" eb="2">
      <t>イリョウ</t>
    </rPh>
    <rPh sb="2" eb="4">
      <t>ホウジン</t>
    </rPh>
    <rPh sb="5" eb="7">
      <t>ダイセン</t>
    </rPh>
    <rPh sb="7" eb="9">
      <t>ガンカ</t>
    </rPh>
    <phoneticPr fontId="56"/>
  </si>
  <si>
    <t>daisen eye clinic</t>
  </si>
  <si>
    <t>014-0022</t>
  </si>
  <si>
    <t>秋田県大仙市大花町14－3</t>
    <rPh sb="0" eb="3">
      <t>アキタケン</t>
    </rPh>
    <rPh sb="3" eb="6">
      <t>ダイセンシ</t>
    </rPh>
    <rPh sb="6" eb="8">
      <t>オオハナ</t>
    </rPh>
    <rPh sb="8" eb="9">
      <t>マチ</t>
    </rPh>
    <phoneticPr fontId="56"/>
  </si>
  <si>
    <t>14－3 oohanacho,Daisenshi,
Akitaprefecture,014-0022</t>
  </si>
  <si>
    <t>0187-63-0001</t>
  </si>
  <si>
    <t>月・水・金:8:30-11:30、13:30-17:00
火・木・土:8:30-11:30</t>
    <rPh sb="0" eb="1">
      <t>ゲツ</t>
    </rPh>
    <rPh sb="2" eb="3">
      <t>スイ</t>
    </rPh>
    <rPh sb="4" eb="5">
      <t>キン</t>
    </rPh>
    <rPh sb="29" eb="30">
      <t>ヒ</t>
    </rPh>
    <rPh sb="31" eb="32">
      <t>キ</t>
    </rPh>
    <rPh sb="33" eb="34">
      <t>ド</t>
    </rPh>
    <phoneticPr fontId="56"/>
  </si>
  <si>
    <t>http://www.daisen-eyeclinic.jp（日本語）</t>
    <rPh sb="31" eb="34">
      <t>ニホンゴ</t>
    </rPh>
    <phoneticPr fontId="55"/>
  </si>
  <si>
    <t>pay pay</t>
  </si>
  <si>
    <t>診療所</t>
    <rPh sb="0" eb="3">
      <t>シンリョウジョ</t>
    </rPh>
    <phoneticPr fontId="58"/>
  </si>
  <si>
    <t>英語</t>
    <rPh sb="0" eb="2">
      <t>エイゴ</t>
    </rPh>
    <phoneticPr fontId="55"/>
  </si>
  <si>
    <t>くぼた歯科医院</t>
    <rPh sb="3" eb="5">
      <t>シカ</t>
    </rPh>
    <rPh sb="5" eb="7">
      <t>イイン</t>
    </rPh>
    <phoneticPr fontId="56"/>
  </si>
  <si>
    <t>Kubota Dental Clinic</t>
  </si>
  <si>
    <t>014-1201</t>
  </si>
  <si>
    <t>秋田県仙北市田沢湖生保内
字街道ノ上42－1</t>
    <rPh sb="0" eb="3">
      <t>アキタケン</t>
    </rPh>
    <rPh sb="3" eb="6">
      <t>センボクシ</t>
    </rPh>
    <rPh sb="6" eb="9">
      <t>タザワコ</t>
    </rPh>
    <rPh sb="9" eb="12">
      <t>オボナイ</t>
    </rPh>
    <rPh sb="13" eb="14">
      <t>アザ</t>
    </rPh>
    <rPh sb="14" eb="16">
      <t>カイドウ</t>
    </rPh>
    <rPh sb="17" eb="18">
      <t>ウエ</t>
    </rPh>
    <phoneticPr fontId="56"/>
  </si>
  <si>
    <t>42－1 Kaidounoue,Obonai,Tazawako,
Senbokushi,Akitaprefecture,014-1201</t>
  </si>
  <si>
    <t>0187-43-2233</t>
  </si>
  <si>
    <t>月-金:9:00-11:00、14:30-18:00
土:9:00-11:00
休診：日曜・祝日</t>
    <rPh sb="0" eb="1">
      <t>ゲツ</t>
    </rPh>
    <rPh sb="2" eb="3">
      <t>キン</t>
    </rPh>
    <rPh sb="27" eb="28">
      <t>ド</t>
    </rPh>
    <rPh sb="40" eb="42">
      <t>キュウシン</t>
    </rPh>
    <rPh sb="43" eb="45">
      <t>ニチヨウ</t>
    </rPh>
    <rPh sb="46" eb="48">
      <t>シュクジツ</t>
    </rPh>
    <phoneticPr fontId="104"/>
  </si>
  <si>
    <t>歯科：EN、ZH、KO</t>
    <rPh sb="0" eb="2">
      <t>シカ</t>
    </rPh>
    <phoneticPr fontId="55"/>
  </si>
  <si>
    <t>にしき歯科クリニック</t>
    <rPh sb="3" eb="5">
      <t>シカ</t>
    </rPh>
    <phoneticPr fontId="56"/>
  </si>
  <si>
    <t>Nishiki Dental Clinic</t>
  </si>
  <si>
    <t>014-0515</t>
  </si>
  <si>
    <t>秋田県仙北市西木町門屋字
道目木319－2</t>
    <rPh sb="0" eb="3">
      <t>アキタケン</t>
    </rPh>
    <rPh sb="3" eb="6">
      <t>センボクシ</t>
    </rPh>
    <rPh sb="6" eb="9">
      <t>ニシキチョウ</t>
    </rPh>
    <rPh sb="9" eb="11">
      <t>カドヤ</t>
    </rPh>
    <rPh sb="11" eb="12">
      <t>アザ</t>
    </rPh>
    <rPh sb="13" eb="14">
      <t>ミチ</t>
    </rPh>
    <rPh sb="14" eb="15">
      <t>メ</t>
    </rPh>
    <rPh sb="15" eb="16">
      <t>キ</t>
    </rPh>
    <phoneticPr fontId="56"/>
  </si>
  <si>
    <t>319－2 Doumeki,Kadoya,Nishikicho,
Senbokushi,Akitaprefecture,014-0515</t>
  </si>
  <si>
    <t>0187-47-3855</t>
  </si>
  <si>
    <t>月-土:9:00-12:00
月･火･木･金:14:30-18:00</t>
    <rPh sb="0" eb="1">
      <t>ゲツ</t>
    </rPh>
    <rPh sb="2" eb="3">
      <t>ド</t>
    </rPh>
    <rPh sb="15" eb="16">
      <t>ゲツ</t>
    </rPh>
    <rPh sb="17" eb="18">
      <t>カ</t>
    </rPh>
    <rPh sb="19" eb="20">
      <t>モク</t>
    </rPh>
    <rPh sb="21" eb="22">
      <t>キン</t>
    </rPh>
    <phoneticPr fontId="56"/>
  </si>
  <si>
    <t>平鹿総合病院</t>
    <rPh sb="0" eb="2">
      <t>ヒラカ</t>
    </rPh>
    <rPh sb="2" eb="4">
      <t>ソウゴウ</t>
    </rPh>
    <rPh sb="4" eb="6">
      <t>ビョウイン</t>
    </rPh>
    <phoneticPr fontId="55"/>
  </si>
  <si>
    <t>Hiraka General Hospital</t>
  </si>
  <si>
    <t>013-8610</t>
  </si>
  <si>
    <t>秋田県横手市前郷字八ツ口3－1</t>
    <rPh sb="0" eb="3">
      <t>アキタケン</t>
    </rPh>
    <rPh sb="3" eb="6">
      <t>ヨコテシ</t>
    </rPh>
    <rPh sb="6" eb="8">
      <t>マエゴウ</t>
    </rPh>
    <rPh sb="8" eb="9">
      <t>アザ</t>
    </rPh>
    <rPh sb="9" eb="10">
      <t>ヤ</t>
    </rPh>
    <rPh sb="11" eb="12">
      <t>クチ</t>
    </rPh>
    <phoneticPr fontId="55"/>
  </si>
  <si>
    <t>3－1 Yatsukuchi,Maego,Yokoteshi,
Akitaprefecture,013-8610</t>
  </si>
  <si>
    <t>0182-32-5121</t>
  </si>
  <si>
    <t>月-金:8:30-17:00（祝日を除く）</t>
    <rPh sb="0" eb="1">
      <t>ゲツ</t>
    </rPh>
    <rPh sb="2" eb="3">
      <t>キン</t>
    </rPh>
    <rPh sb="15" eb="17">
      <t>シュクジツ</t>
    </rPh>
    <rPh sb="18" eb="19">
      <t>ノゾ</t>
    </rPh>
    <phoneticPr fontId="55"/>
  </si>
  <si>
    <t>http://www.hiraka-hp.yokote.akita.jp/（日本語）</t>
    <rPh sb="38" eb="41">
      <t>ニホンゴ</t>
    </rPh>
    <phoneticPr fontId="55"/>
  </si>
  <si>
    <t>内科：EN、外科：EN、小児科：EN、精神科：EN、皮膚科：EN、脳神経外科：EN、泌尿器科：EN、整形外科：EN、眼科：EN、耳鼻咽喉科：EN、産婦人科：EN、歯科:EN</t>
    <rPh sb="73" eb="77">
      <t>サンフジンカ</t>
    </rPh>
    <rPh sb="81" eb="83">
      <t>シカ</t>
    </rPh>
    <phoneticPr fontId="55"/>
  </si>
  <si>
    <t>VISA、MASTER、
JCB、AMEX</t>
  </si>
  <si>
    <t>翻訳機（74言語）による、8:30-17:00
（多言語ツール）</t>
  </si>
  <si>
    <t>ほしの歯科医院</t>
    <rPh sb="3" eb="5">
      <t>シカ</t>
    </rPh>
    <rPh sb="5" eb="7">
      <t>イイン</t>
    </rPh>
    <phoneticPr fontId="56"/>
  </si>
  <si>
    <t>Hoshino Dental Clinic</t>
  </si>
  <si>
    <t>013-0024</t>
  </si>
  <si>
    <t>秋田県横手市田中町4－34</t>
    <rPh sb="0" eb="3">
      <t>アキタケン</t>
    </rPh>
    <rPh sb="3" eb="6">
      <t>ヨコテシ</t>
    </rPh>
    <rPh sb="6" eb="9">
      <t>タナカマチ</t>
    </rPh>
    <phoneticPr fontId="56"/>
  </si>
  <si>
    <t>4－34 Tanakamachi,Yokoteshi,
Akitaprefecture,013-0024</t>
  </si>
  <si>
    <t xml:space="preserve">0182-32-2344 </t>
  </si>
  <si>
    <t>月-金:8:40-12:00、14:00-18:00
土:8:30-13:00</t>
    <rPh sb="0" eb="1">
      <t>ゲツ</t>
    </rPh>
    <rPh sb="2" eb="3">
      <t>キン</t>
    </rPh>
    <rPh sb="27" eb="28">
      <t>ド</t>
    </rPh>
    <phoneticPr fontId="55"/>
  </si>
  <si>
    <t>http://www.hoshino-dc.com（日本語）</t>
    <rPh sb="26" eb="29">
      <t>ニホンゴ</t>
    </rPh>
    <phoneticPr fontId="55"/>
  </si>
  <si>
    <t>JCB、VISA、MASTER、
AMEX、DINERS、DC、
UC、TS3</t>
  </si>
  <si>
    <t>英語対応できる医師が常勤</t>
    <rPh sb="0" eb="2">
      <t>エイゴ</t>
    </rPh>
    <rPh sb="2" eb="4">
      <t>タイオウ</t>
    </rPh>
    <rPh sb="7" eb="9">
      <t>イシ</t>
    </rPh>
    <rPh sb="10" eb="12">
      <t>ジョウキン</t>
    </rPh>
    <phoneticPr fontId="56"/>
  </si>
  <si>
    <t>英語</t>
    <rPh sb="0" eb="2">
      <t>エイゴ</t>
    </rPh>
    <phoneticPr fontId="56"/>
  </si>
  <si>
    <t>06山形県</t>
    <rPh sb="2" eb="5">
      <t>ヤマガタケン</t>
    </rPh>
    <phoneticPr fontId="26"/>
  </si>
  <si>
    <t>601 村山</t>
    <phoneticPr fontId="9"/>
  </si>
  <si>
    <t>あかねヶ丘高橋レディスクリニック</t>
  </si>
  <si>
    <t>AkanegaokaTakahashiLadiesClinic</t>
  </si>
  <si>
    <t>990-2482</t>
  </si>
  <si>
    <t>山形県山形市久保田2丁目16番19号</t>
  </si>
  <si>
    <t>2-16-19,Kubota,YamagataCity,Yamagata,990-2482</t>
  </si>
  <si>
    <t>023-673-0123</t>
  </si>
  <si>
    <t>月/火/木/金:9:00-12:00,14:00-18:00、_x000D_水/土:9:00-13:00</t>
    <rPh sb="34" eb="35">
      <t>ド</t>
    </rPh>
    <phoneticPr fontId="55"/>
  </si>
  <si>
    <t>http://www.yamagata-atlc.jp(日本語)</t>
  </si>
  <si>
    <t>婦人科：EN</t>
  </si>
  <si>
    <t>診療所</t>
    <rPh sb="0" eb="3">
      <t>シンリョウジョ</t>
    </rPh>
    <phoneticPr fontId="16"/>
  </si>
  <si>
    <t>井出眼科病院</t>
  </si>
  <si>
    <t>IdeEyeHospital</t>
  </si>
  <si>
    <t>990-0039</t>
  </si>
  <si>
    <t>山形県山形市香澄町3丁目6番13号</t>
  </si>
  <si>
    <t>3-6-13,Kasumicho,YamagataCity,Yamagata,990-0039</t>
  </si>
  <si>
    <t>023-641-3111</t>
  </si>
  <si>
    <t>月/火/水/金:8:30-12:00,14:00-18:00、_x000D_木：休診、土:8:30-12:00,14:00-17:00</t>
    <rPh sb="2" eb="3">
      <t>カ</t>
    </rPh>
    <rPh sb="4" eb="5">
      <t>スイ</t>
    </rPh>
    <rPh sb="6" eb="7">
      <t>キン</t>
    </rPh>
    <rPh sb="32" eb="33">
      <t>モク</t>
    </rPh>
    <rPh sb="34" eb="36">
      <t>キュウシン</t>
    </rPh>
    <phoneticPr fontId="55"/>
  </si>
  <si>
    <t>http://www.ideganka.or.jp(日本語)</t>
  </si>
  <si>
    <t>いのこファミリー歯科医院</t>
    <rPh sb="10" eb="12">
      <t>イイン</t>
    </rPh>
    <phoneticPr fontId="1"/>
  </si>
  <si>
    <t>InokoFamilyDentalClinic</t>
  </si>
  <si>
    <t>997-1316</t>
  </si>
  <si>
    <t>山形県東田川郡三川町大字猪子字大堰端331-8</t>
  </si>
  <si>
    <t>Ozekibata-331-8Inoko,Mikawa,HigashitagawaDistrict,YamagataPrefecture,Japan</t>
    <phoneticPr fontId="1"/>
  </si>
  <si>
    <t>0235-64-1520</t>
  </si>
  <si>
    <t>月/金/土/日:9:00-12:30, 14:30-18:00、_x000D_火：:9:00-12:30, 15:30-19:00　水：休診　木：休診_x000D_</t>
    <rPh sb="6" eb="7">
      <t>ニチ</t>
    </rPh>
    <rPh sb="33" eb="34">
      <t>カ</t>
    </rPh>
    <rPh sb="60" eb="61">
      <t>スイ</t>
    </rPh>
    <rPh sb="62" eb="64">
      <t>キュウシン</t>
    </rPh>
    <rPh sb="67" eb="69">
      <t>キュウシン</t>
    </rPh>
    <phoneticPr fontId="55"/>
  </si>
  <si>
    <t>http://www.inokofamily.com/(日本語)</t>
  </si>
  <si>
    <t>医療法人三條医院</t>
    <rPh sb="4" eb="6">
      <t>サンジョウ</t>
    </rPh>
    <rPh sb="7" eb="8">
      <t>イン</t>
    </rPh>
    <phoneticPr fontId="26"/>
  </si>
  <si>
    <t>SanjoClinic</t>
  </si>
  <si>
    <t>996-0084</t>
  </si>
  <si>
    <t>山形県新庄市大手町5番11号</t>
  </si>
  <si>
    <t>5-11,Otemachi,ShinjoCity,Yamagata,996-0084</t>
  </si>
  <si>
    <t>0233-22-4053</t>
  </si>
  <si>
    <t>月/火/金:8:30-12:00,13:30-17:00、_x000D_水::8:30-12:00,13:30-17:00,17:30-20:00、_x000D_木:休診　土日:8:30-12:00（第2、4日曜日は休診）</t>
    <rPh sb="69" eb="70">
      <t>モク</t>
    </rPh>
    <rPh sb="71" eb="73">
      <t>キュウシン</t>
    </rPh>
    <phoneticPr fontId="32"/>
  </si>
  <si>
    <t>内科：EN、_x000D_産婦人科：EN、小児科：EN、心療内科：EN</t>
    <rPh sb="7" eb="11">
      <t>サンフジンカ</t>
    </rPh>
    <rPh sb="15" eb="18">
      <t>ショウニカ</t>
    </rPh>
    <rPh sb="22" eb="24">
      <t>シンリョウ</t>
    </rPh>
    <rPh sb="24" eb="26">
      <t>ナイカ</t>
    </rPh>
    <phoneticPr fontId="1"/>
  </si>
  <si>
    <t>医療法人社団須藤皮膚科医院</t>
  </si>
  <si>
    <t>SutoDermatologyClinic</t>
  </si>
  <si>
    <t>999-2231</t>
  </si>
  <si>
    <t>山形県南陽市二色根75番9号</t>
  </si>
  <si>
    <t>75-9,Niirone,Nanyo-City,Yamagata,999-2231</t>
  </si>
  <si>
    <t>0238-43-4416</t>
  </si>
  <si>
    <t>月：5:00-12:00、火/水/木/金:5:00-12:00, 12:00-18:30</t>
    <rPh sb="0" eb="1">
      <t>ゲツ</t>
    </rPh>
    <rPh sb="13" eb="14">
      <t>カ</t>
    </rPh>
    <rPh sb="15" eb="16">
      <t>スイ</t>
    </rPh>
    <rPh sb="17" eb="18">
      <t>モク</t>
    </rPh>
    <rPh sb="19" eb="20">
      <t>キン</t>
    </rPh>
    <phoneticPr fontId="55"/>
  </si>
  <si>
    <t>上山ファミリークリニック</t>
  </si>
  <si>
    <t>KaminoyamaFamilyClinic</t>
  </si>
  <si>
    <t>999-3145</t>
  </si>
  <si>
    <t>山形県上山市河崎1丁目2番39号</t>
  </si>
  <si>
    <t>1-2-39,Kawazaki,KaminoyamaCity,Yamagata,999-3145</t>
  </si>
  <si>
    <t>023-673-1680</t>
  </si>
  <si>
    <t>内科 小児科　月/火/木/金:8:30-12:00 16:00-17:45　土:8:30-12:00　※水は訪問診療専用日になります。</t>
    <rPh sb="0" eb="2">
      <t>ナイカ</t>
    </rPh>
    <rPh sb="3" eb="6">
      <t>ショウニカ</t>
    </rPh>
    <rPh sb="7" eb="8">
      <t>ツキ</t>
    </rPh>
    <rPh sb="9" eb="10">
      <t>カ</t>
    </rPh>
    <rPh sb="11" eb="12">
      <t>モク</t>
    </rPh>
    <rPh sb="38" eb="39">
      <t>ド</t>
    </rPh>
    <rPh sb="52" eb="53">
      <t>スイ</t>
    </rPh>
    <rPh sb="54" eb="56">
      <t>ホウモン</t>
    </rPh>
    <rPh sb="56" eb="58">
      <t>シンリョウ</t>
    </rPh>
    <rPh sb="58" eb="60">
      <t>センヨウ</t>
    </rPh>
    <rPh sb="60" eb="61">
      <t>ビ</t>
    </rPh>
    <phoneticPr fontId="23"/>
  </si>
  <si>
    <t>https://www.kaminoyamafamily.jp(日本語)</t>
  </si>
  <si>
    <t>内科：EN、小児科：EN</t>
    <rPh sb="6" eb="8">
      <t>ショウニ</t>
    </rPh>
    <phoneticPr fontId="1"/>
  </si>
  <si>
    <t>公立置賜総合病院</t>
  </si>
  <si>
    <t>OkitamaPublicGeneralHospital</t>
  </si>
  <si>
    <t>992-0601</t>
  </si>
  <si>
    <t>山形県東置賜郡川西町大字西大塚2000番地</t>
  </si>
  <si>
    <t>YamagataPrefecture,HigashiokitamaDistrict,Kawanishi,Nishiotsuka,2000,992-0601</t>
  </si>
  <si>
    <t>0238-46-5000</t>
  </si>
  <si>
    <t>月-金:8:30-11:30（救急外来のみ24時間）、_x000D_土日・祝日:救急外来のみ24時間</t>
    <phoneticPr fontId="55"/>
  </si>
  <si>
    <t>http://www.okitama-hp.or.jp/(日本語)</t>
  </si>
  <si>
    <t>外科：EN、ZH、小児科：EN、_x000D_脳神経外科：EN、_x000D_整形外科：EN、産科：EN、_x000D_婦人科：EN</t>
    <phoneticPr fontId="1"/>
  </si>
  <si>
    <t>第三次救急医療機関（救命救急センター）</t>
    <rPh sb="0" eb="3">
      <t>ダイサンジ</t>
    </rPh>
    <rPh sb="3" eb="5">
      <t>キュウキュウ</t>
    </rPh>
    <rPh sb="5" eb="7">
      <t>イリョウ</t>
    </rPh>
    <rPh sb="7" eb="9">
      <t>キカン</t>
    </rPh>
    <rPh sb="10" eb="12">
      <t>キュウメイ</t>
    </rPh>
    <rPh sb="12" eb="14">
      <t>キュウキュウ</t>
    </rPh>
    <phoneticPr fontId="16"/>
  </si>
  <si>
    <t>音声翻訳機：複数言語対応</t>
    <rPh sb="0" eb="2">
      <t>オンセイ</t>
    </rPh>
    <rPh sb="2" eb="4">
      <t>ホンヤク</t>
    </rPh>
    <rPh sb="4" eb="5">
      <t>キ</t>
    </rPh>
    <rPh sb="6" eb="8">
      <t>フクスウ</t>
    </rPh>
    <rPh sb="8" eb="10">
      <t>ゲンゴ</t>
    </rPh>
    <rPh sb="10" eb="12">
      <t>タイオウ</t>
    </rPh>
    <phoneticPr fontId="16"/>
  </si>
  <si>
    <t>武田内科胃腸科医院</t>
  </si>
  <si>
    <t>TakedaNaikaIchokaClinic</t>
  </si>
  <si>
    <t>990-0062</t>
  </si>
  <si>
    <t>山形県山形市鈴川町3丁目15番61号</t>
  </si>
  <si>
    <t>3-15-61,Suzukawamachi,YamagataCity,Yamagata,990-0062</t>
  </si>
  <si>
    <t>023-628-0508</t>
  </si>
  <si>
    <t>月/火/水/金:9:00-12:00  14:00-18:00、_x000D_木/土:9:00-12:00</t>
    <rPh sb="2" eb="3">
      <t>カ</t>
    </rPh>
    <rPh sb="4" eb="5">
      <t>スイ</t>
    </rPh>
    <rPh sb="33" eb="34">
      <t>モク</t>
    </rPh>
    <phoneticPr fontId="55"/>
  </si>
  <si>
    <t>田中皮膚科医院</t>
  </si>
  <si>
    <t>TanakaHifukaClinic</t>
  </si>
  <si>
    <t>990-0833</t>
  </si>
  <si>
    <t>山形県山形市春日町2-26</t>
  </si>
  <si>
    <t>2-26Kasugacho,Yamagata,Yamagata,990-0833</t>
  </si>
  <si>
    <t>023-645-1235</t>
  </si>
  <si>
    <t>月/水/金/土:9:00-12:30,14:00-18:00、_x000D_火:9:00-12:00,14:00-19:00</t>
    <rPh sb="6" eb="7">
      <t>ド</t>
    </rPh>
    <phoneticPr fontId="55"/>
  </si>
  <si>
    <t>日本海総合病院</t>
  </si>
  <si>
    <t>NihonkaiGeneralHospital</t>
  </si>
  <si>
    <t>998-8501</t>
  </si>
  <si>
    <t xml:space="preserve">
山形県酒田市あきほ町30番地</t>
  </si>
  <si>
    <t>30Akiho-cho,Sakata-shi,Yamagata,998-8501</t>
  </si>
  <si>
    <t>0234-26-2001</t>
  </si>
  <si>
    <t>月-金:8:00-11:00、_x000D_（受付時間は診療科により異なる）、_x000D_救急外来24時間対応</t>
    <phoneticPr fontId="55"/>
  </si>
  <si>
    <t>http://www.nihonkai-hos.jp/hospital/(日本語)</t>
  </si>
  <si>
    <t>救急科：EN、_x000D_内科：EN、_x000D_外科：EN、小児科：EN、_x000D_精神科：EN、_x000D_皮膚科：EN、_x000D_脳神経外科：EN、泌尿器科：EN、_x000D_整形外科：EN、_x000D_眼科：EN、_x000D_耳鼻咽喉科：EN、_x000D_産科：EN、_x000D_婦人科：EN、_x000D_歯科：EN</t>
    <phoneticPr fontId="1"/>
  </si>
  <si>
    <t>音声翻訳機：45言語</t>
    <rPh sb="0" eb="2">
      <t>オンセイ</t>
    </rPh>
    <rPh sb="2" eb="4">
      <t>ホンヤク</t>
    </rPh>
    <rPh sb="4" eb="5">
      <t>キ</t>
    </rPh>
    <rPh sb="8" eb="10">
      <t>ゲンゴ</t>
    </rPh>
    <phoneticPr fontId="16"/>
  </si>
  <si>
    <t>羽根田医院</t>
  </si>
  <si>
    <t>HanedaClinic</t>
  </si>
  <si>
    <t>995-0112</t>
  </si>
  <si>
    <t>山形県村山市湯野沢1921番</t>
  </si>
  <si>
    <t>1921,Yunosawa,MurayamaCity,Yamagata,995-0112</t>
  </si>
  <si>
    <t>0237-54-3888</t>
  </si>
  <si>
    <t>内科・小児科・消化器内科月/火/木/金:9:00-12:00,14:00-17:30、水/土:9:00-12:00、日:休診、脳神経内科　月/火/木/金:9:00-12:00 14:00-17:30、土:9:00-12:00 、水/日：休診</t>
    <rPh sb="0" eb="2">
      <t>ナイカ</t>
    </rPh>
    <rPh sb="3" eb="6">
      <t>ショウニカ</t>
    </rPh>
    <rPh sb="7" eb="10">
      <t>ショウカキ</t>
    </rPh>
    <rPh sb="10" eb="12">
      <t>ナイカ</t>
    </rPh>
    <rPh sb="58" eb="59">
      <t>ニチ</t>
    </rPh>
    <rPh sb="60" eb="62">
      <t>キュウシン</t>
    </rPh>
    <rPh sb="63" eb="66">
      <t>ノウシンケイ</t>
    </rPh>
    <rPh sb="66" eb="68">
      <t>ナイカ</t>
    </rPh>
    <rPh sb="69" eb="70">
      <t>ゲツ</t>
    </rPh>
    <rPh sb="71" eb="72">
      <t>カ</t>
    </rPh>
    <rPh sb="73" eb="74">
      <t>モク</t>
    </rPh>
    <rPh sb="75" eb="76">
      <t>キン</t>
    </rPh>
    <rPh sb="100" eb="101">
      <t>ド</t>
    </rPh>
    <rPh sb="114" eb="115">
      <t>スイ</t>
    </rPh>
    <rPh sb="116" eb="117">
      <t>ニチ</t>
    </rPh>
    <rPh sb="118" eb="120">
      <t>キュウシン</t>
    </rPh>
    <phoneticPr fontId="55"/>
  </si>
  <si>
    <t>https://hanedaiin.jimdo.com/(日本語)</t>
  </si>
  <si>
    <t>内科：EN、_x000D_小児科：EN、消化器内科：EN、脳神経内科：EN</t>
    <rPh sb="14" eb="19">
      <t>ショウカキナイカ</t>
    </rPh>
    <rPh sb="23" eb="26">
      <t>ノウシンケイ</t>
    </rPh>
    <rPh sb="26" eb="28">
      <t>ナイカ</t>
    </rPh>
    <phoneticPr fontId="1"/>
  </si>
  <si>
    <t>マエストロデンタルクリニック</t>
  </si>
  <si>
    <t>MaestroDentalClinic</t>
  </si>
  <si>
    <t>山形県東田川郡三川町大字猪子字大堰端３１７-１１</t>
    <phoneticPr fontId="1"/>
  </si>
  <si>
    <t>AEONMallMikawa,128-1Wadako,Inoko,Mikawa-machi,Higashitagawa-gun,Yamagata,997-1316</t>
  </si>
  <si>
    <t>0235-64-1407</t>
  </si>
  <si>
    <t>月/水/木/金/日/祝祭日10:00-13:00,15:00-19:00、火/土：休診</t>
    <rPh sb="2" eb="3">
      <t>スイ</t>
    </rPh>
    <rPh sb="4" eb="5">
      <t>モク</t>
    </rPh>
    <rPh sb="6" eb="7">
      <t>キン</t>
    </rPh>
    <rPh sb="8" eb="9">
      <t>ニチ</t>
    </rPh>
    <rPh sb="10" eb="12">
      <t>シュクサイ</t>
    </rPh>
    <rPh sb="12" eb="13">
      <t>ニチ</t>
    </rPh>
    <rPh sb="37" eb="38">
      <t>カ</t>
    </rPh>
    <rPh sb="39" eb="40">
      <t>ド</t>
    </rPh>
    <rPh sb="41" eb="43">
      <t>キュウシン</t>
    </rPh>
    <phoneticPr fontId="55"/>
  </si>
  <si>
    <t>歯科診療所</t>
    <rPh sb="0" eb="2">
      <t>シカ</t>
    </rPh>
    <rPh sb="2" eb="5">
      <t>シンリョウジョ</t>
    </rPh>
    <phoneticPr fontId="16"/>
  </si>
  <si>
    <t>村田内科医院</t>
  </si>
  <si>
    <t>MurataInternalMedicineClinic</t>
  </si>
  <si>
    <t>990-0031</t>
  </si>
  <si>
    <t>山形県山形市十日町4丁目7番23号</t>
  </si>
  <si>
    <t>4-7-23,Tokamachi,YamagataCity,Yamgata,990-0031</t>
  </si>
  <si>
    <t>023-633-5580</t>
  </si>
  <si>
    <t>月/火/水/金9:00-12:00,14:30-17:30、_x000D_木/土:9:00-12:00、日;休診</t>
    <rPh sb="33" eb="34">
      <t>ド</t>
    </rPh>
    <rPh sb="46" eb="47">
      <t>ニチ</t>
    </rPh>
    <rPh sb="48" eb="50">
      <t>キュウシン</t>
    </rPh>
    <phoneticPr fontId="55"/>
  </si>
  <si>
    <t>http://nttbj.itp.ne.jp/0236335580/index.html(日本語)</t>
  </si>
  <si>
    <t>山形県立新庄病院</t>
  </si>
  <si>
    <t>YamagataPrefecturalShinjoHospital</t>
  </si>
  <si>
    <t>996-8585</t>
  </si>
  <si>
    <t>山形県新庄市金沢720番地の1</t>
    <rPh sb="6" eb="8">
      <t>カナザワ</t>
    </rPh>
    <rPh sb="11" eb="13">
      <t>バンチ</t>
    </rPh>
    <phoneticPr fontId="1"/>
  </si>
  <si>
    <t>720-1,Kanazawa,Shinjo,Yamagata,996-8585</t>
  </si>
  <si>
    <t>0233-22-5525</t>
  </si>
  <si>
    <t>月-金:8:30-11:30</t>
    <phoneticPr fontId="32"/>
  </si>
  <si>
    <t>http://www.ysh.pref.yamagata.jp/（日本語）</t>
  </si>
  <si>
    <t>内科：EN、外科：EN、_x000D_小児科：EN、_x000D_皮膚科：EN、_x000D_脳神経外科：EN、泌尿器科：EN、整形外科：EN、_x000D_眼科：EN、_x000D_耳鼻咽喉科：EN、_x000D_産科：EN、_x000D_婦人科：EN、_x000D_その他：EN</t>
    <phoneticPr fontId="1"/>
  </si>
  <si>
    <t>VISA、MASTER、JCB</t>
  </si>
  <si>
    <t>第三次救急医療機関（地域救命救急センター）</t>
    <rPh sb="0" eb="1">
      <t>ダイ</t>
    </rPh>
    <rPh sb="1" eb="2">
      <t>サン</t>
    </rPh>
    <rPh sb="2" eb="3">
      <t>ジ</t>
    </rPh>
    <rPh sb="3" eb="5">
      <t>キュウキュウ</t>
    </rPh>
    <rPh sb="5" eb="7">
      <t>イリョウ</t>
    </rPh>
    <rPh sb="7" eb="9">
      <t>キカン</t>
    </rPh>
    <rPh sb="10" eb="12">
      <t>チイキ</t>
    </rPh>
    <rPh sb="12" eb="14">
      <t>キュウメイ</t>
    </rPh>
    <rPh sb="14" eb="16">
      <t>キュウキュウ</t>
    </rPh>
    <phoneticPr fontId="16"/>
  </si>
  <si>
    <t>タブレット端末：19言語対応、翻訳機（ポケトーク）：74言語対応</t>
    <rPh sb="5" eb="7">
      <t>タンマツ</t>
    </rPh>
    <rPh sb="10" eb="12">
      <t>ゲンゴ</t>
    </rPh>
    <rPh sb="12" eb="14">
      <t>タイオウ</t>
    </rPh>
    <rPh sb="15" eb="17">
      <t>ホンヤク</t>
    </rPh>
    <rPh sb="17" eb="18">
      <t>キ</t>
    </rPh>
    <rPh sb="28" eb="30">
      <t>ゲンゴ</t>
    </rPh>
    <rPh sb="30" eb="32">
      <t>タイオウ</t>
    </rPh>
    <phoneticPr fontId="16"/>
  </si>
  <si>
    <t>山形県立中央病院</t>
  </si>
  <si>
    <t>YamagataPrefecturalCentralHospital</t>
  </si>
  <si>
    <t>990-2292</t>
  </si>
  <si>
    <t xml:space="preserve">
山形県山形市大字青柳1800番地</t>
  </si>
  <si>
    <t>1800Aoyagi,Yamagata-shi,Yamagata,990-2292</t>
  </si>
  <si>
    <t>023-685-2626</t>
  </si>
  <si>
    <t>月-金:8:00-11:30、_x000D_（受付時間は診療科により異なる）、救急外来24時間対応</t>
    <phoneticPr fontId="55"/>
  </si>
  <si>
    <t>http://www.ypch.gr.jp/(日本語)</t>
  </si>
  <si>
    <t>救急科：EN、_x000D_内科：EN、外科：EN、_x000D_小児科：EN、_x000D_精神科：EN、皮膚科：EN、_x000D_脳神経外科：EN、_x000D_泌尿器科：EN、整形外科：EN、_x000D_眼科：EN、_x000D_耳鼻咽喉科：EN、産科：EN、_x000D_婦人科：EN、歯科：EN</t>
    <phoneticPr fontId="1"/>
  </si>
  <si>
    <t>12言語</t>
    <rPh sb="2" eb="4">
      <t>ゲンゴ</t>
    </rPh>
    <phoneticPr fontId="16"/>
  </si>
  <si>
    <t>山形大学医学部附属病院</t>
  </si>
  <si>
    <t>YamagataUniversityHospital</t>
  </si>
  <si>
    <t>990-9585</t>
  </si>
  <si>
    <t>山形県山形市飯田西二丁目２番２号</t>
  </si>
  <si>
    <t>2-2-2Iidanishi,Yamagata-shi,Yamagata,990-9585</t>
  </si>
  <si>
    <t>023-633-1122</t>
  </si>
  <si>
    <t>月-金:8:30-11:00、_x000D_（受付時間は診療科により異なる）、救急外来24時間対応</t>
    <phoneticPr fontId="55"/>
  </si>
  <si>
    <t>http://www1.id.yamagata-u.ac.jp/MIDINFO/(日本語)</t>
  </si>
  <si>
    <t>救急科：EN、_x000D_内科：EN、_x000D_外科：EN、_x000D_小児科：EN、精神科：EN、_x000D_皮膚科：EN、脳神経外科：EN、_x000D_泌尿器科：EN、整形外科：EN、眼科：EN、_x000D_耳鼻咽喉科：EN、_x000D_産科：EN、_x000D_婦人科：EN、歯科：EN</t>
    <phoneticPr fontId="1"/>
  </si>
  <si>
    <t>電話通訳
EN、ZH、KO、PT、ES　24H/365 日
VN、TH、RU、PH、NP　平日9時～18時</t>
    <rPh sb="0" eb="2">
      <t>デンワ</t>
    </rPh>
    <rPh sb="2" eb="4">
      <t>ツウヤク</t>
    </rPh>
    <rPh sb="28" eb="29">
      <t>ヒ</t>
    </rPh>
    <rPh sb="45" eb="47">
      <t>ヘイジツ</t>
    </rPh>
    <rPh sb="48" eb="49">
      <t>ジ</t>
    </rPh>
    <rPh sb="52" eb="53">
      <t>ジ</t>
    </rPh>
    <phoneticPr fontId="16"/>
  </si>
  <si>
    <t>タブレット端末
VN、TH、RU、PH、NP　24H/365日
翻訳機（ポケトーク）
74言語対応　24H/365日</t>
    <rPh sb="5" eb="7">
      <t>タンマツ</t>
    </rPh>
    <rPh sb="30" eb="31">
      <t>ヒ</t>
    </rPh>
    <rPh sb="32" eb="34">
      <t>ホンヤク</t>
    </rPh>
    <rPh sb="34" eb="35">
      <t>キ</t>
    </rPh>
    <rPh sb="45" eb="47">
      <t>ゲンゴ</t>
    </rPh>
    <rPh sb="47" eb="49">
      <t>タイオウ</t>
    </rPh>
    <rPh sb="57" eb="58">
      <t>ヒ</t>
    </rPh>
    <phoneticPr fontId="16"/>
  </si>
  <si>
    <t>渡部医院</t>
    <phoneticPr fontId="1"/>
  </si>
  <si>
    <t>WatanabeClinic</t>
    <phoneticPr fontId="1"/>
  </si>
  <si>
    <t>996-0001</t>
  </si>
  <si>
    <t>山形県新庄市五日町720番2号</t>
  </si>
  <si>
    <t>720-2,Itsukamachi,ShinjoCity,Yamagata,996-0001</t>
  </si>
  <si>
    <t>0233-22-1070</t>
  </si>
  <si>
    <t>月/火/水/金:8:30-12:00,14:00-17:30、_x000D_木/土:8:30-12:00</t>
    <rPh sb="2" eb="3">
      <t>カ</t>
    </rPh>
    <rPh sb="4" eb="5">
      <t>スイ</t>
    </rPh>
    <rPh sb="32" eb="33">
      <t>モク</t>
    </rPh>
    <phoneticPr fontId="55"/>
  </si>
  <si>
    <t>内科：EN、外科：EN、_x000D_皮膚科：EN、_x000D_泌尿器科：EN</t>
    <rPh sb="0" eb="2">
      <t>ナイカ</t>
    </rPh>
    <phoneticPr fontId="1"/>
  </si>
  <si>
    <t>英語
月～土の
平日午前中</t>
    <rPh sb="0" eb="2">
      <t>エイゴ</t>
    </rPh>
    <rPh sb="3" eb="4">
      <t>ゲツ</t>
    </rPh>
    <rPh sb="5" eb="6">
      <t>ド</t>
    </rPh>
    <rPh sb="8" eb="10">
      <t>ヘイジツ</t>
    </rPh>
    <rPh sb="10" eb="12">
      <t>ゴゼン</t>
    </rPh>
    <rPh sb="12" eb="13">
      <t>チュウ</t>
    </rPh>
    <phoneticPr fontId="16"/>
  </si>
  <si>
    <t>山形済生病院</t>
    <rPh sb="0" eb="2">
      <t>ヤマガタ</t>
    </rPh>
    <rPh sb="2" eb="4">
      <t>サイセイ</t>
    </rPh>
    <rPh sb="4" eb="6">
      <t>ビョウイン</t>
    </rPh>
    <phoneticPr fontId="1"/>
  </si>
  <si>
    <t>Social Welfare Organization Saiseikai Imperial Gift Foundation Yamagata Saisei Hospital</t>
    <phoneticPr fontId="1"/>
  </si>
  <si>
    <t>990-8545</t>
  </si>
  <si>
    <t>山形県山形市沖町79-1</t>
    <rPh sb="0" eb="3">
      <t>ヤマガタケン</t>
    </rPh>
    <rPh sb="3" eb="6">
      <t>ヤマガタシ</t>
    </rPh>
    <rPh sb="6" eb="8">
      <t>オキマチ</t>
    </rPh>
    <phoneticPr fontId="1"/>
  </si>
  <si>
    <t>79-1,Okimati,YamagataCity,Yamagata,990-8545</t>
  </si>
  <si>
    <t>023-682-1111</t>
  </si>
  <si>
    <t>月-金:8:45-11:00,13:30-15:00、土/日/祝:休診　等</t>
    <rPh sb="0" eb="1">
      <t>ツキ</t>
    </rPh>
    <rPh sb="2" eb="3">
      <t>キン</t>
    </rPh>
    <rPh sb="27" eb="28">
      <t>ド</t>
    </rPh>
    <rPh sb="29" eb="30">
      <t>ニチ</t>
    </rPh>
    <rPh sb="31" eb="32">
      <t>シュク</t>
    </rPh>
    <rPh sb="33" eb="35">
      <t>キュウシン</t>
    </rPh>
    <rPh sb="36" eb="37">
      <t>トウ</t>
    </rPh>
    <phoneticPr fontId="55"/>
  </si>
  <si>
    <t>https://www.ameria.org/（日本語）</t>
    <rPh sb="24" eb="27">
      <t>ニホンゴ</t>
    </rPh>
    <phoneticPr fontId="1"/>
  </si>
  <si>
    <t>内科：EN、外科：EN、小児科：EN、皮膚科：EN、脳神経外科：EN、泌尿器科：EN、整形外科：EN、眼科：EN、耳鼻咽喉科：EN、産科：EN、婦人科：EN</t>
  </si>
  <si>
    <t>VISA、MASTER、AMEX、DC、JCB、AEON</t>
    <phoneticPr fontId="1"/>
  </si>
  <si>
    <t>第二次救急医療機関</t>
    <rPh sb="0" eb="1">
      <t>ダイ</t>
    </rPh>
    <rPh sb="1" eb="2">
      <t>ニ</t>
    </rPh>
    <rPh sb="2" eb="3">
      <t>ジ</t>
    </rPh>
    <rPh sb="3" eb="5">
      <t>キュウキュウ</t>
    </rPh>
    <rPh sb="5" eb="7">
      <t>イリョウ</t>
    </rPh>
    <rPh sb="7" eb="9">
      <t>キカン</t>
    </rPh>
    <phoneticPr fontId="16"/>
  </si>
  <si>
    <t>大野目クリニック</t>
    <rPh sb="0" eb="3">
      <t>ダイノメ</t>
    </rPh>
    <phoneticPr fontId="1"/>
  </si>
  <si>
    <t>Dainome Clinic</t>
  </si>
  <si>
    <t>990-0073</t>
  </si>
  <si>
    <t>山形県山形市大野目三丁目６-２２</t>
    <rPh sb="0" eb="3">
      <t>ヤマガタケン</t>
    </rPh>
    <rPh sb="3" eb="6">
      <t>ヤマガタシ</t>
    </rPh>
    <rPh sb="6" eb="12">
      <t>オオノメミチョウメ</t>
    </rPh>
    <phoneticPr fontId="1"/>
  </si>
  <si>
    <t>3-6-22,Dainome,YamagataCity,Yamagata,990-0073</t>
    <phoneticPr fontId="1"/>
  </si>
  <si>
    <t>023-625-8611</t>
  </si>
  <si>
    <t>月/火/木/金:9:00-12:00,15:00-17:00、水/土;9:00-12:00、日/祝；休診</t>
    <rPh sb="0" eb="1">
      <t>ツキ</t>
    </rPh>
    <rPh sb="2" eb="3">
      <t>ヒ</t>
    </rPh>
    <rPh sb="4" eb="5">
      <t>キ</t>
    </rPh>
    <rPh sb="6" eb="7">
      <t>キム</t>
    </rPh>
    <rPh sb="31" eb="32">
      <t>ミズ</t>
    </rPh>
    <rPh sb="33" eb="34">
      <t>ツチ</t>
    </rPh>
    <rPh sb="46" eb="47">
      <t>ヒ</t>
    </rPh>
    <rPh sb="48" eb="49">
      <t>シュク</t>
    </rPh>
    <rPh sb="50" eb="52">
      <t>キュウシン</t>
    </rPh>
    <phoneticPr fontId="55"/>
  </si>
  <si>
    <t>内科：EN</t>
    <rPh sb="0" eb="2">
      <t>ナイカ</t>
    </rPh>
    <phoneticPr fontId="1"/>
  </si>
  <si>
    <t>山形県立河北病院</t>
    <rPh sb="0" eb="4">
      <t>ヤマガタケンリツ</t>
    </rPh>
    <rPh sb="4" eb="6">
      <t>カホク</t>
    </rPh>
    <rPh sb="6" eb="8">
      <t>ビョウイン</t>
    </rPh>
    <phoneticPr fontId="1"/>
  </si>
  <si>
    <t>Yamagata Prefectural Kahoku
Hospital</t>
  </si>
  <si>
    <t>999-3511</t>
  </si>
  <si>
    <t>山形県
河北町
谷地字
月山堂
111</t>
    <rPh sb="0" eb="3">
      <t>ヤマガタケン</t>
    </rPh>
    <rPh sb="4" eb="7">
      <t>カホクチョウ</t>
    </rPh>
    <rPh sb="8" eb="10">
      <t>ヤチ</t>
    </rPh>
    <rPh sb="10" eb="11">
      <t>アザ</t>
    </rPh>
    <rPh sb="12" eb="14">
      <t>ガッサン</t>
    </rPh>
    <rPh sb="14" eb="15">
      <t>ドウ</t>
    </rPh>
    <phoneticPr fontId="1"/>
  </si>
  <si>
    <t>111,Gassando,Yachi Aza, Kahoku Town,Yamagata,999-3511</t>
    <phoneticPr fontId="1"/>
  </si>
  <si>
    <t>0237-73-3131</t>
  </si>
  <si>
    <t>月-金:8:30-11:30、土/日/祝日/年末年始:休診、救急外来24時間対応</t>
    <rPh sb="0" eb="1">
      <t>ツキ</t>
    </rPh>
    <rPh sb="2" eb="3">
      <t>キン</t>
    </rPh>
    <rPh sb="15" eb="16">
      <t>ド</t>
    </rPh>
    <rPh sb="17" eb="18">
      <t>ニチ</t>
    </rPh>
    <rPh sb="19" eb="20">
      <t>シュク</t>
    </rPh>
    <rPh sb="20" eb="21">
      <t>ニチ</t>
    </rPh>
    <rPh sb="22" eb="26">
      <t>ネンマツネンシ</t>
    </rPh>
    <rPh sb="27" eb="29">
      <t>キュウシン</t>
    </rPh>
    <rPh sb="30" eb="34">
      <t>キュウキュウガイライ</t>
    </rPh>
    <rPh sb="36" eb="38">
      <t>ジカン</t>
    </rPh>
    <rPh sb="38" eb="40">
      <t>タイオウ</t>
    </rPh>
    <phoneticPr fontId="32"/>
  </si>
  <si>
    <t>https://kahoku-hospital.jp/
（日本語）</t>
    <rPh sb="29" eb="32">
      <t>ニホンゴ</t>
    </rPh>
    <phoneticPr fontId="1"/>
  </si>
  <si>
    <t>VISA、MASTER、AMEX、DinersClub、JCB</t>
    <phoneticPr fontId="1"/>
  </si>
  <si>
    <t>翻訳機（ポケトーク）70言語対応
24h/365日</t>
    <rPh sb="0" eb="3">
      <t>ホンヤクキ</t>
    </rPh>
    <rPh sb="12" eb="14">
      <t>ゲンゴ</t>
    </rPh>
    <rPh sb="14" eb="16">
      <t>タイオウ</t>
    </rPh>
    <rPh sb="24" eb="25">
      <t>ニチ</t>
    </rPh>
    <phoneticPr fontId="1"/>
  </si>
  <si>
    <t>北村山公立病院</t>
    <rPh sb="0" eb="3">
      <t>キタムラヤマ</t>
    </rPh>
    <rPh sb="3" eb="5">
      <t>コウリツ</t>
    </rPh>
    <rPh sb="5" eb="7">
      <t>ビョウイン</t>
    </rPh>
    <phoneticPr fontId="1"/>
  </si>
  <si>
    <t>Kitamurayama Hospital</t>
  </si>
  <si>
    <t>999-3792</t>
  </si>
  <si>
    <t>山形県東根市温泉町二丁目15-1</t>
    <rPh sb="0" eb="3">
      <t>ヤマガタケン</t>
    </rPh>
    <rPh sb="3" eb="6">
      <t>ヒガシネシ</t>
    </rPh>
    <rPh sb="6" eb="9">
      <t>オンセンマチ</t>
    </rPh>
    <rPh sb="9" eb="12">
      <t>２チョウメ</t>
    </rPh>
    <phoneticPr fontId="1"/>
  </si>
  <si>
    <t>2-15-1,Onsenmachi,Higashine City,Yamagata,999-3792</t>
    <phoneticPr fontId="1"/>
  </si>
  <si>
    <t>0237-42-2111</t>
  </si>
  <si>
    <t>月-金:7:30-11:30、（受付時間は診療科により異なる）、救急外来24時間対応</t>
    <phoneticPr fontId="55"/>
  </si>
  <si>
    <t>https://www.hosp-kitamurayama.jp/ (日本語)</t>
    <rPh sb="35" eb="38">
      <t>ニホンゴ</t>
    </rPh>
    <phoneticPr fontId="1"/>
  </si>
  <si>
    <t>内科：EN、乳腺外科：EN、FR、整形外科：EN、脳神経外科：EN（平日診療時間帯のみ対応可）</t>
    <rPh sb="0" eb="2">
      <t>ナイカ</t>
    </rPh>
    <rPh sb="6" eb="8">
      <t>ニュウセン</t>
    </rPh>
    <rPh sb="8" eb="10">
      <t>ゲカ</t>
    </rPh>
    <rPh sb="17" eb="19">
      <t>セイケイ</t>
    </rPh>
    <rPh sb="19" eb="21">
      <t>ゲカ</t>
    </rPh>
    <rPh sb="25" eb="28">
      <t>ノウシンケイ</t>
    </rPh>
    <rPh sb="28" eb="30">
      <t>ゲカ</t>
    </rPh>
    <rPh sb="34" eb="36">
      <t>ヘイジツ</t>
    </rPh>
    <rPh sb="36" eb="38">
      <t>シンリョウ</t>
    </rPh>
    <rPh sb="38" eb="40">
      <t>ジカン</t>
    </rPh>
    <rPh sb="40" eb="41">
      <t>タイ</t>
    </rPh>
    <rPh sb="43" eb="45">
      <t>タイオウ</t>
    </rPh>
    <rPh sb="45" eb="46">
      <t>カ</t>
    </rPh>
    <phoneticPr fontId="1"/>
  </si>
  <si>
    <t>VISA、MASTER、AMEX、JCB、UC</t>
    <phoneticPr fontId="1"/>
  </si>
  <si>
    <t>電話医療通訳サービス使用：EN,ZH,KO,VI,NE,TL,ES,PT,ID,IT,FR,DE,RU,TH,MS / 24時間</t>
    <rPh sb="0" eb="2">
      <t>デンワ</t>
    </rPh>
    <rPh sb="2" eb="4">
      <t>イリョウ</t>
    </rPh>
    <rPh sb="4" eb="6">
      <t>ツウヤク</t>
    </rPh>
    <rPh sb="10" eb="12">
      <t>シヨウ</t>
    </rPh>
    <rPh sb="62" eb="64">
      <t>ジカン</t>
    </rPh>
    <phoneticPr fontId="1"/>
  </si>
  <si>
    <t>電話医療通訳サービス使用：ミャンマー,クメール / 24時間</t>
    <rPh sb="28" eb="30">
      <t>ジカン</t>
    </rPh>
    <phoneticPr fontId="1"/>
  </si>
  <si>
    <t>岡田内科循環器科クリニック</t>
    <rPh sb="0" eb="2">
      <t>オカダ</t>
    </rPh>
    <rPh sb="2" eb="4">
      <t>ナイカ</t>
    </rPh>
    <rPh sb="4" eb="8">
      <t>ジュンカンキカ</t>
    </rPh>
    <phoneticPr fontId="1"/>
  </si>
  <si>
    <t>Okada clinic of cardiology and internal medicine</t>
  </si>
  <si>
    <t>998-0851</t>
  </si>
  <si>
    <t>山形県酒田市東大町3-38-3</t>
    <rPh sb="0" eb="3">
      <t>ヤマガタケン</t>
    </rPh>
    <rPh sb="3" eb="6">
      <t>サカタシ</t>
    </rPh>
    <rPh sb="6" eb="9">
      <t>ヒガシオオマチ</t>
    </rPh>
    <phoneticPr fontId="1"/>
  </si>
  <si>
    <t>3-38-3,Higasioomachi,Sakata city,Yamagata,998-0851</t>
    <phoneticPr fontId="1"/>
  </si>
  <si>
    <t>0234-21-3715</t>
  </si>
  <si>
    <t>月/水/木/金:8:30-18:00、火:8:30-12:00、土:8:30-15:00</t>
    <rPh sb="0" eb="1">
      <t>ゲツ</t>
    </rPh>
    <rPh sb="2" eb="3">
      <t>スイ</t>
    </rPh>
    <rPh sb="4" eb="5">
      <t>モク</t>
    </rPh>
    <rPh sb="6" eb="7">
      <t>キン</t>
    </rPh>
    <rPh sb="19" eb="20">
      <t>ヒ</t>
    </rPh>
    <rPh sb="32" eb="33">
      <t>ツチ</t>
    </rPh>
    <phoneticPr fontId="55"/>
  </si>
  <si>
    <t>https://okadaclinic-sakata.amebaownd.com/（日本語）</t>
    <rPh sb="42" eb="45">
      <t>ニホンゴ</t>
    </rPh>
    <phoneticPr fontId="1"/>
  </si>
  <si>
    <t>PAYPAY、d払い、楽天ペイ</t>
    <rPh sb="8" eb="9">
      <t>ハラ</t>
    </rPh>
    <rPh sb="11" eb="13">
      <t>ラクテン</t>
    </rPh>
    <phoneticPr fontId="1"/>
  </si>
  <si>
    <t>医療法人小内医院</t>
    <phoneticPr fontId="1"/>
  </si>
  <si>
    <t>Kouchi Clinic</t>
    <phoneticPr fontId="1"/>
  </si>
  <si>
    <t>996-0035</t>
  </si>
  <si>
    <t>山形県新庄市鉄砲町7-28</t>
    <phoneticPr fontId="1"/>
  </si>
  <si>
    <t>7-28,Teppo Machi,Shinjo City,996-0035</t>
    <phoneticPr fontId="1"/>
  </si>
  <si>
    <t>0233-22-2036</t>
    <phoneticPr fontId="1"/>
  </si>
  <si>
    <t>月/火/水：9:00-17:00、木：9:00-12:00、金：9:00-17:00、土（隔週 第1,3,5）：9:00-12:00</t>
    <rPh sb="0" eb="1">
      <t xml:space="preserve">ゲツヨウビ </t>
    </rPh>
    <rPh sb="2" eb="3">
      <t>カ</t>
    </rPh>
    <rPh sb="4" eb="5">
      <t>ミズ</t>
    </rPh>
    <rPh sb="17" eb="18">
      <t xml:space="preserve">モク </t>
    </rPh>
    <rPh sb="30" eb="31">
      <t xml:space="preserve">キン </t>
    </rPh>
    <rPh sb="43" eb="44">
      <t xml:space="preserve">ド </t>
    </rPh>
    <rPh sb="45" eb="47">
      <t xml:space="preserve">カクシュウ </t>
    </rPh>
    <rPh sb="48" eb="49">
      <t xml:space="preserve">ダイ </t>
    </rPh>
    <phoneticPr fontId="1"/>
  </si>
  <si>
    <t>https://www.kouchi-clinic.jp</t>
    <phoneticPr fontId="1"/>
  </si>
  <si>
    <t>内科：EN、ZH、KO、他（グーグルの翻訳は可能です）、糖尿病内科：EN、ZH、KO、他（グーグルの翻訳は可能です）、内分泌・代謝内科：EN、ZH、KO、他（グーグルの翻訳は可能です）</t>
    <rPh sb="0" eb="2">
      <t>ナイカ</t>
    </rPh>
    <rPh sb="12" eb="13">
      <t xml:space="preserve">ホカ </t>
    </rPh>
    <rPh sb="19" eb="21">
      <t xml:space="preserve">ホンヤクハ </t>
    </rPh>
    <rPh sb="22" eb="24">
      <t xml:space="preserve">カノウデス </t>
    </rPh>
    <rPh sb="28" eb="33">
      <t>トウニョウビョウナイカ</t>
    </rPh>
    <rPh sb="59" eb="62">
      <t>ナイブンピツ</t>
    </rPh>
    <rPh sb="63" eb="65">
      <t>タイシャ</t>
    </rPh>
    <rPh sb="65" eb="67">
      <t>ナイカ</t>
    </rPh>
    <phoneticPr fontId="1"/>
  </si>
  <si>
    <t>ＶＩＳＡ、ＭＡＳＴＥＲ　等</t>
    <rPh sb="12" eb="13">
      <t>トウ</t>
    </rPh>
    <phoneticPr fontId="1"/>
  </si>
  <si>
    <t>適宜対応</t>
    <rPh sb="0" eb="2">
      <t xml:space="preserve">テキギ </t>
    </rPh>
    <rPh sb="2" eb="4">
      <t xml:space="preserve">タイオウ </t>
    </rPh>
    <phoneticPr fontId="1"/>
  </si>
  <si>
    <t>診療所</t>
    <rPh sb="0" eb="3">
      <t xml:space="preserve">シンリョウジョ </t>
    </rPh>
    <phoneticPr fontId="1"/>
  </si>
  <si>
    <t>英語：受付時間内</t>
    <rPh sb="0" eb="2">
      <t>エイゴ</t>
    </rPh>
    <rPh sb="3" eb="8">
      <t xml:space="preserve">ウケツケジカンアイ </t>
    </rPh>
    <phoneticPr fontId="1"/>
  </si>
  <si>
    <t>くろき脳神経クリニック</t>
    <rPh sb="3" eb="6">
      <t>ノウシンケイ</t>
    </rPh>
    <phoneticPr fontId="1"/>
  </si>
  <si>
    <t>Kuroki Neuro Clinic</t>
    <phoneticPr fontId="1"/>
  </si>
  <si>
    <t>998-0861</t>
  </si>
  <si>
    <t>山形県酒田市富士見町3-2-3</t>
  </si>
  <si>
    <t>3-2-3, Fujimi-cho, Sakata City, Yamagata, 998-0861</t>
  </si>
  <si>
    <t>0234-31-7151</t>
  </si>
  <si>
    <t>月/火/水/金：8:30-18:00、木/土：8:30~13:00、日/祝：休診</t>
    <phoneticPr fontId="1"/>
  </si>
  <si>
    <t>http://kuroki-nc.jp/</t>
  </si>
  <si>
    <t>内科：EN、神経内科：EN、脳神経外科：EN、リハビリテーション科：EN</t>
    <rPh sb="0" eb="2">
      <t>ナイカ</t>
    </rPh>
    <rPh sb="6" eb="10">
      <t>シンケイナイカ</t>
    </rPh>
    <rPh sb="14" eb="19">
      <t>ノウシンケイゲカ</t>
    </rPh>
    <rPh sb="32" eb="33">
      <t>カ</t>
    </rPh>
    <phoneticPr fontId="1"/>
  </si>
  <si>
    <t>不可</t>
  </si>
  <si>
    <t>なし</t>
  </si>
  <si>
    <t>EN:診療時間と同じ</t>
  </si>
  <si>
    <t>医療法人社団　かつみ内科クリニック　中央院</t>
    <phoneticPr fontId="1"/>
  </si>
  <si>
    <t>Katsumi Medical Clinic Tyuo</t>
    <phoneticPr fontId="1"/>
  </si>
  <si>
    <t>992-0045</t>
    <phoneticPr fontId="1"/>
  </si>
  <si>
    <t>山形県米沢市中央7-1-30</t>
    <rPh sb="0" eb="3">
      <t>ヤマガタケン</t>
    </rPh>
    <rPh sb="3" eb="6">
      <t>ヨネザワシ</t>
    </rPh>
    <rPh sb="6" eb="8">
      <t>チュウオウ</t>
    </rPh>
    <phoneticPr fontId="1"/>
  </si>
  <si>
    <t>7-1-30, Chuo, Yonezawa City, Yamagata,992-0045</t>
    <phoneticPr fontId="1"/>
  </si>
  <si>
    <t>0238-24-8317</t>
    <phoneticPr fontId="1"/>
  </si>
  <si>
    <t>(内科)月/金/土:9:00-17:00、木:13:30-17:00、日:9:00-11:45</t>
    <rPh sb="1" eb="3">
      <t>ナイカ</t>
    </rPh>
    <rPh sb="4" eb="5">
      <t>ゲツ</t>
    </rPh>
    <rPh sb="6" eb="7">
      <t>キン</t>
    </rPh>
    <rPh sb="8" eb="9">
      <t>ド</t>
    </rPh>
    <rPh sb="21" eb="22">
      <t>モク</t>
    </rPh>
    <rPh sb="35" eb="36">
      <t>ニチ</t>
    </rPh>
    <phoneticPr fontId="1"/>
  </si>
  <si>
    <t>https://katsumi-naika-clinic.or.jp</t>
    <phoneticPr fontId="1"/>
  </si>
  <si>
    <t>内科:EN</t>
    <rPh sb="0" eb="2">
      <t>ナイカ</t>
    </rPh>
    <phoneticPr fontId="1"/>
  </si>
  <si>
    <t>現時点ではなし(今後導入予定)</t>
    <rPh sb="0" eb="3">
      <t>ゲンジテン</t>
    </rPh>
    <rPh sb="8" eb="10">
      <t>コンゴ</t>
    </rPh>
    <rPh sb="10" eb="14">
      <t>ドウニュウヨテイ</t>
    </rPh>
    <phoneticPr fontId="1"/>
  </si>
  <si>
    <t>現時点ではなし(今後導入予定)</t>
    <phoneticPr fontId="1"/>
  </si>
  <si>
    <t>英語:終日</t>
    <rPh sb="0" eb="2">
      <t>エイゴ</t>
    </rPh>
    <rPh sb="3" eb="5">
      <t>シュウジツ</t>
    </rPh>
    <phoneticPr fontId="1"/>
  </si>
  <si>
    <t>かつみ内科クリニッ ク　赤湯</t>
    <phoneticPr fontId="1"/>
  </si>
  <si>
    <t>Katsumi Medical Clinic Akayu</t>
    <phoneticPr fontId="1"/>
  </si>
  <si>
    <t>999-2244</t>
    <phoneticPr fontId="1"/>
  </si>
  <si>
    <t>山形県南陽市島貫590-15</t>
    <rPh sb="0" eb="3">
      <t>ヤマガタケン</t>
    </rPh>
    <rPh sb="3" eb="5">
      <t>ナンヨウ</t>
    </rPh>
    <rPh sb="5" eb="6">
      <t>シ</t>
    </rPh>
    <rPh sb="6" eb="8">
      <t>シマヌキ</t>
    </rPh>
    <phoneticPr fontId="1"/>
  </si>
  <si>
    <t>590-15, Shimanuki, Nanyo City, Yamagata,999-2244</t>
    <phoneticPr fontId="1"/>
  </si>
  <si>
    <t>0238-27-8263</t>
    <phoneticPr fontId="1"/>
  </si>
  <si>
    <t>(内科)火/水:9:00-17:00</t>
    <rPh sb="1" eb="3">
      <t>ナイカ</t>
    </rPh>
    <rPh sb="4" eb="5">
      <t>カ</t>
    </rPh>
    <rPh sb="6" eb="7">
      <t>スイ</t>
    </rPh>
    <phoneticPr fontId="1"/>
  </si>
  <si>
    <t>601 村山</t>
    <rPh sb="4" eb="6">
      <t>ムラヤマ</t>
    </rPh>
    <phoneticPr fontId="1"/>
  </si>
  <si>
    <t>山田菊地医院</t>
  </si>
  <si>
    <t>Yamada Kikuchi clinic</t>
  </si>
  <si>
    <t>990-0831</t>
  </si>
  <si>
    <t>山形県山形市西田2－1－27</t>
  </si>
  <si>
    <t>2-1-27,Nishida,YamagataCity,Yamagata,990-0831</t>
  </si>
  <si>
    <t>023-643-5500</t>
  </si>
  <si>
    <t>月/火/木/金：8:30－11:45、14:30－17:45
水/土：8:30－11:45
日：休診</t>
    <rPh sb="2" eb="3">
      <t>カ</t>
    </rPh>
    <rPh sb="4" eb="5">
      <t>モク</t>
    </rPh>
    <rPh sb="6" eb="7">
      <t>キン</t>
    </rPh>
    <rPh sb="31" eb="32">
      <t>ミズ</t>
    </rPh>
    <rPh sb="33" eb="34">
      <t>ツチ</t>
    </rPh>
    <rPh sb="46" eb="47">
      <t>ニチ</t>
    </rPh>
    <rPh sb="48" eb="50">
      <t>キュウシン</t>
    </rPh>
    <phoneticPr fontId="1"/>
  </si>
  <si>
    <t>https://yamadanb.wixsite.com/ykcl</t>
  </si>
  <si>
    <t>内科：EN、外科：EN、脳神経外科：EN、脳神経内科：EN、整形外科：EN、リハビリ：EN</t>
    <rPh sb="0" eb="2">
      <t>ナイカ</t>
    </rPh>
    <phoneticPr fontId="1"/>
  </si>
  <si>
    <t>山本内科医院</t>
    <rPh sb="0" eb="4">
      <t>ヤマモトナイカ</t>
    </rPh>
    <rPh sb="4" eb="6">
      <t>イイン</t>
    </rPh>
    <phoneticPr fontId="1"/>
  </si>
  <si>
    <t xml:space="preserve"> Yamamoto clinic</t>
  </si>
  <si>
    <t>999-3711</t>
  </si>
  <si>
    <t>山形県東根市中央４－５－２４</t>
    <rPh sb="0" eb="3">
      <t>ヤマガタケン</t>
    </rPh>
    <rPh sb="3" eb="6">
      <t>ヒガシネシ</t>
    </rPh>
    <rPh sb="6" eb="8">
      <t>チュウオウ</t>
    </rPh>
    <phoneticPr fontId="1"/>
  </si>
  <si>
    <t>４－５－２４Chuo　Higashineshi 　YamagataPef.　９９９－３７１１</t>
  </si>
  <si>
    <t>０２３７－４３－０１８０</t>
  </si>
  <si>
    <t>（内科）月/水/金：９：１０ー１７：２０
土/日/火/木/祝：休診　</t>
    <rPh sb="1" eb="3">
      <t>ナイカ</t>
    </rPh>
    <rPh sb="4" eb="5">
      <t>ゲツ</t>
    </rPh>
    <rPh sb="6" eb="7">
      <t>スイ</t>
    </rPh>
    <rPh sb="8" eb="9">
      <t>キン</t>
    </rPh>
    <rPh sb="21" eb="22">
      <t>ド</t>
    </rPh>
    <rPh sb="23" eb="24">
      <t>ニチ</t>
    </rPh>
    <rPh sb="25" eb="26">
      <t>カ</t>
    </rPh>
    <rPh sb="27" eb="28">
      <t>モク</t>
    </rPh>
    <rPh sb="29" eb="30">
      <t>シュク</t>
    </rPh>
    <rPh sb="31" eb="33">
      <t>キュウシン</t>
    </rPh>
    <phoneticPr fontId="1"/>
  </si>
  <si>
    <t>https://www.yamamoto-naika.net</t>
  </si>
  <si>
    <t>内科：EN,DE</t>
    <rPh sb="0" eb="2">
      <t>ナイカ</t>
    </rPh>
    <phoneticPr fontId="1"/>
  </si>
  <si>
    <t>VISA,MASTER,AMERICAN EXPRESS</t>
  </si>
  <si>
    <t>PAYPAY,d払い</t>
    <rPh sb="8" eb="9">
      <t>ハラ</t>
    </rPh>
    <phoneticPr fontId="1"/>
  </si>
  <si>
    <t>英語、ドイツ語、月、水、金　９：１０－１７：２０</t>
    <rPh sb="6" eb="7">
      <t>ゴ</t>
    </rPh>
    <rPh sb="8" eb="9">
      <t>ゲツ</t>
    </rPh>
    <rPh sb="10" eb="11">
      <t>スイ</t>
    </rPh>
    <rPh sb="12" eb="13">
      <t>キン</t>
    </rPh>
    <phoneticPr fontId="1"/>
  </si>
  <si>
    <t>中井こども医院</t>
    <rPh sb="0" eb="2">
      <t>ナカイ</t>
    </rPh>
    <rPh sb="5" eb="7">
      <t>イイン</t>
    </rPh>
    <phoneticPr fontId="1"/>
  </si>
  <si>
    <t>Nakai Children’s clinic</t>
  </si>
  <si>
    <t>990-0067</t>
  </si>
  <si>
    <t>山形市花楯一丁目１６番１１号</t>
    <rPh sb="0" eb="3">
      <t>ヤマガタシ</t>
    </rPh>
    <rPh sb="3" eb="4">
      <t>ハナ</t>
    </rPh>
    <rPh sb="4" eb="5">
      <t>タテ</t>
    </rPh>
    <rPh sb="5" eb="6">
      <t>イッ</t>
    </rPh>
    <rPh sb="6" eb="8">
      <t>チョウメ</t>
    </rPh>
    <rPh sb="10" eb="11">
      <t>バン</t>
    </rPh>
    <rPh sb="13" eb="14">
      <t>ゴウ</t>
    </rPh>
    <phoneticPr fontId="1"/>
  </si>
  <si>
    <t>1-16-11　Hanadate,YamagataCity,Yamagata,990-0067</t>
  </si>
  <si>
    <t>023-625-7171</t>
  </si>
  <si>
    <t>小児科　月/火/水/木/金：9：00～18：00　土：9：00～12：30　　日/祝：第四水曜午後休診</t>
    <rPh sb="0" eb="3">
      <t>ショウニカ</t>
    </rPh>
    <rPh sb="4" eb="5">
      <t>ゲツ</t>
    </rPh>
    <rPh sb="6" eb="7">
      <t>カ</t>
    </rPh>
    <rPh sb="8" eb="9">
      <t>スイ</t>
    </rPh>
    <rPh sb="10" eb="11">
      <t>モク</t>
    </rPh>
    <rPh sb="12" eb="13">
      <t>キン</t>
    </rPh>
    <rPh sb="25" eb="26">
      <t>ド</t>
    </rPh>
    <rPh sb="39" eb="40">
      <t>ニチ</t>
    </rPh>
    <rPh sb="41" eb="42">
      <t>シュク</t>
    </rPh>
    <rPh sb="43" eb="45">
      <t>ダイヨン</t>
    </rPh>
    <rPh sb="45" eb="47">
      <t>スイヨウ</t>
    </rPh>
    <rPh sb="47" eb="49">
      <t>ゴゴ</t>
    </rPh>
    <rPh sb="49" eb="51">
      <t>キュウシン</t>
    </rPh>
    <phoneticPr fontId="1"/>
  </si>
  <si>
    <t>https://nakaikodomo.com</t>
  </si>
  <si>
    <t>小児科：EN：ZH：KO</t>
    <rPh sb="0" eb="3">
      <t>ショウニカ</t>
    </rPh>
    <phoneticPr fontId="1"/>
  </si>
  <si>
    <t>米沢こころの病院</t>
    <rPh sb="0" eb="8">
      <t>ヨネザワココロノビョウイン</t>
    </rPh>
    <phoneticPr fontId="1"/>
  </si>
  <si>
    <t>yonezawakokorono hospital</t>
  </si>
  <si>
    <t>992-0119</t>
  </si>
  <si>
    <t>山形県米沢市アルカディア1丁目808-32</t>
    <rPh sb="0" eb="2">
      <t>ヤマガタケ</t>
    </rPh>
    <rPh sb="2" eb="15">
      <t>ンヨネザワシアルカディア1チョウメ</t>
    </rPh>
    <phoneticPr fontId="1"/>
  </si>
  <si>
    <t>808-32 arukadhia,yonezawacity,yamagata992-0119</t>
  </si>
  <si>
    <t>0238-27-0506</t>
  </si>
  <si>
    <t>精神科
月火水木金8:30-17:00
土日祝：休診</t>
    <rPh sb="0" eb="3">
      <t>セイシンカ</t>
    </rPh>
    <rPh sb="4" eb="5">
      <t>ゲツ</t>
    </rPh>
    <rPh sb="5" eb="6">
      <t>カ</t>
    </rPh>
    <rPh sb="6" eb="7">
      <t>スイ</t>
    </rPh>
    <rPh sb="7" eb="8">
      <t>モク</t>
    </rPh>
    <rPh sb="8" eb="9">
      <t>キン</t>
    </rPh>
    <rPh sb="20" eb="21">
      <t>ド</t>
    </rPh>
    <rPh sb="21" eb="22">
      <t>ヒ</t>
    </rPh>
    <rPh sb="22" eb="23">
      <t>シュク</t>
    </rPh>
    <rPh sb="24" eb="26">
      <t>キュウシン</t>
    </rPh>
    <phoneticPr fontId="1"/>
  </si>
  <si>
    <t>www.koutoku.or.jp</t>
  </si>
  <si>
    <t>精神科：EN</t>
    <rPh sb="0" eb="3">
      <t>セイシンカ</t>
    </rPh>
    <phoneticPr fontId="1"/>
  </si>
  <si>
    <t>鶴岡市立湯田川温泉リハビリテーション病院</t>
    <rPh sb="0" eb="4">
      <t>ツルオカシリツ</t>
    </rPh>
    <rPh sb="4" eb="9">
      <t>ユタガワオンセン</t>
    </rPh>
    <rPh sb="18" eb="20">
      <t>ビョウイン</t>
    </rPh>
    <phoneticPr fontId="1"/>
  </si>
  <si>
    <t>Tsuruoka City Yutagawa Onsen Rehabilitation Hospital</t>
  </si>
  <si>
    <t>997-0752</t>
  </si>
  <si>
    <t>山形県鶴岡市湯田川字中田35-10</t>
    <rPh sb="0" eb="3">
      <t>ヤマガタケン</t>
    </rPh>
    <rPh sb="3" eb="5">
      <t>ツルオカ</t>
    </rPh>
    <rPh sb="5" eb="6">
      <t>シ</t>
    </rPh>
    <rPh sb="6" eb="9">
      <t>ユタガワ</t>
    </rPh>
    <rPh sb="9" eb="10">
      <t>アザ</t>
    </rPh>
    <rPh sb="10" eb="12">
      <t>ナカタ</t>
    </rPh>
    <phoneticPr fontId="1"/>
  </si>
  <si>
    <t>35-10 Nakata,Yutagawa,TsuruokaCity,Yamagata,997-0752</t>
  </si>
  <si>
    <t>0235-38-5151</t>
  </si>
  <si>
    <t>月～金：8:30～17:30</t>
  </si>
  <si>
    <t>https://tsuruoka-med.jp/yutagawa/</t>
  </si>
  <si>
    <t>脳神経外科：EN</t>
    <rPh sb="0" eb="3">
      <t>ノウシンケイ</t>
    </rPh>
    <rPh sb="3" eb="5">
      <t>ゲカ</t>
    </rPh>
    <phoneticPr fontId="1"/>
  </si>
  <si>
    <t>ＶＩＳＡ、ＭＡＳＴＥＲ</t>
  </si>
  <si>
    <t>小国町立病院</t>
    <rPh sb="0" eb="4">
      <t>オグニチョウリツ</t>
    </rPh>
    <rPh sb="4" eb="6">
      <t>ビョウイン</t>
    </rPh>
    <phoneticPr fontId="1"/>
  </si>
  <si>
    <t>Oguni Town Hospital</t>
    <phoneticPr fontId="1"/>
  </si>
  <si>
    <t>999-1356</t>
    <phoneticPr fontId="1"/>
  </si>
  <si>
    <t>山形県西置賜郡小国町大字あけぼの一丁目１番地</t>
    <rPh sb="0" eb="3">
      <t>ヤマガタケン</t>
    </rPh>
    <rPh sb="3" eb="4">
      <t>ニシ</t>
    </rPh>
    <rPh sb="4" eb="5">
      <t>オ</t>
    </rPh>
    <rPh sb="5" eb="6">
      <t>タマワ</t>
    </rPh>
    <rPh sb="6" eb="7">
      <t>グン</t>
    </rPh>
    <rPh sb="7" eb="10">
      <t>オグニマチ</t>
    </rPh>
    <rPh sb="10" eb="12">
      <t>オオアザ</t>
    </rPh>
    <rPh sb="16" eb="17">
      <t>イチ</t>
    </rPh>
    <rPh sb="17" eb="19">
      <t>チョウメ</t>
    </rPh>
    <rPh sb="20" eb="22">
      <t>バンチ</t>
    </rPh>
    <phoneticPr fontId="1"/>
  </si>
  <si>
    <t>1-1,Akebono,OguniToun,Yamagata,999-1356</t>
    <phoneticPr fontId="1"/>
  </si>
  <si>
    <t>0238-61-1111</t>
    <phoneticPr fontId="1"/>
  </si>
  <si>
    <t>（内科）月/火/水/木/金：8:00-15:00(11:30-14:00を除く)
（小児科）月/火/水/木/金：8:00-14:30(11:30-13:30を除く)
（整形外科）月/木：8:00-11:30
（眼科）火：8:00-11:00
（耳鼻いんこう科）月/水/金：12:30-16:00
（歯科）火/水/木/金/土：10:00-17:30(12:30-14:00を除く)
日/祝:休診</t>
    <rPh sb="37" eb="38">
      <t>ノゾ</t>
    </rPh>
    <rPh sb="42" eb="45">
      <t>ショウニカ</t>
    </rPh>
    <rPh sb="84" eb="88">
      <t>セイケイゲカ</t>
    </rPh>
    <rPh sb="105" eb="107">
      <t>ガンカ</t>
    </rPh>
    <rPh sb="108" eb="109">
      <t>カ</t>
    </rPh>
    <rPh sb="122" eb="124">
      <t>ジビ</t>
    </rPh>
    <rPh sb="128" eb="129">
      <t>カ</t>
    </rPh>
    <rPh sb="132" eb="133">
      <t>スイ</t>
    </rPh>
    <rPh sb="134" eb="135">
      <t>キン</t>
    </rPh>
    <rPh sb="149" eb="151">
      <t>シカ</t>
    </rPh>
    <rPh sb="152" eb="153">
      <t>カ</t>
    </rPh>
    <rPh sb="156" eb="157">
      <t>モク</t>
    </rPh>
    <rPh sb="160" eb="161">
      <t>ド</t>
    </rPh>
    <rPh sb="186" eb="187">
      <t>ノゾ</t>
    </rPh>
    <rPh sb="190" eb="191">
      <t>ニチ</t>
    </rPh>
    <phoneticPr fontId="1"/>
  </si>
  <si>
    <t>https://www.ogunibyoin.jp/</t>
    <phoneticPr fontId="1"/>
  </si>
  <si>
    <t>内科：EN、ZH、KO、VI、TH等</t>
    <rPh sb="0" eb="2">
      <t>ナイカ</t>
    </rPh>
    <rPh sb="17" eb="18">
      <t>トウ</t>
    </rPh>
    <phoneticPr fontId="1"/>
  </si>
  <si>
    <t>VISA、MasterCard、JCB、AMERICANEXPRESS、DinersClub、DISCOVER、UFJcard、MUFGCARD、NICOS、DC、中国銀聯</t>
    <rPh sb="82" eb="84">
      <t>チュウゴク</t>
    </rPh>
    <rPh sb="84" eb="86">
      <t>ギンレン</t>
    </rPh>
    <phoneticPr fontId="1"/>
  </si>
  <si>
    <t>QUICPay、iD、Suica、PASMO、Kitaca、SUGOCA、楽天Edy、nanaco、WAON、ApplePay、nimoca、manaca、tolca、はやかけん</t>
    <phoneticPr fontId="1"/>
  </si>
  <si>
    <t>みみ・はな・のど　芳賀タウンクリニック</t>
    <rPh sb="9" eb="11">
      <t>ハガ</t>
    </rPh>
    <phoneticPr fontId="1"/>
  </si>
  <si>
    <t>ENT Haga-town clinic</t>
    <phoneticPr fontId="1"/>
  </si>
  <si>
    <t>994-0083</t>
    <phoneticPr fontId="1"/>
  </si>
  <si>
    <t>山形県天童市芳賀タウン南６丁目１－４５</t>
    <rPh sb="0" eb="3">
      <t>ヤマガタケン</t>
    </rPh>
    <rPh sb="3" eb="6">
      <t>テンドウシ</t>
    </rPh>
    <rPh sb="6" eb="8">
      <t>ハガ</t>
    </rPh>
    <rPh sb="11" eb="12">
      <t>ミナミ</t>
    </rPh>
    <rPh sb="13" eb="15">
      <t>チョウメ</t>
    </rPh>
    <phoneticPr fontId="1"/>
  </si>
  <si>
    <t>6-1-45,Hagatownminami,TendoCity,Yamagata,99400083</t>
    <phoneticPr fontId="1"/>
  </si>
  <si>
    <t>023-676-8233</t>
    <phoneticPr fontId="1"/>
  </si>
  <si>
    <t>月/火/木/金：9:00-17:30
土：9:00-15:30
日/祝：休診</t>
    <rPh sb="0" eb="1">
      <t>ゲツ</t>
    </rPh>
    <rPh sb="2" eb="3">
      <t>カ</t>
    </rPh>
    <rPh sb="4" eb="5">
      <t>モク</t>
    </rPh>
    <rPh sb="6" eb="7">
      <t>キン</t>
    </rPh>
    <rPh sb="19" eb="20">
      <t>ド</t>
    </rPh>
    <rPh sb="32" eb="33">
      <t>ニチ</t>
    </rPh>
    <rPh sb="34" eb="35">
      <t>シュク</t>
    </rPh>
    <rPh sb="36" eb="38">
      <t>キュウシン</t>
    </rPh>
    <phoneticPr fontId="1"/>
  </si>
  <si>
    <t>https://hagatown-cl.jp</t>
    <phoneticPr fontId="1"/>
  </si>
  <si>
    <t>耳鼻咽喉科：EN、頭頚部外科：EN</t>
    <rPh sb="0" eb="2">
      <t>ジビ</t>
    </rPh>
    <rPh sb="2" eb="4">
      <t>インコウ</t>
    </rPh>
    <rPh sb="4" eb="5">
      <t>カ</t>
    </rPh>
    <rPh sb="9" eb="12">
      <t>トウケイブ</t>
    </rPh>
    <rPh sb="12" eb="14">
      <t>ゲカ</t>
    </rPh>
    <phoneticPr fontId="1"/>
  </si>
  <si>
    <t>医療法人延世会金村医院</t>
  </si>
  <si>
    <t>KanemuraClinic</t>
  </si>
  <si>
    <t>999-3785</t>
  </si>
  <si>
    <t>山形県東根市本丸西4丁目1-24</t>
  </si>
  <si>
    <t>4-1-24,honmarunishi,higashineCity,Yamagata,999-3785</t>
  </si>
  <si>
    <t>0237-48-6110</t>
  </si>
  <si>
    <t>(内科）月/火/水/金:8:30～13:00　15:00～18:00　土8:30～14:30</t>
  </si>
  <si>
    <t>内科：EN、KO、循環器内科：EN、KO、糖尿病内科：EN、KO、呼吸器内科：EN、KO、アレルギー科：EN、KO</t>
    <rPh sb="9" eb="14">
      <t>ジュンカンキナイカ</t>
    </rPh>
    <rPh sb="21" eb="24">
      <t>トウニョウビョウ</t>
    </rPh>
    <rPh sb="24" eb="26">
      <t>ナイカ</t>
    </rPh>
    <rPh sb="33" eb="36">
      <t>コキュウキ</t>
    </rPh>
    <rPh sb="36" eb="38">
      <t>ナイカ</t>
    </rPh>
    <rPh sb="50" eb="51">
      <t>カ</t>
    </rPh>
    <phoneticPr fontId="121"/>
  </si>
  <si>
    <t>大島医院</t>
    <rPh sb="0" eb="4">
      <t>オオシマイイン</t>
    </rPh>
    <phoneticPr fontId="1"/>
  </si>
  <si>
    <t>Ohshima Clinic</t>
    <phoneticPr fontId="1"/>
  </si>
  <si>
    <t>990-
2321</t>
    <phoneticPr fontId="1"/>
  </si>
  <si>
    <t>山形県山形市桜田西4-1-14</t>
    <phoneticPr fontId="1"/>
  </si>
  <si>
    <t>4-1-14,Sakuradanishi,YamagataCity,Yamagata,990-2321</t>
    <phoneticPr fontId="1"/>
  </si>
  <si>
    <t>023-641-6419</t>
    <phoneticPr fontId="1"/>
  </si>
  <si>
    <t>月/火/水/木/金：8:30-17:00
土：8:30-12:30
日/祝：休診　等</t>
    <phoneticPr fontId="1"/>
  </si>
  <si>
    <t>http://www.yuuaikai-yamagata.or.jp/</t>
    <phoneticPr fontId="1"/>
  </si>
  <si>
    <t>内科：EN、神経内科：EN、整形外科：EN、リハビリテーション科：EN、放射線科：EN</t>
    <rPh sb="0" eb="2">
      <t>ナイカ</t>
    </rPh>
    <rPh sb="6" eb="10">
      <t>シンケイナイカ</t>
    </rPh>
    <rPh sb="14" eb="18">
      <t>セイケイゲカ</t>
    </rPh>
    <rPh sb="36" eb="39">
      <t>ホウシャセン</t>
    </rPh>
    <phoneticPr fontId="1"/>
  </si>
  <si>
    <t>かつき歯科クリニック</t>
    <phoneticPr fontId="1"/>
  </si>
  <si>
    <t>Katsuki Dental Clinic</t>
    <phoneticPr fontId="1"/>
  </si>
  <si>
    <t>990-0810</t>
    <phoneticPr fontId="1"/>
  </si>
  <si>
    <t>山形県山形市馬見ヶ崎2-10-14</t>
    <rPh sb="0" eb="1">
      <t xml:space="preserve">ヤマガタケンヤマガタシ </t>
    </rPh>
    <rPh sb="6" eb="8">
      <t xml:space="preserve">マミガサキ </t>
    </rPh>
    <phoneticPr fontId="1"/>
  </si>
  <si>
    <t>2-10-14,Mamigasaki,Yamagata city,Yamagata, 990-0810</t>
    <phoneticPr fontId="1"/>
  </si>
  <si>
    <t>023-676-8412</t>
    <phoneticPr fontId="1"/>
  </si>
  <si>
    <t>月/火/木/金：9:00-18:30
水/日/祝：休診</t>
    <phoneticPr fontId="1"/>
  </si>
  <si>
    <t>https://www.katsuki-dc.com</t>
    <phoneticPr fontId="1"/>
  </si>
  <si>
    <t>歯科：EN、口腔外科：EN、矯正歯科：EN、小児歯科：EN</t>
    <rPh sb="0" eb="2">
      <t xml:space="preserve">シカ </t>
    </rPh>
    <rPh sb="6" eb="10">
      <t xml:space="preserve">コウクウゲカ </t>
    </rPh>
    <rPh sb="14" eb="18">
      <t xml:space="preserve">キョウセイシカ </t>
    </rPh>
    <rPh sb="22" eb="26">
      <t xml:space="preserve">ショウニシカ </t>
    </rPh>
    <phoneticPr fontId="1"/>
  </si>
  <si>
    <t>VISA,MASTER,AMEX,JCB,DINERS,Union Pay</t>
    <phoneticPr fontId="1"/>
  </si>
  <si>
    <t>PAYPAY、楽天ペイ、d払い、au pay、メルペイ</t>
    <rPh sb="7" eb="9">
      <t xml:space="preserve">ラクテン </t>
    </rPh>
    <rPh sb="13" eb="14">
      <t xml:space="preserve">ハライ </t>
    </rPh>
    <phoneticPr fontId="1"/>
  </si>
  <si>
    <t>603 置賜</t>
  </si>
  <si>
    <t>佐藤歯科医院</t>
  </si>
  <si>
    <t xml:space="preserve">Sato Dental  Surgery </t>
  </si>
  <si>
    <t>992-0832</t>
  </si>
  <si>
    <t>山形県西置賜郡白鷹町荒砥乙1018</t>
  </si>
  <si>
    <t>Otsu1018.Arato.Shiratakamachi.Nishiokitamagun.Yamagata.992-0832.</t>
    <phoneticPr fontId="1"/>
  </si>
  <si>
    <t>O238-85-2422</t>
  </si>
  <si>
    <t>月/火/水/金/土：8:30-17:45</t>
  </si>
  <si>
    <t>歯科：EN.KM</t>
  </si>
  <si>
    <t>07福島県</t>
    <rPh sb="2" eb="5">
      <t>フクシマケン</t>
    </rPh>
    <phoneticPr fontId="10"/>
  </si>
  <si>
    <t>708 会津・南会津</t>
    <phoneticPr fontId="9"/>
  </si>
  <si>
    <t>会津中央病院</t>
    <phoneticPr fontId="13"/>
  </si>
  <si>
    <t>AiduChuoHospital</t>
  </si>
  <si>
    <t>965-8611</t>
  </si>
  <si>
    <t>福島県会津若松市鶴賀町1-1</t>
    <phoneticPr fontId="13"/>
  </si>
  <si>
    <t>1-1Tsurugamachi,Aizuwakamatsu,Fukushima,965-8611</t>
    <phoneticPr fontId="9"/>
  </si>
  <si>
    <t>0242-25-1515</t>
  </si>
  <si>
    <t>月-土:7:30-16:00（救急外来24時間対応)
第1､3土・日・祝日：救急外来24時間対応</t>
    <phoneticPr fontId="13"/>
  </si>
  <si>
    <t>http://www.onchikai.jp(日本語)</t>
  </si>
  <si>
    <t>救急科：EN、FR、_x000D_
脳神経外科:EN、_x000D_
整形外科：EN、ZH、NE、_x000D_
産科：EN、_x000D_
婦人科：EN、_x000D_
歯科：EN</t>
    <phoneticPr fontId="13"/>
  </si>
  <si>
    <t>VISA、DinersClub、JCB、MASTER、AMEX</t>
  </si>
  <si>
    <t>カテゴリー1</t>
    <phoneticPr fontId="10"/>
  </si>
  <si>
    <t>一般財団法人脳神経疾患研究所総合南東北病院</t>
    <phoneticPr fontId="13"/>
  </si>
  <si>
    <t>SouthernTohokuGeneralHospitalSouthernTohokuResearchInstituteforNeuroscience</t>
  </si>
  <si>
    <t>963-8563</t>
  </si>
  <si>
    <t>福島県山市八山田7丁目115</t>
    <phoneticPr fontId="13"/>
  </si>
  <si>
    <t>7-115,Yatsuyamada,KoriyamaCity,Fukushima,963-8563</t>
  </si>
  <si>
    <t>024-934-5322</t>
  </si>
  <si>
    <t>月-金:8:00-11:30,13:00-16:00</t>
    <phoneticPr fontId="13"/>
  </si>
  <si>
    <t>http://www.minamitohoku.or.jp(日本語)、_x000D_
http://www.minamitohoku.or.jp/english/(英語)</t>
  </si>
  <si>
    <t>救急科：EN、ZH、_x000D_
内科：EN、ZH、_x000D_
外科：EN、ZH、_x000D_
小児科：EN、ZH、_x000D_
精神科：EN、ZH、_x000D_
皮膚科：EN、ZH、_x000D_
脳神経外科：EN、ZH、_x000D_
泌尿器科：EN、ZH、_x000D_
整形外科：EN、ZH、_x000D_
眼科：EN、ZH、_x000D_
耳鼻咽喉科：EN、ZH、_x000D_
産科：EN、ZH、_x000D_
婦人科：EN、ZH、_x000D_
歯科：EN、ZH、_x000D_
その他：EN、ZH</t>
    <phoneticPr fontId="13"/>
  </si>
  <si>
    <t>二次救急医療機関</t>
    <rPh sb="0" eb="2">
      <t>ニジ</t>
    </rPh>
    <rPh sb="2" eb="4">
      <t>キュウキュウ</t>
    </rPh>
    <rPh sb="4" eb="8">
      <t>イリョウキカン</t>
    </rPh>
    <phoneticPr fontId="13"/>
  </si>
  <si>
    <t>EN、ZH</t>
    <phoneticPr fontId="1"/>
  </si>
  <si>
    <t>707 いわき</t>
    <phoneticPr fontId="9"/>
  </si>
  <si>
    <t>医療法人道済会みちや内科胃腸科</t>
    <phoneticPr fontId="13"/>
  </si>
  <si>
    <t>Michiyaclinic</t>
  </si>
  <si>
    <t>971-8124</t>
  </si>
  <si>
    <t>福島県いわき小名浜佳吉字道下33</t>
    <phoneticPr fontId="13"/>
  </si>
  <si>
    <t>33,Michishita,Sumiyoshi,Onahama,Iwaki,Fukushima,971-8124</t>
  </si>
  <si>
    <t>0246-58-4180</t>
  </si>
  <si>
    <t>月/火/水/金:8:00-11:30,14:00-17:00、_x000D_
第3木曜日:8:00-11:30、_x000D_
土:8:00-11:30</t>
    <phoneticPr fontId="13"/>
  </si>
  <si>
    <t>http://michiya-clinic.com(日本語)</t>
  </si>
  <si>
    <t>内科：EN</t>
    <phoneticPr fontId="15"/>
  </si>
  <si>
    <t>702 県中</t>
  </si>
  <si>
    <t>公益財団法人　星総合病院</t>
    <phoneticPr fontId="13"/>
  </si>
  <si>
    <t>Hoshi General Hospital</t>
  </si>
  <si>
    <t>963-8501</t>
  </si>
  <si>
    <t>福島県郡山市向河原町１５９－１</t>
    <phoneticPr fontId="13"/>
  </si>
  <si>
    <t>159-1 Mukaigawara, Koriyama, Fukushima, 963-8501 Japan</t>
  </si>
  <si>
    <t>024-983-5511</t>
  </si>
  <si>
    <t>月～金：午前9：00～16：00
土曜・日曜・祝日は１日休診
（救急当番は輪番制）</t>
    <rPh sb="0" eb="1">
      <t>ゲツ</t>
    </rPh>
    <rPh sb="2" eb="3">
      <t>キン</t>
    </rPh>
    <rPh sb="4" eb="6">
      <t>ゴゼン</t>
    </rPh>
    <phoneticPr fontId="13"/>
  </si>
  <si>
    <t>http://www.hoshipital.jp （日本語）
http://www.hoshipital.jp/English/index.htm（英語）</t>
  </si>
  <si>
    <t>救急科、内科、外科、小児科を含む複数診療科で日常使用する通訳程度：EN、ZH、KO</t>
    <phoneticPr fontId="13"/>
  </si>
  <si>
    <t>VISA 
MASTER 
AMEX 
ＭＵＦＪ 
ＡＥＵＮ 
JCB</t>
    <phoneticPr fontId="1"/>
  </si>
  <si>
    <t>病院</t>
    <phoneticPr fontId="13"/>
  </si>
  <si>
    <t>第二次救急医療機関</t>
    <phoneticPr fontId="13"/>
  </si>
  <si>
    <t>社団医療法人差生会かしま病院</t>
  </si>
  <si>
    <t>KashimaHospital</t>
  </si>
  <si>
    <t>970-8143</t>
  </si>
  <si>
    <t>福島県いわき市鹿島町下蔵持字中沢目22-1</t>
  </si>
  <si>
    <t>22-1,Shimokuramochi-aza-nakasawame,Kashima-machi,Iwaki,Fukushima,970-8143</t>
  </si>
  <si>
    <t>0246-58-8010</t>
  </si>
  <si>
    <t>月-金:8:30-11:30</t>
  </si>
  <si>
    <t>http://www.kashima.jp(日本語)</t>
  </si>
  <si>
    <t>救急科：EN、_x000D_
内科：EN</t>
  </si>
  <si>
    <t>寿泉堂綜合病院</t>
    <rPh sb="0" eb="7">
      <t>ジュセンドウソウゴウビョウイン</t>
    </rPh>
    <phoneticPr fontId="13"/>
  </si>
  <si>
    <t>JUSENDO GENERAL HOSPITAL</t>
  </si>
  <si>
    <t>963-8585</t>
  </si>
  <si>
    <t>福島県郡山市駅前1-1-17</t>
    <rPh sb="0" eb="3">
      <t>フクシマケン</t>
    </rPh>
    <rPh sb="3" eb="6">
      <t>コオリヤマシ</t>
    </rPh>
    <rPh sb="6" eb="8">
      <t>エキマエ</t>
    </rPh>
    <phoneticPr fontId="13"/>
  </si>
  <si>
    <t>1-1-17 Ekimae,Koriyama-shi,Fukushima 963-8585 Japan</t>
  </si>
  <si>
    <t>024-932-6363</t>
  </si>
  <si>
    <t>月-土：9:00-11:00</t>
    <rPh sb="0" eb="1">
      <t>ゲツ</t>
    </rPh>
    <rPh sb="2" eb="3">
      <t>ド</t>
    </rPh>
    <phoneticPr fontId="13"/>
  </si>
  <si>
    <t>http://www.jusendo.or.jp</t>
  </si>
  <si>
    <t>内科系：EN
外科系：EN</t>
    <rPh sb="0" eb="1">
      <t>ナイ</t>
    </rPh>
    <rPh sb="1" eb="2">
      <t>カ</t>
    </rPh>
    <rPh sb="2" eb="3">
      <t>ケイ</t>
    </rPh>
    <rPh sb="7" eb="9">
      <t>ゲカ</t>
    </rPh>
    <rPh sb="9" eb="10">
      <t>ケイ</t>
    </rPh>
    <phoneticPr fontId="13"/>
  </si>
  <si>
    <t>VISA 
MASTER 
AMEX 
Diners Club 
JCB
DISCVER</t>
  </si>
  <si>
    <t>EN、ZH</t>
  </si>
  <si>
    <t>竹田綜合病院</t>
    <phoneticPr fontId="13"/>
  </si>
  <si>
    <t>TakedaGeneralHospital</t>
  </si>
  <si>
    <t>965-8585</t>
  </si>
  <si>
    <t>福島県会津若松市山鹿町3-27</t>
    <rPh sb="0" eb="3">
      <t>フクシマケン</t>
    </rPh>
    <rPh sb="3" eb="8">
      <t>ア</t>
    </rPh>
    <rPh sb="8" eb="10">
      <t>ヤマガ</t>
    </rPh>
    <rPh sb="10" eb="11">
      <t>マチ</t>
    </rPh>
    <phoneticPr fontId="13"/>
  </si>
  <si>
    <t>3-27,Yamagamachi,AizuwakamatsuCity,FukushimaPrefecture,965-8585</t>
    <phoneticPr fontId="8"/>
  </si>
  <si>
    <t>0242-27-5511</t>
  </si>
  <si>
    <t>月-金、第3土　:8:30-16:00（救急外来24時間対応)
第1･2・4･5土日・祝日・財団の指定する休日：救急外来24時間対応</t>
    <rPh sb="4" eb="5">
      <t>ダイ</t>
    </rPh>
    <rPh sb="6" eb="7">
      <t>ド</t>
    </rPh>
    <rPh sb="20" eb="22">
      <t>キュウキュウ</t>
    </rPh>
    <rPh sb="22" eb="24">
      <t>ガイライ</t>
    </rPh>
    <rPh sb="26" eb="28">
      <t>ジカン</t>
    </rPh>
    <rPh sb="28" eb="30">
      <t>タイオウ</t>
    </rPh>
    <rPh sb="32" eb="33">
      <t>ダイ</t>
    </rPh>
    <rPh sb="40" eb="42">
      <t>ドニチ</t>
    </rPh>
    <rPh sb="43" eb="45">
      <t>シュクジツ</t>
    </rPh>
    <rPh sb="46" eb="48">
      <t>ザイダン</t>
    </rPh>
    <rPh sb="49" eb="51">
      <t>シテイ</t>
    </rPh>
    <rPh sb="53" eb="55">
      <t>キュウジツ</t>
    </rPh>
    <phoneticPr fontId="8"/>
  </si>
  <si>
    <t>http://www.takeda.or.jp/</t>
  </si>
  <si>
    <t>救急科：EN・ZH　内科：EN・ZH　外科：EN・ZH　小児科：EN・ZH　精神科：EN・ZH　皮膚科：EN・ZH　脳神経外科：EN・ZH　泌尿器科：EN・ZH　整形外科：EN・ZH　眼科：EN・ZH　耳鼻咽喉科：EN・ZH　産婦人科：EN・ZH　歯科：EN・ZH　その他：EN・ZH</t>
    <rPh sb="0" eb="2">
      <t>キュウキュウ</t>
    </rPh>
    <rPh sb="2" eb="3">
      <t>カ</t>
    </rPh>
    <phoneticPr fontId="13"/>
  </si>
  <si>
    <t>VISA、MASTER、AMEX、JCB、Diners Club</t>
    <phoneticPr fontId="1"/>
  </si>
  <si>
    <t>カテゴリー1</t>
    <phoneticPr fontId="13"/>
  </si>
  <si>
    <t>病院</t>
    <phoneticPr fontId="8"/>
  </si>
  <si>
    <t>702 県中</t>
    <rPh sb="4" eb="5">
      <t>ケン</t>
    </rPh>
    <rPh sb="5" eb="6">
      <t>チュウ</t>
    </rPh>
    <phoneticPr fontId="9"/>
  </si>
  <si>
    <t>ひまわり皮ふ科</t>
    <phoneticPr fontId="8"/>
  </si>
  <si>
    <t>Himawariskincareclinic</t>
  </si>
  <si>
    <t>962-0823</t>
  </si>
  <si>
    <t>福島県須賀川市花岡9-3</t>
    <phoneticPr fontId="8"/>
  </si>
  <si>
    <t>9-3,Hanaoka,Sukagawa,Fukushima,962-0823</t>
  </si>
  <si>
    <t>0248-63-0630</t>
  </si>
  <si>
    <t>月-金:8:30-12:00,15:30-18:30</t>
    <phoneticPr fontId="8"/>
  </si>
  <si>
    <t>皮膚科：EN</t>
    <phoneticPr fontId="13"/>
  </si>
  <si>
    <t>山鹿クリニック</t>
    <phoneticPr fontId="13"/>
  </si>
  <si>
    <t>YamagaClinic</t>
    <phoneticPr fontId="1"/>
  </si>
  <si>
    <t>965-0862</t>
  </si>
  <si>
    <t>福島県会津若松市本町1-1</t>
    <phoneticPr fontId="8"/>
  </si>
  <si>
    <t>1-1,Honmachi,AizuwakamatsuCity,FukushimaPrefecture,965-0862</t>
    <phoneticPr fontId="8"/>
  </si>
  <si>
    <t>0242-29-6611</t>
  </si>
  <si>
    <t>月-金、第3土　:8:30-16:00、歯科のみ8:00-17:30</t>
    <phoneticPr fontId="13"/>
  </si>
  <si>
    <t>http://www.takeda.or.jp/</t>
    <phoneticPr fontId="1"/>
  </si>
  <si>
    <t>内科：EN、ZH、_x000D_
皮膚科：EN、ZH、_x000D_
眼科：EN、ZH、_x000D_
耳鼻咽喉科：EN、ZH、_x000D_
歯科：EN、ZH</t>
    <phoneticPr fontId="13"/>
  </si>
  <si>
    <t>いわき市医療センター</t>
    <phoneticPr fontId="13"/>
  </si>
  <si>
    <t>Iwaki City Medical Center</t>
  </si>
  <si>
    <t>973-8555</t>
  </si>
  <si>
    <t>福島県いわき市内郷御厩町久世原１６</t>
  </si>
  <si>
    <t>16 Kusehara, iwakishi, fukushimaprefecture,973-8555</t>
  </si>
  <si>
    <t>0246-26-3151</t>
  </si>
  <si>
    <t>月～金 8:30～11:00  11:40～13:00（診療科によって異なる）
救急外来
平日夜間：17:00～8:00
土日・祝日：24時間対応</t>
    <phoneticPr fontId="13"/>
  </si>
  <si>
    <t>http://iwaki-city-medical-center.jp/(日本語）</t>
  </si>
  <si>
    <t>救急科、内科、外科、小児科、脳神経外科、泌尿器科、整形外科、眼科、耳鼻咽喉科、産科、婦人科、その他
対応言語（翻訳機による）
EN、DE、FR、ES、IT、PT、RU、ZH、KO、　TH、VI、LO、AR、カンボジア語・ミャンマー語・インドネシア語・フィルピン語・ベンガル語・マレー語</t>
    <phoneticPr fontId="1"/>
  </si>
  <si>
    <t>第三次救急医療機関（救命救急センター）</t>
    <rPh sb="0" eb="1">
      <t>ダイ</t>
    </rPh>
    <rPh sb="1" eb="3">
      <t>サンジ</t>
    </rPh>
    <rPh sb="3" eb="5">
      <t>キュウキュウ</t>
    </rPh>
    <rPh sb="5" eb="7">
      <t>イリョウ</t>
    </rPh>
    <rPh sb="7" eb="9">
      <t>キカン</t>
    </rPh>
    <rPh sb="10" eb="12">
      <t>キュウメイ</t>
    </rPh>
    <rPh sb="12" eb="14">
      <t>キュウキュウ</t>
    </rPh>
    <phoneticPr fontId="9"/>
  </si>
  <si>
    <t>08茨城県</t>
    <rPh sb="2" eb="5">
      <t>イバラキケン</t>
    </rPh>
    <phoneticPr fontId="10"/>
  </si>
  <si>
    <t>株式会社日立製作所ひたちなか総合病院</t>
    <rPh sb="0" eb="2">
      <t>カブシキ</t>
    </rPh>
    <rPh sb="14" eb="16">
      <t>ソウゴウ</t>
    </rPh>
    <rPh sb="16" eb="18">
      <t>ビョウイン</t>
    </rPh>
    <phoneticPr fontId="13"/>
  </si>
  <si>
    <t>Hitachi, Ltd. Hitachinaka General Hospital</t>
  </si>
  <si>
    <t>〒312-0057</t>
  </si>
  <si>
    <t>茨城県ひたちなか市石川町20番1</t>
    <rPh sb="0" eb="3">
      <t>イバラギケン</t>
    </rPh>
    <rPh sb="8" eb="9">
      <t>シ</t>
    </rPh>
    <rPh sb="9" eb="12">
      <t>イシカワチョウ</t>
    </rPh>
    <rPh sb="14" eb="15">
      <t>バン</t>
    </rPh>
    <phoneticPr fontId="13"/>
  </si>
  <si>
    <t>20-1 ishikawacho, Hitachinaka, Ibaraki, 312-0057</t>
  </si>
  <si>
    <t>029-354-5111</t>
  </si>
  <si>
    <t>8：15～16：30（病院休日を除く）</t>
    <rPh sb="11" eb="13">
      <t>ビョウイン</t>
    </rPh>
    <rPh sb="13" eb="15">
      <t>キュウジツ</t>
    </rPh>
    <phoneticPr fontId="13"/>
  </si>
  <si>
    <t>http://www.hitachi.co.jp/hospital/hitachinaka/index.html</t>
  </si>
  <si>
    <t>救急科：EN、内科：EN、外科：EN、小児科：EN、皮膚科：EN、脳神経外科：EN、泌尿器科：EN、整形外科：EN、形成外科：EN、耳鼻咽喉科：EN、婦人科:EN、歯科口腔外科：EN</t>
    <rPh sb="58" eb="62">
      <t>ケイセイゲカ</t>
    </rPh>
    <rPh sb="84" eb="88">
      <t>コウクウゲカ</t>
    </rPh>
    <phoneticPr fontId="1"/>
  </si>
  <si>
    <t>VISA、MASTER、JCB、AMEX、Diners Club、Discover</t>
  </si>
  <si>
    <t>病院</t>
    <phoneticPr fontId="9"/>
  </si>
  <si>
    <t>POCKETALK（ポケトーク）対応言語</t>
    <rPh sb="16" eb="20">
      <t>タイオウゲンゴ</t>
    </rPh>
    <phoneticPr fontId="1"/>
  </si>
  <si>
    <t>医療法人　寛正会　水海道さくら病院</t>
    <rPh sb="0" eb="2">
      <t>イリョウ</t>
    </rPh>
    <rPh sb="2" eb="4">
      <t>ホウジン</t>
    </rPh>
    <rPh sb="5" eb="7">
      <t>カンセイ</t>
    </rPh>
    <rPh sb="7" eb="8">
      <t>カイ</t>
    </rPh>
    <rPh sb="9" eb="12">
      <t>ミツカイドウ</t>
    </rPh>
    <rPh sb="15" eb="17">
      <t>ビョウイン</t>
    </rPh>
    <phoneticPr fontId="13"/>
  </si>
  <si>
    <t>MitsukaidosakuraHospital</t>
  </si>
  <si>
    <t>303-0005</t>
  </si>
  <si>
    <t>茨城県常総市水海道森下町4447</t>
    <rPh sb="0" eb="12">
      <t>イバラキケンジョウソウシミツカイドウモリシタマチ</t>
    </rPh>
    <phoneticPr fontId="13"/>
  </si>
  <si>
    <t>Ibarakikenjososhi Mitsukaido Morishita-cho</t>
  </si>
  <si>
    <t>0297-23-2223</t>
  </si>
  <si>
    <t>8:30~17:00</t>
  </si>
  <si>
    <t>http://www.msakura-hsp.com</t>
  </si>
  <si>
    <t>内科：ＥＮ.ＥＳ.ＰＴ　　　外科：ＥＮ.ＥＳ.ＰＴ　　　整形：ＥＮ.ＥＳ.ＰＴ</t>
    <rPh sb="0" eb="2">
      <t>ナイカ</t>
    </rPh>
    <rPh sb="14" eb="16">
      <t>ゲカ</t>
    </rPh>
    <rPh sb="28" eb="30">
      <t>セイケイ</t>
    </rPh>
    <phoneticPr fontId="13"/>
  </si>
  <si>
    <t>医療通訳(有資格者)の配置はしておりませんが、外国人(ブラジル国籍)を１名採用し、日本語が分からない外国人患者様に対してのサポートを行っている。（ポルトガル語・スペイン語）月.火.木.金8:30～13:00 (水)8：30～17:00</t>
    <phoneticPr fontId="9"/>
  </si>
  <si>
    <t>水戸赤十字病院</t>
    <rPh sb="0" eb="2">
      <t>ミト</t>
    </rPh>
    <rPh sb="2" eb="5">
      <t>セキジュウジ</t>
    </rPh>
    <rPh sb="5" eb="7">
      <t>ビョウイン</t>
    </rPh>
    <phoneticPr fontId="13"/>
  </si>
  <si>
    <t>Japanese Red Cross Mito Hospital</t>
    <phoneticPr fontId="1"/>
  </si>
  <si>
    <t>310-0011</t>
  </si>
  <si>
    <t>茨城県水戸市三の丸3-12-48</t>
    <rPh sb="0" eb="3">
      <t>イバラキケン</t>
    </rPh>
    <rPh sb="3" eb="6">
      <t>ミトシ</t>
    </rPh>
    <rPh sb="6" eb="7">
      <t>サン</t>
    </rPh>
    <rPh sb="8" eb="9">
      <t>マル</t>
    </rPh>
    <phoneticPr fontId="13"/>
  </si>
  <si>
    <t>3-12-48 sannomaru,mitoshi,ibarakiprefecture,310-0011</t>
  </si>
  <si>
    <t>029-221-5177</t>
  </si>
  <si>
    <t>月-金8:30‐11:00（救急外来24時間対応)　　　　　　　土日・祝日：救急外来24時間対応</t>
    <rPh sb="0" eb="1">
      <t>ゲツ</t>
    </rPh>
    <rPh sb="2" eb="3">
      <t>キン</t>
    </rPh>
    <phoneticPr fontId="13"/>
  </si>
  <si>
    <t>https://mito.jrc.or.jp</t>
    <phoneticPr fontId="1"/>
  </si>
  <si>
    <t>内科、小児科、外科、整形外科、形成外科、脳神経外科、皮膚科、泌尿器科、産婦人科、眼科、耳鼻咽喉科：EN,ZH,KO,RU,ID,MS,ES,PT,MN,FR,DE,FA,NE,VI,TH,PO,RO,SI,HI,IT,KM,LO,AR,UK（音声翻訳機）</t>
    <rPh sb="3" eb="6">
      <t>ショウニカ</t>
    </rPh>
    <rPh sb="7" eb="9">
      <t>ゲカ</t>
    </rPh>
    <rPh sb="10" eb="12">
      <t>セイケイ</t>
    </rPh>
    <rPh sb="12" eb="14">
      <t>ゲカ</t>
    </rPh>
    <rPh sb="15" eb="17">
      <t>ケイセイ</t>
    </rPh>
    <rPh sb="17" eb="19">
      <t>ゲカ</t>
    </rPh>
    <rPh sb="20" eb="23">
      <t>ノウシンケイ</t>
    </rPh>
    <rPh sb="23" eb="25">
      <t>ゲカ</t>
    </rPh>
    <rPh sb="26" eb="29">
      <t>ヒフカ</t>
    </rPh>
    <rPh sb="30" eb="34">
      <t>ヒニョウキカ</t>
    </rPh>
    <rPh sb="35" eb="39">
      <t>サンフジンカ</t>
    </rPh>
    <rPh sb="40" eb="42">
      <t>ガンカ</t>
    </rPh>
    <rPh sb="43" eb="45">
      <t>ジビ</t>
    </rPh>
    <rPh sb="45" eb="47">
      <t>インコウ</t>
    </rPh>
    <rPh sb="47" eb="48">
      <t>カ</t>
    </rPh>
    <rPh sb="121" eb="123">
      <t>オンセイ</t>
    </rPh>
    <rPh sb="123" eb="126">
      <t>ホンヤクキ</t>
    </rPh>
    <phoneticPr fontId="15"/>
  </si>
  <si>
    <t>VISA、MASTER、AMEX、JCB、Diners Club、DISCOVER</t>
    <phoneticPr fontId="1"/>
  </si>
  <si>
    <t>Suica、PASMO、ICOCA、はやかけん、QUICPay（IDは使用不可）、Edy、WAON、nanaco、PayPay、d払い、楽天ペイ、auPAY 等　※全て１回払いのみ　</t>
    <phoneticPr fontId="1"/>
  </si>
  <si>
    <t>音声翻訳機による対応：EN,ZH,KO,RU,ID,MS,ES,PT,MN,FR,DE,FA,NE,VI,TH,PO,RO,SI,HI,IT,KM,LO,AR,UK/月-金 8:30-17:00</t>
    <rPh sb="0" eb="2">
      <t>オンセイ</t>
    </rPh>
    <rPh sb="2" eb="5">
      <t>ホンヤクキ</t>
    </rPh>
    <rPh sb="8" eb="10">
      <t>タイオウ</t>
    </rPh>
    <rPh sb="83" eb="84">
      <t>ゲツ</t>
    </rPh>
    <rPh sb="85" eb="86">
      <t>キン</t>
    </rPh>
    <phoneticPr fontId="13"/>
  </si>
  <si>
    <t>山中医院</t>
    <rPh sb="0" eb="2">
      <t>ヤマナカ</t>
    </rPh>
    <rPh sb="2" eb="4">
      <t>イイン</t>
    </rPh>
    <phoneticPr fontId="13"/>
  </si>
  <si>
    <t>Yamanaka Clinic</t>
  </si>
  <si>
    <t>306-0011</t>
  </si>
  <si>
    <t>茨城県古河市東1丁目7-11</t>
    <rPh sb="0" eb="3">
      <t>イバラキケン</t>
    </rPh>
    <rPh sb="3" eb="6">
      <t>コガシ</t>
    </rPh>
    <rPh sb="6" eb="7">
      <t>ヒガシ</t>
    </rPh>
    <rPh sb="8" eb="10">
      <t>チョウメ</t>
    </rPh>
    <phoneticPr fontId="13"/>
  </si>
  <si>
    <t>1-7-11　Higashi　Koga city　Ibaraki</t>
  </si>
  <si>
    <t>0280-32-0288</t>
  </si>
  <si>
    <t>月-金:8:30-12:00　　　　　　　　　15：00-18：00　　　　　　　　　　日：8：30-12：00（救急外来24時間対応)
土・祝日休診　救急外来24時間対応</t>
    <rPh sb="44" eb="45">
      <t>ニチ</t>
    </rPh>
    <rPh sb="57" eb="59">
      <t>キュウキュウ</t>
    </rPh>
    <rPh sb="59" eb="61">
      <t>ガイライ</t>
    </rPh>
    <rPh sb="63" eb="65">
      <t>ジカン</t>
    </rPh>
    <rPh sb="65" eb="67">
      <t>タイオウ</t>
    </rPh>
    <rPh sb="69" eb="70">
      <t>ド</t>
    </rPh>
    <rPh sb="71" eb="73">
      <t>シュクジツ</t>
    </rPh>
    <rPh sb="73" eb="75">
      <t>キュウシン</t>
    </rPh>
    <phoneticPr fontId="15"/>
  </si>
  <si>
    <t>内科：EN</t>
    <rPh sb="0" eb="2">
      <t>ナイカ</t>
    </rPh>
    <phoneticPr fontId="13"/>
  </si>
  <si>
    <t xml:space="preserve">
遠藤産婦人科医院</t>
    <rPh sb="1" eb="3">
      <t>エンドウ</t>
    </rPh>
    <rPh sb="3" eb="9">
      <t>サンフジンカイイン</t>
    </rPh>
    <phoneticPr fontId="13"/>
  </si>
  <si>
    <t>Endo Ladies Clinic</t>
  </si>
  <si>
    <t>308-0008</t>
    <phoneticPr fontId="1"/>
  </si>
  <si>
    <t>茨城県筑西市八丁台63</t>
    <rPh sb="0" eb="3">
      <t>イバラキケン</t>
    </rPh>
    <rPh sb="3" eb="5">
      <t>チクセイ</t>
    </rPh>
    <rPh sb="5" eb="6">
      <t>シ</t>
    </rPh>
    <rPh sb="6" eb="7">
      <t>ハッ</t>
    </rPh>
    <rPh sb="7" eb="8">
      <t>チョウ</t>
    </rPh>
    <rPh sb="8" eb="9">
      <t>ダイ</t>
    </rPh>
    <phoneticPr fontId="13"/>
  </si>
  <si>
    <t>63hattyoudai，chikuseishi,
ibarakiprefecture 308-0005</t>
    <phoneticPr fontId="1"/>
  </si>
  <si>
    <t>0296-20-1000</t>
  </si>
  <si>
    <t>月‐水,金,土
9:00-17:00</t>
    <rPh sb="0" eb="1">
      <t>ゲツ</t>
    </rPh>
    <rPh sb="2" eb="3">
      <t>スイ</t>
    </rPh>
    <rPh sb="4" eb="5">
      <t>キン</t>
    </rPh>
    <rPh sb="6" eb="7">
      <t>ド</t>
    </rPh>
    <phoneticPr fontId="13"/>
  </si>
  <si>
    <t xml:space="preserve">
http://www.endoclinic.or.jp </t>
  </si>
  <si>
    <t>産科：EN ES PT
婦人科：EN ES PT</t>
  </si>
  <si>
    <t>VISA、MASTER、DC、Nicos、MUFG、UFJ</t>
    <phoneticPr fontId="1"/>
  </si>
  <si>
    <t>交通系IC、nanaco、WAON、QRコード決済</t>
    <rPh sb="0" eb="3">
      <t>コウツウケイ</t>
    </rPh>
    <rPh sb="23" eb="25">
      <t>ケッサイ</t>
    </rPh>
    <phoneticPr fontId="1"/>
  </si>
  <si>
    <t>木曜
日曜祭日
以外
9:00-
17:30
ES PT</t>
    <rPh sb="0" eb="2">
      <t>モクヨウ</t>
    </rPh>
    <rPh sb="3" eb="5">
      <t>ニチヨウ</t>
    </rPh>
    <rPh sb="5" eb="7">
      <t>サイジツ</t>
    </rPh>
    <rPh sb="8" eb="10">
      <t>イガイ</t>
    </rPh>
    <phoneticPr fontId="13"/>
  </si>
  <si>
    <t>英語を話せる医師が外来対応</t>
    <rPh sb="0" eb="2">
      <t>エイゴ</t>
    </rPh>
    <rPh sb="3" eb="4">
      <t>ハナ</t>
    </rPh>
    <rPh sb="6" eb="8">
      <t>イシ</t>
    </rPh>
    <rPh sb="9" eb="10">
      <t>ソト</t>
    </rPh>
    <rPh sb="10" eb="11">
      <t>ライ</t>
    </rPh>
    <rPh sb="11" eb="13">
      <t>タイオウ</t>
    </rPh>
    <phoneticPr fontId="13"/>
  </si>
  <si>
    <t>湖北歯科医院</t>
  </si>
  <si>
    <t>Kohoku Dental Clinic</t>
  </si>
  <si>
    <t>〒315-0041</t>
  </si>
  <si>
    <t>茨城県石岡市田島2-6-3</t>
  </si>
  <si>
    <t>2-6-3 Tajima, Ishioka, Ibaraki, 315-0041</t>
  </si>
  <si>
    <t>0299-22-2279</t>
  </si>
  <si>
    <t>月-金:9:00-12:00,14:00-18:00★土:9:00-12:00,14:00-18:00</t>
  </si>
  <si>
    <t>歯科：EN、ZH</t>
  </si>
  <si>
    <t>歯科診療所</t>
  </si>
  <si>
    <t>冨田歯科医院</t>
  </si>
  <si>
    <t>Tomita Dental Clinic</t>
  </si>
  <si>
    <t>〒315-0037</t>
  </si>
  <si>
    <t>茨城県石岡市東石岡3-4-19</t>
  </si>
  <si>
    <t>3-4-19 Higashiishioka, Ishioka, Ibaraki, 315-0037</t>
  </si>
  <si>
    <t>0299-26-6677</t>
  </si>
  <si>
    <t>月-金: 8:30-12:00,14:00-18:30★土:8:30-12:00,14:00-17:00</t>
  </si>
  <si>
    <t>ＥＮ/診療時間内</t>
    <phoneticPr fontId="9"/>
  </si>
  <si>
    <t>たかいそ海岸歯科</t>
    <rPh sb="4" eb="8">
      <t>カイガンシカ</t>
    </rPh>
    <phoneticPr fontId="13"/>
  </si>
  <si>
    <t>Takaiso Beach Dental Clinic</t>
  </si>
  <si>
    <t>319-1414</t>
  </si>
  <si>
    <t>茨城県日立市日高町4-18-15</t>
    <rPh sb="0" eb="3">
      <t>イバラキケン</t>
    </rPh>
    <rPh sb="3" eb="6">
      <t>ヒタチシ</t>
    </rPh>
    <rPh sb="6" eb="9">
      <t>ヒダカチョウ</t>
    </rPh>
    <phoneticPr fontId="13"/>
  </si>
  <si>
    <t>4-18-15　Hitaka-cho Hitachi-city Ibaraki</t>
  </si>
  <si>
    <t xml:space="preserve">0294-33-5648 </t>
  </si>
  <si>
    <t>9:00-12:30/15:00-18:30</t>
  </si>
  <si>
    <t>https://www.takaiso-dc.com/Oral Health</t>
  </si>
  <si>
    <t>Oral Health :EN</t>
  </si>
  <si>
    <t>全</t>
    <rPh sb="0" eb="1">
      <t>ゼン</t>
    </rPh>
    <phoneticPr fontId="13"/>
  </si>
  <si>
    <t>803 常陸太田・ひたちなか</t>
  </si>
  <si>
    <t>小豆畑病院</t>
    <rPh sb="0" eb="3">
      <t>アズハタ</t>
    </rPh>
    <rPh sb="3" eb="5">
      <t>ビョウイン</t>
    </rPh>
    <phoneticPr fontId="8"/>
  </si>
  <si>
    <t>Azuhata Hospital</t>
  </si>
  <si>
    <t>311-0105</t>
  </si>
  <si>
    <t>茨城県那珂市菅谷605</t>
    <rPh sb="0" eb="3">
      <t>イバラキケン</t>
    </rPh>
    <rPh sb="6" eb="8">
      <t>スガヤ</t>
    </rPh>
    <phoneticPr fontId="8"/>
  </si>
  <si>
    <t>605　Sugaya,Nakasi,Ibaraki, 311-0105</t>
  </si>
  <si>
    <t>029-295-2611</t>
  </si>
  <si>
    <t>月-土：9：00～17：30</t>
    <rPh sb="0" eb="1">
      <t>ゲツ</t>
    </rPh>
    <rPh sb="2" eb="3">
      <t>ド</t>
    </rPh>
    <phoneticPr fontId="8"/>
  </si>
  <si>
    <t>http://www.azuhata-hosp.com/</t>
  </si>
  <si>
    <t>救急科：EN、内科：EN、外科：EN</t>
    <rPh sb="0" eb="2">
      <t>キュウキュウ</t>
    </rPh>
    <rPh sb="7" eb="9">
      <t>ナイカ</t>
    </rPh>
    <rPh sb="13" eb="15">
      <t>ゲカ</t>
    </rPh>
    <phoneticPr fontId="13"/>
  </si>
  <si>
    <t>808 筑西・下妻</t>
  </si>
  <si>
    <t>吾妻歯科医院</t>
    <rPh sb="0" eb="2">
      <t>アズマ</t>
    </rPh>
    <rPh sb="2" eb="4">
      <t>シカ</t>
    </rPh>
    <rPh sb="4" eb="6">
      <t>イイン</t>
    </rPh>
    <phoneticPr fontId="13"/>
  </si>
  <si>
    <t>AZUMA Dental Office</t>
  </si>
  <si>
    <t>300-4417</t>
  </si>
  <si>
    <t>茨城県桜川市真壁町飯塚909-2</t>
  </si>
  <si>
    <t>909-2 Makabecho Iitsuka, Sakuragawa, Ibaraki, 300-4417</t>
  </si>
  <si>
    <t>0296-54-1038</t>
  </si>
  <si>
    <t>月-土:9:00〜17:30</t>
    <rPh sb="0" eb="1">
      <t>ゲツ</t>
    </rPh>
    <rPh sb="2" eb="3">
      <t>ツチ</t>
    </rPh>
    <phoneticPr fontId="13"/>
  </si>
  <si>
    <t>歯科診療所</t>
    <rPh sb="0" eb="2">
      <t>シカ</t>
    </rPh>
    <rPh sb="2" eb="5">
      <t>シンリョウジョ</t>
    </rPh>
    <phoneticPr fontId="8"/>
  </si>
  <si>
    <t>英語を話せる歯科医師による外来：EN
外来診療時間中対応</t>
    <rPh sb="0" eb="2">
      <t>エイゴ</t>
    </rPh>
    <rPh sb="3" eb="4">
      <t>ハナ</t>
    </rPh>
    <rPh sb="6" eb="8">
      <t>シカ</t>
    </rPh>
    <rPh sb="8" eb="10">
      <t>イシ</t>
    </rPh>
    <rPh sb="13" eb="15">
      <t>ガイライ</t>
    </rPh>
    <rPh sb="19" eb="21">
      <t>ガイライ</t>
    </rPh>
    <rPh sb="21" eb="23">
      <t>シンリョウ</t>
    </rPh>
    <rPh sb="23" eb="26">
      <t>ジカンチュウ</t>
    </rPh>
    <rPh sb="26" eb="28">
      <t>タイオウ</t>
    </rPh>
    <phoneticPr fontId="8"/>
  </si>
  <si>
    <t>阿部歯科クリニック</t>
    <rPh sb="0" eb="2">
      <t>アベ</t>
    </rPh>
    <rPh sb="2" eb="4">
      <t>シカ</t>
    </rPh>
    <phoneticPr fontId="13"/>
  </si>
  <si>
    <t>Abe Dental Clinic</t>
  </si>
  <si>
    <t>319-2144</t>
  </si>
  <si>
    <t>茨城県常陸大宮市泉445-3</t>
  </si>
  <si>
    <t>445-3 Izumi, Hitachiomiya, Ibaraki, 319-2144</t>
  </si>
  <si>
    <t>0295-52-6480</t>
  </si>
  <si>
    <t>月-金:8:40-12:30,14:20-18:30★土:8:40-14:00</t>
  </si>
  <si>
    <t>EN/9:00-16:00</t>
  </si>
  <si>
    <t>石井外科内科医院</t>
    <rPh sb="0" eb="2">
      <t>イシイ</t>
    </rPh>
    <rPh sb="2" eb="4">
      <t>ゲカ</t>
    </rPh>
    <rPh sb="4" eb="6">
      <t>ナイカ</t>
    </rPh>
    <rPh sb="6" eb="8">
      <t>イイン</t>
    </rPh>
    <phoneticPr fontId="47"/>
  </si>
  <si>
    <t>Ishii Medical Clinic</t>
  </si>
  <si>
    <t>310-0851</t>
  </si>
  <si>
    <t>茨城県水戸市千波町1386</t>
  </si>
  <si>
    <t>1386 Sembacho, Mito, Ibaraki, 310-0851</t>
  </si>
  <si>
    <t>029-243-0121</t>
  </si>
  <si>
    <t>月/火/水/金:8:30-11:45,14:00-17:30★木:8:30-11:45★土:(第二・四)8:30-11:45,14:00-16:00 外科：(水・金)</t>
    <rPh sb="44" eb="45">
      <t>ド</t>
    </rPh>
    <rPh sb="47" eb="49">
      <t>ダイニ</t>
    </rPh>
    <rPh sb="50" eb="51">
      <t>ヨン</t>
    </rPh>
    <rPh sb="75" eb="77">
      <t>ゲカ</t>
    </rPh>
    <phoneticPr fontId="1"/>
  </si>
  <si>
    <t>http://www15.plala.or.jp/ishii_mc (日本語)</t>
    <phoneticPr fontId="1"/>
  </si>
  <si>
    <t>内科：EN、外科：EN、小児科：EN</t>
    <phoneticPr fontId="1"/>
  </si>
  <si>
    <t>診療所</t>
    <rPh sb="0" eb="3">
      <t>シンリョウジョ</t>
    </rPh>
    <phoneticPr fontId="8"/>
  </si>
  <si>
    <t>石川クリニック</t>
    <rPh sb="0" eb="2">
      <t>イシカワ</t>
    </rPh>
    <phoneticPr fontId="13"/>
  </si>
  <si>
    <t>Ishikawa Clinic</t>
  </si>
  <si>
    <t>316-0015</t>
  </si>
  <si>
    <t>茨城県日立市金沢町4-24-16</t>
  </si>
  <si>
    <t>4-24-16 Kanesawacho, Hitachi, Ibaraki, 316-0015</t>
  </si>
  <si>
    <t>0294-33-7788</t>
  </si>
  <si>
    <t>月/水/金:8:30-11:30,14:00-17:00★火:8:30-11:00,14:00-17:00★土:8:30-11:30</t>
    <rPh sb="29" eb="30">
      <t>ヒ</t>
    </rPh>
    <phoneticPr fontId="13"/>
  </si>
  <si>
    <t>http://ishikawa-cl.com (日本語)★http://www.ishikawa-cl.com/index_en.html (英語)</t>
    <rPh sb="71" eb="73">
      <t>エイゴ</t>
    </rPh>
    <phoneticPr fontId="13"/>
  </si>
  <si>
    <t>内科：EN、泌尿器科：EN</t>
    <phoneticPr fontId="1"/>
  </si>
  <si>
    <t>英語を話せる事務員・医師による外来</t>
  </si>
  <si>
    <t>いずみ内科医院</t>
    <rPh sb="3" eb="5">
      <t>ナイカ</t>
    </rPh>
    <rPh sb="5" eb="7">
      <t>イイン</t>
    </rPh>
    <phoneticPr fontId="13"/>
  </si>
  <si>
    <t>Izumi Medical Clinic</t>
  </si>
  <si>
    <t>300-1221</t>
  </si>
  <si>
    <t>茨城県牛久市牛久町165番1号</t>
  </si>
  <si>
    <t>165-1, Ushikucho, Ushiku, Ibaraki, 300-1221</t>
  </si>
  <si>
    <t>029-830-8655</t>
  </si>
  <si>
    <t>月/火/木/金:9:00-12:00,15:00-18:00★日:9:00-12:00,15:00-18:00</t>
  </si>
  <si>
    <t/>
  </si>
  <si>
    <t>初期救急医療機関</t>
    <rPh sb="0" eb="2">
      <t>ショキ</t>
    </rPh>
    <rPh sb="2" eb="4">
      <t>キュウキュウ</t>
    </rPh>
    <rPh sb="4" eb="6">
      <t>イリョウ</t>
    </rPh>
    <rPh sb="6" eb="8">
      <t>キカン</t>
    </rPh>
    <phoneticPr fontId="8"/>
  </si>
  <si>
    <t>日・月・火・木・金 9:00-12:00 15:00-18:00:EN</t>
    <rPh sb="0" eb="1">
      <t>ニチ</t>
    </rPh>
    <rPh sb="4" eb="5">
      <t>カ</t>
    </rPh>
    <rPh sb="6" eb="7">
      <t>モク</t>
    </rPh>
    <rPh sb="8" eb="9">
      <t>キン</t>
    </rPh>
    <phoneticPr fontId="8"/>
  </si>
  <si>
    <t>日・月・火・木・金 15:00-18:00:EN</t>
    <rPh sb="0" eb="1">
      <t>ニチ</t>
    </rPh>
    <rPh sb="4" eb="5">
      <t>カ</t>
    </rPh>
    <rPh sb="6" eb="7">
      <t>モク</t>
    </rPh>
    <rPh sb="8" eb="9">
      <t>キン</t>
    </rPh>
    <phoneticPr fontId="8"/>
  </si>
  <si>
    <t>日・月・火・木・金 9:00-12:00 15:00-18:00英語を話せる医師による外来:EN</t>
    <rPh sb="0" eb="1">
      <t>ニチ</t>
    </rPh>
    <rPh sb="4" eb="5">
      <t>カ</t>
    </rPh>
    <rPh sb="6" eb="7">
      <t>モク</t>
    </rPh>
    <rPh sb="8" eb="9">
      <t>キン</t>
    </rPh>
    <rPh sb="32" eb="34">
      <t>エイゴ</t>
    </rPh>
    <rPh sb="35" eb="36">
      <t>ハナ</t>
    </rPh>
    <rPh sb="38" eb="40">
      <t>イシ</t>
    </rPh>
    <rPh sb="43" eb="45">
      <t>ガイライ</t>
    </rPh>
    <phoneticPr fontId="8"/>
  </si>
  <si>
    <t>いそはらクリニック</t>
  </si>
  <si>
    <t>Isohara Clinic</t>
  </si>
  <si>
    <t>319-1541</t>
  </si>
  <si>
    <t>茨城県北茨城市磯原町磯原4-112-2</t>
  </si>
  <si>
    <t>4-112-2 Isoharacho Isohara, Kitaibaraki, Ibaraki, 319-1541</t>
  </si>
  <si>
    <t>0293-30-1580</t>
  </si>
  <si>
    <t>月-金:8:30-12:00,15:00-19:00(午後の受付時間は、曜日により異なる)★土:8:30-12:00,14:00-17:00</t>
  </si>
  <si>
    <t>一般財団法人　筑波麗仁会　筑波学園病院</t>
    <rPh sb="0" eb="2">
      <t>イッパン</t>
    </rPh>
    <rPh sb="2" eb="4">
      <t>ザイダン</t>
    </rPh>
    <rPh sb="4" eb="6">
      <t>ホウジン</t>
    </rPh>
    <rPh sb="7" eb="9">
      <t>ツクバ</t>
    </rPh>
    <rPh sb="9" eb="10">
      <t>レイ</t>
    </rPh>
    <rPh sb="10" eb="11">
      <t>ジン</t>
    </rPh>
    <rPh sb="11" eb="12">
      <t>カイ</t>
    </rPh>
    <rPh sb="13" eb="15">
      <t>ツクバ</t>
    </rPh>
    <rPh sb="15" eb="17">
      <t>ガクエン</t>
    </rPh>
    <rPh sb="17" eb="19">
      <t>ビョウイン</t>
    </rPh>
    <phoneticPr fontId="13"/>
  </si>
  <si>
    <t>Tsukuba Gakuen Hospital</t>
  </si>
  <si>
    <t>305-0854</t>
  </si>
  <si>
    <t>茨城県つくば市上横場2573-1</t>
  </si>
  <si>
    <t>2573-1 Kamiyokoba, Tsukuba, Ibaraki, 305-0854</t>
  </si>
  <si>
    <t>029-836-1355</t>
  </si>
  <si>
    <t>月-金:8:00-11:00,12:00-15:00★土:8:00-11:00★(予約制)</t>
  </si>
  <si>
    <t>http://www.gakuen-hospital.or.jp (日本語, 英語, 韓国語, 中国語)</t>
  </si>
  <si>
    <t>救急科：EN、内科：EN、外科：EN、小児科：EN、皮膚科：EN、泌尿器科：EN、整形外科：EN、眼科：EN、耳鼻咽喉科：EN、産科：EN、婦人科：EN、歯科：EN</t>
    <phoneticPr fontId="1"/>
  </si>
  <si>
    <t>茨城西南医療センター病院</t>
    <rPh sb="0" eb="2">
      <t>イバラキ</t>
    </rPh>
    <rPh sb="2" eb="4">
      <t>セイナン</t>
    </rPh>
    <rPh sb="4" eb="6">
      <t>イリョウ</t>
    </rPh>
    <rPh sb="10" eb="12">
      <t>ビョウイン</t>
    </rPh>
    <phoneticPr fontId="13"/>
  </si>
  <si>
    <t>Ibaraki Seinan Medical Center Hospital</t>
  </si>
  <si>
    <t>306-0433</t>
  </si>
  <si>
    <t>茨城県猿島郡境町2190</t>
    <phoneticPr fontId="13"/>
  </si>
  <si>
    <t>2190 Sakai-machi, Sashima-gun, Ibaraki, 306-0433</t>
  </si>
  <si>
    <t>0280-87-8111</t>
  </si>
  <si>
    <t>月-金:8:30-11:00</t>
    <phoneticPr fontId="13"/>
  </si>
  <si>
    <t>http://www.seinan-mch.or.jp/ (日本語)</t>
  </si>
  <si>
    <t>救急科：EN、内科：EN、外科：EN、小児科：EN、脳神経外科：EN、泌尿器科：EN、整形外科：EN、眼科：EN、産科：EN、婦人科：EN</t>
    <phoneticPr fontId="13"/>
  </si>
  <si>
    <t>第三次救急医療機関</t>
    <rPh sb="1" eb="2">
      <t>サン</t>
    </rPh>
    <phoneticPr fontId="13"/>
  </si>
  <si>
    <t>診察医師の対応（英語）・電話医療通訳サービス・音声翻訳機による対応</t>
    <rPh sb="0" eb="2">
      <t>シンサツ</t>
    </rPh>
    <rPh sb="2" eb="4">
      <t>イシ</t>
    </rPh>
    <rPh sb="5" eb="7">
      <t>タイオウ</t>
    </rPh>
    <rPh sb="8" eb="10">
      <t>エイゴ</t>
    </rPh>
    <phoneticPr fontId="8"/>
  </si>
  <si>
    <t>医療法人　あさひクリニック</t>
    <rPh sb="0" eb="2">
      <t>イリョウ</t>
    </rPh>
    <rPh sb="2" eb="4">
      <t>ホウジン</t>
    </rPh>
    <phoneticPr fontId="13"/>
  </si>
  <si>
    <t>Asahi Clinic</t>
  </si>
  <si>
    <t>309-1717</t>
  </si>
  <si>
    <t>茨城県笠間市旭町108-6</t>
    <phoneticPr fontId="13"/>
  </si>
  <si>
    <t>108-6 Asahimachi, Kasama, Ibaraki, 309-1717</t>
  </si>
  <si>
    <t>0296-78-5011</t>
  </si>
  <si>
    <t>月/火/木/金:9:00-12:00,14:30-18:00★土:9:00-12:00</t>
  </si>
  <si>
    <t>http://asahi-cl.blogdehp.ne.jp (日本語)</t>
  </si>
  <si>
    <t>内科：EN、小児科：EN</t>
    <phoneticPr fontId="13"/>
  </si>
  <si>
    <t>診療所</t>
    <rPh sb="0" eb="3">
      <t>シンリョウジョ</t>
    </rPh>
    <phoneticPr fontId="9"/>
  </si>
  <si>
    <t>英語/木，土曜不可</t>
    <rPh sb="0" eb="2">
      <t>エイゴ</t>
    </rPh>
    <rPh sb="3" eb="4">
      <t>モク</t>
    </rPh>
    <rPh sb="5" eb="7">
      <t>ドヨウ</t>
    </rPh>
    <rPh sb="7" eb="9">
      <t>フカ</t>
    </rPh>
    <phoneticPr fontId="8"/>
  </si>
  <si>
    <t>医療法人　健佑会　いちはら病院</t>
    <rPh sb="0" eb="2">
      <t>イリョウ</t>
    </rPh>
    <rPh sb="2" eb="4">
      <t>ホウジン</t>
    </rPh>
    <rPh sb="5" eb="7">
      <t>ケンスケ</t>
    </rPh>
    <rPh sb="7" eb="8">
      <t>カイ</t>
    </rPh>
    <rPh sb="13" eb="15">
      <t>ビョウイン</t>
    </rPh>
    <phoneticPr fontId="13"/>
  </si>
  <si>
    <t>Ichihara Hospital</t>
  </si>
  <si>
    <t>300-3295</t>
  </si>
  <si>
    <t>茨城県つくば市大曽根3681</t>
    <phoneticPr fontId="13"/>
  </si>
  <si>
    <t>3681 Ozone, Tsukuba, Ibaraki, 300-3295</t>
  </si>
  <si>
    <t>029-864-0303</t>
  </si>
  <si>
    <t>月-金:8:30-11:00,13:00-16:00★土:8:30-11:00</t>
    <phoneticPr fontId="13"/>
  </si>
  <si>
    <t>http://www.ichihara-hospital.or.jp/ (日本語)</t>
  </si>
  <si>
    <t>整形外科：EN</t>
    <phoneticPr fontId="15"/>
  </si>
  <si>
    <t>医療法人　玉心会　鹿嶋ハートクリニック</t>
    <rPh sb="0" eb="2">
      <t>イリョウ</t>
    </rPh>
    <rPh sb="2" eb="4">
      <t>ホウジン</t>
    </rPh>
    <rPh sb="5" eb="6">
      <t>タマ</t>
    </rPh>
    <rPh sb="6" eb="7">
      <t>ゴコロ</t>
    </rPh>
    <rPh sb="7" eb="8">
      <t>カイ</t>
    </rPh>
    <rPh sb="9" eb="11">
      <t>カシマ</t>
    </rPh>
    <phoneticPr fontId="13"/>
  </si>
  <si>
    <t>Medical Corporation Gyokushinkai Kashima Heart Clinic</t>
  </si>
  <si>
    <t xml:space="preserve">314-0343 </t>
  </si>
  <si>
    <t>茨城県神栖市平泉1番168号</t>
  </si>
  <si>
    <t>1-168, Hiraizumi, Kamisu-city, Ibaraki, 314-0343</t>
  </si>
  <si>
    <t>0299-77-8888</t>
  </si>
  <si>
    <t>月/火/水/木/金/土:8:30-11:30,13:30-16:30</t>
    <rPh sb="6" eb="7">
      <t>モク</t>
    </rPh>
    <rPh sb="9" eb="11">
      <t>･ツチ</t>
    </rPh>
    <phoneticPr fontId="15"/>
  </si>
  <si>
    <t>http://kashima-heart-cl.com/ (日本語)</t>
  </si>
  <si>
    <t>内科：EN、ZH、脳神経外科：PT</t>
    <rPh sb="9" eb="12">
      <t>ノウシンケイ</t>
    </rPh>
    <rPh sb="12" eb="14">
      <t>ゲカ</t>
    </rPh>
    <phoneticPr fontId="13"/>
  </si>
  <si>
    <t>医療法人　日立北デンタルクリニック</t>
    <rPh sb="0" eb="2">
      <t>イリョウ</t>
    </rPh>
    <rPh sb="2" eb="4">
      <t>ホウジン</t>
    </rPh>
    <rPh sb="5" eb="7">
      <t>ヒタチ</t>
    </rPh>
    <rPh sb="7" eb="8">
      <t>キタ</t>
    </rPh>
    <phoneticPr fontId="13"/>
  </si>
  <si>
    <t>Hitachikita Dental Clinic</t>
  </si>
  <si>
    <t>319-1304</t>
  </si>
  <si>
    <t>茨城県日立市十王町友部201-5</t>
    <phoneticPr fontId="13"/>
  </si>
  <si>
    <t>201-5 Juocho Tomobe, Hitachi, Ibaraki, 319-1304</t>
  </si>
  <si>
    <t>0294-20-6667</t>
  </si>
  <si>
    <t>月-金:9:00-12:00,15:00-19:00★土日:9:00-12:00,14:00-17:00</t>
    <phoneticPr fontId="13"/>
  </si>
  <si>
    <t>http://www.hk-dc.net (日本語)</t>
  </si>
  <si>
    <t>9:00-18:00:EN</t>
  </si>
  <si>
    <t>医療法人　美湖会
美浦中央病院</t>
    <rPh sb="0" eb="2">
      <t>イリョウ</t>
    </rPh>
    <rPh sb="2" eb="4">
      <t>ホウジン</t>
    </rPh>
    <rPh sb="5" eb="7">
      <t>ミコ</t>
    </rPh>
    <rPh sb="7" eb="8">
      <t>カイ</t>
    </rPh>
    <rPh sb="9" eb="11">
      <t>ミウラ</t>
    </rPh>
    <rPh sb="11" eb="13">
      <t>チュウオウ</t>
    </rPh>
    <rPh sb="13" eb="15">
      <t>ビョウイン</t>
    </rPh>
    <phoneticPr fontId="13"/>
  </si>
  <si>
    <t>Mizumikai, Miho Central Hospital</t>
  </si>
  <si>
    <t>300-0412</t>
  </si>
  <si>
    <t>茨城県稲敷郡美浦村宮地596番地</t>
  </si>
  <si>
    <t>596 Miyaji, Miho-mura, Inashiki-gun, Ibaraki, 300-0412</t>
  </si>
  <si>
    <t>029-885-3551</t>
  </si>
  <si>
    <t>月-金:9:00-11:30,16:00-17:30★土:9:00-11:30</t>
  </si>
  <si>
    <t>http://www.mihochu.or.jp/ (日本語)</t>
  </si>
  <si>
    <t>内科：EN、外科：EN、泌尿器科：EN、整形外科：EN、耳鼻咽喉科：EN、歯科：EN</t>
  </si>
  <si>
    <t>医療法人　柳澤会勝田皮膚科クリニック</t>
    <rPh sb="0" eb="2">
      <t>イリョウ</t>
    </rPh>
    <rPh sb="2" eb="4">
      <t>ホウジン</t>
    </rPh>
    <rPh sb="5" eb="7">
      <t>ヤナギサワ</t>
    </rPh>
    <rPh sb="7" eb="8">
      <t>カイ</t>
    </rPh>
    <rPh sb="8" eb="10">
      <t>カツタ</t>
    </rPh>
    <rPh sb="10" eb="13">
      <t>ヒフカ</t>
    </rPh>
    <phoneticPr fontId="13"/>
  </si>
  <si>
    <t>Yanagisawakai, Katsuta Dermatology Clinic</t>
  </si>
  <si>
    <t>312-0055</t>
  </si>
  <si>
    <t>茨城県ひたちなか市大成町35-1</t>
  </si>
  <si>
    <t>35-1 Taiseicho, Hitachinaka, Ibaraki, 312-0055</t>
  </si>
  <si>
    <t>029-275-4112</t>
  </si>
  <si>
    <t>月/火/水/金:9:00-12:00,15:00-18:30★土:9:00-12:00,15:00-17:00</t>
  </si>
  <si>
    <t>皮膚科：EN、DE</t>
  </si>
  <si>
    <t>医療法人小沢眼科内科病院</t>
    <rPh sb="0" eb="12">
      <t>イリョウホウジンコザワガンカナイカビョウイン</t>
    </rPh>
    <phoneticPr fontId="13"/>
  </si>
  <si>
    <t>kozawa eye hospital and diabetes center</t>
  </si>
  <si>
    <t>310-0845</t>
  </si>
  <si>
    <t>茨城県水戸市吉沢町246-6</t>
    <rPh sb="0" eb="9">
      <t>３１０－０８４５</t>
    </rPh>
    <phoneticPr fontId="13"/>
  </si>
  <si>
    <t>246-6 yoshizawa-cho mito-shi Ibaraki-ken</t>
  </si>
  <si>
    <t>029-246-2111</t>
  </si>
  <si>
    <t>月-土:8:30〜11:30、13：00～17:30</t>
    <rPh sb="0" eb="1">
      <t>ゲツ</t>
    </rPh>
    <rPh sb="2" eb="3">
      <t>ツチ</t>
    </rPh>
    <phoneticPr fontId="13"/>
  </si>
  <si>
    <t>http://www.kozawa-ganka.or.jp/（日本語）</t>
    <rPh sb="31" eb="33">
      <t>ニホン</t>
    </rPh>
    <rPh sb="33" eb="34">
      <t>ゴ</t>
    </rPh>
    <phoneticPr fontId="8"/>
  </si>
  <si>
    <t>VISA、MASTER、AMEX、Diners Club、JCB、ニコス、UFJ</t>
    <phoneticPr fontId="1"/>
  </si>
  <si>
    <t>音声翻訳機導入</t>
    <rPh sb="0" eb="2">
      <t>オンセイ</t>
    </rPh>
    <rPh sb="2" eb="5">
      <t>ホンヤクキ</t>
    </rPh>
    <rPh sb="5" eb="7">
      <t>ドウニュウ</t>
    </rPh>
    <phoneticPr fontId="8"/>
  </si>
  <si>
    <t>医療法人社団　克仁会恵愛小林クリニック</t>
    <rPh sb="0" eb="2">
      <t>イリョウ</t>
    </rPh>
    <rPh sb="2" eb="4">
      <t>ホウジン</t>
    </rPh>
    <rPh sb="4" eb="6">
      <t>シャダン</t>
    </rPh>
    <rPh sb="7" eb="9">
      <t>カツヒト</t>
    </rPh>
    <rPh sb="9" eb="10">
      <t>カイ</t>
    </rPh>
    <rPh sb="10" eb="12">
      <t>ケイアイ</t>
    </rPh>
    <rPh sb="12" eb="14">
      <t>コバヤシ</t>
    </rPh>
    <phoneticPr fontId="13"/>
  </si>
  <si>
    <t>Katsujinkai, Keiai Kobayashi Clinic</t>
  </si>
  <si>
    <t>311-1226</t>
  </si>
  <si>
    <t>茨城県ひたちなか市幸町16番地の1</t>
  </si>
  <si>
    <t>16-1 Saiwaicho, Hitachinaka, Ibaraki, 311-1226</t>
  </si>
  <si>
    <t>029-263-0651</t>
  </si>
  <si>
    <t>月-金:8:30-11:30,14:00-17:00(水曜日午後を除く)★土:8:30-11:30,14:00-17:00</t>
    <phoneticPr fontId="8"/>
  </si>
  <si>
    <t>http://www.katsujinkai.or.jp (日本語)</t>
  </si>
  <si>
    <t>救急科：EN、内科:EN、外科：EN、整形外科:EN</t>
    <rPh sb="0" eb="2">
      <t>キュウキュウ</t>
    </rPh>
    <rPh sb="7" eb="9">
      <t>ナイカ</t>
    </rPh>
    <rPh sb="13" eb="15">
      <t>ゲカ</t>
    </rPh>
    <rPh sb="19" eb="21">
      <t>セイケイ</t>
    </rPh>
    <rPh sb="21" eb="23">
      <t>ゲカ</t>
    </rPh>
    <phoneticPr fontId="13"/>
  </si>
  <si>
    <t>医療法人社団　青洲会　神立病院</t>
    <rPh sb="0" eb="2">
      <t>イリョウ</t>
    </rPh>
    <rPh sb="2" eb="4">
      <t>ホウジン</t>
    </rPh>
    <rPh sb="4" eb="6">
      <t>シャダン</t>
    </rPh>
    <rPh sb="7" eb="9">
      <t>セイシュウ</t>
    </rPh>
    <rPh sb="9" eb="10">
      <t>カイ</t>
    </rPh>
    <rPh sb="11" eb="13">
      <t>カンダツ</t>
    </rPh>
    <rPh sb="13" eb="15">
      <t>ビョウイン</t>
    </rPh>
    <phoneticPr fontId="8"/>
  </si>
  <si>
    <t>Kandatsu Hospital</t>
  </si>
  <si>
    <t>300-0011</t>
  </si>
  <si>
    <t>茨城県土浦市神立中央5-11-2</t>
    <rPh sb="0" eb="2">
      <t>イバラキ</t>
    </rPh>
    <rPh sb="3" eb="6">
      <t>ツチウラシ</t>
    </rPh>
    <rPh sb="6" eb="8">
      <t>カンダツ</t>
    </rPh>
    <rPh sb="8" eb="10">
      <t>チュウオウ</t>
    </rPh>
    <phoneticPr fontId="8"/>
  </si>
  <si>
    <t>5-11-2, KandatsuChuo, Tsuchira, Ibaraki, 300-0011</t>
  </si>
  <si>
    <t>029-831-9711</t>
  </si>
  <si>
    <t>月-金:9:00-12:00,15:30-17:30★土:9:00-12:00</t>
    <rPh sb="0" eb="1">
      <t>ゲツ</t>
    </rPh>
    <rPh sb="2" eb="3">
      <t>キン</t>
    </rPh>
    <rPh sb="27" eb="28">
      <t>ツチ</t>
    </rPh>
    <phoneticPr fontId="8"/>
  </si>
  <si>
    <t>http://www.seisyuukai.org/hospital/</t>
  </si>
  <si>
    <t>内科：EN ,外科：EN,整形外科：EN</t>
    <phoneticPr fontId="13"/>
  </si>
  <si>
    <t>MUFG、DC、UFJ、NICOS、VISA、Master</t>
  </si>
  <si>
    <t>電話医療通訳サービス・音声翻訳機による対応</t>
    <rPh sb="0" eb="2">
      <t>デンワ</t>
    </rPh>
    <rPh sb="2" eb="4">
      <t>イリョウ</t>
    </rPh>
    <rPh sb="4" eb="6">
      <t>ツウヤク</t>
    </rPh>
    <rPh sb="11" eb="13">
      <t>オンセイ</t>
    </rPh>
    <rPh sb="13" eb="16">
      <t>ホンヤクキ</t>
    </rPh>
    <rPh sb="19" eb="21">
      <t>タイオウ</t>
    </rPh>
    <phoneticPr fontId="8"/>
  </si>
  <si>
    <t>医療法人社団同樹会　結城病院</t>
    <rPh sb="0" eb="2">
      <t>イリョウ</t>
    </rPh>
    <rPh sb="2" eb="4">
      <t>ホウジン</t>
    </rPh>
    <rPh sb="4" eb="6">
      <t>シャダン</t>
    </rPh>
    <rPh sb="6" eb="7">
      <t>ドウ</t>
    </rPh>
    <rPh sb="7" eb="8">
      <t>ジュ</t>
    </rPh>
    <rPh sb="8" eb="9">
      <t>カイ</t>
    </rPh>
    <rPh sb="10" eb="12">
      <t>ユウキ</t>
    </rPh>
    <rPh sb="12" eb="14">
      <t>ビョウイン</t>
    </rPh>
    <phoneticPr fontId="13"/>
  </si>
  <si>
    <t>Doujukai yukihospital</t>
  </si>
  <si>
    <t>307-0001</t>
  </si>
  <si>
    <t>茨城県結城市結城9629番1</t>
    <rPh sb="0" eb="8">
      <t>３０７－０００１</t>
    </rPh>
    <rPh sb="12" eb="13">
      <t>バン</t>
    </rPh>
    <phoneticPr fontId="8"/>
  </si>
  <si>
    <t>9629-1　yuki,yuki,ibaraki</t>
  </si>
  <si>
    <t>0296-33-4161</t>
  </si>
  <si>
    <t>月‐金8:30～11:30・12:00～16:40　土8:30～11:30</t>
    <rPh sb="0" eb="1">
      <t>ゲツ</t>
    </rPh>
    <rPh sb="2" eb="3">
      <t>キン</t>
    </rPh>
    <rPh sb="26" eb="27">
      <t>ド</t>
    </rPh>
    <phoneticPr fontId="8"/>
  </si>
  <si>
    <t>http://www.yuki.or.jp/</t>
  </si>
  <si>
    <t>内科・外科・整形外科・泌尿器科：EN</t>
    <rPh sb="0" eb="2">
      <t>ナイカ</t>
    </rPh>
    <rPh sb="3" eb="5">
      <t>ゲカ</t>
    </rPh>
    <rPh sb="6" eb="8">
      <t>セイケイ</t>
    </rPh>
    <rPh sb="8" eb="10">
      <t>ゲカ</t>
    </rPh>
    <rPh sb="11" eb="15">
      <t>ヒニョウキカ</t>
    </rPh>
    <phoneticPr fontId="8"/>
  </si>
  <si>
    <t>JCB、MASTER、VISA、Rakuten、AMEX、DC、Cedyna、UFJ、DISCOVER,NICOS,SAISONCARD、OMC、Orico、MUFG、AEON、JACCS、UC、LifeCARD</t>
  </si>
  <si>
    <t>デビットカード（入院費に限る）</t>
    <rPh sb="8" eb="10">
      <t>ニュウイン</t>
    </rPh>
    <rPh sb="10" eb="11">
      <t>ヒ</t>
    </rPh>
    <rPh sb="12" eb="13">
      <t>カギ</t>
    </rPh>
    <phoneticPr fontId="1"/>
  </si>
  <si>
    <t>翻訳機導入</t>
    <rPh sb="0" eb="3">
      <t>ホンヤクキ</t>
    </rPh>
    <rPh sb="3" eb="5">
      <t>ドウニュウ</t>
    </rPh>
    <phoneticPr fontId="8"/>
  </si>
  <si>
    <t>医療法人徳洲会　古河総合病院</t>
    <rPh sb="0" eb="7">
      <t>イリョウホウジントクシュウカイ</t>
    </rPh>
    <rPh sb="8" eb="14">
      <t>コガソウゴウビョウイン</t>
    </rPh>
    <phoneticPr fontId="47"/>
  </si>
  <si>
    <t>Koga General Hospital</t>
  </si>
  <si>
    <t>306-0041</t>
  </si>
  <si>
    <t>茨城県古河市鴻巣1555</t>
    <rPh sb="0" eb="3">
      <t>イバラキケン</t>
    </rPh>
    <rPh sb="3" eb="6">
      <t>コガシ</t>
    </rPh>
    <rPh sb="6" eb="8">
      <t>コウノス</t>
    </rPh>
    <phoneticPr fontId="8"/>
  </si>
  <si>
    <t>1555 kounosu , Koga, Ibaraki, 306-0041</t>
  </si>
  <si>
    <t>0280-47-1010</t>
  </si>
  <si>
    <t>月-金　8:30-12:00　13:00-16:30　17:30-18:30　土　8:30-12:00　13:00-14:30　（救急対応：年中無休　24時間対応）</t>
    <rPh sb="0" eb="1">
      <t>ゲツ</t>
    </rPh>
    <rPh sb="2" eb="3">
      <t>キン</t>
    </rPh>
    <rPh sb="39" eb="40">
      <t>ド</t>
    </rPh>
    <rPh sb="65" eb="67">
      <t>キュウキュウ</t>
    </rPh>
    <rPh sb="67" eb="69">
      <t>タイオウ</t>
    </rPh>
    <rPh sb="70" eb="72">
      <t>ネンジュウ</t>
    </rPh>
    <rPh sb="72" eb="74">
      <t>ムキュウ</t>
    </rPh>
    <rPh sb="77" eb="79">
      <t>ジカン</t>
    </rPh>
    <rPh sb="79" eb="81">
      <t>タイオウ</t>
    </rPh>
    <phoneticPr fontId="8"/>
  </si>
  <si>
    <t>https://www.kogahosp.jp/(日本語）</t>
    <rPh sb="25" eb="28">
      <t>ニホンゴ</t>
    </rPh>
    <phoneticPr fontId="8"/>
  </si>
  <si>
    <t>救急科：EN　内科：EN　外科：EN</t>
  </si>
  <si>
    <t>VISA、MASTER、AMEX、JCB、Diners Club、</t>
  </si>
  <si>
    <t>医療法人保内郷厚生会　保内郷メディカルクリニック</t>
    <rPh sb="0" eb="2">
      <t>イリョウ</t>
    </rPh>
    <rPh sb="2" eb="4">
      <t>ホウジン</t>
    </rPh>
    <rPh sb="4" eb="6">
      <t>ホナイ</t>
    </rPh>
    <rPh sb="6" eb="7">
      <t>ゴウ</t>
    </rPh>
    <rPh sb="7" eb="9">
      <t>コウセイ</t>
    </rPh>
    <rPh sb="9" eb="10">
      <t>カイ</t>
    </rPh>
    <rPh sb="11" eb="13">
      <t>ホナイ</t>
    </rPh>
    <rPh sb="13" eb="14">
      <t>ゴウ</t>
    </rPh>
    <phoneticPr fontId="13"/>
  </si>
  <si>
    <t>Honaigo Medical Clinic</t>
  </si>
  <si>
    <t>319-3526</t>
  </si>
  <si>
    <t>茨城県久慈郡大子町大子824</t>
    <rPh sb="3" eb="6">
      <t>クジグン</t>
    </rPh>
    <rPh sb="6" eb="9">
      <t>ダイゴマチ</t>
    </rPh>
    <rPh sb="9" eb="11">
      <t>ダイゴ</t>
    </rPh>
    <phoneticPr fontId="13"/>
  </si>
  <si>
    <t>824 Daigo, Daigo-machi, Kuji-gun, Ibaraki, 319-3526</t>
  </si>
  <si>
    <t>0295-72-0179</t>
  </si>
  <si>
    <t>月/火/木/金:8:45-17:00★水:8:45-12:00★土:8:45-16:00</t>
    <rPh sb="4" eb="5">
      <t>モク</t>
    </rPh>
    <rPh sb="19" eb="20">
      <t>スイ</t>
    </rPh>
    <phoneticPr fontId="13"/>
  </si>
  <si>
    <t>http://honaigo.com (日本語)</t>
    <phoneticPr fontId="13"/>
  </si>
  <si>
    <t>内科：EN、外科：EN、皮膚科：EN、耳鼻咽喉科：EN</t>
    <phoneticPr fontId="1"/>
  </si>
  <si>
    <t>医療法人誠順会クリニック健康の杜</t>
    <rPh sb="0" eb="2">
      <t>イリョウ</t>
    </rPh>
    <rPh sb="2" eb="4">
      <t>ホウジン</t>
    </rPh>
    <rPh sb="4" eb="5">
      <t>マコト</t>
    </rPh>
    <rPh sb="5" eb="6">
      <t>ジュン</t>
    </rPh>
    <rPh sb="6" eb="7">
      <t>カイ</t>
    </rPh>
    <rPh sb="12" eb="14">
      <t>ケンコウ</t>
    </rPh>
    <rPh sb="15" eb="16">
      <t>モリ</t>
    </rPh>
    <phoneticPr fontId="13"/>
  </si>
  <si>
    <t>Seijunkai, Clinic Kenkounomori</t>
  </si>
  <si>
    <t>茨城県水戸市千波町1250番地</t>
  </si>
  <si>
    <t>1250 Sembacho, Mito, Ibaraki, 310-0851</t>
  </si>
  <si>
    <t>029-305-6655</t>
  </si>
  <si>
    <t>月/火/木/金:8:30-12:30,14:30-17:30★土:8:30-12:30,14:30-17:30</t>
  </si>
  <si>
    <t>http://kenkou-mori.or.jp/ (日本語)</t>
  </si>
  <si>
    <t>内科：EN、外科：EN</t>
    <phoneticPr fontId="1"/>
  </si>
  <si>
    <t>医療法人社団常仁会　牛久愛和総合病院</t>
    <rPh sb="0" eb="2">
      <t>イリョウ</t>
    </rPh>
    <rPh sb="2" eb="4">
      <t>ホウジン</t>
    </rPh>
    <rPh sb="6" eb="7">
      <t>ツネ</t>
    </rPh>
    <rPh sb="7" eb="8">
      <t>ジン</t>
    </rPh>
    <rPh sb="8" eb="9">
      <t>カイ</t>
    </rPh>
    <rPh sb="10" eb="12">
      <t>ウシク</t>
    </rPh>
    <rPh sb="12" eb="14">
      <t>アイワ</t>
    </rPh>
    <rPh sb="14" eb="16">
      <t>ソウゴウ</t>
    </rPh>
    <rPh sb="16" eb="18">
      <t>ビョウイン</t>
    </rPh>
    <phoneticPr fontId="8"/>
  </si>
  <si>
    <t>Medical Corporation Jojinkai Ushikuaiwa Hospital</t>
  </si>
  <si>
    <t>300-1296</t>
  </si>
  <si>
    <t>茨城県牛久市猪子町896</t>
    <rPh sb="0" eb="3">
      <t>イバラキケン</t>
    </rPh>
    <rPh sb="3" eb="6">
      <t>ウシクシ</t>
    </rPh>
    <rPh sb="6" eb="9">
      <t>シシコチョウ</t>
    </rPh>
    <phoneticPr fontId="8"/>
  </si>
  <si>
    <t>896, Shishikocho, Ushiku, Ibaraki, 300-1296</t>
  </si>
  <si>
    <t>029-873-3111</t>
    <phoneticPr fontId="1"/>
  </si>
  <si>
    <t>月-土:8：30〜11:30、13：00～16：30</t>
    <rPh sb="0" eb="1">
      <t>ゲツ</t>
    </rPh>
    <rPh sb="2" eb="3">
      <t>ツチ</t>
    </rPh>
    <phoneticPr fontId="13"/>
  </si>
  <si>
    <t>https://www.jojinkai.com/（日本語）</t>
    <rPh sb="26" eb="29">
      <t>ニホンゴ</t>
    </rPh>
    <phoneticPr fontId="8"/>
  </si>
  <si>
    <t>救急科：EN</t>
    <rPh sb="0" eb="2">
      <t>キュウキュウ</t>
    </rPh>
    <phoneticPr fontId="1"/>
  </si>
  <si>
    <t>VISA・MASTER・JCB・AMEX・DC・イオン・ニコス・UFJ・Diners Club</t>
  </si>
  <si>
    <t>オアシス脳神経クリニック</t>
    <rPh sb="4" eb="7">
      <t>ノウシンケイ</t>
    </rPh>
    <phoneticPr fontId="13"/>
  </si>
  <si>
    <t>Oasis Clinic</t>
  </si>
  <si>
    <t xml:space="preserve">300-1206 </t>
  </si>
  <si>
    <t>茨城県牛久市ひたち野西4丁目16番1号</t>
  </si>
  <si>
    <t>4-16-1, Hitachinonishi, Ushiku, Ibaraki, 300-1206</t>
  </si>
  <si>
    <t>029-871-2211</t>
  </si>
  <si>
    <t>月/火/木/金/土:8:45-12:00,13:45-18:00</t>
    <rPh sb="8" eb="9">
      <t>ド</t>
    </rPh>
    <phoneticPr fontId="8"/>
  </si>
  <si>
    <t>http:// clinica-oasis.com (日本語, 英語, スペイン語, フランス語)</t>
  </si>
  <si>
    <t>脳神経外科、神経内科：EN、ES、FR、その他：EN、ES、FR</t>
    <phoneticPr fontId="1"/>
  </si>
  <si>
    <t>診察時院長が直接対応，月・火・木・金・土:8:45-12:00,13:45-18:00：EN、ES、FR</t>
    <rPh sb="0" eb="3">
      <t>シンサツジ</t>
    </rPh>
    <rPh sb="3" eb="5">
      <t>インチョウ</t>
    </rPh>
    <rPh sb="6" eb="8">
      <t>チョクセツ</t>
    </rPh>
    <rPh sb="8" eb="10">
      <t>タイオウ</t>
    </rPh>
    <phoneticPr fontId="8"/>
  </si>
  <si>
    <t>大澤歯科医院</t>
    <rPh sb="0" eb="2">
      <t>オオサワ</t>
    </rPh>
    <rPh sb="2" eb="4">
      <t>シカ</t>
    </rPh>
    <rPh sb="4" eb="6">
      <t>イイン</t>
    </rPh>
    <phoneticPr fontId="13"/>
  </si>
  <si>
    <t>Osawa Dental Clinic</t>
  </si>
  <si>
    <t xml:space="preserve">301-0002 </t>
  </si>
  <si>
    <t>茨城県龍ケ崎市中根台4丁目1番24号</t>
  </si>
  <si>
    <t>4-1-24, Nakanedai, Ryugasaki-city, Ibaraki, 301-0002</t>
  </si>
  <si>
    <t>0297-65-1313</t>
  </si>
  <si>
    <t>月-金:10:00-17:00★土日:9:00-17:00</t>
  </si>
  <si>
    <t>歯科：EN、ES、IT、DE</t>
  </si>
  <si>
    <t>月・火・水・金 10:00-13:00 14:20-17:00，土 9:00-13:00 14:20-17:00:EN、ES、IT、DE</t>
    <rPh sb="2" eb="3">
      <t>カ</t>
    </rPh>
    <rPh sb="4" eb="5">
      <t>スイ</t>
    </rPh>
    <rPh sb="6" eb="7">
      <t>キン</t>
    </rPh>
    <rPh sb="32" eb="33">
      <t>ド</t>
    </rPh>
    <phoneticPr fontId="8"/>
  </si>
  <si>
    <t>大空こどもクリニック</t>
    <rPh sb="0" eb="2">
      <t>オオゾラ</t>
    </rPh>
    <phoneticPr fontId="13"/>
  </si>
  <si>
    <t>Ozora Children's Clinic</t>
  </si>
  <si>
    <t>308-0005</t>
  </si>
  <si>
    <t>茨城県筑西市中舘136-3</t>
  </si>
  <si>
    <t>136-3 Nakadate, Chikusei, Ibaraki, 308-0005</t>
  </si>
  <si>
    <t>0296-20-1250</t>
  </si>
  <si>
    <t>月/火/水/金:9:00-12:00,14:30-18:00★土:9:00-12:00,14:30-17:00</t>
  </si>
  <si>
    <t>http://www.endoclinic.or.jp/iinshokai/oozora.html (日本語)</t>
  </si>
  <si>
    <t>小児科：EN</t>
  </si>
  <si>
    <t>英語を話せる医師による外来：EN/月・火・水・金・土の外来受付時間</t>
    <rPh sb="0" eb="2">
      <t>エイゴ</t>
    </rPh>
    <rPh sb="3" eb="4">
      <t>ハナ</t>
    </rPh>
    <rPh sb="6" eb="8">
      <t>イシ</t>
    </rPh>
    <rPh sb="11" eb="13">
      <t>ガイライ</t>
    </rPh>
    <rPh sb="17" eb="18">
      <t>ゲツ</t>
    </rPh>
    <rPh sb="19" eb="20">
      <t>カ</t>
    </rPh>
    <rPh sb="21" eb="22">
      <t>スイ</t>
    </rPh>
    <rPh sb="23" eb="24">
      <t>キン</t>
    </rPh>
    <rPh sb="25" eb="26">
      <t>ド</t>
    </rPh>
    <rPh sb="27" eb="29">
      <t>ガイライ</t>
    </rPh>
    <rPh sb="29" eb="31">
      <t>ウケツケ</t>
    </rPh>
    <rPh sb="31" eb="33">
      <t>ジカン</t>
    </rPh>
    <phoneticPr fontId="8"/>
  </si>
  <si>
    <t>太田医院</t>
    <rPh sb="0" eb="2">
      <t>オオタ</t>
    </rPh>
    <rPh sb="2" eb="4">
      <t>イイン</t>
    </rPh>
    <phoneticPr fontId="13"/>
  </si>
  <si>
    <t>Ota Clinic</t>
  </si>
  <si>
    <t>305-0834</t>
  </si>
  <si>
    <t>茨城県つくば市手代木309の4</t>
  </si>
  <si>
    <t>309-4 Teshirogi, Tsukuba, Ibaraki, 305-0834</t>
  </si>
  <si>
    <t xml:space="preserve">029-838-5333 </t>
  </si>
  <si>
    <t>月-金:9:00-12:00,15:00-18:00★土:9:00-12:00</t>
    <rPh sb="0" eb="1">
      <t>ゲツ</t>
    </rPh>
    <rPh sb="2" eb="3">
      <t>キン</t>
    </rPh>
    <rPh sb="27" eb="28">
      <t>ツチ</t>
    </rPh>
    <phoneticPr fontId="9"/>
  </si>
  <si>
    <t>内科：EN、ZH、外科：EN、ZH、小児科：EN、ZH</t>
    <rPh sb="18" eb="21">
      <t>ショウニカ</t>
    </rPh>
    <phoneticPr fontId="13"/>
  </si>
  <si>
    <t>大場歯科医院</t>
    <rPh sb="0" eb="2">
      <t>オオバ</t>
    </rPh>
    <rPh sb="2" eb="4">
      <t>シカ</t>
    </rPh>
    <rPh sb="4" eb="6">
      <t>イイン</t>
    </rPh>
    <phoneticPr fontId="13"/>
  </si>
  <si>
    <t>Oba Dental Clinic</t>
  </si>
  <si>
    <t>300-0332</t>
  </si>
  <si>
    <t>茨城県稲敷郡阿見町中央5-2-31</t>
  </si>
  <si>
    <t>5-2-31 Chuo, Ami-machi, Inashiki-gun, Ibaraki, 300-0332</t>
  </si>
  <si>
    <t>029-887-7536</t>
  </si>
  <si>
    <t>月-金:9:00-12:00,14:00-18:00(木曜日午後を除く)★土: 9:00-12:00</t>
  </si>
  <si>
    <t>歯科：EN、DE</t>
    <phoneticPr fontId="13"/>
  </si>
  <si>
    <t>大山病院</t>
    <rPh sb="0" eb="2">
      <t>オオヤマ</t>
    </rPh>
    <rPh sb="2" eb="4">
      <t>ビョウイン</t>
    </rPh>
    <phoneticPr fontId="13"/>
  </si>
  <si>
    <t>Ooyama Hospital</t>
  </si>
  <si>
    <t>313-0016</t>
  </si>
  <si>
    <t>茨城県常陸太田市金井町4810</t>
    <rPh sb="0" eb="3">
      <t>イバラキケン</t>
    </rPh>
    <phoneticPr fontId="8"/>
  </si>
  <si>
    <t>4810Kanaicho,Hitatioota,Ibaraki,313-0016</t>
  </si>
  <si>
    <t>0294-72-6161</t>
  </si>
  <si>
    <t>月-金：8:30-12:15,13:30-17:30
土:8:30-12:30</t>
    <rPh sb="0" eb="1">
      <t>ゲツ</t>
    </rPh>
    <rPh sb="2" eb="3">
      <t>キン</t>
    </rPh>
    <rPh sb="27" eb="28">
      <t>ド</t>
    </rPh>
    <phoneticPr fontId="8"/>
  </si>
  <si>
    <t>http://ohyamahp.com/（日本語）</t>
    <rPh sb="21" eb="24">
      <t>ニホンゴ</t>
    </rPh>
    <phoneticPr fontId="8"/>
  </si>
  <si>
    <t>外科：EN
その他（消化器）：EN</t>
    <rPh sb="0" eb="2">
      <t>ゲカ</t>
    </rPh>
    <rPh sb="8" eb="9">
      <t>タ</t>
    </rPh>
    <rPh sb="10" eb="13">
      <t>ショウカキ</t>
    </rPh>
    <phoneticPr fontId="8"/>
  </si>
  <si>
    <t>VISA、AMERICANEXPRESS、DinersCiub、DISCVER、JCB、MasterCard、MUFGCARD、UFJCard、DC、NICOS</t>
    <phoneticPr fontId="1"/>
  </si>
  <si>
    <t>PayPay、suica、waon、nanaco、楽天Edy、QUICPay</t>
    <rPh sb="25" eb="27">
      <t>ラクテン</t>
    </rPh>
    <phoneticPr fontId="1"/>
  </si>
  <si>
    <t>おか歯科医院</t>
    <rPh sb="2" eb="4">
      <t>シカ</t>
    </rPh>
    <rPh sb="4" eb="6">
      <t>イイン</t>
    </rPh>
    <phoneticPr fontId="13"/>
  </si>
  <si>
    <t>Oka Dental Clinic</t>
  </si>
  <si>
    <t>311-2113</t>
  </si>
  <si>
    <t>茨城県鉾田市上幡木1418-33</t>
  </si>
  <si>
    <t>1418-33 Kamihataki, Hokota, Ibaraki, 311-2113</t>
  </si>
  <si>
    <t>0291-39-8388</t>
  </si>
  <si>
    <t>月/火/水/金:9:00-12:30,14:30-19:00★土:9:00-17:00</t>
  </si>
  <si>
    <t>小野寺歯科医院</t>
    <rPh sb="0" eb="3">
      <t>オノデラ</t>
    </rPh>
    <rPh sb="3" eb="5">
      <t>シカ</t>
    </rPh>
    <rPh sb="5" eb="7">
      <t>イイン</t>
    </rPh>
    <phoneticPr fontId="8"/>
  </si>
  <si>
    <t>茨城県古河市東1-6-26</t>
    <phoneticPr fontId="8"/>
  </si>
  <si>
    <t>1-6-26 Higashi, Koga, Ibaraki, 306-0011</t>
  </si>
  <si>
    <t>0280-32-1263</t>
  </si>
  <si>
    <t>月-金: 9:00-18:30、土: 9:00-18:30</t>
    <phoneticPr fontId="13"/>
  </si>
  <si>
    <t>かずま歯科医院</t>
    <rPh sb="3" eb="5">
      <t>シカ</t>
    </rPh>
    <rPh sb="5" eb="7">
      <t>イイン</t>
    </rPh>
    <phoneticPr fontId="13"/>
  </si>
  <si>
    <t>Kazuma Dental Clinic</t>
  </si>
  <si>
    <t xml:space="preserve">302-0023 </t>
  </si>
  <si>
    <t>茨城県取手市白山6丁目23番7号</t>
  </si>
  <si>
    <t>6-23-7, Hakusan, Toride, Ibaraki, 302-0023</t>
  </si>
  <si>
    <t>0297-74-4503</t>
  </si>
  <si>
    <t>月/火/水/金:9:00-13:00,14:30-18:00★木/土:9:00-13:00</t>
    <rPh sb="33" eb="34">
      <t>ド</t>
    </rPh>
    <phoneticPr fontId="8"/>
  </si>
  <si>
    <t>http://www.kazumadent.com　　(日本語)</t>
  </si>
  <si>
    <t>歯科：EN、KO</t>
    <phoneticPr fontId="13"/>
  </si>
  <si>
    <t>月－土 9:00－13:00：EN，KO</t>
    <rPh sb="0" eb="1">
      <t>ゲツ</t>
    </rPh>
    <rPh sb="2" eb="3">
      <t>ド</t>
    </rPh>
    <phoneticPr fontId="8"/>
  </si>
  <si>
    <t>月・火・水・金 9:00-18:00 木・土 9:00-13:00英語，韓国語を話せる歯科医師による外来:EN，KO</t>
    <rPh sb="2" eb="3">
      <t>カ</t>
    </rPh>
    <rPh sb="4" eb="5">
      <t>スイ</t>
    </rPh>
    <rPh sb="6" eb="7">
      <t>キン</t>
    </rPh>
    <rPh sb="19" eb="20">
      <t>モク</t>
    </rPh>
    <rPh sb="21" eb="22">
      <t>ド</t>
    </rPh>
    <rPh sb="33" eb="35">
      <t>エイゴ</t>
    </rPh>
    <rPh sb="36" eb="39">
      <t>カンコクゴ</t>
    </rPh>
    <rPh sb="40" eb="41">
      <t>ハナ</t>
    </rPh>
    <rPh sb="43" eb="45">
      <t>シカ</t>
    </rPh>
    <rPh sb="45" eb="47">
      <t>イシ</t>
    </rPh>
    <rPh sb="50" eb="52">
      <t>ガイライ</t>
    </rPh>
    <phoneticPr fontId="8"/>
  </si>
  <si>
    <t>株式会社日立製作所　日立総合病院</t>
    <rPh sb="0" eb="4">
      <t>カブシキガイシャ</t>
    </rPh>
    <rPh sb="4" eb="6">
      <t>ヒタチ</t>
    </rPh>
    <rPh sb="6" eb="9">
      <t>セイサクショ</t>
    </rPh>
    <rPh sb="10" eb="12">
      <t>ヒタチ</t>
    </rPh>
    <rPh sb="12" eb="14">
      <t>ソウゴウ</t>
    </rPh>
    <rPh sb="14" eb="16">
      <t>ビョウイン</t>
    </rPh>
    <phoneticPr fontId="8"/>
  </si>
  <si>
    <t>Hitachi, Ltd., Hitachi General Hospital</t>
  </si>
  <si>
    <t>317-0077</t>
  </si>
  <si>
    <t>茨城県日立市城南町二丁目1番1号</t>
    <phoneticPr fontId="13"/>
  </si>
  <si>
    <t>2-1-1 Jonancho, Hitachi, Ibaraki, 317-0077</t>
  </si>
  <si>
    <t>0294-23-1111</t>
  </si>
  <si>
    <t>月-金:8:00-11:00</t>
    <phoneticPr fontId="13"/>
  </si>
  <si>
    <t>http://www.hitachi.co.jp/hospital/hitachi/ (日本語)</t>
  </si>
  <si>
    <t>救急科：EN、内科：EN、外科：EN、小児科：EN、皮膚科：EN、脳神経外科：EN、泌尿器科：EN、整形外科：EN、眼科：EN、耳鼻咽喉科：EN、産科：EN、婦人科:EN、歯科：EN</t>
    <phoneticPr fontId="1"/>
  </si>
  <si>
    <t>第三次救急医療機関</t>
    <rPh sb="1" eb="2">
      <t>サン</t>
    </rPh>
    <phoneticPr fontId="9"/>
  </si>
  <si>
    <t>英語</t>
    <rPh sb="0" eb="2">
      <t>エイゴ</t>
    </rPh>
    <phoneticPr fontId="8"/>
  </si>
  <si>
    <t>北浦診療所</t>
    <rPh sb="0" eb="2">
      <t>キタウラ</t>
    </rPh>
    <rPh sb="2" eb="5">
      <t>シンリョウジョ</t>
    </rPh>
    <phoneticPr fontId="13"/>
  </si>
  <si>
    <t>Kitaura Shinryojo</t>
  </si>
  <si>
    <t>311-1706</t>
  </si>
  <si>
    <t>茨城県行方市山田1146番7号</t>
  </si>
  <si>
    <t>1146-7, Yamada, Namegata, Ibaraki, 311-1706</t>
  </si>
  <si>
    <t>0291-35-2500</t>
  </si>
  <si>
    <t>月/火/水/金:9:00-12:00,15:00-17:30★木:9:00-12:00</t>
  </si>
  <si>
    <t>内科：EN、外科：EN、小児科：EN、皮膚科：EN、泌尿器科：EN、整形外科：EN</t>
    <phoneticPr fontId="1"/>
  </si>
  <si>
    <t>月曜-金曜日 9:00-17:00 :EN（木曜のみ9:00-12:00）</t>
  </si>
  <si>
    <t>月曜-金曜日9:00-17:00：EN（木曜のみ9:00-12:00）</t>
  </si>
  <si>
    <t>協和中央病院</t>
    <rPh sb="0" eb="2">
      <t>キョウワ</t>
    </rPh>
    <rPh sb="2" eb="4">
      <t>チュウオウ</t>
    </rPh>
    <rPh sb="4" eb="6">
      <t>ビョウイン</t>
    </rPh>
    <phoneticPr fontId="13"/>
  </si>
  <si>
    <t>Kyowa Chuo Hospital</t>
  </si>
  <si>
    <t>309-1195</t>
  </si>
  <si>
    <t>茨城県筑西市門井1676-1</t>
    <phoneticPr fontId="13"/>
  </si>
  <si>
    <t>1676-1 Kadoi, Chikusei, Ibaraki, 309-1195</t>
    <phoneticPr fontId="13"/>
  </si>
  <si>
    <t>0296-57-6131</t>
  </si>
  <si>
    <t>月/火/木/金:7:30-11:30,13:00-16:30★水/土:7:30-11:00</t>
    <phoneticPr fontId="13"/>
  </si>
  <si>
    <t>http://www.kokikai.com (日本語)</t>
    <phoneticPr fontId="13"/>
  </si>
  <si>
    <t>内科：EN、外科：EN、小児科：EN、皮膚科：EN、脳神経外科：EN、泌尿器科：EN、整形外科：EN、歯科：EN</t>
    <rPh sb="51" eb="53">
      <t>シカ</t>
    </rPh>
    <phoneticPr fontId="1"/>
  </si>
  <si>
    <t>VISA、MASTER、AMEX、Diners Club、JCB</t>
    <phoneticPr fontId="8"/>
  </si>
  <si>
    <t>カテゴリー1</t>
    <phoneticPr fontId="8"/>
  </si>
  <si>
    <t>翻訳機にて対応可</t>
    <rPh sb="0" eb="3">
      <t>ホンヤクキ</t>
    </rPh>
    <rPh sb="5" eb="7">
      <t>タイオウ</t>
    </rPh>
    <rPh sb="7" eb="8">
      <t>カ</t>
    </rPh>
    <phoneticPr fontId="13"/>
  </si>
  <si>
    <t>栗山整形外科</t>
    <rPh sb="0" eb="2">
      <t>クリヤマ</t>
    </rPh>
    <rPh sb="2" eb="4">
      <t>セイケイ</t>
    </rPh>
    <rPh sb="4" eb="6">
      <t>ゲカ</t>
    </rPh>
    <phoneticPr fontId="8"/>
  </si>
  <si>
    <t>Kuriyama Orthopedic Clinic</t>
  </si>
  <si>
    <t>茨城県日立市日高町3-8-3</t>
    <phoneticPr fontId="8"/>
  </si>
  <si>
    <t>3-8-3 Hidakacho, Hitachi, Ibaraki, 319-1414</t>
  </si>
  <si>
    <t>0294-42-8100</t>
  </si>
  <si>
    <t>月-金:8:30-11:30,15:00-17:00★土:8:30-11:30</t>
    <phoneticPr fontId="8"/>
  </si>
  <si>
    <t>公益財団法人　筑波メディカルセンター
筑波メディカルセンター病院</t>
    <rPh sb="0" eb="2">
      <t>コウエキ</t>
    </rPh>
    <rPh sb="2" eb="4">
      <t>ザイダン</t>
    </rPh>
    <rPh sb="4" eb="6">
      <t>ホウジン</t>
    </rPh>
    <rPh sb="7" eb="9">
      <t>ツクバ</t>
    </rPh>
    <rPh sb="19" eb="21">
      <t>ツクバ</t>
    </rPh>
    <rPh sb="30" eb="32">
      <t>ビョウイン</t>
    </rPh>
    <phoneticPr fontId="13"/>
  </si>
  <si>
    <t>Tsukuba Medical Center Hospital</t>
  </si>
  <si>
    <t>305-8558</t>
  </si>
  <si>
    <t>茨城県つくば市天久保1丁目3番地1</t>
    <phoneticPr fontId="13"/>
  </si>
  <si>
    <t>1-3-1 Amakubo, Tsukuba, Ibaraki, 305-8558</t>
  </si>
  <si>
    <t>029-851-3511</t>
  </si>
  <si>
    <t>月-金:8:30-11:30</t>
    <phoneticPr fontId="13"/>
  </si>
  <si>
    <t>http://www.tmch.or.jp/hosp/index.html (日本語)★http://www.tmch.or.jp/hosp/eng/index.html (英語)</t>
    <phoneticPr fontId="13"/>
  </si>
  <si>
    <t>救急科：EN</t>
  </si>
  <si>
    <t>英語、中国語
9：00～17：00　</t>
    <phoneticPr fontId="1"/>
  </si>
  <si>
    <t>機械通訳・自動翻訳ツール</t>
    <rPh sb="0" eb="2">
      <t>キカイ</t>
    </rPh>
    <rPh sb="2" eb="4">
      <t>ツウヤク</t>
    </rPh>
    <rPh sb="5" eb="7">
      <t>ジドウ</t>
    </rPh>
    <rPh sb="7" eb="9">
      <t>ホンヤク</t>
    </rPh>
    <phoneticPr fontId="8"/>
  </si>
  <si>
    <t>公益社団法人　地域医療振興協会　村立東海病院</t>
    <rPh sb="0" eb="2">
      <t>コウエキ</t>
    </rPh>
    <rPh sb="2" eb="4">
      <t>シャダン</t>
    </rPh>
    <rPh sb="4" eb="6">
      <t>ホウジン</t>
    </rPh>
    <rPh sb="7" eb="9">
      <t>チイキ</t>
    </rPh>
    <rPh sb="9" eb="11">
      <t>イリョウ</t>
    </rPh>
    <rPh sb="11" eb="13">
      <t>シンコウ</t>
    </rPh>
    <rPh sb="13" eb="15">
      <t>キョウカイ</t>
    </rPh>
    <rPh sb="16" eb="18">
      <t>ソンリツ</t>
    </rPh>
    <rPh sb="18" eb="20">
      <t>トウカイ</t>
    </rPh>
    <rPh sb="20" eb="22">
      <t>ビョウイン</t>
    </rPh>
    <phoneticPr fontId="13"/>
  </si>
  <si>
    <t>Japan Association for Development of Community Medicine Tokai Hospital</t>
  </si>
  <si>
    <t xml:space="preserve">319-1112 </t>
  </si>
  <si>
    <t>茨城県那珂郡東海村村松2081番2号</t>
  </si>
  <si>
    <t xml:space="preserve">2081-2, Muramatsu, Naka-gun, Tokai-mura, Ibaraki, 319-1112 </t>
  </si>
  <si>
    <t xml:space="preserve">029-282-2188 </t>
  </si>
  <si>
    <t>月-金:7:30-11:30,13:00-16:30★土:7:30-11:30</t>
  </si>
  <si>
    <t>http://www.tokai-hp.jp/ 　 (日本語)★http://www.tokai-hp.jp/en/ (英語)</t>
  </si>
  <si>
    <t>VIZA、MASTER、DC、NICOS、UFJ</t>
  </si>
  <si>
    <t>第二次救急医療機関</t>
    <phoneticPr fontId="8"/>
  </si>
  <si>
    <t>小林デンタルクリニック</t>
    <rPh sb="0" eb="2">
      <t>コバヤシ</t>
    </rPh>
    <phoneticPr fontId="8"/>
  </si>
  <si>
    <t>Kobayashi Dental Clinic</t>
  </si>
  <si>
    <t>311-0111</t>
  </si>
  <si>
    <t>茨城県那珂市後台3109</t>
    <phoneticPr fontId="8"/>
  </si>
  <si>
    <t>3109 Godai, Naka, Ibaraki, 311-0111</t>
  </si>
  <si>
    <t>029-298-5665</t>
  </si>
  <si>
    <t>月/火/水/金:9:00-12:00, 14:00-18:30</t>
    <phoneticPr fontId="13"/>
  </si>
  <si>
    <t>歯科：EN</t>
    <phoneticPr fontId="13"/>
  </si>
  <si>
    <t>EN,PT/診療時間内</t>
  </si>
  <si>
    <t>コミュニティクリニック・つくば</t>
    <phoneticPr fontId="13"/>
  </si>
  <si>
    <t>Community Clinic. Tsukuba</t>
  </si>
  <si>
    <t xml:space="preserve">305-0822 </t>
  </si>
  <si>
    <t>茨城県つくば市苅間1555番1号</t>
  </si>
  <si>
    <t>1555-1, Karima, Tsukuba, Ibaraki, 305-0822</t>
  </si>
  <si>
    <t xml:space="preserve">029-856-7810 </t>
  </si>
  <si>
    <t>月:9:00-12:00,14:00-17:00★火/木:9:00-12:00,14:00-17:00,17:30-19:00★金:9:00-12:00★第2,4土曜日:7:30-12:00</t>
    <phoneticPr fontId="8"/>
  </si>
  <si>
    <t>https://ja-jp.facebook.com/CommunityClinicTsukuba/ (日本語)★http://k2.fc2.com/cgi-bin/hp.cgi/community-clinic/ (日本語)</t>
  </si>
  <si>
    <t>精神科：EN、ZH</t>
  </si>
  <si>
    <t>小山記念病院</t>
    <rPh sb="0" eb="6">
      <t>コヤマキネンビョウイン</t>
    </rPh>
    <phoneticPr fontId="13"/>
  </si>
  <si>
    <t>Koyama Memorial Hospital</t>
  </si>
  <si>
    <t>314-0030</t>
  </si>
  <si>
    <t>茨城県鹿嶋市厨5-1-2</t>
    <rPh sb="0" eb="3">
      <t>イバラキケン</t>
    </rPh>
    <rPh sb="3" eb="6">
      <t>カシマシ</t>
    </rPh>
    <rPh sb="6" eb="7">
      <t>クリヤ</t>
    </rPh>
    <phoneticPr fontId="8"/>
  </si>
  <si>
    <t>5-1-2 Kuriya,Kashima,Ibaraki,314-0030</t>
  </si>
  <si>
    <t>0299-85-1111</t>
  </si>
  <si>
    <t>月～土 8:30～10:00</t>
    <rPh sb="0" eb="1">
      <t>ゲツ</t>
    </rPh>
    <rPh sb="2" eb="3">
      <t>ツチ</t>
    </rPh>
    <phoneticPr fontId="8"/>
  </si>
  <si>
    <t>http://www.koyama-mh.or.jp/</t>
  </si>
  <si>
    <t>内科：EN、救急科：EN</t>
    <rPh sb="0" eb="2">
      <t>ナイカ</t>
    </rPh>
    <rPh sb="6" eb="8">
      <t>キュウキュウ</t>
    </rPh>
    <rPh sb="8" eb="9">
      <t>カ</t>
    </rPh>
    <phoneticPr fontId="8"/>
  </si>
  <si>
    <t>VISA,MASTER</t>
  </si>
  <si>
    <t>根本眼科</t>
    <rPh sb="0" eb="2">
      <t>コンポン</t>
    </rPh>
    <rPh sb="2" eb="4">
      <t>ガンカ</t>
    </rPh>
    <phoneticPr fontId="13"/>
  </si>
  <si>
    <t>Nemoto Eye Clinic</t>
  </si>
  <si>
    <t>茨城県常陸太田市金井町3694-5</t>
  </si>
  <si>
    <t>3694-5 Kanaicho, Hitachiota, Ibaraki, 313-0016</t>
  </si>
  <si>
    <t>0294-73-1331</t>
  </si>
  <si>
    <t>月-木:９:00-17:30（12:45-14:00と火・水午後を除く）★金:9:00-12:30★土9:00-16:00（12:45-14:00を除く）</t>
  </si>
  <si>
    <t>http://seizanso.co.jp　　(日本語)</t>
  </si>
  <si>
    <t>英語/外来時間中</t>
    <phoneticPr fontId="8"/>
  </si>
  <si>
    <t>社会医療法人愛宣会　ひたち医療センター</t>
    <rPh sb="0" eb="2">
      <t>シャカイ</t>
    </rPh>
    <rPh sb="2" eb="4">
      <t>イリョウ</t>
    </rPh>
    <rPh sb="4" eb="6">
      <t>ホウジン</t>
    </rPh>
    <rPh sb="6" eb="7">
      <t>アイ</t>
    </rPh>
    <rPh sb="7" eb="8">
      <t>セン</t>
    </rPh>
    <rPh sb="8" eb="9">
      <t>カイ</t>
    </rPh>
    <rPh sb="13" eb="15">
      <t>イリョウ</t>
    </rPh>
    <phoneticPr fontId="13"/>
  </si>
  <si>
    <t>Aisenkai, Hitachi Medical Center Hospital</t>
  </si>
  <si>
    <t>316-8533</t>
  </si>
  <si>
    <t>茨城県日立市鮎川町2丁目8番16号</t>
  </si>
  <si>
    <t>2-8-16 Ayukawacho, Hitachi, Ibaraki, 316-8533</t>
  </si>
  <si>
    <t>0294-36-2551</t>
  </si>
  <si>
    <t>月-金:8:00-12:00★土:8:00-11:30</t>
    <phoneticPr fontId="13"/>
  </si>
  <si>
    <t>https://www.hitachi-mch.or.jp (日本語)</t>
  </si>
  <si>
    <t>内科：EN、ZH、KO、PT、ES、FR、TL、TH、VI、外科：EN、ZH、KO、PT、ES、FR、TL、TH、VI、整形外科：EN、ZH、KO、PT、ES、FR、TL、TH、VI</t>
    <phoneticPr fontId="13"/>
  </si>
  <si>
    <t>EN・ZH・KO・PT・ES/24時間、TL・NE・HI・TH/10：00～20：00、VI/9：00～20：00（土日祝10：00～20：00）、FR・RU/10：00～18：00（土日祝除く）、MS/10：00～17：00（平日の月・金）</t>
    <rPh sb="17" eb="19">
      <t>ジカン</t>
    </rPh>
    <rPh sb="58" eb="60">
      <t>ドニチ</t>
    </rPh>
    <rPh sb="60" eb="61">
      <t>シュク</t>
    </rPh>
    <rPh sb="92" eb="94">
      <t>ドニチ</t>
    </rPh>
    <rPh sb="94" eb="95">
      <t>シュク</t>
    </rPh>
    <rPh sb="95" eb="96">
      <t>ノゾ</t>
    </rPh>
    <rPh sb="114" eb="116">
      <t>ヘイジツ</t>
    </rPh>
    <rPh sb="117" eb="118">
      <t>ゲツ</t>
    </rPh>
    <rPh sb="119" eb="120">
      <t>キン</t>
    </rPh>
    <phoneticPr fontId="8"/>
  </si>
  <si>
    <t>社会福祉法人　恩賜財団　済生会支部茨城県済生会
水戸済生会総合病院</t>
    <rPh sb="0" eb="2">
      <t>シャカイ</t>
    </rPh>
    <rPh sb="2" eb="4">
      <t>フクシ</t>
    </rPh>
    <rPh sb="4" eb="6">
      <t>ホウジン</t>
    </rPh>
    <rPh sb="7" eb="9">
      <t>オンシ</t>
    </rPh>
    <rPh sb="9" eb="11">
      <t>ザイダン</t>
    </rPh>
    <rPh sb="12" eb="15">
      <t>サイセイカイ</t>
    </rPh>
    <rPh sb="15" eb="17">
      <t>シブ</t>
    </rPh>
    <rPh sb="17" eb="20">
      <t>イバラキケン</t>
    </rPh>
    <rPh sb="20" eb="21">
      <t>スミ</t>
    </rPh>
    <rPh sb="21" eb="22">
      <t>ショウ</t>
    </rPh>
    <rPh sb="22" eb="23">
      <t>カイ</t>
    </rPh>
    <rPh sb="24" eb="26">
      <t>ミト</t>
    </rPh>
    <rPh sb="26" eb="27">
      <t>スミ</t>
    </rPh>
    <rPh sb="27" eb="28">
      <t>ショウ</t>
    </rPh>
    <rPh sb="28" eb="29">
      <t>カイ</t>
    </rPh>
    <rPh sb="29" eb="31">
      <t>ソウゴウ</t>
    </rPh>
    <rPh sb="31" eb="33">
      <t>ビョウイン</t>
    </rPh>
    <phoneticPr fontId="13"/>
  </si>
  <si>
    <t>Saiseikai, Mito Saiseikai General Hospital</t>
  </si>
  <si>
    <t>311-4198</t>
  </si>
  <si>
    <t>茨城県水戸市双葉台3丁目3番10号</t>
  </si>
  <si>
    <t>3-3-10 Futabadai, Mito, Ibaraki, 311-4198</t>
  </si>
  <si>
    <t>029-254-5151</t>
  </si>
  <si>
    <t>http://www.mito-saisei.jp (日本語)</t>
  </si>
  <si>
    <t>救急科：EN、内科：EN、外科：EN、小児科：EN、脳神経外科：EN、整形外科：EN、産科：ＥＮ</t>
    <rPh sb="43" eb="45">
      <t>サンカ</t>
    </rPh>
    <phoneticPr fontId="8"/>
  </si>
  <si>
    <t>第三次救急医療機関</t>
    <rPh sb="0" eb="1">
      <t>ダイ</t>
    </rPh>
    <rPh sb="1" eb="2">
      <t>３</t>
    </rPh>
    <rPh sb="2" eb="3">
      <t>ジ</t>
    </rPh>
    <rPh sb="3" eb="5">
      <t>キュウキュウ</t>
    </rPh>
    <rPh sb="5" eb="7">
      <t>イリョウ</t>
    </rPh>
    <rPh sb="7" eb="9">
      <t>キカン</t>
    </rPh>
    <phoneticPr fontId="22"/>
  </si>
  <si>
    <t>自由ケ丘医院</t>
    <rPh sb="0" eb="4">
      <t>ジユウガオカ</t>
    </rPh>
    <rPh sb="4" eb="6">
      <t>イイン</t>
    </rPh>
    <phoneticPr fontId="8"/>
  </si>
  <si>
    <t>Jiyugaoka Clinic</t>
  </si>
  <si>
    <t>300-1206</t>
  </si>
  <si>
    <t>茨城県つくば市自由ヶ丘165番19号</t>
    <phoneticPr fontId="8"/>
  </si>
  <si>
    <t>165-19, Jiyugaoka, Tsukuba, Ibaraki, 300-1206</t>
  </si>
  <si>
    <t>029-876-0888</t>
  </si>
  <si>
    <t>月/火/木/金:9:00-12:00,14:00-18:00★土:9:00-12:00</t>
    <phoneticPr fontId="8"/>
  </si>
  <si>
    <t>内科：EN、ZH、外科：EN、ZH、小児科：EN、ZH、皮膚科：EN、ZH、整形外科：EN、ZH</t>
    <phoneticPr fontId="8"/>
  </si>
  <si>
    <t>尚仁会クリニック</t>
    <rPh sb="0" eb="2">
      <t>ショウジン</t>
    </rPh>
    <rPh sb="2" eb="3">
      <t>カイ</t>
    </rPh>
    <phoneticPr fontId="13"/>
  </si>
  <si>
    <t>Syoujinkai Clinic</t>
  </si>
  <si>
    <t>312-0034　</t>
  </si>
  <si>
    <t>茨城県ひたちなか市堀口616-1</t>
  </si>
  <si>
    <t>616-1 Horiguchi, Hitachinaka, Ibaraki, 312-0034</t>
  </si>
  <si>
    <t xml:space="preserve">029-271-3409 </t>
  </si>
  <si>
    <t>月/火/水/金:9:00-12:30,15:00-19:00★土:9:00-12:30,15:00-17:00</t>
  </si>
  <si>
    <t>整形外科：EN</t>
    <rPh sb="0" eb="2">
      <t>セイケイ</t>
    </rPh>
    <rPh sb="2" eb="4">
      <t>ゲカ</t>
    </rPh>
    <phoneticPr fontId="13"/>
  </si>
  <si>
    <t>城里町国民健康保険　七会診療所</t>
    <rPh sb="0" eb="3">
      <t>シロサトマチ</t>
    </rPh>
    <rPh sb="3" eb="5">
      <t>コクミン</t>
    </rPh>
    <rPh sb="5" eb="7">
      <t>ケンコウ</t>
    </rPh>
    <rPh sb="7" eb="9">
      <t>ホケン</t>
    </rPh>
    <rPh sb="10" eb="11">
      <t>シチ</t>
    </rPh>
    <rPh sb="11" eb="12">
      <t>カイ</t>
    </rPh>
    <rPh sb="12" eb="15">
      <t>シンリョウジョ</t>
    </rPh>
    <phoneticPr fontId="13"/>
  </si>
  <si>
    <t>Shirosato National Health Insurance Nanakai Clinic</t>
  </si>
  <si>
    <t>311-4402</t>
  </si>
  <si>
    <t>茨城県東茨城郡城里町小勝1400</t>
  </si>
  <si>
    <t>1400 Ogachi,Shirosato-machi, Higashiibaraki-gun, Ibaraki-ken, 311-4402</t>
  </si>
  <si>
    <t>0296-88-2012</t>
  </si>
  <si>
    <t>月/火/木/金/土:8:30-11:30,13:30-16:30</t>
  </si>
  <si>
    <t>すずき歯科医院</t>
    <rPh sb="3" eb="5">
      <t>シカ</t>
    </rPh>
    <rPh sb="5" eb="7">
      <t>イイン</t>
    </rPh>
    <phoneticPr fontId="13"/>
  </si>
  <si>
    <t>Suzuki Dental Clinic</t>
  </si>
  <si>
    <t>319-3551</t>
  </si>
  <si>
    <t>茨城県久慈郡大子町池田1229-4</t>
  </si>
  <si>
    <t xml:space="preserve">1229-4 Ikeda,Daigo-machi, Kuji-gun, Ibaraki-ken 319-3551  </t>
  </si>
  <si>
    <t>0295-72-5518</t>
  </si>
  <si>
    <t>月-金:9:00-18:00、土:9:00-18:00</t>
    <phoneticPr fontId="1"/>
  </si>
  <si>
    <t>スマイルCK歯科クリニック</t>
    <rPh sb="6" eb="8">
      <t>シカ</t>
    </rPh>
    <phoneticPr fontId="13"/>
  </si>
  <si>
    <t>SmileCK Dental Clinic</t>
  </si>
  <si>
    <t xml:space="preserve">302-0005 </t>
  </si>
  <si>
    <t>茨城県取手市東3丁目1番27号</t>
  </si>
  <si>
    <t>3-1-27, Higashi, Toride, Ibaraki, 302-0005</t>
  </si>
  <si>
    <t>0297-72-7191</t>
  </si>
  <si>
    <t>月/火/水/金:10:00-12:40,15:00-18:40★木/土:10:00-13:40</t>
    <rPh sb="2" eb="3">
      <t>カ</t>
    </rPh>
    <rPh sb="4" eb="5">
      <t>スイ</t>
    </rPh>
    <rPh sb="32" eb="33">
      <t>モク</t>
    </rPh>
    <phoneticPr fontId="8"/>
  </si>
  <si>
    <t>http:// smileck.com (日本語)</t>
  </si>
  <si>
    <t>英語を話せる歯科医師常駐（全診療時間）：EN
英語対応可能窓口(EN)：smileck12@yahoo.co.jp</t>
    <rPh sb="0" eb="2">
      <t>エイゴ</t>
    </rPh>
    <rPh sb="3" eb="4">
      <t>ハナ</t>
    </rPh>
    <rPh sb="6" eb="8">
      <t>シカ</t>
    </rPh>
    <rPh sb="8" eb="10">
      <t>イシ</t>
    </rPh>
    <rPh sb="10" eb="12">
      <t>ジョウチュウ</t>
    </rPh>
    <rPh sb="13" eb="14">
      <t>ゼン</t>
    </rPh>
    <rPh sb="14" eb="16">
      <t>シンリョウ</t>
    </rPh>
    <rPh sb="16" eb="18">
      <t>ジカン</t>
    </rPh>
    <rPh sb="23" eb="25">
      <t>エイゴ</t>
    </rPh>
    <rPh sb="25" eb="27">
      <t>タイオウ</t>
    </rPh>
    <rPh sb="27" eb="29">
      <t>カノウ</t>
    </rPh>
    <rPh sb="29" eb="31">
      <t>マドグチ</t>
    </rPh>
    <phoneticPr fontId="8"/>
  </si>
  <si>
    <t>総合病院　土浦協同病院</t>
    <rPh sb="0" eb="2">
      <t>ソウゴウ</t>
    </rPh>
    <rPh sb="2" eb="4">
      <t>ビョウイン</t>
    </rPh>
    <rPh sb="5" eb="7">
      <t>ツチウラ</t>
    </rPh>
    <rPh sb="7" eb="9">
      <t>キョウドウ</t>
    </rPh>
    <rPh sb="9" eb="11">
      <t>ビョウイン</t>
    </rPh>
    <phoneticPr fontId="13"/>
  </si>
  <si>
    <t>Tsuchiura Kyodo General Hospital</t>
  </si>
  <si>
    <t>300-0028</t>
  </si>
  <si>
    <t>茨城県土浦市おおつ野四丁目1番1号</t>
  </si>
  <si>
    <t>4-1-1 Otsuno, Tsuchiura, Ibaraki, 300-0028</t>
  </si>
  <si>
    <t>029-830-3711</t>
  </si>
  <si>
    <t>http://www.tkgh.jp (日本語)</t>
  </si>
  <si>
    <t>救急科：EN、内科：EN、外科：EN、小児科：EN、脳神経外科：EN、整形外科：EN（音声翻訳機）</t>
  </si>
  <si>
    <t>通訳アプリの利用</t>
    <rPh sb="0" eb="2">
      <t>ツウヤク</t>
    </rPh>
    <rPh sb="6" eb="8">
      <t>リヨウ</t>
    </rPh>
    <phoneticPr fontId="8"/>
  </si>
  <si>
    <t>曽雌歯科医院</t>
    <rPh sb="0" eb="2">
      <t>ソシ</t>
    </rPh>
    <rPh sb="2" eb="4">
      <t>シカ</t>
    </rPh>
    <rPh sb="4" eb="6">
      <t>イイン</t>
    </rPh>
    <phoneticPr fontId="13"/>
  </si>
  <si>
    <t>Soshi Dental Clinic</t>
  </si>
  <si>
    <t>茨城県結城市大字結城5832-4</t>
  </si>
  <si>
    <t>5832-4 Yūki, Yūki-shi, Ibaraki-ken 307-0001</t>
  </si>
  <si>
    <t>0296-33-0418</t>
  </si>
  <si>
    <t>月-金:9:00-12:00,14:30-19:00(水曜日午後を除く)★土:9:00-12:00,14:30-19:00</t>
  </si>
  <si>
    <t>英語を話せる歯科医師による外来：EN 外来診療時間中対応</t>
    <rPh sb="0" eb="2">
      <t>エイゴ</t>
    </rPh>
    <rPh sb="3" eb="4">
      <t>ハナ</t>
    </rPh>
    <rPh sb="6" eb="8">
      <t>シカ</t>
    </rPh>
    <rPh sb="8" eb="10">
      <t>イシ</t>
    </rPh>
    <rPh sb="13" eb="15">
      <t>ガイライ</t>
    </rPh>
    <rPh sb="19" eb="21">
      <t>ガイライ</t>
    </rPh>
    <rPh sb="21" eb="23">
      <t>シンリョウ</t>
    </rPh>
    <rPh sb="23" eb="26">
      <t>ジカンチュウ</t>
    </rPh>
    <rPh sb="26" eb="28">
      <t>タイオウ</t>
    </rPh>
    <phoneticPr fontId="8"/>
  </si>
  <si>
    <t>地方独立行政法人　茨城県西部医療機構　茨城県西部メディカルセンター</t>
    <rPh sb="0" eb="2">
      <t>チホウ</t>
    </rPh>
    <rPh sb="2" eb="4">
      <t>ドクリツ</t>
    </rPh>
    <rPh sb="4" eb="6">
      <t>ギョウセイ</t>
    </rPh>
    <rPh sb="6" eb="8">
      <t>ホウジン</t>
    </rPh>
    <rPh sb="9" eb="12">
      <t>イバラキケン</t>
    </rPh>
    <rPh sb="12" eb="14">
      <t>セイブ</t>
    </rPh>
    <rPh sb="14" eb="16">
      <t>イリョウ</t>
    </rPh>
    <rPh sb="16" eb="18">
      <t>キコウ</t>
    </rPh>
    <rPh sb="19" eb="22">
      <t>イバラキケン</t>
    </rPh>
    <rPh sb="22" eb="24">
      <t>セイブ</t>
    </rPh>
    <phoneticPr fontId="13"/>
  </si>
  <si>
    <t>Ibaraki Western  Medical Center</t>
  </si>
  <si>
    <t>308-0813</t>
  </si>
  <si>
    <t>茨城県筑西市大塚555番地</t>
    <rPh sb="0" eb="2">
      <t>イバラキ</t>
    </rPh>
    <rPh sb="3" eb="6">
      <t>チクセイシ</t>
    </rPh>
    <rPh sb="6" eb="8">
      <t>オオツカ</t>
    </rPh>
    <rPh sb="11" eb="13">
      <t>バンチ</t>
    </rPh>
    <phoneticPr fontId="13"/>
  </si>
  <si>
    <t>555Otuka,Chikusei-City,Ibaraki308-0813</t>
  </si>
  <si>
    <t>0296‐24‐9111</t>
  </si>
  <si>
    <t>月⁻金(初診)8：30⁻11：00　(再診)8：00⁻16：30　日・祝日:救急24時間対応</t>
    <rPh sb="0" eb="1">
      <t>ゲツ</t>
    </rPh>
    <rPh sb="2" eb="3">
      <t>キン</t>
    </rPh>
    <rPh sb="4" eb="6">
      <t>ショシン</t>
    </rPh>
    <rPh sb="19" eb="21">
      <t>サイシン</t>
    </rPh>
    <phoneticPr fontId="8"/>
  </si>
  <si>
    <t>http://iwmo.or.jp/</t>
  </si>
  <si>
    <t>内科：EN、救急科：EN</t>
  </si>
  <si>
    <t>VISA、MASTER、AMEX、JCB、Diners Club、DISCOVER</t>
  </si>
  <si>
    <t>筑波大学附属病院</t>
    <rPh sb="0" eb="2">
      <t>ツクバ</t>
    </rPh>
    <rPh sb="2" eb="4">
      <t>ダイガク</t>
    </rPh>
    <rPh sb="4" eb="6">
      <t>フゾク</t>
    </rPh>
    <rPh sb="6" eb="8">
      <t>ビョウイン</t>
    </rPh>
    <phoneticPr fontId="13"/>
  </si>
  <si>
    <t>University of Tsukuba Hospital</t>
  </si>
  <si>
    <t>305-8576</t>
  </si>
  <si>
    <t>茨城県つくば市天久保2-1-1</t>
  </si>
  <si>
    <t>2-1-1Amakubo Tsukuba City Ibaraki 305-8576</t>
  </si>
  <si>
    <t>029-853-7668</t>
    <phoneticPr fontId="1"/>
  </si>
  <si>
    <t>★初診月-金:予約制8：30-16：30★再診（再来受付機対応：予約時間の2時間前）月-金:予約制7：30-16：00★夜間・土日・祝祭日:救急外来365日24時間対応（救急外来電話番号：平日029-853-3572、夜間・土日・祝祭日・その他休診日029-853-3110</t>
    <rPh sb="1" eb="3">
      <t>ショシン</t>
    </rPh>
    <rPh sb="24" eb="26">
      <t>サイライ</t>
    </rPh>
    <rPh sb="26" eb="29">
      <t>ウケツケキ</t>
    </rPh>
    <rPh sb="29" eb="31">
      <t>タイオウ</t>
    </rPh>
    <rPh sb="32" eb="34">
      <t>ヨヤク</t>
    </rPh>
    <rPh sb="34" eb="36">
      <t>ジカン</t>
    </rPh>
    <rPh sb="38" eb="40">
      <t>ジカン</t>
    </rPh>
    <rPh sb="40" eb="41">
      <t>マエ</t>
    </rPh>
    <rPh sb="60" eb="62">
      <t>ヤカン</t>
    </rPh>
    <rPh sb="66" eb="69">
      <t>シュクサイジツ</t>
    </rPh>
    <rPh sb="70" eb="72">
      <t>キュウキュウ</t>
    </rPh>
    <rPh sb="72" eb="74">
      <t>ガイライ</t>
    </rPh>
    <rPh sb="77" eb="78">
      <t>ニチ</t>
    </rPh>
    <rPh sb="80" eb="82">
      <t>ジカン</t>
    </rPh>
    <rPh sb="82" eb="84">
      <t>タイオウ</t>
    </rPh>
    <rPh sb="85" eb="87">
      <t>キュウキュウ</t>
    </rPh>
    <rPh sb="87" eb="89">
      <t>ガイライ</t>
    </rPh>
    <rPh sb="89" eb="91">
      <t>デンワ</t>
    </rPh>
    <rPh sb="91" eb="93">
      <t>バンゴウ</t>
    </rPh>
    <rPh sb="94" eb="96">
      <t>ヘイジツ</t>
    </rPh>
    <rPh sb="109" eb="111">
      <t>ヤカン</t>
    </rPh>
    <rPh sb="112" eb="114">
      <t>ドニチ</t>
    </rPh>
    <rPh sb="115" eb="118">
      <t>シュクサイジツ</t>
    </rPh>
    <rPh sb="121" eb="122">
      <t>タ</t>
    </rPh>
    <rPh sb="122" eb="124">
      <t>キュウシン</t>
    </rPh>
    <rPh sb="124" eb="125">
      <t>ビ</t>
    </rPh>
    <phoneticPr fontId="8"/>
  </si>
  <si>
    <t>www.hosp.tsukuba.ac.jp/（日本語、英語）</t>
    <rPh sb="24" eb="27">
      <t>ニホンゴ</t>
    </rPh>
    <rPh sb="28" eb="30">
      <t>エイゴ</t>
    </rPh>
    <phoneticPr fontId="8"/>
  </si>
  <si>
    <t>循環器内科：EN、呼吸器内科：EN、消化器内科：EN、腎臓内科：EN、血液内科：EN、膠原病・リウマチ・アレルギー内科：EN、脳神経内科：EN、内分泌代謝・糖尿病内科：EN、遺伝診療科：EN、睡眠呼吸障害科：EN、メンタルヘルス科：EN、腫瘍内科：EN、病院総合内科：EN、心臓血管外科：EN、消化器外科：EN、泌尿器科：EN、脳神経外科：EN、呼吸器外科：EN、乳腺・甲状腺・内分泌外科：EN、整形外科：EN、形成外科：EN、脳卒中科：EN、精神神経科：EN、産科・婦人科：EN、皮膚科：EN、感染症内科：EN、耳鼻咽喉科：EN、歯科・口腔外科：EN、放射線診断・IVR科：EN、放射線腫瘍科：EN、麻酔科：EN、救急・集中治療科：EN、病理診断科：EN、臨床病理科：EN、小児内科：EN、小児外科：EN、眼科：EN、総合診療科：EN、リハビリテーション科：EN、緩和支持治療科：EN、</t>
    <rPh sb="87" eb="89">
      <t>イデン</t>
    </rPh>
    <rPh sb="89" eb="92">
      <t>シンリョウカ</t>
    </rPh>
    <rPh sb="96" eb="100">
      <t>スイミンコキュウ</t>
    </rPh>
    <rPh sb="100" eb="102">
      <t>ショウガイ</t>
    </rPh>
    <rPh sb="102" eb="103">
      <t>カ</t>
    </rPh>
    <rPh sb="114" eb="115">
      <t>カ</t>
    </rPh>
    <rPh sb="119" eb="123">
      <t>シュヨウナイカ</t>
    </rPh>
    <rPh sb="127" eb="129">
      <t>ビョウイン</t>
    </rPh>
    <rPh sb="129" eb="131">
      <t>ソウゴウ</t>
    </rPh>
    <rPh sb="131" eb="133">
      <t>ナイカ</t>
    </rPh>
    <rPh sb="137" eb="141">
      <t>シンゾウケッカン</t>
    </rPh>
    <rPh sb="141" eb="143">
      <t>ゲカ</t>
    </rPh>
    <rPh sb="147" eb="150">
      <t>ショウカキ</t>
    </rPh>
    <rPh sb="150" eb="152">
      <t>ゲカ</t>
    </rPh>
    <rPh sb="156" eb="160">
      <t>ヒニョウキカ</t>
    </rPh>
    <rPh sb="164" eb="169">
      <t>ノウシンケイゲカ</t>
    </rPh>
    <rPh sb="173" eb="176">
      <t>コキュウキ</t>
    </rPh>
    <rPh sb="176" eb="178">
      <t>ゲカ</t>
    </rPh>
    <rPh sb="182" eb="184">
      <t>ニュウセン</t>
    </rPh>
    <rPh sb="185" eb="188">
      <t>コウジョウセン</t>
    </rPh>
    <rPh sb="189" eb="192">
      <t>ナイブンピツ</t>
    </rPh>
    <rPh sb="192" eb="194">
      <t>ゲカ</t>
    </rPh>
    <rPh sb="198" eb="202">
      <t>セイケイゲカ</t>
    </rPh>
    <rPh sb="206" eb="208">
      <t>ケイセイ</t>
    </rPh>
    <rPh sb="208" eb="210">
      <t>ゲカ</t>
    </rPh>
    <rPh sb="214" eb="217">
      <t>ノウソッチュウ</t>
    </rPh>
    <rPh sb="217" eb="218">
      <t>カ</t>
    </rPh>
    <rPh sb="222" eb="227">
      <t>セイシンシンケイカ</t>
    </rPh>
    <rPh sb="231" eb="233">
      <t>サンカ</t>
    </rPh>
    <rPh sb="234" eb="237">
      <t>フジンカ</t>
    </rPh>
    <rPh sb="241" eb="244">
      <t>ヒフカ</t>
    </rPh>
    <rPh sb="248" eb="251">
      <t>カンセンショウ</t>
    </rPh>
    <rPh sb="251" eb="253">
      <t>ナイカ</t>
    </rPh>
    <rPh sb="257" eb="262">
      <t>ジビインコウカ</t>
    </rPh>
    <rPh sb="266" eb="268">
      <t>シカ</t>
    </rPh>
    <rPh sb="269" eb="273">
      <t>コウクウゲカ</t>
    </rPh>
    <rPh sb="277" eb="282">
      <t>ホウシャセンシンダン</t>
    </rPh>
    <rPh sb="286" eb="287">
      <t>カ</t>
    </rPh>
    <rPh sb="291" eb="294">
      <t>ホウシャセン</t>
    </rPh>
    <rPh sb="294" eb="297">
      <t>シュヨウカ</t>
    </rPh>
    <rPh sb="301" eb="304">
      <t>マスイカ</t>
    </rPh>
    <rPh sb="311" eb="315">
      <t>シュウチュウチリョウ</t>
    </rPh>
    <rPh sb="320" eb="322">
      <t>ビョウリ</t>
    </rPh>
    <rPh sb="322" eb="324">
      <t>シンダン</t>
    </rPh>
    <rPh sb="324" eb="325">
      <t>カ</t>
    </rPh>
    <rPh sb="329" eb="331">
      <t>リンショウ</t>
    </rPh>
    <rPh sb="331" eb="334">
      <t>ビョウリカ</t>
    </rPh>
    <rPh sb="338" eb="340">
      <t>ショウニ</t>
    </rPh>
    <rPh sb="340" eb="342">
      <t>ナイカ</t>
    </rPh>
    <rPh sb="346" eb="348">
      <t>ショウニ</t>
    </rPh>
    <rPh sb="348" eb="350">
      <t>ゲカ</t>
    </rPh>
    <rPh sb="354" eb="356">
      <t>ガンカ</t>
    </rPh>
    <rPh sb="360" eb="365">
      <t>ソウゴウシンリョウカ</t>
    </rPh>
    <rPh sb="378" eb="379">
      <t>カ</t>
    </rPh>
    <rPh sb="383" eb="387">
      <t>カンワシジ</t>
    </rPh>
    <rPh sb="387" eb="389">
      <t>チリョウ</t>
    </rPh>
    <rPh sb="389" eb="390">
      <t>カ</t>
    </rPh>
    <phoneticPr fontId="8"/>
  </si>
  <si>
    <t>VISA、MASTER、AMEX、Diners Club、JCB、NICOS、UFJ、DC、DISCOVER</t>
  </si>
  <si>
    <t>J-Debit</t>
  </si>
  <si>
    <t>高度救命救急センター</t>
    <rPh sb="0" eb="2">
      <t>コウド</t>
    </rPh>
    <rPh sb="2" eb="4">
      <t>キュウメイ</t>
    </rPh>
    <rPh sb="4" eb="6">
      <t>キュウキュウ</t>
    </rPh>
    <phoneticPr fontId="9"/>
  </si>
  <si>
    <t>EN：月曜－金曜9：00-17：00</t>
    <rPh sb="3" eb="5">
      <t>ゲツヨウ</t>
    </rPh>
    <rPh sb="6" eb="8">
      <t>キンヨウ</t>
    </rPh>
    <phoneticPr fontId="8"/>
  </si>
  <si>
    <t>EN, VI, ZH, TL, ID, PT, TH, SI, KO, UR, NE, ES, RU, FR, MN, HI, FA, YUE, MY, BN, LO, AR, PRS, IT, KM, DE, TR, ZH-TW, PS, UK, TA, MS:　24時間</t>
    <rPh sb="133" eb="134">
      <t>ゲツヨウ</t>
    </rPh>
    <rPh sb="135" eb="137">
      <t>ジカン</t>
    </rPh>
    <phoneticPr fontId="8"/>
  </si>
  <si>
    <t>EN,ZH,KO,TL,TH,ES,PT,RU,MN,ID：月曜－金曜9：00-17：00</t>
    <rPh sb="30" eb="32">
      <t>ゲツヨウ</t>
    </rPh>
    <rPh sb="33" eb="35">
      <t>キンヨウ</t>
    </rPh>
    <phoneticPr fontId="8"/>
  </si>
  <si>
    <t>独立行政法人　国立病院機構　水戸医療センター</t>
    <rPh sb="0" eb="2">
      <t>ドクリツ</t>
    </rPh>
    <rPh sb="2" eb="4">
      <t>ギョウセイ</t>
    </rPh>
    <rPh sb="4" eb="6">
      <t>ホウジン</t>
    </rPh>
    <rPh sb="7" eb="9">
      <t>コクリツ</t>
    </rPh>
    <rPh sb="9" eb="11">
      <t>ビョウイン</t>
    </rPh>
    <rPh sb="11" eb="13">
      <t>キコウ</t>
    </rPh>
    <rPh sb="14" eb="16">
      <t>ミト</t>
    </rPh>
    <rPh sb="16" eb="18">
      <t>イリョウ</t>
    </rPh>
    <phoneticPr fontId="13"/>
  </si>
  <si>
    <t>NHO Mito Medical Center</t>
  </si>
  <si>
    <t>311-3193</t>
  </si>
  <si>
    <t>茨城県東茨城郡茨城町桜の郷280番</t>
  </si>
  <si>
    <t>280 Sakuranosato, Ibaraki-machi, Higashiibaraki-gun, Ibaraki, 311-3193</t>
  </si>
  <si>
    <t>029-240-7711</t>
  </si>
  <si>
    <t>月-金:8:30-11:00</t>
  </si>
  <si>
    <t>https://mito.hosp.go.jp/ (日本語)</t>
  </si>
  <si>
    <t>救急科：EN、内科：EN、外科：EN、精神科：EN、皮膚科：EN、脳神経外科：EN、泌尿器科：EN、整形外科：EN、眼科：EN、耳鼻咽喉科：EN、歯科：EN</t>
    <phoneticPr fontId="1"/>
  </si>
  <si>
    <t>第三次救急医療機関</t>
    <rPh sb="1" eb="2">
      <t>サン</t>
    </rPh>
    <phoneticPr fontId="22"/>
  </si>
  <si>
    <t>救急科においては24時間対応可能:EN、他8:30～17:15★内科：EN★外科：EN★精神科：EN★皮膚科：EN★脳神経外科：EN★泌尿器科：EN★整形外科：EN★眼科：EN★耳鼻咽喉科：EN★歯科：EN</t>
    <rPh sb="0" eb="3">
      <t>キュウキュウカ</t>
    </rPh>
    <rPh sb="10" eb="12">
      <t>ジカン</t>
    </rPh>
    <rPh sb="12" eb="14">
      <t>タイオウ</t>
    </rPh>
    <rPh sb="14" eb="16">
      <t>カノウ</t>
    </rPh>
    <rPh sb="20" eb="21">
      <t>ホカ</t>
    </rPh>
    <phoneticPr fontId="8"/>
  </si>
  <si>
    <t>取手中央タウン歯科医院</t>
    <rPh sb="0" eb="2">
      <t>トリデ</t>
    </rPh>
    <rPh sb="2" eb="4">
      <t>チュウオウ</t>
    </rPh>
    <rPh sb="7" eb="9">
      <t>シカ</t>
    </rPh>
    <rPh sb="9" eb="11">
      <t>イイン</t>
    </rPh>
    <phoneticPr fontId="13"/>
  </si>
  <si>
    <t>Toride Chuo-town Dental Clinic</t>
  </si>
  <si>
    <t xml:space="preserve">302-0025 </t>
  </si>
  <si>
    <t>茨城県取手市西2丁目4番8号</t>
  </si>
  <si>
    <t>2-4-8, Nishi, Toride city, Ibaraki, 302-0025</t>
  </si>
  <si>
    <t>0297-72-9991</t>
  </si>
  <si>
    <t>月/火/木/金/土:10:00-13:00,14:30-19:00</t>
    <rPh sb="8" eb="9">
      <t>ツチ</t>
    </rPh>
    <phoneticPr fontId="13"/>
  </si>
  <si>
    <t>http://hakushinkai.com (日本語)</t>
  </si>
  <si>
    <t>歯科：EN、DE、その他：EN、DE</t>
    <phoneticPr fontId="1"/>
  </si>
  <si>
    <t>VISA、MASTER、AMEX、Diners Club、JCB、中国銀聯</t>
  </si>
  <si>
    <t>中井歯科クリニック</t>
    <rPh sb="0" eb="2">
      <t>ナカイ</t>
    </rPh>
    <rPh sb="2" eb="4">
      <t>シカ</t>
    </rPh>
    <phoneticPr fontId="8"/>
  </si>
  <si>
    <t>Nakai Dental Clinic</t>
  </si>
  <si>
    <t>茨城県久慈郡大子町池田1554-3</t>
  </si>
  <si>
    <t>1554-3 Ikeda, Daigo-machi, Kuji-gun, Ibaraki, 319-3551</t>
  </si>
  <si>
    <t>0295-72-1800</t>
    <phoneticPr fontId="1"/>
  </si>
  <si>
    <t>月-金:9:00-12:30,14:00-17:30　不定休有</t>
  </si>
  <si>
    <t>月‐金:9:30-12:30,14:30-18:30
英語が話せる歯科医師による外来診療/EN</t>
  </si>
  <si>
    <t>パレットデンタルクリニック</t>
    <phoneticPr fontId="13"/>
  </si>
  <si>
    <t>Palette Dental Clinic</t>
  </si>
  <si>
    <t xml:space="preserve">302-0122 </t>
  </si>
  <si>
    <t>茨城県守谷市小山316番4号</t>
  </si>
  <si>
    <t xml:space="preserve">316-4, Koyama, Moriya city, Ibaraki, 302-0122 </t>
  </si>
  <si>
    <t>0297-45-3322</t>
  </si>
  <si>
    <t>歯科：EN、その他：EN</t>
    <phoneticPr fontId="1"/>
  </si>
  <si>
    <t>常陸大宮済生会病院</t>
    <rPh sb="0" eb="2">
      <t>ヒタチ</t>
    </rPh>
    <rPh sb="2" eb="4">
      <t>オオミヤ</t>
    </rPh>
    <rPh sb="4" eb="5">
      <t>スミ</t>
    </rPh>
    <rPh sb="5" eb="6">
      <t>ショウ</t>
    </rPh>
    <rPh sb="6" eb="7">
      <t>カイ</t>
    </rPh>
    <rPh sb="7" eb="9">
      <t>ビョウイン</t>
    </rPh>
    <phoneticPr fontId="13"/>
  </si>
  <si>
    <t>Hitachiomiya Saiseikai Hospital</t>
  </si>
  <si>
    <t xml:space="preserve">319-2256 </t>
  </si>
  <si>
    <t>茨城県常陸大宮市田子内町3033番3号</t>
  </si>
  <si>
    <t>3033-3 Tagouchicho, Hitachiomiya, Ibaraki, 319-2256</t>
  </si>
  <si>
    <t>0295-52-5151</t>
  </si>
  <si>
    <t>月-金:8:30-11:00,13:00-15:30</t>
    <phoneticPr fontId="1"/>
  </si>
  <si>
    <t>http://ho-saisei.jp/ (日本語)</t>
  </si>
  <si>
    <t>救急科：EN、内科：EN、外科：EN、小児科：EN、脳神経外科：EN</t>
    <phoneticPr fontId="1"/>
  </si>
  <si>
    <t>○（POCKETALK（ポケトーク））</t>
    <phoneticPr fontId="1"/>
  </si>
  <si>
    <t>ひたちなか記念クリニック</t>
    <rPh sb="5" eb="7">
      <t>キネン</t>
    </rPh>
    <phoneticPr fontId="13"/>
  </si>
  <si>
    <t>Hitachinaka Kinen Clinic</t>
  </si>
  <si>
    <t>312-0042</t>
  </si>
  <si>
    <t>茨城県ひたちなか市東大島3-5-1</t>
  </si>
  <si>
    <t>3-5-1 Higashioshima, Hitachinaka, Ibaraki, 312-0042</t>
  </si>
  <si>
    <t>029-272-5781</t>
  </si>
  <si>
    <t>月-金:9:00-12:30,15:00-18:30(水曜日午後を除く)★土:9:00-12:30,15:00-18:30</t>
  </si>
  <si>
    <t>http://www.hitachinaka-kc.com/ (日本語)</t>
  </si>
  <si>
    <t>内科：EN</t>
    <phoneticPr fontId="8"/>
  </si>
  <si>
    <t>ひたちなかファミリアデンタルクリニック</t>
    <phoneticPr fontId="13"/>
  </si>
  <si>
    <t>Hitachinaka Familiar Dental Clinic</t>
  </si>
  <si>
    <t xml:space="preserve">312-0055 </t>
  </si>
  <si>
    <t>茨城県ひたちなか市大成町31番5号</t>
  </si>
  <si>
    <t>31-5, Taiseicho, Hitachinaka, Ibaraki, 312-0055</t>
  </si>
  <si>
    <t>029-273-3118</t>
  </si>
  <si>
    <t>月-金:9:30-13:30,15:00-18:30★土:9:30-13:30,15:00-17:30</t>
  </si>
  <si>
    <t>http://hitachinaka-fdc.com/  (日本語)</t>
  </si>
  <si>
    <t>ペガサスデンタルクリニック</t>
    <phoneticPr fontId="13"/>
  </si>
  <si>
    <t>Pegasus Dental Clinic</t>
  </si>
  <si>
    <t xml:space="preserve">302-1525 </t>
  </si>
  <si>
    <t>茨城県取手市桜が丘1丁目17番5号</t>
  </si>
  <si>
    <t>1-17-5, Sakuragaoka, Toride city, Ibaraki, 302-1525</t>
  </si>
  <si>
    <t>0297-82-5552</t>
  </si>
  <si>
    <t>歯科：EN、その他：EN</t>
    <phoneticPr fontId="13"/>
  </si>
  <si>
    <t>みずき野歯科医院</t>
    <rPh sb="3" eb="4">
      <t>ノ</t>
    </rPh>
    <rPh sb="4" eb="6">
      <t>シカ</t>
    </rPh>
    <rPh sb="6" eb="8">
      <t>イイン</t>
    </rPh>
    <phoneticPr fontId="21"/>
  </si>
  <si>
    <t>Mizukino Dental Clinic</t>
  </si>
  <si>
    <t>302-0121</t>
  </si>
  <si>
    <t>茨城県守谷市みずき野5-7-5</t>
  </si>
  <si>
    <t>5-9-6 Mizukino, Moriya, Ibaraki, 302-0121</t>
  </si>
  <si>
    <t>0297-45-1488</t>
  </si>
  <si>
    <t>月-金:9:00-12:30,14:30-18:30★土:9:00-12:30,14:30-18:30</t>
    <rPh sb="0" eb="1">
      <t>ゲツ</t>
    </rPh>
    <rPh sb="2" eb="3">
      <t>キン</t>
    </rPh>
    <rPh sb="27" eb="28">
      <t>ツチ</t>
    </rPh>
    <phoneticPr fontId="13"/>
  </si>
  <si>
    <t>http:// http://iinet.ne.jp/nakasato (日本語)</t>
  </si>
  <si>
    <t>月・火・木・金・土 9:00-18:00:EN、ZH</t>
    <rPh sb="2" eb="3">
      <t>カ</t>
    </rPh>
    <rPh sb="4" eb="5">
      <t>モク</t>
    </rPh>
    <rPh sb="6" eb="7">
      <t>キン</t>
    </rPh>
    <rPh sb="8" eb="9">
      <t>ド</t>
    </rPh>
    <phoneticPr fontId="8"/>
  </si>
  <si>
    <t>村井医院</t>
    <rPh sb="0" eb="2">
      <t>ムライ</t>
    </rPh>
    <rPh sb="2" eb="4">
      <t>イイン</t>
    </rPh>
    <phoneticPr fontId="13"/>
  </si>
  <si>
    <t>Murai Clinic</t>
  </si>
  <si>
    <t>301-0838</t>
  </si>
  <si>
    <t>茨城県龍ケ崎市愛戸55</t>
  </si>
  <si>
    <t>55 Atado, Ryugasaki, Ibaraki, 301-0838</t>
  </si>
  <si>
    <t>0297-62-3380</t>
  </si>
  <si>
    <t>月/火/水/金:9:00-12:00,14:00-17:00★土:9:00-12:00,14:00-17:00</t>
  </si>
  <si>
    <t>http://muraiclinic.wixsite.com/muraiclinic/english (英語)</t>
  </si>
  <si>
    <t>内科：EN、小児科：EN</t>
    <phoneticPr fontId="1"/>
  </si>
  <si>
    <t>PayPay</t>
  </si>
  <si>
    <t>英語可</t>
    <rPh sb="0" eb="2">
      <t>エイゴ</t>
    </rPh>
    <rPh sb="2" eb="3">
      <t>カ</t>
    </rPh>
    <phoneticPr fontId="8"/>
  </si>
  <si>
    <t>黎明ヒルトップクリニック</t>
    <rPh sb="0" eb="2">
      <t>レイメイ</t>
    </rPh>
    <phoneticPr fontId="13"/>
  </si>
  <si>
    <t>Reimei hill top clinic</t>
  </si>
  <si>
    <t>300-3251</t>
  </si>
  <si>
    <t>茨城県つくば市佐字鴻巣1004</t>
    <rPh sb="6" eb="7">
      <t>シ</t>
    </rPh>
    <rPh sb="7" eb="8">
      <t>サ</t>
    </rPh>
    <rPh sb="8" eb="9">
      <t>ジ</t>
    </rPh>
    <rPh sb="9" eb="11">
      <t>コウノス</t>
    </rPh>
    <phoneticPr fontId="13"/>
  </si>
  <si>
    <t>1004 Kounosu, Sa, Tsukuba, Ibaraki, 300-3251</t>
  </si>
  <si>
    <t>029-877-3130</t>
  </si>
  <si>
    <t>月-金:8:15-12:30,13:30-16:30★土:8:15-12:00</t>
    <phoneticPr fontId="15"/>
  </si>
  <si>
    <t>内科：EN、外科：EN、小児科：EN</t>
    <rPh sb="6" eb="8">
      <t>ゲカ</t>
    </rPh>
    <phoneticPr fontId="13"/>
  </si>
  <si>
    <t>医療法人社団筑波記念会　筑波記念病院</t>
    <phoneticPr fontId="13"/>
  </si>
  <si>
    <t>Tsukubakinen Hospital</t>
    <phoneticPr fontId="1"/>
  </si>
  <si>
    <t xml:space="preserve">300-2622 </t>
  </si>
  <si>
    <t>茨城県つくば市要1187-299</t>
  </si>
  <si>
    <t>1187-299 Kaname, Tsukuba, Ibaraki, 300-2622</t>
  </si>
  <si>
    <t xml:space="preserve">029-864-1212  </t>
  </si>
  <si>
    <t>月-金:8：00-12：00,12：30-16：30★土:8:00-12:00★夜間・日・祝日:救急24時間対応</t>
    <rPh sb="0" eb="1">
      <t>ゲツ</t>
    </rPh>
    <rPh sb="2" eb="3">
      <t>キン</t>
    </rPh>
    <rPh sb="27" eb="28">
      <t>ツチ</t>
    </rPh>
    <rPh sb="40" eb="42">
      <t>ヤカン</t>
    </rPh>
    <rPh sb="43" eb="44">
      <t>ニチ</t>
    </rPh>
    <rPh sb="45" eb="47">
      <t>シュクジツ</t>
    </rPh>
    <rPh sb="48" eb="50">
      <t>キュウキュウ</t>
    </rPh>
    <rPh sb="52" eb="54">
      <t>ジカン</t>
    </rPh>
    <rPh sb="54" eb="56">
      <t>タイオウ</t>
    </rPh>
    <phoneticPr fontId="13"/>
  </si>
  <si>
    <t>http://www.tsukuba-kinen.or.jp/other/access.html (日本語)</t>
  </si>
  <si>
    <t>循環器内科：EN、代謝内科：EN、消化器内科：EN、血液内科：EN、呼吸器内科：EN、神経内科：EN、内科：EN、外科：EN、脳神経外科：EN、形成外科：EN、消化器外科：EN、呼吸器外科：EN、耳鼻咽喉科：EN、皮膚科：EN、小児科：EN　救急科：EN</t>
    <rPh sb="121" eb="124">
      <t>キュウキュウカ</t>
    </rPh>
    <phoneticPr fontId="1"/>
  </si>
  <si>
    <t>VISA、MASTER、AmericanExpress、Diners Club、JCB、AMEX、中国銀聯、NICS、UC</t>
    <phoneticPr fontId="1"/>
  </si>
  <si>
    <t>PayPay、後払いシステム</t>
    <rPh sb="7" eb="9">
      <t>アトバラ</t>
    </rPh>
    <phoneticPr fontId="1"/>
  </si>
  <si>
    <t>第二次救急医療機関</t>
    <phoneticPr fontId="9"/>
  </si>
  <si>
    <t>EN,ZH,VI,TH,ES,KO,PT,RU:　24時間</t>
    <rPh sb="25" eb="26">
      <t>ゲツヨウ</t>
    </rPh>
    <rPh sb="27" eb="29">
      <t>ジカン</t>
    </rPh>
    <phoneticPr fontId="8"/>
  </si>
  <si>
    <t>機械通訳</t>
    <rPh sb="0" eb="2">
      <t>キカイ</t>
    </rPh>
    <rPh sb="2" eb="4">
      <t>ツウヤク</t>
    </rPh>
    <phoneticPr fontId="1"/>
  </si>
  <si>
    <t>医療法人聖麗会脳神経外科聖麗メモリアルひたちなか</t>
    <phoneticPr fontId="13"/>
  </si>
  <si>
    <t>Seirei Memorial Hitachinaka</t>
  </si>
  <si>
    <t>312-0012</t>
  </si>
  <si>
    <t>ひたちなか市馬渡2835-2</t>
  </si>
  <si>
    <t>2835-2 Mawatari, Hitachinaka, Ibaraki, 312-0012</t>
  </si>
  <si>
    <t>029-219-8400</t>
  </si>
  <si>
    <t>月/火/木/金:8:30-11:30,13:30-16:30★土:8:30-11:30,13:30-16:30</t>
  </si>
  <si>
    <t>http://www.seirei-hitachinaka.com/ (日本語)</t>
  </si>
  <si>
    <t>脳神経外科：EN</t>
  </si>
  <si>
    <t>宮川内科・胃腸科医院</t>
    <phoneticPr fontId="13"/>
  </si>
  <si>
    <t>MIYAKAWA NAIKA ICHOUKA CLINIC</t>
  </si>
  <si>
    <t xml:space="preserve">305-0051 </t>
  </si>
  <si>
    <t>茨城県つくば市二の宮2-2-26</t>
    <rPh sb="0" eb="2">
      <t>イバラキ</t>
    </rPh>
    <phoneticPr fontId="13"/>
  </si>
  <si>
    <t>2-2-26 Ninomiya, Tsukuba, Ibaraki, 305-0051</t>
  </si>
  <si>
    <t>029-855-8777</t>
  </si>
  <si>
    <t>月-金:8:30-12:00,15:00-18:30★土:8:30-13:00</t>
    <rPh sb="0" eb="1">
      <t>ゲツ</t>
    </rPh>
    <rPh sb="2" eb="3">
      <t>キン</t>
    </rPh>
    <rPh sb="27" eb="28">
      <t>ツチ</t>
    </rPh>
    <phoneticPr fontId="13"/>
  </si>
  <si>
    <t>http://www.miyakawa-naika.jp  (日本語)</t>
    <rPh sb="31" eb="34">
      <t>ニホンゴ</t>
    </rPh>
    <phoneticPr fontId="13"/>
  </si>
  <si>
    <t>内科：EN、ZH、小児科：EN、ZH</t>
    <phoneticPr fontId="1"/>
  </si>
  <si>
    <t>志村大宮病院</t>
    <phoneticPr fontId="8"/>
  </si>
  <si>
    <t>Simuraomiya Hospital</t>
  </si>
  <si>
    <t xml:space="preserve">319-2261 </t>
  </si>
  <si>
    <t>茨城県常陸大宮市上町313</t>
    <phoneticPr fontId="13"/>
  </si>
  <si>
    <t>313 Kamicho, Hitachiomiya, Ibaraki, 319-2261</t>
  </si>
  <si>
    <t xml:space="preserve">0295-53-1111 </t>
  </si>
  <si>
    <t>月/水/金:8:30-18:00★火/木/土:8:30-17:30</t>
    <rPh sb="2" eb="3">
      <t>スイ</t>
    </rPh>
    <rPh sb="17" eb="18">
      <t>ヒ</t>
    </rPh>
    <rPh sb="19" eb="20">
      <t>モク</t>
    </rPh>
    <phoneticPr fontId="8"/>
  </si>
  <si>
    <t>http:// www.hakujinkai.com (日本語)</t>
  </si>
  <si>
    <t>内科：EN、皮膚科：EN、泌尿器科：EN、整形外科：EN</t>
    <rPh sb="6" eb="8">
      <t>ヒフ</t>
    </rPh>
    <rPh sb="13" eb="16">
      <t>ヒニョウキ</t>
    </rPh>
    <phoneticPr fontId="13"/>
  </si>
  <si>
    <t>病院</t>
    <rPh sb="0" eb="2">
      <t>ビョウイン</t>
    </rPh>
    <phoneticPr fontId="8"/>
  </si>
  <si>
    <t>医師の一部が英語対応</t>
    <rPh sb="0" eb="2">
      <t>イシ</t>
    </rPh>
    <rPh sb="3" eb="5">
      <t>イチブ</t>
    </rPh>
    <rPh sb="6" eb="8">
      <t>エイゴ</t>
    </rPh>
    <rPh sb="8" eb="10">
      <t>タイオウ</t>
    </rPh>
    <phoneticPr fontId="8"/>
  </si>
  <si>
    <t>総合病院水戸協同病院</t>
    <phoneticPr fontId="8"/>
  </si>
  <si>
    <t>Mitokyodo General Hospital</t>
  </si>
  <si>
    <t xml:space="preserve">310-0015 </t>
  </si>
  <si>
    <t>茨城県水戸市宮町3丁目2番7号</t>
  </si>
  <si>
    <t>3-2-7 Miyamachi, Mito, Ibaraki, 310-0015</t>
  </si>
  <si>
    <t>029-231-2371</t>
    <phoneticPr fontId="1"/>
  </si>
  <si>
    <t>月-金:8:30-11:30★土:8:30-10:00</t>
    <rPh sb="15" eb="16">
      <t>ツチ</t>
    </rPh>
    <phoneticPr fontId="8"/>
  </si>
  <si>
    <t>http:// www.mitokyodo-hp.jp (日本語)</t>
    <phoneticPr fontId="8"/>
  </si>
  <si>
    <t>救急科：EN、内科：EN、皮膚科：EN、脳神経外科：EN、整形外科：EN、耳鼻咽喉科：EN、歯科：EN</t>
    <phoneticPr fontId="8"/>
  </si>
  <si>
    <t>英語を話せる医師による外来 : EN</t>
    <rPh sb="0" eb="2">
      <t>エイゴ</t>
    </rPh>
    <rPh sb="3" eb="4">
      <t>ハナ</t>
    </rPh>
    <rPh sb="6" eb="8">
      <t>イシ</t>
    </rPh>
    <rPh sb="11" eb="13">
      <t>ガイライ</t>
    </rPh>
    <phoneticPr fontId="8"/>
  </si>
  <si>
    <t>宮田歯科クリニック</t>
    <rPh sb="0" eb="2">
      <t>ミヤタ</t>
    </rPh>
    <rPh sb="2" eb="4">
      <t>シカ</t>
    </rPh>
    <phoneticPr fontId="13"/>
  </si>
  <si>
    <t>Miyata Oral Surgery and Dentistry</t>
    <phoneticPr fontId="1"/>
  </si>
  <si>
    <t>300-0875</t>
    <phoneticPr fontId="1"/>
  </si>
  <si>
    <t>茨城県土浦市中荒川沖町２－６－２０１</t>
    <rPh sb="0" eb="3">
      <t>イバラキケン</t>
    </rPh>
    <rPh sb="3" eb="6">
      <t>ツチウラシ</t>
    </rPh>
    <rPh sb="6" eb="7">
      <t>ナカ</t>
    </rPh>
    <rPh sb="7" eb="10">
      <t>アラカワオキ</t>
    </rPh>
    <rPh sb="10" eb="11">
      <t>マチ</t>
    </rPh>
    <phoneticPr fontId="1"/>
  </si>
  <si>
    <t>2-6-201 Nａｋａａｒａｋａｗａｏｋｉmachi，Tｓｕｃｈｉｕｒａ,Ibaraki</t>
  </si>
  <si>
    <t>029-843-4618</t>
    <phoneticPr fontId="1"/>
  </si>
  <si>
    <t>月/火/木/金/土9：00-19：00</t>
    <rPh sb="4" eb="5">
      <t>モク</t>
    </rPh>
    <rPh sb="8" eb="9">
      <t>ド</t>
    </rPh>
    <phoneticPr fontId="1"/>
  </si>
  <si>
    <t>http://miyata-dental-clinic.com</t>
    <phoneticPr fontId="1"/>
  </si>
  <si>
    <t>歯科/EN</t>
    <rPh sb="0" eb="2">
      <t>シカ</t>
    </rPh>
    <phoneticPr fontId="9"/>
  </si>
  <si>
    <t>QR</t>
  </si>
  <si>
    <t>歯科診療所</t>
    <rPh sb="0" eb="2">
      <t>シカ</t>
    </rPh>
    <rPh sb="2" eb="5">
      <t>シンリョウジョ</t>
    </rPh>
    <phoneticPr fontId="1"/>
  </si>
  <si>
    <t>医療法人幕内会山王台病院</t>
    <rPh sb="0" eb="7">
      <t>イリョウホウジンマクウチカイ</t>
    </rPh>
    <rPh sb="7" eb="12">
      <t>サンノウダイビョウイン</t>
    </rPh>
    <phoneticPr fontId="13"/>
  </si>
  <si>
    <t>Sannoudai Hospital</t>
    <phoneticPr fontId="1"/>
  </si>
  <si>
    <t>315-0037</t>
    <phoneticPr fontId="1"/>
  </si>
  <si>
    <t>茨城県石岡市東石岡4-1-38</t>
    <rPh sb="0" eb="3">
      <t>イバラキケン</t>
    </rPh>
    <rPh sb="3" eb="9">
      <t>イシオカシヒガシイシオカ</t>
    </rPh>
    <phoneticPr fontId="1"/>
  </si>
  <si>
    <t>4-1-38　Higashiisioka,Ishioka,Ibaraki,315-0038</t>
    <phoneticPr fontId="1"/>
  </si>
  <si>
    <t>0299-26-3130</t>
    <phoneticPr fontId="1"/>
  </si>
  <si>
    <t>月火木金8:30～12:00 14:30～18:30 水8:30～12:00 14:30～16:30 土8:30～12:00 13:30～17:30</t>
    <rPh sb="0" eb="1">
      <t>ゲツ</t>
    </rPh>
    <rPh sb="1" eb="2">
      <t>カ</t>
    </rPh>
    <rPh sb="2" eb="3">
      <t>モク</t>
    </rPh>
    <rPh sb="3" eb="4">
      <t>キン</t>
    </rPh>
    <rPh sb="27" eb="28">
      <t>スイ</t>
    </rPh>
    <rPh sb="51" eb="52">
      <t>ド</t>
    </rPh>
    <phoneticPr fontId="13"/>
  </si>
  <si>
    <t>http:// www.sannoudai.or.jp (日本語)</t>
    <phoneticPr fontId="1"/>
  </si>
  <si>
    <t>内科・外科・消化器科・整形外科・泌尿器科・脳神経内科・脳神経外科・循環器科・乳腺外科・呼吸器内科・リウマチ科：EN</t>
    <rPh sb="0" eb="2">
      <t>ナイカ</t>
    </rPh>
    <rPh sb="3" eb="5">
      <t>ゲカ</t>
    </rPh>
    <rPh sb="6" eb="10">
      <t>ショウカキカ</t>
    </rPh>
    <rPh sb="11" eb="15">
      <t>セイケイゲカ</t>
    </rPh>
    <rPh sb="16" eb="20">
      <t>ヒニョウキカ</t>
    </rPh>
    <rPh sb="21" eb="24">
      <t>ノウシンケイ</t>
    </rPh>
    <rPh sb="24" eb="26">
      <t>ナイカ</t>
    </rPh>
    <rPh sb="27" eb="30">
      <t>ノウシンケイ</t>
    </rPh>
    <rPh sb="30" eb="32">
      <t>ゲカ</t>
    </rPh>
    <rPh sb="33" eb="37">
      <t>ジュンカンキカ</t>
    </rPh>
    <rPh sb="38" eb="40">
      <t>ニュウセン</t>
    </rPh>
    <rPh sb="40" eb="42">
      <t>ゲカ</t>
    </rPh>
    <rPh sb="43" eb="46">
      <t>コキュウキ</t>
    </rPh>
    <rPh sb="46" eb="48">
      <t>ナイカ</t>
    </rPh>
    <rPh sb="53" eb="54">
      <t>カ</t>
    </rPh>
    <phoneticPr fontId="1"/>
  </si>
  <si>
    <t>JCB、AMEX、Diners Club、DISCOVER、中国銀聯</t>
    <phoneticPr fontId="1"/>
  </si>
  <si>
    <t>第二次救急医療機関</t>
    <phoneticPr fontId="22"/>
  </si>
  <si>
    <t>三友歯科耳鼻咽喉科</t>
    <phoneticPr fontId="13"/>
  </si>
  <si>
    <t>Santomo  Dental. Otoralyngology</t>
    <phoneticPr fontId="1"/>
  </si>
  <si>
    <t>312-0057</t>
    <phoneticPr fontId="1"/>
  </si>
  <si>
    <t>茨城県ひたちなか市石川町14−６</t>
    <phoneticPr fontId="1"/>
  </si>
  <si>
    <t>14-6Ishikawamachi.Hitachinaka-shi.Ibaraki</t>
    <phoneticPr fontId="1"/>
  </si>
  <si>
    <t>0120-620-118</t>
    <phoneticPr fontId="1"/>
  </si>
  <si>
    <t>9:00-12:00/14:00-18:00</t>
    <phoneticPr fontId="13"/>
  </si>
  <si>
    <t>https://santomo-dental-ent.jp</t>
    <phoneticPr fontId="1"/>
  </si>
  <si>
    <t>歯科、耳鼻咽喉科:EN</t>
    <phoneticPr fontId="1"/>
  </si>
  <si>
    <t>Amex,Visa</t>
    <phoneticPr fontId="1"/>
  </si>
  <si>
    <t>診療所</t>
    <phoneticPr fontId="8"/>
  </si>
  <si>
    <t>英語</t>
  </si>
  <si>
    <t>院長は英語を話します</t>
  </si>
  <si>
    <t>井上歯科医院</t>
    <rPh sb="0" eb="2">
      <t>イノウエ</t>
    </rPh>
    <rPh sb="2" eb="4">
      <t>シカ</t>
    </rPh>
    <rPh sb="4" eb="6">
      <t>イイン</t>
    </rPh>
    <phoneticPr fontId="13"/>
  </si>
  <si>
    <t>INOUEDENTALOFFICE</t>
    <phoneticPr fontId="1"/>
  </si>
  <si>
    <t>305-0045</t>
    <phoneticPr fontId="1"/>
  </si>
  <si>
    <t>茨城県つくば市梅園2-14-14</t>
    <rPh sb="0" eb="3">
      <t>イバラキケン</t>
    </rPh>
    <rPh sb="6" eb="7">
      <t>シ</t>
    </rPh>
    <rPh sb="7" eb="8">
      <t>ウメ</t>
    </rPh>
    <rPh sb="8" eb="9">
      <t>ソノ</t>
    </rPh>
    <phoneticPr fontId="1"/>
  </si>
  <si>
    <t>2-14-14UMEZONOTSUKUBAIBARAKI</t>
    <phoneticPr fontId="1"/>
  </si>
  <si>
    <t>029-851-6226</t>
    <phoneticPr fontId="1"/>
  </si>
  <si>
    <t>水/日/祭日：休診、月/火/木/金：9:00～12：30,14：00～18：00、土：9：00～12：30,14：00～17：00</t>
    <rPh sb="0" eb="1">
      <t>スイ</t>
    </rPh>
    <rPh sb="2" eb="3">
      <t>ニチ</t>
    </rPh>
    <rPh sb="4" eb="6">
      <t>サイジツ</t>
    </rPh>
    <rPh sb="7" eb="9">
      <t>キュウシン</t>
    </rPh>
    <rPh sb="10" eb="11">
      <t>ゲツ</t>
    </rPh>
    <rPh sb="12" eb="13">
      <t>カ</t>
    </rPh>
    <rPh sb="14" eb="15">
      <t>モク</t>
    </rPh>
    <rPh sb="16" eb="17">
      <t>キン</t>
    </rPh>
    <rPh sb="41" eb="42">
      <t>ド</t>
    </rPh>
    <phoneticPr fontId="13"/>
  </si>
  <si>
    <t>歯科：EN</t>
    <rPh sb="0" eb="2">
      <t>シカ</t>
    </rPh>
    <phoneticPr fontId="1"/>
  </si>
  <si>
    <t>VISA,AMEX,その他各種</t>
    <rPh sb="12" eb="13">
      <t>タ</t>
    </rPh>
    <rPh sb="13" eb="15">
      <t>カクシュ</t>
    </rPh>
    <phoneticPr fontId="1"/>
  </si>
  <si>
    <t>宮本病院</t>
    <rPh sb="0" eb="2">
      <t>ミヤモト</t>
    </rPh>
    <rPh sb="2" eb="4">
      <t>ビョウイン</t>
    </rPh>
    <phoneticPr fontId="1"/>
  </si>
  <si>
    <t>Miyamto Hospital</t>
    <phoneticPr fontId="1"/>
  </si>
  <si>
    <t>300-0605</t>
    <phoneticPr fontId="1"/>
  </si>
  <si>
    <t>茨城県稲敷市幸田1247</t>
    <rPh sb="0" eb="3">
      <t>イバラキケン</t>
    </rPh>
    <rPh sb="3" eb="6">
      <t>イナシキシ</t>
    </rPh>
    <rPh sb="6" eb="8">
      <t>コウダ</t>
    </rPh>
    <phoneticPr fontId="1"/>
  </si>
  <si>
    <t>1247,Kouda,Inashiki,Ibarakiken 300-0605　</t>
    <phoneticPr fontId="1"/>
  </si>
  <si>
    <t>0299-79-2114</t>
    <phoneticPr fontId="1"/>
  </si>
  <si>
    <t>月-土:9:00-11:30,14:00-16:30</t>
    <rPh sb="2" eb="3">
      <t>ド</t>
    </rPh>
    <phoneticPr fontId="13"/>
  </si>
  <si>
    <t>http://miyamoto-hp.or.jp/</t>
    <phoneticPr fontId="1"/>
  </si>
  <si>
    <t>内科：EN、整形外科：EN</t>
    <rPh sb="0" eb="2">
      <t>ナイカ</t>
    </rPh>
    <rPh sb="6" eb="8">
      <t>セイケイ</t>
    </rPh>
    <rPh sb="8" eb="10">
      <t>ゲカ</t>
    </rPh>
    <phoneticPr fontId="1"/>
  </si>
  <si>
    <t>診療医師の対応（英語）</t>
    <rPh sb="0" eb="2">
      <t>シンリョウ</t>
    </rPh>
    <rPh sb="2" eb="4">
      <t>イシ</t>
    </rPh>
    <rPh sb="5" eb="7">
      <t>タイオウ</t>
    </rPh>
    <rPh sb="8" eb="10">
      <t>エイゴ</t>
    </rPh>
    <phoneticPr fontId="1"/>
  </si>
  <si>
    <t>すとう歯科医院</t>
    <rPh sb="3" eb="7">
      <t>シカイイン</t>
    </rPh>
    <phoneticPr fontId="13"/>
  </si>
  <si>
    <t>Sutoo Dental Clinic</t>
    <phoneticPr fontId="1"/>
  </si>
  <si>
    <t>305-0044</t>
    <phoneticPr fontId="1"/>
  </si>
  <si>
    <t>茨城県つくば市並木4-16-3</t>
    <rPh sb="7" eb="9">
      <t>ナミキ</t>
    </rPh>
    <phoneticPr fontId="1"/>
  </si>
  <si>
    <t>4-16-3, Namiki, Tsukuba, Ibaraki 305-0044</t>
    <phoneticPr fontId="1"/>
  </si>
  <si>
    <t>029-861-7750</t>
    <phoneticPr fontId="1"/>
  </si>
  <si>
    <t>日月火木金土: 10:00-13:00, 15:00-20:00</t>
    <rPh sb="0" eb="1">
      <t>ニチ</t>
    </rPh>
    <rPh sb="1" eb="2">
      <t>ゲツ</t>
    </rPh>
    <rPh sb="2" eb="3">
      <t>カ</t>
    </rPh>
    <rPh sb="3" eb="4">
      <t>モク</t>
    </rPh>
    <rPh sb="4" eb="5">
      <t>キン</t>
    </rPh>
    <rPh sb="5" eb="6">
      <t>ド</t>
    </rPh>
    <phoneticPr fontId="1"/>
  </si>
  <si>
    <t>http://www.sutoo.jp/clinic/(日本語)</t>
    <rPh sb="28" eb="31">
      <t>ニホンゴ</t>
    </rPh>
    <phoneticPr fontId="1"/>
  </si>
  <si>
    <t>歯科：EN</t>
    <phoneticPr fontId="1"/>
  </si>
  <si>
    <t>FAMILY Dental Clinic</t>
    <phoneticPr fontId="1"/>
  </si>
  <si>
    <t>306-0101</t>
    <phoneticPr fontId="1"/>
  </si>
  <si>
    <t>茨城県古河市尾崎5372-3</t>
    <rPh sb="0" eb="3">
      <t>イバラギケン</t>
    </rPh>
    <rPh sb="3" eb="8">
      <t>コガシオサキ</t>
    </rPh>
    <phoneticPr fontId="13"/>
  </si>
  <si>
    <t>5372-3, Osaki, Koga, Ibaraki, 306-0101</t>
    <phoneticPr fontId="1"/>
  </si>
  <si>
    <t>0280-76-1446</t>
    <phoneticPr fontId="1"/>
  </si>
  <si>
    <t>月~金8:00~12:20 14:00~17:40　 土8:00~12:20 13:30~17:10</t>
    <rPh sb="0" eb="1">
      <t>ツキ</t>
    </rPh>
    <rPh sb="2" eb="3">
      <t>キン</t>
    </rPh>
    <rPh sb="27" eb="28">
      <t>ド</t>
    </rPh>
    <phoneticPr fontId="13"/>
  </si>
  <si>
    <t>https://family-dent.jp/</t>
    <phoneticPr fontId="1"/>
  </si>
  <si>
    <t>歯科：ＥＮ</t>
    <rPh sb="0" eb="2">
      <t>シカ</t>
    </rPh>
    <phoneticPr fontId="13"/>
  </si>
  <si>
    <t>歯科診療所</t>
    <phoneticPr fontId="8"/>
  </si>
  <si>
    <t>大田医院</t>
    <rPh sb="0" eb="4">
      <t>オオタイイン</t>
    </rPh>
    <phoneticPr fontId="1"/>
  </si>
  <si>
    <t>308-0845</t>
    <phoneticPr fontId="1"/>
  </si>
  <si>
    <t>茨城県筑西市西方1684-1</t>
    <rPh sb="0" eb="3">
      <t>イバラキケン</t>
    </rPh>
    <rPh sb="3" eb="5">
      <t>チクセイ</t>
    </rPh>
    <rPh sb="5" eb="6">
      <t>シ</t>
    </rPh>
    <rPh sb="6" eb="8">
      <t>ニシホウ</t>
    </rPh>
    <phoneticPr fontId="1"/>
  </si>
  <si>
    <t>1684-1nishihou,Chikusei-City,Ibarak</t>
    <phoneticPr fontId="1"/>
  </si>
  <si>
    <t>0296-22-3914</t>
    <phoneticPr fontId="1"/>
  </si>
  <si>
    <t>月/火/水/木/金：9:00～12：00,15：30～18：00/土：9：00～12：00</t>
    <rPh sb="0" eb="1">
      <t>ゲツ</t>
    </rPh>
    <rPh sb="2" eb="3">
      <t>カ</t>
    </rPh>
    <rPh sb="4" eb="5">
      <t>スイ</t>
    </rPh>
    <rPh sb="6" eb="7">
      <t>モク</t>
    </rPh>
    <rPh sb="8" eb="9">
      <t>キン</t>
    </rPh>
    <rPh sb="33" eb="34">
      <t>ド</t>
    </rPh>
    <phoneticPr fontId="13"/>
  </si>
  <si>
    <t>内科、皮膚科、小児科：EN、ZH</t>
    <rPh sb="0" eb="2">
      <t>ナイカ</t>
    </rPh>
    <rPh sb="3" eb="6">
      <t>ヒフカ</t>
    </rPh>
    <rPh sb="7" eb="10">
      <t>ショウニカ</t>
    </rPh>
    <phoneticPr fontId="1"/>
  </si>
  <si>
    <t>英語・中国語</t>
    <rPh sb="0" eb="2">
      <t>エイゴ</t>
    </rPh>
    <rPh sb="3" eb="6">
      <t>チュウゴクゴ</t>
    </rPh>
    <phoneticPr fontId="1"/>
  </si>
  <si>
    <t>院長のみ英語・中国語対応可能です</t>
    <rPh sb="0" eb="2">
      <t>インチョウ</t>
    </rPh>
    <rPh sb="4" eb="6">
      <t>エイゴ</t>
    </rPh>
    <rPh sb="7" eb="10">
      <t>チュウゴクゴ</t>
    </rPh>
    <rPh sb="10" eb="12">
      <t>タイオウ</t>
    </rPh>
    <rPh sb="12" eb="14">
      <t>カノウ</t>
    </rPh>
    <phoneticPr fontId="1"/>
  </si>
  <si>
    <t>前島レディースクリニック</t>
    <rPh sb="0" eb="2">
      <t>マエジマ</t>
    </rPh>
    <phoneticPr fontId="1"/>
  </si>
  <si>
    <t>Maejima　Ladies　Clinic</t>
    <phoneticPr fontId="1"/>
  </si>
  <si>
    <t>305-0834</t>
    <phoneticPr fontId="1"/>
  </si>
  <si>
    <t>茨城県つくば市手代木2005-6</t>
    <rPh sb="0" eb="3">
      <t>イバラキケン</t>
    </rPh>
    <rPh sb="6" eb="7">
      <t>シ</t>
    </rPh>
    <rPh sb="7" eb="10">
      <t>テシロギ</t>
    </rPh>
    <phoneticPr fontId="1"/>
  </si>
  <si>
    <t>2005-6 Teshirogi, Tsukuba, Ibaraki, 305-0834</t>
    <phoneticPr fontId="1"/>
  </si>
  <si>
    <t>029-859-0726</t>
    <phoneticPr fontId="1"/>
  </si>
  <si>
    <t>月/火/水/金:9:30-12:15,14:00-17：15　土:9:30-12:45</t>
    <rPh sb="4" eb="5">
      <t>スイ</t>
    </rPh>
    <phoneticPr fontId="13"/>
  </si>
  <si>
    <t>https://maejimaladiesclinic.org/</t>
    <phoneticPr fontId="1"/>
  </si>
  <si>
    <t>婦人科：EN</t>
    <rPh sb="0" eb="3">
      <t>フジンカ</t>
    </rPh>
    <phoneticPr fontId="1"/>
  </si>
  <si>
    <t>VISA、MASTER、AMEX、JCB</t>
    <phoneticPr fontId="1"/>
  </si>
  <si>
    <t>院長は英語を話します</t>
    <rPh sb="0" eb="2">
      <t>インチョウ</t>
    </rPh>
    <rPh sb="3" eb="5">
      <t>エイゴ</t>
    </rPh>
    <rPh sb="6" eb="7">
      <t>ハナ</t>
    </rPh>
    <phoneticPr fontId="1"/>
  </si>
  <si>
    <t>社会医療法人達生堂　城西病院</t>
    <rPh sb="0" eb="14">
      <t>ジョウサイ</t>
    </rPh>
    <phoneticPr fontId="1"/>
  </si>
  <si>
    <t>Tasseido Josai Hospital</t>
    <phoneticPr fontId="1"/>
  </si>
  <si>
    <t>307-0001</t>
    <phoneticPr fontId="1"/>
  </si>
  <si>
    <t>茨城県結城市大字結城10745番24</t>
    <rPh sb="0" eb="3">
      <t>イバラキケン</t>
    </rPh>
    <rPh sb="3" eb="6">
      <t>ユウキシ</t>
    </rPh>
    <rPh sb="6" eb="8">
      <t>オオアザ</t>
    </rPh>
    <rPh sb="8" eb="10">
      <t>ユウキ</t>
    </rPh>
    <rPh sb="15" eb="16">
      <t>バン</t>
    </rPh>
    <phoneticPr fontId="8"/>
  </si>
  <si>
    <t>10745-24　yuki,yuki,ibaraki</t>
    <phoneticPr fontId="1"/>
  </si>
  <si>
    <t>0296-33-2111</t>
    <phoneticPr fontId="1"/>
  </si>
  <si>
    <t>月/火/水/木/金:9:00-11:30,15:00-16：30　土:9:00-11:30</t>
    <rPh sb="4" eb="5">
      <t>スイ</t>
    </rPh>
    <rPh sb="6" eb="7">
      <t>モク</t>
    </rPh>
    <phoneticPr fontId="13"/>
  </si>
  <si>
    <t>https://www.josai-hp.info/</t>
    <phoneticPr fontId="1"/>
  </si>
  <si>
    <t>救急、内科、外科、小児科、皮膚科、脳神経外科、泌尿器科、整形外科、眼科、耳鼻咽喉科、婦人科、歯科、ペイン科：EN、ZH、TH、FA、HI（通訳スタッフがいる時に限る）</t>
    <rPh sb="0" eb="2">
      <t>キュウキュウ</t>
    </rPh>
    <rPh sb="3" eb="5">
      <t>ナイカ</t>
    </rPh>
    <rPh sb="6" eb="8">
      <t>ゲカ</t>
    </rPh>
    <rPh sb="9" eb="12">
      <t>ショウニカ</t>
    </rPh>
    <rPh sb="13" eb="16">
      <t>ヒフカ</t>
    </rPh>
    <rPh sb="17" eb="22">
      <t>ノウシンケイゲカ</t>
    </rPh>
    <rPh sb="23" eb="27">
      <t>ヒニョウキカ</t>
    </rPh>
    <rPh sb="28" eb="32">
      <t>セイケイゲカ</t>
    </rPh>
    <rPh sb="33" eb="35">
      <t>ガンカ</t>
    </rPh>
    <rPh sb="36" eb="41">
      <t>ジビインコウカ</t>
    </rPh>
    <rPh sb="42" eb="45">
      <t>フジンカ</t>
    </rPh>
    <rPh sb="46" eb="48">
      <t>シカ</t>
    </rPh>
    <rPh sb="52" eb="53">
      <t>カ</t>
    </rPh>
    <rPh sb="69" eb="71">
      <t>ツウヤク</t>
    </rPh>
    <rPh sb="78" eb="79">
      <t>トキ</t>
    </rPh>
    <rPh sb="80" eb="81">
      <t>カギ</t>
    </rPh>
    <phoneticPr fontId="8"/>
  </si>
  <si>
    <t>803 常陸太田・ひたちなか</t>
    <rPh sb="4" eb="8">
      <t>ヒタチオオタ</t>
    </rPh>
    <phoneticPr fontId="1"/>
  </si>
  <si>
    <t>医療法人社団いばらき会　いばらき診療所とうかい</t>
    <rPh sb="10" eb="11">
      <t>カイ</t>
    </rPh>
    <rPh sb="16" eb="19">
      <t>シンリョウジョ</t>
    </rPh>
    <phoneticPr fontId="13"/>
  </si>
  <si>
    <t>Ibaraki　Clinic　Tokai</t>
    <phoneticPr fontId="1"/>
  </si>
  <si>
    <t>319-1116</t>
    <phoneticPr fontId="1"/>
  </si>
  <si>
    <t>茨城県那珂郡東海村石神内宿1724-1</t>
    <rPh sb="0" eb="3">
      <t>イバラキケン</t>
    </rPh>
    <rPh sb="3" eb="6">
      <t>ナカグン</t>
    </rPh>
    <rPh sb="6" eb="9">
      <t>トウカイムラ</t>
    </rPh>
    <rPh sb="9" eb="13">
      <t>イシガミウチジュク</t>
    </rPh>
    <phoneticPr fontId="8"/>
  </si>
  <si>
    <t>1724-1 Ishigamiuchijuku, Tokai, Ibaraki</t>
    <phoneticPr fontId="1"/>
  </si>
  <si>
    <t>029-283-4110</t>
    <phoneticPr fontId="1"/>
  </si>
  <si>
    <t>月/水/金:8:30-11:00</t>
    <rPh sb="2" eb="3">
      <t>スイ</t>
    </rPh>
    <phoneticPr fontId="13"/>
  </si>
  <si>
    <t>http://www.ibc.or.jp/tokai/</t>
    <phoneticPr fontId="1"/>
  </si>
  <si>
    <t>内科・外科</t>
    <rPh sb="0" eb="2">
      <t>ナイカ</t>
    </rPh>
    <rPh sb="3" eb="5">
      <t>ゲカ</t>
    </rPh>
    <phoneticPr fontId="8"/>
  </si>
  <si>
    <t>非対応</t>
    <rPh sb="0" eb="3">
      <t>ヒタイオウ</t>
    </rPh>
    <phoneticPr fontId="1"/>
  </si>
  <si>
    <t>けやき台こども歯科・矯正歯科</t>
    <rPh sb="3" eb="4">
      <t>ダイ</t>
    </rPh>
    <rPh sb="7" eb="9">
      <t>シカ</t>
    </rPh>
    <rPh sb="10" eb="12">
      <t>キョウセイ</t>
    </rPh>
    <rPh sb="12" eb="14">
      <t>シカ</t>
    </rPh>
    <phoneticPr fontId="21"/>
  </si>
  <si>
    <t>Keyakidai Dental Office</t>
    <phoneticPr fontId="1"/>
  </si>
  <si>
    <t>302-0128</t>
    <phoneticPr fontId="1"/>
  </si>
  <si>
    <t>茨城県守谷市けやき台2-11-1</t>
    <rPh sb="9" eb="10">
      <t>ダイ</t>
    </rPh>
    <phoneticPr fontId="1"/>
  </si>
  <si>
    <t>2-11-1 Keyakidai, Moriya, Ibaraki, 302-0128</t>
    <phoneticPr fontId="1"/>
  </si>
  <si>
    <t>0297-38-8860</t>
    <phoneticPr fontId="1"/>
  </si>
  <si>
    <t>月/火/水/金/土：9:00～12:30・14:30～18:00、 木/日/祭日：休診</t>
    <rPh sb="0" eb="1">
      <t>ガツ</t>
    </rPh>
    <rPh sb="2" eb="3">
      <t>ヒ</t>
    </rPh>
    <rPh sb="4" eb="5">
      <t>ミズ</t>
    </rPh>
    <rPh sb="6" eb="7">
      <t>キン</t>
    </rPh>
    <rPh sb="8" eb="9">
      <t>ツチ</t>
    </rPh>
    <rPh sb="34" eb="35">
      <t>モク</t>
    </rPh>
    <rPh sb="36" eb="37">
      <t>ヒ</t>
    </rPh>
    <rPh sb="38" eb="40">
      <t>サイジツ</t>
    </rPh>
    <rPh sb="41" eb="43">
      <t>キュウシン</t>
    </rPh>
    <phoneticPr fontId="13"/>
  </si>
  <si>
    <t>https://www.keyakidai-dental.com/　 (日本語)、https://www.keyakidai-dental.com/english/　（英語）</t>
    <rPh sb="84" eb="86">
      <t>エイゴ</t>
    </rPh>
    <phoneticPr fontId="1"/>
  </si>
  <si>
    <t>医療法人　たかぎ歯科</t>
    <rPh sb="0" eb="2">
      <t>イリョウ</t>
    </rPh>
    <rPh sb="2" eb="4">
      <t>ホウジン</t>
    </rPh>
    <rPh sb="8" eb="10">
      <t>シカ</t>
    </rPh>
    <phoneticPr fontId="1"/>
  </si>
  <si>
    <t>Takagi Dental Clinic</t>
    <phoneticPr fontId="1"/>
  </si>
  <si>
    <t>300-0814</t>
    <phoneticPr fontId="1"/>
  </si>
  <si>
    <t>茨城県土浦市国分町4-15</t>
    <rPh sb="0" eb="3">
      <t>イバラキケン</t>
    </rPh>
    <rPh sb="3" eb="6">
      <t>ツチウラシ</t>
    </rPh>
    <rPh sb="6" eb="8">
      <t>コクブ</t>
    </rPh>
    <rPh sb="8" eb="9">
      <t>チョウ</t>
    </rPh>
    <phoneticPr fontId="1"/>
  </si>
  <si>
    <t>4-15　Kokubuchou,Tsuchiura-city,Ibaraki</t>
    <phoneticPr fontId="1"/>
  </si>
  <si>
    <t>029-822-3111</t>
    <phoneticPr fontId="1"/>
  </si>
  <si>
    <t>月/火/水/金/土9:00～13:00, 14:00～18:00</t>
    <rPh sb="4" eb="5">
      <t>スイ</t>
    </rPh>
    <phoneticPr fontId="55"/>
  </si>
  <si>
    <t>https://www.takagi-sika.com/</t>
    <phoneticPr fontId="1"/>
  </si>
  <si>
    <t>医療法人　歯省会　ひたちの矯正歯科医院</t>
    <rPh sb="0" eb="4">
      <t>イリョウヘ</t>
    </rPh>
    <rPh sb="5" eb="6">
      <t xml:space="preserve">ハ </t>
    </rPh>
    <rPh sb="6" eb="7">
      <t xml:space="preserve">セイ </t>
    </rPh>
    <rPh sb="7" eb="8">
      <t>カイ</t>
    </rPh>
    <rPh sb="13" eb="15">
      <t>キョウセイ</t>
    </rPh>
    <rPh sb="15" eb="19">
      <t xml:space="preserve">シカイイネ </t>
    </rPh>
    <phoneticPr fontId="1"/>
  </si>
  <si>
    <t>Hitachino　Orthodontic Clinic</t>
    <phoneticPr fontId="1"/>
  </si>
  <si>
    <t>300-1207</t>
    <phoneticPr fontId="1"/>
  </si>
  <si>
    <t>茨城県牛久市ひたち野東2-13-33</t>
    <rPh sb="0" eb="3">
      <t>イバラキ</t>
    </rPh>
    <rPh sb="3" eb="6">
      <t>ウセィ</t>
    </rPh>
    <phoneticPr fontId="1"/>
  </si>
  <si>
    <t>2-13-33　Hitachinohigashi, Ushiku, Ibaraki</t>
    <phoneticPr fontId="1"/>
  </si>
  <si>
    <t>029-875-8552</t>
    <phoneticPr fontId="1"/>
  </si>
  <si>
    <t>火/水/木/金10：00-12:00,14:00-19：00★土:10:00-12:00,14:00-17:30 ,日/月/祝日：休診</t>
    <rPh sb="0" eb="1">
      <t>カ</t>
    </rPh>
    <rPh sb="2" eb="3">
      <t>スイ</t>
    </rPh>
    <rPh sb="4" eb="5">
      <t xml:space="preserve">モク </t>
    </rPh>
    <rPh sb="6" eb="7">
      <t>キn</t>
    </rPh>
    <rPh sb="58" eb="59">
      <t>ニチ</t>
    </rPh>
    <rPh sb="60" eb="61">
      <t>ゲテゥ</t>
    </rPh>
    <rPh sb="62" eb="64">
      <t>シュク</t>
    </rPh>
    <rPh sb="65" eb="67">
      <t>キュウシn</t>
    </rPh>
    <phoneticPr fontId="55"/>
  </si>
  <si>
    <t>https://yoi-hanarabi.jp/</t>
    <phoneticPr fontId="1"/>
  </si>
  <si>
    <t>歯科</t>
    <rPh sb="0" eb="2">
      <t xml:space="preserve">シカ </t>
    </rPh>
    <phoneticPr fontId="1"/>
  </si>
  <si>
    <t>医療法人社団筑波記念会　筑波総合クリニック</t>
    <rPh sb="0" eb="11">
      <t>イリョウホウジンシャダンツクバキネンカイ</t>
    </rPh>
    <rPh sb="12" eb="14">
      <t>ツクバ</t>
    </rPh>
    <rPh sb="14" eb="16">
      <t>ソウゴウ</t>
    </rPh>
    <phoneticPr fontId="1"/>
  </si>
  <si>
    <t>Tsukuba sogo clinic</t>
    <phoneticPr fontId="1"/>
  </si>
  <si>
    <t>300-2622</t>
    <phoneticPr fontId="1"/>
  </si>
  <si>
    <t>茨城県つくば市要65</t>
    <rPh sb="0" eb="3">
      <t>イバラキケン</t>
    </rPh>
    <rPh sb="6" eb="7">
      <t>シ</t>
    </rPh>
    <rPh sb="7" eb="8">
      <t>カナメ</t>
    </rPh>
    <phoneticPr fontId="1"/>
  </si>
  <si>
    <t>65 Kaname, Tsukuba, Ibaraki, 300-2622</t>
    <phoneticPr fontId="1"/>
  </si>
  <si>
    <t>029-877-1221</t>
    <phoneticPr fontId="1"/>
  </si>
  <si>
    <t>月-金:8：00-12：00,12：30-16：30　土:8:00-12:00　（日・祝日は休診）</t>
    <rPh sb="41" eb="42">
      <t>ニチ</t>
    </rPh>
    <rPh sb="43" eb="45">
      <t>シュクジツ</t>
    </rPh>
    <rPh sb="46" eb="48">
      <t>キュウシン</t>
    </rPh>
    <phoneticPr fontId="1"/>
  </si>
  <si>
    <t>http://www.tsukuba-kinen.or.jp/other/access.html (日本語)</t>
    <phoneticPr fontId="1"/>
  </si>
  <si>
    <t>循環器内科：EN、代謝内科：EN、消化器内科：EN、血液内科：EN、呼吸器内科：EN、神経内科：EN、内科：EN、外科：EN、脳神経外科：EN、形成外科：EN、消化器外科：EN、呼吸器外科：EN、耳鼻咽喉科：EN、皮膚科：EN、小児科：EN</t>
    <phoneticPr fontId="1"/>
  </si>
  <si>
    <t>VISA、MASTER、AmericanExpress、Diners Club、JCB、AMEX、中国銀聯、NICS、UC</t>
  </si>
  <si>
    <t>PayPay、後払いシステム</t>
  </si>
  <si>
    <t>中央大祢整形形成外科</t>
    <rPh sb="0" eb="10">
      <t>チュウオウオオネセイケイケイセイゲカ</t>
    </rPh>
    <phoneticPr fontId="1"/>
  </si>
  <si>
    <t>Chuo.one.seikei.keisei.geka.Clinic</t>
    <phoneticPr fontId="1"/>
  </si>
  <si>
    <t>300-0043</t>
    <phoneticPr fontId="1"/>
  </si>
  <si>
    <t>茨城県土浦市中央2‐9‐2</t>
    <rPh sb="0" eb="3">
      <t>イバラキケン</t>
    </rPh>
    <rPh sb="3" eb="6">
      <t>ツチウラシ</t>
    </rPh>
    <rPh sb="6" eb="8">
      <t>チュウオウ</t>
    </rPh>
    <phoneticPr fontId="1"/>
  </si>
  <si>
    <t>2-9-2 Chuo.Tsuchiura.Ibaraki</t>
    <phoneticPr fontId="1"/>
  </si>
  <si>
    <t>029-821-0220</t>
    <phoneticPr fontId="1"/>
  </si>
  <si>
    <t>月/火/水:9:00-12:00,14:00-17:30★木/土:9:00-12:00★金(偶数週のみ):9:00-12:00,14:00-16:30</t>
    <rPh sb="2" eb="3">
      <t>カ</t>
    </rPh>
    <rPh sb="4" eb="5">
      <t>スイ</t>
    </rPh>
    <rPh sb="29" eb="30">
      <t>キ</t>
    </rPh>
    <rPh sb="46" eb="48">
      <t>グウスウ</t>
    </rPh>
    <rPh sb="48" eb="49">
      <t>シュウ</t>
    </rPh>
    <phoneticPr fontId="55"/>
  </si>
  <si>
    <t>https://www.one-cos.jp/</t>
    <phoneticPr fontId="1"/>
  </si>
  <si>
    <t>整形外科：EN、一般外科：EN、</t>
    <rPh sb="0" eb="2">
      <t>セイケイ</t>
    </rPh>
    <rPh sb="2" eb="4">
      <t>ゲカ</t>
    </rPh>
    <rPh sb="8" eb="12">
      <t>イッパンゲカ</t>
    </rPh>
    <phoneticPr fontId="8"/>
  </si>
  <si>
    <t>VISA、MASTER、AMEX、Diners Club、JCB
（2,000円以上のときのみ）</t>
    <rPh sb="39" eb="42">
      <t>エンイジョウ</t>
    </rPh>
    <phoneticPr fontId="55"/>
  </si>
  <si>
    <t>QR、交通系
（2,000円以上のときのみ）</t>
    <rPh sb="3" eb="6">
      <t>コウツウケイ</t>
    </rPh>
    <phoneticPr fontId="55"/>
  </si>
  <si>
    <t>google翻訳で可能な範囲/営業時間内/電話応対不可</t>
    <rPh sb="6" eb="8">
      <t>ホンヤク</t>
    </rPh>
    <rPh sb="9" eb="11">
      <t>カノウ</t>
    </rPh>
    <rPh sb="12" eb="14">
      <t>ハンイ</t>
    </rPh>
    <rPh sb="15" eb="20">
      <t>エイギョウジカンナイ</t>
    </rPh>
    <rPh sb="21" eb="23">
      <t>デンワ</t>
    </rPh>
    <rPh sb="23" eb="25">
      <t>オウタイ</t>
    </rPh>
    <rPh sb="25" eb="27">
      <t>フカ</t>
    </rPh>
    <phoneticPr fontId="1"/>
  </si>
  <si>
    <t>google翻訳で可能な範囲/営業時間内/電話応対不可</t>
    <rPh sb="6" eb="8">
      <t>ホンヤク</t>
    </rPh>
    <rPh sb="9" eb="11">
      <t>カノウ</t>
    </rPh>
    <rPh sb="12" eb="14">
      <t>ハンイ</t>
    </rPh>
    <rPh sb="15" eb="17">
      <t>エイギョウ</t>
    </rPh>
    <rPh sb="17" eb="19">
      <t>ジカン</t>
    </rPh>
    <rPh sb="19" eb="20">
      <t>ナイ</t>
    </rPh>
    <rPh sb="21" eb="23">
      <t>デンワ</t>
    </rPh>
    <rPh sb="23" eb="25">
      <t>オウタイ</t>
    </rPh>
    <rPh sb="25" eb="27">
      <t>フカ</t>
    </rPh>
    <phoneticPr fontId="1"/>
  </si>
  <si>
    <t>google翻訳で可能な範囲/営業時間内/電話応対不可</t>
    <phoneticPr fontId="1"/>
  </si>
  <si>
    <t>google翻訳で可能な範囲</t>
    <phoneticPr fontId="1"/>
  </si>
  <si>
    <t>医療法人社団健美会いわいグリーン歯科・矯正歯科</t>
    <rPh sb="0" eb="2">
      <t>イリョウ</t>
    </rPh>
    <rPh sb="2" eb="4">
      <t>ホウジン</t>
    </rPh>
    <rPh sb="4" eb="6">
      <t>シャダン</t>
    </rPh>
    <rPh sb="6" eb="8">
      <t>ケンビ</t>
    </rPh>
    <rPh sb="8" eb="9">
      <t>カイ</t>
    </rPh>
    <rPh sb="16" eb="18">
      <t>シカ</t>
    </rPh>
    <rPh sb="19" eb="21">
      <t>キョウセイ</t>
    </rPh>
    <rPh sb="21" eb="23">
      <t>シカ</t>
    </rPh>
    <phoneticPr fontId="1"/>
  </si>
  <si>
    <t>Iwai Green Dental</t>
    <phoneticPr fontId="1"/>
  </si>
  <si>
    <t>306-0632</t>
    <phoneticPr fontId="1"/>
  </si>
  <si>
    <t>茨城坂東市辺田635-1</t>
    <rPh sb="0" eb="2">
      <t>イバラキ</t>
    </rPh>
    <rPh sb="2" eb="4">
      <t>バンドウ</t>
    </rPh>
    <rPh sb="4" eb="5">
      <t>シ</t>
    </rPh>
    <rPh sb="5" eb="6">
      <t>ヘン</t>
    </rPh>
    <rPh sb="6" eb="7">
      <t>タ</t>
    </rPh>
    <phoneticPr fontId="1"/>
  </si>
  <si>
    <t>635-1 Heta.Bandou.Ibaraki</t>
    <phoneticPr fontId="1"/>
  </si>
  <si>
    <t>0297-47-5151</t>
    <phoneticPr fontId="1"/>
  </si>
  <si>
    <t>月～金:9:00-12:45,14:00-18:00/土:9:00-17:00</t>
    <rPh sb="2" eb="3">
      <t>キン</t>
    </rPh>
    <rPh sb="27" eb="28">
      <t>ツチ</t>
    </rPh>
    <phoneticPr fontId="1"/>
  </si>
  <si>
    <t>https://iwai-green-shika.com/</t>
    <phoneticPr fontId="1"/>
  </si>
  <si>
    <t>歯科：EN,ZH,KO,RU,ID,ES,PT,FR,DE,FA,TL,NE,VI,TH,HI,LO,AR</t>
    <rPh sb="0" eb="2">
      <t>シカ</t>
    </rPh>
    <phoneticPr fontId="8"/>
  </si>
  <si>
    <t>VISA、MASTER、AMEX、Diners Club、JCB</t>
    <phoneticPr fontId="55"/>
  </si>
  <si>
    <t>永林堂歯科医院</t>
    <rPh sb="0" eb="7">
      <t>エイリンドウシカイイン</t>
    </rPh>
    <phoneticPr fontId="1"/>
  </si>
  <si>
    <t>Eirindou.dental,clinic</t>
    <phoneticPr fontId="1"/>
  </si>
  <si>
    <t>300-0334</t>
    <phoneticPr fontId="1"/>
  </si>
  <si>
    <t>茨城県稲敷郡阿見町鈴木2-89</t>
    <rPh sb="0" eb="11">
      <t>イバラキケンイナシキグンアミマチスズキ</t>
    </rPh>
    <phoneticPr fontId="1"/>
  </si>
  <si>
    <t>2-89　suzuki,Ami-machi,Inashiki-gun</t>
  </si>
  <si>
    <t>029-887-7781</t>
  </si>
  <si>
    <t>月/火/水/金:9:00-12:30,14:30-19:00★土:9:00-12:00,13:00-16:00</t>
    <rPh sb="0" eb="1">
      <t>ゲツ</t>
    </rPh>
    <rPh sb="2" eb="3">
      <t>カ</t>
    </rPh>
    <rPh sb="4" eb="5">
      <t>スイ</t>
    </rPh>
    <rPh sb="6" eb="7">
      <t>キン</t>
    </rPh>
    <phoneticPr fontId="1"/>
  </si>
  <si>
    <t>http://ryoshikai.jp</t>
  </si>
  <si>
    <t>歯科:EN</t>
    <rPh sb="0" eb="2">
      <t>シカ</t>
    </rPh>
    <phoneticPr fontId="1"/>
  </si>
  <si>
    <t>森永歯科医院</t>
    <rPh sb="0" eb="6">
      <t>モリナガシカイイン</t>
    </rPh>
    <phoneticPr fontId="1"/>
  </si>
  <si>
    <t>Morinaga Dental Clinic</t>
  </si>
  <si>
    <t>310-0803</t>
  </si>
  <si>
    <t>茨城県水戸市城南2-15-30</t>
    <rPh sb="0" eb="8">
      <t>イバラキケンミトシジョウナン</t>
    </rPh>
    <phoneticPr fontId="1"/>
  </si>
  <si>
    <t>2-15-30　jyounan mito-city Ibaraki-pref.</t>
  </si>
  <si>
    <t>029-225-1081</t>
  </si>
  <si>
    <t>月/火/水/金/土：9:00～12:00・14:00～17:00、 木/日/祭日：休診</t>
    <rPh sb="0" eb="1">
      <t>ゲツ</t>
    </rPh>
    <rPh sb="2" eb="3">
      <t>カ</t>
    </rPh>
    <rPh sb="4" eb="5">
      <t>スイ</t>
    </rPh>
    <rPh sb="6" eb="7">
      <t>キン</t>
    </rPh>
    <phoneticPr fontId="1"/>
  </si>
  <si>
    <t>https://www.morinaga-shika.com</t>
  </si>
  <si>
    <t>歯科診療所</t>
    <rPh sb="0" eb="5">
      <t>シカシンリョウジョ</t>
    </rPh>
    <phoneticPr fontId="1"/>
  </si>
  <si>
    <t>社会福祉法人白十字会　白十字総合病院</t>
    <rPh sb="0" eb="6">
      <t>シャカイフクシホウジン</t>
    </rPh>
    <rPh sb="6" eb="10">
      <t>ハクジュウジカイ</t>
    </rPh>
    <rPh sb="11" eb="14">
      <t>ハクジュウジ</t>
    </rPh>
    <rPh sb="14" eb="16">
      <t>ソウゴウ</t>
    </rPh>
    <rPh sb="16" eb="18">
      <t>ビョウイン</t>
    </rPh>
    <phoneticPr fontId="13"/>
  </si>
  <si>
    <t>Hakujuji General Hospital</t>
  </si>
  <si>
    <t>2148, Ga, Kamisu-city, Ibaraki, 314-0134</t>
  </si>
  <si>
    <t>0299-92-3311</t>
  </si>
  <si>
    <t>月-金:8:30-11:30,13:00-15:00★土:8:30-11:30</t>
  </si>
  <si>
    <t>http://www.hakujyuji.jp/ (日本語)</t>
  </si>
  <si>
    <t>救急EN、外科ZH</t>
    <rPh sb="0" eb="2">
      <t>キュウキュウ</t>
    </rPh>
    <rPh sb="5" eb="7">
      <t>ゲカ</t>
    </rPh>
    <phoneticPr fontId="1"/>
  </si>
  <si>
    <t>JCB、VISA、MasterCard、AmericanExpress、DISCOVER、Diners Club、</t>
  </si>
  <si>
    <t>医療法人メディカルGP　メディカルGP・クリニック横堀</t>
    <rPh sb="0" eb="4">
      <t>イリョウホウジン</t>
    </rPh>
    <rPh sb="25" eb="27">
      <t>ヨコボリ</t>
    </rPh>
    <phoneticPr fontId="1"/>
  </si>
  <si>
    <t>Medical　Corporation　MEDICALGP</t>
    <phoneticPr fontId="1"/>
  </si>
  <si>
    <t>311-0103</t>
    <phoneticPr fontId="1"/>
  </si>
  <si>
    <t>茨城県那珂市横堀1291-29</t>
    <rPh sb="6" eb="8">
      <t>ヨコボリ</t>
    </rPh>
    <phoneticPr fontId="8"/>
  </si>
  <si>
    <t>1291-29　Yokobori　Naka-city Ibaraki Japan</t>
    <phoneticPr fontId="1"/>
  </si>
  <si>
    <t>029-298-3922</t>
    <phoneticPr fontId="1"/>
  </si>
  <si>
    <t>月,水,木,金,土:9：00-11：00（日・火・祝日は休診）</t>
    <rPh sb="2" eb="3">
      <t>スイ</t>
    </rPh>
    <rPh sb="4" eb="5">
      <t>モク</t>
    </rPh>
    <rPh sb="8" eb="9">
      <t>ド</t>
    </rPh>
    <rPh sb="23" eb="24">
      <t>カ</t>
    </rPh>
    <phoneticPr fontId="1"/>
  </si>
  <si>
    <t>http://medical-gp.jp</t>
    <phoneticPr fontId="1"/>
  </si>
  <si>
    <t>内科、外科、肛門外科、消化器内科：EN</t>
    <phoneticPr fontId="1"/>
  </si>
  <si>
    <t>VISA、MASTER、AmericanExpress、Diners Club、JCB</t>
  </si>
  <si>
    <t>営業時間内/電話応対不可</t>
    <phoneticPr fontId="1"/>
  </si>
  <si>
    <t>院長のみ英語対応可</t>
    <rPh sb="4" eb="6">
      <t>エイゴ</t>
    </rPh>
    <rPh sb="6" eb="9">
      <t>タイオウカ</t>
    </rPh>
    <phoneticPr fontId="1"/>
  </si>
  <si>
    <t>東京医科大学茨城医療センター</t>
    <rPh sb="0" eb="10">
      <t>トウキョウイカダイガクイバラキイリョウ</t>
    </rPh>
    <phoneticPr fontId="1"/>
  </si>
  <si>
    <t>TOKYO MEDICAL UNIVERSITY IBARAKI MEDICAL CENTER</t>
  </si>
  <si>
    <t>300-0395</t>
  </si>
  <si>
    <t>茨城県稲敷郡阿見町中央3-20-1</t>
  </si>
  <si>
    <t>3-20-1,ami,Inashiki,Ibarakiken 300-0395</t>
  </si>
  <si>
    <t>029-887-1161</t>
  </si>
  <si>
    <t>平日:8:30-11:30（初診は11：00まで）,土(第1・3のみ):8:30-11:30（初診は11：00まで）休診：日・祝日・年末年始（12/29～1/3）</t>
    <rPh sb="0" eb="2">
      <t>ヘイジツ</t>
    </rPh>
    <rPh sb="14" eb="16">
      <t>ショシン</t>
    </rPh>
    <rPh sb="61" eb="62">
      <t>ニチ</t>
    </rPh>
    <rPh sb="63" eb="65">
      <t>シュクジツ</t>
    </rPh>
    <rPh sb="66" eb="68">
      <t>ネンマツ</t>
    </rPh>
    <rPh sb="68" eb="70">
      <t>ネンシ</t>
    </rPh>
    <phoneticPr fontId="1"/>
  </si>
  <si>
    <t>https://ksm.tokyo-med.ac.jp</t>
  </si>
  <si>
    <t>総合診療科：EN、消化器内科：EN、ZH、循環器内科：EN、
腎臓内科：EN、脳神経内科：EN、脳神経外科：EN、呼吸器外科：EN、
ZH、消化器外科：EN、ZH、整形外科：EN、ZH、産婦人科：EN、
皮膚科：EN、眼科：EN、歯科口腔外科：EN</t>
    <rPh sb="0" eb="2">
      <t>ソウゴウ</t>
    </rPh>
    <rPh sb="2" eb="4">
      <t>シンリョウ</t>
    </rPh>
    <rPh sb="4" eb="5">
      <t>カ</t>
    </rPh>
    <rPh sb="9" eb="12">
      <t>ショウカキ</t>
    </rPh>
    <rPh sb="12" eb="14">
      <t>ナイカ</t>
    </rPh>
    <rPh sb="21" eb="24">
      <t>ジュンカンキ</t>
    </rPh>
    <rPh sb="24" eb="26">
      <t>ナイカ</t>
    </rPh>
    <rPh sb="31" eb="33">
      <t>ジンゾウ</t>
    </rPh>
    <rPh sb="33" eb="35">
      <t>ナイカ</t>
    </rPh>
    <rPh sb="39" eb="42">
      <t>ノウシンケイ</t>
    </rPh>
    <rPh sb="42" eb="44">
      <t>ナイカ</t>
    </rPh>
    <rPh sb="48" eb="51">
      <t>ノウシンケイ</t>
    </rPh>
    <rPh sb="51" eb="53">
      <t>ゲカ</t>
    </rPh>
    <rPh sb="57" eb="60">
      <t>コキュウキ</t>
    </rPh>
    <rPh sb="60" eb="62">
      <t>ゲカ</t>
    </rPh>
    <rPh sb="70" eb="73">
      <t>ショウカキ</t>
    </rPh>
    <rPh sb="73" eb="75">
      <t>ゲカ</t>
    </rPh>
    <rPh sb="82" eb="86">
      <t>セイケイゲカ</t>
    </rPh>
    <rPh sb="93" eb="97">
      <t>サンフジンカ</t>
    </rPh>
    <rPh sb="102" eb="105">
      <t>ヒフカ</t>
    </rPh>
    <rPh sb="109" eb="111">
      <t>ガンカ</t>
    </rPh>
    <rPh sb="115" eb="117">
      <t>シカ</t>
    </rPh>
    <rPh sb="117" eb="121">
      <t>コウクウゲカ</t>
    </rPh>
    <phoneticPr fontId="8"/>
  </si>
  <si>
    <t>VISA、MASTER、AMEX、JCB、Diners Club、デビットカード</t>
  </si>
  <si>
    <t>龍ケ崎済生会病院</t>
    <rPh sb="0" eb="3">
      <t>リュウガサキ</t>
    </rPh>
    <rPh sb="3" eb="6">
      <t>サイセイカイ</t>
    </rPh>
    <rPh sb="6" eb="8">
      <t>ビョウイン</t>
    </rPh>
    <phoneticPr fontId="8"/>
  </si>
  <si>
    <t>Ryugasaki Saiseikai Hospital</t>
    <phoneticPr fontId="1"/>
  </si>
  <si>
    <t>301-0854</t>
    <phoneticPr fontId="1"/>
  </si>
  <si>
    <t>茨城県龍ケ崎市中里1丁目1番</t>
    <rPh sb="0" eb="3">
      <t>イバラキケン</t>
    </rPh>
    <rPh sb="3" eb="7">
      <t>リュウガサキシ</t>
    </rPh>
    <rPh sb="7" eb="9">
      <t>ナカザト</t>
    </rPh>
    <rPh sb="10" eb="12">
      <t>チョウメ</t>
    </rPh>
    <rPh sb="13" eb="14">
      <t>バン</t>
    </rPh>
    <phoneticPr fontId="1"/>
  </si>
  <si>
    <t>1-1 Nakazato, Ryugasaki, Ibaraki, 301-0854</t>
    <phoneticPr fontId="1"/>
  </si>
  <si>
    <t>0297-63-7111</t>
    <phoneticPr fontId="1"/>
  </si>
  <si>
    <t>月-土:8：30〜11:30</t>
    <rPh sb="0" eb="1">
      <t>ゲツ</t>
    </rPh>
    <rPh sb="2" eb="3">
      <t>ツチ</t>
    </rPh>
    <phoneticPr fontId="13"/>
  </si>
  <si>
    <t>http://www.ryugasaki-hp.org/</t>
    <phoneticPr fontId="1"/>
  </si>
  <si>
    <t>内科：EN、外科：EN</t>
  </si>
  <si>
    <t>ＤＣ・ＪＣＢ・ＵＦＪ・ＶＩＳＡ等</t>
  </si>
  <si>
    <t>翻訳機にて対応可
※電波状況により使用できない箇所もあります。</t>
    <rPh sb="0" eb="3">
      <t>ホンヤクキ</t>
    </rPh>
    <rPh sb="5" eb="7">
      <t>タイオウ</t>
    </rPh>
    <rPh sb="7" eb="8">
      <t>カ</t>
    </rPh>
    <rPh sb="10" eb="12">
      <t>デンパ</t>
    </rPh>
    <rPh sb="12" eb="14">
      <t>ジョウキョウ</t>
    </rPh>
    <rPh sb="17" eb="19">
      <t>シヨウ</t>
    </rPh>
    <rPh sb="23" eb="25">
      <t>カショ</t>
    </rPh>
    <phoneticPr fontId="13"/>
  </si>
  <si>
    <t>阿部田医院</t>
    <rPh sb="0" eb="3">
      <t>アベタ</t>
    </rPh>
    <rPh sb="3" eb="5">
      <t>イイン</t>
    </rPh>
    <phoneticPr fontId="1"/>
  </si>
  <si>
    <t>Abeta Clinic</t>
    <phoneticPr fontId="1"/>
  </si>
  <si>
    <t>300-4422</t>
    <phoneticPr fontId="1"/>
  </si>
  <si>
    <t>茨城県桜川市真壁町亀熊123-1</t>
    <rPh sb="0" eb="3">
      <t>イバラキケン</t>
    </rPh>
    <rPh sb="3" eb="6">
      <t>サクラガワシ</t>
    </rPh>
    <rPh sb="6" eb="9">
      <t>マカベチョウ</t>
    </rPh>
    <rPh sb="9" eb="11">
      <t>カメクマ</t>
    </rPh>
    <phoneticPr fontId="1"/>
  </si>
  <si>
    <t>123-1 kamekuma Makabecyo Sakuragawashi Ibarakiken</t>
    <phoneticPr fontId="1"/>
  </si>
  <si>
    <t>0296-55-0305</t>
    <phoneticPr fontId="1"/>
  </si>
  <si>
    <t>月火木金9:00～12:00 15:00～18:00 土9:00～12:00 13:30～16:00</t>
    <rPh sb="0" eb="1">
      <t>ゲツ</t>
    </rPh>
    <rPh sb="1" eb="2">
      <t>カ</t>
    </rPh>
    <rPh sb="2" eb="3">
      <t>モク</t>
    </rPh>
    <rPh sb="3" eb="4">
      <t>キン</t>
    </rPh>
    <rPh sb="27" eb="28">
      <t>ド</t>
    </rPh>
    <phoneticPr fontId="13"/>
  </si>
  <si>
    <t>http://abeta-clinic.com</t>
    <phoneticPr fontId="1"/>
  </si>
  <si>
    <t>内科、小児科：EN,ZH,KO,RU,ID,MS,ES,PT,MN,FR,DE,FA,NE,VI,TH,PO,RO,SI,HI,IT,KM,LO,AR,UK（音声翻訳機）</t>
    <rPh sb="0" eb="2">
      <t>ナイカ</t>
    </rPh>
    <rPh sb="3" eb="6">
      <t>ショウニカ</t>
    </rPh>
    <phoneticPr fontId="15"/>
  </si>
  <si>
    <t>804 鹿行</t>
  </si>
  <si>
    <t>社会福祉法人　恩賜財団　済生会 神栖済生会病院</t>
    <rPh sb="16" eb="18">
      <t>カミス</t>
    </rPh>
    <phoneticPr fontId="1"/>
  </si>
  <si>
    <t>Kamisu Saiseikai Hospital</t>
    <phoneticPr fontId="1"/>
  </si>
  <si>
    <t>314-0112</t>
    <phoneticPr fontId="1"/>
  </si>
  <si>
    <t>茨城県神栖市知手中央7丁目2番45号</t>
    <rPh sb="0" eb="3">
      <t>イバラキケン</t>
    </rPh>
    <rPh sb="3" eb="6">
      <t>カミスシ</t>
    </rPh>
    <rPh sb="6" eb="8">
      <t>シッテ</t>
    </rPh>
    <rPh sb="8" eb="10">
      <t>チュウオウ</t>
    </rPh>
    <rPh sb="11" eb="13">
      <t>チョウメ</t>
    </rPh>
    <rPh sb="14" eb="15">
      <t>バン</t>
    </rPh>
    <rPh sb="17" eb="18">
      <t>ゴウ</t>
    </rPh>
    <phoneticPr fontId="1"/>
  </si>
  <si>
    <t>7-2-45 Shittechuo, Kamisu-city, Ibaraki, 314-0112</t>
    <phoneticPr fontId="1"/>
  </si>
  <si>
    <t>0299-97-2111</t>
    <phoneticPr fontId="1"/>
  </si>
  <si>
    <t>月-金:8:00〜11:00･13:30～15:30　第1･2土:8:00～11:00</t>
    <rPh sb="0" eb="1">
      <t>ゲツ</t>
    </rPh>
    <rPh sb="2" eb="3">
      <t>キン</t>
    </rPh>
    <rPh sb="27" eb="28">
      <t>ダイ</t>
    </rPh>
    <rPh sb="31" eb="32">
      <t>ド</t>
    </rPh>
    <phoneticPr fontId="13"/>
  </si>
  <si>
    <t>https://www.kamisusaisei.jp/</t>
    <phoneticPr fontId="1"/>
  </si>
  <si>
    <t>内科、外科、小児科、整形外科：EN</t>
    <rPh sb="0" eb="2">
      <t>ナイカ</t>
    </rPh>
    <rPh sb="3" eb="5">
      <t>ゲカ</t>
    </rPh>
    <rPh sb="6" eb="9">
      <t>ショウニカ</t>
    </rPh>
    <rPh sb="10" eb="14">
      <t>セイケイゲカ</t>
    </rPh>
    <phoneticPr fontId="1"/>
  </si>
  <si>
    <t>JCB・VIZA・DC・AMEX･MASTER等</t>
    <rPh sb="23" eb="24">
      <t>トウ</t>
    </rPh>
    <phoneticPr fontId="1"/>
  </si>
  <si>
    <t>POCKETALK（ポケトーク）対応言語</t>
    <phoneticPr fontId="13"/>
  </si>
  <si>
    <t>08茨城県</t>
  </si>
  <si>
    <t>809 古河・坂東</t>
  </si>
  <si>
    <t>医療法人　楽生会　木根淵外科胃腸科病院</t>
    <rPh sb="0" eb="8">
      <t>イ</t>
    </rPh>
    <rPh sb="9" eb="19">
      <t>キ</t>
    </rPh>
    <phoneticPr fontId="1"/>
  </si>
  <si>
    <t>Kinebuchi Hospital</t>
    <phoneticPr fontId="1"/>
  </si>
  <si>
    <t>茨城県坂東市辺田１４３０番1</t>
    <rPh sb="0" eb="14">
      <t>イ</t>
    </rPh>
    <phoneticPr fontId="1"/>
  </si>
  <si>
    <t>1430-1Heta Bnado ibaraki 306-0632</t>
    <phoneticPr fontId="1"/>
  </si>
  <si>
    <t>0297-35-3131</t>
    <phoneticPr fontId="1"/>
  </si>
  <si>
    <t>月～土9:00-12:00 月　火　木　金　14:00-1800 水　14:00-16:00</t>
    <rPh sb="0" eb="1">
      <t>ゲツ</t>
    </rPh>
    <rPh sb="2" eb="3">
      <t>ド</t>
    </rPh>
    <rPh sb="14" eb="15">
      <t>ゲツ</t>
    </rPh>
    <rPh sb="16" eb="17">
      <t>カ</t>
    </rPh>
    <rPh sb="18" eb="19">
      <t>モク</t>
    </rPh>
    <rPh sb="20" eb="21">
      <t>キン</t>
    </rPh>
    <rPh sb="33" eb="34">
      <t>スイ</t>
    </rPh>
    <phoneticPr fontId="1"/>
  </si>
  <si>
    <t>http://kine.jp/hospital/</t>
    <phoneticPr fontId="1"/>
  </si>
  <si>
    <t>内科、外科：EN　</t>
    <rPh sb="0" eb="2">
      <t>ナイカ</t>
    </rPh>
    <rPh sb="3" eb="5">
      <t>ゲカ</t>
    </rPh>
    <phoneticPr fontId="1"/>
  </si>
  <si>
    <t>JCB VISA MASTER デビット　交通系</t>
    <rPh sb="21" eb="23">
      <t>コウツウ</t>
    </rPh>
    <rPh sb="23" eb="24">
      <t>ケイ</t>
    </rPh>
    <phoneticPr fontId="1"/>
  </si>
  <si>
    <t>翻訳機にて対応可</t>
    <phoneticPr fontId="1"/>
  </si>
  <si>
    <t>茨城西南医療センター病院附属八千代診療所</t>
    <rPh sb="0" eb="2">
      <t>イバラキ</t>
    </rPh>
    <rPh sb="2" eb="4">
      <t>セイナン</t>
    </rPh>
    <rPh sb="4" eb="6">
      <t>イリョウ</t>
    </rPh>
    <rPh sb="10" eb="12">
      <t>ビョウイン</t>
    </rPh>
    <rPh sb="12" eb="14">
      <t>フゾク</t>
    </rPh>
    <rPh sb="14" eb="20">
      <t>ヤチヨ</t>
    </rPh>
    <phoneticPr fontId="13"/>
  </si>
  <si>
    <t>Yachiyo Clinic</t>
    <phoneticPr fontId="1"/>
  </si>
  <si>
    <t>300-3572</t>
    <phoneticPr fontId="1"/>
  </si>
  <si>
    <t>茨城県八千代町菅谷1170-1</t>
    <rPh sb="0" eb="2">
      <t>イバラ</t>
    </rPh>
    <rPh sb="2" eb="3">
      <t>ケン</t>
    </rPh>
    <rPh sb="3" eb="6">
      <t>ヤチヨ</t>
    </rPh>
    <rPh sb="6" eb="7">
      <t>マチ</t>
    </rPh>
    <rPh sb="7" eb="9">
      <t>スゲノ</t>
    </rPh>
    <phoneticPr fontId="1"/>
  </si>
  <si>
    <t>1170-1 Sugenoya, Yachiyo-machi, Ibaraki</t>
    <phoneticPr fontId="1"/>
  </si>
  <si>
    <t>0296-48-2001</t>
    <phoneticPr fontId="1"/>
  </si>
  <si>
    <t>月/火/水/金/土：8:30〜11:00・13:30～16:00、 木/日/祭日：休診</t>
    <rPh sb="0" eb="1">
      <t>ゲテゥ</t>
    </rPh>
    <rPh sb="2" eb="3">
      <t xml:space="preserve">カ </t>
    </rPh>
    <phoneticPr fontId="1"/>
  </si>
  <si>
    <t>内科：EN, ES</t>
    <rPh sb="0" eb="2">
      <t xml:space="preserve">ナイカ </t>
    </rPh>
    <phoneticPr fontId="1"/>
  </si>
  <si>
    <t>西語対応可</t>
    <rPh sb="0" eb="1">
      <t>ニシ</t>
    </rPh>
    <rPh sb="1" eb="5">
      <t xml:space="preserve">ゴ </t>
    </rPh>
    <phoneticPr fontId="1"/>
  </si>
  <si>
    <t>医療法人英佳　お産の森いのちのもり　産科婦人科　篠﨑医院</t>
    <rPh sb="0" eb="6">
      <t>イリョウホウジンエイケイ</t>
    </rPh>
    <phoneticPr fontId="8"/>
  </si>
  <si>
    <t>Shinozaki, Birth clinic,Women's clinic</t>
    <phoneticPr fontId="1"/>
  </si>
  <si>
    <t>302-0116</t>
    <phoneticPr fontId="1"/>
  </si>
  <si>
    <t>茨城県守谷市大柏1067-1</t>
    <rPh sb="0" eb="3">
      <t>イバラキケン</t>
    </rPh>
    <rPh sb="3" eb="6">
      <t>モリヤシ</t>
    </rPh>
    <rPh sb="6" eb="8">
      <t>オオガシワ</t>
    </rPh>
    <phoneticPr fontId="1"/>
  </si>
  <si>
    <t>1067-1 Ogashiwa,Moriya, Ibaraki,302-0116</t>
    <phoneticPr fontId="1"/>
  </si>
  <si>
    <t>0297-44-6203</t>
    <phoneticPr fontId="1"/>
  </si>
  <si>
    <t>月-土:9:00〜17:00</t>
    <rPh sb="0" eb="1">
      <t>ゲツ</t>
    </rPh>
    <rPh sb="2" eb="3">
      <t>ツチ</t>
    </rPh>
    <phoneticPr fontId="13"/>
  </si>
  <si>
    <t>http://www.shinozaki-clinic.org</t>
    <phoneticPr fontId="1"/>
  </si>
  <si>
    <t>産科：EN　婦人科：EN</t>
    <rPh sb="0" eb="2">
      <t>サンカ</t>
    </rPh>
    <rPh sb="6" eb="9">
      <t>フジンカ</t>
    </rPh>
    <phoneticPr fontId="1"/>
  </si>
  <si>
    <t>VISA、MASTER、JCB等</t>
    <phoneticPr fontId="1"/>
  </si>
  <si>
    <t>さくらがわ地域医療センター</t>
    <rPh sb="5" eb="7">
      <t>チイキ</t>
    </rPh>
    <rPh sb="7" eb="9">
      <t>イリョウ</t>
    </rPh>
    <phoneticPr fontId="1"/>
  </si>
  <si>
    <t>SAKURAGAWA REGIONAL MEDICAL CENTER</t>
    <phoneticPr fontId="1"/>
  </si>
  <si>
    <t>309-1246</t>
    <phoneticPr fontId="1"/>
  </si>
  <si>
    <t>茨城県桜川市高森１０００</t>
    <rPh sb="0" eb="8">
      <t>309-1246</t>
    </rPh>
    <phoneticPr fontId="1"/>
  </si>
  <si>
    <t>1000 Takamori, Sakuragawa, Ibaraki, 309-1246</t>
    <phoneticPr fontId="1"/>
  </si>
  <si>
    <t>0296-54-5100</t>
    <phoneticPr fontId="1"/>
  </si>
  <si>
    <t>月～金　8:00～16:30　土　8:00～11:30</t>
    <rPh sb="0" eb="1">
      <t>ゲツ</t>
    </rPh>
    <rPh sb="2" eb="3">
      <t>キン</t>
    </rPh>
    <rPh sb="15" eb="16">
      <t>ド</t>
    </rPh>
    <phoneticPr fontId="13"/>
  </si>
  <si>
    <t>https://www.sakuragawa-mc.jp/</t>
    <phoneticPr fontId="1"/>
  </si>
  <si>
    <t>内科、外科、整形外科、小児科、眼科、皮膚科、泌尿器科、耳鼻咽喉科、婦人科：EN</t>
    <rPh sb="0" eb="2">
      <t>ナイカ</t>
    </rPh>
    <rPh sb="3" eb="5">
      <t>ゲカ</t>
    </rPh>
    <rPh sb="6" eb="10">
      <t>セイケイゲカ</t>
    </rPh>
    <rPh sb="11" eb="14">
      <t>ショウニカ</t>
    </rPh>
    <rPh sb="15" eb="17">
      <t>ガンカ</t>
    </rPh>
    <rPh sb="18" eb="21">
      <t>ヒフカ</t>
    </rPh>
    <rPh sb="22" eb="26">
      <t>ヒニョウキカ</t>
    </rPh>
    <rPh sb="27" eb="32">
      <t>ジビインコウカ</t>
    </rPh>
    <rPh sb="33" eb="36">
      <t>フジンカ</t>
    </rPh>
    <phoneticPr fontId="1"/>
  </si>
  <si>
    <t>機械通訳</t>
    <rPh sb="0" eb="4">
      <t>キカイツウヤク</t>
    </rPh>
    <phoneticPr fontId="1"/>
  </si>
  <si>
    <t>気化器通訳</t>
    <rPh sb="0" eb="5">
      <t>キカキツウヤク</t>
    </rPh>
    <phoneticPr fontId="1"/>
  </si>
  <si>
    <t>独立行政法人国立病院機構茨城東病院</t>
    <rPh sb="0" eb="12">
      <t>ドクリツギョウセイホウジンコクリツビョウインキコウ</t>
    </rPh>
    <rPh sb="12" eb="17">
      <t>イバラキヒガシビョウイン</t>
    </rPh>
    <phoneticPr fontId="1"/>
  </si>
  <si>
    <t>National Hospital Organization Ibarakihigashi National Hospital</t>
    <phoneticPr fontId="1"/>
  </si>
  <si>
    <t>319-1113</t>
    <phoneticPr fontId="1"/>
  </si>
  <si>
    <t>茨城県那珂郡東海村照沼825</t>
    <rPh sb="0" eb="11">
      <t>319-1113</t>
    </rPh>
    <phoneticPr fontId="1"/>
  </si>
  <si>
    <t>825 Terunuma, Tokai-mura, Naka-gun, Ibaraki, 319-1113</t>
    <phoneticPr fontId="1"/>
  </si>
  <si>
    <t>029-282-1151</t>
    <phoneticPr fontId="1"/>
  </si>
  <si>
    <t>月-金:8:30-11:00</t>
    <rPh sb="0" eb="1">
      <t>ツキ</t>
    </rPh>
    <rPh sb="2" eb="3">
      <t>キン</t>
    </rPh>
    <phoneticPr fontId="1"/>
  </si>
  <si>
    <t>https://ibarakihigashi.hosp.go.jp/</t>
    <phoneticPr fontId="1"/>
  </si>
  <si>
    <t>呼吸器内科・呼吸器外科・小児科
（EN,VI,ZH,TL,ID,PT,TH,SI,KO,UR,NE,ES,RU,FR,MN,HI,FA,YUE,
MY,BN,,LO,AR,PRS,IT,KM,DE,TR,台湾語,PS,UKTA,MS）</t>
    <rPh sb="0" eb="5">
      <t>コキュウキナイカ</t>
    </rPh>
    <rPh sb="6" eb="11">
      <t>コキュウキゲカ</t>
    </rPh>
    <rPh sb="12" eb="15">
      <t>ショウニカ</t>
    </rPh>
    <rPh sb="102" eb="105">
      <t>タイワンゴ</t>
    </rPh>
    <phoneticPr fontId="1"/>
  </si>
  <si>
    <t>VISA、MASTER、AMEX、Diners Club、JCB</t>
    <phoneticPr fontId="1"/>
  </si>
  <si>
    <t>茨城県多言語遠隔医療サービスの範囲内で対応可</t>
    <phoneticPr fontId="1"/>
  </si>
  <si>
    <t>08茨城県</t>
    <rPh sb="2" eb="5">
      <t>イバラキケン</t>
    </rPh>
    <phoneticPr fontId="1"/>
  </si>
  <si>
    <t>石岡循環器科脳神経外科病院</t>
    <rPh sb="0" eb="13">
      <t>イシオカジュンカンキカノウシンケイゲカビョウイン</t>
    </rPh>
    <phoneticPr fontId="1"/>
  </si>
  <si>
    <t>Ishioka Cardiology and Neurosurgery Hospital</t>
    <phoneticPr fontId="1"/>
  </si>
  <si>
    <t>311-2424</t>
    <phoneticPr fontId="1"/>
  </si>
  <si>
    <t>茨城県小美玉市栗又四ケ1768-29</t>
    <rPh sb="0" eb="3">
      <t>イバラキケン</t>
    </rPh>
    <rPh sb="3" eb="11">
      <t>オミタマシクリマタシカ</t>
    </rPh>
    <phoneticPr fontId="1"/>
  </si>
  <si>
    <t>1768-29 kurimatashika omitama-city ibaraki japan</t>
    <phoneticPr fontId="1"/>
  </si>
  <si>
    <t>0299-58-5211</t>
    <phoneticPr fontId="1"/>
  </si>
  <si>
    <t>平日:9：00～12：30　15：00～18：00　木曜9：00～12：30　土曜9：00～12：30　14：00～16：00　休診日　日曜・祝日・木曜午後・年末年始</t>
    <rPh sb="0" eb="2">
      <t>ヘイジツ</t>
    </rPh>
    <rPh sb="26" eb="28">
      <t>モクヨウ</t>
    </rPh>
    <rPh sb="39" eb="41">
      <t>ドヨウ</t>
    </rPh>
    <rPh sb="64" eb="66">
      <t>キュウシン</t>
    </rPh>
    <rPh sb="66" eb="67">
      <t>ビ</t>
    </rPh>
    <rPh sb="68" eb="70">
      <t>ニチヨウ</t>
    </rPh>
    <rPh sb="71" eb="73">
      <t>シュクジツ</t>
    </rPh>
    <rPh sb="74" eb="76">
      <t>モクヨウ</t>
    </rPh>
    <rPh sb="76" eb="78">
      <t>ゴゴ</t>
    </rPh>
    <rPh sb="79" eb="81">
      <t>ネンマツ</t>
    </rPh>
    <rPh sb="81" eb="83">
      <t>ネンシ</t>
    </rPh>
    <phoneticPr fontId="1"/>
  </si>
  <si>
    <t>https://www.ishinou.jp/</t>
    <phoneticPr fontId="1"/>
  </si>
  <si>
    <t>脳神経外科：EN</t>
    <phoneticPr fontId="1"/>
  </si>
  <si>
    <t>第二次救急医療機関</t>
    <rPh sb="0" eb="1">
      <t>ダイ</t>
    </rPh>
    <rPh sb="1" eb="3">
      <t>ニジ</t>
    </rPh>
    <rPh sb="3" eb="5">
      <t>キュウキュウ</t>
    </rPh>
    <rPh sb="5" eb="7">
      <t>イリョウ</t>
    </rPh>
    <rPh sb="7" eb="9">
      <t>キカン</t>
    </rPh>
    <phoneticPr fontId="1"/>
  </si>
  <si>
    <t>805 土浦</t>
  </si>
  <si>
    <t>冨田産婦人科医院</t>
    <rPh sb="0" eb="8">
      <t>トミタサンフジンカイイン</t>
    </rPh>
    <phoneticPr fontId="1"/>
  </si>
  <si>
    <t>Tomita obstetrics and gynecology clinic</t>
    <phoneticPr fontId="1"/>
  </si>
  <si>
    <t>315-0042</t>
    <phoneticPr fontId="1"/>
  </si>
  <si>
    <t>茨城県石岡市茨城3-5-31</t>
    <rPh sb="0" eb="8">
      <t>イバラキケンイシオカシイバラキ</t>
    </rPh>
    <phoneticPr fontId="1"/>
  </si>
  <si>
    <t>3-5-31　baraki, ishiokacity, ibarakiken</t>
    <phoneticPr fontId="9"/>
  </si>
  <si>
    <t>0299-23-0311</t>
    <phoneticPr fontId="1"/>
  </si>
  <si>
    <t>水～土8：45～12：30　13：45～17：30</t>
    <rPh sb="0" eb="1">
      <t>スイ</t>
    </rPh>
    <rPh sb="2" eb="3">
      <t>ド</t>
    </rPh>
    <phoneticPr fontId="1"/>
  </si>
  <si>
    <t>http：//ｗｗｗ.tomitaclinic.jp</t>
    <phoneticPr fontId="1"/>
  </si>
  <si>
    <t>産科・婦人科：EN</t>
    <rPh sb="0" eb="2">
      <t>サンカ</t>
    </rPh>
    <rPh sb="3" eb="6">
      <t>フジンカ</t>
    </rPh>
    <phoneticPr fontId="1"/>
  </si>
  <si>
    <t>歯科口腔外科保坂クリニック</t>
    <rPh sb="0" eb="2">
      <t>シカ</t>
    </rPh>
    <rPh sb="2" eb="6">
      <t>コウクウゲカ</t>
    </rPh>
    <rPh sb="6" eb="8">
      <t>ホサカ</t>
    </rPh>
    <phoneticPr fontId="1"/>
  </si>
  <si>
    <t>Hosaka ClinicDental＆Oralsurgery</t>
  </si>
  <si>
    <t>茨城県結城市結城139</t>
    <rPh sb="0" eb="6">
      <t>イバラキケンユウキシ</t>
    </rPh>
    <rPh sb="6" eb="8">
      <t>ユウキ</t>
    </rPh>
    <phoneticPr fontId="1"/>
  </si>
  <si>
    <t>139Yuki Yukishi Ibarakiken</t>
  </si>
  <si>
    <t>0296－33－8020</t>
  </si>
  <si>
    <t>月-土9:00-18:00</t>
    <rPh sb="0" eb="1">
      <t>ゲツ</t>
    </rPh>
    <rPh sb="2" eb="3">
      <t>ド</t>
    </rPh>
    <phoneticPr fontId="1"/>
  </si>
  <si>
    <t>ｈｔｔｐｓ：//hosakadds.jp</t>
  </si>
  <si>
    <t>英語対応可</t>
    <rPh sb="0" eb="2">
      <t>エイゴ</t>
    </rPh>
    <rPh sb="2" eb="4">
      <t>タイオウ</t>
    </rPh>
    <rPh sb="4" eb="5">
      <t>カ</t>
    </rPh>
    <phoneticPr fontId="1"/>
  </si>
  <si>
    <t>医療法人　関内科医院</t>
    <rPh sb="0" eb="4">
      <t>イリョウホウジン</t>
    </rPh>
    <rPh sb="5" eb="10">
      <t>セキナイカイイン</t>
    </rPh>
    <phoneticPr fontId="1"/>
  </si>
  <si>
    <t xml:space="preserve">Sekinaika Clinic </t>
    <phoneticPr fontId="1"/>
  </si>
  <si>
    <t>312-0023</t>
    <phoneticPr fontId="1"/>
  </si>
  <si>
    <t>茨城県ひたちなか市大平4-2-13</t>
    <rPh sb="0" eb="3">
      <t>イバラキケン</t>
    </rPh>
    <rPh sb="8" eb="9">
      <t>シ</t>
    </rPh>
    <rPh sb="9" eb="11">
      <t>オオダイラ</t>
    </rPh>
    <phoneticPr fontId="1"/>
  </si>
  <si>
    <t>4-2-13 oodaira, Hitachinaka, Ibaraki, 312-0023</t>
    <phoneticPr fontId="1"/>
  </si>
  <si>
    <t>029-272-3675</t>
    <phoneticPr fontId="1"/>
  </si>
  <si>
    <t>月/火/木/金:8:30-12:00,13:30-18:00★土:9:00-12:00</t>
    <rPh sb="4" eb="5">
      <t>モク</t>
    </rPh>
    <phoneticPr fontId="1"/>
  </si>
  <si>
    <t>https://www.sekinaikaiin.com</t>
    <phoneticPr fontId="1"/>
  </si>
  <si>
    <t>内科：EN、循環器内科：EN、呼吸器内科：EN、小児科：EN</t>
    <phoneticPr fontId="1"/>
  </si>
  <si>
    <t>VISA、MASTER、JCB、AMEX、</t>
    <phoneticPr fontId="1"/>
  </si>
  <si>
    <t>交通系（Suica、PASMO、ICOCA、はやかけん他）、QUICPay、ID、Edy、WAON、nanaco　※全て１回払いのみ　</t>
    <rPh sb="0" eb="3">
      <t>コウツウケイ</t>
    </rPh>
    <rPh sb="27" eb="28">
      <t>ホカ</t>
    </rPh>
    <phoneticPr fontId="1"/>
  </si>
  <si>
    <t>つるみ脳神経病院</t>
    <phoneticPr fontId="1"/>
  </si>
  <si>
    <t>Tsurumi Hospital</t>
    <phoneticPr fontId="1"/>
  </si>
  <si>
    <t>306-0128</t>
    <phoneticPr fontId="1"/>
  </si>
  <si>
    <t>茨城県古河市上片田813番地</t>
    <rPh sb="0" eb="3">
      <t>イバラキケン</t>
    </rPh>
    <rPh sb="3" eb="6">
      <t>コガシ</t>
    </rPh>
    <rPh sb="6" eb="9">
      <t>カミカタ</t>
    </rPh>
    <rPh sb="12" eb="14">
      <t>バンt</t>
    </rPh>
    <phoneticPr fontId="1"/>
  </si>
  <si>
    <t xml:space="preserve">813, Kamikatata, Koga, Ibaraki, 306-0128
</t>
    <phoneticPr fontId="1"/>
  </si>
  <si>
    <t>0280-77-2222</t>
    <phoneticPr fontId="1"/>
  </si>
  <si>
    <t>月～金　10:00～13:00  17:00～18:30　土　12:00～17:00</t>
    <rPh sb="0" eb="1">
      <t>ゲツ</t>
    </rPh>
    <rPh sb="2" eb="3">
      <t>キン</t>
    </rPh>
    <rPh sb="29" eb="30">
      <t>ド</t>
    </rPh>
    <phoneticPr fontId="13"/>
  </si>
  <si>
    <t>https://tsurumihospital.com</t>
    <phoneticPr fontId="1"/>
  </si>
  <si>
    <t>脳神経外科:EN，脳神経内科:EN，内科:EN，眼科:EN</t>
    <rPh sb="0" eb="5">
      <t>ノウシンケイゲカ</t>
    </rPh>
    <rPh sb="9" eb="14">
      <t>ノウシンケイナイカ</t>
    </rPh>
    <rPh sb="18" eb="20">
      <t>ナイカ</t>
    </rPh>
    <rPh sb="24" eb="26">
      <t>ガンカ</t>
    </rPh>
    <phoneticPr fontId="1"/>
  </si>
  <si>
    <t>804 常陸太田・ひたちなか</t>
  </si>
  <si>
    <t>医療法人　赤津眼科</t>
    <rPh sb="0" eb="4">
      <t>イリョウホウジン</t>
    </rPh>
    <rPh sb="5" eb="9">
      <t>アカツガンカ</t>
    </rPh>
    <phoneticPr fontId="1"/>
  </si>
  <si>
    <t>Akatsu eye clinic</t>
    <phoneticPr fontId="1"/>
  </si>
  <si>
    <t>312-0055</t>
    <phoneticPr fontId="1"/>
  </si>
  <si>
    <t>茨城県ひたちなか市大成町17-2</t>
    <phoneticPr fontId="1"/>
  </si>
  <si>
    <t>17-2 Taiseicho, Hitachinaka, Ibaraki, 312-0055</t>
    <phoneticPr fontId="1"/>
  </si>
  <si>
    <t>029-274-2610</t>
    <phoneticPr fontId="1"/>
  </si>
  <si>
    <t>月/火/水/木/金:9:00-12:00,15:00-18:00★第1，第4、第5土:9:00-12:00</t>
    <rPh sb="6" eb="7">
      <t>モク</t>
    </rPh>
    <rPh sb="33" eb="34">
      <t>ダイ</t>
    </rPh>
    <rPh sb="36" eb="37">
      <t>ダイ</t>
    </rPh>
    <rPh sb="39" eb="40">
      <t>ダイ</t>
    </rPh>
    <phoneticPr fontId="1"/>
  </si>
  <si>
    <t>眼科：EN</t>
    <rPh sb="0" eb="1">
      <t>ガン</t>
    </rPh>
    <phoneticPr fontId="1"/>
  </si>
  <si>
    <t>イバラキクリニック</t>
  </si>
  <si>
    <t>ibaraki_clinic</t>
  </si>
  <si>
    <t>300-0043</t>
  </si>
  <si>
    <t>茨城県土浦市中央1-1-17</t>
  </si>
  <si>
    <t>1-1-17 Chuo.Tsuchiura.Ibaraki</t>
  </si>
  <si>
    <t>029-822-4537</t>
  </si>
  <si>
    <t>月、水～土　9:00～12：30、14：30～17：30</t>
  </si>
  <si>
    <t>https://www.ibarakiclinic.com/</t>
  </si>
  <si>
    <t>歯科：EN,ZH,KO,RU,ES,PT,FR,DE,VI,TH,IT</t>
  </si>
  <si>
    <t>茨城県多言語遠隔医療通訳サービスを利用して、電話通訳による対応が可能</t>
  </si>
  <si>
    <t>公益社団法人　地域医療振興協会　石岡第一病院</t>
    <rPh sb="0" eb="2">
      <t>コウエキ</t>
    </rPh>
    <rPh sb="2" eb="4">
      <t>シャダン</t>
    </rPh>
    <rPh sb="4" eb="6">
      <t>ホウジン</t>
    </rPh>
    <rPh sb="7" eb="9">
      <t>チイキ</t>
    </rPh>
    <rPh sb="9" eb="11">
      <t>イリョウ</t>
    </rPh>
    <rPh sb="11" eb="13">
      <t>シンコウ</t>
    </rPh>
    <rPh sb="13" eb="15">
      <t>キョウカイ</t>
    </rPh>
    <rPh sb="16" eb="22">
      <t>イシオカダイイチビョウイン</t>
    </rPh>
    <phoneticPr fontId="13"/>
  </si>
  <si>
    <t>Ishiokadaiichi Hospital</t>
    <phoneticPr fontId="1"/>
  </si>
  <si>
    <t>315-0023</t>
    <phoneticPr fontId="1"/>
  </si>
  <si>
    <t>茨城県石岡市東府中1-7</t>
    <rPh sb="3" eb="6">
      <t>イシオカシ</t>
    </rPh>
    <rPh sb="6" eb="9">
      <t>ヒガシフチュウ</t>
    </rPh>
    <phoneticPr fontId="1"/>
  </si>
  <si>
    <t>1-7Higashifucyu, Ishioka, Ibaraki, 315-0023</t>
    <phoneticPr fontId="1"/>
  </si>
  <si>
    <t>0299-22-5151</t>
    <phoneticPr fontId="1"/>
  </si>
  <si>
    <t>月-金:8:30-11:30 13:30-16:30
整形外科のみ10：30まで
土曜日は午前のみ</t>
    <rPh sb="27" eb="31">
      <t>セイケイゲカ</t>
    </rPh>
    <rPh sb="41" eb="44">
      <t>ドヨウビ</t>
    </rPh>
    <rPh sb="45" eb="47">
      <t>ゴゼン</t>
    </rPh>
    <phoneticPr fontId="1"/>
  </si>
  <si>
    <t>http://www.jadecom.or.jp (日本語)</t>
    <phoneticPr fontId="1"/>
  </si>
  <si>
    <t>内科・外科・整形外科・小児科・口腔外科・形成外科・小児皮膚科・皮膚科・消化器科・循環器科・呼吸器科・耳鼻咽喉科・泌尿器科：EN</t>
    <rPh sb="0" eb="2">
      <t>ナイカ</t>
    </rPh>
    <rPh sb="3" eb="5">
      <t>ゲカ</t>
    </rPh>
    <rPh sb="6" eb="10">
      <t>セイケイゲカ</t>
    </rPh>
    <rPh sb="11" eb="14">
      <t>ショウニカ</t>
    </rPh>
    <rPh sb="15" eb="19">
      <t>コウクウゲカ</t>
    </rPh>
    <rPh sb="20" eb="24">
      <t>ケイセイゲカ</t>
    </rPh>
    <rPh sb="25" eb="30">
      <t>ショウニヒフカ</t>
    </rPh>
    <rPh sb="31" eb="34">
      <t>ヒフカ</t>
    </rPh>
    <rPh sb="35" eb="38">
      <t>ショウカキ</t>
    </rPh>
    <rPh sb="38" eb="39">
      <t>カ</t>
    </rPh>
    <rPh sb="40" eb="44">
      <t>ジュンカンキカ</t>
    </rPh>
    <rPh sb="45" eb="48">
      <t>コキュウキ</t>
    </rPh>
    <rPh sb="50" eb="55">
      <t>ジビインコウカ</t>
    </rPh>
    <rPh sb="56" eb="60">
      <t>ヒニョウキカ</t>
    </rPh>
    <phoneticPr fontId="1"/>
  </si>
  <si>
    <t>MASTER、VISA、DC、UFJ、NICOS、MUFG、JCB、AMEX、Diners Club、DISCOVER</t>
    <phoneticPr fontId="1"/>
  </si>
  <si>
    <t>小池歯科医院</t>
    <rPh sb="0" eb="6">
      <t>コイケシカイイン</t>
    </rPh>
    <phoneticPr fontId="1"/>
  </si>
  <si>
    <t>Koikeshikaiinn</t>
    <phoneticPr fontId="1"/>
  </si>
  <si>
    <t>306-0651</t>
    <phoneticPr fontId="1"/>
  </si>
  <si>
    <t>茨城県坂東市半谷1915</t>
    <rPh sb="0" eb="6">
      <t>イバラキケンバンドウシ</t>
    </rPh>
    <rPh sb="6" eb="8">
      <t>ハンヤ</t>
    </rPh>
    <phoneticPr fontId="1"/>
  </si>
  <si>
    <t>Ibarakiken Bandousi Hanya1915</t>
    <phoneticPr fontId="1"/>
  </si>
  <si>
    <t>0297-34-2373</t>
    <phoneticPr fontId="1"/>
  </si>
  <si>
    <t>9:00∼17:00</t>
    <phoneticPr fontId="1"/>
  </si>
  <si>
    <t>https://www.koikeshika-hanya.com/</t>
  </si>
  <si>
    <t>09栃木県</t>
    <rPh sb="2" eb="5">
      <t>トチギケン</t>
    </rPh>
    <phoneticPr fontId="10"/>
  </si>
  <si>
    <t>足利赤十字病院</t>
    <rPh sb="0" eb="2">
      <t>アシカガ</t>
    </rPh>
    <rPh sb="2" eb="5">
      <t>セキジュウジ</t>
    </rPh>
    <rPh sb="5" eb="7">
      <t>ビョウイン</t>
    </rPh>
    <phoneticPr fontId="13"/>
  </si>
  <si>
    <t>Japanese Red Cross Ashikaga Hospital</t>
  </si>
  <si>
    <t>326-0843</t>
  </si>
  <si>
    <t>栃木県足利市五十部町284-1</t>
    <rPh sb="0" eb="3">
      <t>トチギケン</t>
    </rPh>
    <rPh sb="3" eb="6">
      <t>アシカガシ</t>
    </rPh>
    <rPh sb="6" eb="8">
      <t>ゴジュウ</t>
    </rPh>
    <rPh sb="8" eb="9">
      <t>ブ</t>
    </rPh>
    <rPh sb="9" eb="10">
      <t>マチ</t>
    </rPh>
    <phoneticPr fontId="13"/>
  </si>
  <si>
    <t>284-1, Yobe-cho Ashikagashi,Tochigiprefecture,326-0843</t>
  </si>
  <si>
    <t>0284-21-0121</t>
  </si>
  <si>
    <t xml:space="preserve">月-金:8:45-11:30
土(第2,4土曜日を除く):8:45-11:30
救命救急センター24時間365日対応
</t>
    <rPh sb="40" eb="42">
      <t>キュウメイ</t>
    </rPh>
    <rPh sb="42" eb="44">
      <t>キュウキュウ</t>
    </rPh>
    <rPh sb="50" eb="52">
      <t>ジカン</t>
    </rPh>
    <rPh sb="55" eb="56">
      <t>ニチ</t>
    </rPh>
    <rPh sb="56" eb="58">
      <t>タイオウ</t>
    </rPh>
    <phoneticPr fontId="13"/>
  </si>
  <si>
    <t>http://www.ashikaga.jrc.or.jp (日本語)
http://www.ashikaga.jrc.or.jp/en (英語)
http://www.ashikaga.jrc.or.jp/cn/（中国語）</t>
  </si>
  <si>
    <t>救急科：EN,ZH
内科：EN,ZH
外科：EN,ZH
小児科：EN,ZH
精神科：EN,ZH
皮膚科：EN,ZH
脳神経外科：EN,ZH
泌尿器科：EN,ZH
整形外科：EN,ZH
眼科：EN,ZH
耳鼻咽喉科：EN,ZH
産科：EN,ZH
婦人科：EN,ZH
歯科：EN,ZH
その他：EN,ZH</t>
    <phoneticPr fontId="1"/>
  </si>
  <si>
    <t>デビットカード</t>
    <phoneticPr fontId="1"/>
  </si>
  <si>
    <t>月曜日-金曜日　8：45-17：05　EN
奇数週土曜日　8：45-12：35　EN</t>
    <phoneticPr fontId="13"/>
  </si>
  <si>
    <t>電話通訳による対応(24時間/365日)：EN,ZH,KO,NE,PT,ES,VI,MY,FR,RU,TH,HI,MN,TL,
ID,FA,ZH-yue,AR,UR,LO,BN,TW,IT,KM,FA-AF,
DE,PS,SI,TR,TA,UK</t>
    <phoneticPr fontId="13"/>
  </si>
  <si>
    <t>・ポケトークによる対応(24時間/365日)：85言語
・指差し会話集による対応(24時間/365日)：EN,ZH</t>
    <phoneticPr fontId="13"/>
  </si>
  <si>
    <t>902 県西</t>
    <phoneticPr fontId="9"/>
  </si>
  <si>
    <t>今市病院</t>
    <rPh sb="0" eb="2">
      <t>イマイチ</t>
    </rPh>
    <rPh sb="2" eb="4">
      <t>ビョウイン</t>
    </rPh>
    <phoneticPr fontId="32"/>
  </si>
  <si>
    <t>Iｍaichi Hospital</t>
  </si>
  <si>
    <t>321-1261</t>
  </si>
  <si>
    <t>栃木県日光市今市381</t>
    <rPh sb="0" eb="3">
      <t>トチギケン</t>
    </rPh>
    <rPh sb="3" eb="6">
      <t>ニッコウシ</t>
    </rPh>
    <rPh sb="6" eb="8">
      <t>イマイチ</t>
    </rPh>
    <phoneticPr fontId="32"/>
  </si>
  <si>
    <t>381 Imaichi, Nikkoshi, Tochigiprefecture, 321-1261</t>
    <phoneticPr fontId="9"/>
  </si>
  <si>
    <t>0288-22-2200</t>
  </si>
  <si>
    <t>月-金:8:30-11:30、13:45-16:30、土-8:30-11:30（救急外来24時間対応)
日・祝日：休診（救急外来24時間対応）</t>
    <rPh sb="27" eb="28">
      <t>ツチ</t>
    </rPh>
    <rPh sb="40" eb="42">
      <t>キュウキュウ</t>
    </rPh>
    <rPh sb="42" eb="44">
      <t>ガイライ</t>
    </rPh>
    <rPh sb="46" eb="48">
      <t>ジカン</t>
    </rPh>
    <rPh sb="48" eb="50">
      <t>タイオウ</t>
    </rPh>
    <rPh sb="52" eb="53">
      <t>ニチ</t>
    </rPh>
    <rPh sb="54" eb="56">
      <t>シュクジツ</t>
    </rPh>
    <rPh sb="57" eb="59">
      <t>キュウシン</t>
    </rPh>
    <phoneticPr fontId="32"/>
  </si>
  <si>
    <t>http://www.meirinkai.jp/imaichi/ (日本語)</t>
    <rPh sb="34" eb="37">
      <t>ニホンゴ</t>
    </rPh>
    <phoneticPr fontId="32"/>
  </si>
  <si>
    <t>内科：EN
外科：EN
泌尿器科：EN</t>
    <phoneticPr fontId="9"/>
  </si>
  <si>
    <t>VISA、MASTER、AMEX、JCB、中国銀聯</t>
    <phoneticPr fontId="9"/>
  </si>
  <si>
    <t>月火木金曜　英語を話せる医師等による外来対応 : EN</t>
    <rPh sb="0" eb="1">
      <t>ツキ</t>
    </rPh>
    <rPh sb="1" eb="2">
      <t>ヒ</t>
    </rPh>
    <rPh sb="2" eb="3">
      <t>モク</t>
    </rPh>
    <rPh sb="3" eb="5">
      <t>キンヨウ</t>
    </rPh>
    <rPh sb="6" eb="8">
      <t>エイゴ</t>
    </rPh>
    <rPh sb="9" eb="10">
      <t>ハナ</t>
    </rPh>
    <rPh sb="12" eb="14">
      <t>イシ</t>
    </rPh>
    <rPh sb="14" eb="15">
      <t>トウ</t>
    </rPh>
    <rPh sb="18" eb="20">
      <t>ガイライ</t>
    </rPh>
    <rPh sb="20" eb="22">
      <t>タイオウ</t>
    </rPh>
    <phoneticPr fontId="13"/>
  </si>
  <si>
    <t>906 両毛　　　　　　　　</t>
  </si>
  <si>
    <t>医療法人　櫻会　中谷医院</t>
    <rPh sb="0" eb="4">
      <t>イリョウホウジン</t>
    </rPh>
    <rPh sb="5" eb="7">
      <t>サクラカイ</t>
    </rPh>
    <rPh sb="8" eb="10">
      <t>ナカヤ</t>
    </rPh>
    <rPh sb="10" eb="12">
      <t>イイン</t>
    </rPh>
    <phoneticPr fontId="13"/>
  </si>
  <si>
    <t>Nakaya　Medical　Clinic</t>
  </si>
  <si>
    <t>326-0814</t>
  </si>
  <si>
    <t>栃木県足利市通2丁目2646-1</t>
    <rPh sb="0" eb="3">
      <t>トチギケン</t>
    </rPh>
    <rPh sb="3" eb="6">
      <t>アシカガシ</t>
    </rPh>
    <rPh sb="6" eb="7">
      <t>トオリ</t>
    </rPh>
    <rPh sb="8" eb="10">
      <t>チョウメ</t>
    </rPh>
    <phoneticPr fontId="13"/>
  </si>
  <si>
    <t>2-2646-1,Tohri,Asikagashi,Tochigiprefecture,326-0814</t>
  </si>
  <si>
    <t>0284-41-3591</t>
  </si>
  <si>
    <t>月水金土　9：30-13：00,16：00-19：00
火　9：30-11：30,16：00-19:00</t>
    <rPh sb="0" eb="1">
      <t>ゲツ</t>
    </rPh>
    <rPh sb="1" eb="2">
      <t>スイ</t>
    </rPh>
    <rPh sb="2" eb="3">
      <t>キン</t>
    </rPh>
    <rPh sb="3" eb="4">
      <t>ド</t>
    </rPh>
    <rPh sb="28" eb="29">
      <t>カ</t>
    </rPh>
    <phoneticPr fontId="13"/>
  </si>
  <si>
    <t>内科（循環器、消化器、神経内科）、心療内科：EN</t>
    <rPh sb="0" eb="2">
      <t>ナイカ</t>
    </rPh>
    <rPh sb="3" eb="6">
      <t>ジュンカンキ</t>
    </rPh>
    <rPh sb="7" eb="10">
      <t>ショウカキ</t>
    </rPh>
    <rPh sb="11" eb="15">
      <t>シンケイナイカ</t>
    </rPh>
    <rPh sb="17" eb="19">
      <t>シンリョウ</t>
    </rPh>
    <rPh sb="19" eb="21">
      <t>ナイカ</t>
    </rPh>
    <phoneticPr fontId="13"/>
  </si>
  <si>
    <t>英語/外来診療時間:EN</t>
    <rPh sb="0" eb="2">
      <t>エイゴ</t>
    </rPh>
    <rPh sb="3" eb="5">
      <t>ガイライ</t>
    </rPh>
    <rPh sb="5" eb="7">
      <t>シンリョウ</t>
    </rPh>
    <rPh sb="7" eb="9">
      <t>ジカン</t>
    </rPh>
    <phoneticPr fontId="13"/>
  </si>
  <si>
    <t>翻訳機使用/外来診療時間</t>
    <rPh sb="0" eb="3">
      <t>ホンヤクキ</t>
    </rPh>
    <rPh sb="3" eb="5">
      <t>シヨウ</t>
    </rPh>
    <rPh sb="6" eb="8">
      <t>ガイライ</t>
    </rPh>
    <rPh sb="8" eb="10">
      <t>シンリョウ</t>
    </rPh>
    <rPh sb="10" eb="12">
      <t>ジカン</t>
    </rPh>
    <phoneticPr fontId="13"/>
  </si>
  <si>
    <t>医療法人　創生会真岡西部クリニック</t>
    <rPh sb="0" eb="2">
      <t>イリョウ</t>
    </rPh>
    <rPh sb="2" eb="4">
      <t>ホウジン</t>
    </rPh>
    <rPh sb="5" eb="7">
      <t>ソウセイ</t>
    </rPh>
    <rPh sb="7" eb="8">
      <t>カイ</t>
    </rPh>
    <rPh sb="8" eb="10">
      <t>モオカ</t>
    </rPh>
    <rPh sb="10" eb="12">
      <t>セイブ</t>
    </rPh>
    <phoneticPr fontId="13"/>
  </si>
  <si>
    <t>Medical Corporation SOUSEIKAI Mohka Seibu Clinic</t>
  </si>
  <si>
    <t>321-4364</t>
  </si>
  <si>
    <t>栃木県真岡市長田5-8-1</t>
    <rPh sb="0" eb="3">
      <t>トチギケン</t>
    </rPh>
    <rPh sb="3" eb="6">
      <t>モオカシ</t>
    </rPh>
    <rPh sb="6" eb="8">
      <t>ナガタ</t>
    </rPh>
    <phoneticPr fontId="13"/>
  </si>
  <si>
    <t>5-8-1 nagata, mokashi,Tochigiprefecture,321-4364</t>
    <phoneticPr fontId="1"/>
  </si>
  <si>
    <t>0285-82-2222</t>
  </si>
  <si>
    <t>9:00-11:30, 14:30-17:30</t>
  </si>
  <si>
    <t>内科：EN,Ru,Ro,Kor
外科：EN,Ru,Ro
小児科：EN,Ru,Ro,Kor
皮膚科：EN,Ru,Ro
整形外科：EN,Ru,Ro</t>
  </si>
  <si>
    <t>月・火・木・金曜 9:30-17:00 :EN,Ru,Ro、水曜日の午前：Kor</t>
    <rPh sb="2" eb="3">
      <t>カ</t>
    </rPh>
    <rPh sb="4" eb="5">
      <t>モク</t>
    </rPh>
    <rPh sb="6" eb="7">
      <t>キン</t>
    </rPh>
    <rPh sb="30" eb="33">
      <t>スイヨウビ</t>
    </rPh>
    <rPh sb="34" eb="36">
      <t>ゴゼン</t>
    </rPh>
    <phoneticPr fontId="13"/>
  </si>
  <si>
    <t>医療法人 順整会　福島整形外科病院</t>
    <rPh sb="0" eb="1">
      <t>イリョ</t>
    </rPh>
    <phoneticPr fontId="13"/>
  </si>
  <si>
    <t>Fukushima Orthopedic Hospital</t>
  </si>
  <si>
    <t>325-0044</t>
  </si>
  <si>
    <t>栃木県那須塩原市弥生町1-10</t>
    <rPh sb="0" eb="2">
      <t>ヤヨ</t>
    </rPh>
    <phoneticPr fontId="13"/>
  </si>
  <si>
    <t>1-10, Yayoi-cho, Nasushiobarashi, Tochigi Prefecture, 325-0044</t>
    <phoneticPr fontId="9"/>
  </si>
  <si>
    <t>0287-62-0805</t>
  </si>
  <si>
    <t>月,木-日:9:00-11:30
14:00-16:30
火:9:00-11:30</t>
    <rPh sb="0" eb="41">
      <t>ゲtsモクゲts</t>
    </rPh>
    <phoneticPr fontId="13"/>
  </si>
  <si>
    <t>https://www.f-o-h.net（日本語）</t>
    <rPh sb="22" eb="25">
      <t>ニホンゴ</t>
    </rPh>
    <phoneticPr fontId="13"/>
  </si>
  <si>
    <t>整形外科：EN</t>
    <rPh sb="0" eb="4">
      <t>：</t>
    </rPh>
    <phoneticPr fontId="13"/>
  </si>
  <si>
    <t>月、木、土、日　英語を話せる医師による外来 : EN  来院前に事前連絡要</t>
    <rPh sb="0" eb="1">
      <t>、</t>
    </rPh>
    <phoneticPr fontId="13"/>
  </si>
  <si>
    <t>903 宇都宮</t>
    <phoneticPr fontId="9"/>
  </si>
  <si>
    <t>宇都宮記念病院</t>
    <rPh sb="0" eb="7">
      <t>ウ</t>
    </rPh>
    <phoneticPr fontId="13"/>
  </si>
  <si>
    <t>Utsunomiya memorial hospital</t>
  </si>
  <si>
    <t>320-0811</t>
    <phoneticPr fontId="9"/>
  </si>
  <si>
    <t>栃木県宇都宮市大通り1-3-16</t>
    <rPh sb="0" eb="3">
      <t>トチギケン</t>
    </rPh>
    <rPh sb="3" eb="7">
      <t>ウ</t>
    </rPh>
    <rPh sb="7" eb="8">
      <t>オオ</t>
    </rPh>
    <rPh sb="8" eb="9">
      <t>トオ</t>
    </rPh>
    <phoneticPr fontId="13"/>
  </si>
  <si>
    <t>1-3-16,Oodori,Utsunomiya-city,Tochigi Prefecture,320-0811</t>
    <phoneticPr fontId="9"/>
  </si>
  <si>
    <t>028-622-1991</t>
  </si>
  <si>
    <t>月曜-金曜
8：00-11：00
13：00-17：30
土曜
8：00-12：00
日祝日：救急外来24時間対応</t>
    <rPh sb="0" eb="2">
      <t>ゲツヨウ</t>
    </rPh>
    <rPh sb="3" eb="5">
      <t>キンヨウ</t>
    </rPh>
    <rPh sb="30" eb="31">
      <t>ツチ</t>
    </rPh>
    <rPh sb="45" eb="46">
      <t>ニチ</t>
    </rPh>
    <rPh sb="46" eb="47">
      <t>シュク</t>
    </rPh>
    <rPh sb="47" eb="48">
      <t>ニチ</t>
    </rPh>
    <rPh sb="49" eb="51">
      <t>キュウキュウ</t>
    </rPh>
    <rPh sb="51" eb="53">
      <t>ガイライ</t>
    </rPh>
    <rPh sb="55" eb="57">
      <t>ジカン</t>
    </rPh>
    <rPh sb="57" eb="59">
      <t>タイオウ</t>
    </rPh>
    <phoneticPr fontId="13"/>
  </si>
  <si>
    <t>http://www.nakayamakai.com/</t>
  </si>
  <si>
    <t>総合診療科：ＥＮ
消化器内科：ＥＮ
循環器内科：ＥＮ
内分泌内科：ＥＮ
脳神経内科：ＥＮ
呼吸器内科：ＥＮ
小児科：ＥＮ
腎臓内科：ＥＮ
消化器外科：ＥＮ
大腸肛門外科：ＥＮ
乳腺外科：ＥＮ
呼吸器外科：ＥＮ
整形外科：ＥＮ
脳神経外科：ＥＮ
心臓血管外科：ＥＮ
歯科口腔外科：ＥＮ
救急科：ＥＮ
泌尿器科：ＥＮ
腎臓外科：ＥＮ
眼科：ＥＮ
皮膚科：ＥＮ
麻酔科：ＥＮ
リハビリテーション科：ＥＮ</t>
    <rPh sb="0" eb="2">
      <t>ソウゴウ</t>
    </rPh>
    <rPh sb="2" eb="4">
      <t>シンリョウ</t>
    </rPh>
    <rPh sb="4" eb="5">
      <t>カ</t>
    </rPh>
    <rPh sb="9" eb="12">
      <t>ショウカキ</t>
    </rPh>
    <rPh sb="12" eb="14">
      <t>ナイカ</t>
    </rPh>
    <rPh sb="18" eb="21">
      <t>ジュンカンキ</t>
    </rPh>
    <rPh sb="21" eb="23">
      <t>ナイカ</t>
    </rPh>
    <rPh sb="27" eb="30">
      <t>ナイブンピ</t>
    </rPh>
    <rPh sb="30" eb="32">
      <t>ナイカ</t>
    </rPh>
    <rPh sb="36" eb="39">
      <t>ノウシンケイ</t>
    </rPh>
    <rPh sb="39" eb="41">
      <t>ナイカ</t>
    </rPh>
    <rPh sb="45" eb="48">
      <t>コキュウキ</t>
    </rPh>
    <rPh sb="48" eb="50">
      <t>ナイカ</t>
    </rPh>
    <rPh sb="54" eb="57">
      <t>ショウニカ</t>
    </rPh>
    <rPh sb="61" eb="63">
      <t>ジンゾウ</t>
    </rPh>
    <rPh sb="63" eb="65">
      <t>ナイカ</t>
    </rPh>
    <rPh sb="69" eb="72">
      <t>ショウカキ</t>
    </rPh>
    <rPh sb="72" eb="74">
      <t>ゲカ</t>
    </rPh>
    <rPh sb="78" eb="80">
      <t>ダイチョウ</t>
    </rPh>
    <rPh sb="80" eb="82">
      <t>コウモン</t>
    </rPh>
    <rPh sb="82" eb="84">
      <t>ゲカ</t>
    </rPh>
    <rPh sb="88" eb="90">
      <t>ニュウセン</t>
    </rPh>
    <rPh sb="90" eb="92">
      <t>ゲカ</t>
    </rPh>
    <rPh sb="96" eb="99">
      <t>コキュウキ</t>
    </rPh>
    <rPh sb="99" eb="101">
      <t>ゲカ</t>
    </rPh>
    <rPh sb="105" eb="107">
      <t>セイケイ</t>
    </rPh>
    <rPh sb="107" eb="109">
      <t>ゲカ</t>
    </rPh>
    <rPh sb="113" eb="116">
      <t>ノウシンケイ</t>
    </rPh>
    <rPh sb="116" eb="118">
      <t>ゲカ</t>
    </rPh>
    <rPh sb="122" eb="124">
      <t>シンゾウ</t>
    </rPh>
    <rPh sb="124" eb="126">
      <t>ケッカン</t>
    </rPh>
    <rPh sb="126" eb="128">
      <t>ゲカ</t>
    </rPh>
    <rPh sb="132" eb="134">
      <t>シカ</t>
    </rPh>
    <rPh sb="134" eb="136">
      <t>コウクウ</t>
    </rPh>
    <rPh sb="136" eb="138">
      <t>ゲカ</t>
    </rPh>
    <rPh sb="142" eb="144">
      <t>キュウキュウ</t>
    </rPh>
    <rPh sb="144" eb="145">
      <t>カ</t>
    </rPh>
    <rPh sb="149" eb="153">
      <t>ヒニョウキカ</t>
    </rPh>
    <rPh sb="157" eb="159">
      <t>ジンゾウ</t>
    </rPh>
    <rPh sb="159" eb="161">
      <t>ゲカ</t>
    </rPh>
    <rPh sb="165" eb="167">
      <t>ガンカ</t>
    </rPh>
    <rPh sb="171" eb="174">
      <t>ヒフカ</t>
    </rPh>
    <rPh sb="178" eb="181">
      <t>マスイカ</t>
    </rPh>
    <rPh sb="194" eb="195">
      <t>カ</t>
    </rPh>
    <phoneticPr fontId="13"/>
  </si>
  <si>
    <t>VISA、MASTER、AMEX、JCB、Dinners、中国銀聯</t>
  </si>
  <si>
    <t xml:space="preserve">英語他
月曜-金曜
8：30－
17：00
土曜8：30-11：30
</t>
    <rPh sb="0" eb="2">
      <t>エイゴ</t>
    </rPh>
    <rPh sb="2" eb="3">
      <t>ホカ</t>
    </rPh>
    <rPh sb="4" eb="6">
      <t>ゲツヨウ</t>
    </rPh>
    <rPh sb="7" eb="9">
      <t>キンヨウ</t>
    </rPh>
    <rPh sb="22" eb="24">
      <t>ドヨウ</t>
    </rPh>
    <phoneticPr fontId="13"/>
  </si>
  <si>
    <t>回生眼科</t>
    <rPh sb="0" eb="2">
      <t>カイセイ</t>
    </rPh>
    <rPh sb="2" eb="4">
      <t>ガンカ</t>
    </rPh>
    <phoneticPr fontId="13"/>
  </si>
  <si>
    <t>kaisei-ganka eye clinic</t>
  </si>
  <si>
    <t>329-0403</t>
  </si>
  <si>
    <t>栃木県下野市医大前4-8-1</t>
    <rPh sb="0" eb="3">
      <t>トチギケン</t>
    </rPh>
    <rPh sb="3" eb="6">
      <t>シモツケシ</t>
    </rPh>
    <rPh sb="6" eb="8">
      <t>イダイ</t>
    </rPh>
    <rPh sb="8" eb="9">
      <t>マエ</t>
    </rPh>
    <phoneticPr fontId="13"/>
  </si>
  <si>
    <t>4-8-1　Idai-mae,Shimotsuke-shi,Tochigi prefecture,329-0403</t>
  </si>
  <si>
    <t>0285-44-1166</t>
  </si>
  <si>
    <t>火ー金8:30-12:00,14:00-17:30、土曜8:30-12:00,14:00-16:30</t>
    <rPh sb="0" eb="1">
      <t>カ</t>
    </rPh>
    <rPh sb="2" eb="3">
      <t>キン</t>
    </rPh>
    <rPh sb="26" eb="28">
      <t>ドヨウ</t>
    </rPh>
    <phoneticPr fontId="13"/>
  </si>
  <si>
    <t>http://kaisei-ganka.byoinnavi.jp（日本語）</t>
    <rPh sb="33" eb="36">
      <t>ニホンゴ</t>
    </rPh>
    <phoneticPr fontId="13"/>
  </si>
  <si>
    <t>眼科：EN</t>
    <rPh sb="0" eb="2">
      <t>ガンカ</t>
    </rPh>
    <phoneticPr fontId="13"/>
  </si>
  <si>
    <t>VISA、MASTER、AMEX、JCB、DINERS</t>
  </si>
  <si>
    <t>鎌田浅香医院</t>
    <rPh sb="0" eb="2">
      <t>カマタ</t>
    </rPh>
    <rPh sb="2" eb="4">
      <t>アサカ</t>
    </rPh>
    <rPh sb="4" eb="6">
      <t>イイン</t>
    </rPh>
    <phoneticPr fontId="13"/>
  </si>
  <si>
    <t>Kamata Asaka Clinic</t>
  </si>
  <si>
    <t>324-0043</t>
  </si>
  <si>
    <t>栃木県大田原市浅香3-3-9</t>
    <rPh sb="0" eb="3">
      <t>トチギケン</t>
    </rPh>
    <rPh sb="3" eb="7">
      <t>オオタワラシ</t>
    </rPh>
    <rPh sb="7" eb="9">
      <t>アサカ</t>
    </rPh>
    <phoneticPr fontId="13"/>
  </si>
  <si>
    <t>3-3-9,Asaka Ohtawara shi,Tochigi prefecture,324-0043</t>
  </si>
  <si>
    <t>0287-22-2703</t>
  </si>
  <si>
    <t>月、火、水、金
9:00～12:00,15:00～17:30
土
9:00～12:00</t>
    <rPh sb="0" eb="1">
      <t>ゲツ</t>
    </rPh>
    <rPh sb="2" eb="3">
      <t>ヒ</t>
    </rPh>
    <rPh sb="4" eb="5">
      <t>スイ</t>
    </rPh>
    <rPh sb="6" eb="7">
      <t>キン</t>
    </rPh>
    <rPh sb="31" eb="32">
      <t>ド</t>
    </rPh>
    <phoneticPr fontId="13"/>
  </si>
  <si>
    <t>内科、小児科：EN</t>
    <rPh sb="0" eb="2">
      <t>ナイカ</t>
    </rPh>
    <rPh sb="3" eb="6">
      <t>ショウニカ</t>
    </rPh>
    <phoneticPr fontId="13"/>
  </si>
  <si>
    <t>英語を話せる医師による対応：EN　9:00～17:30</t>
    <rPh sb="0" eb="2">
      <t>エイゴ</t>
    </rPh>
    <rPh sb="3" eb="4">
      <t>ハナ</t>
    </rPh>
    <rPh sb="6" eb="8">
      <t>イシ</t>
    </rPh>
    <rPh sb="11" eb="13">
      <t>タイオウ</t>
    </rPh>
    <phoneticPr fontId="13"/>
  </si>
  <si>
    <t>上都賀総合病院</t>
    <rPh sb="0" eb="7">
      <t>カミツガソウゴウビョウイン</t>
    </rPh>
    <phoneticPr fontId="28"/>
  </si>
  <si>
    <t>Kamituga General Hospital</t>
  </si>
  <si>
    <t>322-8550</t>
  </si>
  <si>
    <t>栃木県鹿沼市下田町1丁目1033番地</t>
    <rPh sb="0" eb="2">
      <t>トチギ</t>
    </rPh>
    <rPh sb="2" eb="3">
      <t>ケン</t>
    </rPh>
    <rPh sb="3" eb="6">
      <t>カヌマシ</t>
    </rPh>
    <rPh sb="6" eb="9">
      <t>シモタマチ</t>
    </rPh>
    <rPh sb="10" eb="12">
      <t>チョウメ</t>
    </rPh>
    <rPh sb="16" eb="18">
      <t>バンチ</t>
    </rPh>
    <phoneticPr fontId="28"/>
  </si>
  <si>
    <t>1-1033 simotamati, kanumashi, tochigiprefecture, 322-8550</t>
  </si>
  <si>
    <t>0289-64-2161</t>
  </si>
  <si>
    <t>月-金土：第1・3・5:8:00-11:00（救急外来24時間対応)
土日・祝日：救急外来24時間対応</t>
    <rPh sb="22" eb="24">
      <t>キュウキュウ</t>
    </rPh>
    <rPh sb="24" eb="26">
      <t>ガイライ</t>
    </rPh>
    <rPh sb="28" eb="30">
      <t>ジカン</t>
    </rPh>
    <rPh sb="30" eb="32">
      <t>タイオウ</t>
    </rPh>
    <rPh sb="34" eb="36">
      <t>ドニチ</t>
    </rPh>
    <rPh sb="37" eb="39">
      <t>シュクジツ</t>
    </rPh>
    <phoneticPr fontId="28"/>
  </si>
  <si>
    <t>http://www.kamituga-hp.or.jp（日本語）</t>
    <rPh sb="29" eb="32">
      <t>ニホンゴ</t>
    </rPh>
    <phoneticPr fontId="13"/>
  </si>
  <si>
    <t>音声通訳機器による対応
救急科
内科
外科
小児科
精神科
皮膚科
脳神経外科
泌尿器科
整形外科
眼科
耳鼻咽喉科
産科
婦人科
歯科
その他</t>
    <rPh sb="0" eb="2">
      <t>オンセイ</t>
    </rPh>
    <rPh sb="2" eb="6">
      <t>ツウヤクキキ</t>
    </rPh>
    <rPh sb="9" eb="11">
      <t>タイオウ</t>
    </rPh>
    <rPh sb="26" eb="28">
      <t>セイシン</t>
    </rPh>
    <rPh sb="55" eb="56">
      <t>サン</t>
    </rPh>
    <rPh sb="58" eb="60">
      <t>フジン</t>
    </rPh>
    <phoneticPr fontId="28"/>
  </si>
  <si>
    <t>音声通訳機器による対応：8:30-16:00</t>
    <rPh sb="9" eb="11">
      <t>タイオウ</t>
    </rPh>
    <phoneticPr fontId="13"/>
  </si>
  <si>
    <t>くまいｸﾘﾆｯｸ</t>
  </si>
  <si>
    <t>KUMAI CLINIC</t>
  </si>
  <si>
    <t>327-0317</t>
  </si>
  <si>
    <t>栃木県佐野市田沼町732-2</t>
    <rPh sb="0" eb="3">
      <t>トチギケン</t>
    </rPh>
    <rPh sb="3" eb="6">
      <t>サノシ</t>
    </rPh>
    <rPh sb="6" eb="9">
      <t>タヌママチ</t>
    </rPh>
    <phoneticPr fontId="28"/>
  </si>
  <si>
    <t>732 tanuma-cho,Sanoshi,Tochigiprefecture,327-0317</t>
  </si>
  <si>
    <t>0283-62-0014</t>
  </si>
  <si>
    <t>月火木金9:00~18:00
水土9:00~12:00</t>
    <rPh sb="0" eb="1">
      <t>ツキ</t>
    </rPh>
    <rPh sb="1" eb="2">
      <t>ヒ</t>
    </rPh>
    <rPh sb="2" eb="3">
      <t>キ</t>
    </rPh>
    <rPh sb="3" eb="4">
      <t>キン</t>
    </rPh>
    <rPh sb="15" eb="16">
      <t>ミズ</t>
    </rPh>
    <rPh sb="16" eb="17">
      <t>ド</t>
    </rPh>
    <phoneticPr fontId="28"/>
  </si>
  <si>
    <t>内科：EN、FR、DE、ES
救急時は連携病院紹介</t>
    <rPh sb="0" eb="2">
      <t>ナイカ</t>
    </rPh>
    <rPh sb="16" eb="17">
      <t>キュウキュウ</t>
    </rPh>
    <rPh sb="17" eb="18">
      <t>トキ</t>
    </rPh>
    <rPh sb="19" eb="21">
      <t>レンケイ</t>
    </rPh>
    <rPh sb="21" eb="23">
      <t>ビョウイン</t>
    </rPh>
    <rPh sb="23" eb="25">
      <t>ショウカイ</t>
    </rPh>
    <phoneticPr fontId="28"/>
  </si>
  <si>
    <t>医師、薬剤師(事務受付兼任)による対応：EN、FR、DE、ES
月火木金9:00~18:00
水土9:00~12:00</t>
    <rPh sb="0" eb="2">
      <t>イシ</t>
    </rPh>
    <rPh sb="3" eb="6">
      <t>ヤクザイシ</t>
    </rPh>
    <rPh sb="7" eb="9">
      <t>ジム</t>
    </rPh>
    <rPh sb="9" eb="11">
      <t>ウケツケ</t>
    </rPh>
    <rPh sb="11" eb="13">
      <t>ケンニン</t>
    </rPh>
    <rPh sb="17" eb="19">
      <t>タイオウ</t>
    </rPh>
    <phoneticPr fontId="13"/>
  </si>
  <si>
    <t>国際医療福祉大学塩谷病院</t>
    <rPh sb="0" eb="12">
      <t>シオヤビョウイン</t>
    </rPh>
    <phoneticPr fontId="5"/>
  </si>
  <si>
    <t>IUHW Shioya Hospital</t>
  </si>
  <si>
    <t>329-2145</t>
  </si>
  <si>
    <t>栃木県矢板市富田77番地</t>
    <rPh sb="0" eb="2">
      <t>トチギ</t>
    </rPh>
    <rPh sb="2" eb="3">
      <t>ケン</t>
    </rPh>
    <rPh sb="3" eb="5">
      <t>ヤイタ</t>
    </rPh>
    <rPh sb="5" eb="6">
      <t>シ</t>
    </rPh>
    <rPh sb="6" eb="8">
      <t>トミタ</t>
    </rPh>
    <rPh sb="10" eb="12">
      <t>バンチ</t>
    </rPh>
    <phoneticPr fontId="5"/>
  </si>
  <si>
    <t>77,Tomita,Yaita city,Tochigi,Japan</t>
    <phoneticPr fontId="1"/>
  </si>
  <si>
    <t>0287-44-1155</t>
  </si>
  <si>
    <t xml:space="preserve">月-土7:30-11:00　13:30-15:30
</t>
    <rPh sb="2" eb="3">
      <t>ツチ</t>
    </rPh>
    <phoneticPr fontId="28"/>
  </si>
  <si>
    <t>http://shioya.iuhw.ac.jp/（日本語）</t>
    <rPh sb="26" eb="29">
      <t>ニホンゴ</t>
    </rPh>
    <phoneticPr fontId="13"/>
  </si>
  <si>
    <t>内科：EN総合診療科：EN
呼吸器内科：EN
循環器内科：EN
糖尿病・代謝・内分泌内科：EN
脳神経内科：EN
腎臓内科：EN
外科：EN
心臓血管外科：EN
消化器外科：EN
乳腺外科：EN
整形外科：EN
脳神経外科：EN
小児科：EN
形成外科：EN
皮膚科：EN
泌尿器科：EN
婦人科：EN
眼科：EN
耳鼻咽喉科：EN
リハビリテーション科：EN
放射線科：EN
病理診断科：EN
麻酔科：EN
臨床検査科：EN
救急科：EN</t>
    <rPh sb="5" eb="10">
      <t>ソウゴウシンリョウカ</t>
    </rPh>
    <rPh sb="14" eb="19">
      <t>コキュウキナイカ</t>
    </rPh>
    <rPh sb="23" eb="28">
      <t>ジュンカンキナイカ</t>
    </rPh>
    <rPh sb="32" eb="35">
      <t>トウニョウビョウ</t>
    </rPh>
    <rPh sb="36" eb="38">
      <t>タイシャ</t>
    </rPh>
    <rPh sb="39" eb="44">
      <t>ナイブンピナイカ</t>
    </rPh>
    <rPh sb="57" eb="61">
      <t>ジンゾウナイカ</t>
    </rPh>
    <rPh sb="71" eb="75">
      <t>シンゾウケッカン</t>
    </rPh>
    <rPh sb="75" eb="77">
      <t>ゲカ</t>
    </rPh>
    <rPh sb="81" eb="86">
      <t>ショウカキゲカ</t>
    </rPh>
    <rPh sb="90" eb="94">
      <t>ニュウセンゲカ</t>
    </rPh>
    <rPh sb="98" eb="102">
      <t>セイケイゲカ</t>
    </rPh>
    <rPh sb="106" eb="111">
      <t>ノウシンケイゲカ</t>
    </rPh>
    <rPh sb="122" eb="126">
      <t>ケイセイゲカ</t>
    </rPh>
    <rPh sb="145" eb="148">
      <t>フジンカ</t>
    </rPh>
    <rPh sb="159" eb="160">
      <t>サン</t>
    </rPh>
    <rPh sb="181" eb="185">
      <t>ホウシャセンカ</t>
    </rPh>
    <rPh sb="189" eb="193">
      <t>ビョウリシンダン</t>
    </rPh>
    <rPh sb="193" eb="194">
      <t>カ</t>
    </rPh>
    <rPh sb="198" eb="201">
      <t>マスイカ</t>
    </rPh>
    <rPh sb="205" eb="209">
      <t>リンショウケンサ</t>
    </rPh>
    <rPh sb="209" eb="210">
      <t>カ</t>
    </rPh>
    <rPh sb="214" eb="217">
      <t>キュウキュウカ</t>
    </rPh>
    <phoneticPr fontId="28"/>
  </si>
  <si>
    <t>VISA
MASTER
AMEX
JCB
Diners　Club
DISCOVER
DC
MUFG</t>
    <phoneticPr fontId="1"/>
  </si>
  <si>
    <t>第二次救急医療機関</t>
    <rPh sb="0" eb="1">
      <t>ダイ</t>
    </rPh>
    <rPh sb="1" eb="2">
      <t>ニ</t>
    </rPh>
    <rPh sb="2" eb="3">
      <t>ジ</t>
    </rPh>
    <rPh sb="3" eb="5">
      <t>キュウキュウ</t>
    </rPh>
    <rPh sb="5" eb="7">
      <t>イリョウ</t>
    </rPh>
    <rPh sb="7" eb="9">
      <t>キカン</t>
    </rPh>
    <phoneticPr fontId="1"/>
  </si>
  <si>
    <t>英語を話せる医師による外来：EN</t>
    <rPh sb="0" eb="2">
      <t>エイゴ</t>
    </rPh>
    <rPh sb="3" eb="4">
      <t>ハナ</t>
    </rPh>
    <rPh sb="6" eb="8">
      <t>イシ</t>
    </rPh>
    <rPh sb="11" eb="13">
      <t>ガイライ</t>
    </rPh>
    <phoneticPr fontId="5"/>
  </si>
  <si>
    <t>国際医療福祉大学病院</t>
    <rPh sb="0" eb="2">
      <t>コクサイ</t>
    </rPh>
    <rPh sb="2" eb="4">
      <t>イリョウ</t>
    </rPh>
    <rPh sb="4" eb="6">
      <t>フクシ</t>
    </rPh>
    <rPh sb="6" eb="8">
      <t>ダイガク</t>
    </rPh>
    <rPh sb="8" eb="10">
      <t>ビョウイン</t>
    </rPh>
    <phoneticPr fontId="5"/>
  </si>
  <si>
    <t>IUHW Hospital</t>
    <phoneticPr fontId="1"/>
  </si>
  <si>
    <t>329-2763</t>
  </si>
  <si>
    <t>栃木県那須塩原市井口537-3</t>
    <rPh sb="0" eb="3">
      <t>トチギケン</t>
    </rPh>
    <rPh sb="3" eb="8">
      <t>ナスシオバラシ</t>
    </rPh>
    <rPh sb="8" eb="10">
      <t>イグチ</t>
    </rPh>
    <phoneticPr fontId="5"/>
  </si>
  <si>
    <t>537-3 Iguchi,Nasushiobara-City,Tochigiprefecture, 329-2763</t>
    <phoneticPr fontId="9"/>
  </si>
  <si>
    <t>0287-37-2221</t>
  </si>
  <si>
    <t>診療時間
月～金
午前9:00-13:00
午後14:00-17:00
夜間帯
17:00～翌8:30、日・祝日(日中) 8:30～17:00</t>
    <rPh sb="0" eb="2">
      <t>シンリョウ</t>
    </rPh>
    <rPh sb="2" eb="4">
      <t>ジカン</t>
    </rPh>
    <rPh sb="5" eb="6">
      <t>ゲツ</t>
    </rPh>
    <rPh sb="7" eb="8">
      <t>カネ</t>
    </rPh>
    <rPh sb="9" eb="11">
      <t>ゴゼン</t>
    </rPh>
    <rPh sb="22" eb="24">
      <t>ゴゴ</t>
    </rPh>
    <rPh sb="37" eb="39">
      <t>ヤカン</t>
    </rPh>
    <rPh sb="39" eb="40">
      <t>オビ</t>
    </rPh>
    <rPh sb="47" eb="48">
      <t>ヨク</t>
    </rPh>
    <rPh sb="53" eb="54">
      <t>ニチ</t>
    </rPh>
    <rPh sb="55" eb="57">
      <t>シュクジツ</t>
    </rPh>
    <rPh sb="58" eb="59">
      <t>ニチ</t>
    </rPh>
    <rPh sb="59" eb="60">
      <t>チュウ</t>
    </rPh>
    <phoneticPr fontId="28"/>
  </si>
  <si>
    <t>https://hospital.iuhw.ac.jp/（日本語）
(日本語のみ)</t>
    <rPh sb="29" eb="32">
      <t>ニホンゴ</t>
    </rPh>
    <rPh sb="35" eb="38">
      <t>ニホンゴ</t>
    </rPh>
    <phoneticPr fontId="13"/>
  </si>
  <si>
    <t>内科：EN
外科：EN
小児科：EN
皮膚科：EN
産科：EN
婦人科：EN
血管外科：EN
呼吸器外科：EN
耳鼻咽喉科：EN
脳外科：EN
小児外科：EN
心臓外科：EN
腎泌尿器外科：EN</t>
    <rPh sb="39" eb="41">
      <t>ケッカン</t>
    </rPh>
    <rPh sb="41" eb="43">
      <t>ゲカ</t>
    </rPh>
    <rPh sb="47" eb="50">
      <t>コキュウキ</t>
    </rPh>
    <rPh sb="50" eb="52">
      <t>ゲカ</t>
    </rPh>
    <rPh sb="56" eb="58">
      <t>ジビ</t>
    </rPh>
    <rPh sb="58" eb="60">
      <t>インコウ</t>
    </rPh>
    <rPh sb="60" eb="61">
      <t>カ</t>
    </rPh>
    <rPh sb="65" eb="68">
      <t>ノウゲカ</t>
    </rPh>
    <rPh sb="72" eb="74">
      <t>ショウニ</t>
    </rPh>
    <rPh sb="74" eb="76">
      <t>ゲカ</t>
    </rPh>
    <rPh sb="80" eb="82">
      <t>シンゾウ</t>
    </rPh>
    <rPh sb="82" eb="84">
      <t>ゲカ</t>
    </rPh>
    <rPh sb="88" eb="89">
      <t>ジン</t>
    </rPh>
    <rPh sb="89" eb="92">
      <t>ヒニョウキ</t>
    </rPh>
    <rPh sb="92" eb="94">
      <t>ゲカ</t>
    </rPh>
    <phoneticPr fontId="28"/>
  </si>
  <si>
    <t>VISA、マスター、JCB、アメリカンエキスプレス、ダイナーズクラブ、ディスカバー、DC、UFJ、NICOS</t>
    <phoneticPr fontId="1"/>
  </si>
  <si>
    <t>(売店のみ)
PayPay、LINE Pay、Kitaca,Suica、tolCa、manaca、sugoca、nomoca、PASOMO、ICOCA、はやかけん、nanaco、Redy、Q+</t>
    <rPh sb="1" eb="3">
      <t>バイテン</t>
    </rPh>
    <phoneticPr fontId="13"/>
  </si>
  <si>
    <t>カテゴリー2</t>
    <phoneticPr fontId="7"/>
  </si>
  <si>
    <t>△</t>
  </si>
  <si>
    <t>日勤帯
担当者
出勤日のみ
(EN)</t>
    <rPh sb="0" eb="3">
      <t>ニッキンタイ</t>
    </rPh>
    <rPh sb="4" eb="7">
      <t>タントウシャ</t>
    </rPh>
    <rPh sb="8" eb="10">
      <t>シュッキン</t>
    </rPh>
    <rPh sb="10" eb="11">
      <t>ビ</t>
    </rPh>
    <phoneticPr fontId="5"/>
  </si>
  <si>
    <t>必要に
応じ
外部
要請
(EN)</t>
    <rPh sb="0" eb="2">
      <t>ヒツヨウ</t>
    </rPh>
    <rPh sb="4" eb="5">
      <t>オウ</t>
    </rPh>
    <rPh sb="7" eb="9">
      <t>ガイブ</t>
    </rPh>
    <rPh sb="10" eb="12">
      <t>ヨウセイ</t>
    </rPh>
    <phoneticPr fontId="5"/>
  </si>
  <si>
    <t>都度
変わる
(EN)</t>
    <rPh sb="0" eb="2">
      <t>ツド</t>
    </rPh>
    <rPh sb="3" eb="4">
      <t>カ</t>
    </rPh>
    <phoneticPr fontId="5"/>
  </si>
  <si>
    <t>塩野室診療所</t>
    <rPh sb="0" eb="6">
      <t>シ</t>
    </rPh>
    <phoneticPr fontId="13"/>
  </si>
  <si>
    <t>shionomuro clinic</t>
  </si>
  <si>
    <t>321-2352</t>
  </si>
  <si>
    <t>栃木県日光市小林2824-1</t>
    <rPh sb="0" eb="3">
      <t>トチギケン</t>
    </rPh>
    <phoneticPr fontId="13"/>
  </si>
  <si>
    <t>2824-1 kobayashi,nikkoshi, tochigi prefecure,321-2352</t>
  </si>
  <si>
    <t>0288-26-8870</t>
  </si>
  <si>
    <t>8:30-18:00</t>
  </si>
  <si>
    <t>no</t>
  </si>
  <si>
    <t>内科、小児科：台湾語、ZH、EN</t>
    <rPh sb="0" eb="2">
      <t>ナイカ</t>
    </rPh>
    <rPh sb="3" eb="5">
      <t>ショウニ</t>
    </rPh>
    <rPh sb="5" eb="6">
      <t>カ</t>
    </rPh>
    <rPh sb="7" eb="9">
      <t>タイワン</t>
    </rPh>
    <rPh sb="9" eb="10">
      <t>ゴ</t>
    </rPh>
    <phoneticPr fontId="13"/>
  </si>
  <si>
    <t>台湾語、中国語、英語、診療時間内なら対応可 :台湾語、ZH、EN</t>
  </si>
  <si>
    <t>自治医科大学附属病院</t>
    <rPh sb="0" eb="2">
      <t>ジチ</t>
    </rPh>
    <rPh sb="2" eb="4">
      <t>イカ</t>
    </rPh>
    <rPh sb="4" eb="6">
      <t>ダイガク</t>
    </rPh>
    <rPh sb="6" eb="8">
      <t>フゾク</t>
    </rPh>
    <rPh sb="8" eb="10">
      <t>ビョウイン</t>
    </rPh>
    <phoneticPr fontId="13"/>
  </si>
  <si>
    <t>Jichi Medical University Hospital</t>
  </si>
  <si>
    <t>329-0498</t>
  </si>
  <si>
    <t>栃木県下野市薬師寺3311-1</t>
    <rPh sb="0" eb="3">
      <t>トチギケン</t>
    </rPh>
    <rPh sb="3" eb="6">
      <t>シモツケシ</t>
    </rPh>
    <rPh sb="6" eb="9">
      <t>ヤクシジ</t>
    </rPh>
    <phoneticPr fontId="13"/>
  </si>
  <si>
    <t>3311-1 
Yakushiji, 
Shimotsuke-shi, 
Tochigi-prefecture, 
329-0498</t>
    <phoneticPr fontId="1"/>
  </si>
  <si>
    <t>0285-44-2111</t>
    <phoneticPr fontId="1"/>
  </si>
  <si>
    <r>
      <t>診察に関するお問い合</t>
    </r>
    <r>
      <rPr>
        <sz val="12"/>
        <rFont val="ＭＳ Ｐゴシック"/>
        <family val="3"/>
        <charset val="128"/>
      </rPr>
      <t>わせ
（受付時間）8:30~ 11:00
（救急</t>
    </r>
    <r>
      <rPr>
        <sz val="12"/>
        <color theme="1"/>
        <rFont val="ＭＳ Ｐゴシック"/>
        <family val="3"/>
        <charset val="128"/>
      </rPr>
      <t>外来24時間対応)</t>
    </r>
    <phoneticPr fontId="28"/>
  </si>
  <si>
    <t>https://www.jichi.ac.jp/hospital/top/（日本語）</t>
    <rPh sb="38" eb="41">
      <t>ニホンゴ</t>
    </rPh>
    <phoneticPr fontId="13"/>
  </si>
  <si>
    <t>救急科：EN
内科：EN
外科：EN
小児科：EN
精神科：EN
皮膚科：EN
脳神経外科：EN
泌尿器科：EN
整形外科：EN
眼科：EN
耳鼻咽喉科：EN
産科：EN
婦人科：EN
歯科：EN
その他：EN</t>
    <phoneticPr fontId="28"/>
  </si>
  <si>
    <t>VISA、
MASTER、
AMEX、
Diners Club、
JCB、
DC、
UFJ、
NICOS、
MUFG</t>
    <phoneticPr fontId="1"/>
  </si>
  <si>
    <t>英語・中国語・韓国語・ベトナム語・ネパール語・タガログ語・スペイン語・ポルトガル語・インドネシア語・イタリア語・フランス語・ドイツ語・ロシア語・タイ語・マレー語・ミャンマー語・クメール語・モンゴル語・シンハラ語・ヒンディー語・ベンガル語
24時間</t>
    <phoneticPr fontId="1"/>
  </si>
  <si>
    <t>平日8:30-17:15　英語/中国語/フランス語/ドイツ語を話せる職員による通訳、ポケトークの利用</t>
    <rPh sb="19" eb="20">
      <t>ゴ</t>
    </rPh>
    <rPh sb="38" eb="40">
      <t>リヨウ</t>
    </rPh>
    <phoneticPr fontId="13"/>
  </si>
  <si>
    <t>社会医療法人博愛会　菅間記念病院</t>
    <rPh sb="0" eb="2">
      <t>シャカイ</t>
    </rPh>
    <rPh sb="2" eb="4">
      <t>イリョウ</t>
    </rPh>
    <rPh sb="4" eb="6">
      <t>ホウジン</t>
    </rPh>
    <rPh sb="6" eb="8">
      <t>ハクアイ</t>
    </rPh>
    <rPh sb="8" eb="9">
      <t>カイ</t>
    </rPh>
    <rPh sb="10" eb="12">
      <t>カンマ</t>
    </rPh>
    <rPh sb="12" eb="14">
      <t>キネン</t>
    </rPh>
    <rPh sb="14" eb="16">
      <t>ビョウイン</t>
    </rPh>
    <phoneticPr fontId="13"/>
  </si>
  <si>
    <t>Kamma
Memorial　Hospital</t>
  </si>
  <si>
    <t>325-0046</t>
  </si>
  <si>
    <t>栃木県那須塩原市大黒町2-5</t>
    <rPh sb="0" eb="3">
      <t>トチギケン</t>
    </rPh>
    <rPh sb="3" eb="8">
      <t>ナスシオバラシ</t>
    </rPh>
    <rPh sb="8" eb="11">
      <t>ダイコクマチ</t>
    </rPh>
    <phoneticPr fontId="13"/>
  </si>
  <si>
    <t>2-5　Daikokucho
Nasushiobara shi,
Tochigi prefecture,325-0046</t>
  </si>
  <si>
    <t>0570-08-0733</t>
    <phoneticPr fontId="1"/>
  </si>
  <si>
    <t>月-土：9:00～17：00
※上記時間外、日曜祝日は救急外来対応</t>
    <rPh sb="2" eb="3">
      <t>ド</t>
    </rPh>
    <rPh sb="16" eb="18">
      <t>ジョウキ</t>
    </rPh>
    <rPh sb="18" eb="20">
      <t>ジカン</t>
    </rPh>
    <rPh sb="20" eb="21">
      <t>ソト</t>
    </rPh>
    <rPh sb="22" eb="24">
      <t>ニチヨウ</t>
    </rPh>
    <rPh sb="24" eb="26">
      <t>シュクジツ</t>
    </rPh>
    <rPh sb="27" eb="29">
      <t>キュウキュウ</t>
    </rPh>
    <rPh sb="29" eb="31">
      <t>ガイライ</t>
    </rPh>
    <rPh sb="31" eb="33">
      <t>タイオウ</t>
    </rPh>
    <phoneticPr fontId="28"/>
  </si>
  <si>
    <t>http://www.hakuai.or.jp/（日本語）</t>
    <rPh sb="25" eb="28">
      <t>ニホンゴ</t>
    </rPh>
    <phoneticPr fontId="13"/>
  </si>
  <si>
    <t>内科：EN
外科：EN
整形外科：EN</t>
    <rPh sb="0" eb="2">
      <t>ナイカ</t>
    </rPh>
    <rPh sb="6" eb="8">
      <t>ゲカ</t>
    </rPh>
    <rPh sb="12" eb="14">
      <t>セイケイ</t>
    </rPh>
    <rPh sb="14" eb="16">
      <t>ゲカ</t>
    </rPh>
    <phoneticPr fontId="13"/>
  </si>
  <si>
    <t>VISA
MASTER
AMEX
JCB</t>
  </si>
  <si>
    <t>月～土曜
9：30～16：30：EN,KO,PT</t>
  </si>
  <si>
    <t>新小山市民病院</t>
    <rPh sb="0" eb="1">
      <t>シン</t>
    </rPh>
    <rPh sb="1" eb="5">
      <t>オヤマシミン</t>
    </rPh>
    <rPh sb="5" eb="7">
      <t>ビョウイン</t>
    </rPh>
    <phoneticPr fontId="13"/>
  </si>
  <si>
    <t>Shin-Oyama
 City Hospital</t>
  </si>
  <si>
    <t>323-0827</t>
  </si>
  <si>
    <t>栃木県小山市大字神鳥谷2251
番地1</t>
    <rPh sb="0" eb="3">
      <t>トチギケン</t>
    </rPh>
    <rPh sb="3" eb="6">
      <t>オヤマシ</t>
    </rPh>
    <rPh sb="6" eb="8">
      <t>オオアザ</t>
    </rPh>
    <rPh sb="8" eb="11">
      <t>ヒトトノヤ</t>
    </rPh>
    <rPh sb="16" eb="18">
      <t>バンチ</t>
    </rPh>
    <phoneticPr fontId="13"/>
  </si>
  <si>
    <t>2251-1,Hitotonoya,Oyama-shi,Tochigiprefecture,323-0827</t>
  </si>
  <si>
    <t>0285-36-0200</t>
  </si>
  <si>
    <t>初診
　月-金:8:30-11:00
再診
（予約なし）月-金:8:30-11:00
（予約あり）月-金:7:45-16:00
土日・祝日：救急外来のみ対応</t>
    <rPh sb="0" eb="2">
      <t>ショシン</t>
    </rPh>
    <rPh sb="19" eb="21">
      <t>サイシン</t>
    </rPh>
    <rPh sb="23" eb="25">
      <t>ヨヤク</t>
    </rPh>
    <rPh sb="44" eb="46">
      <t>ヨヤク</t>
    </rPh>
    <rPh sb="64" eb="66">
      <t>ドニチ</t>
    </rPh>
    <rPh sb="67" eb="69">
      <t>シュクジツ</t>
    </rPh>
    <phoneticPr fontId="28"/>
  </si>
  <si>
    <t>https://hospital-shinoyama.jp/(日本語）</t>
    <rPh sb="31" eb="34">
      <t>ニホンゴ</t>
    </rPh>
    <phoneticPr fontId="13"/>
  </si>
  <si>
    <t>内科：EN
外科：EN
小児科：EN
皮膚科：EN
脳神経外科：EN
泌尿器科：EN
整形外科：EN
眼科：EN
耳鼻咽喉科：EN
婦人科：EN
その他：EN</t>
    <rPh sb="0" eb="2">
      <t>ナイカ</t>
    </rPh>
    <rPh sb="6" eb="8">
      <t>ゲカ</t>
    </rPh>
    <rPh sb="12" eb="15">
      <t>ショウニカ</t>
    </rPh>
    <rPh sb="19" eb="22">
      <t>ヒフカ</t>
    </rPh>
    <rPh sb="26" eb="29">
      <t>ノウシンケイ</t>
    </rPh>
    <rPh sb="29" eb="31">
      <t>ゲカ</t>
    </rPh>
    <rPh sb="35" eb="39">
      <t>ヒニョウキカ</t>
    </rPh>
    <rPh sb="43" eb="45">
      <t>セイケイ</t>
    </rPh>
    <rPh sb="45" eb="47">
      <t>ゲカ</t>
    </rPh>
    <rPh sb="51" eb="53">
      <t>ガンカ</t>
    </rPh>
    <rPh sb="57" eb="59">
      <t>ジビ</t>
    </rPh>
    <rPh sb="59" eb="61">
      <t>インコウ</t>
    </rPh>
    <rPh sb="61" eb="62">
      <t>カ</t>
    </rPh>
    <rPh sb="66" eb="69">
      <t>フジンカ</t>
    </rPh>
    <rPh sb="75" eb="76">
      <t>タ</t>
    </rPh>
    <phoneticPr fontId="13"/>
  </si>
  <si>
    <t>VISA、MASTER、AMEX、JCB、DinersClub、
UC、DISCOVER、
MUFG、Rakuten</t>
  </si>
  <si>
    <t>非接触カード決済：楽天Edy、Suica, PASMO, ICOCA、Waon, nanaco、iD、
Kitaka、tolca、nimoca、
SUCOCA、
はやかけん
maraca
QRコード決済：ｱｯﾌﾟﾙPay、
QUIC Pay、ｸﾞｰｸﾞﾙ Pay</t>
    <rPh sb="0" eb="1">
      <t>ヒ</t>
    </rPh>
    <rPh sb="1" eb="3">
      <t>セッショク</t>
    </rPh>
    <rPh sb="6" eb="8">
      <t>ケッサイ</t>
    </rPh>
    <rPh sb="9" eb="11">
      <t>ラクテン</t>
    </rPh>
    <rPh sb="99" eb="101">
      <t>ケッサイ</t>
    </rPh>
    <phoneticPr fontId="13"/>
  </si>
  <si>
    <t>ポケトークによる対応</t>
    <phoneticPr fontId="1"/>
  </si>
  <si>
    <t>菅又病院</t>
    <rPh sb="0" eb="4">
      <t>スガマタビョウイン</t>
    </rPh>
    <phoneticPr fontId="13"/>
  </si>
  <si>
    <t>sugamata hospital</t>
  </si>
  <si>
    <t>329-1207</t>
  </si>
  <si>
    <t>栃木県塩谷郡高根沢町大字花岡2351</t>
    <rPh sb="0" eb="3">
      <t>トチギケン</t>
    </rPh>
    <rPh sb="3" eb="6">
      <t>シオヤグン</t>
    </rPh>
    <rPh sb="6" eb="9">
      <t>タカネザワ</t>
    </rPh>
    <rPh sb="9" eb="10">
      <t>マチ</t>
    </rPh>
    <rPh sb="10" eb="12">
      <t>オオアザ</t>
    </rPh>
    <rPh sb="12" eb="14">
      <t>ハナオカ</t>
    </rPh>
    <phoneticPr fontId="13"/>
  </si>
  <si>
    <t>2351 Hanaoka,Takanezawa machi ,Tochigiprefecture,329-1207</t>
  </si>
  <si>
    <t>028-676-0311</t>
  </si>
  <si>
    <t>火、水、木　8:30～12:00,12:30～17:30　　　　　　
祝日は不対応</t>
    <rPh sb="0" eb="1">
      <t>カ</t>
    </rPh>
    <rPh sb="2" eb="3">
      <t>スイ</t>
    </rPh>
    <rPh sb="4" eb="5">
      <t>モク</t>
    </rPh>
    <rPh sb="35" eb="37">
      <t>シュクジツ</t>
    </rPh>
    <rPh sb="38" eb="39">
      <t>フ</t>
    </rPh>
    <rPh sb="39" eb="41">
      <t>タイオウ</t>
    </rPh>
    <phoneticPr fontId="13"/>
  </si>
  <si>
    <t>http://www.sugamatahp.com（日本語）</t>
    <rPh sb="26" eb="29">
      <t>ニホンゴ</t>
    </rPh>
    <phoneticPr fontId="13"/>
  </si>
  <si>
    <t>内科：ZH</t>
    <rPh sb="0" eb="2">
      <t>ナイカ</t>
    </rPh>
    <phoneticPr fontId="13"/>
  </si>
  <si>
    <t>中国語を話せる医師外来日　月・水・木　9:00～12:00　14:00～17:30　：ZH</t>
    <rPh sb="0" eb="3">
      <t>チュウゴクゴ</t>
    </rPh>
    <rPh sb="4" eb="5">
      <t>ハナ</t>
    </rPh>
    <rPh sb="7" eb="9">
      <t>イシ</t>
    </rPh>
    <rPh sb="9" eb="11">
      <t>ガイライ</t>
    </rPh>
    <rPh sb="11" eb="12">
      <t>ビ</t>
    </rPh>
    <rPh sb="13" eb="14">
      <t>ゲツ</t>
    </rPh>
    <rPh sb="15" eb="16">
      <t>スイ</t>
    </rPh>
    <rPh sb="17" eb="18">
      <t>モク</t>
    </rPh>
    <phoneticPr fontId="13"/>
  </si>
  <si>
    <t>せきぐち歯科医院</t>
    <rPh sb="4" eb="6">
      <t>シカ</t>
    </rPh>
    <rPh sb="6" eb="8">
      <t>イイン</t>
    </rPh>
    <phoneticPr fontId="13"/>
  </si>
  <si>
    <t>Sekiguchi Dental Office</t>
  </si>
  <si>
    <t>325-0026</t>
  </si>
  <si>
    <t>栃木県那須塩原市上厚崎字市野沢道582-5</t>
    <rPh sb="0" eb="3">
      <t>トチギケン</t>
    </rPh>
    <rPh sb="3" eb="7">
      <t>ナスシオバラ</t>
    </rPh>
    <rPh sb="7" eb="8">
      <t>シ</t>
    </rPh>
    <rPh sb="8" eb="9">
      <t>カミ</t>
    </rPh>
    <rPh sb="9" eb="10">
      <t>アツ</t>
    </rPh>
    <rPh sb="10" eb="11">
      <t>サキ</t>
    </rPh>
    <rPh sb="11" eb="12">
      <t>アザ</t>
    </rPh>
    <rPh sb="12" eb="15">
      <t>イチノサワ</t>
    </rPh>
    <rPh sb="15" eb="16">
      <t>ミチ</t>
    </rPh>
    <phoneticPr fontId="13"/>
  </si>
  <si>
    <t>582-5,ichinosawamichi,kamiatsuzaki,Nasushiobarashi,Tochigiprefecture,325-0026</t>
  </si>
  <si>
    <t>0287-62-6487</t>
  </si>
  <si>
    <t>月火木金土:9:30-13:00,15：00-19：30
日：9：30-12：30</t>
    <rPh sb="1" eb="2">
      <t>カ</t>
    </rPh>
    <rPh sb="2" eb="3">
      <t>モク</t>
    </rPh>
    <rPh sb="4" eb="5">
      <t>ド</t>
    </rPh>
    <rPh sb="29" eb="30">
      <t>ニチ</t>
    </rPh>
    <phoneticPr fontId="28"/>
  </si>
  <si>
    <t>http://www.sekiguchi-shika.jp（日本語）</t>
    <rPh sb="30" eb="33">
      <t>ニホンゴ</t>
    </rPh>
    <phoneticPr fontId="13"/>
  </si>
  <si>
    <t>歯科診療所</t>
    <rPh sb="0" eb="2">
      <t>シカ</t>
    </rPh>
    <rPh sb="2" eb="4">
      <t>シンリョウ</t>
    </rPh>
    <rPh sb="4" eb="5">
      <t>ジョ</t>
    </rPh>
    <phoneticPr fontId="13"/>
  </si>
  <si>
    <t>英語を話せる歯科医師が常勤：EN</t>
    <rPh sb="0" eb="2">
      <t>エイゴ</t>
    </rPh>
    <rPh sb="3" eb="4">
      <t>ハナ</t>
    </rPh>
    <rPh sb="6" eb="8">
      <t>シカ</t>
    </rPh>
    <rPh sb="8" eb="10">
      <t>イシ</t>
    </rPh>
    <rPh sb="11" eb="13">
      <t>ジョウキン</t>
    </rPh>
    <phoneticPr fontId="13"/>
  </si>
  <si>
    <t>武田歯科医院</t>
    <rPh sb="0" eb="2">
      <t>タケダ</t>
    </rPh>
    <rPh sb="2" eb="4">
      <t>シカ</t>
    </rPh>
    <rPh sb="4" eb="6">
      <t>イイン</t>
    </rPh>
    <phoneticPr fontId="13"/>
  </si>
  <si>
    <t>Takeda Dental Clinic</t>
  </si>
  <si>
    <t>329-1102</t>
  </si>
  <si>
    <t>栃木県宇都宮市白沢町2021-77</t>
    <rPh sb="0" eb="3">
      <t>トチギケン</t>
    </rPh>
    <rPh sb="3" eb="7">
      <t>ウツノミヤシ</t>
    </rPh>
    <rPh sb="7" eb="9">
      <t>シラサワ</t>
    </rPh>
    <rPh sb="9" eb="10">
      <t>チョウ</t>
    </rPh>
    <phoneticPr fontId="13"/>
  </si>
  <si>
    <t>2021-77,shirasawacho,　Utsunomiyashi,Tochigiprefecture,329-1102</t>
  </si>
  <si>
    <t>028-673-8241</t>
  </si>
  <si>
    <t>月火水金土：9:00-18:00</t>
    <rPh sb="0" eb="1">
      <t>ゲツ</t>
    </rPh>
    <rPh sb="1" eb="3">
      <t>カスイ</t>
    </rPh>
    <rPh sb="3" eb="4">
      <t>キン</t>
    </rPh>
    <rPh sb="4" eb="5">
      <t>ド</t>
    </rPh>
    <phoneticPr fontId="13"/>
  </si>
  <si>
    <t>EN、ZH：診療中は中国語を話せるスタッフ在駐</t>
    <rPh sb="6" eb="8">
      <t>シンリョウ</t>
    </rPh>
    <rPh sb="8" eb="9">
      <t>チュウ</t>
    </rPh>
    <rPh sb="10" eb="13">
      <t>チュウゴクゴ</t>
    </rPh>
    <rPh sb="14" eb="15">
      <t>ハナ</t>
    </rPh>
    <rPh sb="21" eb="23">
      <t>ザイチュウ</t>
    </rPh>
    <phoneticPr fontId="13"/>
  </si>
  <si>
    <t>栃木県医師会　塩原温泉病院</t>
    <rPh sb="0" eb="3">
      <t>トチギケン</t>
    </rPh>
    <rPh sb="3" eb="6">
      <t>イシカイ</t>
    </rPh>
    <rPh sb="7" eb="13">
      <t>シオバラオンセンビョウイン</t>
    </rPh>
    <phoneticPr fontId="13"/>
  </si>
  <si>
    <t>Hot spring of rehabilitation Shiobara hospital</t>
  </si>
  <si>
    <t>329-2921</t>
  </si>
  <si>
    <t>栃木県那須塩原市塩原1333</t>
  </si>
  <si>
    <t>1333 Shiobara,Nasushiobarashi, Tochigiprefecture, 329-2921</t>
    <phoneticPr fontId="9"/>
  </si>
  <si>
    <t>0287-32-4111</t>
  </si>
  <si>
    <t>月-金:
9:00-11:30,  13:00-16:00
（救急外来24時間対応)
土日・祝日：
救急外来24時間対応</t>
  </si>
  <si>
    <t>http://www.shiobara-hp.jp
   (日本語)</t>
  </si>
  <si>
    <t>内科：EN
整形外科：EN</t>
  </si>
  <si>
    <t>月-金AM 9:00-12:00PM 14:00-16:00</t>
    <rPh sb="0" eb="1">
      <t>ツキ</t>
    </rPh>
    <rPh sb="2" eb="3">
      <t>キン</t>
    </rPh>
    <phoneticPr fontId="13"/>
  </si>
  <si>
    <t>通訳アプリによる対応：来院前に応相談</t>
    <rPh sb="0" eb="2">
      <t>ツウヤク</t>
    </rPh>
    <rPh sb="8" eb="10">
      <t>タイオウ</t>
    </rPh>
    <rPh sb="11" eb="13">
      <t>ライイン</t>
    </rPh>
    <rPh sb="13" eb="14">
      <t>マエ</t>
    </rPh>
    <rPh sb="15" eb="16">
      <t>オウ</t>
    </rPh>
    <rPh sb="16" eb="18">
      <t>ソウダン</t>
    </rPh>
    <phoneticPr fontId="13"/>
  </si>
  <si>
    <t>とちぎメディカルセンターしもつが</t>
    <phoneticPr fontId="9"/>
  </si>
  <si>
    <t xml:space="preserve">Tochigi　Medicalcenter Shimotsuga </t>
    <phoneticPr fontId="9"/>
  </si>
  <si>
    <t>329-4498</t>
    <phoneticPr fontId="9"/>
  </si>
  <si>
    <t>栃木県栃木市大平町川連420番地1</t>
    <phoneticPr fontId="9"/>
  </si>
  <si>
    <t>420-1,Kawatsure,Ohira-machi,Tochigi-shi,Tochigiprefecture,329-4498</t>
    <phoneticPr fontId="9"/>
  </si>
  <si>
    <t>0282-22-2551</t>
    <phoneticPr fontId="9"/>
  </si>
  <si>
    <t>月-金:8:00-11:30（救急外来24時間対応)
土日・祝日：救急外来24時間対応</t>
    <phoneticPr fontId="9"/>
  </si>
  <si>
    <t>https://www.tochigi-medicalcenter.or.jp/shimotsuga/</t>
    <phoneticPr fontId="9"/>
  </si>
  <si>
    <t>救急科：EN
内科：EN
外科：EN
小児科：EN
精神科：EN
皮膚科：EN
脳神経外科：EN
泌尿器科：EN
整形外科：EN
眼科：EN
耳鼻咽喉科：EN
婦人科：EN
神経内科：EN</t>
    <phoneticPr fontId="9"/>
  </si>
  <si>
    <t>VISA、MASTER、AMEX、JCB、DC</t>
  </si>
  <si>
    <t>月曜～金曜　8時～11時　診療対訳表テキストブックを利用している : EN、ZH、KO,ID,ES,PT,FR,FA,TL,VI,TH,</t>
    <rPh sb="0" eb="2">
      <t>ゲツヨウ</t>
    </rPh>
    <rPh sb="3" eb="5">
      <t>キンヨウ</t>
    </rPh>
    <rPh sb="7" eb="8">
      <t>ジ</t>
    </rPh>
    <rPh sb="11" eb="12">
      <t>ジ</t>
    </rPh>
    <rPh sb="13" eb="15">
      <t>シンリョウ</t>
    </rPh>
    <rPh sb="15" eb="17">
      <t>タイヤク</t>
    </rPh>
    <rPh sb="17" eb="18">
      <t>ヒョウ</t>
    </rPh>
    <rPh sb="26" eb="28">
      <t>リヨウ</t>
    </rPh>
    <phoneticPr fontId="13"/>
  </si>
  <si>
    <t>獨協医科大学　日光医療センター</t>
    <rPh sb="0" eb="2">
      <t>ドッキョウ</t>
    </rPh>
    <rPh sb="2" eb="4">
      <t>イカ</t>
    </rPh>
    <rPh sb="4" eb="6">
      <t>ダイガク</t>
    </rPh>
    <rPh sb="7" eb="9">
      <t>ニッコウ</t>
    </rPh>
    <rPh sb="9" eb="11">
      <t>イリョウ</t>
    </rPh>
    <phoneticPr fontId="28"/>
  </si>
  <si>
    <t>Dokkyo Medical University Nikko Medical Center</t>
  </si>
  <si>
    <t>321-1298</t>
    <phoneticPr fontId="1"/>
  </si>
  <si>
    <t>栃木県日光市森友145-1</t>
    <rPh sb="0" eb="2">
      <t>トチギ</t>
    </rPh>
    <rPh sb="2" eb="3">
      <t>ケン</t>
    </rPh>
    <rPh sb="3" eb="5">
      <t>ニッコウ</t>
    </rPh>
    <rPh sb="5" eb="6">
      <t>シ</t>
    </rPh>
    <rPh sb="6" eb="8">
      <t>モリトモ</t>
    </rPh>
    <phoneticPr fontId="28"/>
  </si>
  <si>
    <t xml:space="preserve">	145-1 Moritomo,Nikko-shi</t>
    <phoneticPr fontId="1"/>
  </si>
  <si>
    <t>0288-23-7000</t>
    <phoneticPr fontId="1"/>
  </si>
  <si>
    <t>月-土:8:50-11:00（救急外来24時間対応)
※第３土曜を除く
日・祝日：救急外来24時間対応</t>
    <rPh sb="2" eb="3">
      <t>ド</t>
    </rPh>
    <rPh sb="15" eb="17">
      <t>キュウキュウ</t>
    </rPh>
    <rPh sb="17" eb="19">
      <t>ガイライ</t>
    </rPh>
    <rPh sb="21" eb="23">
      <t>ジカン</t>
    </rPh>
    <rPh sb="23" eb="25">
      <t>タイオウ</t>
    </rPh>
    <rPh sb="28" eb="29">
      <t>ダイ</t>
    </rPh>
    <rPh sb="30" eb="32">
      <t>ドヨウ</t>
    </rPh>
    <rPh sb="33" eb="34">
      <t>ノゾ</t>
    </rPh>
    <rPh sb="36" eb="37">
      <t>ヒ</t>
    </rPh>
    <rPh sb="38" eb="40">
      <t>シュクジツ</t>
    </rPh>
    <phoneticPr fontId="28"/>
  </si>
  <si>
    <t>http://www.dokkyomed.ac.jp/index.html (日本語)
http://www.dokkyomed.ac.jp/nmc/guide/3313.html (英語)</t>
    <rPh sb="39" eb="42">
      <t>ニホンゴ</t>
    </rPh>
    <rPh sb="92" eb="94">
      <t>エイゴ</t>
    </rPh>
    <phoneticPr fontId="28"/>
  </si>
  <si>
    <t>内科：EN
外科：EN
皮膚科：EN
脳神経内科：EN
泌尿器科：EN
整形外科：EN
その他：EN</t>
    <rPh sb="0" eb="2">
      <t>ナイカ</t>
    </rPh>
    <rPh sb="22" eb="23">
      <t>ナイ</t>
    </rPh>
    <phoneticPr fontId="28"/>
  </si>
  <si>
    <t>VISA、MASTER、AMEX、JCB、ＵＦＪ、ＤＣ、ニコス、ダイナース、中国銀聯</t>
  </si>
  <si>
    <t>24h:EN,ZH,KO,ES,PT
9:00～17:30:RU,ID,FR,TL,NE,VI,TH,HI</t>
  </si>
  <si>
    <t>翻訳アプリ対応</t>
    <rPh sb="0" eb="2">
      <t>ホンヤク</t>
    </rPh>
    <rPh sb="5" eb="7">
      <t>タイオウ</t>
    </rPh>
    <phoneticPr fontId="13"/>
  </si>
  <si>
    <t>獨協医科大学病院</t>
    <rPh sb="0" eb="2">
      <t>ドッキョウ</t>
    </rPh>
    <rPh sb="2" eb="8">
      <t>イカダイガクビョウイン</t>
    </rPh>
    <phoneticPr fontId="2"/>
  </si>
  <si>
    <t>Dokkyo Medical University Hospital</t>
  </si>
  <si>
    <t>321-0293</t>
  </si>
  <si>
    <t>栃木県下都賀郡壬生町北小林880</t>
    <rPh sb="0" eb="3">
      <t>トチギケン</t>
    </rPh>
    <rPh sb="3" eb="7">
      <t>シモツガグン</t>
    </rPh>
    <rPh sb="7" eb="10">
      <t>ミブマチ</t>
    </rPh>
    <rPh sb="10" eb="13">
      <t>キタコバヤシ</t>
    </rPh>
    <phoneticPr fontId="2"/>
  </si>
  <si>
    <t>880 Kitakobayashi, Mibu-machi,Shimotsuga-gun,Tochigiprefecture, 321-0293</t>
    <phoneticPr fontId="1"/>
  </si>
  <si>
    <t>0282-86-1111</t>
  </si>
  <si>
    <t>月-土:8:00-13:00（救急外来24時間対応)
土日・祝日：救急外来24時間対応</t>
    <rPh sb="2" eb="3">
      <t>ド</t>
    </rPh>
    <rPh sb="15" eb="17">
      <t>キュウキュウ</t>
    </rPh>
    <rPh sb="17" eb="19">
      <t>ガイライ</t>
    </rPh>
    <rPh sb="21" eb="23">
      <t>ジカン</t>
    </rPh>
    <rPh sb="23" eb="25">
      <t>タイオウ</t>
    </rPh>
    <rPh sb="27" eb="29">
      <t>ドニチ</t>
    </rPh>
    <rPh sb="30" eb="32">
      <t>シュクジツ</t>
    </rPh>
    <phoneticPr fontId="2"/>
  </si>
  <si>
    <t>https://www.dokkyomed.ac.jp/hosp-m/（日本語）
http://www.○〇 (英語)</t>
    <rPh sb="36" eb="39">
      <t>ニホンゴ</t>
    </rPh>
    <rPh sb="56" eb="58">
      <t>エイゴ</t>
    </rPh>
    <phoneticPr fontId="28"/>
  </si>
  <si>
    <t>心臓・血管内科：EN、循環器内科：EN、
消化器内科：EN、血液・腫瘍内科：EN、
腎臓内科：EN、脳神経内科：EN、
内分泌代謝内科：EN、呼吸器・アレルギー科：EN、
精神科：EN、皮膚科：EN、
放射線科：EN、小児科：EN、
外科：EN、小児外科：EN、
心臓・血管外科：EN、呼吸器外科：EN、
脳神経外科：EN、整形外科：EN、
泌尿器科：EN、眼科：EN、
頭頸部・耳鼻咽喉科：EN、産婦人科：EN、
歯科口腔外科：EN、リハビリテーション科：EN、
形成外科・美容外科：EN、麻酔科：EN、
救急科：EN、病理診断科：EN、
乳腺外科：EN、内科：EN、
リウマチ科：EN、歯科：EN、
小児歯科：EN、矯正歯科：EN</t>
    <phoneticPr fontId="5"/>
  </si>
  <si>
    <t>VISA、MASTER、AMEX、JCB、Diners、UFJ、NICOS、DC</t>
    <phoneticPr fontId="1"/>
  </si>
  <si>
    <t>デビッドカード</t>
  </si>
  <si>
    <t>24時間:英語・中国語・韓国語・スペイン語・ポルトガル語・ベトナム語・ロシア語・タイ語・タガログ語・ネパール語・インドネシア語・フランス語・ドイツ語・イタリア語・マレー語・ミャンマー語・クメール語・モンゴル
平日9：00～18：00　ヒンディー語</t>
    <rPh sb="2" eb="4">
      <t>ジカン</t>
    </rPh>
    <rPh sb="5" eb="7">
      <t>エイゴ</t>
    </rPh>
    <rPh sb="8" eb="11">
      <t>チュウゴクゴ</t>
    </rPh>
    <rPh sb="12" eb="15">
      <t>カンコクゴ</t>
    </rPh>
    <rPh sb="20" eb="21">
      <t>ゴ</t>
    </rPh>
    <rPh sb="27" eb="28">
      <t>ゴ</t>
    </rPh>
    <rPh sb="33" eb="34">
      <t>ゴ</t>
    </rPh>
    <rPh sb="38" eb="39">
      <t>ゴ</t>
    </rPh>
    <rPh sb="42" eb="43">
      <t>ゴ</t>
    </rPh>
    <rPh sb="48" eb="49">
      <t>ゴ</t>
    </rPh>
    <rPh sb="54" eb="55">
      <t>ゴ</t>
    </rPh>
    <rPh sb="62" eb="63">
      <t>ゴ</t>
    </rPh>
    <rPh sb="68" eb="69">
      <t>ゴ</t>
    </rPh>
    <rPh sb="73" eb="74">
      <t>ゴ</t>
    </rPh>
    <rPh sb="79" eb="80">
      <t>ゴ</t>
    </rPh>
    <rPh sb="84" eb="85">
      <t>ゴ</t>
    </rPh>
    <rPh sb="91" eb="92">
      <t>ゴ</t>
    </rPh>
    <rPh sb="97" eb="98">
      <t>ゴ</t>
    </rPh>
    <rPh sb="104" eb="106">
      <t>ヘイジツ</t>
    </rPh>
    <phoneticPr fontId="1"/>
  </si>
  <si>
    <t>通訳アプリ(機械通訳)24時間365日　※遠隔通訳と同言語</t>
    <rPh sb="0" eb="2">
      <t>ツウヤク</t>
    </rPh>
    <rPh sb="6" eb="10">
      <t>キカイツウヤク</t>
    </rPh>
    <rPh sb="13" eb="15">
      <t>ジカン</t>
    </rPh>
    <rPh sb="18" eb="19">
      <t>ニチ</t>
    </rPh>
    <rPh sb="21" eb="23">
      <t>エンカク</t>
    </rPh>
    <rPh sb="23" eb="25">
      <t>ツウヤク</t>
    </rPh>
    <rPh sb="26" eb="29">
      <t>ドウゲンゴ</t>
    </rPh>
    <phoneticPr fontId="1"/>
  </si>
  <si>
    <t>西真岡アクセプト・インターナショナルクリニック</t>
    <rPh sb="0" eb="1">
      <t>ニシ</t>
    </rPh>
    <rPh sb="1" eb="3">
      <t>モオカ</t>
    </rPh>
    <phoneticPr fontId="13"/>
  </si>
  <si>
    <t>Nishimoka　Accept　international clinic</t>
  </si>
  <si>
    <t>321-4341</t>
  </si>
  <si>
    <t>栃木県真岡市高勢町3-203-1</t>
    <rPh sb="0" eb="3">
      <t>トチギケン</t>
    </rPh>
    <rPh sb="3" eb="6">
      <t>モオカシ</t>
    </rPh>
    <rPh sb="6" eb="9">
      <t>タカセチョウ</t>
    </rPh>
    <phoneticPr fontId="13"/>
  </si>
  <si>
    <t>3-203-1 Takase-cho,Mokashi Tochigiprefecure, 321-4341</t>
  </si>
  <si>
    <t>0285-80-1000</t>
  </si>
  <si>
    <t>平日8：45～12：00　14：30～17：00　
土日祝日8：45～12：00</t>
    <phoneticPr fontId="1"/>
  </si>
  <si>
    <t>http://nishimoka-accept.clinic/（日本語）</t>
    <rPh sb="32" eb="35">
      <t>ニホンゴ</t>
    </rPh>
    <phoneticPr fontId="13"/>
  </si>
  <si>
    <t>内科：EN/ZH/KO/VI/TH/RU/ES/PT
小児科：EN/ZH/KO/VI/TH/RU/ES/PT</t>
    <phoneticPr fontId="1"/>
  </si>
  <si>
    <t xml:space="preserve">非接触カード決済：楽天Edy、Suica, PASMO, ICOCA、Waon, nanacoなど
</t>
  </si>
  <si>
    <t>平日9：00～12：00　14：00～17：00
土日祝日9：00～12：00
対応言語：EN.ZH.KO.VI.TH.RU.ES.PT</t>
    <rPh sb="0" eb="2">
      <t>ヘイジツ</t>
    </rPh>
    <rPh sb="25" eb="27">
      <t>ドニチ</t>
    </rPh>
    <rPh sb="27" eb="29">
      <t>シュクジツ</t>
    </rPh>
    <rPh sb="40" eb="42">
      <t>タイオウ</t>
    </rPh>
    <rPh sb="42" eb="44">
      <t>ゲンゴ</t>
    </rPh>
    <phoneticPr fontId="13"/>
  </si>
  <si>
    <t>ポケトーク利用/平日9：00～12：00　14：00～17：00
土日祝日9：00～12：00
対応言語：EN.ZH.KO.VI.TH.RU.ES.PT</t>
    <rPh sb="5" eb="7">
      <t>リヨウ</t>
    </rPh>
    <phoneticPr fontId="13"/>
  </si>
  <si>
    <t>西真岡こどもクリニック</t>
    <rPh sb="0" eb="1">
      <t>ニシ</t>
    </rPh>
    <rPh sb="1" eb="3">
      <t>モオカ</t>
    </rPh>
    <phoneticPr fontId="13"/>
  </si>
  <si>
    <t>Nishimoka 
Children's Clinic</t>
  </si>
  <si>
    <t>栃木県真岡市高勢町3-205-1</t>
    <rPh sb="0" eb="3">
      <t>トチギケン</t>
    </rPh>
    <rPh sb="3" eb="6">
      <t>モオカシ</t>
    </rPh>
    <rPh sb="6" eb="9">
      <t>タカセチョウ</t>
    </rPh>
    <phoneticPr fontId="13"/>
  </si>
  <si>
    <t>3-205-1 
Takase-cho Moka-shi Tochigiprefecture,321-4341</t>
  </si>
  <si>
    <t>0285-81-7900</t>
  </si>
  <si>
    <t>月-金
AM 9:00-12:00
PM 3:15-7:30
土
AM8：30-12:00</t>
    <rPh sb="0" eb="1">
      <t>ツキ</t>
    </rPh>
    <rPh sb="2" eb="3">
      <t>キン</t>
    </rPh>
    <rPh sb="32" eb="33">
      <t>ド</t>
    </rPh>
    <phoneticPr fontId="13"/>
  </si>
  <si>
    <t>http://www.nishimoka-cl.com (日本語)</t>
    <rPh sb="29" eb="32">
      <t>ニホンゴ</t>
    </rPh>
    <phoneticPr fontId="28"/>
  </si>
  <si>
    <t>小児科：EN,ZH,ES,PT,FR,DE,VI</t>
    <rPh sb="0" eb="2">
      <t>ショウニ</t>
    </rPh>
    <rPh sb="2" eb="3">
      <t>カ</t>
    </rPh>
    <phoneticPr fontId="13"/>
  </si>
  <si>
    <t>非接触カード決済：QUICpay、Suica, PASMO, ICOCA、Waon, nanacoなど</t>
    <rPh sb="0" eb="1">
      <t>ヒ</t>
    </rPh>
    <rPh sb="1" eb="3">
      <t>セッショク</t>
    </rPh>
    <rPh sb="6" eb="8">
      <t>ケッサイ</t>
    </rPh>
    <phoneticPr fontId="13"/>
  </si>
  <si>
    <t>月-金
AM 9:00-12:00
PM 3:30-8:00
土
AM9:00-12:30</t>
    <rPh sb="0" eb="1">
      <t>ツキ</t>
    </rPh>
    <rPh sb="2" eb="3">
      <t>キン</t>
    </rPh>
    <rPh sb="32" eb="33">
      <t>ド</t>
    </rPh>
    <phoneticPr fontId="13"/>
  </si>
  <si>
    <t>英語を話せる医師による診察
翻訳機によるサポート
月-金
AM 9:00-12:00
PM 3:30-8:00
土
AM9:00-12:30</t>
    <rPh sb="0" eb="2">
      <t>エイゴ</t>
    </rPh>
    <rPh sb="3" eb="4">
      <t>ハナ</t>
    </rPh>
    <rPh sb="6" eb="8">
      <t>イシ</t>
    </rPh>
    <rPh sb="11" eb="13">
      <t>シンサツ</t>
    </rPh>
    <rPh sb="14" eb="17">
      <t>ホンヤクキ</t>
    </rPh>
    <rPh sb="25" eb="26">
      <t>ツキ</t>
    </rPh>
    <rPh sb="27" eb="28">
      <t>キン</t>
    </rPh>
    <rPh sb="56" eb="57">
      <t>ド</t>
    </rPh>
    <phoneticPr fontId="13"/>
  </si>
  <si>
    <t>野上診療所</t>
    <rPh sb="0" eb="5">
      <t>ノガミシンリョウジョ</t>
    </rPh>
    <phoneticPr fontId="13"/>
  </si>
  <si>
    <t>Nogami　Clinic</t>
  </si>
  <si>
    <t>327-0302</t>
  </si>
  <si>
    <t>栃木県佐野市白岩町361</t>
    <rPh sb="0" eb="3">
      <t>トチギケン</t>
    </rPh>
    <rPh sb="3" eb="6">
      <t>サノシ</t>
    </rPh>
    <rPh sb="6" eb="9">
      <t>シライワチョウ</t>
    </rPh>
    <phoneticPr fontId="13"/>
  </si>
  <si>
    <t>361 Shiraiwacho ,Sanoshi,Tochigiprefecture,327-0302　　　　　　</t>
  </si>
  <si>
    <t>0283-67-1210</t>
  </si>
  <si>
    <t>月・火・木・金　8：30～11：30時、13：00～16：30　　　　　　　　　　　　　　　</t>
    <rPh sb="2" eb="3">
      <t>カ</t>
    </rPh>
    <rPh sb="4" eb="5">
      <t>モク</t>
    </rPh>
    <rPh sb="6" eb="7">
      <t>キン</t>
    </rPh>
    <rPh sb="18" eb="19">
      <t>ジ</t>
    </rPh>
    <phoneticPr fontId="28"/>
  </si>
  <si>
    <t>http://www.city.sano.lg.jp/komoku/kenkou/02/03.html（日本語）</t>
    <rPh sb="52" eb="55">
      <t>ニホンゴ</t>
    </rPh>
    <phoneticPr fontId="13"/>
  </si>
  <si>
    <t>藤沼医院</t>
    <rPh sb="0" eb="2">
      <t>フジヌマ</t>
    </rPh>
    <rPh sb="2" eb="4">
      <t>イイン</t>
    </rPh>
    <phoneticPr fontId="13"/>
  </si>
  <si>
    <t>fujinuma　clinic</t>
    <phoneticPr fontId="9"/>
  </si>
  <si>
    <t>329-4404</t>
  </si>
  <si>
    <t>栃木市大平町富田5212-7</t>
    <phoneticPr fontId="9"/>
  </si>
  <si>
    <t>5212-7 Tomita,Ohira-machi, Tochigi-shi</t>
    <phoneticPr fontId="9"/>
  </si>
  <si>
    <t>0282-43-2233</t>
  </si>
  <si>
    <t>8:30～12:00、14:00～18：30
金・日は17:30まで　　　　　　　　　　　　　　　　　　　　　　　　　　　　　　　　　　　　　　　　　　　　　　　　　　　　　　　　　　　　　　　　　　　　　　　　　　　　　　</t>
    <phoneticPr fontId="13"/>
  </si>
  <si>
    <t xml:space="preserve"> http://fujinuma-clinic.com/ </t>
  </si>
  <si>
    <t>内科：EN・ES
整形外科：EN・ES</t>
    <phoneticPr fontId="9"/>
  </si>
  <si>
    <t>903 宇都宮</t>
  </si>
  <si>
    <t>独立行政法人国立病院機構　宇都宮病院</t>
    <rPh sb="6" eb="8">
      <t>コクリツ</t>
    </rPh>
    <rPh sb="8" eb="10">
      <t>ビョウイン</t>
    </rPh>
    <rPh sb="10" eb="12">
      <t>キコウ</t>
    </rPh>
    <rPh sb="13" eb="16">
      <t>ウツノミヤ</t>
    </rPh>
    <rPh sb="16" eb="18">
      <t>ビョウイン</t>
    </rPh>
    <phoneticPr fontId="13"/>
  </si>
  <si>
    <t>National Hospital Organization Utsunomiya Hospital</t>
  </si>
  <si>
    <t>329-1193</t>
  </si>
  <si>
    <t>栃木県宇都宮市下岡本町2160</t>
    <rPh sb="0" eb="3">
      <t>トチギケン</t>
    </rPh>
    <rPh sb="3" eb="7">
      <t>ウツノミヤシ</t>
    </rPh>
    <rPh sb="7" eb="8">
      <t>シモ</t>
    </rPh>
    <rPh sb="8" eb="10">
      <t>オカモト</t>
    </rPh>
    <rPh sb="10" eb="11">
      <t>マチ</t>
    </rPh>
    <phoneticPr fontId="13"/>
  </si>
  <si>
    <t>2160 Shimookamotocho, Utsunomiya Shi, Tochigi prefecture,329-1193</t>
    <phoneticPr fontId="9"/>
  </si>
  <si>
    <t>028-673-2111</t>
  </si>
  <si>
    <t>月-金:8:30-11:00
時間外、土日・祝日・年末年始：当直対応（事前に電話連絡必要）</t>
    <rPh sb="15" eb="18">
      <t>ジカンガイ</t>
    </rPh>
    <rPh sb="25" eb="27">
      <t>ネンマツ</t>
    </rPh>
    <rPh sb="27" eb="29">
      <t>ネンシ</t>
    </rPh>
    <rPh sb="30" eb="32">
      <t>トウチョク</t>
    </rPh>
    <rPh sb="35" eb="37">
      <t>ジゼン</t>
    </rPh>
    <rPh sb="38" eb="40">
      <t>デンワ</t>
    </rPh>
    <rPh sb="40" eb="42">
      <t>レンラク</t>
    </rPh>
    <rPh sb="42" eb="44">
      <t>ヒツヨウ</t>
    </rPh>
    <phoneticPr fontId="13"/>
  </si>
  <si>
    <t>https://utsunomiya.hosp.go.jp/（日本語）</t>
    <rPh sb="31" eb="34">
      <t>ニホンゴ</t>
    </rPh>
    <phoneticPr fontId="13"/>
  </si>
  <si>
    <t>内科：EN
外科：EN
整形外科：EN</t>
    <rPh sb="12" eb="14">
      <t>セイケイ</t>
    </rPh>
    <rPh sb="14" eb="16">
      <t>ゲカ</t>
    </rPh>
    <phoneticPr fontId="13"/>
  </si>
  <si>
    <t>VISA、MASTER、AMEX、JCB、DinersClub、DISCOVER</t>
    <phoneticPr fontId="1"/>
  </si>
  <si>
    <t>音声翻訳アプリ、翻訳機対応</t>
    <rPh sb="0" eb="4">
      <t>オンセイホンヤク</t>
    </rPh>
    <rPh sb="8" eb="11">
      <t>ホンヤクキ</t>
    </rPh>
    <rPh sb="11" eb="13">
      <t>タイオウ</t>
    </rPh>
    <phoneticPr fontId="1"/>
  </si>
  <si>
    <t>独立行政法人
国立病院機構
栃木医療センター</t>
    <rPh sb="0" eb="2">
      <t>ドクリツ</t>
    </rPh>
    <rPh sb="2" eb="4">
      <t>ギョウセイ</t>
    </rPh>
    <rPh sb="4" eb="6">
      <t>ホウジン</t>
    </rPh>
    <rPh sb="7" eb="9">
      <t>コクリツ</t>
    </rPh>
    <rPh sb="9" eb="11">
      <t>ビョウイン</t>
    </rPh>
    <rPh sb="11" eb="13">
      <t>キコウ</t>
    </rPh>
    <rPh sb="14" eb="16">
      <t>トチギ</t>
    </rPh>
    <rPh sb="16" eb="18">
      <t>イリョウ</t>
    </rPh>
    <phoneticPr fontId="5"/>
  </si>
  <si>
    <t>National Hospital Organization Tochigi Medical Center</t>
  </si>
  <si>
    <t>320-8580</t>
  </si>
  <si>
    <t>栃木県宇都宮市中戸祭1-10-37</t>
    <rPh sb="0" eb="17">
      <t>トチ</t>
    </rPh>
    <phoneticPr fontId="5"/>
  </si>
  <si>
    <t xml:space="preserve">1-10-37 Nakatomatsuri, Utsunomiya-shi, Tochigi-Ken, 320-8580, Japan </t>
  </si>
  <si>
    <t>028-622-5241</t>
  </si>
  <si>
    <t>平日（月～金）：8:30-11:00
救急外来24時間対応／土日・祝日：救急外来24時間対応</t>
  </si>
  <si>
    <t>https://tochigi.hosp.go.jp/（日本語）</t>
    <rPh sb="28" eb="31">
      <t>ニホンゴ</t>
    </rPh>
    <phoneticPr fontId="1"/>
  </si>
  <si>
    <t>救急科：EN、内科：EN、外科：EN、小児科：EN、精神科：EN、皮膚科：EN
脳神経外科：EN、泌尿器科：EN、整形外科：EN、眼科：EN
耳鼻咽喉科：EN、婦人科：EN、歯科口腔外科：EN、その他：EN
※ 通訳機による多数言語対応可</t>
    <rPh sb="0" eb="2">
      <t>キキ</t>
    </rPh>
    <rPh sb="2" eb="3">
      <t>カ</t>
    </rPh>
    <rPh sb="7" eb="9">
      <t>ナイカ</t>
    </rPh>
    <rPh sb="13" eb="15">
      <t>ゲカ</t>
    </rPh>
    <rPh sb="19" eb="22">
      <t>ショウニカ</t>
    </rPh>
    <rPh sb="26" eb="29">
      <t>セイシンカ</t>
    </rPh>
    <rPh sb="33" eb="36">
      <t>ヒフカ</t>
    </rPh>
    <rPh sb="40" eb="45">
      <t>ノウゲ</t>
    </rPh>
    <rPh sb="49" eb="53">
      <t>ヒニ</t>
    </rPh>
    <rPh sb="57" eb="61">
      <t>セイケイゲカ</t>
    </rPh>
    <rPh sb="65" eb="67">
      <t>ガンカ</t>
    </rPh>
    <rPh sb="71" eb="76">
      <t>ジビ</t>
    </rPh>
    <rPh sb="80" eb="83">
      <t>フジンカ</t>
    </rPh>
    <rPh sb="87" eb="89">
      <t>シカ</t>
    </rPh>
    <rPh sb="89" eb="93">
      <t>コウクウゲカ</t>
    </rPh>
    <rPh sb="99" eb="100">
      <t>タ</t>
    </rPh>
    <rPh sb="106" eb="109">
      <t>ツウヤクキ</t>
    </rPh>
    <rPh sb="112" eb="114">
      <t>タスウ</t>
    </rPh>
    <rPh sb="114" eb="116">
      <t>ゲンゴ</t>
    </rPh>
    <phoneticPr fontId="1"/>
  </si>
  <si>
    <t>VISA、JCB、Master、Amex、Diners、Discover</t>
  </si>
  <si>
    <t>非接触性カード決済：対応なし
QRコード決裁：対応なし</t>
    <rPh sb="0" eb="1">
      <t>ヒ</t>
    </rPh>
    <rPh sb="1" eb="4">
      <t>セッショクセイ</t>
    </rPh>
    <rPh sb="7" eb="9">
      <t>ケッサイ</t>
    </rPh>
    <rPh sb="10" eb="12">
      <t>タイオウ</t>
    </rPh>
    <rPh sb="20" eb="22">
      <t>ケッサイ</t>
    </rPh>
    <rPh sb="23" eb="25">
      <t>タイオウ</t>
    </rPh>
    <phoneticPr fontId="1"/>
  </si>
  <si>
    <t>第二次救急医療機関</t>
    <rPh sb="0" eb="1">
      <t>ダイ</t>
    </rPh>
    <rPh sb="1" eb="3">
      <t>ニジ</t>
    </rPh>
    <rPh sb="3" eb="5">
      <t>キキ</t>
    </rPh>
    <rPh sb="5" eb="9">
      <t>イリョウキカン</t>
    </rPh>
    <phoneticPr fontId="1"/>
  </si>
  <si>
    <t>〇（通訳機：ポケトーク）</t>
    <rPh sb="2" eb="5">
      <t>ツウヤクキ</t>
    </rPh>
    <phoneticPr fontId="1"/>
  </si>
  <si>
    <t>英語等多数対応可／随時</t>
    <rPh sb="0" eb="3">
      <t>エイゴトウ</t>
    </rPh>
    <rPh sb="3" eb="5">
      <t>タスウ</t>
    </rPh>
    <rPh sb="5" eb="8">
      <t>タイオウカ</t>
    </rPh>
    <rPh sb="9" eb="11">
      <t>ズイジ</t>
    </rPh>
    <phoneticPr fontId="1"/>
  </si>
  <si>
    <t>芳賀赤十字病院</t>
    <rPh sb="0" eb="7">
      <t>ハガセキジュウジビョウイン</t>
    </rPh>
    <phoneticPr fontId="5"/>
  </si>
  <si>
    <t xml:space="preserve">Haga Red Cross Hospital </t>
  </si>
  <si>
    <t>321-4317</t>
    <phoneticPr fontId="1"/>
  </si>
  <si>
    <t>栃木県真岡市中萩2-10-1</t>
    <rPh sb="0" eb="3">
      <t>トチギケン</t>
    </rPh>
    <rPh sb="3" eb="6">
      <t>モオカシ</t>
    </rPh>
    <rPh sb="6" eb="7">
      <t>ナカ</t>
    </rPh>
    <rPh sb="7" eb="8">
      <t>ハギ</t>
    </rPh>
    <phoneticPr fontId="5"/>
  </si>
  <si>
    <t>2-10-1Nakahagi,  Moka City,Tochigi Prefecture, 321-4317</t>
    <phoneticPr fontId="1"/>
  </si>
  <si>
    <t>0570-01-2195</t>
    <phoneticPr fontId="1"/>
  </si>
  <si>
    <t>月-金、第1・3土曜日:8：30～11:00、救急外来24時間対応</t>
    <rPh sb="4" eb="5">
      <t>ダイ</t>
    </rPh>
    <rPh sb="8" eb="11">
      <t>ドヨウビ</t>
    </rPh>
    <rPh sb="23" eb="27">
      <t>キュウキュウガイライ</t>
    </rPh>
    <rPh sb="29" eb="31">
      <t>ジカン</t>
    </rPh>
    <rPh sb="31" eb="33">
      <t>タイオウ</t>
    </rPh>
    <phoneticPr fontId="2"/>
  </si>
  <si>
    <t>http://www.haga.jrc.or.jp</t>
    <phoneticPr fontId="1"/>
  </si>
  <si>
    <t>内科、小児科、外科、脳神経外科、泌尿器科、整形外科、眼科、産婦人科、口腔外科、救急科：各科とも対応可能者またはPoketalkを使用</t>
    <rPh sb="0" eb="2">
      <t>ナイカ</t>
    </rPh>
    <rPh sb="3" eb="6">
      <t>ショウニカ</t>
    </rPh>
    <rPh sb="7" eb="9">
      <t>ゲカ</t>
    </rPh>
    <rPh sb="10" eb="15">
      <t>ノウシンケイゲカ</t>
    </rPh>
    <rPh sb="16" eb="20">
      <t>ヒニョウキカ</t>
    </rPh>
    <rPh sb="21" eb="25">
      <t>セイケイゲカ</t>
    </rPh>
    <rPh sb="26" eb="28">
      <t>ガンカ</t>
    </rPh>
    <rPh sb="29" eb="33">
      <t>サンフジンカ</t>
    </rPh>
    <rPh sb="34" eb="38">
      <t>コウクウゲカ</t>
    </rPh>
    <rPh sb="39" eb="42">
      <t>キュウキュウカ</t>
    </rPh>
    <rPh sb="43" eb="45">
      <t>カクカ</t>
    </rPh>
    <rPh sb="47" eb="49">
      <t>タイオウ</t>
    </rPh>
    <rPh sb="49" eb="52">
      <t>カノウシャ</t>
    </rPh>
    <rPh sb="64" eb="66">
      <t>シヨウ</t>
    </rPh>
    <phoneticPr fontId="2"/>
  </si>
  <si>
    <t>VISA、MASTER、AMEX、JCB、Diners Club、DISCOVER、AEON</t>
  </si>
  <si>
    <t>nanaco、iD、J-Debit</t>
  </si>
  <si>
    <t>インターパーク倉持呼吸器内科</t>
    <rPh sb="7" eb="14">
      <t>クラモチ</t>
    </rPh>
    <phoneticPr fontId="5"/>
  </si>
  <si>
    <t>Interpark Kuramochi Clinc,lungs,Breathing and Allergy</t>
  </si>
  <si>
    <t>321-0114</t>
  </si>
  <si>
    <t>栃木県宇都宮市中島町765-1</t>
  </si>
  <si>
    <t>765-1 Nakajimacyo,Utsunomiya City,Tochigi Prefecture 321-1004</t>
  </si>
  <si>
    <t>028-653-5969</t>
  </si>
  <si>
    <t>365日可能AM9:00−12:30PM2:00−5:00（受付開始は8:30）</t>
    <rPh sb="4" eb="6">
      <t>カノウ</t>
    </rPh>
    <rPh sb="30" eb="34">
      <t>ウケツケ</t>
    </rPh>
    <phoneticPr fontId="5"/>
  </si>
  <si>
    <t>http://www.kuramochi-naila.com(日本語)
http://www.○〇 (英語)</t>
    <rPh sb="31" eb="34">
      <t>ニホンゴ</t>
    </rPh>
    <rPh sb="51" eb="53">
      <t>エイゴ</t>
    </rPh>
    <phoneticPr fontId="2"/>
  </si>
  <si>
    <t>内科:NE,VI,EN　呼吸器内科：NE,VI,EN</t>
    <rPh sb="0" eb="2">
      <t>ナイカ</t>
    </rPh>
    <rPh sb="12" eb="17">
      <t>コキュウ</t>
    </rPh>
    <phoneticPr fontId="5"/>
  </si>
  <si>
    <t>診療所</t>
    <rPh sb="0" eb="3">
      <t>シンリョウ</t>
    </rPh>
    <phoneticPr fontId="5"/>
  </si>
  <si>
    <t>9:00-17:00:NE,VI,EN</t>
    <phoneticPr fontId="1"/>
  </si>
  <si>
    <t>てらだファミリークリニック</t>
  </si>
  <si>
    <t>TERADA FAMILY CLINIC</t>
  </si>
  <si>
    <t>321-0132</t>
  </si>
  <si>
    <t>栃木県宇都宮市雀の宮5-5-1</t>
    <rPh sb="0" eb="3">
      <t>トチギケン</t>
    </rPh>
    <rPh sb="3" eb="7">
      <t>ウツノミヤシ</t>
    </rPh>
    <rPh sb="7" eb="8">
      <t>スズメ</t>
    </rPh>
    <rPh sb="9" eb="10">
      <t>ミヤ</t>
    </rPh>
    <phoneticPr fontId="5"/>
  </si>
  <si>
    <t xml:space="preserve">5-5-1 SUZUMENOMIYA, UTSUNOMIYA SHI,TOCHIGI Prefecture </t>
  </si>
  <si>
    <t>028-654-2188</t>
  </si>
  <si>
    <t>月-金:9:00-12:00,14:00-18:00
木・日・祝日休診</t>
    <phoneticPr fontId="1"/>
  </si>
  <si>
    <t>http://terada-family-clinic.jp/</t>
  </si>
  <si>
    <t>内科：EN　外科：EN　小児科：EN予防接種：EN診断書：EN</t>
    <phoneticPr fontId="5"/>
  </si>
  <si>
    <t>診療所</t>
    <rPh sb="0" eb="3">
      <t>シンリョウショ</t>
    </rPh>
    <phoneticPr fontId="5"/>
  </si>
  <si>
    <t>月-金:9:00-12:00,14:00-18:00
木・日・祝日休診</t>
  </si>
  <si>
    <t>那須赤十字病院</t>
    <rPh sb="0" eb="2">
      <t>ナス</t>
    </rPh>
    <rPh sb="2" eb="5">
      <t>セキジュウジ</t>
    </rPh>
    <rPh sb="5" eb="7">
      <t>ビョウイン</t>
    </rPh>
    <phoneticPr fontId="3"/>
  </si>
  <si>
    <t>Japanease Red Cross Nasu Hospital</t>
  </si>
  <si>
    <t>324-8686</t>
  </si>
  <si>
    <t>栃木県大田原市中田原1081-4</t>
    <rPh sb="0" eb="3">
      <t>トチギケン</t>
    </rPh>
    <rPh sb="3" eb="7">
      <t>オオタワラシ</t>
    </rPh>
    <rPh sb="7" eb="10">
      <t>ナカダワラ</t>
    </rPh>
    <phoneticPr fontId="3"/>
  </si>
  <si>
    <t>1081-4,nakadawara,ohtawara,tochigi,324-8686</t>
  </si>
  <si>
    <t>0287-23-1122</t>
  </si>
  <si>
    <t>月～金曜日8:00～11：00、土曜日（第2・第4・第5土曜日を除く）8：00～11：00</t>
    <rPh sb="0" eb="1">
      <t>ゲツ</t>
    </rPh>
    <rPh sb="2" eb="3">
      <t>キン</t>
    </rPh>
    <rPh sb="3" eb="5">
      <t>ヨウビ</t>
    </rPh>
    <rPh sb="16" eb="19">
      <t>ドヨウビ</t>
    </rPh>
    <rPh sb="20" eb="21">
      <t>ダイ</t>
    </rPh>
    <rPh sb="23" eb="24">
      <t>ダイ</t>
    </rPh>
    <rPh sb="26" eb="27">
      <t>ダイ</t>
    </rPh>
    <rPh sb="28" eb="31">
      <t>ドヨウビ</t>
    </rPh>
    <rPh sb="32" eb="33">
      <t>ノゾ</t>
    </rPh>
    <phoneticPr fontId="3"/>
  </si>
  <si>
    <t>https://www.nasu.jrc.or.jp/</t>
  </si>
  <si>
    <t>呼吸器内科、循環器内科、消化器内科、
腎臓内科、皮膚科、小児科、
外科、心臓血管外科、脳神経外科、
整形外科、産婦人科、麻酔科、
病理診断科、救急科、総合診療科、
神経精神科、形成外科、呼吸器外科、
泌尿器科、消化器外科、眼科、
耳鼻咽喉・頭頸部外科、歯科口腔外科、
放射線治療科、リハビリテーション科、
緩和ケア内科、脳神経内科
すべての診療科において対応言語同一
EN,ZH,KO,RU,ID,MS,ES,PT,MN,FR,DE,UR,TA,TR,MY,YUE,FA,NE,VI,TH,PO,RO,SI,HI,IT,KM,AR,UK,BN,PRS</t>
    <phoneticPr fontId="3"/>
  </si>
  <si>
    <t>VISA、UC、NICOS、JCB、AEON</t>
  </si>
  <si>
    <t>栃木県済生会宇都宮病院</t>
    <rPh sb="0" eb="3">
      <t>トチギケン</t>
    </rPh>
    <rPh sb="3" eb="6">
      <t>サイセイカイ</t>
    </rPh>
    <rPh sb="6" eb="9">
      <t>ウツノミヤ</t>
    </rPh>
    <rPh sb="9" eb="11">
      <t>ビョウイン</t>
    </rPh>
    <phoneticPr fontId="3"/>
  </si>
  <si>
    <t>Saiseikai Utsunomiya Hospital (Saiseikai Utsunomiya Byoin)</t>
  </si>
  <si>
    <t>321-0974</t>
    <phoneticPr fontId="1"/>
  </si>
  <si>
    <t>栃木県宇都宮市竹林町911-1</t>
    <rPh sb="0" eb="3">
      <t>トチギケン</t>
    </rPh>
    <rPh sb="3" eb="7">
      <t>ウツノミヤシ</t>
    </rPh>
    <rPh sb="7" eb="10">
      <t>タケバヤシマチ</t>
    </rPh>
    <phoneticPr fontId="3"/>
  </si>
  <si>
    <t>911-1 Takebayashimachi,Utsunomiya-shi,321-0974</t>
    <phoneticPr fontId="1"/>
  </si>
  <si>
    <t>028-626-5500</t>
    <phoneticPr fontId="1"/>
  </si>
  <si>
    <t>月～金　8:30～17:30
土　8:30～12:30
（第２土曜・日曜・祝祭日・創立記念休日（6月第2月曜）・年末年始を除く）</t>
    <rPh sb="0" eb="1">
      <t>ゲツ</t>
    </rPh>
    <rPh sb="2" eb="3">
      <t>キン</t>
    </rPh>
    <rPh sb="15" eb="16">
      <t>ツチ</t>
    </rPh>
    <rPh sb="29" eb="30">
      <t>ダイ</t>
    </rPh>
    <rPh sb="31" eb="33">
      <t>ドヨウ</t>
    </rPh>
    <rPh sb="34" eb="36">
      <t>ニチヨウ</t>
    </rPh>
    <rPh sb="37" eb="40">
      <t>シュクサイジツ</t>
    </rPh>
    <rPh sb="41" eb="43">
      <t>ソウリツ</t>
    </rPh>
    <rPh sb="43" eb="45">
      <t>キネン</t>
    </rPh>
    <rPh sb="45" eb="47">
      <t>キュウジツ</t>
    </rPh>
    <rPh sb="49" eb="50">
      <t>ガツ</t>
    </rPh>
    <rPh sb="50" eb="51">
      <t>ダイ</t>
    </rPh>
    <rPh sb="52" eb="54">
      <t>ゲツヨウ</t>
    </rPh>
    <rPh sb="56" eb="58">
      <t>ネンマツ</t>
    </rPh>
    <rPh sb="58" eb="60">
      <t>ネンシ</t>
    </rPh>
    <rPh sb="61" eb="62">
      <t>ノゾ</t>
    </rPh>
    <phoneticPr fontId="3"/>
  </si>
  <si>
    <t>https://www.saimiya.com/</t>
    <phoneticPr fontId="1"/>
  </si>
  <si>
    <t>内科、小児科、外科、呼吸器外科、整形外科、形成外科、脳外科、心臓血管外科、耳鼻科、産婦人科、眼科、皮膚科、泌尿器科、精神科、麻酔科、放射線科、全診療科：音声翻訳機にて各言語対応（ポケトーク・Google翻訳）</t>
    <rPh sb="0" eb="2">
      <t>ナイカ</t>
    </rPh>
    <rPh sb="3" eb="6">
      <t>ショウニカ</t>
    </rPh>
    <rPh sb="7" eb="9">
      <t>ゲカ</t>
    </rPh>
    <rPh sb="10" eb="15">
      <t>コキュウキゲカ</t>
    </rPh>
    <rPh sb="16" eb="20">
      <t>セイケイゲカ</t>
    </rPh>
    <rPh sb="21" eb="25">
      <t>ケイセイゲカ</t>
    </rPh>
    <rPh sb="26" eb="29">
      <t>ノウゲカ</t>
    </rPh>
    <rPh sb="30" eb="36">
      <t>シンゾウケッカンゲカ</t>
    </rPh>
    <rPh sb="37" eb="40">
      <t>ジビカ</t>
    </rPh>
    <rPh sb="41" eb="45">
      <t>サンフジンカ</t>
    </rPh>
    <rPh sb="46" eb="48">
      <t>ガンカ</t>
    </rPh>
    <rPh sb="49" eb="52">
      <t>ヒフカ</t>
    </rPh>
    <rPh sb="53" eb="57">
      <t>ヒニョウキカ</t>
    </rPh>
    <rPh sb="58" eb="61">
      <t>セイシンカ</t>
    </rPh>
    <rPh sb="62" eb="65">
      <t>マスイカ</t>
    </rPh>
    <rPh sb="66" eb="70">
      <t>ホウシャセンカ</t>
    </rPh>
    <rPh sb="71" eb="72">
      <t>ゼン</t>
    </rPh>
    <rPh sb="72" eb="75">
      <t>シンリョウカ</t>
    </rPh>
    <rPh sb="76" eb="78">
      <t>オンセイ</t>
    </rPh>
    <rPh sb="78" eb="81">
      <t>ホンヤクキ</t>
    </rPh>
    <rPh sb="83" eb="86">
      <t>カクゲンゴ</t>
    </rPh>
    <rPh sb="86" eb="88">
      <t>タイオウ</t>
    </rPh>
    <rPh sb="101" eb="103">
      <t>ホンヤク</t>
    </rPh>
    <phoneticPr fontId="3"/>
  </si>
  <si>
    <t>VISA、MASTER、AMEX、JCB、ダイナースクラブ</t>
    <phoneticPr fontId="1"/>
  </si>
  <si>
    <t xml:space="preserve">音声翻訳機
翻訳アプリ
M-Talk（必要時）
</t>
    <rPh sb="19" eb="22">
      <t>ヒツヨウジ</t>
    </rPh>
    <phoneticPr fontId="1"/>
  </si>
  <si>
    <t>24時間対応</t>
    <rPh sb="2" eb="4">
      <t>ジカン</t>
    </rPh>
    <rPh sb="4" eb="6">
      <t>タイオウ</t>
    </rPh>
    <phoneticPr fontId="1"/>
  </si>
  <si>
    <t>10群馬県</t>
    <rPh sb="2" eb="5">
      <t>グンマケン</t>
    </rPh>
    <phoneticPr fontId="10"/>
  </si>
  <si>
    <t>群馬県済生会前橋病院</t>
    <rPh sb="0" eb="3">
      <t>グンマケン</t>
    </rPh>
    <rPh sb="3" eb="6">
      <t>サイセイカイ</t>
    </rPh>
    <rPh sb="6" eb="8">
      <t>マエバシ</t>
    </rPh>
    <rPh sb="8" eb="10">
      <t>ビョウイン</t>
    </rPh>
    <phoneticPr fontId="13"/>
  </si>
  <si>
    <t>Gunma Saiseikai Maebashi Hospital</t>
  </si>
  <si>
    <t>371-0821</t>
  </si>
  <si>
    <t>群馬県前橋市上新田町５６４－１</t>
  </si>
  <si>
    <t>564-1kamishindenmachi,maebashishi,Gunma</t>
    <phoneticPr fontId="9"/>
  </si>
  <si>
    <t>027-252-6011</t>
  </si>
  <si>
    <t>月-金:8:30-11:00（救急外来24時間対応)
土日祝:救急外来24時間対応</t>
    <phoneticPr fontId="13"/>
  </si>
  <si>
    <t>http://www.maebashi.saiseikai.or.jp/</t>
  </si>
  <si>
    <t>内科：EN
外科：EN
整形外科：EN</t>
    <rPh sb="6" eb="8">
      <t>ゲカ</t>
    </rPh>
    <phoneticPr fontId="13"/>
  </si>
  <si>
    <t>翻訳端末の利用</t>
    <rPh sb="0" eb="2">
      <t>ホンヤク</t>
    </rPh>
    <rPh sb="2" eb="4">
      <t>タンマツ</t>
    </rPh>
    <rPh sb="5" eb="7">
      <t>リヨウ</t>
    </rPh>
    <phoneticPr fontId="13"/>
  </si>
  <si>
    <t>10群馬県</t>
    <phoneticPr fontId="10"/>
  </si>
  <si>
    <t>独立行政法人地域医療機能推進機構群馬中央病院</t>
  </si>
  <si>
    <t>JCHOGunmaChuoHospital</t>
  </si>
  <si>
    <t>371-0025</t>
  </si>
  <si>
    <t xml:space="preserve">
群馬県前橋市紅雲町1-7-13</t>
  </si>
  <si>
    <t>1-7-13 Kouncho, Maebashi, Gumma</t>
    <phoneticPr fontId="9"/>
  </si>
  <si>
    <t>027-221-8165</t>
  </si>
  <si>
    <t>月-金:8:30-11:00,13:00-16:00</t>
  </si>
  <si>
    <t>http://gunma.jcho.go.jp (日本語)</t>
  </si>
  <si>
    <t>内科：EN　外科：EN　小児科：EN　整形外科：EN　産科：EN　婦人科：EN</t>
    <phoneticPr fontId="1"/>
  </si>
  <si>
    <t>翻訳端末の利用</t>
  </si>
  <si>
    <t>前橋赤十字病院</t>
    <rPh sb="0" eb="2">
      <t>マエバシ</t>
    </rPh>
    <rPh sb="2" eb="5">
      <t>セキジュウジ</t>
    </rPh>
    <rPh sb="5" eb="7">
      <t>ビョウイン</t>
    </rPh>
    <phoneticPr fontId="13"/>
  </si>
  <si>
    <t>Japanese Red Cross Maebashi Hospital</t>
  </si>
  <si>
    <t>371-0811</t>
    <phoneticPr fontId="1"/>
  </si>
  <si>
    <t>群馬県前橋市朝倉町３８９－１</t>
    <phoneticPr fontId="1"/>
  </si>
  <si>
    <t>389-1 Asakuramachi, Maebashi, Gunma</t>
    <phoneticPr fontId="9"/>
  </si>
  <si>
    <t>027-265-3333</t>
  </si>
  <si>
    <t>https://www.maebashi.jrc.or.jp/</t>
  </si>
  <si>
    <t>内科：EN　外科：EN　小児科：EN　整形外科：EN　産科：EN　婦人科：EN　救急科：EN</t>
    <rPh sb="40" eb="42">
      <t>キュウキュウ</t>
    </rPh>
    <rPh sb="42" eb="43">
      <t>カ</t>
    </rPh>
    <phoneticPr fontId="13"/>
  </si>
  <si>
    <t>群馬県立心臓血管センター</t>
    <rPh sb="0" eb="2">
      <t>グンマ</t>
    </rPh>
    <rPh sb="2" eb="4">
      <t>ケンリツ</t>
    </rPh>
    <rPh sb="4" eb="6">
      <t>シンゾウ</t>
    </rPh>
    <rPh sb="6" eb="8">
      <t>ケッカン</t>
    </rPh>
    <phoneticPr fontId="9"/>
  </si>
  <si>
    <t>Gunma Prefectural Cardiovascular Center</t>
    <phoneticPr fontId="9"/>
  </si>
  <si>
    <t>371-0004</t>
    <phoneticPr fontId="9"/>
  </si>
  <si>
    <t>群馬県前橋市亀泉町甲3-12</t>
    <rPh sb="0" eb="3">
      <t>グンマケン</t>
    </rPh>
    <rPh sb="3" eb="6">
      <t>マエバシシ</t>
    </rPh>
    <rPh sb="6" eb="8">
      <t>カメイズミ</t>
    </rPh>
    <rPh sb="8" eb="9">
      <t>チョウ</t>
    </rPh>
    <rPh sb="9" eb="10">
      <t>コウ</t>
    </rPh>
    <phoneticPr fontId="9"/>
  </si>
  <si>
    <t>Kou3-12,Kameizumi-machi,Maebashi-shi,Gunma</t>
    <phoneticPr fontId="9"/>
  </si>
  <si>
    <t>027-269-7455</t>
    <phoneticPr fontId="9"/>
  </si>
  <si>
    <t>月-金:8:30-11:00 土日祝:救急外来24時間対応</t>
    <rPh sb="0" eb="1">
      <t>ゲツ</t>
    </rPh>
    <rPh sb="2" eb="3">
      <t>キン</t>
    </rPh>
    <rPh sb="15" eb="17">
      <t>ドニチ</t>
    </rPh>
    <rPh sb="17" eb="18">
      <t>シュク</t>
    </rPh>
    <rPh sb="19" eb="21">
      <t>キュウキュウ</t>
    </rPh>
    <rPh sb="21" eb="23">
      <t>ガイライ</t>
    </rPh>
    <rPh sb="25" eb="27">
      <t>ジカン</t>
    </rPh>
    <rPh sb="27" eb="29">
      <t>タイオウ</t>
    </rPh>
    <phoneticPr fontId="9"/>
  </si>
  <si>
    <t>http://www.cvc.pref.gunma.jp/</t>
    <phoneticPr fontId="9"/>
  </si>
  <si>
    <t>循環器内科:ENほか　心臓血管外科:ENほか</t>
    <rPh sb="0" eb="3">
      <t>ジュンカンキ</t>
    </rPh>
    <rPh sb="3" eb="5">
      <t>ナイカ</t>
    </rPh>
    <rPh sb="11" eb="13">
      <t>シンゾウ</t>
    </rPh>
    <rPh sb="13" eb="15">
      <t>ケッカン</t>
    </rPh>
    <rPh sb="15" eb="17">
      <t>ゲカ</t>
    </rPh>
    <phoneticPr fontId="9"/>
  </si>
  <si>
    <t>VISA、JCBほか</t>
    <phoneticPr fontId="9"/>
  </si>
  <si>
    <t>病院</t>
    <rPh sb="0" eb="2">
      <t>ビョウイン</t>
    </rPh>
    <phoneticPr fontId="13"/>
  </si>
  <si>
    <t>EN,ZH,KOほか/24時間265日</t>
    <rPh sb="13" eb="15">
      <t>ジカン</t>
    </rPh>
    <rPh sb="18" eb="19">
      <t>ニチ</t>
    </rPh>
    <phoneticPr fontId="9"/>
  </si>
  <si>
    <t>翻訳端末の利用</t>
    <rPh sb="0" eb="2">
      <t>ホンヤク</t>
    </rPh>
    <rPh sb="2" eb="4">
      <t>タンマツ</t>
    </rPh>
    <rPh sb="5" eb="7">
      <t>リヨウ</t>
    </rPh>
    <phoneticPr fontId="9"/>
  </si>
  <si>
    <t>城西クリニック</t>
    <rPh sb="0" eb="2">
      <t>ジョウサイ</t>
    </rPh>
    <phoneticPr fontId="9"/>
  </si>
  <si>
    <t>Josai Clinic</t>
    <phoneticPr fontId="9"/>
  </si>
  <si>
    <t>371-0033</t>
    <phoneticPr fontId="9"/>
  </si>
  <si>
    <t>群馬県前橋市国領町二丁目13-23</t>
    <rPh sb="0" eb="3">
      <t>グンマケン</t>
    </rPh>
    <rPh sb="3" eb="6">
      <t>マエバシシ</t>
    </rPh>
    <rPh sb="6" eb="9">
      <t>コクリョウチョウ</t>
    </rPh>
    <rPh sb="9" eb="12">
      <t>ニチョウメ</t>
    </rPh>
    <phoneticPr fontId="9"/>
  </si>
  <si>
    <t>2-13-23,Kokuryo-machi,Maebashi,Gunma</t>
    <phoneticPr fontId="9"/>
  </si>
  <si>
    <t>027-234-7321</t>
    <phoneticPr fontId="9"/>
  </si>
  <si>
    <t>月-土:9:00-12:00,13:30-17:00（原則紹介患者のみの予約制）</t>
    <rPh sb="0" eb="1">
      <t>ガツ</t>
    </rPh>
    <rPh sb="2" eb="3">
      <t>ツチ</t>
    </rPh>
    <rPh sb="27" eb="29">
      <t>ゲンソク</t>
    </rPh>
    <rPh sb="29" eb="31">
      <t>ショウカイ</t>
    </rPh>
    <rPh sb="31" eb="33">
      <t>カンジャ</t>
    </rPh>
    <rPh sb="36" eb="39">
      <t>ヨヤクセイ</t>
    </rPh>
    <phoneticPr fontId="9"/>
  </si>
  <si>
    <t>https://kijokai.or.jp/josai-clinic/</t>
    <phoneticPr fontId="9"/>
  </si>
  <si>
    <t>放射線診断科：EN</t>
    <rPh sb="0" eb="3">
      <t>ホウシャセン</t>
    </rPh>
    <rPh sb="3" eb="5">
      <t>シンダン</t>
    </rPh>
    <rPh sb="5" eb="6">
      <t>カ</t>
    </rPh>
    <phoneticPr fontId="9"/>
  </si>
  <si>
    <t>VISA、MASTER、AMEX、JCB</t>
    <phoneticPr fontId="9"/>
  </si>
  <si>
    <t>すぐた医院ゆう子キッズクリニック</t>
    <rPh sb="3" eb="5">
      <t>イイン</t>
    </rPh>
    <rPh sb="7" eb="8">
      <t>コ</t>
    </rPh>
    <phoneticPr fontId="9"/>
  </si>
  <si>
    <t>Suguta Clinic Yuko Kids Clinic</t>
    <phoneticPr fontId="9"/>
  </si>
  <si>
    <t>371-0833</t>
    <phoneticPr fontId="9"/>
  </si>
  <si>
    <t>群馬県前橋市光が丘町10-6</t>
    <phoneticPr fontId="9"/>
  </si>
  <si>
    <t>10-6 Hikarigaokamachi, Maebashi, Gumma, 371-0833</t>
    <phoneticPr fontId="9"/>
  </si>
  <si>
    <t>027-251-5622</t>
    <phoneticPr fontId="9"/>
  </si>
  <si>
    <t>月-金:9:00-11:30,15:30-18:30★土:9:00-11:30</t>
    <phoneticPr fontId="9"/>
  </si>
  <si>
    <t>内科：EN　小児科：EN</t>
    <phoneticPr fontId="9"/>
  </si>
  <si>
    <t>対話可能な医師による対応：EN</t>
    <rPh sb="0" eb="2">
      <t>タイワ</t>
    </rPh>
    <rPh sb="2" eb="4">
      <t>カノウ</t>
    </rPh>
    <rPh sb="5" eb="7">
      <t>イシ</t>
    </rPh>
    <rPh sb="10" eb="12">
      <t>タイオウ</t>
    </rPh>
    <phoneticPr fontId="9"/>
  </si>
  <si>
    <t>前橋プライマリ泌尿器科内科</t>
    <rPh sb="0" eb="2">
      <t>マエバシ</t>
    </rPh>
    <rPh sb="7" eb="11">
      <t>ヒニョウキカ</t>
    </rPh>
    <rPh sb="11" eb="13">
      <t>ナイカ</t>
    </rPh>
    <phoneticPr fontId="9"/>
  </si>
  <si>
    <t>Maebashi Primary Clinic</t>
    <phoneticPr fontId="9"/>
  </si>
  <si>
    <t>371-0816</t>
    <phoneticPr fontId="9"/>
  </si>
  <si>
    <t>群馬県前橋市上佐鳥町51-3</t>
    <phoneticPr fontId="9"/>
  </si>
  <si>
    <t>51-3 Kamisadorimachi, Maebashi, Gumma, 371-0816</t>
    <phoneticPr fontId="9"/>
  </si>
  <si>
    <t>027-289-4651</t>
    <phoneticPr fontId="9"/>
  </si>
  <si>
    <t>月/火/木/金:8:30-12:00,14:30-17:30★土:8:30-12:00</t>
    <phoneticPr fontId="9"/>
  </si>
  <si>
    <t>http://www.mp-hn.com (日本語)★http://www.mp-hn.com/Eindex.html (英語)</t>
    <phoneticPr fontId="9"/>
  </si>
  <si>
    <t>内科：EN　泌尿器科：EN</t>
    <phoneticPr fontId="9"/>
  </si>
  <si>
    <t>外山内科・循環器内科クリニック</t>
    <rPh sb="0" eb="2">
      <t>トヤマ</t>
    </rPh>
    <rPh sb="2" eb="4">
      <t>ナイカ</t>
    </rPh>
    <rPh sb="5" eb="8">
      <t>ジュンカンキ</t>
    </rPh>
    <rPh sb="8" eb="10">
      <t>ナイカ</t>
    </rPh>
    <phoneticPr fontId="9"/>
  </si>
  <si>
    <t>Toyama Clinic</t>
    <phoneticPr fontId="9"/>
  </si>
  <si>
    <t>371-0044</t>
    <phoneticPr fontId="9"/>
  </si>
  <si>
    <t>群馬県前橋市荒牧町2-33-9</t>
    <phoneticPr fontId="9"/>
  </si>
  <si>
    <t>2-33-9 Aramakimachi, Maebashi, Gumma, 371-0044</t>
    <phoneticPr fontId="9"/>
  </si>
  <si>
    <t>027-232-8000</t>
    <phoneticPr fontId="9"/>
  </si>
  <si>
    <t>月/火/木/金:9:00-13:00,15:00-18:00★土:9:00-12:30</t>
    <phoneticPr fontId="9"/>
  </si>
  <si>
    <t>http://www.toyama-clinic.jp (日本語)</t>
    <phoneticPr fontId="9"/>
  </si>
  <si>
    <t>内科：EN</t>
    <phoneticPr fontId="9"/>
  </si>
  <si>
    <t>小林内科胃腸科クリニック</t>
    <rPh sb="0" eb="2">
      <t>コバヤシ</t>
    </rPh>
    <rPh sb="2" eb="4">
      <t>ナイカ</t>
    </rPh>
    <rPh sb="4" eb="7">
      <t>イチョウカ</t>
    </rPh>
    <phoneticPr fontId="9"/>
  </si>
  <si>
    <t>Kobayashi Internal Medicine, Gastroenterology Clinic</t>
    <phoneticPr fontId="9"/>
  </si>
  <si>
    <t xml:space="preserve">371-0811 </t>
    <phoneticPr fontId="9"/>
  </si>
  <si>
    <t>群馬県前橋市朝倉町930番3号</t>
    <phoneticPr fontId="9"/>
  </si>
  <si>
    <t xml:space="preserve">930-3, Asakura-machi, Maebashi-city, Gunma, 371-0811 </t>
    <phoneticPr fontId="9"/>
  </si>
  <si>
    <t>027-290-3200</t>
    <phoneticPr fontId="9"/>
  </si>
  <si>
    <t>月/火/水/金:9:00-18:00★木/土:9:00-13:00</t>
    <phoneticPr fontId="9"/>
  </si>
  <si>
    <t>http://kobayashi-ichou.jp (日本語)</t>
    <phoneticPr fontId="9"/>
  </si>
  <si>
    <t>はしづめ診療所</t>
    <rPh sb="4" eb="7">
      <t>シンリョウジョ</t>
    </rPh>
    <phoneticPr fontId="16"/>
  </si>
  <si>
    <t>HASHIZUME　CLINIC</t>
  </si>
  <si>
    <t>379-2146</t>
    <phoneticPr fontId="1"/>
  </si>
  <si>
    <t>群馬県前橋市公田町515-1</t>
  </si>
  <si>
    <t>515-1, Kudemmachi, Maebashi Shi, Gumma Ken, 379-2146, Japan</t>
  </si>
  <si>
    <t>027-226-1806</t>
  </si>
  <si>
    <t>月火木：8：30－12：30/15：30－18：00,水金　：8：30－12：30,土：8：30－13：00</t>
    <phoneticPr fontId="1"/>
  </si>
  <si>
    <t>http://hashizumeclinic2015.g2.xrea.com/（日本語）</t>
    <phoneticPr fontId="1"/>
  </si>
  <si>
    <t>なし。今後、対応予定</t>
    <phoneticPr fontId="1"/>
  </si>
  <si>
    <t>対応可能な医師による対応：EN、翻訳端末の利用、多言語の問診票の作成</t>
    <rPh sb="0" eb="2">
      <t>タイオウ</t>
    </rPh>
    <rPh sb="2" eb="4">
      <t>カノウ</t>
    </rPh>
    <rPh sb="5" eb="7">
      <t>イシ</t>
    </rPh>
    <rPh sb="10" eb="12">
      <t>タイオウ</t>
    </rPh>
    <rPh sb="16" eb="18">
      <t>ホンヤク</t>
    </rPh>
    <rPh sb="18" eb="20">
      <t>タンマツ</t>
    </rPh>
    <rPh sb="21" eb="23">
      <t>リヨウ</t>
    </rPh>
    <rPh sb="24" eb="27">
      <t>タゲンゴ</t>
    </rPh>
    <rPh sb="28" eb="31">
      <t>モンシンヒョウ</t>
    </rPh>
    <rPh sb="32" eb="34">
      <t>サクセイ</t>
    </rPh>
    <phoneticPr fontId="1"/>
  </si>
  <si>
    <t>はしづめ診療所　文京町</t>
    <rPh sb="4" eb="7">
      <t>シンリョウジョ</t>
    </rPh>
    <rPh sb="8" eb="11">
      <t>ブンキョウチョウ</t>
    </rPh>
    <phoneticPr fontId="16"/>
  </si>
  <si>
    <t>HASHIZUME　CLINIC　BUNKYOCHO</t>
  </si>
  <si>
    <t>371-0801</t>
    <phoneticPr fontId="1"/>
  </si>
  <si>
    <t>群馬県前橋市文京町2-10-26</t>
    <phoneticPr fontId="1"/>
  </si>
  <si>
    <t>2-10-26, Bunkyocho, Maebashi Shi, Gumma Ken, 371-0801, Japan</t>
  </si>
  <si>
    <t>027-220-5720</t>
  </si>
  <si>
    <t>月金：9：00－12：00/16：00－18：00,火木：9：00－12：00,水：16：00－18：00,土：8：30－12：00</t>
    <phoneticPr fontId="1"/>
  </si>
  <si>
    <t>https://hashizumeclinic.com/bunkyo（日本語）</t>
  </si>
  <si>
    <t>VISA、master　など</t>
    <phoneticPr fontId="1"/>
  </si>
  <si>
    <t xml:space="preserve"> PAYPAY</t>
    <phoneticPr fontId="1"/>
  </si>
  <si>
    <t>小沢医院</t>
    <rPh sb="0" eb="2">
      <t>オザワ</t>
    </rPh>
    <rPh sb="2" eb="4">
      <t>イイン</t>
    </rPh>
    <phoneticPr fontId="1"/>
  </si>
  <si>
    <t>OZAWA CLINIC</t>
    <phoneticPr fontId="1"/>
  </si>
  <si>
    <t>371-0221</t>
    <phoneticPr fontId="1"/>
  </si>
  <si>
    <t>群馬県前橋市樋越町15-1</t>
    <rPh sb="0" eb="3">
      <t>グンマケン</t>
    </rPh>
    <rPh sb="3" eb="6">
      <t>マエバシシ</t>
    </rPh>
    <rPh sb="6" eb="8">
      <t>ヒゴシ</t>
    </rPh>
    <rPh sb="8" eb="9">
      <t>マチ</t>
    </rPh>
    <phoneticPr fontId="1"/>
  </si>
  <si>
    <t>15-1 Higoshi-machi, Maebashi, Gunma</t>
    <phoneticPr fontId="1"/>
  </si>
  <si>
    <t>027-283-2009</t>
    <phoneticPr fontId="1"/>
  </si>
  <si>
    <t>月/火/水/金/土:9:00-12:00, 14:30-17:30</t>
    <rPh sb="0" eb="1">
      <t>ゲツ</t>
    </rPh>
    <rPh sb="2" eb="3">
      <t>カ</t>
    </rPh>
    <rPh sb="4" eb="5">
      <t>スイ</t>
    </rPh>
    <rPh sb="6" eb="7">
      <t>キン</t>
    </rPh>
    <rPh sb="8" eb="9">
      <t>ド</t>
    </rPh>
    <phoneticPr fontId="1"/>
  </si>
  <si>
    <t>http://www.ozawaclinic.com（日本語）</t>
    <rPh sb="27" eb="30">
      <t>ニホンゴ</t>
    </rPh>
    <phoneticPr fontId="1"/>
  </si>
  <si>
    <t>内科：EN,ZH</t>
    <rPh sb="0" eb="2">
      <t>ナイカ</t>
    </rPh>
    <phoneticPr fontId="1"/>
  </si>
  <si>
    <t>翻訳端末導入予定</t>
    <rPh sb="0" eb="2">
      <t>ホンヤク</t>
    </rPh>
    <rPh sb="2" eb="4">
      <t>タンマツ</t>
    </rPh>
    <rPh sb="4" eb="6">
      <t>ドウニュウ</t>
    </rPh>
    <rPh sb="6" eb="8">
      <t>ヨテイ</t>
    </rPh>
    <phoneticPr fontId="1"/>
  </si>
  <si>
    <t>田新歯科クリニック</t>
    <rPh sb="0" eb="2">
      <t>タシン</t>
    </rPh>
    <rPh sb="2" eb="4">
      <t>シカ</t>
    </rPh>
    <phoneticPr fontId="9"/>
  </si>
  <si>
    <t>Tashin dental clinic</t>
    <phoneticPr fontId="9"/>
  </si>
  <si>
    <t>371-0025</t>
    <phoneticPr fontId="9"/>
  </si>
  <si>
    <t>群馬県前橋市紅雲町2-28-11</t>
    <rPh sb="0" eb="3">
      <t>グンマケン</t>
    </rPh>
    <rPh sb="3" eb="6">
      <t>マエバシシ</t>
    </rPh>
    <rPh sb="6" eb="9">
      <t>コウウンチョウ</t>
    </rPh>
    <phoneticPr fontId="9"/>
  </si>
  <si>
    <t>2-28-11Kouncho,Maebashi,Gunma</t>
    <phoneticPr fontId="9"/>
  </si>
  <si>
    <t>027-221-3113</t>
    <phoneticPr fontId="9"/>
  </si>
  <si>
    <t>月-金:9:00-12:30,14:30-18:30 土:9:00-12:30,14:30-16:30</t>
    <rPh sb="0" eb="1">
      <t>ゲツ</t>
    </rPh>
    <rPh sb="2" eb="3">
      <t>キン</t>
    </rPh>
    <rPh sb="27" eb="28">
      <t>ド</t>
    </rPh>
    <phoneticPr fontId="9"/>
  </si>
  <si>
    <t>https://www.tashin-dc.com/</t>
    <phoneticPr fontId="9"/>
  </si>
  <si>
    <t>歯科：EN</t>
    <rPh sb="0" eb="2">
      <t>シカ</t>
    </rPh>
    <phoneticPr fontId="9"/>
  </si>
  <si>
    <t>昭和大橋歯科医院</t>
    <rPh sb="0" eb="2">
      <t>ショウワ</t>
    </rPh>
    <rPh sb="2" eb="4">
      <t>オオハシ</t>
    </rPh>
    <rPh sb="4" eb="6">
      <t>シカ</t>
    </rPh>
    <rPh sb="6" eb="8">
      <t>イイン</t>
    </rPh>
    <phoneticPr fontId="9"/>
  </si>
  <si>
    <t>SHOWAOHASHI DENTAL CLINIC</t>
    <phoneticPr fontId="9"/>
  </si>
  <si>
    <t>379-2146</t>
  </si>
  <si>
    <t>群馬県前橋市公田町698-1</t>
    <rPh sb="0" eb="3">
      <t>グンマケン</t>
    </rPh>
    <rPh sb="3" eb="6">
      <t>マエバシシ</t>
    </rPh>
    <rPh sb="6" eb="9">
      <t>クデンチョウ</t>
    </rPh>
    <phoneticPr fontId="9"/>
  </si>
  <si>
    <t>698-1Kuden-machi,Maebashi-shi,Gunma</t>
    <phoneticPr fontId="9"/>
  </si>
  <si>
    <t>027-265-7166</t>
    <phoneticPr fontId="9"/>
  </si>
  <si>
    <t>月-金:9:00-12:00,14:30-21:00 土:9:00-12:00,14:30-20:00 日祝日:9:00-13:00</t>
    <rPh sb="0" eb="1">
      <t>ゲツ</t>
    </rPh>
    <rPh sb="2" eb="3">
      <t>キン</t>
    </rPh>
    <rPh sb="27" eb="28">
      <t>ド</t>
    </rPh>
    <rPh sb="52" eb="53">
      <t>ニチ</t>
    </rPh>
    <rPh sb="53" eb="55">
      <t>シュクジツ</t>
    </rPh>
    <phoneticPr fontId="9"/>
  </si>
  <si>
    <t>https://chico.jp/</t>
    <phoneticPr fontId="9"/>
  </si>
  <si>
    <t>歯科：EN,ZH</t>
    <rPh sb="0" eb="2">
      <t>シカ</t>
    </rPh>
    <phoneticPr fontId="9"/>
  </si>
  <si>
    <t>VISA、MASTER、AMEX、Diners Club、JCB</t>
    <phoneticPr fontId="9"/>
  </si>
  <si>
    <t>PayPay、楽天ペイ、楽天Edy、AirPay、LINEPay</t>
    <rPh sb="7" eb="9">
      <t>ラクテン</t>
    </rPh>
    <rPh sb="12" eb="14">
      <t>ラクテン</t>
    </rPh>
    <phoneticPr fontId="9"/>
  </si>
  <si>
    <t>通訳可能な職員、対話可能な医師による対応：EN,ZH</t>
    <rPh sb="0" eb="2">
      <t>ツウヤク</t>
    </rPh>
    <rPh sb="2" eb="4">
      <t>カノウ</t>
    </rPh>
    <rPh sb="5" eb="7">
      <t>ショクイン</t>
    </rPh>
    <rPh sb="8" eb="10">
      <t>タイワ</t>
    </rPh>
    <rPh sb="10" eb="12">
      <t>カノウ</t>
    </rPh>
    <rPh sb="13" eb="15">
      <t>イシ</t>
    </rPh>
    <rPh sb="18" eb="20">
      <t>タイオウ</t>
    </rPh>
    <phoneticPr fontId="9"/>
  </si>
  <si>
    <t>医療法人北関東循環器病院</t>
  </si>
  <si>
    <t>CardiovascularHospitalofCentralJapan</t>
  </si>
  <si>
    <t>377-0061</t>
  </si>
  <si>
    <t>群馬県渋川市北橘町下箱田740</t>
  </si>
  <si>
    <t>740 Hokkitsumachi Shimohakoda, Shibukawa, Gumma</t>
    <phoneticPr fontId="9"/>
  </si>
  <si>
    <t>027-232-7111</t>
  </si>
  <si>
    <t>月-金:9:00-11:30,14:00-16:30★土:9:00-11:30</t>
  </si>
  <si>
    <t>http://www.ccj.or.jp/ (日本語)</t>
  </si>
  <si>
    <t>内科：EN　その他：EN、FR</t>
    <rPh sb="0" eb="2">
      <t>ナイカ</t>
    </rPh>
    <phoneticPr fontId="14"/>
  </si>
  <si>
    <t>月/金:午前、火/水:午後　対話可能な医師による対応：ＥＮ</t>
    <rPh sb="0" eb="1">
      <t>ツキ</t>
    </rPh>
    <rPh sb="2" eb="3">
      <t>キン</t>
    </rPh>
    <rPh sb="4" eb="6">
      <t>ゴゼン</t>
    </rPh>
    <rPh sb="7" eb="8">
      <t>ヒ</t>
    </rPh>
    <rPh sb="9" eb="10">
      <t>ミズ</t>
    </rPh>
    <rPh sb="11" eb="13">
      <t>ゴゴ</t>
    </rPh>
    <rPh sb="14" eb="16">
      <t>タイワ</t>
    </rPh>
    <rPh sb="16" eb="18">
      <t>カノウ</t>
    </rPh>
    <rPh sb="19" eb="21">
      <t>イシ</t>
    </rPh>
    <rPh sb="24" eb="26">
      <t>タイオウ</t>
    </rPh>
    <phoneticPr fontId="13"/>
  </si>
  <si>
    <t>1002 渋川</t>
  </si>
  <si>
    <t>群馬県立小児医療センター</t>
    <rPh sb="0" eb="2">
      <t>グンマ</t>
    </rPh>
    <rPh sb="2" eb="4">
      <t>ケンリツ</t>
    </rPh>
    <rPh sb="4" eb="6">
      <t>ショウニ</t>
    </rPh>
    <rPh sb="6" eb="8">
      <t>イリョウ</t>
    </rPh>
    <phoneticPr fontId="9"/>
  </si>
  <si>
    <t>Gunma Children's Medical Center</t>
    <phoneticPr fontId="9"/>
  </si>
  <si>
    <t xml:space="preserve">377-8577 </t>
    <phoneticPr fontId="9"/>
  </si>
  <si>
    <t>群馬県渋川市北橘町下箱田779</t>
    <rPh sb="0" eb="3">
      <t>グンマケン</t>
    </rPh>
    <rPh sb="3" eb="6">
      <t>シブカワシ</t>
    </rPh>
    <rPh sb="6" eb="9">
      <t>ホッキツマチ</t>
    </rPh>
    <rPh sb="9" eb="10">
      <t>シモ</t>
    </rPh>
    <rPh sb="10" eb="12">
      <t>ハコダ</t>
    </rPh>
    <phoneticPr fontId="9"/>
  </si>
  <si>
    <t>779 Shimohakoda,Hokkitsu,Shibukawa,Gunma</t>
    <phoneticPr fontId="9"/>
  </si>
  <si>
    <t>0279-52-3551</t>
    <phoneticPr fontId="9"/>
  </si>
  <si>
    <t>月-金（要予約）9:00-17:00</t>
    <rPh sb="0" eb="1">
      <t>ゲツ</t>
    </rPh>
    <rPh sb="2" eb="3">
      <t>キン</t>
    </rPh>
    <rPh sb="4" eb="7">
      <t>ヨウヨヤク</t>
    </rPh>
    <phoneticPr fontId="9"/>
  </si>
  <si>
    <t>http://www.cmc.pref.gunma.jp/</t>
    <phoneticPr fontId="9"/>
  </si>
  <si>
    <t>内科（小児）:EN　外科（小児）:EN</t>
    <rPh sb="0" eb="2">
      <t>ナイカ</t>
    </rPh>
    <rPh sb="3" eb="5">
      <t>ショウニ</t>
    </rPh>
    <rPh sb="10" eb="12">
      <t>ゲカ</t>
    </rPh>
    <rPh sb="13" eb="15">
      <t>ショウニ</t>
    </rPh>
    <phoneticPr fontId="9"/>
  </si>
  <si>
    <t>塚越クリニック</t>
    <rPh sb="0" eb="2">
      <t>ツカゴシ</t>
    </rPh>
    <phoneticPr fontId="9"/>
  </si>
  <si>
    <t>Tsukagoshi Clinic</t>
    <phoneticPr fontId="9"/>
  </si>
  <si>
    <t>377-0008</t>
    <phoneticPr fontId="9"/>
  </si>
  <si>
    <t>群馬県渋川市渋川3902-5</t>
    <phoneticPr fontId="9"/>
  </si>
  <si>
    <t>3902-5 Shibukawa, Shibukawa, Gumma, 377-0008</t>
    <phoneticPr fontId="9"/>
  </si>
  <si>
    <t>0279-60-7700</t>
    <phoneticPr fontId="9"/>
  </si>
  <si>
    <t>月/火/水/金:9:00-12:00,14:30-18:00★木:9:00-12:00★土:9:00-12:00,14:00-16:00</t>
    <phoneticPr fontId="9"/>
  </si>
  <si>
    <t>http://www.myclinic.ne.jp/hope/pc/ (日本語)</t>
    <phoneticPr fontId="9"/>
  </si>
  <si>
    <t>内科：EN　皮膚科：EN</t>
    <phoneticPr fontId="9"/>
  </si>
  <si>
    <t>本沢医院</t>
    <rPh sb="0" eb="2">
      <t>モトザワ</t>
    </rPh>
    <rPh sb="2" eb="4">
      <t>イイン</t>
    </rPh>
    <phoneticPr fontId="9"/>
  </si>
  <si>
    <t>Honzawa Medical Center</t>
    <phoneticPr fontId="9"/>
  </si>
  <si>
    <t>377-0007</t>
    <phoneticPr fontId="9"/>
  </si>
  <si>
    <t>群馬県渋川市石原208-1</t>
    <phoneticPr fontId="9"/>
  </si>
  <si>
    <t>208-1 Ishihara, Shibukawa, Gumma, 377-0007</t>
    <phoneticPr fontId="9"/>
  </si>
  <si>
    <t>0279-23-6411</t>
    <phoneticPr fontId="9"/>
  </si>
  <si>
    <t>月-土:9:00-11:30,13:30-17:30</t>
    <phoneticPr fontId="9"/>
  </si>
  <si>
    <t>http://www.honzawaiin.com (日本語)</t>
    <phoneticPr fontId="9"/>
  </si>
  <si>
    <t>通訳可能な職員/火、木、金午後：DE、対話可能な医師による対応：EN</t>
    <rPh sb="0" eb="2">
      <t>ツウヤク</t>
    </rPh>
    <rPh sb="2" eb="4">
      <t>カノウ</t>
    </rPh>
    <rPh sb="5" eb="7">
      <t>ショクイン</t>
    </rPh>
    <rPh sb="8" eb="9">
      <t>ヒ</t>
    </rPh>
    <rPh sb="10" eb="11">
      <t>キ</t>
    </rPh>
    <rPh sb="12" eb="13">
      <t>キン</t>
    </rPh>
    <rPh sb="13" eb="15">
      <t>ゴゴ</t>
    </rPh>
    <rPh sb="19" eb="21">
      <t>タイワ</t>
    </rPh>
    <rPh sb="21" eb="23">
      <t>カノウ</t>
    </rPh>
    <rPh sb="24" eb="26">
      <t>イシ</t>
    </rPh>
    <rPh sb="29" eb="31">
      <t>タイオウ</t>
    </rPh>
    <phoneticPr fontId="9"/>
  </si>
  <si>
    <t>伊勢崎市民病院</t>
  </si>
  <si>
    <t>IsesakiMunicipalHospital</t>
  </si>
  <si>
    <t xml:space="preserve">372-0817 </t>
  </si>
  <si>
    <t>群馬県伊勢崎市連取本町12番地1</t>
    <rPh sb="3" eb="7">
      <t>イセサキシ</t>
    </rPh>
    <rPh sb="7" eb="9">
      <t>レンシュ</t>
    </rPh>
    <rPh sb="9" eb="11">
      <t>ホンマチ</t>
    </rPh>
    <rPh sb="13" eb="15">
      <t>バンチ</t>
    </rPh>
    <phoneticPr fontId="13"/>
  </si>
  <si>
    <t>12-1 Tsunatori Hommachi, Isesaki, Gumma</t>
    <phoneticPr fontId="9"/>
  </si>
  <si>
    <t>0270-25-5022</t>
  </si>
  <si>
    <t>月-金:8:30-11:00 (診療科により異なるため事前にお問い合わせください)</t>
    <rPh sb="16" eb="19">
      <t>シンリョウカ</t>
    </rPh>
    <rPh sb="22" eb="23">
      <t>コト</t>
    </rPh>
    <rPh sb="27" eb="29">
      <t>ジゼン</t>
    </rPh>
    <rPh sb="31" eb="32">
      <t>ト</t>
    </rPh>
    <rPh sb="33" eb="34">
      <t>ア</t>
    </rPh>
    <phoneticPr fontId="15"/>
  </si>
  <si>
    <t>https://www.hospital.isesaki.gunma.jp (日本語)</t>
    <rPh sb="39" eb="42">
      <t>ニホンゴ</t>
    </rPh>
    <phoneticPr fontId="15"/>
  </si>
  <si>
    <t>救急科：EN　内科：EN</t>
    <phoneticPr fontId="1"/>
  </si>
  <si>
    <t>群馬県立精神医療センター</t>
    <rPh sb="0" eb="2">
      <t>グンマ</t>
    </rPh>
    <rPh sb="2" eb="4">
      <t>ケンリツ</t>
    </rPh>
    <rPh sb="4" eb="6">
      <t>セイシン</t>
    </rPh>
    <rPh sb="6" eb="8">
      <t>イリョウ</t>
    </rPh>
    <phoneticPr fontId="9"/>
  </si>
  <si>
    <t>Gunma Prefectural Psychiatric Medical Center</t>
    <phoneticPr fontId="9"/>
  </si>
  <si>
    <t xml:space="preserve">379-2221 </t>
    <phoneticPr fontId="9"/>
  </si>
  <si>
    <t>群馬県伊勢崎市国定町二丁目2374</t>
    <rPh sb="0" eb="3">
      <t>グンマケン</t>
    </rPh>
    <rPh sb="3" eb="7">
      <t>イセサキシ</t>
    </rPh>
    <rPh sb="7" eb="10">
      <t>クニサダマチ</t>
    </rPh>
    <rPh sb="10" eb="13">
      <t>ニチョウメ</t>
    </rPh>
    <phoneticPr fontId="9"/>
  </si>
  <si>
    <t>2-2374,Kunisada-machi,Isesaki,Gunma</t>
    <phoneticPr fontId="9"/>
  </si>
  <si>
    <t>0270-62-3311</t>
    <phoneticPr fontId="9"/>
  </si>
  <si>
    <t>月-金:8:30-11:00（救急外来24時間対応）,土日祝:救急外来24時間対応</t>
    <rPh sb="0" eb="1">
      <t>ゲツ</t>
    </rPh>
    <rPh sb="2" eb="3">
      <t>キン</t>
    </rPh>
    <rPh sb="15" eb="17">
      <t>キュウキュウ</t>
    </rPh>
    <rPh sb="17" eb="19">
      <t>ガイライ</t>
    </rPh>
    <rPh sb="21" eb="23">
      <t>ジカン</t>
    </rPh>
    <rPh sb="23" eb="25">
      <t>タイオウ</t>
    </rPh>
    <rPh sb="27" eb="30">
      <t>ドニチシュク</t>
    </rPh>
    <rPh sb="31" eb="33">
      <t>キュウキュウ</t>
    </rPh>
    <rPh sb="33" eb="35">
      <t>ガイライ</t>
    </rPh>
    <rPh sb="37" eb="39">
      <t>ジカン</t>
    </rPh>
    <rPh sb="39" eb="41">
      <t>タイオウ</t>
    </rPh>
    <phoneticPr fontId="9"/>
  </si>
  <si>
    <t>https://www.gunma-seishin.jp</t>
    <phoneticPr fontId="9"/>
  </si>
  <si>
    <t>精神科：EN,TH</t>
    <rPh sb="0" eb="3">
      <t>セイシンカ</t>
    </rPh>
    <phoneticPr fontId="9"/>
  </si>
  <si>
    <t>VISA、MASTER、UFJ、NICOS、AMEX、Diners Club、JCB、MUFGCARD</t>
    <phoneticPr fontId="9"/>
  </si>
  <si>
    <t>翻訳端末の利用、通訳ボランティアの利用、対話可能な医師による対応:EN 通訳可能な職員:TH</t>
    <rPh sb="20" eb="22">
      <t>タイワ</t>
    </rPh>
    <rPh sb="22" eb="24">
      <t>カノウ</t>
    </rPh>
    <rPh sb="25" eb="27">
      <t>イシ</t>
    </rPh>
    <rPh sb="30" eb="32">
      <t>タイオウ</t>
    </rPh>
    <rPh sb="36" eb="38">
      <t>ツウヤク</t>
    </rPh>
    <rPh sb="38" eb="40">
      <t>カノウ</t>
    </rPh>
    <rPh sb="41" eb="43">
      <t>ショクイン</t>
    </rPh>
    <phoneticPr fontId="9"/>
  </si>
  <si>
    <t>1003 伊勢崎</t>
  </si>
  <si>
    <t>余沢医院</t>
  </si>
  <si>
    <t>YozawaClinic</t>
  </si>
  <si>
    <t>372-0022</t>
  </si>
  <si>
    <t>群馬県伊勢崎市日乃出町5-5</t>
  </si>
  <si>
    <t>5-5 Hinodecho, Isesaki, Gumma</t>
    <phoneticPr fontId="9"/>
  </si>
  <si>
    <t>0270-24-9737</t>
  </si>
  <si>
    <t>月/火/水/金:8:30-11:30,14:30-17:30★土:8:30-11:30,14:30-17:00</t>
  </si>
  <si>
    <t>対話可能な医師による対応（予約必要）：EN,ZH</t>
    <rPh sb="0" eb="2">
      <t>タイワ</t>
    </rPh>
    <rPh sb="2" eb="4">
      <t>カノウ</t>
    </rPh>
    <rPh sb="10" eb="12">
      <t>タイオウ</t>
    </rPh>
    <phoneticPr fontId="13"/>
  </si>
  <si>
    <t>医療法人望真会古作クリニック</t>
    <rPh sb="0" eb="2">
      <t>イリョウ</t>
    </rPh>
    <rPh sb="2" eb="4">
      <t>ホウジン</t>
    </rPh>
    <rPh sb="4" eb="5">
      <t>ボウ</t>
    </rPh>
    <rPh sb="5" eb="6">
      <t>シン</t>
    </rPh>
    <rPh sb="6" eb="7">
      <t>カイ</t>
    </rPh>
    <rPh sb="7" eb="9">
      <t>コサク</t>
    </rPh>
    <phoneticPr fontId="9"/>
  </si>
  <si>
    <t>IRYO HOJIN BOSHINKAI KOSAKU CLINIC</t>
    <phoneticPr fontId="9"/>
  </si>
  <si>
    <t>372-0022</t>
    <phoneticPr fontId="9"/>
  </si>
  <si>
    <t>群馬県伊勢崎市日乃出町1351-8</t>
    <rPh sb="0" eb="3">
      <t>グンマケン</t>
    </rPh>
    <rPh sb="3" eb="7">
      <t>イセサキシ</t>
    </rPh>
    <rPh sb="7" eb="11">
      <t>ヒノデチョウ</t>
    </rPh>
    <phoneticPr fontId="9"/>
  </si>
  <si>
    <t>1351-8,Hinode-cho,Isesaki-shi,Gunma</t>
    <phoneticPr fontId="9"/>
  </si>
  <si>
    <t>0270-25-3000</t>
    <phoneticPr fontId="9"/>
  </si>
  <si>
    <t>月火水金土:9:30-13:00,15:00-18:00</t>
    <rPh sb="0" eb="1">
      <t>ゲツ</t>
    </rPh>
    <rPh sb="1" eb="2">
      <t>カ</t>
    </rPh>
    <rPh sb="2" eb="4">
      <t>スイキン</t>
    </rPh>
    <rPh sb="4" eb="5">
      <t>ド</t>
    </rPh>
    <phoneticPr fontId="9"/>
  </si>
  <si>
    <t>泌尿器科:EN</t>
    <phoneticPr fontId="9"/>
  </si>
  <si>
    <t>宇津木医院</t>
    <rPh sb="0" eb="3">
      <t>ウツギ</t>
    </rPh>
    <rPh sb="3" eb="5">
      <t>イイン</t>
    </rPh>
    <phoneticPr fontId="9"/>
  </si>
  <si>
    <t>Uzuki Clinic</t>
    <phoneticPr fontId="9"/>
  </si>
  <si>
    <t>370-1101</t>
    <phoneticPr fontId="9"/>
  </si>
  <si>
    <t>群馬県佐波郡玉村町大字藤川198-2</t>
    <phoneticPr fontId="9"/>
  </si>
  <si>
    <t>198-2 Oaza Fujikawa, Tamamura-machi, Sawa-gun, Gumma, 370-1101</t>
    <phoneticPr fontId="9"/>
  </si>
  <si>
    <t>0270-64-7878</t>
    <phoneticPr fontId="9"/>
  </si>
  <si>
    <t>月-金:9:00-12:00,15:00-18:00★土:9:00-12:00</t>
    <phoneticPr fontId="9"/>
  </si>
  <si>
    <t>内科：EN、KO　小児科：EN　産科：EN、KO　婦人科：EN、KO</t>
    <phoneticPr fontId="9"/>
  </si>
  <si>
    <t>対話可能な医師による対応：EN</t>
    <rPh sb="0" eb="2">
      <t>タイワ</t>
    </rPh>
    <rPh sb="2" eb="4">
      <t>カノウ</t>
    </rPh>
    <rPh sb="5" eb="7">
      <t>イシ</t>
    </rPh>
    <rPh sb="10" eb="12">
      <t>タイオウ</t>
    </rPh>
    <phoneticPr fontId="13"/>
  </si>
  <si>
    <t>角田病院</t>
    <rPh sb="0" eb="2">
      <t>ツノダ</t>
    </rPh>
    <rPh sb="2" eb="4">
      <t>ビョウイン</t>
    </rPh>
    <phoneticPr fontId="1"/>
  </si>
  <si>
    <t>Tsunoda hospital</t>
    <phoneticPr fontId="1"/>
  </si>
  <si>
    <t>370-1133</t>
    <phoneticPr fontId="1"/>
  </si>
  <si>
    <t>群馬県佐波郡玉村町上新田675-4</t>
    <phoneticPr fontId="1"/>
  </si>
  <si>
    <t xml:space="preserve">675-4, Kamishinden, Tamamura-machi, Sawa-gun, Gunmaken, 370-1133 </t>
    <phoneticPr fontId="1"/>
  </si>
  <si>
    <t>0270-65-0501</t>
    <phoneticPr fontId="1"/>
  </si>
  <si>
    <t>月-土 : 9:00-12:00、14:00-18:00(救急外来24時間対応)　日・祝日 : 救急外来24時間対応</t>
    <phoneticPr fontId="1"/>
  </si>
  <si>
    <t>http://www.tsunoda.or.jp（日本語）</t>
    <phoneticPr fontId="1"/>
  </si>
  <si>
    <t>外科：EN、大腸肛門外科：EN</t>
    <phoneticPr fontId="1"/>
  </si>
  <si>
    <t>JCB、VISA、MASTER、ｱﾒﾘｶﾝｴｷｽﾌﾟﾚｽ、ﾀﾞｲﾅｰｽｸﾗﾌﾞ、ﾃﾞｨｽｶﾊﾞｰ、ﾕﾆｵﾝﾍﾟｲ</t>
    <phoneticPr fontId="1"/>
  </si>
  <si>
    <t>対話可能な医師による対応：EN、端末の利用：EN</t>
    <rPh sb="0" eb="2">
      <t>タイワ</t>
    </rPh>
    <rPh sb="2" eb="4">
      <t>カノウ</t>
    </rPh>
    <rPh sb="5" eb="7">
      <t>イシ</t>
    </rPh>
    <rPh sb="10" eb="12">
      <t>タイオウ</t>
    </rPh>
    <rPh sb="16" eb="18">
      <t>タンマツ</t>
    </rPh>
    <rPh sb="19" eb="21">
      <t>リヨウ</t>
    </rPh>
    <phoneticPr fontId="9"/>
  </si>
  <si>
    <t>独立行政法人国立病院機構高崎総合医療センター</t>
    <rPh sb="0" eb="2">
      <t>ドクリツ</t>
    </rPh>
    <rPh sb="2" eb="4">
      <t>ギョウセイ</t>
    </rPh>
    <rPh sb="4" eb="6">
      <t>ホウジン</t>
    </rPh>
    <rPh sb="6" eb="8">
      <t>コクリツ</t>
    </rPh>
    <rPh sb="8" eb="10">
      <t>ビョウイン</t>
    </rPh>
    <rPh sb="10" eb="12">
      <t>キコウ</t>
    </rPh>
    <rPh sb="12" eb="14">
      <t>タカサキ</t>
    </rPh>
    <rPh sb="14" eb="16">
      <t>ソウゴウ</t>
    </rPh>
    <rPh sb="16" eb="18">
      <t>イリョウ</t>
    </rPh>
    <phoneticPr fontId="9"/>
  </si>
  <si>
    <t>National Hospital Organization Takasaki General Medical Center</t>
    <phoneticPr fontId="9"/>
  </si>
  <si>
    <t>370-0829</t>
    <phoneticPr fontId="9"/>
  </si>
  <si>
    <t>群馬県高崎市高松町36</t>
    <rPh sb="0" eb="3">
      <t>グンマケン</t>
    </rPh>
    <rPh sb="3" eb="6">
      <t>タカサキシ</t>
    </rPh>
    <rPh sb="6" eb="9">
      <t>タカマツチョウ</t>
    </rPh>
    <phoneticPr fontId="9"/>
  </si>
  <si>
    <t>36 Takamatsu-cho,Takasaki-shi,Gunma</t>
    <phoneticPr fontId="9"/>
  </si>
  <si>
    <t>027-322-5901</t>
    <phoneticPr fontId="9"/>
  </si>
  <si>
    <t>平日:8:30-11:00</t>
    <rPh sb="0" eb="2">
      <t>ヘイジツ</t>
    </rPh>
    <phoneticPr fontId="9"/>
  </si>
  <si>
    <t>https://takasaki.hosp.go.jp/</t>
    <phoneticPr fontId="9"/>
  </si>
  <si>
    <t>救急科：ENほか　内科：ENほか　耳鼻咽喉科：ENほか</t>
    <rPh sb="0" eb="3">
      <t>キュウキュウカ</t>
    </rPh>
    <rPh sb="9" eb="11">
      <t>ナイカ</t>
    </rPh>
    <rPh sb="17" eb="19">
      <t>ジビ</t>
    </rPh>
    <rPh sb="19" eb="22">
      <t>インコウカ</t>
    </rPh>
    <phoneticPr fontId="9"/>
  </si>
  <si>
    <t>デビットカード</t>
    <phoneticPr fontId="9"/>
  </si>
  <si>
    <t>1004 高崎・安中</t>
  </si>
  <si>
    <t>高崎中央病院</t>
    <rPh sb="0" eb="2">
      <t>タカサキ</t>
    </rPh>
    <rPh sb="2" eb="4">
      <t>チュウオウ</t>
    </rPh>
    <rPh sb="4" eb="6">
      <t>ビョウイン</t>
    </rPh>
    <phoneticPr fontId="13"/>
  </si>
  <si>
    <t>takasaki central hospital</t>
  </si>
  <si>
    <t>370-0043</t>
  </si>
  <si>
    <t>群馬県高崎市高関町498-1</t>
  </si>
  <si>
    <t>498-1 takazekimachi,takasakishi,gunma</t>
    <phoneticPr fontId="9"/>
  </si>
  <si>
    <t>027-323-2665</t>
  </si>
  <si>
    <t>月-金:9:00-12:00・15:00-17:00,土:9:00-12:00（第２土曜は休診）</t>
    <rPh sb="0" eb="1">
      <t>ガツ</t>
    </rPh>
    <rPh sb="2" eb="3">
      <t>キン</t>
    </rPh>
    <rPh sb="27" eb="28">
      <t>ド</t>
    </rPh>
    <rPh sb="40" eb="41">
      <t>ダイ</t>
    </rPh>
    <rPh sb="42" eb="44">
      <t>ドヨウ</t>
    </rPh>
    <rPh sb="45" eb="47">
      <t>キュウシン</t>
    </rPh>
    <phoneticPr fontId="9"/>
  </si>
  <si>
    <t>http://www.harunacoop.jp/takasakichuo</t>
  </si>
  <si>
    <t>内科・外科・小児科：EN</t>
    <rPh sb="0" eb="2">
      <t>ナイカ</t>
    </rPh>
    <rPh sb="3" eb="5">
      <t>ゲカ</t>
    </rPh>
    <rPh sb="6" eb="9">
      <t>ショウニカ</t>
    </rPh>
    <phoneticPr fontId="13"/>
  </si>
  <si>
    <t>VISA,DC,UFJ,NICOS,Mastercard,AMERICAN EXPRESS,JCB</t>
    <phoneticPr fontId="9"/>
  </si>
  <si>
    <t>対話可能な医師による対応：EN,ZH</t>
    <rPh sb="0" eb="2">
      <t>タイワ</t>
    </rPh>
    <rPh sb="2" eb="4">
      <t>カノウ</t>
    </rPh>
    <rPh sb="5" eb="7">
      <t>イシ</t>
    </rPh>
    <rPh sb="10" eb="12">
      <t>タイオウ</t>
    </rPh>
    <phoneticPr fontId="13"/>
  </si>
  <si>
    <t>上中居ファミリークリニック</t>
    <rPh sb="0" eb="3">
      <t>カミナカイ</t>
    </rPh>
    <phoneticPr fontId="9"/>
  </si>
  <si>
    <t>Kaminakai Family Clinic</t>
    <phoneticPr fontId="9"/>
  </si>
  <si>
    <t>370-0851</t>
    <phoneticPr fontId="9"/>
  </si>
  <si>
    <t>群馬県高崎市上中居町411</t>
    <phoneticPr fontId="9"/>
  </si>
  <si>
    <t>411 Kaminakaimachi, Takasaki, Gumma, 370-0851</t>
    <phoneticPr fontId="9"/>
  </si>
  <si>
    <t>027-326-4155</t>
    <phoneticPr fontId="9"/>
  </si>
  <si>
    <t>内科；EN　小児科：EN</t>
    <phoneticPr fontId="9"/>
  </si>
  <si>
    <t>1004 高崎・安中</t>
    <rPh sb="5" eb="7">
      <t>タカサキ</t>
    </rPh>
    <rPh sb="8" eb="10">
      <t>アンナカ</t>
    </rPh>
    <phoneticPr fontId="1"/>
  </si>
  <si>
    <t>野口病院</t>
    <rPh sb="0" eb="2">
      <t>ノグチ</t>
    </rPh>
    <rPh sb="2" eb="4">
      <t>ビョウイン</t>
    </rPh>
    <phoneticPr fontId="9"/>
  </si>
  <si>
    <t>Noguchi Hospital</t>
    <phoneticPr fontId="9"/>
  </si>
  <si>
    <t>370-0067</t>
    <phoneticPr fontId="9"/>
  </si>
  <si>
    <t>群馬県高崎市請地町38番地</t>
    <phoneticPr fontId="9"/>
  </si>
  <si>
    <t>38 ukechimachi,takasakishi,gunma</t>
    <phoneticPr fontId="9"/>
  </si>
  <si>
    <t>027-322-2288</t>
    <phoneticPr fontId="9"/>
  </si>
  <si>
    <t>月ー金：(AM)8:30-11:30 (PM)12:00-17:30
&lt;救急外来24時間対応＞
土ー日・祝日：救急外来24時間対応</t>
    <rPh sb="0" eb="1">
      <t>ゲツ</t>
    </rPh>
    <rPh sb="2" eb="3">
      <t>キン</t>
    </rPh>
    <rPh sb="36" eb="38">
      <t>キュウキュウ</t>
    </rPh>
    <rPh sb="38" eb="40">
      <t>ガイライ</t>
    </rPh>
    <rPh sb="42" eb="44">
      <t>ジカン</t>
    </rPh>
    <rPh sb="44" eb="46">
      <t>タイオウ</t>
    </rPh>
    <rPh sb="48" eb="49">
      <t>ド</t>
    </rPh>
    <rPh sb="50" eb="51">
      <t>ニチ</t>
    </rPh>
    <rPh sb="52" eb="54">
      <t>シュクジツ</t>
    </rPh>
    <rPh sb="55" eb="57">
      <t>キュウキュウ</t>
    </rPh>
    <rPh sb="57" eb="59">
      <t>ガイライ</t>
    </rPh>
    <rPh sb="61" eb="63">
      <t>ジカン</t>
    </rPh>
    <rPh sb="63" eb="65">
      <t>タイオウ</t>
    </rPh>
    <phoneticPr fontId="9"/>
  </si>
  <si>
    <t>http://med.wind.ne.jp/noguchi/（日本語）</t>
    <rPh sb="31" eb="34">
      <t>ニホンゴ</t>
    </rPh>
    <phoneticPr fontId="9"/>
  </si>
  <si>
    <t>外科・胃腸内科・胃腸外科：EN</t>
    <phoneticPr fontId="9"/>
  </si>
  <si>
    <t>（入院患者のみ）VISA、MASTER、AMEX、JCB、DinersClub、DISCOVER</t>
    <phoneticPr fontId="1"/>
  </si>
  <si>
    <t>なし</t>
    <phoneticPr fontId="1"/>
  </si>
  <si>
    <t>翻訳端末の利用、対話可能な医師による対応：EN</t>
    <rPh sb="0" eb="2">
      <t>ホンヤク</t>
    </rPh>
    <rPh sb="2" eb="4">
      <t>タンマツ</t>
    </rPh>
    <rPh sb="5" eb="7">
      <t>リヨウ</t>
    </rPh>
    <rPh sb="8" eb="10">
      <t>タイワ</t>
    </rPh>
    <rPh sb="10" eb="12">
      <t>カノウ</t>
    </rPh>
    <rPh sb="13" eb="15">
      <t>イシ</t>
    </rPh>
    <rPh sb="18" eb="20">
      <t>タイオウ</t>
    </rPh>
    <phoneticPr fontId="1"/>
  </si>
  <si>
    <t>高崎佐藤眼科</t>
    <rPh sb="0" eb="2">
      <t>タカサキ</t>
    </rPh>
    <rPh sb="2" eb="4">
      <t>サトウ</t>
    </rPh>
    <rPh sb="4" eb="6">
      <t>ガンカ</t>
    </rPh>
    <phoneticPr fontId="9"/>
  </si>
  <si>
    <t>Takasaki Sato Eye Clinic</t>
    <phoneticPr fontId="9"/>
  </si>
  <si>
    <t>370-0036</t>
    <phoneticPr fontId="9"/>
  </si>
  <si>
    <t>群馬県高崎市南大類町1000-1</t>
    <phoneticPr fontId="9"/>
  </si>
  <si>
    <t>1000-1 Minamioruimachi, Takasaki, Gumma, 370-0036</t>
    <phoneticPr fontId="9"/>
  </si>
  <si>
    <t>027-352-8800</t>
    <phoneticPr fontId="9"/>
  </si>
  <si>
    <t>http://tsato-eye.com (日本語)</t>
    <phoneticPr fontId="9"/>
  </si>
  <si>
    <t>眼科：EN</t>
    <phoneticPr fontId="9"/>
  </si>
  <si>
    <t>VISA、MASTER、AMEX、JCB、ＤＣ、ＵＦＪ、ニコスカード</t>
    <phoneticPr fontId="1"/>
  </si>
  <si>
    <t>10群馬県</t>
  </si>
  <si>
    <t>細谷たかさきクリニック</t>
    <rPh sb="0" eb="1">
      <t>ホソ</t>
    </rPh>
    <rPh sb="1" eb="2">
      <t>タニ</t>
    </rPh>
    <phoneticPr fontId="1"/>
  </si>
  <si>
    <t>HOSOYA TAKASAKI CLINIC</t>
    <phoneticPr fontId="1"/>
  </si>
  <si>
    <t>370-0036</t>
    <phoneticPr fontId="1"/>
  </si>
  <si>
    <t>群馬県高崎市南大類町888-1</t>
    <rPh sb="0" eb="3">
      <t>グンマケン</t>
    </rPh>
    <rPh sb="3" eb="6">
      <t>タカサキシ</t>
    </rPh>
    <rPh sb="6" eb="7">
      <t>ミナミ</t>
    </rPh>
    <rPh sb="7" eb="9">
      <t>オオルイ</t>
    </rPh>
    <rPh sb="9" eb="10">
      <t>マチ</t>
    </rPh>
    <phoneticPr fontId="1"/>
  </si>
  <si>
    <t>888-1 Minamiō-rui machi Takasaki-shi Gunma Pref.</t>
    <phoneticPr fontId="1"/>
  </si>
  <si>
    <t>027-352-8181</t>
    <phoneticPr fontId="1"/>
  </si>
  <si>
    <t>月-金：8：30-17：30,土：8:30-12:30</t>
    <rPh sb="15" eb="16">
      <t>ド</t>
    </rPh>
    <phoneticPr fontId="9"/>
  </si>
  <si>
    <t>https://www.hosoya.or.jp/hosoya-takasakiclinic/index.html</t>
    <phoneticPr fontId="1"/>
  </si>
  <si>
    <t>内科・脳神経外科・皮膚科・婦人科・高齢
診療科：EN、ZH（簡体字・繁体字）、KO、FR、DE、ES、TH、ID +83か国語</t>
    <rPh sb="30" eb="31">
      <t>カン</t>
    </rPh>
    <rPh sb="31" eb="32">
      <t>タイ</t>
    </rPh>
    <rPh sb="32" eb="33">
      <t>ジ</t>
    </rPh>
    <rPh sb="61" eb="62">
      <t>コク</t>
    </rPh>
    <rPh sb="62" eb="63">
      <t>ゴ</t>
    </rPh>
    <phoneticPr fontId="1"/>
  </si>
  <si>
    <t>American Express、JCB、MASTERカード、VISA</t>
    <phoneticPr fontId="1"/>
  </si>
  <si>
    <t>EN、ZH（簡体字・繁体字）、KO、FR、DE、ES、TH、ID +83か国語
月-金：9:00-17:00</t>
    <rPh sb="40" eb="41">
      <t>ゲツ</t>
    </rPh>
    <rPh sb="42" eb="43">
      <t>キン</t>
    </rPh>
    <phoneticPr fontId="1"/>
  </si>
  <si>
    <t>外国語が話せる医師による外来：EN、翻訳端末の利用：EN、ZH（簡体字・繁体字）、KO、FR、DE、ES、TH、ID +83か国語</t>
    <phoneticPr fontId="1"/>
  </si>
  <si>
    <t>公立藤岡総合病院</t>
    <phoneticPr fontId="1"/>
  </si>
  <si>
    <t>Public Fujioka General Hospital</t>
  </si>
  <si>
    <t>375-8503</t>
    <phoneticPr fontId="1"/>
  </si>
  <si>
    <t>群馬県藤岡市中栗須813-1</t>
  </si>
  <si>
    <t>813-1 Nakakurisu,Fujioka-shi,Gunma</t>
    <phoneticPr fontId="9"/>
  </si>
  <si>
    <t>0274-22-3311</t>
  </si>
  <si>
    <t>月-金（要予約）:8:00-11:00,13:00-16:00　救急外来24時間対応（土日祝日含む）</t>
    <phoneticPr fontId="13"/>
  </si>
  <si>
    <t>http://www.fujioka-hosp.or.jp (日本語)</t>
  </si>
  <si>
    <t>内科：ＥＮほか、外科ＥＮほか</t>
    <rPh sb="0" eb="2">
      <t>ナイカ</t>
    </rPh>
    <rPh sb="8" eb="10">
      <t>ゲカ</t>
    </rPh>
    <phoneticPr fontId="1"/>
  </si>
  <si>
    <t>VISA、JCB、Master、AMEX、Diners、DISCOVER</t>
  </si>
  <si>
    <t>翻訳端末の利用、通訳ボランティアの利用（但し、通訳ボランティアは平日日中要予約）</t>
    <rPh sb="8" eb="10">
      <t>ツウヤク</t>
    </rPh>
    <rPh sb="17" eb="19">
      <t>リヨウ</t>
    </rPh>
    <rPh sb="20" eb="21">
      <t>タダ</t>
    </rPh>
    <rPh sb="23" eb="25">
      <t>ツウヤク</t>
    </rPh>
    <rPh sb="32" eb="34">
      <t>ヘイジツ</t>
    </rPh>
    <rPh sb="34" eb="36">
      <t>ニッチュウ</t>
    </rPh>
    <rPh sb="36" eb="39">
      <t>ヨウヨヤク</t>
    </rPh>
    <phoneticPr fontId="1"/>
  </si>
  <si>
    <t>戸塚クリニック</t>
    <phoneticPr fontId="9"/>
  </si>
  <si>
    <t>TotsukaClinic</t>
    <phoneticPr fontId="9"/>
  </si>
  <si>
    <t>375-0016</t>
    <phoneticPr fontId="9"/>
  </si>
  <si>
    <t>群馬県藤岡市上栗須63-1</t>
    <phoneticPr fontId="9"/>
  </si>
  <si>
    <t>63-1 Kamikurisu, Fujioka, Gumma</t>
    <phoneticPr fontId="9"/>
  </si>
  <si>
    <t>0274-20-1800</t>
    <phoneticPr fontId="9"/>
  </si>
  <si>
    <t>月/火/木/金:8:00-12:00,15:00-18:00★水/土:8:00-12:00</t>
    <rPh sb="2" eb="3">
      <t>カ</t>
    </rPh>
    <rPh sb="4" eb="5">
      <t>モク</t>
    </rPh>
    <rPh sb="31" eb="32">
      <t>スイ</t>
    </rPh>
    <rPh sb="33" eb="34">
      <t>ド</t>
    </rPh>
    <phoneticPr fontId="9"/>
  </si>
  <si>
    <t>http://www.totsuka-clinic.jp (日本語)</t>
  </si>
  <si>
    <t>対話可能な医師による対応 : EN</t>
    <rPh sb="0" eb="2">
      <t>タイワ</t>
    </rPh>
    <rPh sb="2" eb="4">
      <t>カノウ</t>
    </rPh>
    <rPh sb="10" eb="12">
      <t>タイオウ</t>
    </rPh>
    <phoneticPr fontId="13"/>
  </si>
  <si>
    <t>松岡デンタルクリニック</t>
    <rPh sb="0" eb="2">
      <t>マツオカ</t>
    </rPh>
    <phoneticPr fontId="13"/>
  </si>
  <si>
    <t>Matsuoka DENTAL CLINIC</t>
    <phoneticPr fontId="9"/>
  </si>
  <si>
    <t>375-0054</t>
    <phoneticPr fontId="9"/>
  </si>
  <si>
    <t>群馬県藤岡市上大塚258-1ヴィラ・ウィステリア1F</t>
    <rPh sb="0" eb="3">
      <t>グンマケン</t>
    </rPh>
    <rPh sb="3" eb="6">
      <t>フジオカシ</t>
    </rPh>
    <rPh sb="6" eb="9">
      <t>カミオオツカ</t>
    </rPh>
    <phoneticPr fontId="9"/>
  </si>
  <si>
    <t>Villa Wystaria 1F,258-1 Kamiozuka,Fujioka,Gunma</t>
    <phoneticPr fontId="9"/>
  </si>
  <si>
    <t>0274-22-5533</t>
    <phoneticPr fontId="9"/>
  </si>
  <si>
    <t>月-金:9:00-19:00,土:9:00-18:30</t>
    <rPh sb="0" eb="1">
      <t>ゲツ</t>
    </rPh>
    <rPh sb="2" eb="3">
      <t>キン</t>
    </rPh>
    <rPh sb="15" eb="16">
      <t>ド</t>
    </rPh>
    <phoneticPr fontId="9"/>
  </si>
  <si>
    <t>公立富岡総合病院</t>
    <rPh sb="0" eb="2">
      <t>コウリツ</t>
    </rPh>
    <rPh sb="2" eb="4">
      <t>トミオカ</t>
    </rPh>
    <rPh sb="4" eb="6">
      <t>ソウゴウ</t>
    </rPh>
    <rPh sb="6" eb="8">
      <t>ビョウイン</t>
    </rPh>
    <phoneticPr fontId="13"/>
  </si>
  <si>
    <t>Pablic Tomioka General Hospital</t>
    <phoneticPr fontId="1"/>
  </si>
  <si>
    <t>370-2393</t>
    <phoneticPr fontId="1"/>
  </si>
  <si>
    <t>群馬県富岡市富岡2073-1</t>
    <phoneticPr fontId="13"/>
  </si>
  <si>
    <t>2073-1,Tomioka,Tomioka-city,Gunma Prefecture</t>
    <phoneticPr fontId="9"/>
  </si>
  <si>
    <t>0274-63-2111</t>
    <phoneticPr fontId="1"/>
  </si>
  <si>
    <t>http://www.tomioka-hosp.jp</t>
    <phoneticPr fontId="13"/>
  </si>
  <si>
    <t>内科：EN　神経内科：EN　外科：EN　精神科：EN　小児科：EN　皮膚科：EN　泌尿器科：EN　産婦人科：EN　歯科・口腔外科：EN　その他：EN</t>
    <rPh sb="6" eb="8">
      <t>シンケイ</t>
    </rPh>
    <rPh sb="8" eb="10">
      <t>ナイカ</t>
    </rPh>
    <rPh sb="14" eb="16">
      <t>ゲカ</t>
    </rPh>
    <rPh sb="20" eb="23">
      <t>セイシンカ</t>
    </rPh>
    <rPh sb="27" eb="29">
      <t>ショウニ</t>
    </rPh>
    <rPh sb="34" eb="36">
      <t>ヒフ</t>
    </rPh>
    <rPh sb="41" eb="44">
      <t>ヒニョウキ</t>
    </rPh>
    <rPh sb="44" eb="45">
      <t>カ</t>
    </rPh>
    <rPh sb="49" eb="53">
      <t>サンフジンカ</t>
    </rPh>
    <rPh sb="57" eb="59">
      <t>シカ</t>
    </rPh>
    <rPh sb="60" eb="62">
      <t>コウクウ</t>
    </rPh>
    <rPh sb="62" eb="64">
      <t>ゲカ</t>
    </rPh>
    <rPh sb="70" eb="71">
      <t>タ</t>
    </rPh>
    <phoneticPr fontId="13"/>
  </si>
  <si>
    <t>原町赤十字病院</t>
    <rPh sb="0" eb="2">
      <t>ハラマチ</t>
    </rPh>
    <rPh sb="2" eb="5">
      <t>セキジュウジ</t>
    </rPh>
    <rPh sb="5" eb="7">
      <t>ビョウイン</t>
    </rPh>
    <phoneticPr fontId="9"/>
  </si>
  <si>
    <t>Haramachi Red Cross Hospital</t>
    <phoneticPr fontId="9"/>
  </si>
  <si>
    <t>377-0882</t>
    <phoneticPr fontId="9"/>
  </si>
  <si>
    <t>群馬県吾妻郡東吾妻町大字原町698</t>
    <rPh sb="0" eb="3">
      <t>グンマケン</t>
    </rPh>
    <rPh sb="3" eb="6">
      <t>アガツマグン</t>
    </rPh>
    <rPh sb="6" eb="9">
      <t>ヒガシアガツマ</t>
    </rPh>
    <rPh sb="9" eb="10">
      <t>チョウ</t>
    </rPh>
    <rPh sb="10" eb="12">
      <t>オオアザ</t>
    </rPh>
    <rPh sb="12" eb="14">
      <t>ハラマチ</t>
    </rPh>
    <phoneticPr fontId="9"/>
  </si>
  <si>
    <t>698 haramachi,higashiagatsumamachi,agatsumagun,Gunma</t>
    <phoneticPr fontId="9"/>
  </si>
  <si>
    <t>0279-68-2711</t>
    <phoneticPr fontId="9"/>
  </si>
  <si>
    <t>月-金:8:00-11:00,第1・第3土:8:00-11:00　救急外来24時間対応</t>
    <rPh sb="0" eb="1">
      <t>ガツ</t>
    </rPh>
    <rPh sb="2" eb="3">
      <t>キン</t>
    </rPh>
    <rPh sb="15" eb="16">
      <t>ダイ</t>
    </rPh>
    <rPh sb="18" eb="19">
      <t>ダイ</t>
    </rPh>
    <rPh sb="20" eb="21">
      <t>ド</t>
    </rPh>
    <rPh sb="33" eb="35">
      <t>キュウキュウ</t>
    </rPh>
    <rPh sb="35" eb="37">
      <t>ガイライ</t>
    </rPh>
    <rPh sb="39" eb="41">
      <t>ジカン</t>
    </rPh>
    <rPh sb="41" eb="43">
      <t>タイオウ</t>
    </rPh>
    <phoneticPr fontId="9"/>
  </si>
  <si>
    <t>http://www.haramachi.jrc.or.jp (日本語）</t>
    <rPh sb="32" eb="35">
      <t>ニホンゴ</t>
    </rPh>
    <phoneticPr fontId="9"/>
  </si>
  <si>
    <t>内科：ＥＮ　外科：ＥＮ　整形外科：ＥＮ</t>
    <rPh sb="0" eb="2">
      <t>ナイカ</t>
    </rPh>
    <rPh sb="6" eb="8">
      <t>ゲカ</t>
    </rPh>
    <rPh sb="12" eb="16">
      <t>セイケイゲカ</t>
    </rPh>
    <phoneticPr fontId="9"/>
  </si>
  <si>
    <t>翻訳端末の利用（外来受付時間内）</t>
    <rPh sb="0" eb="2">
      <t>ホンヤク</t>
    </rPh>
    <rPh sb="2" eb="4">
      <t>タンマツ</t>
    </rPh>
    <rPh sb="5" eb="7">
      <t>リヨウ</t>
    </rPh>
    <rPh sb="8" eb="10">
      <t>ガイライ</t>
    </rPh>
    <rPh sb="10" eb="12">
      <t>ウケツケ</t>
    </rPh>
    <rPh sb="12" eb="14">
      <t>ジカン</t>
    </rPh>
    <rPh sb="14" eb="15">
      <t>ナイ</t>
    </rPh>
    <phoneticPr fontId="13"/>
  </si>
  <si>
    <t>吾妻脳神経外科循環器科</t>
    <rPh sb="0" eb="2">
      <t>アガツマ</t>
    </rPh>
    <rPh sb="2" eb="5">
      <t>ノウシンケイ</t>
    </rPh>
    <rPh sb="5" eb="7">
      <t>ゲカ</t>
    </rPh>
    <rPh sb="7" eb="11">
      <t>ジュンカンキカ</t>
    </rPh>
    <phoneticPr fontId="9"/>
  </si>
  <si>
    <t>Agatsuma Neurosurgery and Heart-Disease</t>
    <phoneticPr fontId="9"/>
  </si>
  <si>
    <t>377-0801</t>
    <phoneticPr fontId="9"/>
  </si>
  <si>
    <t>群馬県吾妻郡東吾妻町原町760-1</t>
    <rPh sb="0" eb="3">
      <t>グンマケン</t>
    </rPh>
    <phoneticPr fontId="9"/>
  </si>
  <si>
    <t>760-1higashiagatsuma-machi,agatsuma-gun,Gunma</t>
    <phoneticPr fontId="9"/>
  </si>
  <si>
    <t>0279-68-5211</t>
    <phoneticPr fontId="9"/>
  </si>
  <si>
    <t>月-土:8:00-16:30</t>
    <rPh sb="0" eb="1">
      <t>ゲツ</t>
    </rPh>
    <rPh sb="2" eb="3">
      <t>ド</t>
    </rPh>
    <phoneticPr fontId="9"/>
  </si>
  <si>
    <t>https://kijokai.or.jp/agatsuma-nouge/</t>
    <phoneticPr fontId="9"/>
  </si>
  <si>
    <t>VISA,UFJ,NICOS,Mastercard,AMERICAN EXPRESS,JCB,Union Pay</t>
    <phoneticPr fontId="9"/>
  </si>
  <si>
    <t>利根保健生活協同組合利根中央病院</t>
    <phoneticPr fontId="9"/>
  </si>
  <si>
    <t>ToneChuoHospital</t>
    <phoneticPr fontId="9"/>
  </si>
  <si>
    <t>378-0012</t>
    <phoneticPr fontId="9"/>
  </si>
  <si>
    <t>群馬県沼田市沼須町910-1</t>
    <phoneticPr fontId="9"/>
  </si>
  <si>
    <t>910-1 Numasumachi, Numata, Gumma</t>
    <phoneticPr fontId="9"/>
  </si>
  <si>
    <t>0278-22-4321</t>
    <phoneticPr fontId="9"/>
  </si>
  <si>
    <t>月-金:8:40-11:30,13:30-16:00 (予約制)★土:8:40-11:30★救急外来24時間対応</t>
    <phoneticPr fontId="9"/>
  </si>
  <si>
    <t>http://www.tonehoken.or.jp/ (日本語)</t>
    <phoneticPr fontId="9"/>
  </si>
  <si>
    <t>救急科：EN、ZH、DE、ES、TL　内科：EN、ZH、DE、ES、TL　外科：EN、ZH、DE、ES、TL　小児科：EN、ZH、DE、ES、TL　脳神経外科：EN、ZH、DE、ES、TL　整形外科：EN、ZH、DE、ES、TL★眼科：EN、ZH、DE、ES、TL★産科：EN、ZH、DE、ES、TL★婦人科：EN、ZH、DE、ES、TL</t>
    <phoneticPr fontId="9"/>
  </si>
  <si>
    <t>沼田脳神経外科循環器科病院</t>
    <rPh sb="0" eb="2">
      <t>ヌマタ</t>
    </rPh>
    <rPh sb="2" eb="5">
      <t>ノウシンケイ</t>
    </rPh>
    <rPh sb="5" eb="7">
      <t>ゲカ</t>
    </rPh>
    <rPh sb="7" eb="11">
      <t>ジュンカンキカ</t>
    </rPh>
    <rPh sb="11" eb="13">
      <t>ビョウイン</t>
    </rPh>
    <phoneticPr fontId="9"/>
  </si>
  <si>
    <t>Numata Neurosurgery &amp; Heart Disease Hospital</t>
    <phoneticPr fontId="9"/>
  </si>
  <si>
    <t>378-0014</t>
    <phoneticPr fontId="9"/>
  </si>
  <si>
    <t>群馬県沼田市栄町8</t>
    <rPh sb="0" eb="3">
      <t>グンマケン</t>
    </rPh>
    <rPh sb="3" eb="6">
      <t>ヌマタシ</t>
    </rPh>
    <rPh sb="6" eb="8">
      <t>サカエチョウ</t>
    </rPh>
    <phoneticPr fontId="9"/>
  </si>
  <si>
    <t>8 Sakae-machi,Numata-shi,Gunma</t>
    <phoneticPr fontId="9"/>
  </si>
  <si>
    <t>0278-22-5052</t>
    <phoneticPr fontId="9"/>
  </si>
  <si>
    <t>月-土:8:30-16:30（救急外来24時間対応）</t>
    <rPh sb="0" eb="1">
      <t>ゲツ</t>
    </rPh>
    <rPh sb="2" eb="3">
      <t>ド</t>
    </rPh>
    <rPh sb="15" eb="17">
      <t>キュウキュウ</t>
    </rPh>
    <rPh sb="17" eb="19">
      <t>ガイライ</t>
    </rPh>
    <rPh sb="21" eb="25">
      <t>ジカンタイオウ</t>
    </rPh>
    <phoneticPr fontId="9"/>
  </si>
  <si>
    <t>https://kijokai.or.jp/numata-nouge/</t>
    <phoneticPr fontId="9"/>
  </si>
  <si>
    <t>脳神経外科・心臓血管外科・循環器内科・救急科・内科・外科・リウマチ科・腎臓内科：EN,KO,ID</t>
    <rPh sb="0" eb="3">
      <t>ノウシンケイ</t>
    </rPh>
    <rPh sb="3" eb="5">
      <t>ゲカ</t>
    </rPh>
    <rPh sb="6" eb="8">
      <t>シンゾウ</t>
    </rPh>
    <rPh sb="8" eb="10">
      <t>ケッカン</t>
    </rPh>
    <rPh sb="10" eb="12">
      <t>ゲカ</t>
    </rPh>
    <rPh sb="13" eb="16">
      <t>ジュンカンキ</t>
    </rPh>
    <rPh sb="16" eb="18">
      <t>ナイカ</t>
    </rPh>
    <rPh sb="19" eb="22">
      <t>キュウキュウカ</t>
    </rPh>
    <rPh sb="23" eb="25">
      <t>ナイカ</t>
    </rPh>
    <rPh sb="26" eb="28">
      <t>ゲカ</t>
    </rPh>
    <rPh sb="33" eb="34">
      <t>カ</t>
    </rPh>
    <rPh sb="35" eb="39">
      <t>ジンゾウナイカ</t>
    </rPh>
    <phoneticPr fontId="9"/>
  </si>
  <si>
    <t>VISA,DC,UFJ,NICOS,Mastercard,AMERICAN EXPRESS,JCB,MUFG,Union Pay</t>
    <phoneticPr fontId="9"/>
  </si>
  <si>
    <t>第二次救急医療機関</t>
    <rPh sb="0" eb="3">
      <t>ダイニジ</t>
    </rPh>
    <rPh sb="3" eb="5">
      <t>キュウキュウ</t>
    </rPh>
    <rPh sb="5" eb="7">
      <t>イリョウ</t>
    </rPh>
    <rPh sb="7" eb="9">
      <t>キカン</t>
    </rPh>
    <phoneticPr fontId="13"/>
  </si>
  <si>
    <t>翻訳端末の利用、対話可能な医師による対応：EN、外国語が話せる職員：ID</t>
    <rPh sb="0" eb="2">
      <t>ホンヤク</t>
    </rPh>
    <rPh sb="2" eb="4">
      <t>タンマツ</t>
    </rPh>
    <rPh sb="5" eb="7">
      <t>リヨウ</t>
    </rPh>
    <rPh sb="8" eb="10">
      <t>タイワ</t>
    </rPh>
    <rPh sb="10" eb="12">
      <t>カノウ</t>
    </rPh>
    <rPh sb="13" eb="15">
      <t>イシ</t>
    </rPh>
    <rPh sb="18" eb="20">
      <t>タイオウ</t>
    </rPh>
    <rPh sb="24" eb="27">
      <t>ガイコクゴ</t>
    </rPh>
    <rPh sb="28" eb="29">
      <t>ハナ</t>
    </rPh>
    <rPh sb="31" eb="33">
      <t>ショクイン</t>
    </rPh>
    <phoneticPr fontId="9"/>
  </si>
  <si>
    <t>沼田クリニック</t>
    <rPh sb="0" eb="2">
      <t>ヌマタ</t>
    </rPh>
    <phoneticPr fontId="9"/>
  </si>
  <si>
    <t>Numata Clinic</t>
    <phoneticPr fontId="9"/>
  </si>
  <si>
    <t>群馬県沼田市栄町61番地3</t>
    <phoneticPr fontId="9"/>
  </si>
  <si>
    <t>61-3 Sakae-machi,Numata-shi,Gunma</t>
    <phoneticPr fontId="9"/>
  </si>
  <si>
    <t>0278-22-1188</t>
    <phoneticPr fontId="9"/>
  </si>
  <si>
    <t>月-金:7:30-16:30</t>
    <rPh sb="0" eb="1">
      <t>ゲツ</t>
    </rPh>
    <rPh sb="2" eb="3">
      <t>キン</t>
    </rPh>
    <phoneticPr fontId="9"/>
  </si>
  <si>
    <t>https://kijokai.or.jp/numata-clinic/</t>
    <phoneticPr fontId="9"/>
  </si>
  <si>
    <t>内科：EN</t>
    <rPh sb="0" eb="2">
      <t>ナイカ</t>
    </rPh>
    <phoneticPr fontId="9"/>
  </si>
  <si>
    <t>今成歯科医院</t>
    <rPh sb="0" eb="4">
      <t>イマナリシカ</t>
    </rPh>
    <rPh sb="4" eb="6">
      <t>イイン</t>
    </rPh>
    <phoneticPr fontId="9"/>
  </si>
  <si>
    <t>Imanari Dental Office</t>
    <phoneticPr fontId="9"/>
  </si>
  <si>
    <t>379-1203</t>
    <phoneticPr fontId="9"/>
  </si>
  <si>
    <t>群馬県利根郡昭和村糸井381</t>
    <rPh sb="0" eb="3">
      <t>グンマケン</t>
    </rPh>
    <rPh sb="3" eb="6">
      <t>トネグン</t>
    </rPh>
    <rPh sb="6" eb="9">
      <t>ショウワムラ</t>
    </rPh>
    <rPh sb="9" eb="11">
      <t>イトイ</t>
    </rPh>
    <phoneticPr fontId="9"/>
  </si>
  <si>
    <t>381 Itoi,showa-mura,Tone-gun,Gunma</t>
    <phoneticPr fontId="9"/>
  </si>
  <si>
    <t>0278-24-1211</t>
    <phoneticPr fontId="9"/>
  </si>
  <si>
    <t>月-水、金土:8:30-12:00,14:00-18:00</t>
    <rPh sb="0" eb="1">
      <t>ゲツ</t>
    </rPh>
    <rPh sb="2" eb="3">
      <t>スイ</t>
    </rPh>
    <rPh sb="4" eb="5">
      <t>キン</t>
    </rPh>
    <rPh sb="5" eb="6">
      <t>ド</t>
    </rPh>
    <phoneticPr fontId="9"/>
  </si>
  <si>
    <t>翻訳端末の利用、対話可能な医師による対応：EN</t>
    <rPh sb="0" eb="2">
      <t>ホンヤク</t>
    </rPh>
    <rPh sb="2" eb="4">
      <t>タンマツ</t>
    </rPh>
    <rPh sb="5" eb="7">
      <t>リヨウ</t>
    </rPh>
    <rPh sb="8" eb="10">
      <t>タイワ</t>
    </rPh>
    <rPh sb="10" eb="12">
      <t>カノウ</t>
    </rPh>
    <rPh sb="13" eb="15">
      <t>イシ</t>
    </rPh>
    <rPh sb="18" eb="20">
      <t>タイオウ</t>
    </rPh>
    <phoneticPr fontId="9"/>
  </si>
  <si>
    <t>1008 沼田</t>
  </si>
  <si>
    <t>内田病院</t>
    <rPh sb="0" eb="2">
      <t>ウチダ</t>
    </rPh>
    <rPh sb="2" eb="4">
      <t>ビョウイン</t>
    </rPh>
    <phoneticPr fontId="1"/>
  </si>
  <si>
    <t>Uchida　Hospital</t>
    <phoneticPr fontId="1"/>
  </si>
  <si>
    <t>378-0005</t>
    <phoneticPr fontId="1"/>
  </si>
  <si>
    <t>群馬県沼田市久屋原町345-1</t>
    <phoneticPr fontId="1"/>
  </si>
  <si>
    <t>345-1 Kuyahara-machi,Numata-shi,Gunma</t>
    <phoneticPr fontId="1"/>
  </si>
  <si>
    <t>0278-23-1231</t>
    <phoneticPr fontId="1"/>
  </si>
  <si>
    <t>月-金:8:30-12:00,14:00-17:00 土:8:30-12:00,救急外来24時間対応</t>
    <rPh sb="27" eb="28">
      <t>ド</t>
    </rPh>
    <rPh sb="40" eb="42">
      <t>キュウキュウ</t>
    </rPh>
    <rPh sb="42" eb="44">
      <t>ガイライ</t>
    </rPh>
    <rPh sb="46" eb="48">
      <t>ジカン</t>
    </rPh>
    <rPh sb="48" eb="50">
      <t>タイオウ</t>
    </rPh>
    <phoneticPr fontId="1"/>
  </si>
  <si>
    <t>https://taiseikai-group.com/</t>
    <phoneticPr fontId="1"/>
  </si>
  <si>
    <t>内科：英、韓</t>
    <phoneticPr fontId="1"/>
  </si>
  <si>
    <t>VISA,ＵC,Mastercard,JCB,AMERICAN EXPRESS,Diners Club,DISCOVER</t>
    <phoneticPr fontId="1"/>
  </si>
  <si>
    <t>QUICPay,ゆうちょ銀行PAY,K+,ATONE.,Pring,auPAY,FamiPAY,EPOSPAY,ANApay,payどん,LuVitpay,JALPAY,BNPJ,GLN,Alipay</t>
    <phoneticPr fontId="1"/>
  </si>
  <si>
    <t>桐生厚生総合病院</t>
    <rPh sb="0" eb="2">
      <t>キリュウ</t>
    </rPh>
    <rPh sb="2" eb="4">
      <t>コウセイ</t>
    </rPh>
    <rPh sb="4" eb="6">
      <t>ソウゴウ</t>
    </rPh>
    <rPh sb="6" eb="8">
      <t>ビョウイン</t>
    </rPh>
    <phoneticPr fontId="1"/>
  </si>
  <si>
    <t>Kiryu Kosei General Hospital</t>
    <phoneticPr fontId="1"/>
  </si>
  <si>
    <t>376-0024</t>
    <phoneticPr fontId="1"/>
  </si>
  <si>
    <t>群馬県桐生市織姫町6-3</t>
    <rPh sb="0" eb="3">
      <t>グンマケン</t>
    </rPh>
    <rPh sb="3" eb="6">
      <t>キリュウシ</t>
    </rPh>
    <rPh sb="6" eb="9">
      <t>オリヒメチョウ</t>
    </rPh>
    <phoneticPr fontId="13"/>
  </si>
  <si>
    <t>6-3 Orihimecho,Kiryu-shi,Gunma</t>
    <phoneticPr fontId="9"/>
  </si>
  <si>
    <t>0277-44-7171</t>
    <phoneticPr fontId="1"/>
  </si>
  <si>
    <t>月-金:8:45-11:30 土日祝:救急外来にて対応（混雑時不可の場合あり）</t>
    <rPh sb="0" eb="1">
      <t>ゲツ</t>
    </rPh>
    <rPh sb="2" eb="3">
      <t>キン</t>
    </rPh>
    <rPh sb="15" eb="17">
      <t>ドニチ</t>
    </rPh>
    <rPh sb="17" eb="18">
      <t>シュク</t>
    </rPh>
    <rPh sb="19" eb="21">
      <t>キュウキュウ</t>
    </rPh>
    <rPh sb="21" eb="23">
      <t>ガイライ</t>
    </rPh>
    <rPh sb="25" eb="27">
      <t>タイオウ</t>
    </rPh>
    <rPh sb="28" eb="31">
      <t>コンザツジ</t>
    </rPh>
    <rPh sb="31" eb="33">
      <t>フカ</t>
    </rPh>
    <rPh sb="34" eb="36">
      <t>バアイ</t>
    </rPh>
    <phoneticPr fontId="13"/>
  </si>
  <si>
    <t>https://www.kosei-hospital.kiryu.gunma.jp/</t>
    <phoneticPr fontId="9"/>
  </si>
  <si>
    <t>内科ほか：EN</t>
    <phoneticPr fontId="1"/>
  </si>
  <si>
    <t>ＳＵＢＡＲＵ健康保険組合太田記念病院</t>
    <rPh sb="6" eb="8">
      <t>ケンコウ</t>
    </rPh>
    <rPh sb="8" eb="10">
      <t>ホケン</t>
    </rPh>
    <rPh sb="10" eb="12">
      <t>クミアイ</t>
    </rPh>
    <rPh sb="12" eb="14">
      <t>オオタ</t>
    </rPh>
    <rPh sb="14" eb="16">
      <t>キネン</t>
    </rPh>
    <rPh sb="16" eb="18">
      <t>ビョウイン</t>
    </rPh>
    <phoneticPr fontId="9"/>
  </si>
  <si>
    <t>SUBARU Health Insurance Society Ota Memorial Hospital</t>
    <phoneticPr fontId="9"/>
  </si>
  <si>
    <t>373-8585</t>
    <phoneticPr fontId="9"/>
  </si>
  <si>
    <t>群馬県太田市大島町455-1</t>
    <rPh sb="0" eb="3">
      <t>グンマケン</t>
    </rPh>
    <rPh sb="3" eb="6">
      <t>オオタシ</t>
    </rPh>
    <rPh sb="6" eb="8">
      <t>オオシマ</t>
    </rPh>
    <rPh sb="8" eb="9">
      <t>チョウ</t>
    </rPh>
    <phoneticPr fontId="9"/>
  </si>
  <si>
    <t>455-1,Oshima-cho,Otacity,Gunma</t>
    <phoneticPr fontId="9"/>
  </si>
  <si>
    <t>0276-55-2200</t>
    <phoneticPr fontId="9"/>
  </si>
  <si>
    <t>月-金:8:30-11:00、第1，3，5土:8:30-11:00（救命救急センター24時間対応）</t>
    <rPh sb="0" eb="1">
      <t>ゲツ</t>
    </rPh>
    <rPh sb="2" eb="3">
      <t>キン</t>
    </rPh>
    <rPh sb="15" eb="16">
      <t>ダイ</t>
    </rPh>
    <rPh sb="21" eb="22">
      <t>ド</t>
    </rPh>
    <rPh sb="34" eb="36">
      <t>キュウメイ</t>
    </rPh>
    <rPh sb="36" eb="38">
      <t>キュウキュウ</t>
    </rPh>
    <rPh sb="44" eb="46">
      <t>ジカン</t>
    </rPh>
    <rPh sb="46" eb="48">
      <t>タイオウ</t>
    </rPh>
    <phoneticPr fontId="9"/>
  </si>
  <si>
    <t>https://www.ota-hosp.or.jp/</t>
    <phoneticPr fontId="9"/>
  </si>
  <si>
    <t>内科：ENほか　外科：ENほか　皮膚科：ENほか　泌尿器科：ENほか　産婦人科：ENほか　その他：ENほか</t>
    <phoneticPr fontId="9"/>
  </si>
  <si>
    <t>VISA、MASTER、UFJ、NICOS、AMEX、Diners Club、JCB、MUFGCARD、ＤＩＳＣＯＶＥＲ</t>
    <phoneticPr fontId="9"/>
  </si>
  <si>
    <t>言語により対応時間は異なる</t>
    <rPh sb="0" eb="2">
      <t>ゲンゴ</t>
    </rPh>
    <rPh sb="5" eb="7">
      <t>タイオウ</t>
    </rPh>
    <rPh sb="7" eb="9">
      <t>ジカン</t>
    </rPh>
    <rPh sb="10" eb="11">
      <t>コト</t>
    </rPh>
    <phoneticPr fontId="9"/>
  </si>
  <si>
    <t>電話対応及び翻訳端末の利用による対応のみ</t>
    <rPh sb="0" eb="2">
      <t>デンワ</t>
    </rPh>
    <rPh sb="2" eb="4">
      <t>タイオウ</t>
    </rPh>
    <rPh sb="4" eb="5">
      <t>オヨ</t>
    </rPh>
    <rPh sb="6" eb="8">
      <t>ホンヤク</t>
    </rPh>
    <rPh sb="8" eb="10">
      <t>タンマツ</t>
    </rPh>
    <rPh sb="11" eb="13">
      <t>リヨウ</t>
    </rPh>
    <rPh sb="16" eb="18">
      <t>タイオウ</t>
    </rPh>
    <phoneticPr fontId="13"/>
  </si>
  <si>
    <t>1010 太田・館林</t>
  </si>
  <si>
    <t>医療法人　慶仁会　城山病院</t>
    <rPh sb="0" eb="2">
      <t>イリョウ</t>
    </rPh>
    <rPh sb="2" eb="4">
      <t>ホウジン</t>
    </rPh>
    <rPh sb="5" eb="6">
      <t>ケイ</t>
    </rPh>
    <rPh sb="6" eb="7">
      <t>ジン</t>
    </rPh>
    <rPh sb="7" eb="8">
      <t>カイ</t>
    </rPh>
    <rPh sb="9" eb="11">
      <t>シロヤマ</t>
    </rPh>
    <rPh sb="11" eb="13">
      <t>ビョウイン</t>
    </rPh>
    <phoneticPr fontId="13"/>
  </si>
  <si>
    <t>Shiroyama Hospital</t>
  </si>
  <si>
    <t>373-0817</t>
  </si>
  <si>
    <t>群馬県太田市飯塚町1番地</t>
  </si>
  <si>
    <t>1 Iidukacho, Ota, Gunma</t>
    <phoneticPr fontId="9"/>
  </si>
  <si>
    <t>0276-46-0311</t>
  </si>
  <si>
    <t>月-金：9：00-12：00, 14：00-16：30
土：9：00-12：00</t>
    <phoneticPr fontId="9"/>
  </si>
  <si>
    <t>http://www.shiroyama-hospital.or.jp/（日本語）</t>
    <rPh sb="37" eb="40">
      <t>ニホンゴ</t>
    </rPh>
    <phoneticPr fontId="13"/>
  </si>
  <si>
    <t>救急科:EN　内科:EN、ES、PT　外科:EN、ES、PT　整形外科EN、ES、PT　その他:EN、ES、PT</t>
    <rPh sb="0" eb="2">
      <t>キュウキュウ</t>
    </rPh>
    <rPh sb="2" eb="3">
      <t>カ</t>
    </rPh>
    <rPh sb="7" eb="9">
      <t>ナイカ</t>
    </rPh>
    <rPh sb="19" eb="21">
      <t>ゲカ</t>
    </rPh>
    <rPh sb="31" eb="33">
      <t>セイケイ</t>
    </rPh>
    <rPh sb="33" eb="35">
      <t>ゲカ</t>
    </rPh>
    <rPh sb="46" eb="47">
      <t>タ</t>
    </rPh>
    <phoneticPr fontId="13"/>
  </si>
  <si>
    <t>VISA、MASTER、AMEX、Diners Club、JCBほか</t>
    <phoneticPr fontId="9"/>
  </si>
  <si>
    <t>翻訳端末の利用による対応のみ</t>
  </si>
  <si>
    <t>群馬県立がんセンター</t>
    <rPh sb="0" eb="3">
      <t>グンマケン</t>
    </rPh>
    <rPh sb="3" eb="4">
      <t>リツ</t>
    </rPh>
    <phoneticPr fontId="9"/>
  </si>
  <si>
    <t>Gunma Prefectural Cancer Center</t>
    <phoneticPr fontId="9"/>
  </si>
  <si>
    <t>373-8550</t>
    <phoneticPr fontId="9"/>
  </si>
  <si>
    <t>群馬県太田市高林西町617-1</t>
    <rPh sb="0" eb="3">
      <t>グンマケン</t>
    </rPh>
    <rPh sb="3" eb="6">
      <t>オオタシ</t>
    </rPh>
    <rPh sb="6" eb="8">
      <t>タカバヤシ</t>
    </rPh>
    <rPh sb="8" eb="10">
      <t>ニシチョウ</t>
    </rPh>
    <phoneticPr fontId="9"/>
  </si>
  <si>
    <t>617-1,Takahayashinishi-cho,Ota,Gunma</t>
    <phoneticPr fontId="9"/>
  </si>
  <si>
    <t>0276-38-0771</t>
    <phoneticPr fontId="9"/>
  </si>
  <si>
    <t>月-金:8:30-11:00</t>
    <rPh sb="0" eb="1">
      <t>ゲツ</t>
    </rPh>
    <rPh sb="2" eb="3">
      <t>キン</t>
    </rPh>
    <phoneticPr fontId="9"/>
  </si>
  <si>
    <t>http://www.gunma-cc.jp/</t>
    <phoneticPr fontId="9"/>
  </si>
  <si>
    <t>内科（がんに限る）、外科（がんに限る）:EN,PT,ES,ZH</t>
    <rPh sb="0" eb="2">
      <t>ナイカ</t>
    </rPh>
    <rPh sb="6" eb="7">
      <t>カギ</t>
    </rPh>
    <rPh sb="10" eb="12">
      <t>ゲカ</t>
    </rPh>
    <rPh sb="16" eb="17">
      <t>カギ</t>
    </rPh>
    <phoneticPr fontId="9"/>
  </si>
  <si>
    <t>VISA、MASTER、AMEX、Diners Club、JCB、NICOS</t>
    <phoneticPr fontId="9"/>
  </si>
  <si>
    <t>EN,ZH,KOほか/24時間265日</t>
    <phoneticPr fontId="9"/>
  </si>
  <si>
    <t>翻訳端末の利用、通訳ボランティアの利用、外国語が話せる職員：ZH</t>
    <rPh sb="20" eb="22">
      <t>ガイコク</t>
    </rPh>
    <rPh sb="22" eb="23">
      <t>ゴ</t>
    </rPh>
    <rPh sb="24" eb="25">
      <t>ハナ</t>
    </rPh>
    <rPh sb="27" eb="29">
      <t>ショクイン</t>
    </rPh>
    <phoneticPr fontId="9"/>
  </si>
  <si>
    <t>医療法人　こばやし小児科内科医院　喜多村クリニック　</t>
    <rPh sb="0" eb="2">
      <t>イリョウ</t>
    </rPh>
    <rPh sb="2" eb="4">
      <t>ホウジン</t>
    </rPh>
    <rPh sb="9" eb="12">
      <t>ショウニカ</t>
    </rPh>
    <rPh sb="12" eb="14">
      <t>ナイカ</t>
    </rPh>
    <rPh sb="14" eb="16">
      <t>イイン</t>
    </rPh>
    <rPh sb="17" eb="20">
      <t>キタムラ</t>
    </rPh>
    <phoneticPr fontId="9"/>
  </si>
  <si>
    <t>Kobayashi Pediatric and Internal Medicine Clinic</t>
    <phoneticPr fontId="9"/>
  </si>
  <si>
    <t xml:space="preserve">373-0020 </t>
    <phoneticPr fontId="9"/>
  </si>
  <si>
    <t>群馬県太田市東本町40番30号</t>
    <phoneticPr fontId="9"/>
  </si>
  <si>
    <t xml:space="preserve">40-30, Higashihoncho, Ota-city, Gunma, 373-0020 </t>
    <phoneticPr fontId="9"/>
  </si>
  <si>
    <t>0276-26-1000</t>
    <phoneticPr fontId="9"/>
  </si>
  <si>
    <t>月-金:9:00-12:30,14:30-18:00★土:9:00-12:30</t>
    <phoneticPr fontId="9"/>
  </si>
  <si>
    <t>http://www.kobamic.jp/index.html  (日本語)</t>
    <phoneticPr fontId="9"/>
  </si>
  <si>
    <t>対話可能な医師による対応:EN</t>
    <rPh sb="0" eb="2">
      <t>タイワ</t>
    </rPh>
    <rPh sb="2" eb="4">
      <t>カノウ</t>
    </rPh>
    <rPh sb="5" eb="7">
      <t>イシ</t>
    </rPh>
    <rPh sb="10" eb="12">
      <t>タイオウ</t>
    </rPh>
    <phoneticPr fontId="13"/>
  </si>
  <si>
    <t>公立館林厚生病院</t>
    <rPh sb="0" eb="2">
      <t>コウリツ</t>
    </rPh>
    <rPh sb="2" eb="4">
      <t>タテバヤシ</t>
    </rPh>
    <rPh sb="4" eb="6">
      <t>コウセイ</t>
    </rPh>
    <rPh sb="6" eb="8">
      <t>ビョウイン</t>
    </rPh>
    <phoneticPr fontId="9"/>
  </si>
  <si>
    <t>Tatebayashi Kosei General Hospital</t>
    <phoneticPr fontId="9"/>
  </si>
  <si>
    <t>374-0055</t>
    <phoneticPr fontId="9"/>
  </si>
  <si>
    <t>群馬県館林市成島町262-1</t>
    <rPh sb="0" eb="3">
      <t>グンマケン</t>
    </rPh>
    <rPh sb="3" eb="6">
      <t>タテバヤシシ</t>
    </rPh>
    <rPh sb="6" eb="9">
      <t>ナルシマチョウ</t>
    </rPh>
    <phoneticPr fontId="9"/>
  </si>
  <si>
    <t>262-1,Narushimacho,Tatebayashi-city,Gunma</t>
    <phoneticPr fontId="9"/>
  </si>
  <si>
    <t>0276-72-3140</t>
    <phoneticPr fontId="9"/>
  </si>
  <si>
    <t>月-金:8:30-11:00（診療科、診療日により異なる場合あり） 土日祝:救急外来24時間対応</t>
    <rPh sb="0" eb="1">
      <t>ゲツ</t>
    </rPh>
    <rPh sb="2" eb="3">
      <t>キン</t>
    </rPh>
    <rPh sb="15" eb="18">
      <t>シンリョウカ</t>
    </rPh>
    <rPh sb="19" eb="22">
      <t>シンリョウビ</t>
    </rPh>
    <rPh sb="25" eb="26">
      <t>コト</t>
    </rPh>
    <rPh sb="28" eb="30">
      <t>バアイ</t>
    </rPh>
    <rPh sb="34" eb="37">
      <t>ドニチシュク</t>
    </rPh>
    <rPh sb="38" eb="40">
      <t>キュウキュウ</t>
    </rPh>
    <rPh sb="40" eb="42">
      <t>ガイライ</t>
    </rPh>
    <rPh sb="44" eb="46">
      <t>ジカン</t>
    </rPh>
    <rPh sb="46" eb="48">
      <t>タイオウ</t>
    </rPh>
    <phoneticPr fontId="9"/>
  </si>
  <si>
    <t>http://www.tatebayashikoseibyoin.jp/</t>
    <phoneticPr fontId="9"/>
  </si>
  <si>
    <t>内科ほか：EN</t>
    <phoneticPr fontId="9"/>
  </si>
  <si>
    <t>VISA、MASTER、AMEX、Diners Club、JCB、DISCOVER</t>
    <phoneticPr fontId="9"/>
  </si>
  <si>
    <t>通訳可能な職員：EN,ZH、通訳ボランティア：EN,ZHによる対応</t>
    <rPh sb="0" eb="2">
      <t>ツウヤク</t>
    </rPh>
    <rPh sb="2" eb="4">
      <t>カノウ</t>
    </rPh>
    <rPh sb="5" eb="7">
      <t>ショクイン</t>
    </rPh>
    <rPh sb="14" eb="16">
      <t>ツウヤク</t>
    </rPh>
    <rPh sb="31" eb="33">
      <t>タイオウ</t>
    </rPh>
    <phoneticPr fontId="9"/>
  </si>
  <si>
    <t>11埼玉県</t>
    <rPh sb="2" eb="5">
      <t>サイタマケン</t>
    </rPh>
    <phoneticPr fontId="10"/>
  </si>
  <si>
    <t>ＴＭＧ宗岡中央病院</t>
    <rPh sb="0" eb="9">
      <t>ｔ</t>
    </rPh>
    <phoneticPr fontId="27"/>
  </si>
  <si>
    <t>TMG Muneoka center Hospital</t>
  </si>
  <si>
    <t>353-0001</t>
  </si>
  <si>
    <t>埼玉県志木市上宗岡5-14-50</t>
    <rPh sb="0" eb="3">
      <t>サイタマケン</t>
    </rPh>
    <rPh sb="3" eb="16">
      <t>シキシ</t>
    </rPh>
    <phoneticPr fontId="27"/>
  </si>
  <si>
    <t>5-14-50, Kamimuneoka, Shiki-shi, Saitama</t>
  </si>
  <si>
    <t>048-472-9211</t>
  </si>
  <si>
    <t>月-金:8:30-12:00/13:00～16:30
土:8:30-12:00（救急外来24時間対応)
日・祝日：救急外来24時間対応</t>
    <rPh sb="27" eb="28">
      <t>ツチ</t>
    </rPh>
    <phoneticPr fontId="27"/>
  </si>
  <si>
    <t>内科：EN・ZH
外科：EN
小児科：EN
整形外科：EN
リハビリテーション科：EN
泌尿器科：EN</t>
    <rPh sb="22" eb="24">
      <t>セイケイ</t>
    </rPh>
    <rPh sb="24" eb="26">
      <t>ゲカ</t>
    </rPh>
    <phoneticPr fontId="27"/>
  </si>
  <si>
    <t>Visa、Master、JCB、デビットカード</t>
  </si>
  <si>
    <t>11埼玉県</t>
    <rPh sb="2" eb="5">
      <t>サイタマケン</t>
    </rPh>
    <phoneticPr fontId="13"/>
  </si>
  <si>
    <t>1102 南西部</t>
  </si>
  <si>
    <t>ＴＭＧあさか医療センター</t>
    <rPh sb="6" eb="8">
      <t>イリョウ</t>
    </rPh>
    <phoneticPr fontId="27"/>
  </si>
  <si>
    <t>ＴＭＧ asaka medical center</t>
  </si>
  <si>
    <t>351-0023</t>
  </si>
  <si>
    <t>埼玉県朝霞市溝沼1340-1</t>
    <rPh sb="0" eb="3">
      <t>サイタマケン</t>
    </rPh>
    <rPh sb="3" eb="6">
      <t>アサカシ</t>
    </rPh>
    <rPh sb="6" eb="8">
      <t>ミゾヌマ</t>
    </rPh>
    <phoneticPr fontId="27"/>
  </si>
  <si>
    <t>1340-1,mizonuma,
asakashi,saitamaprefeture,</t>
  </si>
  <si>
    <t>048-466-2055</t>
  </si>
  <si>
    <t>月-土:9:00-17:00
（土曜PMは診療科に限りあり）
（救急外来24時間対応)
土日・祝日：救急外来24時間対応</t>
    <rPh sb="2" eb="3">
      <t>ツチ</t>
    </rPh>
    <rPh sb="16" eb="18">
      <t>ドヨウ</t>
    </rPh>
    <rPh sb="21" eb="24">
      <t>シンリョウカ</t>
    </rPh>
    <rPh sb="25" eb="26">
      <t>カギ</t>
    </rPh>
    <rPh sb="32" eb="34">
      <t>キュウキュウ</t>
    </rPh>
    <rPh sb="34" eb="36">
      <t>ガイライ</t>
    </rPh>
    <rPh sb="38" eb="40">
      <t>ジカン</t>
    </rPh>
    <rPh sb="40" eb="42">
      <t>タイオウ</t>
    </rPh>
    <rPh sb="44" eb="45">
      <t>ツチ</t>
    </rPh>
    <rPh sb="45" eb="46">
      <t>ニチ</t>
    </rPh>
    <rPh sb="47" eb="49">
      <t>シュクジツ</t>
    </rPh>
    <phoneticPr fontId="28"/>
  </si>
  <si>
    <t>救急科：EN
内科：EN
外科：EN
小児科：EN
形成外科：EN
皮膚科：EN
脳神経外科：EN
泌尿器科：EN
整形外科：EN
眼科：EN
耳鼻咽喉科：EN
歯科口腔外科：EN
婦人科：EN
その他：EN</t>
    <rPh sb="26" eb="28">
      <t>ケイセイ</t>
    </rPh>
    <rPh sb="28" eb="29">
      <t>ゲ</t>
    </rPh>
    <rPh sb="29" eb="30">
      <t>カ</t>
    </rPh>
    <rPh sb="83" eb="85">
      <t>コウクウ</t>
    </rPh>
    <rPh sb="85" eb="87">
      <t>ゲカ</t>
    </rPh>
    <rPh sb="91" eb="94">
      <t>フジンカ</t>
    </rPh>
    <phoneticPr fontId="28"/>
  </si>
  <si>
    <t>第二次救急医療機関</t>
    <rPh sb="0" eb="1">
      <t>ダイ</t>
    </rPh>
    <rPh sb="1" eb="2">
      <t>ニ</t>
    </rPh>
    <rPh sb="2" eb="3">
      <t>ジ</t>
    </rPh>
    <rPh sb="3" eb="5">
      <t>キュウキュウ</t>
    </rPh>
    <rPh sb="5" eb="7">
      <t>イリョウ</t>
    </rPh>
    <rPh sb="7" eb="9">
      <t>キカン</t>
    </rPh>
    <phoneticPr fontId="27"/>
  </si>
  <si>
    <t xml:space="preserve">火曜　PM
金曜　PM
土曜　AM
韓国語を話せる医師による外来：KO
月曜　PM
火曜　１日
木曜　AM
ポルトガル語を話せる医師による外来
：PT
</t>
    <rPh sb="0" eb="2">
      <t>カヨウ</t>
    </rPh>
    <rPh sb="6" eb="8">
      <t>キンヨウ</t>
    </rPh>
    <rPh sb="12" eb="14">
      <t>ドヨウ</t>
    </rPh>
    <rPh sb="18" eb="21">
      <t>カンコクゴ</t>
    </rPh>
    <rPh sb="22" eb="23">
      <t>ハナ</t>
    </rPh>
    <rPh sb="25" eb="27">
      <t>イシ</t>
    </rPh>
    <rPh sb="30" eb="32">
      <t>ガイライ</t>
    </rPh>
    <rPh sb="36" eb="38">
      <t>ゲツヨウ</t>
    </rPh>
    <rPh sb="42" eb="44">
      <t>カヨウ</t>
    </rPh>
    <rPh sb="46" eb="47">
      <t>ヒ</t>
    </rPh>
    <rPh sb="48" eb="50">
      <t>モクヨウ</t>
    </rPh>
    <rPh sb="59" eb="60">
      <t>ゴ</t>
    </rPh>
    <rPh sb="61" eb="62">
      <t>ハナ</t>
    </rPh>
    <rPh sb="64" eb="66">
      <t>イシ</t>
    </rPh>
    <rPh sb="69" eb="71">
      <t>ガイライ</t>
    </rPh>
    <phoneticPr fontId="27"/>
  </si>
  <si>
    <t>あおば台診療所</t>
  </si>
  <si>
    <t>Aobadai Medical Clinic</t>
  </si>
  <si>
    <t>351-0031</t>
  </si>
  <si>
    <t>埼玉県朝霞市宮戸3‐8‐2</t>
  </si>
  <si>
    <t>3-8-2 Miyado Asaka city 351-0031 Saitama</t>
  </si>
  <si>
    <t>048-474-5270</t>
  </si>
  <si>
    <t>午前　8:30～12:00</t>
  </si>
  <si>
    <t>aobadai-mc.com</t>
  </si>
  <si>
    <t>総合診療（小児から老人まで）:EN、ES、PT</t>
  </si>
  <si>
    <t>英語 スペイン語、ポルトガル語　当院診療時間内</t>
  </si>
  <si>
    <t>上尾中央総合病院</t>
    <rPh sb="0" eb="2">
      <t>アゲオ</t>
    </rPh>
    <rPh sb="2" eb="4">
      <t>チュウオウ</t>
    </rPh>
    <rPh sb="4" eb="6">
      <t>ソウゴウ</t>
    </rPh>
    <rPh sb="6" eb="8">
      <t>ビョウイン</t>
    </rPh>
    <phoneticPr fontId="27"/>
  </si>
  <si>
    <t>Ageo　Central　General　Hospital</t>
  </si>
  <si>
    <t>362-8588</t>
  </si>
  <si>
    <t>埼玉県上尾市柏座1-10-10</t>
    <rPh sb="0" eb="3">
      <t>サイタマケン</t>
    </rPh>
    <rPh sb="3" eb="6">
      <t>アゲオシ</t>
    </rPh>
    <rPh sb="6" eb="8">
      <t>カシワザ</t>
    </rPh>
    <phoneticPr fontId="27"/>
  </si>
  <si>
    <t>1-10-10,ageoshi,saitamaprefecture, 362-8588</t>
  </si>
  <si>
    <t>048-773-1111</t>
  </si>
  <si>
    <t>月-金:9:00-12:00（救急外来24時間対応)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28"/>
  </si>
  <si>
    <t>救急科：EN
内科：EN
外科：EN
小児科：EN
精神科：EN
皮膚科：EN
脳神経外科：EN
泌尿器科：EN
整形外科：EN
眼科：EN
耳鼻咽喉科：EN
産科：EN
婦人科：EN
歯科：EN
その他：EN</t>
    <rPh sb="26" eb="28">
      <t>セイシン</t>
    </rPh>
    <rPh sb="80" eb="81">
      <t>サン</t>
    </rPh>
    <rPh sb="86" eb="88">
      <t>フジン</t>
    </rPh>
    <phoneticPr fontId="28"/>
  </si>
  <si>
    <t>VISA
MASTER
AMEX
UFJ
DC
JCB
UC</t>
  </si>
  <si>
    <t>翻訳機導入</t>
    <rPh sb="0" eb="3">
      <t>ホンヤクキ</t>
    </rPh>
    <rPh sb="3" eb="5">
      <t>ドウニュウ</t>
    </rPh>
    <phoneticPr fontId="27"/>
  </si>
  <si>
    <t>医）社団シャローム　シャローム病院</t>
    <rPh sb="0" eb="1">
      <t>イ</t>
    </rPh>
    <rPh sb="2" eb="4">
      <t>シャダン</t>
    </rPh>
    <rPh sb="15" eb="17">
      <t>ビョウイン</t>
    </rPh>
    <phoneticPr fontId="27"/>
  </si>
  <si>
    <t>shalom hospital</t>
  </si>
  <si>
    <t>355-0005</t>
  </si>
  <si>
    <t>埼玉県東松山市松山1496</t>
    <rPh sb="0" eb="3">
      <t>サイタマケン</t>
    </rPh>
    <rPh sb="3" eb="7">
      <t>ヒガシマツヤマシ</t>
    </rPh>
    <rPh sb="7" eb="9">
      <t>マツヤマ</t>
    </rPh>
    <phoneticPr fontId="27"/>
  </si>
  <si>
    <t xml:space="preserve">1496,Matsuyama,
Higasimatsuyama shi,
Saitama ken,Japan
</t>
  </si>
  <si>
    <t>0493-25-2979</t>
  </si>
  <si>
    <t>月～土8:30～18：30
土日・祝日：救急外来
24時間対応</t>
    <rPh sb="0" eb="1">
      <t>ゲツ</t>
    </rPh>
    <rPh sb="2" eb="3">
      <t>ツチ</t>
    </rPh>
    <phoneticPr fontId="27"/>
  </si>
  <si>
    <t>内科：EN
小児科：EN
緩和ケア内科：EN</t>
    <rPh sb="0" eb="2">
      <t>ナイカ</t>
    </rPh>
    <rPh sb="6" eb="8">
      <t>ショウニ</t>
    </rPh>
    <rPh sb="8" eb="9">
      <t>カ</t>
    </rPh>
    <rPh sb="13" eb="15">
      <t>カンワ</t>
    </rPh>
    <rPh sb="17" eb="19">
      <t>ナイカ</t>
    </rPh>
    <phoneticPr fontId="27"/>
  </si>
  <si>
    <t>イムス富士見総合病院</t>
    <rPh sb="3" eb="6">
      <t>フジミ</t>
    </rPh>
    <rPh sb="6" eb="8">
      <t>ソウゴウ</t>
    </rPh>
    <rPh sb="8" eb="10">
      <t>ビョウイン</t>
    </rPh>
    <phoneticPr fontId="29"/>
  </si>
  <si>
    <t>Ims Fujimi General Hospital</t>
  </si>
  <si>
    <t>354-0021</t>
  </si>
  <si>
    <t>埼玉県富士見市鶴馬1967-1</t>
  </si>
  <si>
    <t>1967-1 Tsuruma, Fujimi, Saitama, 354-0021</t>
  </si>
  <si>
    <t>049-251-3060</t>
  </si>
  <si>
    <t>月-金:8:00-12:30,12:35-17:00
土:8:00-12:00
(受付時間は、診療科により異なる)</t>
  </si>
  <si>
    <t>内科：EN、ZH、KO
外科：EN、ZH、KO
小児科：EN、ZH、KO
皮膚科：EN、ZH、KO
脳神経外科：EN、ZH、KO
泌尿器科：EN、ZH、KO
整形外科：EN、ZH、KO
耳鼻咽喉科：EN、ZH、KO
婦人科：EN、ZH、KO</t>
  </si>
  <si>
    <t>1104 さいたま</t>
  </si>
  <si>
    <t>医療法人 明浩会 西大宮病院</t>
    <rPh sb="0" eb="2">
      <t>イリョウ</t>
    </rPh>
    <rPh sb="2" eb="4">
      <t>ホウジン</t>
    </rPh>
    <rPh sb="5" eb="7">
      <t>アキヒロ</t>
    </rPh>
    <rPh sb="7" eb="8">
      <t>カイ</t>
    </rPh>
    <rPh sb="9" eb="10">
      <t>ニシ</t>
    </rPh>
    <rPh sb="10" eb="12">
      <t>オオミヤ</t>
    </rPh>
    <rPh sb="12" eb="14">
      <t>ビョウイン</t>
    </rPh>
    <phoneticPr fontId="29"/>
  </si>
  <si>
    <t>Meikokai, Nishiohmiya Hospital</t>
  </si>
  <si>
    <t>330-0856</t>
  </si>
  <si>
    <t>埼玉県さいたま市大宮区三橋1-1173</t>
  </si>
  <si>
    <t>1-1173 Mihashi, Omiya-ku, Saitama, Saitama, 330-0856</t>
  </si>
  <si>
    <t>048-644-0511</t>
  </si>
  <si>
    <t>月-金:9:00-17:00</t>
  </si>
  <si>
    <t>内科：EN
外科：EN
整形外科：EN</t>
  </si>
  <si>
    <t>医療法人　川久保病院</t>
    <rPh sb="0" eb="2">
      <t>イリョウ</t>
    </rPh>
    <rPh sb="2" eb="4">
      <t>ホウジン</t>
    </rPh>
    <rPh sb="5" eb="8">
      <t>カワクボ</t>
    </rPh>
    <rPh sb="8" eb="10">
      <t>ビョウイン</t>
    </rPh>
    <phoneticPr fontId="29"/>
  </si>
  <si>
    <t>Kawakubo Hospital</t>
  </si>
  <si>
    <t xml:space="preserve">330-0055 </t>
  </si>
  <si>
    <t>埼玉県さいたま市浦和区東高砂町29番18号</t>
  </si>
  <si>
    <t xml:space="preserve">29-18, Higashitakasago-cho, Urawa-ku, Saitama-city, Saitama, 330-0055 </t>
  </si>
  <si>
    <t>048-882-2916</t>
  </si>
  <si>
    <t>月-金:8:30-11:30,13:00-17:30
土:8:30-11:30</t>
  </si>
  <si>
    <t>内科：EN
外科：EN
整形外科：EN
その他：EN</t>
    <rPh sb="22" eb="23">
      <t>タ</t>
    </rPh>
    <phoneticPr fontId="29"/>
  </si>
  <si>
    <t>1106 川越比企</t>
  </si>
  <si>
    <t>医療法人 関越病院</t>
    <rPh sb="0" eb="2">
      <t>イリョウ</t>
    </rPh>
    <rPh sb="2" eb="4">
      <t>ホウジン</t>
    </rPh>
    <rPh sb="5" eb="7">
      <t>カンエツ</t>
    </rPh>
    <rPh sb="7" eb="9">
      <t>ビョウイン</t>
    </rPh>
    <phoneticPr fontId="29"/>
  </si>
  <si>
    <t>Kanetsu Hospital</t>
  </si>
  <si>
    <t>350-2213</t>
  </si>
  <si>
    <t>埼玉県鶴ヶ島市脚折145-1</t>
  </si>
  <si>
    <t>145-1 Suneori, Tsurugashima, Saitama, 350-2213</t>
  </si>
  <si>
    <t>049-285-3161</t>
  </si>
  <si>
    <t>月-土:8:00-12:00,12:00-17:30
日・祝日:休診・救急患者対応24時間対応</t>
  </si>
  <si>
    <t>救急科：EN、ZH、KO、FR
内科：EN、ZH、KO、FR
外科：EN、ZH、KO、FR
泌尿器科：EN、ZH、KO、FR
整形外科：EN、ZH、KO、FR</t>
  </si>
  <si>
    <t>VISA、AMEX、JCB</t>
  </si>
  <si>
    <t>1109 北部</t>
  </si>
  <si>
    <t>医療法人 信猶会 菊池病院</t>
    <rPh sb="0" eb="2">
      <t>イリョウ</t>
    </rPh>
    <rPh sb="2" eb="4">
      <t>ホウジン</t>
    </rPh>
    <rPh sb="5" eb="6">
      <t>シン</t>
    </rPh>
    <rPh sb="6" eb="7">
      <t>ナオ</t>
    </rPh>
    <rPh sb="7" eb="8">
      <t>カイ</t>
    </rPh>
    <rPh sb="9" eb="11">
      <t>キクチ</t>
    </rPh>
    <rPh sb="11" eb="13">
      <t>ビョウイン</t>
    </rPh>
    <phoneticPr fontId="27"/>
  </si>
  <si>
    <t>Kikuchi Hospital</t>
  </si>
  <si>
    <t>366-0801</t>
  </si>
  <si>
    <t>埼玉県深谷市上野台371</t>
    <rPh sb="0" eb="3">
      <t>サイタマケン</t>
    </rPh>
    <phoneticPr fontId="27"/>
  </si>
  <si>
    <t>371,Uwanodai,Fukaya shi,
Saitama ken</t>
  </si>
  <si>
    <t>048-571-0660</t>
  </si>
  <si>
    <t>午前9:00-12:00（小児科受付11:30）
午後4:00-6:00（小児科は5:30まで）
休診：日曜・祝日・金曜午後・土曜午後・（小児科木曜午後）</t>
    <rPh sb="0" eb="2">
      <t>ゴゼン</t>
    </rPh>
    <rPh sb="13" eb="16">
      <t>ショウニカ</t>
    </rPh>
    <rPh sb="16" eb="18">
      <t>ウケツケ</t>
    </rPh>
    <rPh sb="25" eb="27">
      <t>ゴゴ</t>
    </rPh>
    <rPh sb="37" eb="40">
      <t>ショウニカ</t>
    </rPh>
    <rPh sb="49" eb="51">
      <t>キュウシン</t>
    </rPh>
    <rPh sb="52" eb="54">
      <t>ニチヨウ</t>
    </rPh>
    <rPh sb="55" eb="57">
      <t>シュクジツ</t>
    </rPh>
    <rPh sb="58" eb="60">
      <t>キンヨウ</t>
    </rPh>
    <rPh sb="60" eb="62">
      <t>ゴゴ</t>
    </rPh>
    <rPh sb="63" eb="65">
      <t>ドヨウ</t>
    </rPh>
    <rPh sb="65" eb="67">
      <t>ゴゴ</t>
    </rPh>
    <rPh sb="69" eb="72">
      <t>ショウニカ</t>
    </rPh>
    <rPh sb="72" eb="74">
      <t>モクヨウ</t>
    </rPh>
    <rPh sb="74" eb="76">
      <t>ゴゴ</t>
    </rPh>
    <phoneticPr fontId="28"/>
  </si>
  <si>
    <t>内科：EN、ZH
小児科：EN、ZH
産科：EN、ZH
婦人科：EN、ZH</t>
    <rPh sb="0" eb="2">
      <t>ナイカ</t>
    </rPh>
    <rPh sb="9" eb="12">
      <t>ショウニカ</t>
    </rPh>
    <rPh sb="19" eb="21">
      <t>サンカ</t>
    </rPh>
    <rPh sb="28" eb="31">
      <t>フジンカ</t>
    </rPh>
    <phoneticPr fontId="27"/>
  </si>
  <si>
    <t>医療法人慈公会　公平病院</t>
    <rPh sb="0" eb="2">
      <t>イリョウ</t>
    </rPh>
    <rPh sb="2" eb="4">
      <t>ホウジン</t>
    </rPh>
    <rPh sb="4" eb="5">
      <t>ジ</t>
    </rPh>
    <rPh sb="5" eb="7">
      <t>コウカイ</t>
    </rPh>
    <rPh sb="8" eb="10">
      <t>コウヘイ</t>
    </rPh>
    <rPh sb="10" eb="12">
      <t>ビョウイン</t>
    </rPh>
    <phoneticPr fontId="27"/>
  </si>
  <si>
    <t>KODAIRA　HOSPITAL</t>
  </si>
  <si>
    <t>335-0035</t>
  </si>
  <si>
    <t>埼玉県戸田市笹目南町20番16号</t>
    <rPh sb="0" eb="3">
      <t>サイタマケン</t>
    </rPh>
    <rPh sb="3" eb="6">
      <t>トダシ</t>
    </rPh>
    <rPh sb="6" eb="8">
      <t>ササメ</t>
    </rPh>
    <rPh sb="8" eb="10">
      <t>ミナミチョウ</t>
    </rPh>
    <rPh sb="12" eb="13">
      <t>バン</t>
    </rPh>
    <rPh sb="15" eb="16">
      <t>ゴウ</t>
    </rPh>
    <phoneticPr fontId="27"/>
  </si>
  <si>
    <t>20-16 Sasameminamicho, Toda-shi, Saitama Prefecture 335-0035</t>
  </si>
  <si>
    <t>048-421-3030</t>
  </si>
  <si>
    <t>平日9：00～18：30
土曜日9：00～12：30（1.3週目のみ）
土（2.4.5週）・日・祝　休診
救急受付随時</t>
    <rPh sb="0" eb="2">
      <t>ヘイジツ</t>
    </rPh>
    <rPh sb="13" eb="16">
      <t>ドヨウビ</t>
    </rPh>
    <rPh sb="30" eb="31">
      <t>シュウ</t>
    </rPh>
    <rPh sb="31" eb="32">
      <t>メ</t>
    </rPh>
    <rPh sb="36" eb="37">
      <t>ド</t>
    </rPh>
    <rPh sb="43" eb="44">
      <t>シュウ</t>
    </rPh>
    <rPh sb="46" eb="47">
      <t>ニチ</t>
    </rPh>
    <rPh sb="48" eb="49">
      <t>シュク</t>
    </rPh>
    <rPh sb="50" eb="52">
      <t>キュウシン</t>
    </rPh>
    <rPh sb="53" eb="55">
      <t>キュウキュウ</t>
    </rPh>
    <rPh sb="55" eb="57">
      <t>ウケツケ</t>
    </rPh>
    <rPh sb="57" eb="59">
      <t>ズイジ</t>
    </rPh>
    <phoneticPr fontId="27"/>
  </si>
  <si>
    <t>日本語　https://kodaira.life/
英語　https://kodaira.life/language/en/
中国語　https://kodaira.life/language/zh/
韓国語　https://kodaira.life/language/ko/　</t>
    <rPh sb="0" eb="3">
      <t>ニホンゴ</t>
    </rPh>
    <rPh sb="26" eb="28">
      <t>エイゴ</t>
    </rPh>
    <rPh sb="63" eb="66">
      <t>チュウゴクゴ</t>
    </rPh>
    <rPh sb="101" eb="103">
      <t>カンコク</t>
    </rPh>
    <rPh sb="103" eb="104">
      <t>ゴ</t>
    </rPh>
    <phoneticPr fontId="27"/>
  </si>
  <si>
    <t>内科：ＥＮ、ＺＨ、ＫＯ
外科：ＥＮ、ＺＨ、ＫＯ</t>
    <rPh sb="0" eb="2">
      <t>ナイカ</t>
    </rPh>
    <rPh sb="12" eb="14">
      <t>ゲカ</t>
    </rPh>
    <phoneticPr fontId="27"/>
  </si>
  <si>
    <t>VISA、MASTER、AMEX、JCB、UC、DC等</t>
    <rPh sb="26" eb="27">
      <t>トウ</t>
    </rPh>
    <phoneticPr fontId="27"/>
  </si>
  <si>
    <t>🍎Pay QuicPay Suica nanaco waon PASMO 楽天Edy等</t>
    <rPh sb="38" eb="40">
      <t>ラクテン</t>
    </rPh>
    <rPh sb="43" eb="44">
      <t>トウ</t>
    </rPh>
    <phoneticPr fontId="27"/>
  </si>
  <si>
    <t>翻訳機を導入　英語　中国語　韓国語</t>
    <rPh sb="0" eb="3">
      <t>ホンヤクキ</t>
    </rPh>
    <rPh sb="4" eb="6">
      <t>ドウニュウ</t>
    </rPh>
    <rPh sb="7" eb="9">
      <t>エイゴ</t>
    </rPh>
    <rPh sb="10" eb="13">
      <t>チュウゴクゴ</t>
    </rPh>
    <rPh sb="14" eb="16">
      <t>カンコク</t>
    </rPh>
    <rPh sb="16" eb="17">
      <t>ゴ</t>
    </rPh>
    <phoneticPr fontId="27"/>
  </si>
  <si>
    <t>医療法人社団 誠弘会 池袋病院</t>
    <rPh sb="0" eb="2">
      <t>イリョウ</t>
    </rPh>
    <rPh sb="2" eb="4">
      <t>ホウジン</t>
    </rPh>
    <rPh sb="4" eb="6">
      <t>シャダン</t>
    </rPh>
    <rPh sb="7" eb="9">
      <t>トモヒロ</t>
    </rPh>
    <rPh sb="9" eb="10">
      <t>カイ</t>
    </rPh>
    <rPh sb="11" eb="13">
      <t>イケブクロ</t>
    </rPh>
    <rPh sb="13" eb="15">
      <t>ビョウイン</t>
    </rPh>
    <phoneticPr fontId="29"/>
  </si>
  <si>
    <t>Seikokai, Ikebukuro Hospital</t>
  </si>
  <si>
    <t>350-1175</t>
  </si>
  <si>
    <t>埼玉県川越市笠幡3724-6</t>
    <rPh sb="0" eb="3">
      <t>サイタマケン</t>
    </rPh>
    <rPh sb="3" eb="6">
      <t>カワゴエシ</t>
    </rPh>
    <rPh sb="6" eb="8">
      <t>カサハタ</t>
    </rPh>
    <phoneticPr fontId="21"/>
  </si>
  <si>
    <t>3724-6 Kasahata Kwagoe-city Saitama prefecture</t>
  </si>
  <si>
    <t>049-231-1552</t>
  </si>
  <si>
    <t>午前　8：00-11：30
午後　14：00-17：00
夜間（月、火、水、金）17：00-19：00</t>
    <rPh sb="0" eb="2">
      <t>ゴゼン</t>
    </rPh>
    <rPh sb="14" eb="16">
      <t>ゴゴ</t>
    </rPh>
    <rPh sb="29" eb="31">
      <t>ヤカン</t>
    </rPh>
    <rPh sb="32" eb="33">
      <t>ゲツ</t>
    </rPh>
    <rPh sb="34" eb="35">
      <t>カ</t>
    </rPh>
    <rPh sb="36" eb="37">
      <t>スイ</t>
    </rPh>
    <rPh sb="38" eb="39">
      <t>キン</t>
    </rPh>
    <phoneticPr fontId="21"/>
  </si>
  <si>
    <t>内科：EN
外科：EN
小児科：EN
脳神経外科：EN
整形外科：EN</t>
  </si>
  <si>
    <t>VISA　MASTER</t>
  </si>
  <si>
    <t>医療法人社団　弘人会　中田病院</t>
    <rPh sb="0" eb="2">
      <t>イリョウ</t>
    </rPh>
    <rPh sb="2" eb="4">
      <t>ホウジン</t>
    </rPh>
    <rPh sb="4" eb="6">
      <t>シャダン</t>
    </rPh>
    <rPh sb="7" eb="9">
      <t>ヒロト</t>
    </rPh>
    <rPh sb="9" eb="10">
      <t>カイ</t>
    </rPh>
    <rPh sb="11" eb="13">
      <t>ナカダ</t>
    </rPh>
    <rPh sb="13" eb="15">
      <t>ビョウイン</t>
    </rPh>
    <phoneticPr fontId="29"/>
  </si>
  <si>
    <t>Medical Corporation Kojinkai, Nakada Hospital</t>
  </si>
  <si>
    <t xml:space="preserve">347-0065 </t>
  </si>
  <si>
    <t>埼玉県加須市元町6番8号</t>
  </si>
  <si>
    <t>6-8, Moto-machi, Kazo-city, Saitama, 347-0065</t>
  </si>
  <si>
    <t>0480-61-3122</t>
  </si>
  <si>
    <t>月-金:9:00-12:00,15:00-17:30</t>
  </si>
  <si>
    <t>救急科：EN
内科：EN
小児科：EN</t>
  </si>
  <si>
    <t>医療法人社団 優慈会佐々木病院</t>
    <rPh sb="0" eb="2">
      <t>イリョウ</t>
    </rPh>
    <rPh sb="2" eb="4">
      <t>ホウジン</t>
    </rPh>
    <rPh sb="4" eb="6">
      <t>シャダン</t>
    </rPh>
    <rPh sb="7" eb="8">
      <t>ユウ</t>
    </rPh>
    <rPh sb="8" eb="9">
      <t>メグム</t>
    </rPh>
    <rPh sb="9" eb="10">
      <t>カイ</t>
    </rPh>
    <rPh sb="10" eb="13">
      <t>ササキ</t>
    </rPh>
    <rPh sb="13" eb="15">
      <t>ビョウイン</t>
    </rPh>
    <phoneticPr fontId="29"/>
  </si>
  <si>
    <t>Yujikai, Sasaki Hospital</t>
  </si>
  <si>
    <t>366-0824</t>
  </si>
  <si>
    <t>埼玉県深谷市西島町2丁目16番地1</t>
  </si>
  <si>
    <t>2-16-1 Nishijimacho, Fukaya, Saitama, 366-0824</t>
  </si>
  <si>
    <t>048-571-0242</t>
  </si>
  <si>
    <t>月-金:8:00-12:30,14:00-17:30
土:8:30-12:30,14:00-17:00</t>
  </si>
  <si>
    <t>内科：EN
外科：EN</t>
  </si>
  <si>
    <t>医療法人社団明芳会 イムス三芳総合病院</t>
    <rPh sb="0" eb="2">
      <t>イリョウ</t>
    </rPh>
    <rPh sb="2" eb="4">
      <t>ホウジン</t>
    </rPh>
    <rPh sb="4" eb="6">
      <t>シャダン</t>
    </rPh>
    <rPh sb="6" eb="8">
      <t>アキヨシ</t>
    </rPh>
    <rPh sb="8" eb="9">
      <t>カイ</t>
    </rPh>
    <rPh sb="13" eb="15">
      <t>ミヨシ</t>
    </rPh>
    <rPh sb="15" eb="17">
      <t>ソウゴウ</t>
    </rPh>
    <rPh sb="17" eb="19">
      <t>ビョウイン</t>
    </rPh>
    <phoneticPr fontId="29"/>
  </si>
  <si>
    <t>Meihokai, Ims Miyoshi General Hospital</t>
  </si>
  <si>
    <t>354-0041</t>
  </si>
  <si>
    <t>埼玉県入間郡三芳町藤久保974-3</t>
  </si>
  <si>
    <t>974-3 Fujikubo, Miyoshi-machi, Iruma-gun, Saitama, 354-0041</t>
  </si>
  <si>
    <t>049-258-2323</t>
  </si>
  <si>
    <t>月-金:8:00-12:30, 13:30-17:00
土:8:00-12:00（対応言語により時間異なる</t>
  </si>
  <si>
    <t>内科：EN、ZH、KO、ES、HI、RU、PT、VI
外科：EN、ZH、KO、ES、HI、RU、PT、VI
小児科：EN、ZH、KO、ES、HI、RU、PT、VI
皮膚科：EN、ZH、KO、ES、HI、RU、PT、VI
脳神経外科：EN、ZH、KO、ES、HI、RU、PT、VI
泌尿器科：EN、ZH、KO、ES、HI、RU、PT、VI
整形外科：EN、ZH、KO、ES、HI、RU、PT、VI
眼科：EN、ZH、KO、ES、HI、RU、PT、VI
耳鼻咽喉科：EN、ZH、KO、ES、HI、RU、PT、VI</t>
  </si>
  <si>
    <t>VISA、MASTER、Diners Club、JCB</t>
  </si>
  <si>
    <t>1108 利根</t>
  </si>
  <si>
    <t>医療法人社団哺育会 白岡中央総合病院</t>
    <rPh sb="0" eb="2">
      <t>イリョウ</t>
    </rPh>
    <rPh sb="2" eb="4">
      <t>ホウジン</t>
    </rPh>
    <rPh sb="4" eb="6">
      <t>シャダン</t>
    </rPh>
    <rPh sb="6" eb="8">
      <t>ホイク</t>
    </rPh>
    <rPh sb="8" eb="9">
      <t>カイ</t>
    </rPh>
    <rPh sb="10" eb="12">
      <t>シラオカ</t>
    </rPh>
    <rPh sb="12" eb="14">
      <t>チュウオウ</t>
    </rPh>
    <rPh sb="14" eb="16">
      <t>ソウゴウ</t>
    </rPh>
    <rPh sb="16" eb="18">
      <t>ビョウイン</t>
    </rPh>
    <phoneticPr fontId="29"/>
  </si>
  <si>
    <t>Hoikukai, Shiraoka Central General Hospital</t>
  </si>
  <si>
    <t>349-0217</t>
  </si>
  <si>
    <t>埼玉県白岡市小久喜９３８－１２</t>
    <rPh sb="0" eb="3">
      <t>サイタマケン</t>
    </rPh>
    <rPh sb="3" eb="5">
      <t>シラオカ</t>
    </rPh>
    <rPh sb="5" eb="6">
      <t>シ</t>
    </rPh>
    <rPh sb="6" eb="7">
      <t>コ</t>
    </rPh>
    <rPh sb="7" eb="9">
      <t>クキ</t>
    </rPh>
    <phoneticPr fontId="27"/>
  </si>
  <si>
    <t>938-12 Koguki, Shiraoka, Saitama, 349-0217</t>
  </si>
  <si>
    <t>0480-93-0661</t>
  </si>
  <si>
    <t>月・水:8:00-12:30,
          13:00-18:30
火・木・金:8:00-17:00
土：8：00～12：30
救急外来24時間対応
（救急外来24時間対応)</t>
    <rPh sb="2" eb="3">
      <t>スイ</t>
    </rPh>
    <rPh sb="38" eb="39">
      <t>ヒ</t>
    </rPh>
    <rPh sb="40" eb="41">
      <t>キ</t>
    </rPh>
    <rPh sb="42" eb="43">
      <t>キン</t>
    </rPh>
    <rPh sb="55" eb="56">
      <t>ツチ</t>
    </rPh>
    <phoneticPr fontId="28"/>
  </si>
  <si>
    <t>基本的に英語可能
その他タブレット使用にて対応可能
内科、外科、消化器内科、、小児科、整形外科、形成外科、美容外科、脳神経外科、皮膚科、泌尿器科、眼科、耳鼻咽喉科、放射線科、麻酔科、リハビリテーション科、その他</t>
    <rPh sb="0" eb="2">
      <t>キホン</t>
    </rPh>
    <rPh sb="2" eb="3">
      <t>テキ</t>
    </rPh>
    <rPh sb="4" eb="6">
      <t>エイゴ</t>
    </rPh>
    <rPh sb="6" eb="8">
      <t>カノウ</t>
    </rPh>
    <rPh sb="11" eb="12">
      <t>ホカ</t>
    </rPh>
    <rPh sb="17" eb="19">
      <t>シヨウ</t>
    </rPh>
    <rPh sb="21" eb="22">
      <t>タイ</t>
    </rPh>
    <rPh sb="22" eb="23">
      <t>オウ</t>
    </rPh>
    <rPh sb="23" eb="25">
      <t>カノウ</t>
    </rPh>
    <rPh sb="26" eb="28">
      <t>ナイカ</t>
    </rPh>
    <rPh sb="29" eb="31">
      <t>ゲカ</t>
    </rPh>
    <rPh sb="32" eb="37">
      <t>ショウカキナイカ</t>
    </rPh>
    <rPh sb="39" eb="42">
      <t>ショウニカ</t>
    </rPh>
    <rPh sb="43" eb="47">
      <t>セイケイゲカ</t>
    </rPh>
    <rPh sb="48" eb="52">
      <t>ケイセイゲカ</t>
    </rPh>
    <rPh sb="53" eb="57">
      <t>ビヨウゲカ</t>
    </rPh>
    <rPh sb="58" eb="63">
      <t>ノウシンケイゲカ</t>
    </rPh>
    <rPh sb="64" eb="67">
      <t>ヒフカ</t>
    </rPh>
    <rPh sb="68" eb="72">
      <t>ヒニョウキカ</t>
    </rPh>
    <rPh sb="73" eb="75">
      <t>ガンカ</t>
    </rPh>
    <rPh sb="76" eb="81">
      <t>ジビインコウカ</t>
    </rPh>
    <rPh sb="82" eb="86">
      <t>ホウシャセンカ</t>
    </rPh>
    <rPh sb="87" eb="90">
      <t>マスイカ</t>
    </rPh>
    <rPh sb="100" eb="101">
      <t>カ</t>
    </rPh>
    <rPh sb="104" eb="105">
      <t>タ</t>
    </rPh>
    <phoneticPr fontId="27"/>
  </si>
  <si>
    <t>VISA、MASTER,JCB,DC,UC,UFJ,
Jdebit,
AMERICANEXPRESS,</t>
  </si>
  <si>
    <t>9時～17時30分</t>
  </si>
  <si>
    <t>医療法人早仁会 久喜メディカルクリニック</t>
    <rPh sb="0" eb="2">
      <t>イリョウ</t>
    </rPh>
    <rPh sb="2" eb="4">
      <t>ホウジン</t>
    </rPh>
    <rPh sb="4" eb="5">
      <t>ハヤ</t>
    </rPh>
    <rPh sb="5" eb="6">
      <t>ジン</t>
    </rPh>
    <rPh sb="6" eb="7">
      <t>カイ</t>
    </rPh>
    <rPh sb="8" eb="10">
      <t>クキ</t>
    </rPh>
    <phoneticPr fontId="29"/>
  </si>
  <si>
    <t>Sojinkai, Kuki Medical Clinic</t>
  </si>
  <si>
    <t>346-0022</t>
  </si>
  <si>
    <t>埼玉県久喜市下早見1183-1</t>
  </si>
  <si>
    <t>1183-1 Shimohayami, Kuki, Saitama, 346-0022</t>
  </si>
  <si>
    <t>0480-25-6555</t>
  </si>
  <si>
    <t>月-金:8:30-11:30,14:00-17:00
土日・祝日:8:30-11:30</t>
  </si>
  <si>
    <t>内科：EN、KO
外科：EN、KO</t>
  </si>
  <si>
    <t>VISA、MASTER、Diners Club</t>
  </si>
  <si>
    <t>診療所</t>
    <rPh sb="0" eb="3">
      <t>シンリョウジョ</t>
    </rPh>
    <phoneticPr fontId="27"/>
  </si>
  <si>
    <t>医療法人ヘブロン会 大宮中央総合病院</t>
    <rPh sb="0" eb="2">
      <t>イリョウ</t>
    </rPh>
    <rPh sb="2" eb="4">
      <t>ホウジン</t>
    </rPh>
    <rPh sb="8" eb="9">
      <t>カイ</t>
    </rPh>
    <rPh sb="10" eb="12">
      <t>オオミヤ</t>
    </rPh>
    <rPh sb="12" eb="14">
      <t>チュウオウ</t>
    </rPh>
    <rPh sb="14" eb="16">
      <t>ソウゴウ</t>
    </rPh>
    <rPh sb="16" eb="18">
      <t>ビョウイン</t>
    </rPh>
    <phoneticPr fontId="29"/>
  </si>
  <si>
    <t>Hebron-kai, Omiya Central General Hospital</t>
  </si>
  <si>
    <t>331-8711</t>
  </si>
  <si>
    <t>埼玉県さいたま市北区東大成町1-227</t>
  </si>
  <si>
    <t>1-227 Higashionaricho, Kita-ku, Saitama, Saitama, 331-8711</t>
  </si>
  <si>
    <t>048-663-2501</t>
  </si>
  <si>
    <t>月-金:9:00-16:30
土:8:00-14:00</t>
  </si>
  <si>
    <t>おうえんポリクリニック</t>
  </si>
  <si>
    <t>auen poly clinic</t>
  </si>
  <si>
    <t>359-0002</t>
  </si>
  <si>
    <t>埼玉県所沢市中富1037-1</t>
    <rPh sb="0" eb="3">
      <t>サイタマケン</t>
    </rPh>
    <phoneticPr fontId="27"/>
  </si>
  <si>
    <t xml:space="preserve">1037-1, Nakatomi, Tokorozawa Shi, Saitama Ken, 359-0002, Japan
</t>
  </si>
  <si>
    <t>04-2990-5818</t>
  </si>
  <si>
    <t>月-水・金　9:00-12:00　14:00-18:00
土　9:00-12:00　14:00-17:00</t>
  </si>
  <si>
    <t>皮膚科：EN/KO/PT/TL/FR</t>
  </si>
  <si>
    <t>VISA かMASTERで1万円以上のみ</t>
  </si>
  <si>
    <t>不定期</t>
  </si>
  <si>
    <t>通訳機を使用</t>
  </si>
  <si>
    <t>小川赤十字病院</t>
    <rPh sb="0" eb="2">
      <t>オガワ</t>
    </rPh>
    <rPh sb="2" eb="5">
      <t>セキジュウジ</t>
    </rPh>
    <rPh sb="5" eb="7">
      <t>ビョウイン</t>
    </rPh>
    <phoneticPr fontId="29"/>
  </si>
  <si>
    <t>Japanese Red Cross Ogawa Hospital</t>
  </si>
  <si>
    <t>355-0397</t>
  </si>
  <si>
    <t>埼玉県比企郡小川町大字小川1525</t>
  </si>
  <si>
    <t>1525 Ogawa-machi Ogawa, Ogawa-machi, Hiki-gun, Saitama, 355-0397</t>
  </si>
  <si>
    <t>0493-72-2333</t>
  </si>
  <si>
    <t>月-金:8:30-12:00
土日・祝日:8:30-11:30(第2,4土曜日を除く)</t>
  </si>
  <si>
    <t>内科：EN
外科：EN
精神科：EN
整形外科：EN
眼科：EN</t>
  </si>
  <si>
    <t>春日部中央総合病院</t>
    <rPh sb="0" eb="9">
      <t>カスカベチュウオウソウゴウビョウイン</t>
    </rPh>
    <phoneticPr fontId="13"/>
  </si>
  <si>
    <t xml:space="preserve">Kasukabe Central General Hospital </t>
  </si>
  <si>
    <t>344-0063</t>
  </si>
  <si>
    <t>埼玉県春日部市緑町5-9-4</t>
    <rPh sb="0" eb="3">
      <t>サイタマケン</t>
    </rPh>
    <rPh sb="3" eb="7">
      <t>カスカベシ</t>
    </rPh>
    <rPh sb="7" eb="8">
      <t>ミドリ</t>
    </rPh>
    <rPh sb="8" eb="9">
      <t>マチ</t>
    </rPh>
    <phoneticPr fontId="13"/>
  </si>
  <si>
    <t xml:space="preserve">5-9-4, Midoricho, Kasukabe-shi,Saitama prefecture, 344-0063 </t>
  </si>
  <si>
    <t>048-736-1221</t>
  </si>
  <si>
    <t>月-金：8:00-16:30 土：8：00-12：30 夜間・土日・祝日：救急外来対応可</t>
    <rPh sb="0" eb="1">
      <t>ゲツ</t>
    </rPh>
    <rPh sb="2" eb="3">
      <t>キン</t>
    </rPh>
    <phoneticPr fontId="13"/>
  </si>
  <si>
    <t>対応言語：EN　内科、外科、整形外科、呼吸器科、循環器科、呼吸器科、形成外科、泌尿器科、麻酔科、皮膚科、眼科、耳鼻咽喉科、婦人科。心臓血管外科、脳神経外科、放射線科、その他</t>
    <rPh sb="0" eb="2">
      <t>タイオウ</t>
    </rPh>
    <rPh sb="2" eb="4">
      <t>ゲンゴ</t>
    </rPh>
    <rPh sb="8" eb="10">
      <t>ナイカ</t>
    </rPh>
    <rPh sb="11" eb="13">
      <t>ゲカ</t>
    </rPh>
    <rPh sb="14" eb="18">
      <t>セイケイゲカ</t>
    </rPh>
    <rPh sb="19" eb="23">
      <t>コキュウキカ</t>
    </rPh>
    <rPh sb="24" eb="28">
      <t>ジュンカンキカ</t>
    </rPh>
    <rPh sb="29" eb="33">
      <t>コキュウキカ</t>
    </rPh>
    <rPh sb="34" eb="36">
      <t>ケイセイ</t>
    </rPh>
    <rPh sb="36" eb="38">
      <t>ゲカ</t>
    </rPh>
    <rPh sb="39" eb="43">
      <t>ヒニョウキカ</t>
    </rPh>
    <rPh sb="44" eb="47">
      <t>マスイカ</t>
    </rPh>
    <rPh sb="48" eb="51">
      <t>ヒフカ</t>
    </rPh>
    <rPh sb="52" eb="54">
      <t>ガンカ</t>
    </rPh>
    <rPh sb="55" eb="57">
      <t>ジビ</t>
    </rPh>
    <rPh sb="57" eb="59">
      <t>インコウ</t>
    </rPh>
    <rPh sb="59" eb="60">
      <t>カ</t>
    </rPh>
    <rPh sb="61" eb="64">
      <t>フジンカ</t>
    </rPh>
    <rPh sb="65" eb="67">
      <t>シンゾウ</t>
    </rPh>
    <rPh sb="67" eb="69">
      <t>ケッカン</t>
    </rPh>
    <rPh sb="69" eb="71">
      <t>ゲカ</t>
    </rPh>
    <rPh sb="72" eb="75">
      <t>ノウシンケイ</t>
    </rPh>
    <rPh sb="75" eb="77">
      <t>ゲカ</t>
    </rPh>
    <rPh sb="78" eb="82">
      <t>ホウシャセンカ</t>
    </rPh>
    <rPh sb="85" eb="86">
      <t>タ</t>
    </rPh>
    <phoneticPr fontId="13"/>
  </si>
  <si>
    <t>JCB、AMEX、JACCS、VISA、MASTER、NICOS、UFJ、DC、MUFG</t>
  </si>
  <si>
    <t>9時-16時：EN</t>
    <rPh sb="1" eb="2">
      <t>ジ</t>
    </rPh>
    <rPh sb="5" eb="6">
      <t>ジ</t>
    </rPh>
    <phoneticPr fontId="13"/>
  </si>
  <si>
    <t>上福岡総合病院</t>
    <rPh sb="0" eb="3">
      <t>カミフクオカ</t>
    </rPh>
    <rPh sb="3" eb="5">
      <t>ソウゴウ</t>
    </rPh>
    <rPh sb="5" eb="6">
      <t>ビョウ</t>
    </rPh>
    <rPh sb="6" eb="7">
      <t>イン</t>
    </rPh>
    <phoneticPr fontId="27"/>
  </si>
  <si>
    <t>kamifukuoka General Hospital</t>
  </si>
  <si>
    <t>356-0011</t>
  </si>
  <si>
    <t>埼玉県ふじみ野市福岡931</t>
    <rPh sb="0" eb="3">
      <t>サイタマケン</t>
    </rPh>
    <rPh sb="6" eb="7">
      <t>ノ</t>
    </rPh>
    <rPh sb="7" eb="8">
      <t>シ</t>
    </rPh>
    <rPh sb="8" eb="10">
      <t>フクオカ</t>
    </rPh>
    <phoneticPr fontId="27"/>
  </si>
  <si>
    <t>saitamaken fuziminoshi fukuoka931</t>
  </si>
  <si>
    <t>049-266-0111</t>
  </si>
  <si>
    <t>月～金 
AM　8:00-11:45
PM　12：00-16：30
土
AM　8:00-11:45</t>
  </si>
  <si>
    <t>内科:EN
外科:EN
消化器科:EN
皮膚科:EN
脳神経外科:EN
乳腺外科:EN
泌尿器科:EN
整形外科:EN
形成外科:EN
眼科:EN
耳鼻咽喉科:EN
産婦人科:EN、ZH
小児科:EN
歯科:EN
その他:EN</t>
    <rPh sb="12" eb="15">
      <t>ショウカキ</t>
    </rPh>
    <rPh sb="15" eb="16">
      <t>カ</t>
    </rPh>
    <rPh sb="36" eb="38">
      <t>ニュウセン</t>
    </rPh>
    <rPh sb="38" eb="40">
      <t>ゲカ</t>
    </rPh>
    <rPh sb="60" eb="62">
      <t>ケイセイ</t>
    </rPh>
    <rPh sb="62" eb="64">
      <t>ゲカ</t>
    </rPh>
    <phoneticPr fontId="27"/>
  </si>
  <si>
    <t>月～金 9:00-17:00
土9:00-13:00
（機械通訳）</t>
    <rPh sb="28" eb="30">
      <t>キカイ</t>
    </rPh>
    <rPh sb="30" eb="32">
      <t>ツウヤク</t>
    </rPh>
    <phoneticPr fontId="27"/>
  </si>
  <si>
    <t>かわぐち心臓呼吸器病院</t>
    <rPh sb="4" eb="6">
      <t>シンゾウ</t>
    </rPh>
    <rPh sb="6" eb="11">
      <t>コキュウキビョウイン</t>
    </rPh>
    <phoneticPr fontId="27"/>
  </si>
  <si>
    <t>Kawaguchi Cardiovascular and Respiratory Hospital</t>
  </si>
  <si>
    <t>333-0842</t>
  </si>
  <si>
    <t>埼玉県川口市前川1-1-51</t>
    <rPh sb="0" eb="3">
      <t>サイタマケン</t>
    </rPh>
    <rPh sb="3" eb="6">
      <t>カワグチシ</t>
    </rPh>
    <rPh sb="6" eb="8">
      <t>マエカワ</t>
    </rPh>
    <phoneticPr fontId="27"/>
  </si>
  <si>
    <t>1-1-51,Maekawa,Kawaguchi-shi,Saitama</t>
  </si>
  <si>
    <t>048-264-5533</t>
  </si>
  <si>
    <t>月-金:8:30-11:30,13:30-17:00
土:8:30-11:30</t>
    <rPh sb="0" eb="1">
      <t>ゲツ</t>
    </rPh>
    <rPh sb="2" eb="3">
      <t>キン</t>
    </rPh>
    <rPh sb="27" eb="28">
      <t>ド</t>
    </rPh>
    <phoneticPr fontId="27"/>
  </si>
  <si>
    <t>救急科：EN
その他：EN</t>
  </si>
  <si>
    <t>VISA、MASTER、中国銀聯</t>
  </si>
  <si>
    <t>英語/平日9:00～17:00</t>
    <rPh sb="0" eb="2">
      <t>エイゴ</t>
    </rPh>
    <rPh sb="3" eb="5">
      <t>ヘイジツ</t>
    </rPh>
    <phoneticPr fontId="27"/>
  </si>
  <si>
    <t>英語/平日9:00～17:00</t>
  </si>
  <si>
    <t>熊谷生協病院</t>
    <rPh sb="0" eb="2">
      <t>クマガヤ</t>
    </rPh>
    <rPh sb="2" eb="4">
      <t>セイキョウ</t>
    </rPh>
    <rPh sb="4" eb="6">
      <t>ビョウイン</t>
    </rPh>
    <phoneticPr fontId="29"/>
  </si>
  <si>
    <t>Kumagaya Seikyo Hospital</t>
  </si>
  <si>
    <t xml:space="preserve">360-0012 </t>
  </si>
  <si>
    <t>埼玉県熊谷市上之3854番</t>
  </si>
  <si>
    <t xml:space="preserve">3854, Kamino, Kumagaya-city, Saitama, 360-0012 </t>
  </si>
  <si>
    <t>048-524-3841</t>
  </si>
  <si>
    <t>月-金:8:15-11:30,13:30-16:00
土:8:15-11:30</t>
  </si>
  <si>
    <t>内科：EN
小児科：EN</t>
  </si>
  <si>
    <t>熊谷総合病院</t>
    <rPh sb="0" eb="2">
      <t>クマガヤ</t>
    </rPh>
    <rPh sb="2" eb="4">
      <t>ソウゴウ</t>
    </rPh>
    <rPh sb="4" eb="6">
      <t>ビョウイン</t>
    </rPh>
    <phoneticPr fontId="27"/>
  </si>
  <si>
    <t>kumagayasogo Hospital</t>
  </si>
  <si>
    <t>360-8567</t>
  </si>
  <si>
    <t>埼玉県熊谷市中西4-5-1</t>
    <rPh sb="0" eb="3">
      <t>サイタマケン</t>
    </rPh>
    <rPh sb="3" eb="6">
      <t>クマガヤシ</t>
    </rPh>
    <rPh sb="6" eb="8">
      <t>ナカニシ</t>
    </rPh>
    <phoneticPr fontId="27"/>
  </si>
  <si>
    <t>4-5-1,Nakanishi,Kumagaya Shi,Saitama Ken</t>
  </si>
  <si>
    <t>048-521-0065</t>
  </si>
  <si>
    <t>月‐土：8:30～11:30
休診：日曜、祝日、第2、第4 土曜日、年末年始12/29～1/3</t>
    <rPh sb="0" eb="1">
      <t>ツキ</t>
    </rPh>
    <rPh sb="2" eb="3">
      <t>ド</t>
    </rPh>
    <phoneticPr fontId="27"/>
  </si>
  <si>
    <t>原則通訳同行　内科、消化器内科、脳神経内科、循環器内科、呼吸器内科、外科、整形外科、形成外科、脳神経内科、脳神経外科、小児科、皮膚科、泌尿器科、産婦人科、眼科、耳鼻咽喉科、リハビリテーション科、放射線科、麻酔科、腎臓内科、病理診断科、その他</t>
    <rPh sb="0" eb="2">
      <t>ゲンソク</t>
    </rPh>
    <rPh sb="7" eb="9">
      <t>ナイカ</t>
    </rPh>
    <rPh sb="10" eb="15">
      <t>ショウカキナイカ</t>
    </rPh>
    <rPh sb="16" eb="21">
      <t>ノウシンケイナイカ</t>
    </rPh>
    <rPh sb="22" eb="25">
      <t>ジュンカンキ</t>
    </rPh>
    <rPh sb="25" eb="27">
      <t>ナイカ</t>
    </rPh>
    <rPh sb="28" eb="33">
      <t>コキュウキナイカ</t>
    </rPh>
    <rPh sb="34" eb="36">
      <t>ゲカ</t>
    </rPh>
    <rPh sb="37" eb="41">
      <t>セイケイゲカ</t>
    </rPh>
    <rPh sb="42" eb="46">
      <t>ケイセイゲカ</t>
    </rPh>
    <rPh sb="47" eb="50">
      <t>ノウシンケイ</t>
    </rPh>
    <rPh sb="50" eb="52">
      <t>ナイカ</t>
    </rPh>
    <rPh sb="53" eb="58">
      <t>ノウシンケイゲカ</t>
    </rPh>
    <rPh sb="59" eb="62">
      <t>ショウニカ</t>
    </rPh>
    <rPh sb="63" eb="66">
      <t>ヒフカ</t>
    </rPh>
    <rPh sb="67" eb="71">
      <t>ヒニョウキカ</t>
    </rPh>
    <rPh sb="72" eb="76">
      <t>サンフジンカ</t>
    </rPh>
    <rPh sb="77" eb="79">
      <t>ガンカ</t>
    </rPh>
    <rPh sb="80" eb="85">
      <t>ジビインコウカ</t>
    </rPh>
    <rPh sb="95" eb="96">
      <t>カ</t>
    </rPh>
    <rPh sb="97" eb="101">
      <t>ホウシャセンカ</t>
    </rPh>
    <rPh sb="102" eb="105">
      <t>マスイカ</t>
    </rPh>
    <rPh sb="106" eb="110">
      <t>ジンゾウナイカ</t>
    </rPh>
    <rPh sb="111" eb="116">
      <t>ビョウリシンダンカ</t>
    </rPh>
    <rPh sb="119" eb="120">
      <t>タ</t>
    </rPh>
    <phoneticPr fontId="27"/>
  </si>
  <si>
    <t>VISA、MASTER、JCB、MUFG、UFJ、DC、NICOS</t>
  </si>
  <si>
    <t>原則通訳同行</t>
    <rPh sb="0" eb="2">
      <t>ゲンソク</t>
    </rPh>
    <phoneticPr fontId="27"/>
  </si>
  <si>
    <t>1107 西部</t>
  </si>
  <si>
    <t>埼玉医科大学国際医療センター</t>
    <rPh sb="0" eb="2">
      <t>サイタマ</t>
    </rPh>
    <rPh sb="2" eb="4">
      <t>イカ</t>
    </rPh>
    <rPh sb="4" eb="6">
      <t>ダイガク</t>
    </rPh>
    <rPh sb="6" eb="10">
      <t>コクサイイリョウ</t>
    </rPh>
    <phoneticPr fontId="27"/>
  </si>
  <si>
    <t>Saitama Medical University International Medical Center</t>
  </si>
  <si>
    <t>350-1298</t>
  </si>
  <si>
    <t>埼玉県日高市山根1397-1</t>
    <rPh sb="0" eb="3">
      <t>サイタマケン</t>
    </rPh>
    <rPh sb="3" eb="6">
      <t>ヒダカシ</t>
    </rPh>
    <rPh sb="6" eb="7">
      <t>ヤマ</t>
    </rPh>
    <rPh sb="7" eb="8">
      <t>ネ</t>
    </rPh>
    <phoneticPr fontId="27"/>
  </si>
  <si>
    <t>〒350-1298　1397-1, Yamane, Hidaka-City, Saitama-Pref, Japan</t>
  </si>
  <si>
    <t>042-984-4111</t>
  </si>
  <si>
    <t>月-土　8:30-16:00　予約制（救急外来24時間対応)
祝日：救急外来24時間対応</t>
    <rPh sb="2" eb="3">
      <t>ド</t>
    </rPh>
    <rPh sb="15" eb="17">
      <t>ヨヤク</t>
    </rPh>
    <rPh sb="17" eb="18">
      <t>セイ</t>
    </rPh>
    <phoneticPr fontId="27"/>
  </si>
  <si>
    <t>救急科：EN、ZH
内科：EN、ZH
外科：EN、ZH
脳神経外科：EN、ZH
泌尿器科：EN、ZH
整形外科：EN、ZH
耳鼻咽喉科：EN、ZH
婦人科：EN、ZH</t>
  </si>
  <si>
    <t>VISA、MASTER、AMEX、JCB、DISCOVER,Diners Club</t>
  </si>
  <si>
    <t>第三次救急医療機関（救命救急センター）</t>
    <rPh sb="0" eb="3">
      <t>ダイサンジ</t>
    </rPh>
    <rPh sb="3" eb="5">
      <t>キュウキュウ</t>
    </rPh>
    <rPh sb="5" eb="7">
      <t>イリョウ</t>
    </rPh>
    <rPh sb="7" eb="9">
      <t>キカン</t>
    </rPh>
    <rPh sb="10" eb="12">
      <t>キュウメイ</t>
    </rPh>
    <rPh sb="12" eb="14">
      <t>キュウキュウ</t>
    </rPh>
    <phoneticPr fontId="27"/>
  </si>
  <si>
    <t>日祝日を除く8：30-17：30　EN、ZH</t>
    <rPh sb="0" eb="1">
      <t>ニチ</t>
    </rPh>
    <rPh sb="1" eb="3">
      <t>シュクジツ</t>
    </rPh>
    <rPh sb="4" eb="5">
      <t>ノゾ</t>
    </rPh>
    <phoneticPr fontId="27"/>
  </si>
  <si>
    <t>埼玉医科大学総合医療センター</t>
    <rPh sb="0" eb="10">
      <t>サイタマイカダイガクソウゴウイリョウ</t>
    </rPh>
    <phoneticPr fontId="27"/>
  </si>
  <si>
    <t>Saitama Medical Center</t>
  </si>
  <si>
    <t>350-8550</t>
  </si>
  <si>
    <t>埼玉県川越市鴨田1981番地</t>
  </si>
  <si>
    <t>1981 kamoda,kawagoeshi, saitama</t>
  </si>
  <si>
    <t>049-228-3400</t>
  </si>
  <si>
    <t>月-金:8:30-11:00（救急外来24時間対応)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28"/>
  </si>
  <si>
    <t>救急科：EN
内科：EN
外科：EN
小児科：EN
精神科：EN
皮膚科：EN
脳神経外科：EN
泌尿器科：EN
整形外科：EN
眼科：EN
耳鼻咽喉科：EN
産科：EN
婦人科：EN
歯科：EN</t>
    <rPh sb="26" eb="28">
      <t>セイシン</t>
    </rPh>
    <rPh sb="80" eb="81">
      <t>サン</t>
    </rPh>
    <rPh sb="86" eb="88">
      <t>フジン</t>
    </rPh>
    <phoneticPr fontId="28"/>
  </si>
  <si>
    <t>受付（タブレット通訳を利用）：
24時間（EN,ZH,KO,PT,ES）、月～金の10:00～18:00(TH,VIRU,FR,TL)</t>
    <rPh sb="0" eb="2">
      <t>ウケツケ</t>
    </rPh>
    <rPh sb="8" eb="10">
      <t>ツウヤク</t>
    </rPh>
    <rPh sb="11" eb="13">
      <t>リヨウ</t>
    </rPh>
    <rPh sb="18" eb="20">
      <t>ジカン</t>
    </rPh>
    <rPh sb="37" eb="38">
      <t>ガツ</t>
    </rPh>
    <rPh sb="39" eb="40">
      <t>キン</t>
    </rPh>
    <phoneticPr fontId="27"/>
  </si>
  <si>
    <t>月-金:8:30-11:00
医師による外来
(救急科：EN
内科：EN
外科：EN
小児科：EN
精神科：EN
皮膚科：EN
脳神経外科：EN
泌尿器科：EN
整形外科：EN
眼科：EN
耳鼻咽喉科：EN
産科：EN
婦人科：EN
歯科：EN)
他に埼玉県国際交流協会へ依頼</t>
    <rPh sb="15" eb="17">
      <t>イシ</t>
    </rPh>
    <rPh sb="20" eb="22">
      <t>ガイライ</t>
    </rPh>
    <rPh sb="124" eb="125">
      <t>ホカ</t>
    </rPh>
    <rPh sb="126" eb="129">
      <t>サイタマケン</t>
    </rPh>
    <rPh sb="129" eb="131">
      <t>コクサイ</t>
    </rPh>
    <rPh sb="131" eb="133">
      <t>コウリュウ</t>
    </rPh>
    <rPh sb="133" eb="135">
      <t>キョウカイ</t>
    </rPh>
    <rPh sb="136" eb="138">
      <t>イライ</t>
    </rPh>
    <phoneticPr fontId="27"/>
  </si>
  <si>
    <t>埼玉医科大学病院</t>
    <rPh sb="0" eb="2">
      <t>サイタマ</t>
    </rPh>
    <rPh sb="2" eb="4">
      <t>イカ</t>
    </rPh>
    <rPh sb="4" eb="6">
      <t>ダイガク</t>
    </rPh>
    <rPh sb="6" eb="8">
      <t>ビョウイン</t>
    </rPh>
    <phoneticPr fontId="27"/>
  </si>
  <si>
    <t>Saitama Medical University Hospital</t>
  </si>
  <si>
    <t>350-0495</t>
  </si>
  <si>
    <t>埼玉県入間郡毛呂山町毛呂本郷38番地</t>
    <rPh sb="0" eb="3">
      <t>サイタマケン</t>
    </rPh>
    <rPh sb="3" eb="6">
      <t>イルマグン</t>
    </rPh>
    <rPh sb="6" eb="10">
      <t>モロヤママチ</t>
    </rPh>
    <rPh sb="10" eb="12">
      <t>モロ</t>
    </rPh>
    <rPh sb="12" eb="14">
      <t>ホンゴウ</t>
    </rPh>
    <rPh sb="16" eb="18">
      <t>バンチ</t>
    </rPh>
    <phoneticPr fontId="27"/>
  </si>
  <si>
    <t>38 Morohongo Moroyama-machi,Iruma-gun,Saitama</t>
  </si>
  <si>
    <t>049-276-1121</t>
  </si>
  <si>
    <t>月～土：8:30~11:00（救急24時間対応）、日・祝日：救急24時間対応</t>
    <rPh sb="0" eb="1">
      <t>ツキ</t>
    </rPh>
    <rPh sb="2" eb="3">
      <t>ド</t>
    </rPh>
    <rPh sb="15" eb="17">
      <t>キュウキュウ</t>
    </rPh>
    <rPh sb="19" eb="21">
      <t>ジカン</t>
    </rPh>
    <rPh sb="21" eb="22">
      <t>タイ</t>
    </rPh>
    <rPh sb="22" eb="23">
      <t>オウ</t>
    </rPh>
    <rPh sb="25" eb="26">
      <t>ヒ</t>
    </rPh>
    <rPh sb="27" eb="29">
      <t>シュクジツ</t>
    </rPh>
    <rPh sb="30" eb="32">
      <t>キュウキュウ</t>
    </rPh>
    <rPh sb="34" eb="36">
      <t>ジカン</t>
    </rPh>
    <rPh sb="36" eb="37">
      <t>タイ</t>
    </rPh>
    <rPh sb="37" eb="38">
      <t>オウ</t>
    </rPh>
    <phoneticPr fontId="27"/>
  </si>
  <si>
    <t>VISA、MASTER、AMEX、JCB、Diners</t>
  </si>
  <si>
    <t>患者の母国語に対応できる職員（外国人患者対応職員）が対応/就労時間内のみ</t>
    <rPh sb="0" eb="2">
      <t>カンジャ</t>
    </rPh>
    <rPh sb="3" eb="6">
      <t>ボコクゴ</t>
    </rPh>
    <rPh sb="7" eb="8">
      <t>タイ</t>
    </rPh>
    <rPh sb="8" eb="9">
      <t>オウ</t>
    </rPh>
    <rPh sb="12" eb="14">
      <t>ショクイン</t>
    </rPh>
    <rPh sb="15" eb="17">
      <t>ガイコク</t>
    </rPh>
    <rPh sb="17" eb="18">
      <t>ジン</t>
    </rPh>
    <rPh sb="18" eb="20">
      <t>カンジャ</t>
    </rPh>
    <rPh sb="20" eb="21">
      <t>タイ</t>
    </rPh>
    <rPh sb="21" eb="22">
      <t>オウ</t>
    </rPh>
    <rPh sb="22" eb="24">
      <t>ショクイン</t>
    </rPh>
    <rPh sb="26" eb="27">
      <t>タイ</t>
    </rPh>
    <rPh sb="27" eb="28">
      <t>オウ</t>
    </rPh>
    <rPh sb="29" eb="31">
      <t>シュウロウ</t>
    </rPh>
    <rPh sb="31" eb="33">
      <t>ジカン</t>
    </rPh>
    <rPh sb="33" eb="34">
      <t>ナイ</t>
    </rPh>
    <phoneticPr fontId="27"/>
  </si>
  <si>
    <t>埼玉慈恵病院</t>
    <rPh sb="0" eb="2">
      <t>サイタマ</t>
    </rPh>
    <rPh sb="2" eb="4">
      <t>ジケイ</t>
    </rPh>
    <rPh sb="4" eb="6">
      <t>ビョウイン</t>
    </rPh>
    <phoneticPr fontId="27"/>
  </si>
  <si>
    <t>saitamajikei Hospital</t>
  </si>
  <si>
    <t>360-0816</t>
  </si>
  <si>
    <t>埼玉県熊谷市石原3-208</t>
    <rPh sb="0" eb="3">
      <t>サイタマケン</t>
    </rPh>
    <rPh sb="3" eb="6">
      <t>クマガヤシ</t>
    </rPh>
    <rPh sb="6" eb="8">
      <t>イシハラ</t>
    </rPh>
    <phoneticPr fontId="27"/>
  </si>
  <si>
    <t>3-208，Isihara，Kumagaya Shi，Saitama Ken</t>
  </si>
  <si>
    <t>048-521-0321</t>
  </si>
  <si>
    <t>月-土:9:00-17:30</t>
    <rPh sb="2" eb="3">
      <t>ド</t>
    </rPh>
    <phoneticPr fontId="28"/>
  </si>
  <si>
    <t>内科：EN
外科：EN
整形外科：EN
手の外科：EN
泌尿器科：EN</t>
    <rPh sb="0" eb="2">
      <t>ナイカ</t>
    </rPh>
    <phoneticPr fontId="27"/>
  </si>
  <si>
    <t>VISA、MASTER、JCB、AMEX</t>
  </si>
  <si>
    <t>随時英語を話せる医師の外来：ＥＮ</t>
    <rPh sb="0" eb="2">
      <t>ズイジ</t>
    </rPh>
    <rPh sb="2" eb="4">
      <t>エイゴ</t>
    </rPh>
    <rPh sb="5" eb="6">
      <t>ハナ</t>
    </rPh>
    <rPh sb="8" eb="10">
      <t>イシ</t>
    </rPh>
    <rPh sb="11" eb="13">
      <t>ガイライ</t>
    </rPh>
    <phoneticPr fontId="27"/>
  </si>
  <si>
    <t>さいたま市立病院</t>
    <rPh sb="4" eb="6">
      <t>シリツ</t>
    </rPh>
    <rPh sb="6" eb="8">
      <t>ビョウイン</t>
    </rPh>
    <phoneticPr fontId="27"/>
  </si>
  <si>
    <t>Saitama City Hospital</t>
  </si>
  <si>
    <t>336-8522</t>
  </si>
  <si>
    <t>埼玉県さいたま市緑区三室2460</t>
    <rPh sb="0" eb="3">
      <t>サイタマケン</t>
    </rPh>
    <rPh sb="7" eb="8">
      <t>シ</t>
    </rPh>
    <rPh sb="8" eb="10">
      <t>ミドリク</t>
    </rPh>
    <rPh sb="10" eb="12">
      <t>ミムロ</t>
    </rPh>
    <phoneticPr fontId="27"/>
  </si>
  <si>
    <t>2460,Mimuro,Midori-ku,Saitama-shi,Saitama-ken</t>
  </si>
  <si>
    <t>048-873-4111</t>
  </si>
  <si>
    <t>月-金:8:30-11:30（救急外来24時間対応)
土日・祝日：救急外来24時間対応</t>
    <rPh sb="15" eb="17">
      <t>キュウキュウ</t>
    </rPh>
    <rPh sb="17" eb="19">
      <t>ガイライ</t>
    </rPh>
    <rPh sb="21" eb="23">
      <t>ジカン</t>
    </rPh>
    <rPh sb="23" eb="25">
      <t>タイオウ</t>
    </rPh>
    <phoneticPr fontId="28"/>
  </si>
  <si>
    <t>救急科：EN
内科：EN 
外科：ES（2020.3末まで） 
小児科：EN 
精神科：EN 
脳神経外科：EN 
泌尿器科：EN 
整形外科：EN 
耳鼻咽喉科：EN</t>
    <rPh sb="0" eb="2">
      <t>キュウキュウ</t>
    </rPh>
    <rPh sb="2" eb="3">
      <t>カ</t>
    </rPh>
    <rPh sb="26" eb="27">
      <t>マツ</t>
    </rPh>
    <rPh sb="40" eb="42">
      <t>セイシン</t>
    </rPh>
    <phoneticPr fontId="28"/>
  </si>
  <si>
    <t>JCB、AMEX、Diners Club、MASTER、Discover Card、VISA</t>
  </si>
  <si>
    <t>第三次救急医療機関（救命救急センター）</t>
  </si>
  <si>
    <t>さいたま赤十字病院</t>
    <rPh sb="4" eb="7">
      <t>セキジュウジ</t>
    </rPh>
    <rPh sb="7" eb="9">
      <t>ビョウイン</t>
    </rPh>
    <phoneticPr fontId="29"/>
  </si>
  <si>
    <t>Saitama Red Cross Hospital</t>
  </si>
  <si>
    <t>338-8553</t>
  </si>
  <si>
    <t>埼玉県さいたま市中央区新都心1-5</t>
  </si>
  <si>
    <t xml:space="preserve"> 1-5, Shintoshin,Chūō-ku, Saitama,330-8553  </t>
  </si>
  <si>
    <t>048-852-1111</t>
  </si>
  <si>
    <t>月-金:8:20-11:30</t>
  </si>
  <si>
    <t>救急科：EN
皮膚科：EN
脳神経外科：EN
眼科：EN
その他：EN</t>
  </si>
  <si>
    <t>1101 南部</t>
  </si>
  <si>
    <t>齋藤記念病院</t>
    <rPh sb="0" eb="6">
      <t>サイトウキネンビョウイン</t>
    </rPh>
    <phoneticPr fontId="27"/>
  </si>
  <si>
    <t>saito kinen hospital</t>
  </si>
  <si>
    <t>332-0034</t>
  </si>
  <si>
    <t>埼玉県川口市並木4丁目6番6号</t>
    <rPh sb="0" eb="3">
      <t>サイタマケン</t>
    </rPh>
    <rPh sb="3" eb="6">
      <t>カワグチシ</t>
    </rPh>
    <rPh sb="6" eb="8">
      <t>ナミキ</t>
    </rPh>
    <rPh sb="9" eb="11">
      <t>チョウメ</t>
    </rPh>
    <rPh sb="12" eb="13">
      <t>バン</t>
    </rPh>
    <rPh sb="14" eb="15">
      <t>ゴウ</t>
    </rPh>
    <phoneticPr fontId="27"/>
  </si>
  <si>
    <t>namiki4-6-6,kawaguchi-city,saitama JAPAN</t>
  </si>
  <si>
    <t>048-252-8762</t>
  </si>
  <si>
    <t xml:space="preserve">月-金:8:30-11:30
　　　13:30-16：30
土：8：30-11：30
</t>
    <rPh sb="30" eb="31">
      <t>ド</t>
    </rPh>
    <phoneticPr fontId="28"/>
  </si>
  <si>
    <t>内科/泌尿器科：EN、ZH、PT、TL</t>
    <rPh sb="0" eb="2">
      <t>ナイカ</t>
    </rPh>
    <rPh sb="3" eb="7">
      <t>ヒニョウキカ</t>
    </rPh>
    <phoneticPr fontId="27"/>
  </si>
  <si>
    <t>英語：EN
中国語：ZH
ポルトガル語：PT
タガログ語：TL
/外国語を話せる医師・看護師・薬剤師による外来診療（サポート）</t>
    <rPh sb="0" eb="2">
      <t>エイゴ</t>
    </rPh>
    <rPh sb="6" eb="9">
      <t>チュウゴクゴ</t>
    </rPh>
    <rPh sb="18" eb="19">
      <t>ゴ</t>
    </rPh>
    <rPh sb="27" eb="28">
      <t>ゴ</t>
    </rPh>
    <rPh sb="33" eb="36">
      <t>ガイコクゴ</t>
    </rPh>
    <rPh sb="37" eb="38">
      <t>ハナ</t>
    </rPh>
    <rPh sb="40" eb="42">
      <t>イシ</t>
    </rPh>
    <rPh sb="43" eb="46">
      <t>カンゴシ</t>
    </rPh>
    <rPh sb="47" eb="50">
      <t>ヤクザイシ</t>
    </rPh>
    <rPh sb="53" eb="55">
      <t>ガイライ</t>
    </rPh>
    <rPh sb="55" eb="57">
      <t>シンリョウ</t>
    </rPh>
    <phoneticPr fontId="27"/>
  </si>
  <si>
    <t>彩の国東大宮メディカルセンター</t>
    <rPh sb="0" eb="1">
      <t>サイ</t>
    </rPh>
    <rPh sb="2" eb="3">
      <t>クニ</t>
    </rPh>
    <rPh sb="3" eb="4">
      <t>ヒガシ</t>
    </rPh>
    <rPh sb="4" eb="6">
      <t>オオミヤ</t>
    </rPh>
    <phoneticPr fontId="27"/>
  </si>
  <si>
    <t>Sainokuni Higashiomiya Medical Center</t>
  </si>
  <si>
    <t>331-8577</t>
  </si>
  <si>
    <t>埼玉県さいたま市北区土呂町1522</t>
    <rPh sb="0" eb="3">
      <t>サイタマケン</t>
    </rPh>
    <rPh sb="7" eb="8">
      <t>シ</t>
    </rPh>
    <rPh sb="8" eb="10">
      <t>キタク</t>
    </rPh>
    <rPh sb="10" eb="13">
      <t>トロチョウ</t>
    </rPh>
    <phoneticPr fontId="27"/>
  </si>
  <si>
    <t xml:space="preserve">1522 torocyo kitaku saitamashi saitamaken </t>
  </si>
  <si>
    <t>048-665-6111</t>
  </si>
  <si>
    <t>月-金：9:00~17:00
土:9:00~12:30</t>
  </si>
  <si>
    <t>救急科：EN
内科：EN
外科：EN
皮膚科：EN
脳神経外科：EN
泌尿器科：EN
整形外科：EN
眼科：EN
耳鼻咽喉科：EN
婦人科：EN
歯科：EN
その他：EN</t>
  </si>
  <si>
    <t>JCB、AMEX、VISA、UC、MASTER、MUFGCARD</t>
  </si>
  <si>
    <t>中国語</t>
    <rPh sb="0" eb="3">
      <t>チュウゴクゴ</t>
    </rPh>
    <phoneticPr fontId="27"/>
  </si>
  <si>
    <t>翻訳アプリによる対応/月-金9:00～17:00
土:9:00~12:30</t>
    <rPh sb="0" eb="2">
      <t>ホンヤク</t>
    </rPh>
    <rPh sb="8" eb="10">
      <t>タイオウ</t>
    </rPh>
    <rPh sb="11" eb="12">
      <t>ゲツ</t>
    </rPh>
    <rPh sb="13" eb="14">
      <t>キン</t>
    </rPh>
    <rPh sb="25" eb="26">
      <t>ド</t>
    </rPh>
    <phoneticPr fontId="27"/>
  </si>
  <si>
    <t>自治医科大学付属さいたま医療センター</t>
    <rPh sb="0" eb="2">
      <t>ジチ</t>
    </rPh>
    <rPh sb="2" eb="4">
      <t>イカ</t>
    </rPh>
    <rPh sb="4" eb="6">
      <t>ダイガク</t>
    </rPh>
    <rPh sb="6" eb="8">
      <t>フゾク</t>
    </rPh>
    <rPh sb="12" eb="14">
      <t>イリョウ</t>
    </rPh>
    <phoneticPr fontId="27"/>
  </si>
  <si>
    <t>Jichi Medical University Saitama Medical Center</t>
  </si>
  <si>
    <t>330-8503</t>
  </si>
  <si>
    <t>埼玉県さいたま市大宮区天沼町1-847</t>
  </si>
  <si>
    <t>1-847 Amanumacho Omiya-ku,
Saitama-shi, Saitama-ken 330-0834
Japan</t>
  </si>
  <si>
    <t>048-647-2111</t>
  </si>
  <si>
    <t>外来：月－金
9:00~17:00
救命救急センター
24時間</t>
    <rPh sb="0" eb="2">
      <t>ガイライ</t>
    </rPh>
    <rPh sb="3" eb="4">
      <t>ゲツ</t>
    </rPh>
    <rPh sb="5" eb="6">
      <t>キン</t>
    </rPh>
    <rPh sb="18" eb="20">
      <t>キュウメイ</t>
    </rPh>
    <rPh sb="20" eb="22">
      <t>キュウキュウ</t>
    </rPh>
    <rPh sb="29" eb="31">
      <t>ジカン</t>
    </rPh>
    <phoneticPr fontId="27"/>
  </si>
  <si>
    <t>（電話医療通訳サービス）
EN、ZH、KO、RU、ID、MS、ES、PT、FR、DE、TL、NE、VI、TH、IT
内科、外科、泌尿器科、脳神経外科、放射線科、麻酔科、耳鼻咽喉・頭頚部外科、眼科、リハビリテーション科、整形外科、心臓血管外科、歯科口腔外科、外科、皮膚科、循環器内科、小児科、産婦人科、病理診断科、その他</t>
    <rPh sb="1" eb="3">
      <t>デンワ</t>
    </rPh>
    <rPh sb="3" eb="5">
      <t>イリョウ</t>
    </rPh>
    <rPh sb="5" eb="7">
      <t>ツウヤク</t>
    </rPh>
    <rPh sb="58" eb="60">
      <t>ナイカ</t>
    </rPh>
    <rPh sb="61" eb="63">
      <t>ゲカ</t>
    </rPh>
    <rPh sb="64" eb="68">
      <t>ヒニョウキカ</t>
    </rPh>
    <rPh sb="69" eb="74">
      <t>ノウシンケイゲカ</t>
    </rPh>
    <rPh sb="75" eb="79">
      <t>ホウシャセンカ</t>
    </rPh>
    <rPh sb="80" eb="83">
      <t>マスイカ</t>
    </rPh>
    <rPh sb="84" eb="88">
      <t>ジビインコウ</t>
    </rPh>
    <rPh sb="89" eb="92">
      <t>トウケイブ</t>
    </rPh>
    <rPh sb="92" eb="94">
      <t>ゲカ</t>
    </rPh>
    <rPh sb="95" eb="97">
      <t>ガンカ</t>
    </rPh>
    <rPh sb="107" eb="108">
      <t>カ</t>
    </rPh>
    <rPh sb="109" eb="113">
      <t>セイケイゲカ</t>
    </rPh>
    <rPh sb="114" eb="120">
      <t>シンゾウケッカンゲカ</t>
    </rPh>
    <rPh sb="121" eb="127">
      <t>シカコウクウゲカ</t>
    </rPh>
    <rPh sb="128" eb="130">
      <t>ゲカ</t>
    </rPh>
    <rPh sb="131" eb="134">
      <t>ヒフカ</t>
    </rPh>
    <rPh sb="135" eb="140">
      <t>ジュンカンキナイカ</t>
    </rPh>
    <rPh sb="141" eb="144">
      <t>ショウニカ</t>
    </rPh>
    <rPh sb="145" eb="149">
      <t>サンフジンカ</t>
    </rPh>
    <rPh sb="150" eb="155">
      <t>ビョウリシンダンカ</t>
    </rPh>
    <rPh sb="158" eb="159">
      <t>タ</t>
    </rPh>
    <phoneticPr fontId="13"/>
  </si>
  <si>
    <t>VISA、MASTER、JCB、AMEX、DC、NICOS、DINERSCLUB</t>
  </si>
  <si>
    <t>事前に依頼があった場合、通訳の派遣依頼可</t>
    <rPh sb="0" eb="2">
      <t>ジゼン</t>
    </rPh>
    <rPh sb="3" eb="5">
      <t>イライ</t>
    </rPh>
    <rPh sb="9" eb="11">
      <t>バアイ</t>
    </rPh>
    <rPh sb="12" eb="14">
      <t>ツウヤク</t>
    </rPh>
    <rPh sb="15" eb="17">
      <t>ハケン</t>
    </rPh>
    <rPh sb="17" eb="19">
      <t>イライ</t>
    </rPh>
    <rPh sb="19" eb="20">
      <t>カ</t>
    </rPh>
    <phoneticPr fontId="27"/>
  </si>
  <si>
    <t>電話医療通訳サービス
15か国語２４時間365日</t>
    <rPh sb="0" eb="2">
      <t>デンワ</t>
    </rPh>
    <rPh sb="2" eb="4">
      <t>イリョウ</t>
    </rPh>
    <rPh sb="4" eb="6">
      <t>ツウヤク</t>
    </rPh>
    <rPh sb="14" eb="16">
      <t>コクゴ</t>
    </rPh>
    <rPh sb="18" eb="20">
      <t>ジカン</t>
    </rPh>
    <rPh sb="23" eb="24">
      <t>ニチ</t>
    </rPh>
    <phoneticPr fontId="27"/>
  </si>
  <si>
    <t>外国語翻訳機の貸し出し
24時間365日</t>
    <rPh sb="0" eb="3">
      <t>ガイコクゴ</t>
    </rPh>
    <rPh sb="3" eb="5">
      <t>ホンヤク</t>
    </rPh>
    <rPh sb="5" eb="6">
      <t>キ</t>
    </rPh>
    <rPh sb="7" eb="8">
      <t>カ</t>
    </rPh>
    <rPh sb="9" eb="10">
      <t>ダ</t>
    </rPh>
    <rPh sb="14" eb="16">
      <t>ジカン</t>
    </rPh>
    <rPh sb="19" eb="20">
      <t>ニチ</t>
    </rPh>
    <phoneticPr fontId="27"/>
  </si>
  <si>
    <t>社会医療法人壮幸会　行田総合病院</t>
    <rPh sb="0" eb="2">
      <t>シャカイ</t>
    </rPh>
    <rPh sb="2" eb="4">
      <t>イリョウ</t>
    </rPh>
    <rPh sb="4" eb="6">
      <t>ホウジン</t>
    </rPh>
    <rPh sb="6" eb="8">
      <t>ソウコウ</t>
    </rPh>
    <rPh sb="8" eb="9">
      <t>カイ</t>
    </rPh>
    <rPh sb="10" eb="12">
      <t>ギョウダ</t>
    </rPh>
    <rPh sb="12" eb="14">
      <t>ソウゴウ</t>
    </rPh>
    <rPh sb="14" eb="16">
      <t>ビョウイン</t>
    </rPh>
    <phoneticPr fontId="29"/>
  </si>
  <si>
    <t>Gyoda General Hospital</t>
  </si>
  <si>
    <t>361-0056</t>
  </si>
  <si>
    <t>埼玉県行田市持田376</t>
  </si>
  <si>
    <t>376 Mochida, Gyoda, Saitama, 361-0056</t>
  </si>
  <si>
    <t>048-552-1111</t>
  </si>
  <si>
    <t>月-金:8:30-12:00,14:30-17:30
土日・祝日:8:30-12:00</t>
  </si>
  <si>
    <t>翻訳機</t>
    <rPh sb="0" eb="3">
      <t>ホンヤクキ</t>
    </rPh>
    <phoneticPr fontId="27"/>
  </si>
  <si>
    <t>須賀医院</t>
    <rPh sb="0" eb="2">
      <t>スガ</t>
    </rPh>
    <rPh sb="2" eb="4">
      <t>イイン</t>
    </rPh>
    <phoneticPr fontId="27"/>
  </si>
  <si>
    <t>Suga　Hospital</t>
  </si>
  <si>
    <t>331-0054</t>
  </si>
  <si>
    <t>埼玉県さいたま市西区島根484-2</t>
    <rPh sb="0" eb="3">
      <t>サイタマケン</t>
    </rPh>
    <rPh sb="7" eb="8">
      <t>シ</t>
    </rPh>
    <rPh sb="8" eb="10">
      <t>ニシク</t>
    </rPh>
    <rPh sb="10" eb="12">
      <t>シマネ</t>
    </rPh>
    <phoneticPr fontId="27"/>
  </si>
  <si>
    <t>484-2 Shimane Nishi-ku,
Saitama-shi, Saitama-ken 331-0054
Japan</t>
  </si>
  <si>
    <t>048-623-7311</t>
  </si>
  <si>
    <t>月～金　9:00~11:30
　　　　15:00~17:30
土　　　9:00~11:30</t>
  </si>
  <si>
    <t>内科：EN
循環器科：EN</t>
    <rPh sb="0" eb="2">
      <t>ナイカ</t>
    </rPh>
    <rPh sb="6" eb="9">
      <t>ジュンカンキ</t>
    </rPh>
    <rPh sb="9" eb="10">
      <t>カ</t>
    </rPh>
    <phoneticPr fontId="27"/>
  </si>
  <si>
    <t>聖ルカ歯科クリニック</t>
    <rPh sb="0" eb="1">
      <t>セイルカ</t>
    </rPh>
    <phoneticPr fontId="27"/>
  </si>
  <si>
    <t>St.Luke's　Dental　Clinic</t>
  </si>
  <si>
    <t>355-0064</t>
  </si>
  <si>
    <t>埼玉県東松山市毛塚920-5</t>
    <rPh sb="0" eb="3">
      <t xml:space="preserve">サイタマケン </t>
    </rPh>
    <rPh sb="3" eb="7">
      <t xml:space="preserve">ヒガシマツヤマシ </t>
    </rPh>
    <rPh sb="7" eb="9">
      <t xml:space="preserve">ケヅカ </t>
    </rPh>
    <phoneticPr fontId="27"/>
  </si>
  <si>
    <t>920-5 Ketsuka Higashimatuyama shi,Saitama</t>
  </si>
  <si>
    <t>0493-31-1182</t>
  </si>
  <si>
    <t>月－土　9:00-18:00　水、祝日休診</t>
    <rPh sb="0" eb="1">
      <t xml:space="preserve">ゲツ </t>
    </rPh>
    <rPh sb="2" eb="3">
      <t xml:space="preserve">ド </t>
    </rPh>
    <phoneticPr fontId="27"/>
  </si>
  <si>
    <t>歯科：EN</t>
    <rPh sb="0" eb="2">
      <t xml:space="preserve">シカ </t>
    </rPh>
    <phoneticPr fontId="27"/>
  </si>
  <si>
    <t>保険診療はカード不可　自由診療はVISA,MASTER,JCB,AMEX</t>
    <rPh sb="0" eb="4">
      <t xml:space="preserve">ホケンシンリョウ </t>
    </rPh>
    <rPh sb="8" eb="10">
      <t xml:space="preserve">フカ </t>
    </rPh>
    <phoneticPr fontId="27"/>
  </si>
  <si>
    <t>歯科診療所</t>
    <rPh sb="0" eb="2">
      <t>シカ</t>
    </rPh>
    <rPh sb="2" eb="5">
      <t>シンリョウジョ</t>
    </rPh>
    <phoneticPr fontId="27"/>
  </si>
  <si>
    <t>全診療時間　英語を話せる歯科医師による外来EN</t>
    <rPh sb="0" eb="1">
      <t xml:space="preserve">ゼン </t>
    </rPh>
    <rPh sb="1" eb="5">
      <t xml:space="preserve">シンリョウジカン </t>
    </rPh>
    <phoneticPr fontId="27"/>
  </si>
  <si>
    <t>瀬戸病院</t>
    <rPh sb="0" eb="4">
      <t>セトビョウイン</t>
    </rPh>
    <phoneticPr fontId="27"/>
  </si>
  <si>
    <t>Seto Hospital</t>
  </si>
  <si>
    <t>359-1128</t>
  </si>
  <si>
    <t>埼玉県所沢市金山町8-6</t>
    <rPh sb="0" eb="9">
      <t>359-1128</t>
    </rPh>
    <phoneticPr fontId="27"/>
  </si>
  <si>
    <t>8-6, Kanayamacho, Tokorozawa Shi, Saitama Ken, 359-1128</t>
  </si>
  <si>
    <t>04-2922-0221</t>
  </si>
  <si>
    <t>月-土:8:30-11:30,13:30-16:30</t>
    <rPh sb="0" eb="1">
      <t>ゲツ</t>
    </rPh>
    <rPh sb="2" eb="3">
      <t>ツチ</t>
    </rPh>
    <phoneticPr fontId="27"/>
  </si>
  <si>
    <t>産科：EN
婦人科：EN</t>
    <rPh sb="0" eb="2">
      <t>サンカ</t>
    </rPh>
    <rPh sb="6" eb="9">
      <t>フジンカ</t>
    </rPh>
    <phoneticPr fontId="27"/>
  </si>
  <si>
    <t>水曜
英語を話せる医師による外来:EN</t>
    <rPh sb="0" eb="2">
      <t>スイヨウ</t>
    </rPh>
    <rPh sb="3" eb="5">
      <t>エイゴ</t>
    </rPh>
    <rPh sb="6" eb="7">
      <t>ハナ</t>
    </rPh>
    <rPh sb="9" eb="11">
      <t>イシ</t>
    </rPh>
    <rPh sb="14" eb="16">
      <t>ガイライ</t>
    </rPh>
    <phoneticPr fontId="27"/>
  </si>
  <si>
    <t>所沢ハートセンター</t>
    <rPh sb="0" eb="2">
      <t>トコロザワ</t>
    </rPh>
    <phoneticPr fontId="27"/>
  </si>
  <si>
    <t xml:space="preserve">TOKOROZAWA Heart Center </t>
  </si>
  <si>
    <t>359-1142</t>
  </si>
  <si>
    <t>埼玉県所沢市上新井2-61-11</t>
    <rPh sb="0" eb="3">
      <t>サイタマケン</t>
    </rPh>
    <rPh sb="3" eb="5">
      <t>トコロザワ</t>
    </rPh>
    <rPh sb="5" eb="6">
      <t>シ</t>
    </rPh>
    <rPh sb="6" eb="9">
      <t>カミアライ</t>
    </rPh>
    <phoneticPr fontId="27"/>
  </si>
  <si>
    <t>2-61-11　TOKOROZAWASHI KAMIARAI 359-1142</t>
  </si>
  <si>
    <t>04-2940-8611</t>
  </si>
  <si>
    <t>月-土:9:00-11:30
月‐金：14：00-16：30
　（救急外来24時間対応)
日・祝日：救急外来24時間対応</t>
    <rPh sb="2" eb="3">
      <t>ド</t>
    </rPh>
    <rPh sb="15" eb="16">
      <t>ゲツ</t>
    </rPh>
    <rPh sb="17" eb="18">
      <t>キン</t>
    </rPh>
    <rPh sb="33" eb="35">
      <t>キュウキュウ</t>
    </rPh>
    <rPh sb="35" eb="37">
      <t>ガイライ</t>
    </rPh>
    <rPh sb="39" eb="41">
      <t>ジカン</t>
    </rPh>
    <rPh sb="41" eb="43">
      <t>タイオウ</t>
    </rPh>
    <rPh sb="45" eb="46">
      <t>ニチ</t>
    </rPh>
    <rPh sb="47" eb="49">
      <t>シュクジツ</t>
    </rPh>
    <phoneticPr fontId="28"/>
  </si>
  <si>
    <t>ＷＷＷ：//.oukai.or.jp/thc.com</t>
  </si>
  <si>
    <t>循環器内科、放射線科：EN</t>
    <rPh sb="0" eb="5">
      <t>ジュンカンキナイカ</t>
    </rPh>
    <rPh sb="6" eb="10">
      <t>ホウシャセンカ</t>
    </rPh>
    <phoneticPr fontId="27"/>
  </si>
  <si>
    <t>VISA MASTER  (入院のみ)</t>
    <rPh sb="14" eb="16">
      <t>ニュウイン</t>
    </rPh>
    <phoneticPr fontId="27"/>
  </si>
  <si>
    <t>戸田中央総合病院</t>
    <rPh sb="0" eb="2">
      <t>トダ</t>
    </rPh>
    <rPh sb="2" eb="4">
      <t>チュウオウ</t>
    </rPh>
    <rPh sb="4" eb="6">
      <t>ソウゴウ</t>
    </rPh>
    <rPh sb="6" eb="8">
      <t>ビョウイン</t>
    </rPh>
    <phoneticPr fontId="29"/>
  </si>
  <si>
    <t>TODACHUO GENERAL HOSPITAL</t>
  </si>
  <si>
    <t>335-0023</t>
  </si>
  <si>
    <t>埼玉県戸田市本町1-19-3</t>
    <rPh sb="3" eb="6">
      <t>トダシ</t>
    </rPh>
    <rPh sb="6" eb="8">
      <t>ホンマチ</t>
    </rPh>
    <phoneticPr fontId="29"/>
  </si>
  <si>
    <t>1-19-3 Honcho, Toda, Saitama, 335-0023</t>
  </si>
  <si>
    <t>048-442-1111</t>
  </si>
  <si>
    <t>月-金:8:30-12:00,12:40-16:45
土:8:00-12:00</t>
  </si>
  <si>
    <t>救急科：EN</t>
    <rPh sb="0" eb="2">
      <t>キュウキュウ</t>
    </rPh>
    <rPh sb="2" eb="3">
      <t>カ</t>
    </rPh>
    <phoneticPr fontId="29"/>
  </si>
  <si>
    <t>1103 東部</t>
  </si>
  <si>
    <t>獨協医科大学 埼玉医療センター</t>
    <rPh sb="0" eb="6">
      <t>ドッキョウイカダイガク</t>
    </rPh>
    <rPh sb="7" eb="9">
      <t>サイタマ</t>
    </rPh>
    <rPh sb="9" eb="11">
      <t>イリョウ</t>
    </rPh>
    <phoneticPr fontId="29"/>
  </si>
  <si>
    <t>Dokkyo Medical University Saitama Medical Center</t>
  </si>
  <si>
    <t>343-8555</t>
  </si>
  <si>
    <t>埼玉県越谷市南越谷2-1-50</t>
  </si>
  <si>
    <t>2-1-50 Minamikoshigaya, Koshigaya, Saitama, 343-8555</t>
  </si>
  <si>
    <t>048-965-9137</t>
  </si>
  <si>
    <t>月-金:8:30-10:30
土:8:30-10:30</t>
  </si>
  <si>
    <t>救急科：EN
内科：EN
外科：EN
小児科：EN
精神科：EN
皮膚科：EN
脳神経外科：EN
泌尿器科：EN
整形外科：EN
眼科：EN
耳鼻咽喉科：EN
産科：EN
婦人科：EN
歯科：EN</t>
  </si>
  <si>
    <t>都丸歯科医院</t>
    <rPh sb="0" eb="2">
      <t>トマル</t>
    </rPh>
    <rPh sb="2" eb="4">
      <t>シカ</t>
    </rPh>
    <rPh sb="4" eb="6">
      <t>イイン</t>
    </rPh>
    <phoneticPr fontId="29"/>
  </si>
  <si>
    <t>Tomaru Dental Clinic</t>
  </si>
  <si>
    <t>348-0071</t>
  </si>
  <si>
    <t>埼玉県羽生市南羽生1-13-10</t>
    <rPh sb="3" eb="6">
      <t>ハニュウシ</t>
    </rPh>
    <rPh sb="6" eb="7">
      <t>ミナミ</t>
    </rPh>
    <rPh sb="7" eb="9">
      <t>ハニュウ</t>
    </rPh>
    <phoneticPr fontId="29"/>
  </si>
  <si>
    <t>1-13-10 Minamihanyu, Hanyu, Saitama, 348-0071</t>
  </si>
  <si>
    <t>048-563-5566</t>
  </si>
  <si>
    <t>月-金:9:30-19:00
土:9:30-17:00</t>
  </si>
  <si>
    <t>歯科：EN</t>
    <rPh sb="0" eb="2">
      <t>シカ</t>
    </rPh>
    <phoneticPr fontId="29"/>
  </si>
  <si>
    <t>冨安医院</t>
    <rPh sb="0" eb="2">
      <t>トミヤス</t>
    </rPh>
    <rPh sb="2" eb="4">
      <t>イイン</t>
    </rPh>
    <phoneticPr fontId="27"/>
  </si>
  <si>
    <t>TOMIYASU　CLINIC</t>
  </si>
  <si>
    <t>331-0823</t>
  </si>
  <si>
    <t>埼玉県さいたま市北区日進町3-760-1</t>
    <rPh sb="0" eb="3">
      <t>サイタマケン</t>
    </rPh>
    <rPh sb="7" eb="8">
      <t>シ</t>
    </rPh>
    <rPh sb="10" eb="13">
      <t>ニッシンチョウ</t>
    </rPh>
    <phoneticPr fontId="27"/>
  </si>
  <si>
    <t>3-760-1 Nisshincho Kita-ku,
Saitama-shi, Saitama-ken 331-0823
Japan</t>
  </si>
  <si>
    <t>048-662-6100</t>
  </si>
  <si>
    <t>AM：9:00~12:00
PM：3:30~6:00</t>
  </si>
  <si>
    <t>内科・小児科・皮膚科：EN</t>
    <rPh sb="0" eb="2">
      <t>ナイカ</t>
    </rPh>
    <rPh sb="3" eb="5">
      <t>ショウニ</t>
    </rPh>
    <rPh sb="5" eb="6">
      <t>カ</t>
    </rPh>
    <rPh sb="7" eb="10">
      <t>ヒフカ</t>
    </rPh>
    <phoneticPr fontId="27"/>
  </si>
  <si>
    <t>初期救急医療機関</t>
    <rPh sb="0" eb="2">
      <t>ショキ</t>
    </rPh>
    <rPh sb="2" eb="4">
      <t>キュウキュウ</t>
    </rPh>
    <rPh sb="4" eb="6">
      <t>イリョウ</t>
    </rPh>
    <rPh sb="6" eb="8">
      <t>キカン</t>
    </rPh>
    <phoneticPr fontId="27"/>
  </si>
  <si>
    <t>EN/AM9:00~12:00
PM3:30~6:00</t>
  </si>
  <si>
    <t>新座志木中央総合病院</t>
    <rPh sb="0" eb="10">
      <t>ニイザシキチュウオウソウゴウビョウイン</t>
    </rPh>
    <phoneticPr fontId="27"/>
  </si>
  <si>
    <t>NIIZASHIKICHUO GENERAL HOSPITAL</t>
  </si>
  <si>
    <t>352-0001</t>
  </si>
  <si>
    <t>埼玉県新座市東北1-7-2</t>
    <rPh sb="0" eb="3">
      <t>サイタマケン</t>
    </rPh>
    <rPh sb="3" eb="6">
      <t>ニイザシ</t>
    </rPh>
    <rPh sb="6" eb="8">
      <t>トウホク</t>
    </rPh>
    <phoneticPr fontId="27"/>
  </si>
  <si>
    <t>1-7-2 TOUHOKU,NIIZASHI,SAITAMAKEN,352-0001</t>
  </si>
  <si>
    <t>048-474-7211</t>
  </si>
  <si>
    <t>月～金AM9：00～12：30
　　　　PM12：30～17：00
土AM9：00～12：30
土(PM)・日・祝日救急外来24時間対応</t>
    <rPh sb="2" eb="3">
      <t>キン</t>
    </rPh>
    <phoneticPr fontId="20"/>
  </si>
  <si>
    <t>救急科：EN</t>
    <rPh sb="0" eb="2">
      <t>キュウキュウ</t>
    </rPh>
    <rPh sb="2" eb="3">
      <t>カ</t>
    </rPh>
    <phoneticPr fontId="27"/>
  </si>
  <si>
    <t>英語、中国語、韓国語 通訳が可能な職員不在時は不可。</t>
    <rPh sb="0" eb="2">
      <t>エイゴ</t>
    </rPh>
    <rPh sb="3" eb="6">
      <t>チュウゴクゴ</t>
    </rPh>
    <rPh sb="7" eb="10">
      <t>カンコクゴ</t>
    </rPh>
    <rPh sb="11" eb="13">
      <t>ツウヤク</t>
    </rPh>
    <rPh sb="14" eb="15">
      <t>カ</t>
    </rPh>
    <rPh sb="15" eb="16">
      <t>ノウ</t>
    </rPh>
    <rPh sb="17" eb="19">
      <t>ショクイン</t>
    </rPh>
    <rPh sb="19" eb="21">
      <t>フザイ</t>
    </rPh>
    <rPh sb="21" eb="22">
      <t>ジ</t>
    </rPh>
    <rPh sb="23" eb="25">
      <t>フカ</t>
    </rPh>
    <phoneticPr fontId="27"/>
  </si>
  <si>
    <t>蓮田病院</t>
    <rPh sb="0" eb="2">
      <t>ハスダ</t>
    </rPh>
    <rPh sb="2" eb="4">
      <t>ビョウイン</t>
    </rPh>
    <phoneticPr fontId="27"/>
  </si>
  <si>
    <t>HasudaHospital</t>
  </si>
  <si>
    <t>349-0131</t>
  </si>
  <si>
    <t>埼玉県蓮田市大字根金1662番地1</t>
    <rPh sb="0" eb="3">
      <t>サイタマケン</t>
    </rPh>
    <rPh sb="3" eb="6">
      <t>ハスダシ</t>
    </rPh>
    <rPh sb="6" eb="8">
      <t>オオアザ</t>
    </rPh>
    <rPh sb="8" eb="10">
      <t>ネガネ</t>
    </rPh>
    <rPh sb="14" eb="16">
      <t>バンチ</t>
    </rPh>
    <phoneticPr fontId="27"/>
  </si>
  <si>
    <t>1662-1　Ooazanegane,Hasudasi,Saitamaprefecture,349-0131</t>
  </si>
  <si>
    <t>048-766-8111</t>
  </si>
  <si>
    <t>月-土：9:00-12:00　14:00-17:00
上記時間外･日･祝：救急外来24時間対応</t>
    <rPh sb="0" eb="1">
      <t>ツキ</t>
    </rPh>
    <rPh sb="2" eb="3">
      <t>ツチ</t>
    </rPh>
    <rPh sb="27" eb="29">
      <t>ジョウキ</t>
    </rPh>
    <rPh sb="29" eb="32">
      <t>ジカンガイ</t>
    </rPh>
    <rPh sb="33" eb="34">
      <t>ヒ</t>
    </rPh>
    <rPh sb="35" eb="36">
      <t>シュク</t>
    </rPh>
    <rPh sb="37" eb="39">
      <t>キュウキュウ</t>
    </rPh>
    <rPh sb="39" eb="41">
      <t>ガイライ</t>
    </rPh>
    <rPh sb="43" eb="45">
      <t>ジカン</t>
    </rPh>
    <rPh sb="45" eb="47">
      <t>タイオウ</t>
    </rPh>
    <phoneticPr fontId="27"/>
  </si>
  <si>
    <t>外科：EN
内科：EN</t>
    <rPh sb="0" eb="2">
      <t>ゲカ</t>
    </rPh>
    <rPh sb="6" eb="8">
      <t>ナイカ</t>
    </rPh>
    <phoneticPr fontId="27"/>
  </si>
  <si>
    <t xml:space="preserve">VISA、MASTER、AMEX、JCB、DinerClub </t>
  </si>
  <si>
    <t>電子器機による言語変換</t>
    <rPh sb="0" eb="2">
      <t>デンシ</t>
    </rPh>
    <rPh sb="2" eb="4">
      <t>キキ</t>
    </rPh>
    <rPh sb="7" eb="9">
      <t>ゲンゴ</t>
    </rPh>
    <rPh sb="9" eb="11">
      <t>ヘンカン</t>
    </rPh>
    <phoneticPr fontId="27"/>
  </si>
  <si>
    <t>羽生総合病院</t>
    <rPh sb="0" eb="2">
      <t>ハニュウ</t>
    </rPh>
    <rPh sb="2" eb="4">
      <t>ソウゴウ</t>
    </rPh>
    <rPh sb="4" eb="6">
      <t>ビョウイン</t>
    </rPh>
    <phoneticPr fontId="27"/>
  </si>
  <si>
    <t>hanyu general hospital</t>
  </si>
  <si>
    <t>348-8505</t>
  </si>
  <si>
    <t>埼玉県羽生市下岩瀬446番地</t>
    <rPh sb="0" eb="3">
      <t>サイタマケン</t>
    </rPh>
    <rPh sb="3" eb="6">
      <t>ハニュウシ</t>
    </rPh>
    <rPh sb="6" eb="7">
      <t>シモ</t>
    </rPh>
    <rPh sb="7" eb="9">
      <t>イワセ</t>
    </rPh>
    <rPh sb="12" eb="14">
      <t>バンチ</t>
    </rPh>
    <phoneticPr fontId="27"/>
  </si>
  <si>
    <t>446 Shimoiwase hanyu City.Saitama Japan</t>
  </si>
  <si>
    <t>048-562-3000</t>
  </si>
  <si>
    <t>月-金:８:00-11:30　16:30-18:30（救急外来24時間対応)
土日:8:00-11:30
祝日：救急外来24時間対応</t>
    <rPh sb="27" eb="29">
      <t>キュウキュウ</t>
    </rPh>
    <rPh sb="29" eb="31">
      <t>ガイライ</t>
    </rPh>
    <rPh sb="33" eb="35">
      <t>ジカン</t>
    </rPh>
    <rPh sb="35" eb="37">
      <t>タイオウ</t>
    </rPh>
    <rPh sb="39" eb="41">
      <t>ドニチ</t>
    </rPh>
    <rPh sb="53" eb="55">
      <t>シュクジツ</t>
    </rPh>
    <phoneticPr fontId="28"/>
  </si>
  <si>
    <t>救急科：EN
内科：EN
外科：EN
小児科：EN
皮膚科：EN
脳神経外科：EN
泌尿器科：EN
整形外科：EN
眼科：EN
耳鼻咽喉科：EN
産婦人科：EN
歯科口腔外科：EN</t>
    <rPh sb="73" eb="74">
      <t>サン</t>
    </rPh>
    <rPh sb="74" eb="76">
      <t>フジン</t>
    </rPh>
    <rPh sb="83" eb="85">
      <t>コウクウ</t>
    </rPh>
    <rPh sb="85" eb="87">
      <t>ゲカ</t>
    </rPh>
    <phoneticPr fontId="28"/>
  </si>
  <si>
    <t>月～金　9:00-17:00</t>
    <rPh sb="0" eb="2">
      <t>ゲツカラ</t>
    </rPh>
    <rPh sb="2" eb="3">
      <t>キン</t>
    </rPh>
    <phoneticPr fontId="27"/>
  </si>
  <si>
    <t>英語　　フランス語　　　中国語　/月-金 9:00-17-00</t>
    <rPh sb="0" eb="2">
      <t>エイゴ</t>
    </rPh>
    <rPh sb="8" eb="9">
      <t>ゴ</t>
    </rPh>
    <rPh sb="12" eb="15">
      <t>チュウゴクゴ</t>
    </rPh>
    <rPh sb="17" eb="18">
      <t>ゲツ</t>
    </rPh>
    <rPh sb="19" eb="20">
      <t>キン</t>
    </rPh>
    <phoneticPr fontId="27"/>
  </si>
  <si>
    <t>24時間:EN</t>
    <rPh sb="2" eb="4">
      <t>ジカン</t>
    </rPh>
    <phoneticPr fontId="27"/>
  </si>
  <si>
    <t>翻訳機を使用/24時間</t>
    <rPh sb="0" eb="3">
      <t>ホンヤクキ</t>
    </rPh>
    <rPh sb="4" eb="6">
      <t>シヨウ</t>
    </rPh>
    <rPh sb="9" eb="11">
      <t>ジカン</t>
    </rPh>
    <phoneticPr fontId="27"/>
  </si>
  <si>
    <t>飯能整形外科病院</t>
    <rPh sb="0" eb="2">
      <t>ハンノウ</t>
    </rPh>
    <rPh sb="2" eb="4">
      <t>セイケイ</t>
    </rPh>
    <rPh sb="4" eb="6">
      <t>ゲカ</t>
    </rPh>
    <rPh sb="6" eb="8">
      <t>ビョウイン</t>
    </rPh>
    <phoneticPr fontId="29"/>
  </si>
  <si>
    <t>Hanno Orthopedic Hospital</t>
  </si>
  <si>
    <t>357-0034</t>
  </si>
  <si>
    <t>埼玉県飯能市東町12番地2号</t>
  </si>
  <si>
    <t>12-2 Azumacho, Hanno, Saitama, 357-0034</t>
  </si>
  <si>
    <t>042-975-7575</t>
  </si>
  <si>
    <t>月-土:8:30-19:00
日/祝日:8:30-11:30</t>
  </si>
  <si>
    <t>深谷赤十字病院</t>
    <rPh sb="0" eb="7">
      <t>フカヤセキジュウジビョウイン</t>
    </rPh>
    <phoneticPr fontId="27"/>
  </si>
  <si>
    <t>Fukaya Red Cross Hospital</t>
  </si>
  <si>
    <t>366-0052</t>
  </si>
  <si>
    <t>埼玉県深谷市上柴町西5-8-1</t>
    <rPh sb="0" eb="3">
      <t>サイタマケン</t>
    </rPh>
    <rPh sb="3" eb="5">
      <t>フカヤ</t>
    </rPh>
    <rPh sb="5" eb="6">
      <t>シ</t>
    </rPh>
    <rPh sb="6" eb="7">
      <t>カミ</t>
    </rPh>
    <rPh sb="7" eb="8">
      <t>シバ</t>
    </rPh>
    <rPh sb="8" eb="9">
      <t>マチ</t>
    </rPh>
    <rPh sb="9" eb="10">
      <t>ニシ</t>
    </rPh>
    <phoneticPr fontId="27"/>
  </si>
  <si>
    <t>5-8-1,Kamishibatyounishi,
Fukaya shi,Saitama ken</t>
  </si>
  <si>
    <t>048-571-1511</t>
  </si>
  <si>
    <t>午前：8:30-11:30
診療科により予約制・休診日あり、要予約
休診：日曜・土曜・祝日・創立記念日（11月1日）</t>
    <rPh sb="0" eb="2">
      <t>ゴゼン</t>
    </rPh>
    <rPh sb="14" eb="17">
      <t>シンリョウカ</t>
    </rPh>
    <rPh sb="20" eb="23">
      <t>ヨヤクセイ</t>
    </rPh>
    <rPh sb="24" eb="26">
      <t>キュウシン</t>
    </rPh>
    <rPh sb="26" eb="27">
      <t>ビ</t>
    </rPh>
    <rPh sb="30" eb="33">
      <t>ヨウヨヤク</t>
    </rPh>
    <rPh sb="34" eb="36">
      <t>キュウシン</t>
    </rPh>
    <rPh sb="37" eb="39">
      <t>ニチヨウ</t>
    </rPh>
    <rPh sb="40" eb="42">
      <t>ドヨウ</t>
    </rPh>
    <rPh sb="43" eb="45">
      <t>シュクジツ</t>
    </rPh>
    <rPh sb="46" eb="48">
      <t>ソウリツ</t>
    </rPh>
    <rPh sb="48" eb="51">
      <t>キネンビ</t>
    </rPh>
    <rPh sb="54" eb="55">
      <t>ガツ</t>
    </rPh>
    <rPh sb="56" eb="57">
      <t>ニチ</t>
    </rPh>
    <phoneticPr fontId="27"/>
  </si>
  <si>
    <t>各科とも対応言語可能な職員による簡単な通訳を実施
（EN、ES）
内科、精神科、神経内科
循環器科、消化器科
小児科、外科、緩和ケア外科
整形外科、形成外科
脳神経外科、呼吸器外科
心臓血管外科、小児外科
泌尿器科、産婦人科
皮膚科、眼科、耳鼻咽喉科
麻酔科、歯科口腔外科
救急診療科、総合診療内科
放射線治療科、病理診断科
放射線診断科</t>
    <rPh sb="0" eb="1">
      <t>カク</t>
    </rPh>
    <rPh sb="1" eb="2">
      <t>カ</t>
    </rPh>
    <rPh sb="4" eb="6">
      <t>タイオウ</t>
    </rPh>
    <rPh sb="6" eb="8">
      <t>ゲンゴ</t>
    </rPh>
    <rPh sb="8" eb="10">
      <t>カノウ</t>
    </rPh>
    <rPh sb="11" eb="13">
      <t>ショクイン</t>
    </rPh>
    <rPh sb="16" eb="18">
      <t>カンタン</t>
    </rPh>
    <rPh sb="19" eb="21">
      <t>ツウヤク</t>
    </rPh>
    <rPh sb="22" eb="24">
      <t>ジッシ</t>
    </rPh>
    <phoneticPr fontId="28"/>
  </si>
  <si>
    <t>VISA、
MASTER、AMEX、Dinersclub、
JCB</t>
  </si>
  <si>
    <t>EN、ES
平日診療時間内</t>
    <rPh sb="6" eb="8">
      <t>ヘイジツ</t>
    </rPh>
    <rPh sb="8" eb="10">
      <t>シンリョウ</t>
    </rPh>
    <rPh sb="10" eb="12">
      <t>ジカン</t>
    </rPh>
    <rPh sb="12" eb="13">
      <t>ナイ</t>
    </rPh>
    <phoneticPr fontId="27"/>
  </si>
  <si>
    <t>福永歯科医院</t>
    <rPh sb="0" eb="2">
      <t>フクナガ</t>
    </rPh>
    <rPh sb="2" eb="4">
      <t>シカ</t>
    </rPh>
    <rPh sb="4" eb="6">
      <t>イイン</t>
    </rPh>
    <phoneticPr fontId="27"/>
  </si>
  <si>
    <t>Fukunaga Dental Clinic</t>
  </si>
  <si>
    <t>338-0004</t>
  </si>
  <si>
    <t>埼玉県さいたま市中央区本町西
1-3-31</t>
    <rPh sb="0" eb="3">
      <t>サイタマケン</t>
    </rPh>
    <rPh sb="7" eb="8">
      <t>シ</t>
    </rPh>
    <rPh sb="8" eb="11">
      <t>チュウオウク</t>
    </rPh>
    <rPh sb="11" eb="13">
      <t>ホンマチ</t>
    </rPh>
    <rPh sb="13" eb="14">
      <t>ニシ</t>
    </rPh>
    <phoneticPr fontId="27"/>
  </si>
  <si>
    <t>1-3-31,honmachinishi,chuoku,
saitamashi,saitamaken,338-0004</t>
  </si>
  <si>
    <t>048-816-3666</t>
  </si>
  <si>
    <t>月-金:9:30-13:30,15:00-19:00
土:9:30-13:30,14:30-17:30</t>
    <rPh sb="27" eb="28">
      <t>ツチ</t>
    </rPh>
    <phoneticPr fontId="28"/>
  </si>
  <si>
    <t>非接触カード決済：楽天Edy、Suica, PASMO, ICOCA、Waon, nanacoなど
QRコード決済：アリペイ、WeChatPay、
LINE Payなど</t>
    <rPh sb="0" eb="1">
      <t>ヒ</t>
    </rPh>
    <rPh sb="1" eb="3">
      <t>セッショク</t>
    </rPh>
    <rPh sb="6" eb="8">
      <t>ケッサイ</t>
    </rPh>
    <rPh sb="9" eb="11">
      <t>ラクテン</t>
    </rPh>
    <rPh sb="56" eb="58">
      <t>ケッサイ</t>
    </rPh>
    <phoneticPr fontId="27"/>
  </si>
  <si>
    <t>英語を話せる歯科医師による外来</t>
    <rPh sb="6" eb="8">
      <t>シカ</t>
    </rPh>
    <phoneticPr fontId="27"/>
  </si>
  <si>
    <t>防衛医科大学校病院</t>
    <rPh sb="0" eb="9">
      <t>ボウエイイカダイガッコウビョウイン</t>
    </rPh>
    <phoneticPr fontId="27"/>
  </si>
  <si>
    <t xml:space="preserve">National Defense Medical College　Hospital </t>
  </si>
  <si>
    <t>359-8513</t>
  </si>
  <si>
    <t>埼玉県所沢市並木３－２</t>
    <rPh sb="0" eb="8">
      <t>サイタマケントコロザワシナミキ</t>
    </rPh>
    <phoneticPr fontId="27"/>
  </si>
  <si>
    <t>Namiki 3-2, Tokorozawa, Saitama</t>
  </si>
  <si>
    <t>04-2995-1511</t>
  </si>
  <si>
    <t>08:30-11:00</t>
  </si>
  <si>
    <t>救急科：EN
内科：EN
外科：EN
小児科：EN
精神科：EN
皮膚科：EN
脳神経外科：EN
泌尿器科：EN
整形外科：EN
眼科：EN
耳鼻咽喉科：EN
産科：EN
婦人科：EN
歯科：EN
その他：EN</t>
  </si>
  <si>
    <t>本庄総合病院</t>
    <rPh sb="0" eb="2">
      <t>ホンジョウ</t>
    </rPh>
    <rPh sb="2" eb="4">
      <t>ソウゴウ</t>
    </rPh>
    <rPh sb="4" eb="6">
      <t>ビョウイン</t>
    </rPh>
    <phoneticPr fontId="29"/>
  </si>
  <si>
    <t>Honjo-General Hospital</t>
  </si>
  <si>
    <t>367-0031</t>
  </si>
  <si>
    <t>埼玉県本庄市北堀1780</t>
  </si>
  <si>
    <t>1780 Kitabori, Honjo-shi, Saitama, 367-0031</t>
  </si>
  <si>
    <t>0495-22-6111</t>
  </si>
  <si>
    <t>月-金:9:00-12:00,14:00-17:00</t>
  </si>
  <si>
    <t>内科：EN
外科：EN
脳神経外科：EN
整形外科：EN</t>
  </si>
  <si>
    <t>松田眼科クリニック</t>
    <rPh sb="0" eb="2">
      <t>マツダ</t>
    </rPh>
    <rPh sb="2" eb="4">
      <t>ガンカ</t>
    </rPh>
    <phoneticPr fontId="27"/>
  </si>
  <si>
    <t>Matsuda　Eye　Clinic</t>
  </si>
  <si>
    <t>331-0804</t>
  </si>
  <si>
    <t>埼玉県さいたま市北区土呂町1-12-2　イントロビル2F</t>
    <rPh sb="0" eb="3">
      <t>サイタマケン</t>
    </rPh>
    <rPh sb="7" eb="8">
      <t>シ</t>
    </rPh>
    <rPh sb="8" eb="10">
      <t>キタク</t>
    </rPh>
    <rPh sb="10" eb="13">
      <t>トロチョウ</t>
    </rPh>
    <phoneticPr fontId="27"/>
  </si>
  <si>
    <t>Intoro　Blbg,2F
1-12-2 Torocho Kita-ku,
Saitama-shi, Saitama 331-0804</t>
  </si>
  <si>
    <t>048-660-3773</t>
  </si>
  <si>
    <t>月・水・金　8:30~11:30　　　　　　15:00~18:00
木土　8:30~11:30</t>
    <rPh sb="0" eb="1">
      <t>ゲツ</t>
    </rPh>
    <rPh sb="2" eb="3">
      <t>スイ</t>
    </rPh>
    <rPh sb="4" eb="5">
      <t>キン</t>
    </rPh>
    <rPh sb="34" eb="35">
      <t>モク</t>
    </rPh>
    <rPh sb="35" eb="36">
      <t>ド</t>
    </rPh>
    <phoneticPr fontId="27"/>
  </si>
  <si>
    <t>眼科/EN</t>
    <rPh sb="0" eb="2">
      <t>ガンカ</t>
    </rPh>
    <phoneticPr fontId="27"/>
  </si>
  <si>
    <t>受付時間と同じ：EN</t>
    <rPh sb="0" eb="2">
      <t>ウケツケ</t>
    </rPh>
    <rPh sb="2" eb="4">
      <t>ジカン</t>
    </rPh>
    <rPh sb="5" eb="6">
      <t>オナ</t>
    </rPh>
    <phoneticPr fontId="27"/>
  </si>
  <si>
    <t>松本内科</t>
    <rPh sb="0" eb="2">
      <t>マツモト</t>
    </rPh>
    <rPh sb="2" eb="4">
      <t>ナイカ</t>
    </rPh>
    <phoneticPr fontId="27"/>
  </si>
  <si>
    <t>MATSUMOTO NAIKA</t>
  </si>
  <si>
    <t>330-0804</t>
  </si>
  <si>
    <t>埼玉県さいたま市大宮区堀の内町1-330</t>
    <rPh sb="0" eb="3">
      <t>サイタマケン</t>
    </rPh>
    <rPh sb="7" eb="8">
      <t>シ</t>
    </rPh>
    <rPh sb="8" eb="11">
      <t>オオミヤク</t>
    </rPh>
    <rPh sb="11" eb="12">
      <t>ホリ</t>
    </rPh>
    <rPh sb="13" eb="14">
      <t>ウチ</t>
    </rPh>
    <rPh sb="14" eb="15">
      <t>マチ</t>
    </rPh>
    <phoneticPr fontId="27"/>
  </si>
  <si>
    <t>1-330 Horinochicho Omiya-ku,
Saitama-shi, Saitama prefecture, 330-0804 Japan</t>
  </si>
  <si>
    <t>048-649-3533</t>
  </si>
  <si>
    <t>月火木金土
8:50~12:30
14:50~17:30</t>
    <rPh sb="0" eb="1">
      <t>ゲツ</t>
    </rPh>
    <rPh sb="1" eb="2">
      <t>カ</t>
    </rPh>
    <rPh sb="2" eb="3">
      <t>モク</t>
    </rPh>
    <rPh sb="3" eb="4">
      <t>キン</t>
    </rPh>
    <rPh sb="4" eb="5">
      <t>ド</t>
    </rPh>
    <phoneticPr fontId="27"/>
  </si>
  <si>
    <t>内科/EN・FR・ES</t>
    <rPh sb="0" eb="2">
      <t>ナイカ</t>
    </rPh>
    <phoneticPr fontId="27"/>
  </si>
  <si>
    <t>診療時間内/EN・FR・ES</t>
  </si>
  <si>
    <t>三井病院</t>
    <rPh sb="0" eb="2">
      <t>ミツイ</t>
    </rPh>
    <rPh sb="2" eb="4">
      <t>ビョウイン</t>
    </rPh>
    <phoneticPr fontId="21"/>
  </si>
  <si>
    <t>Mitsui　Hospital</t>
  </si>
  <si>
    <t>350-0066</t>
  </si>
  <si>
    <t>埼玉県川越市連雀町19番地3</t>
    <rPh sb="0" eb="3">
      <t>サイタマケン</t>
    </rPh>
    <rPh sb="3" eb="6">
      <t>カワゴエシ</t>
    </rPh>
    <rPh sb="6" eb="7">
      <t>レン</t>
    </rPh>
    <rPh sb="7" eb="8">
      <t>スズメ</t>
    </rPh>
    <rPh sb="8" eb="9">
      <t>マチ</t>
    </rPh>
    <rPh sb="11" eb="13">
      <t>バンチ</t>
    </rPh>
    <phoneticPr fontId="21"/>
  </si>
  <si>
    <t>19-3Renjakuchou,kawagoe,Saitama</t>
  </si>
  <si>
    <t>049-222-5321</t>
  </si>
  <si>
    <t>月-金：9：00-18：00
土：9：00-16：30</t>
    <rPh sb="0" eb="1">
      <t>ゲツ</t>
    </rPh>
    <rPh sb="2" eb="3">
      <t>キン</t>
    </rPh>
    <rPh sb="15" eb="16">
      <t>ツチ</t>
    </rPh>
    <phoneticPr fontId="21"/>
  </si>
  <si>
    <t>内科：EN
外科：EN</t>
    <rPh sb="0" eb="2">
      <t>ナイカ</t>
    </rPh>
    <rPh sb="6" eb="8">
      <t>ゲカ</t>
    </rPh>
    <phoneticPr fontId="21"/>
  </si>
  <si>
    <t>みよしクリニック</t>
  </si>
  <si>
    <t>Miyoshi　Clinic</t>
  </si>
  <si>
    <t>330-0852</t>
  </si>
  <si>
    <t>埼玉県さいたま市大宮区大成町3-248-1</t>
    <rPh sb="0" eb="3">
      <t>サイタマケン</t>
    </rPh>
    <rPh sb="7" eb="8">
      <t>シ</t>
    </rPh>
    <rPh sb="8" eb="11">
      <t>オオミヤク</t>
    </rPh>
    <rPh sb="11" eb="14">
      <t>オオナリチョウ</t>
    </rPh>
    <phoneticPr fontId="27"/>
  </si>
  <si>
    <t xml:space="preserve">3-248-1 Onaricho Omiya-ku,
Saitama-shi, Saitama-pref </t>
  </si>
  <si>
    <t>048-653-7000</t>
  </si>
  <si>
    <t>月～金　9:00~12:00
　　　　15:00~18:30
土　　　9:00~12:00
日祭：休診</t>
  </si>
  <si>
    <t>外科・内科：EN</t>
    <rPh sb="0" eb="2">
      <t>ゲカ</t>
    </rPh>
    <rPh sb="3" eb="5">
      <t>ナイカ</t>
    </rPh>
    <phoneticPr fontId="27"/>
  </si>
  <si>
    <t>診療時間内/EN</t>
  </si>
  <si>
    <t>武蔵台病院</t>
    <rPh sb="0" eb="3">
      <t>ムサシダイ</t>
    </rPh>
    <rPh sb="3" eb="5">
      <t>ビョウイン</t>
    </rPh>
    <phoneticPr fontId="29"/>
  </si>
  <si>
    <t>Musashidai Hospital</t>
  </si>
  <si>
    <t>350-1254</t>
  </si>
  <si>
    <t>埼玉県日高市久保278-12</t>
  </si>
  <si>
    <t>278-12 Kubo, Hidaka, Saitama, 350-1254</t>
  </si>
  <si>
    <t>042-982-2222</t>
  </si>
  <si>
    <t>月-金:8:30-16:30
土:8:30-11:30</t>
  </si>
  <si>
    <t>内科：EN、BO
整形外科：EN</t>
  </si>
  <si>
    <t>武蔵野総合病院</t>
    <rPh sb="0" eb="3">
      <t>ムサシノ</t>
    </rPh>
    <rPh sb="3" eb="5">
      <t>ソウゴウ</t>
    </rPh>
    <rPh sb="5" eb="7">
      <t>ビョウイン</t>
    </rPh>
    <phoneticPr fontId="21"/>
  </si>
  <si>
    <t>musashino general Hospital</t>
  </si>
  <si>
    <t>350-1167</t>
  </si>
  <si>
    <t>埼玉県川越市大袋新田977-9</t>
    <rPh sb="0" eb="3">
      <t>サイタマケン</t>
    </rPh>
    <rPh sb="3" eb="6">
      <t>カワゴエシ</t>
    </rPh>
    <rPh sb="6" eb="8">
      <t>オオフクロ</t>
    </rPh>
    <rPh sb="8" eb="10">
      <t>シンデン</t>
    </rPh>
    <phoneticPr fontId="21"/>
  </si>
  <si>
    <t xml:space="preserve">977-9, Obukuroshinden, Kawagoe-shi </t>
  </si>
  <si>
    <t>049-244-6340</t>
  </si>
  <si>
    <t>月-土:8:00-17:30
（救急外来24時間対応)
診療科によって受付時間設定あり。事前確認必要。
日・祝日：救急外来24時間対応　　</t>
    <rPh sb="2" eb="3">
      <t>ド</t>
    </rPh>
    <rPh sb="16" eb="18">
      <t>キュウキュウ</t>
    </rPh>
    <rPh sb="18" eb="20">
      <t>ガイライ</t>
    </rPh>
    <rPh sb="22" eb="24">
      <t>ジカン</t>
    </rPh>
    <rPh sb="24" eb="26">
      <t>タイオウ</t>
    </rPh>
    <rPh sb="28" eb="31">
      <t>シンリョウカ</t>
    </rPh>
    <rPh sb="35" eb="37">
      <t>ウケツケ</t>
    </rPh>
    <rPh sb="37" eb="39">
      <t>ジカン</t>
    </rPh>
    <rPh sb="39" eb="41">
      <t>セッテイ</t>
    </rPh>
    <rPh sb="44" eb="46">
      <t>ジゼン</t>
    </rPh>
    <rPh sb="46" eb="48">
      <t>カクニン</t>
    </rPh>
    <rPh sb="48" eb="50">
      <t>ヒツヨウ</t>
    </rPh>
    <rPh sb="52" eb="53">
      <t>ヒ</t>
    </rPh>
    <rPh sb="54" eb="56">
      <t>シュクジツ</t>
    </rPh>
    <phoneticPr fontId="28"/>
  </si>
  <si>
    <t>英語(コミュニケーションツール)
中国語(コミュニケーションツール)
スペイン語(コミュニケーションツール)
韓国・朝鮮語(コミュニケーションツール)
各診療科ともコミュニケーションツールを使用した対応となってます。
内科、外科、整形外科、形成外科、循環器内科、脳神経外科、、リハビリ科、消化器外科、呼吸器外科、その他</t>
    <rPh sb="76" eb="77">
      <t>カク</t>
    </rPh>
    <rPh sb="77" eb="80">
      <t>シンリョウカ</t>
    </rPh>
    <rPh sb="95" eb="97">
      <t>シヨウ</t>
    </rPh>
    <rPh sb="99" eb="101">
      <t>タイオウ</t>
    </rPh>
    <rPh sb="109" eb="111">
      <t>ナイカ</t>
    </rPh>
    <rPh sb="112" eb="114">
      <t>ゲカ</t>
    </rPh>
    <rPh sb="115" eb="119">
      <t>セイケイゲカ</t>
    </rPh>
    <rPh sb="120" eb="124">
      <t>ケイセイゲカ</t>
    </rPh>
    <rPh sb="125" eb="130">
      <t>ジュンカンキナイカ</t>
    </rPh>
    <rPh sb="131" eb="136">
      <t>ノウシンケイゲカ</t>
    </rPh>
    <rPh sb="142" eb="143">
      <t>カ</t>
    </rPh>
    <rPh sb="144" eb="149">
      <t>ショウカキゲカ</t>
    </rPh>
    <rPh sb="150" eb="155">
      <t>コキュウキゲカ</t>
    </rPh>
    <rPh sb="158" eb="159">
      <t>タ</t>
    </rPh>
    <phoneticPr fontId="21"/>
  </si>
  <si>
    <t>非接触カード決済：楽天Edy、Suica, PASMO, ICOCA、Waon, nanacoなど
QRコード決済：アリペイ、WeChatPay、
LINE Payなど</t>
    <rPh sb="0" eb="1">
      <t>ヒ</t>
    </rPh>
    <rPh sb="1" eb="3">
      <t>セッショク</t>
    </rPh>
    <rPh sb="6" eb="8">
      <t>ケッサイ</t>
    </rPh>
    <rPh sb="9" eb="11">
      <t>ラクテン</t>
    </rPh>
    <rPh sb="55" eb="57">
      <t>ケッサイ</t>
    </rPh>
    <phoneticPr fontId="27"/>
  </si>
  <si>
    <t>コミュニケーションツールを使用（アプリ等）</t>
    <rPh sb="13" eb="15">
      <t>シヨウ</t>
    </rPh>
    <rPh sb="19" eb="20">
      <t>トウ</t>
    </rPh>
    <phoneticPr fontId="21"/>
  </si>
  <si>
    <t>山崎医院</t>
    <rPh sb="0" eb="2">
      <t>ヤマザキ</t>
    </rPh>
    <rPh sb="2" eb="4">
      <t>イイン</t>
    </rPh>
    <phoneticPr fontId="29"/>
  </si>
  <si>
    <t>Yamazaki Clinic</t>
  </si>
  <si>
    <t>347-0104</t>
  </si>
  <si>
    <t>埼玉県加須市根古屋642-10</t>
    <rPh sb="3" eb="4">
      <t>クワ</t>
    </rPh>
    <rPh sb="4" eb="5">
      <t>ス</t>
    </rPh>
    <rPh sb="5" eb="6">
      <t>シ</t>
    </rPh>
    <phoneticPr fontId="29"/>
  </si>
  <si>
    <t>642-10 Negoya, Kazo, Saitama, 347-0104</t>
  </si>
  <si>
    <t>0480-73-6463</t>
  </si>
  <si>
    <t>月-土/祝日:8:00-12:00,14:00-19:30
日:8:00-12:00</t>
    <rPh sb="2" eb="3">
      <t>ツチ</t>
    </rPh>
    <rPh sb="4" eb="6">
      <t>シュクジツ</t>
    </rPh>
    <rPh sb="30" eb="31">
      <t>ニチ</t>
    </rPh>
    <phoneticPr fontId="29"/>
  </si>
  <si>
    <t>内科：EN、ES、PO
整形外科：EN、ES、PO</t>
  </si>
  <si>
    <t>よしもと歯科医院</t>
    <rPh sb="4" eb="6">
      <t>シカ</t>
    </rPh>
    <rPh sb="6" eb="8">
      <t>イイン</t>
    </rPh>
    <phoneticPr fontId="29"/>
  </si>
  <si>
    <t>YOSHIMOTO DENTAL CLINIC</t>
  </si>
  <si>
    <t>349-0115</t>
  </si>
  <si>
    <t>埼玉県蓮田市蓮田2-79</t>
    <rPh sb="3" eb="6">
      <t>ハスダシ</t>
    </rPh>
    <rPh sb="6" eb="8">
      <t>ハスダ</t>
    </rPh>
    <phoneticPr fontId="29"/>
  </si>
  <si>
    <t>2-79 Hasuda, Hasuda, Saitama, 349-0115</t>
  </si>
  <si>
    <t>048-796-0173</t>
  </si>
  <si>
    <t>月/火/水/金:9:00-13:00,14:30-18:30
木:9:00-13:00(祝日のある週のみ)
土:9:00-14:00</t>
    <rPh sb="2" eb="3">
      <t>ヒ</t>
    </rPh>
    <rPh sb="4" eb="5">
      <t>スイ</t>
    </rPh>
    <rPh sb="31" eb="32">
      <t>モク</t>
    </rPh>
    <rPh sb="44" eb="46">
      <t>シュクジツ</t>
    </rPh>
    <rPh sb="49" eb="50">
      <t>シュウ</t>
    </rPh>
    <phoneticPr fontId="29"/>
  </si>
  <si>
    <t>塩味病院</t>
  </si>
  <si>
    <t>shiomi　 Hospital</t>
  </si>
  <si>
    <t>埼玉県朝霞市溝沼２－４－１</t>
    <rPh sb="0" eb="3">
      <t>サイタマケン</t>
    </rPh>
    <phoneticPr fontId="27"/>
  </si>
  <si>
    <t>２－４－１mizunuma，asakashi，saitamaprefecture, 351-0023</t>
  </si>
  <si>
    <t>048-467-0016</t>
  </si>
  <si>
    <t>月-土:9:00-12:00　　月-金14:00～17:30　（救急外来24時間対応)
日・祝日：救急外来24時間対応</t>
  </si>
  <si>
    <t>内科：EN
消化器内科：EN
神経内科：EN・ZH
呼吸器内科：EN
循環器科：EN
外科：EN
整形外科：EN</t>
  </si>
  <si>
    <t>月曜～金曜 9:30-17:00 :ENを対応できる事務員がいるときがある。</t>
  </si>
  <si>
    <t>社会医療法人社団
堀ノ内病院</t>
  </si>
  <si>
    <t>Horinouchi Hospital</t>
  </si>
  <si>
    <t>352-0023</t>
  </si>
  <si>
    <t>埼玉県新座市堀ノ内2-9-31</t>
  </si>
  <si>
    <t>2-9-31 horinouchi Niiza-city,
Saitama prefecture, 352-0023</t>
  </si>
  <si>
    <t>048-481-5168</t>
  </si>
  <si>
    <t>月-金
8:00～11:00
12:00-16:30</t>
  </si>
  <si>
    <t>内科：EN
外科：EN
小児科：EN
皮膚科：EN
泌尿器科：EN
整形外科：EN
眼科：EN
耳鼻咽喉科：EN
歯科：EN</t>
  </si>
  <si>
    <t>VISA
MASTER
JCB</t>
  </si>
  <si>
    <t>医師による対応
月-金
9:00～12:00
13:30-17:00
日・祝日:
時間外診療
：EN</t>
  </si>
  <si>
    <t>社会福祉法人恩賜財団済生会支部　埼玉県済生会加須病院</t>
    <rPh sb="22" eb="24">
      <t>カゾ</t>
    </rPh>
    <phoneticPr fontId="1"/>
  </si>
  <si>
    <t>Social Welfare Organization Saiseikai Imperial Gift Foundation inc Kazo Hospital</t>
  </si>
  <si>
    <t>347-0101</t>
  </si>
  <si>
    <t>埼玉県加須市上高柳1680</t>
    <rPh sb="0" eb="3">
      <t>サイタマケン</t>
    </rPh>
    <rPh sb="3" eb="6">
      <t>カゾシ</t>
    </rPh>
    <rPh sb="6" eb="7">
      <t>カミ</t>
    </rPh>
    <rPh sb="7" eb="9">
      <t>タカヤナギ</t>
    </rPh>
    <phoneticPr fontId="27"/>
  </si>
  <si>
    <t>1680,Kamitakayanagi,Kazo-city,Saitama,JAPAN</t>
  </si>
  <si>
    <t>0480-70-0888</t>
  </si>
  <si>
    <t>月-金:8:00-11:00（救急外来24時間対応)
土日・祝日・開院記念日：救急外来24時間対応</t>
    <rPh sb="33" eb="35">
      <t>カイイン</t>
    </rPh>
    <rPh sb="35" eb="38">
      <t>キネンビ</t>
    </rPh>
    <phoneticPr fontId="27"/>
  </si>
  <si>
    <t>医師によるため常時確認　循環器内科、消化器内科、呼吸器内科、脳神経内科、外科、呼吸器外科、脳神経外科、泌尿器科、心臓血管外科、耳鼻咽喉科、眼科、皮膚科、整形外科、形成外科、放射線科、麻酔科、乳腺外科、その他</t>
    <rPh sb="0" eb="2">
      <t>イシ</t>
    </rPh>
    <rPh sb="7" eb="9">
      <t>ジョウジ</t>
    </rPh>
    <rPh sb="9" eb="11">
      <t>カクニン</t>
    </rPh>
    <rPh sb="12" eb="17">
      <t>ジュンカンキナイカ</t>
    </rPh>
    <rPh sb="18" eb="23">
      <t>ショウカキナイカ</t>
    </rPh>
    <rPh sb="24" eb="29">
      <t>コキュウキナイカ</t>
    </rPh>
    <rPh sb="30" eb="31">
      <t>ノウ</t>
    </rPh>
    <rPh sb="31" eb="33">
      <t>シンケイ</t>
    </rPh>
    <rPh sb="33" eb="35">
      <t>ナイカ</t>
    </rPh>
    <rPh sb="36" eb="38">
      <t>ゲカ</t>
    </rPh>
    <rPh sb="39" eb="44">
      <t>コキュウキゲカ</t>
    </rPh>
    <rPh sb="45" eb="48">
      <t>ノウシンケイ</t>
    </rPh>
    <rPh sb="48" eb="50">
      <t>ゲカ</t>
    </rPh>
    <rPh sb="51" eb="55">
      <t>ヒニョウキカ</t>
    </rPh>
    <rPh sb="56" eb="62">
      <t>シンゾウケッカンゲカ</t>
    </rPh>
    <rPh sb="63" eb="68">
      <t>ジビインコウカ</t>
    </rPh>
    <rPh sb="69" eb="71">
      <t>ガンカ</t>
    </rPh>
    <rPh sb="72" eb="75">
      <t>ヒフカ</t>
    </rPh>
    <rPh sb="76" eb="80">
      <t>セイケイゲカ</t>
    </rPh>
    <rPh sb="81" eb="85">
      <t>ケイセイゲカ</t>
    </rPh>
    <rPh sb="86" eb="90">
      <t>ホウシャセンカ</t>
    </rPh>
    <rPh sb="91" eb="94">
      <t>マスイカ</t>
    </rPh>
    <rPh sb="95" eb="99">
      <t>ニュウセンゲカ</t>
    </rPh>
    <rPh sb="102" eb="103">
      <t>タ</t>
    </rPh>
    <phoneticPr fontId="27"/>
  </si>
  <si>
    <t>VISA、MASTER、JCB、ﾀﾞｲﾅｰｽﾞ、AMEX</t>
  </si>
  <si>
    <t>第三次救急医療機関</t>
    <rPh sb="0" eb="1">
      <t>ダイ</t>
    </rPh>
    <rPh sb="1" eb="2">
      <t>サン</t>
    </rPh>
    <rPh sb="2" eb="3">
      <t>ジ</t>
    </rPh>
    <rPh sb="3" eb="5">
      <t>キュウキュウ</t>
    </rPh>
    <rPh sb="5" eb="7">
      <t>イリョウ</t>
    </rPh>
    <rPh sb="7" eb="9">
      <t>キカン</t>
    </rPh>
    <phoneticPr fontId="27"/>
  </si>
  <si>
    <t>月曜～金曜　受付等の事務手続き：EN</t>
    <rPh sb="0" eb="2">
      <t>ゲツヨウ</t>
    </rPh>
    <rPh sb="3" eb="5">
      <t>キンヨウ</t>
    </rPh>
    <rPh sb="6" eb="8">
      <t>ウケツケ</t>
    </rPh>
    <rPh sb="8" eb="9">
      <t>トウ</t>
    </rPh>
    <rPh sb="10" eb="12">
      <t>ジム</t>
    </rPh>
    <rPh sb="12" eb="14">
      <t>テツヅ</t>
    </rPh>
    <phoneticPr fontId="27"/>
  </si>
  <si>
    <t>独立行政法人国立病院機構埼玉病院</t>
  </si>
  <si>
    <t>NationalHospitalOrganizationSaitamaHospital</t>
  </si>
  <si>
    <t xml:space="preserve">351-0102 </t>
  </si>
  <si>
    <t>埼玉県和光市諏訪2-1</t>
  </si>
  <si>
    <t>2-1, Suwa, Wako-shi, Saitama</t>
  </si>
  <si>
    <t xml:space="preserve"> 048-462-1101</t>
  </si>
  <si>
    <t>月-金:8:30-11:00（救急外来24時間対応)
土日・祝日：救急外来24時間対応</t>
  </si>
  <si>
    <t>内　科：EN、呼吸器内科：EN、
循環器内科：EN、消化器内科：EN、
脳神経内科：EN、内視鏡内科：EN、
外科：EN、呼吸器外科：EN、
心臓血管外科：EN、消化器外科：EN、
乳腺外科：EN、小児外科：EN、
整形外科：EN、脳神経外科：EN、
形成外科：EN、内視鏡外科：EN、
精神科：EN、小児科：EN、皮膚科：EN
泌尿器科：EN、産婦人科：EN、
眼科：EN、耳鼻いんこう科：EN、
リハビリテーション科：EN、
放射線科：EN、麻酔科：EN、
緩和ケア内科：EN、病理診断科：EN、
救急科：EN、総合診療科：EN、
歯科口腔外科：EN</t>
    <phoneticPr fontId="1"/>
  </si>
  <si>
    <t>秩父市立病院</t>
    <rPh sb="0" eb="4">
      <t>チチブシリツ</t>
    </rPh>
    <rPh sb="4" eb="6">
      <t>ビョウイン</t>
    </rPh>
    <phoneticPr fontId="27"/>
  </si>
  <si>
    <t>Chichibu　City Hospital</t>
  </si>
  <si>
    <t>368-0025</t>
  </si>
  <si>
    <t>埼玉県秩父市桜木町8－9</t>
    <rPh sb="0" eb="2">
      <t>サイタマ</t>
    </rPh>
    <rPh sb="2" eb="3">
      <t>ケン</t>
    </rPh>
    <rPh sb="3" eb="5">
      <t>チチブ</t>
    </rPh>
    <rPh sb="5" eb="6">
      <t>シ</t>
    </rPh>
    <rPh sb="6" eb="8">
      <t>サクラギ</t>
    </rPh>
    <rPh sb="8" eb="9">
      <t>マチ</t>
    </rPh>
    <phoneticPr fontId="20"/>
  </si>
  <si>
    <t>8-9 sakuragimachi chichibushi, saitamaprefecture, 368-0025</t>
  </si>
  <si>
    <t>0494-23-0611</t>
  </si>
  <si>
    <t>月-金:8:00-12:00
ただし
整形外科11:00まで
外科、泌尿器科、脳神経外科（月・金）11:30まで
第2・第4土曜日：8：00～11：30</t>
    <rPh sb="19" eb="21">
      <t>セイケイ</t>
    </rPh>
    <rPh sb="21" eb="23">
      <t>ゲカ</t>
    </rPh>
    <rPh sb="31" eb="33">
      <t>ゲカ</t>
    </rPh>
    <rPh sb="34" eb="38">
      <t>ヒニョウキカ</t>
    </rPh>
    <rPh sb="58" eb="59">
      <t>ダイ</t>
    </rPh>
    <rPh sb="61" eb="62">
      <t>ダイ</t>
    </rPh>
    <rPh sb="63" eb="64">
      <t>ツチ</t>
    </rPh>
    <rPh sb="64" eb="66">
      <t>ヨウビ</t>
    </rPh>
    <phoneticPr fontId="20"/>
  </si>
  <si>
    <t>内科：EN
外科：EN
小児科：EN
脳神経外科：EN
泌尿器科：EN
整形外科：EN
その他：EN</t>
    <phoneticPr fontId="1"/>
  </si>
  <si>
    <t>VISA、MASTER、AMEX、JCB、DC、UFJ、NICOS</t>
  </si>
  <si>
    <t>デビット</t>
  </si>
  <si>
    <t>電話医療通訳サービス
8:00～12:00：
EN,ZH,KO,VI,NE,TL,ES,PT,ID,IT,FR,DE,RU,TH,MS,KM</t>
    <rPh sb="0" eb="2">
      <t>デンワ</t>
    </rPh>
    <rPh sb="2" eb="4">
      <t>イリョウ</t>
    </rPh>
    <rPh sb="4" eb="6">
      <t>ツウヤク</t>
    </rPh>
    <phoneticPr fontId="27"/>
  </si>
  <si>
    <t>外国語アプリを使用して対応:8：00～12：00：EN他</t>
    <rPh sb="0" eb="3">
      <t>ガイコクゴ</t>
    </rPh>
    <rPh sb="7" eb="9">
      <t>シヨウ</t>
    </rPh>
    <rPh sb="11" eb="13">
      <t>タイオウ</t>
    </rPh>
    <rPh sb="27" eb="28">
      <t>ホカ</t>
    </rPh>
    <phoneticPr fontId="27"/>
  </si>
  <si>
    <t>1109 北部</t>
    <rPh sb="5" eb="7">
      <t>ホクブ</t>
    </rPh>
    <phoneticPr fontId="41"/>
  </si>
  <si>
    <t>関東脳神経外科病院</t>
    <rPh sb="0" eb="9">
      <t>カントウノウシンケイゲカビョウイン</t>
    </rPh>
    <phoneticPr fontId="9"/>
  </si>
  <si>
    <t>Kanto　Neurosurgical　Hospital</t>
  </si>
  <si>
    <t>360-0804</t>
  </si>
  <si>
    <t>埼玉県熊谷市代1120番地</t>
    <rPh sb="0" eb="3">
      <t>サイタマケン</t>
    </rPh>
    <rPh sb="3" eb="6">
      <t>クマガヤシ</t>
    </rPh>
    <rPh sb="6" eb="7">
      <t>ダイ</t>
    </rPh>
    <rPh sb="11" eb="13">
      <t>バンチ</t>
    </rPh>
    <phoneticPr fontId="9"/>
  </si>
  <si>
    <t>1120,Dai,Kumagaya-shi.Saitama</t>
  </si>
  <si>
    <t>048-521-3133</t>
  </si>
  <si>
    <t>月-土:8:00-11:30　13:00-16:00
（救急外来24時間対応)
　　※土曜は午前のみ
休み：土曜午後、日曜、祝日
（救急外来24時間対応）</t>
    <rPh sb="2" eb="3">
      <t>ド</t>
    </rPh>
    <rPh sb="43" eb="45">
      <t>ドヨウ</t>
    </rPh>
    <rPh sb="46" eb="48">
      <t>ゴゼン</t>
    </rPh>
    <rPh sb="51" eb="52">
      <t>ヤス</t>
    </rPh>
    <rPh sb="54" eb="56">
      <t>ドヨウ</t>
    </rPh>
    <rPh sb="56" eb="58">
      <t>ゴゴ</t>
    </rPh>
    <rPh sb="59" eb="61">
      <t>ニチヨウ</t>
    </rPh>
    <phoneticPr fontId="9"/>
  </si>
  <si>
    <t>kantounouge.com</t>
  </si>
  <si>
    <t>脳神経外科：EN</t>
    <rPh sb="0" eb="5">
      <t>ノウシンケイゲカ</t>
    </rPh>
    <phoneticPr fontId="9"/>
  </si>
  <si>
    <t>VISA
MASTER</t>
  </si>
  <si>
    <t>日祝日を除く8：30-17：00　EN</t>
  </si>
  <si>
    <t>-</t>
  </si>
  <si>
    <t>医療法人　愛應会　騎西病院</t>
    <rPh sb="0" eb="4">
      <t>イリョウホウジン</t>
    </rPh>
    <rPh sb="5" eb="8">
      <t>アイオウカイ</t>
    </rPh>
    <rPh sb="9" eb="13">
      <t>キサイビョウイン</t>
    </rPh>
    <phoneticPr fontId="41"/>
  </si>
  <si>
    <t>Aioukai Kisai Hospital</t>
  </si>
  <si>
    <t>347-0102</t>
  </si>
  <si>
    <t>埼玉県加須市日出安１３１３－１</t>
    <rPh sb="0" eb="3">
      <t>サイタマケン</t>
    </rPh>
    <rPh sb="3" eb="6">
      <t>カゾシ</t>
    </rPh>
    <rPh sb="6" eb="9">
      <t>ヒデヤス</t>
    </rPh>
    <phoneticPr fontId="41"/>
  </si>
  <si>
    <t>1313-1，Hideyasu，Kazo-shi，Saitama</t>
  </si>
  <si>
    <t>0480-73-3311</t>
  </si>
  <si>
    <t>月-土：８：３０-１２：００／１４：００-１７：３０（救急24時間対応)
土日・祝日：救急24時間対応</t>
    <rPh sb="2" eb="3">
      <t>ド</t>
    </rPh>
    <phoneticPr fontId="41"/>
  </si>
  <si>
    <t>EN、ZH、KO、RU、ID、MS、ES、PT、MN、FR、DE、FA、NE、VI、TH、PO、RO、SI、HI、IT、KM、AR</t>
  </si>
  <si>
    <t>VISA、MASTER、AMEX、Diners Club、JCB、NICOS、UFJ</t>
  </si>
  <si>
    <t>病院</t>
    <rPh sb="0" eb="2">
      <t>ビョウイン</t>
    </rPh>
    <phoneticPr fontId="41"/>
  </si>
  <si>
    <t>日曜・祝日を除く
月～土9時～17時</t>
    <rPh sb="0" eb="2">
      <t>ニチヨウ</t>
    </rPh>
    <rPh sb="3" eb="5">
      <t>シュクジツ</t>
    </rPh>
    <rPh sb="6" eb="7">
      <t>ノゾ</t>
    </rPh>
    <rPh sb="9" eb="10">
      <t>ゲツ</t>
    </rPh>
    <rPh sb="11" eb="12">
      <t>ド</t>
    </rPh>
    <rPh sb="13" eb="14">
      <t>ジ</t>
    </rPh>
    <rPh sb="17" eb="18">
      <t>ジ</t>
    </rPh>
    <phoneticPr fontId="41"/>
  </si>
  <si>
    <t>翻訳機を使用</t>
  </si>
  <si>
    <t>坂戸中央病院</t>
    <rPh sb="0" eb="6">
      <t>サカドチュウオウビョウイン</t>
    </rPh>
    <phoneticPr fontId="9"/>
  </si>
  <si>
    <t>Sakado Central Hospital</t>
  </si>
  <si>
    <t>350-0233</t>
  </si>
  <si>
    <t>埼玉県坂戸市南町３０－８</t>
    <rPh sb="0" eb="3">
      <t>サイタマケン</t>
    </rPh>
    <rPh sb="3" eb="6">
      <t>サカドシ</t>
    </rPh>
    <rPh sb="6" eb="8">
      <t>ミナミチョウ</t>
    </rPh>
    <phoneticPr fontId="9"/>
  </si>
  <si>
    <t>３０－８Minamicho,Sakado-shi,Saitama</t>
  </si>
  <si>
    <t>049-283-0019</t>
  </si>
  <si>
    <t>月-土　午前8:00-12:00　午後13:00-17:00
（救急外来24時間対応)
日・祝日：救急外来24時間対応</t>
    <rPh sb="2" eb="3">
      <t>ツチ</t>
    </rPh>
    <rPh sb="4" eb="6">
      <t>ゴゼン</t>
    </rPh>
    <rPh sb="17" eb="19">
      <t>ゴゴ</t>
    </rPh>
    <phoneticPr fontId="9"/>
  </si>
  <si>
    <t>内科・外科・整形外科・総合・泌尿器
EN・ZH・KO・RU・ID・MS・ES・PT・MN・FR・DE・FA・NE・VI・TH・PO・RO・SI・HI・IT・KM・LO・AR</t>
    <rPh sb="0" eb="2">
      <t>ナイカ</t>
    </rPh>
    <rPh sb="3" eb="5">
      <t>ゲカ</t>
    </rPh>
    <rPh sb="6" eb="10">
      <t>セイケイゲカ</t>
    </rPh>
    <rPh sb="11" eb="13">
      <t>ソウゴウ</t>
    </rPh>
    <rPh sb="14" eb="17">
      <t>ヒニョウキ</t>
    </rPh>
    <phoneticPr fontId="9"/>
  </si>
  <si>
    <t>日曜祝日を除く
9：00-17：00</t>
    <rPh sb="0" eb="2">
      <t>ニチヨウ</t>
    </rPh>
    <rPh sb="2" eb="4">
      <t>シュクジツ</t>
    </rPh>
    <rPh sb="5" eb="6">
      <t>ノゾ</t>
    </rPh>
    <phoneticPr fontId="9"/>
  </si>
  <si>
    <t>翻訳機
導入</t>
  </si>
  <si>
    <t>東川口病院</t>
    <rPh sb="0" eb="3">
      <t>ヒガシカワグチ</t>
    </rPh>
    <rPh sb="3" eb="5">
      <t>ビョウイン</t>
    </rPh>
    <phoneticPr fontId="9"/>
  </si>
  <si>
    <t>Higasikawaguchi Hospital</t>
  </si>
  <si>
    <t>333-0801</t>
  </si>
  <si>
    <t>埼玉県川口市東川口2-10-8</t>
    <rPh sb="0" eb="3">
      <t>サイタマケン</t>
    </rPh>
    <rPh sb="3" eb="6">
      <t>カワグチシ</t>
    </rPh>
    <rPh sb="6" eb="9">
      <t>ヒガシカワグチ</t>
    </rPh>
    <phoneticPr fontId="9"/>
  </si>
  <si>
    <t>2-10-8,Higasikawaguchi,Kawaguchi city,Saitama pref. 333-0801 Japan</t>
  </si>
  <si>
    <t>048-295-1000</t>
  </si>
  <si>
    <t>月-金:8:00-12:30　13：00-17：15　　　　　　　　　　　　　　
土8：00-12：30　　　　　　　　　　　　　　　　　　　　　　　　　日・祝日：救急外来24時間対応</t>
  </si>
  <si>
    <t>内科系　外科系　整形外科　EN　ZN　KO　PO　他</t>
    <rPh sb="0" eb="2">
      <t>ナイカ</t>
    </rPh>
    <rPh sb="2" eb="3">
      <t>ケイ</t>
    </rPh>
    <rPh sb="4" eb="6">
      <t>ゲカ</t>
    </rPh>
    <rPh sb="6" eb="7">
      <t>ケイ</t>
    </rPh>
    <rPh sb="8" eb="12">
      <t>セイケイゲカ</t>
    </rPh>
    <rPh sb="25" eb="26">
      <t>ホカ</t>
    </rPh>
    <phoneticPr fontId="9"/>
  </si>
  <si>
    <t>24時間（翻訳機対応）</t>
    <rPh sb="2" eb="4">
      <t>ジカン</t>
    </rPh>
    <rPh sb="5" eb="10">
      <t>ホンヤクキタイオウ</t>
    </rPh>
    <phoneticPr fontId="9"/>
  </si>
  <si>
    <t>翻訳機導入</t>
  </si>
  <si>
    <t>社会医療法人入間川病院</t>
    <rPh sb="0" eb="6">
      <t>シャカイイリョウホウジン</t>
    </rPh>
    <rPh sb="6" eb="9">
      <t>イルマガワ</t>
    </rPh>
    <rPh sb="9" eb="11">
      <t>ビョウインヒガシカワグチビョウイン</t>
    </rPh>
    <phoneticPr fontId="9"/>
  </si>
  <si>
    <t>Syakaiiryouhoujin Irumagawa Hospital</t>
  </si>
  <si>
    <t>350-1307</t>
  </si>
  <si>
    <t>埼玉県狭山市祇園17-2</t>
    <rPh sb="0" eb="3">
      <t>サイタマケン</t>
    </rPh>
    <rPh sb="3" eb="6">
      <t>サヤマシ</t>
    </rPh>
    <rPh sb="6" eb="8">
      <t>ギオンサイタマケンカワグチシヒガシカワグチ</t>
    </rPh>
    <phoneticPr fontId="9"/>
  </si>
  <si>
    <t>17-2, Gion, Sayama-shi, Saitama</t>
  </si>
  <si>
    <t>04-2958-6111</t>
  </si>
  <si>
    <t>月～土　9時～18時
（救急患者24時間対応）</t>
    <rPh sb="0" eb="1">
      <t>ツキ</t>
    </rPh>
    <rPh sb="2" eb="3">
      <t>ツチ</t>
    </rPh>
    <rPh sb="5" eb="6">
      <t>ジ</t>
    </rPh>
    <rPh sb="9" eb="10">
      <t>ジ</t>
    </rPh>
    <rPh sb="12" eb="16">
      <t>キュウキュウカンジャ</t>
    </rPh>
    <rPh sb="18" eb="20">
      <t>ジカン</t>
    </rPh>
    <rPh sb="20" eb="22">
      <t>タイオウ</t>
    </rPh>
    <phoneticPr fontId="9"/>
  </si>
  <si>
    <t>内科、外科、脳神経外科、泌尿器科、整形外科
EN</t>
    <rPh sb="0" eb="2">
      <t>ナイカ</t>
    </rPh>
    <rPh sb="3" eb="5">
      <t>ゲカ</t>
    </rPh>
    <rPh sb="6" eb="11">
      <t>ノウシンケイゲカ</t>
    </rPh>
    <rPh sb="12" eb="16">
      <t>ヒニョウキカ</t>
    </rPh>
    <rPh sb="17" eb="21">
      <t>セイケイゲカ</t>
    </rPh>
    <phoneticPr fontId="9"/>
  </si>
  <si>
    <t>日祝日を除く9：00-17：30　EN</t>
  </si>
  <si>
    <t xml:space="preserve">翻訳機
導入
</t>
  </si>
  <si>
    <t>おだやかライフ内科クリニック</t>
    <rPh sb="7" eb="9">
      <t>ナイカ</t>
    </rPh>
    <phoneticPr fontId="9"/>
  </si>
  <si>
    <t>Odayaka Life Medical Clinic</t>
  </si>
  <si>
    <t>343-0828</t>
  </si>
  <si>
    <t>埼玉県越谷市レイクタウン３－１－１イオンレイクタウンMori２階</t>
    <rPh sb="0" eb="3">
      <t>サイタマケン</t>
    </rPh>
    <rPh sb="3" eb="6">
      <t>コシガヤシ</t>
    </rPh>
    <rPh sb="31" eb="32">
      <t>カイ</t>
    </rPh>
    <phoneticPr fontId="9"/>
  </si>
  <si>
    <t>Aeon Laketown Mori 2F 3-1-1 Laketown Koshigaya City, Saitama, Japan</t>
  </si>
  <si>
    <t>048－990-3235</t>
  </si>
  <si>
    <t>火－日：10：00－12：45　14：30－18:4５　発熱外来（予約制）12：00－12：30　17：00－18：30</t>
    <rPh sb="0" eb="1">
      <t>カ</t>
    </rPh>
    <rPh sb="2" eb="3">
      <t>ニチ</t>
    </rPh>
    <rPh sb="28" eb="32">
      <t>ハツネツガイライ</t>
    </rPh>
    <rPh sb="33" eb="36">
      <t>ヨヤクセイ</t>
    </rPh>
    <phoneticPr fontId="9"/>
  </si>
  <si>
    <t>VISA、
MASTER、
AMEX、UFJ、
DC、JCB、
UC、</t>
    <phoneticPr fontId="1"/>
  </si>
  <si>
    <t>翻訳機導入（ポケトーク）</t>
  </si>
  <si>
    <t>12千葉県</t>
    <rPh sb="2" eb="5">
      <t>チバケン</t>
    </rPh>
    <phoneticPr fontId="10"/>
  </si>
  <si>
    <t>セコメディック病院</t>
    <phoneticPr fontId="27"/>
  </si>
  <si>
    <t>SecomedicHospital</t>
  </si>
  <si>
    <t>274-0053</t>
  </si>
  <si>
    <t>千葉県船橋市豊富町696-1</t>
  </si>
  <si>
    <t>696-1Toyotomicho,Funabashi,Chiba,274-0053</t>
    <phoneticPr fontId="16"/>
  </si>
  <si>
    <t>047-457-9900</t>
  </si>
  <si>
    <t>月-金:
8:30-11:30,
13:30-16:00
土:
8:30-11:30
整形外科、消化器、眼科午前受付終了時刻11：00まで、整形外科、眼科の午後受付終了時刻15：30まで
消化器は午前のみ</t>
    <rPh sb="43" eb="47">
      <t>セイケイゲカ</t>
    </rPh>
    <rPh sb="48" eb="51">
      <t>ショウカキ</t>
    </rPh>
    <rPh sb="52" eb="54">
      <t>ガンカ</t>
    </rPh>
    <rPh sb="54" eb="56">
      <t>ゴゼン</t>
    </rPh>
    <rPh sb="56" eb="58">
      <t>ウケツケ</t>
    </rPh>
    <rPh sb="58" eb="60">
      <t>シュウリョウ</t>
    </rPh>
    <rPh sb="60" eb="62">
      <t>ジコク</t>
    </rPh>
    <rPh sb="70" eb="74">
      <t>セイケイゲカ</t>
    </rPh>
    <rPh sb="75" eb="77">
      <t>ガンカ</t>
    </rPh>
    <rPh sb="78" eb="80">
      <t>ゴゴ</t>
    </rPh>
    <rPh sb="94" eb="97">
      <t>ショウカキ</t>
    </rPh>
    <rPh sb="98" eb="100">
      <t>ゴゼン</t>
    </rPh>
    <phoneticPr fontId="27"/>
  </si>
  <si>
    <t>https://secomedic.gr.jp/(日本語)</t>
    <phoneticPr fontId="27"/>
  </si>
  <si>
    <t>内科、外科、消化器科、循環器内科、呼吸器内科、脳神経外科、脳血管内科、神経内科、小児科、婦人科、整形外科、リウマチ膠原病内科、下肢静脈瘤外来、ガンマナイフ外来、てんかん外来、泌尿器科、皮膚科、耳鼻咽喉科、糖尿病内科、腎臓内科、歯科口腔外科、リハビリテーション科、眼科、救急科：EN</t>
    <rPh sb="29" eb="34">
      <t>ノウケッカンナイカ</t>
    </rPh>
    <rPh sb="35" eb="39">
      <t>シンケイナイカ</t>
    </rPh>
    <rPh sb="57" eb="60">
      <t>コウゲンビョウ</t>
    </rPh>
    <rPh sb="60" eb="62">
      <t>ナイカ</t>
    </rPh>
    <rPh sb="63" eb="65">
      <t>カシ</t>
    </rPh>
    <rPh sb="65" eb="68">
      <t>ジョウミャクリュウ</t>
    </rPh>
    <rPh sb="68" eb="70">
      <t>ガイライ</t>
    </rPh>
    <rPh sb="77" eb="79">
      <t>ガイライ</t>
    </rPh>
    <rPh sb="84" eb="86">
      <t>ガイライ</t>
    </rPh>
    <rPh sb="108" eb="112">
      <t>ジンゾウナイカ</t>
    </rPh>
    <rPh sb="113" eb="115">
      <t>シカ</t>
    </rPh>
    <rPh sb="115" eb="119">
      <t>コウクウゲカ</t>
    </rPh>
    <phoneticPr fontId="27"/>
  </si>
  <si>
    <t>○</t>
    <phoneticPr fontId="28"/>
  </si>
  <si>
    <t>多言語ツール活用</t>
    <phoneticPr fontId="16"/>
  </si>
  <si>
    <t>12千葉県</t>
    <rPh sb="2" eb="5">
      <t>チバケン</t>
    </rPh>
    <phoneticPr fontId="13"/>
  </si>
  <si>
    <t>医療法人徳洲会
千葉徳洲会病院</t>
    <rPh sb="0" eb="2">
      <t>イリョウ</t>
    </rPh>
    <rPh sb="2" eb="4">
      <t>ホウジン</t>
    </rPh>
    <rPh sb="4" eb="7">
      <t>トクシュウカイ</t>
    </rPh>
    <rPh sb="8" eb="10">
      <t>チバ</t>
    </rPh>
    <rPh sb="10" eb="13">
      <t>トクシュウカイ</t>
    </rPh>
    <rPh sb="13" eb="15">
      <t>ビョウイン</t>
    </rPh>
    <phoneticPr fontId="27"/>
  </si>
  <si>
    <t>Chiba tokushukai Hospital</t>
    <phoneticPr fontId="28"/>
  </si>
  <si>
    <t>274-8503</t>
  </si>
  <si>
    <t>千葉県船橋市高根台2-11-1</t>
    <rPh sb="0" eb="3">
      <t>チバケン</t>
    </rPh>
    <rPh sb="3" eb="6">
      <t>フナバシシ</t>
    </rPh>
    <rPh sb="6" eb="9">
      <t>タカネダイ</t>
    </rPh>
    <phoneticPr fontId="27"/>
  </si>
  <si>
    <t>Funabashi-shi ,　Takanedai2-11-1,</t>
  </si>
  <si>
    <t>047-466-7111</t>
  </si>
  <si>
    <t>月-金:
9:00-12:00　14:00-15:30　17:00-18:00
（救急外来24時間対応)
土:
9:00-12:00（救急外来24時間対応)
日・祝日：
救急外来24時間対応</t>
    <rPh sb="41" eb="43">
      <t>キュウキュウ</t>
    </rPh>
    <rPh sb="43" eb="45">
      <t>ガイライ</t>
    </rPh>
    <rPh sb="47" eb="49">
      <t>ジカン</t>
    </rPh>
    <rPh sb="49" eb="51">
      <t>タイオウ</t>
    </rPh>
    <rPh sb="53" eb="54">
      <t>ド</t>
    </rPh>
    <rPh sb="79" eb="80">
      <t>ヒ</t>
    </rPh>
    <rPh sb="81" eb="83">
      <t>シュクジツ</t>
    </rPh>
    <phoneticPr fontId="28"/>
  </si>
  <si>
    <t xml:space="preserve"> http://www.chibatoku.or.jp </t>
  </si>
  <si>
    <t>内科、外科、消化器内科、消化器外科、循環器内科、呼吸器内科、呼吸器外科、脳神経外科、小児科、婦人科、心臓血管外科、整形外科、泌尿器科、皮膚科、頭頸部外科、耳鼻咽喉科、乳腺外科、糖尿病内科、放射線診断科、放射線治療科、リハビリテーション科、麻酔科、眼科、神経内科、救急科、病理診断科、緩和ケア内科
：EN,ZH,KO,ES,PT,TL,UK,ID,MY</t>
    <phoneticPr fontId="28"/>
  </si>
  <si>
    <t>多言語ツール活用にて常時：EN,ZH,KO,ES,PT,TL,UK,ID,MY</t>
    <phoneticPr fontId="1"/>
  </si>
  <si>
    <t>医療法人社団ベイオアシス
ふなばし朝比奈クリニック</t>
    <rPh sb="0" eb="6">
      <t>イリョウホウジンシャダン</t>
    </rPh>
    <rPh sb="17" eb="20">
      <t>アサヒナ</t>
    </rPh>
    <phoneticPr fontId="1"/>
  </si>
  <si>
    <t>Funabashi Asahina Clinic</t>
    <phoneticPr fontId="13"/>
  </si>
  <si>
    <t>273-0865</t>
    <phoneticPr fontId="13"/>
  </si>
  <si>
    <t>千葉県船橋市夏見4-1-34</t>
    <phoneticPr fontId="1"/>
  </si>
  <si>
    <t>4-1-34, Natsumi, Funabashi-shi, Chiba</t>
    <phoneticPr fontId="13"/>
  </si>
  <si>
    <t>047-422-7795</t>
  </si>
  <si>
    <t>月火木金9:00-11:30, 15:30-17:30</t>
    <rPh sb="2" eb="3">
      <t>モク</t>
    </rPh>
    <phoneticPr fontId="13"/>
  </si>
  <si>
    <t>https://funabashi-natsumi-cl.com/</t>
    <phoneticPr fontId="1"/>
  </si>
  <si>
    <t>内科：EN
外科、EN, ZH
呼吸器内科：EN
アレルギー科：EN</t>
    <phoneticPr fontId="1"/>
  </si>
  <si>
    <t>VISA、MASTER、ANEX、Diners Club、JCB</t>
    <phoneticPr fontId="28"/>
  </si>
  <si>
    <t>楽天Edy、Suica、PASMO、ICOCA、Waon、nanaco、ID</t>
    <phoneticPr fontId="28"/>
  </si>
  <si>
    <t>1201 千葉</t>
    <rPh sb="5" eb="7">
      <t>チバ</t>
    </rPh>
    <phoneticPr fontId="9"/>
  </si>
  <si>
    <t>医療法人社団樹徳会
海浜幕張眼科</t>
    <phoneticPr fontId="27"/>
  </si>
  <si>
    <t>Jutokukaimedicalcorporationkaihinmakuharieyeclinic</t>
  </si>
  <si>
    <t>261-0023</t>
  </si>
  <si>
    <t>千葉市美浜区中瀬1-3幕張テクノガーデンF棟1F</t>
    <phoneticPr fontId="27"/>
  </si>
  <si>
    <t>MakuhariTechnoGardenFBuilding1F,Nakase,Mihama-ku,Chiba,Chiba,261-0023</t>
  </si>
  <si>
    <t>043-296-3103</t>
    <phoneticPr fontId="1"/>
  </si>
  <si>
    <t>月火水金:15:30-18:00</t>
    <phoneticPr fontId="28"/>
  </si>
  <si>
    <t>http://www.jutoku.com/ganka(日本語)</t>
  </si>
  <si>
    <t>眼科：EN</t>
    <phoneticPr fontId="27"/>
  </si>
  <si>
    <t>VISA、JCB、アメックス、ダイナーズ、銀聯、DISCOVER</t>
    <phoneticPr fontId="28"/>
  </si>
  <si>
    <t>交通系IC（スイカ、パスモ、スゴカ）、ナナコ、ワオン、楽天EDY、ID、クイックPAY、PAYPAY</t>
    <phoneticPr fontId="28"/>
  </si>
  <si>
    <t>〇</t>
    <phoneticPr fontId="16"/>
  </si>
  <si>
    <t>その他言語は翻訳アプリで対応</t>
    <rPh sb="2" eb="3">
      <t>タ</t>
    </rPh>
    <rPh sb="3" eb="5">
      <t>ゲンゴ</t>
    </rPh>
    <rPh sb="6" eb="8">
      <t>ホンヤク</t>
    </rPh>
    <rPh sb="12" eb="14">
      <t>タイオウ</t>
    </rPh>
    <phoneticPr fontId="16"/>
  </si>
  <si>
    <t>医療法人社団樹徳会
眼科美浜クリニック</t>
    <phoneticPr fontId="27"/>
  </si>
  <si>
    <t>Jutokukaimedicalcorporationmihamaeyeclinic</t>
    <phoneticPr fontId="1"/>
  </si>
  <si>
    <t>261-0011</t>
  </si>
  <si>
    <t xml:space="preserve">千葉市美浜区真砂4-1-10PIA3F
</t>
    <phoneticPr fontId="27"/>
  </si>
  <si>
    <t>PIA3F,4-1-10Masago,Mihama-ku,Chiba,Chiba,261-0011</t>
    <phoneticPr fontId="1"/>
  </si>
  <si>
    <t>043-270-0777</t>
    <phoneticPr fontId="1"/>
  </si>
  <si>
    <t>月-金:9:45-17:45
土9：45-14：45</t>
    <rPh sb="15" eb="16">
      <t>ド</t>
    </rPh>
    <phoneticPr fontId="28"/>
  </si>
  <si>
    <t>http://www.jutoku.com/ganka/mihama(日本語)</t>
    <phoneticPr fontId="28"/>
  </si>
  <si>
    <t>眼科：EN</t>
    <phoneticPr fontId="28"/>
  </si>
  <si>
    <t>医療法人社団樹徳会
佐倉整形外科眼科病院</t>
    <rPh sb="16" eb="18">
      <t>ガンカ</t>
    </rPh>
    <phoneticPr fontId="27"/>
  </si>
  <si>
    <t>Jutokukaimedicalcorporation Sakura Orthopedic and Ophthalmology Hospital</t>
    <phoneticPr fontId="1"/>
  </si>
  <si>
    <t>285-0817</t>
  </si>
  <si>
    <t>佐倉市大崎台3-11-17</t>
    <phoneticPr fontId="27"/>
  </si>
  <si>
    <t>3-11-17Osakidai,Sakura,Chiba,285-0817</t>
    <phoneticPr fontId="1"/>
  </si>
  <si>
    <t>043-483-2552</t>
  </si>
  <si>
    <t>月-土:9:00-12:00,14:00-17:00</t>
    <rPh sb="2" eb="3">
      <t xml:space="preserve">ツチ </t>
    </rPh>
    <phoneticPr fontId="27"/>
  </si>
  <si>
    <t>https://www.sakuraseikei.jp（日本語)</t>
    <phoneticPr fontId="27"/>
  </si>
  <si>
    <t>整形外科：EN_x000D_
眼科：EN</t>
    <phoneticPr fontId="27"/>
  </si>
  <si>
    <t>VISA、MASTER、AMEX、JCB、中国銀聯</t>
    <phoneticPr fontId="28"/>
  </si>
  <si>
    <t>非接触カード決済：楽天Edy、Suica, PASMO, ICOCA、Waon, nanaco、ID、QuickPay
QRコード決済：paypay,LINE Pay</t>
    <rPh sb="0" eb="1">
      <t>ヒ</t>
    </rPh>
    <rPh sb="1" eb="3">
      <t>セッショク</t>
    </rPh>
    <rPh sb="6" eb="8">
      <t>ケッサイ</t>
    </rPh>
    <rPh sb="9" eb="11">
      <t>ラクテン</t>
    </rPh>
    <rPh sb="65" eb="67">
      <t>ケッサイ</t>
    </rPh>
    <phoneticPr fontId="28"/>
  </si>
  <si>
    <t>医療法人徳洲会
成田富里徳洲会病院</t>
    <rPh sb="0" eb="2">
      <t>イリョウ</t>
    </rPh>
    <rPh sb="2" eb="4">
      <t>ホウジン</t>
    </rPh>
    <rPh sb="4" eb="7">
      <t>トクシュウカイ</t>
    </rPh>
    <rPh sb="8" eb="10">
      <t>ナリタ</t>
    </rPh>
    <rPh sb="10" eb="12">
      <t>トミサト</t>
    </rPh>
    <rPh sb="12" eb="15">
      <t>トクシュウカイ</t>
    </rPh>
    <rPh sb="15" eb="17">
      <t>ビョウイン</t>
    </rPh>
    <phoneticPr fontId="29"/>
  </si>
  <si>
    <t>Tokushukai Medical Corporation Narita Tomisato Tokushukai Hospital</t>
  </si>
  <si>
    <t>286-0201</t>
  </si>
  <si>
    <t>千葉県富里市日吉台1-1-1</t>
    <rPh sb="0" eb="3">
      <t>チバケン</t>
    </rPh>
    <rPh sb="3" eb="4">
      <t>トミ</t>
    </rPh>
    <rPh sb="4" eb="5">
      <t>サト</t>
    </rPh>
    <rPh sb="5" eb="6">
      <t>シ</t>
    </rPh>
    <rPh sb="6" eb="8">
      <t>ヒヨシ</t>
    </rPh>
    <rPh sb="8" eb="9">
      <t>ダイ</t>
    </rPh>
    <phoneticPr fontId="13"/>
  </si>
  <si>
    <t>1-1-1 Hiyoshidai,Tomisato-city Chiba 286-0201. Japan</t>
    <phoneticPr fontId="1"/>
  </si>
  <si>
    <t>0476(93)1001</t>
  </si>
  <si>
    <t>(AM)8:30 - 11:30 (PM)13:00 - 16:00 (PM)16:30 - 18:30　　救急外来24時間365日対応</t>
    <rPh sb="54" eb="56">
      <t>キュウキュウ</t>
    </rPh>
    <rPh sb="56" eb="58">
      <t>ガイライ</t>
    </rPh>
    <rPh sb="60" eb="62">
      <t>ジカン</t>
    </rPh>
    <rPh sb="65" eb="66">
      <t>ヒ</t>
    </rPh>
    <rPh sb="66" eb="68">
      <t>タイオウ</t>
    </rPh>
    <phoneticPr fontId="13"/>
  </si>
  <si>
    <t>https://www.naritatomisato.jp/</t>
    <phoneticPr fontId="27"/>
  </si>
  <si>
    <t>内科：EN
循環器内科：EN
小児科：EN
外科：EN
整形外科：EN
脳神経外科：EN
形成外科：EN
皮膚科：EN
耳鼻咽喉科：EN
脳神経内科：EN
泌尿器科：EN
消化器内科:EＮ
その他：EN</t>
    <rPh sb="0" eb="2">
      <t>ナイカ</t>
    </rPh>
    <rPh sb="6" eb="9">
      <t>ジュンカンキ</t>
    </rPh>
    <rPh sb="9" eb="11">
      <t>ナイカ</t>
    </rPh>
    <rPh sb="15" eb="18">
      <t>ショウニカ</t>
    </rPh>
    <rPh sb="22" eb="24">
      <t>ゲカ</t>
    </rPh>
    <rPh sb="28" eb="30">
      <t>セイケイ</t>
    </rPh>
    <rPh sb="30" eb="32">
      <t>ゲカ</t>
    </rPh>
    <rPh sb="36" eb="41">
      <t>ノウシンケイゲカ</t>
    </rPh>
    <rPh sb="45" eb="49">
      <t>ケイセイゲカ</t>
    </rPh>
    <rPh sb="53" eb="56">
      <t>ヒフカ</t>
    </rPh>
    <rPh sb="60" eb="65">
      <t>ジビインコウカ</t>
    </rPh>
    <rPh sb="69" eb="72">
      <t>ノウシンケイ</t>
    </rPh>
    <rPh sb="72" eb="74">
      <t>ナイカ</t>
    </rPh>
    <rPh sb="78" eb="81">
      <t>ヒニョウキ</t>
    </rPh>
    <rPh sb="81" eb="82">
      <t>カ</t>
    </rPh>
    <rPh sb="86" eb="88">
      <t>ショウカ</t>
    </rPh>
    <rPh sb="88" eb="89">
      <t>キ</t>
    </rPh>
    <rPh sb="89" eb="91">
      <t>ナイカ</t>
    </rPh>
    <rPh sb="97" eb="98">
      <t>タ</t>
    </rPh>
    <phoneticPr fontId="13"/>
  </si>
  <si>
    <t>VISA、MASTER、AMEX、Diners Club、JCB、中国銀聯×</t>
    <phoneticPr fontId="28"/>
  </si>
  <si>
    <t>○</t>
    <phoneticPr fontId="27"/>
  </si>
  <si>
    <t>月～土　8：30-17:00</t>
    <rPh sb="0" eb="1">
      <t>ツキ</t>
    </rPh>
    <rPh sb="2" eb="3">
      <t>ツチ</t>
    </rPh>
    <phoneticPr fontId="13"/>
  </si>
  <si>
    <t>24H</t>
  </si>
  <si>
    <t>24H：翻訳ツールを使用して対応</t>
    <rPh sb="4" eb="6">
      <t>ホンヤク</t>
    </rPh>
    <rPh sb="10" eb="12">
      <t>シヨウ</t>
    </rPh>
    <rPh sb="14" eb="16">
      <t>タイオウ</t>
    </rPh>
    <phoneticPr fontId="13"/>
  </si>
  <si>
    <t>1204 印旛</t>
  </si>
  <si>
    <t>印西総合病院</t>
    <rPh sb="0" eb="2">
      <t>インザイ</t>
    </rPh>
    <rPh sb="2" eb="4">
      <t>ソウゴウ</t>
    </rPh>
    <rPh sb="4" eb="6">
      <t>ビョウイン</t>
    </rPh>
    <phoneticPr fontId="29"/>
  </si>
  <si>
    <t>INZAI GENERAL HOSPITAL</t>
  </si>
  <si>
    <t>270-1339</t>
  </si>
  <si>
    <t>千葉県印西市牧の台1-1-1</t>
    <rPh sb="0" eb="3">
      <t>チバケン</t>
    </rPh>
    <rPh sb="3" eb="6">
      <t>インザイシ</t>
    </rPh>
    <rPh sb="6" eb="7">
      <t>マキ</t>
    </rPh>
    <rPh sb="8" eb="9">
      <t>ダイ</t>
    </rPh>
    <phoneticPr fontId="13"/>
  </si>
  <si>
    <t>1-1-1, Makinodai, Inzai Shi, Chiba Prefecture, 270-1339, Japan</t>
    <phoneticPr fontId="1"/>
  </si>
  <si>
    <t>0476-33-3000</t>
  </si>
  <si>
    <t>月曜日～土曜日　8:30-17:30（救急外来24時間対応)
日・祝日：救急外来24時間対応</t>
    <rPh sb="0" eb="3">
      <t>ゲツヨウビ</t>
    </rPh>
    <rPh sb="4" eb="7">
      <t>ドヨウビ</t>
    </rPh>
    <phoneticPr fontId="28"/>
  </si>
  <si>
    <t>https://inzai-hospital.jp/</t>
  </si>
  <si>
    <t>内科：EN</t>
    <rPh sb="0" eb="2">
      <t>ナイカ</t>
    </rPh>
    <phoneticPr fontId="28"/>
  </si>
  <si>
    <t>カテゴリー2</t>
    <phoneticPr fontId="16"/>
  </si>
  <si>
    <t>ポケトーク</t>
  </si>
  <si>
    <t>我孫子聖仁会病院</t>
    <phoneticPr fontId="29"/>
  </si>
  <si>
    <t>AbikoseijinkaiHospital</t>
  </si>
  <si>
    <t>270-1177</t>
  </si>
  <si>
    <t>千葉県我孫子市柴崎1300</t>
    <phoneticPr fontId="13"/>
  </si>
  <si>
    <t>1300Shibasaki,Abiko,Chiba,270-1177</t>
  </si>
  <si>
    <t>04-7181-1100</t>
  </si>
  <si>
    <t>月-金:7:30-11:30,12:30-16:30
土:7:30-11:30,12:30-16:30</t>
    <phoneticPr fontId="13"/>
  </si>
  <si>
    <t>https://sjkhp.com/abiko/      (日本語)</t>
    <phoneticPr fontId="13"/>
  </si>
  <si>
    <t>内科：EN、ZH_x000D_
外科：EN</t>
    <phoneticPr fontId="29"/>
  </si>
  <si>
    <t>電子決済</t>
    <rPh sb="0" eb="2">
      <t>デンシ</t>
    </rPh>
    <rPh sb="2" eb="4">
      <t>ケッサイ</t>
    </rPh>
    <phoneticPr fontId="16"/>
  </si>
  <si>
    <t>鎌ケ谷総合病院</t>
    <rPh sb="0" eb="3">
      <t>カマガヤ</t>
    </rPh>
    <rPh sb="3" eb="7">
      <t>ソウゴウビョウイン</t>
    </rPh>
    <phoneticPr fontId="29"/>
  </si>
  <si>
    <t>Kamagaya General Hospital</t>
  </si>
  <si>
    <t>273-0121</t>
  </si>
  <si>
    <t>千葉県鎌ケ谷市初富929-6</t>
    <rPh sb="0" eb="9">
      <t>273-0121</t>
    </rPh>
    <phoneticPr fontId="13"/>
  </si>
  <si>
    <t>929-6, Hatsutomi, Kamagaya Shi, Chiba prefecture, 273-0121, Japan</t>
  </si>
  <si>
    <t>047-498-8111</t>
  </si>
  <si>
    <t>月-土:8:00-11:30（救急外来24時間対応)
日・祝日：救急外来24時間対応</t>
    <rPh sb="2" eb="3">
      <t>ツチ</t>
    </rPh>
    <phoneticPr fontId="28"/>
  </si>
  <si>
    <t>http://www.kamagaya-hp.jp/（日本語）
http://www.kamagaya-hp.jp/en/（英語）</t>
    <rPh sb="27" eb="30">
      <t>ニホンゴ</t>
    </rPh>
    <rPh sb="62" eb="64">
      <t>エイゴ</t>
    </rPh>
    <phoneticPr fontId="13"/>
  </si>
  <si>
    <t>内科・消化器内科・循環器内科・腎臓内科・脳神経内科・緩和ケア内科・小児科・外科・乳腺外科・整形外科・形成外科・脳神経外科・呼吸器外科・心臓血管外科・頭頸部外科・皮膚科・泌尿器科・産婦人科・眼科・耳鼻咽喉科・リハビリテーション科・救急科・歯科・歯科口腔外科・麻酔科・リウマチ科・病理診断科・放射線診断科・放射線治療科　全29診療科EN、CH</t>
    <phoneticPr fontId="28"/>
  </si>
  <si>
    <t>○</t>
    <phoneticPr fontId="13"/>
  </si>
  <si>
    <t>通約アプリ(メディフォン)英語・中国語：２４時間</t>
    <rPh sb="0" eb="2">
      <t>ツウヤク</t>
    </rPh>
    <rPh sb="13" eb="15">
      <t>エイゴ</t>
    </rPh>
    <rPh sb="16" eb="19">
      <t>チュウゴクゴ</t>
    </rPh>
    <rPh sb="22" eb="24">
      <t>ジカン</t>
    </rPh>
    <phoneticPr fontId="13"/>
  </si>
  <si>
    <t>亀田ファミリークリニック館山</t>
    <phoneticPr fontId="27"/>
  </si>
  <si>
    <t>KamedaFamilyClinicTateyama</t>
  </si>
  <si>
    <t>294-0051</t>
  </si>
  <si>
    <t>千葉県館山市正木4304番9号</t>
    <phoneticPr fontId="27"/>
  </si>
  <si>
    <t>4304-9,Masaki,Tateyama-city,Chiba,294-0051</t>
  </si>
  <si>
    <t>0470-20-5520</t>
    <phoneticPr fontId="13"/>
  </si>
  <si>
    <t>月-金8:00-16:30        土8:00-12:30
日・祝日・年末年始等   休診日を除く</t>
    <rPh sb="0" eb="1">
      <t>ツキ</t>
    </rPh>
    <rPh sb="2" eb="3">
      <t>キン</t>
    </rPh>
    <rPh sb="21" eb="22">
      <t>ツチ</t>
    </rPh>
    <rPh sb="33" eb="34">
      <t>ニチ</t>
    </rPh>
    <rPh sb="35" eb="37">
      <t>シュクジツ</t>
    </rPh>
    <rPh sb="38" eb="40">
      <t>ネンマツ</t>
    </rPh>
    <rPh sb="40" eb="42">
      <t>ネンシ</t>
    </rPh>
    <rPh sb="42" eb="43">
      <t>トウ</t>
    </rPh>
    <rPh sb="46" eb="48">
      <t>キュウシン</t>
    </rPh>
    <rPh sb="48" eb="49">
      <t>ビ</t>
    </rPh>
    <rPh sb="50" eb="51">
      <t>ノゾ</t>
    </rPh>
    <phoneticPr fontId="28"/>
  </si>
  <si>
    <t>https://medical.kameda.com/kfct/(日本語)</t>
    <phoneticPr fontId="13"/>
  </si>
  <si>
    <t>内科：EN
小児科：EN
皮膚科：EN
産科：EN_x000D_
婦人科：EN_x000D_
その他：EN</t>
    <phoneticPr fontId="27"/>
  </si>
  <si>
    <t>VISA、MASTER、AMEX、JCB、UC、SAISON、J-DEBIT</t>
    <phoneticPr fontId="13"/>
  </si>
  <si>
    <t>医療法人鉄蕉会
亀田総合病院</t>
    <rPh sb="0" eb="2">
      <t>イリョウ</t>
    </rPh>
    <rPh sb="2" eb="4">
      <t>ホウジン</t>
    </rPh>
    <rPh sb="4" eb="7">
      <t>テッショウカイ</t>
    </rPh>
    <rPh sb="8" eb="10">
      <t>カメダ</t>
    </rPh>
    <rPh sb="10" eb="12">
      <t>ソウゴウ</t>
    </rPh>
    <rPh sb="12" eb="14">
      <t>ビョウイン</t>
    </rPh>
    <phoneticPr fontId="27"/>
  </si>
  <si>
    <t>Kameda Medical Center</t>
  </si>
  <si>
    <t>296-8602</t>
  </si>
  <si>
    <t>千葉県鴨川市東町929番地</t>
    <rPh sb="0" eb="3">
      <t>チバケン</t>
    </rPh>
    <rPh sb="3" eb="6">
      <t>カモガワシ</t>
    </rPh>
    <rPh sb="6" eb="8">
      <t>ヒガシチョウ</t>
    </rPh>
    <rPh sb="11" eb="13">
      <t>バンチ</t>
    </rPh>
    <phoneticPr fontId="27"/>
  </si>
  <si>
    <t xml:space="preserve">929 Higashi-cho, Kamogawa City,
Chiba Prefecture, Japan </t>
  </si>
  <si>
    <t xml:space="preserve">04-7092-2211(英語/中国語)
</t>
    <rPh sb="13" eb="15">
      <t>エイゴ</t>
    </rPh>
    <rPh sb="16" eb="19">
      <t>チュウゴクゴ</t>
    </rPh>
    <phoneticPr fontId="13"/>
  </si>
  <si>
    <t>午前外来：9：00～12：00
午後外来：13：30～16：30
（救急外来24時間対応）</t>
    <rPh sb="34" eb="36">
      <t>キュウキュウ</t>
    </rPh>
    <rPh sb="36" eb="38">
      <t>ガイライ</t>
    </rPh>
    <rPh sb="40" eb="42">
      <t>ジカン</t>
    </rPh>
    <rPh sb="42" eb="44">
      <t>タイオウ</t>
    </rPh>
    <phoneticPr fontId="27"/>
  </si>
  <si>
    <t>https://www.kameda.com/（日本語）
https://medical.kameda.com/general/en/（英語）
https://medical.kameda.com/general/cn/（中国語）</t>
    <rPh sb="24" eb="27">
      <t>ニホンゴ</t>
    </rPh>
    <rPh sb="68" eb="70">
      <t>エイゴ</t>
    </rPh>
    <rPh sb="111" eb="114">
      <t>チュウゴクゴ</t>
    </rPh>
    <phoneticPr fontId="1"/>
  </si>
  <si>
    <t>内科、精神科、小児科、外科、整形外科、脳神経外科、皮膚科、泌尿器科、産婦人科、眼科、耳鼻いんこう科、救急科、歯科、その他(EN、ZH）</t>
    <rPh sb="59" eb="60">
      <t>タ</t>
    </rPh>
    <phoneticPr fontId="27"/>
  </si>
  <si>
    <t>Visa、Master、UC、JCB、アメリカンエキスプレス、ダイナース、ディスカバー、銀聯</t>
    <rPh sb="44" eb="46">
      <t>ギンレン</t>
    </rPh>
    <phoneticPr fontId="27"/>
  </si>
  <si>
    <t>デビットカード、Wechet Pay, Ali Pay</t>
    <phoneticPr fontId="1"/>
  </si>
  <si>
    <t>病院</t>
    <phoneticPr fontId="28"/>
  </si>
  <si>
    <t>第三次救急医療機関（救命救急センター）</t>
    <rPh sb="0" eb="3">
      <t>ダイサンジ</t>
    </rPh>
    <rPh sb="3" eb="5">
      <t>キュウキュウ</t>
    </rPh>
    <rPh sb="5" eb="7">
      <t>イリョウ</t>
    </rPh>
    <rPh sb="7" eb="9">
      <t>キカン</t>
    </rPh>
    <rPh sb="10" eb="12">
      <t>キュウメイ</t>
    </rPh>
    <rPh sb="12" eb="14">
      <t>キュウキュウ</t>
    </rPh>
    <phoneticPr fontId="28"/>
  </si>
  <si>
    <t>月-金 8:00-17:00:EN,ZH
土 8:00-12:00:EN,ZH</t>
    <rPh sb="0" eb="1">
      <t>ゲツ</t>
    </rPh>
    <rPh sb="2" eb="3">
      <t>キン</t>
    </rPh>
    <rPh sb="21" eb="22">
      <t>ツチ</t>
    </rPh>
    <phoneticPr fontId="13"/>
  </si>
  <si>
    <t>英語を話せる医師による外来 : EN</t>
    <rPh sb="0" eb="2">
      <t>エイゴ</t>
    </rPh>
    <rPh sb="3" eb="4">
      <t>ハナ</t>
    </rPh>
    <rPh sb="6" eb="8">
      <t>イシ</t>
    </rPh>
    <rPh sb="11" eb="13">
      <t>ガイライ</t>
    </rPh>
    <phoneticPr fontId="13"/>
  </si>
  <si>
    <t>君津中央病院</t>
    <phoneticPr fontId="29"/>
  </si>
  <si>
    <t>KimitsuChuoHospital</t>
  </si>
  <si>
    <t>292-8535</t>
  </si>
  <si>
    <t>千葉県木更津市桜井1010番地</t>
    <phoneticPr fontId="21"/>
  </si>
  <si>
    <t>1010Sakurai,Kisarazu,Chiba,292-8535</t>
  </si>
  <si>
    <t>0438-36-1071</t>
  </si>
  <si>
    <t>月-金:8:00-11:00（救急外来24時間対応)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21"/>
  </si>
  <si>
    <t>http://www.hospital.kisarazu.chiba.jp(日本語)</t>
    <phoneticPr fontId="45"/>
  </si>
  <si>
    <t>総合診療科、公衆衛生科、消化器内科、糖尿病・内分泌・代謝内科、循環器内科、呼吸器内科、血液内科、腫瘍内科、脳神経内科、腎臓内科、膠原病内科、新生児科、小児科、緩和医療科、救急科、集中治療科、放射線科、リハビリテーション科、精神科、外科、脳神経外科、整形外科、形成外科、呼吸器外科、心臓血管外科、産婦人科、泌尿器科、眼科、耳鼻いんこう科、小児外科、皮膚科、歯科、歯科口腔外科、麻酔科、放射線治療科、病理診断科、血液浄化療法科
多言語音声翻訳機器(ポケトーク)使用</t>
    <phoneticPr fontId="13"/>
  </si>
  <si>
    <t>VISA、MASTER、AMEX、DinersClub、JCB、DISCOVER</t>
    <phoneticPr fontId="27"/>
  </si>
  <si>
    <t>アクアコイン</t>
    <phoneticPr fontId="1"/>
  </si>
  <si>
    <t>第三次救急医療機関（救命救急センター）</t>
    <phoneticPr fontId="27"/>
  </si>
  <si>
    <t>翻訳機（ポケトーク）を使用し、入院患者にも対応している。</t>
    <rPh sb="0" eb="2">
      <t>ホンヤク</t>
    </rPh>
    <rPh sb="2" eb="3">
      <t>キ</t>
    </rPh>
    <rPh sb="11" eb="13">
      <t>シヨウ</t>
    </rPh>
    <rPh sb="15" eb="17">
      <t>ニュウイン</t>
    </rPh>
    <rPh sb="17" eb="19">
      <t>カンジャ</t>
    </rPh>
    <rPh sb="21" eb="23">
      <t>タイオウ</t>
    </rPh>
    <phoneticPr fontId="1"/>
  </si>
  <si>
    <t>五井病院</t>
    <rPh sb="0" eb="2">
      <t>ゴイ</t>
    </rPh>
    <rPh sb="2" eb="4">
      <t>ビョウイン</t>
    </rPh>
    <phoneticPr fontId="29"/>
  </si>
  <si>
    <t>GOI　HOSPITAL</t>
  </si>
  <si>
    <t>290-0056</t>
  </si>
  <si>
    <t>千葉県市原市五井５１５５</t>
    <rPh sb="0" eb="3">
      <t>チバケン</t>
    </rPh>
    <rPh sb="3" eb="6">
      <t>イチハラシ</t>
    </rPh>
    <rPh sb="6" eb="8">
      <t>ゴイ</t>
    </rPh>
    <phoneticPr fontId="13"/>
  </si>
  <si>
    <t>5155 Ｇoi,ichihara,Chiba,Japan</t>
    <phoneticPr fontId="13"/>
  </si>
  <si>
    <t>0436-25-5151</t>
  </si>
  <si>
    <t xml:space="preserve">月-金:9:00-17:00
</t>
    <phoneticPr fontId="13"/>
  </si>
  <si>
    <t>http://www.goi-hospital.com(日本語)</t>
    <rPh sb="28" eb="31">
      <t>ニホンゴ</t>
    </rPh>
    <phoneticPr fontId="45"/>
  </si>
  <si>
    <t>内科、外科、整形外科　　英語</t>
    <rPh sb="0" eb="2">
      <t>ナイカ</t>
    </rPh>
    <rPh sb="3" eb="5">
      <t>ゲカ</t>
    </rPh>
    <rPh sb="6" eb="8">
      <t>セイケイ</t>
    </rPh>
    <rPh sb="8" eb="10">
      <t>ゲカ</t>
    </rPh>
    <rPh sb="12" eb="14">
      <t>エイゴ</t>
    </rPh>
    <phoneticPr fontId="13"/>
  </si>
  <si>
    <t>suica</t>
  </si>
  <si>
    <t>9:00～17：00　ＥＮ</t>
  </si>
  <si>
    <t>行徳総合病院</t>
    <rPh sb="0" eb="2">
      <t>ギョウトク</t>
    </rPh>
    <rPh sb="2" eb="4">
      <t>ソウゴウ</t>
    </rPh>
    <rPh sb="4" eb="6">
      <t>ビョウイン</t>
    </rPh>
    <phoneticPr fontId="29"/>
  </si>
  <si>
    <t>Gyotoku　General　Hospital</t>
  </si>
  <si>
    <t>272-0103</t>
  </si>
  <si>
    <t>千葉県市川市本行徳5525-2</t>
    <rPh sb="0" eb="3">
      <t>チバケン</t>
    </rPh>
    <rPh sb="3" eb="6">
      <t>イチカワシ</t>
    </rPh>
    <rPh sb="6" eb="9">
      <t>ホンギョウトク</t>
    </rPh>
    <phoneticPr fontId="1"/>
  </si>
  <si>
    <t>5525-2, Hongyotoku, Ichikawa Shi, Chiba Ken, 272-0103, Japan</t>
  </si>
  <si>
    <t>047-395-1151</t>
  </si>
  <si>
    <t xml:space="preserve">平日
AM8：45～12：00
PM2：00～4：30
土曜
AM8：45～12：00
PM：休診
※休診日：日曜・祝日・年末年始
※救急は24時間365日対応
</t>
    <rPh sb="0" eb="2">
      <t>ヘイジツ</t>
    </rPh>
    <rPh sb="28" eb="30">
      <t>ドヨウ</t>
    </rPh>
    <rPh sb="47" eb="49">
      <t>キュウシン</t>
    </rPh>
    <rPh sb="67" eb="69">
      <t>キュウキュウ</t>
    </rPh>
    <rPh sb="72" eb="74">
      <t>ジカン</t>
    </rPh>
    <rPh sb="77" eb="78">
      <t>ニチ</t>
    </rPh>
    <rPh sb="78" eb="80">
      <t>タイオウ</t>
    </rPh>
    <phoneticPr fontId="28"/>
  </si>
  <si>
    <t>https://gyo-toku.jp/</t>
    <phoneticPr fontId="28"/>
  </si>
  <si>
    <t xml:space="preserve">内科、循環器内科、消化器内科
糖尿病内科、腎臓内科、
神経内科、人工透析内科、
外科、消化器外科、乳腺外科、
整形外科、脳神経外科、小児科、
皮膚科、泌尿器科、婦人科、
救急科、形成外科、放射線科
リハビリテーション科
※全診療科ポケトークにて対応
</t>
    <rPh sb="0" eb="2">
      <t>ナイカ</t>
    </rPh>
    <rPh sb="3" eb="6">
      <t>ジュンカンキ</t>
    </rPh>
    <rPh sb="6" eb="8">
      <t>ナイカ</t>
    </rPh>
    <rPh sb="9" eb="12">
      <t>ショウカキ</t>
    </rPh>
    <rPh sb="12" eb="14">
      <t>ナイカ</t>
    </rPh>
    <rPh sb="15" eb="18">
      <t>トウニョウビョウ</t>
    </rPh>
    <rPh sb="18" eb="20">
      <t>ナイカ</t>
    </rPh>
    <rPh sb="21" eb="23">
      <t>ジンゾウ</t>
    </rPh>
    <rPh sb="23" eb="25">
      <t>ナイカ</t>
    </rPh>
    <rPh sb="27" eb="29">
      <t>シンケイ</t>
    </rPh>
    <rPh sb="29" eb="31">
      <t>ナイカ</t>
    </rPh>
    <rPh sb="32" eb="34">
      <t>ジンコウ</t>
    </rPh>
    <rPh sb="34" eb="36">
      <t>トウセキ</t>
    </rPh>
    <rPh sb="36" eb="38">
      <t>ナイカ</t>
    </rPh>
    <rPh sb="40" eb="42">
      <t>ゲカ</t>
    </rPh>
    <rPh sb="43" eb="46">
      <t>ショウカキ</t>
    </rPh>
    <rPh sb="46" eb="48">
      <t>ゲカ</t>
    </rPh>
    <rPh sb="49" eb="51">
      <t>ニュウセン</t>
    </rPh>
    <rPh sb="51" eb="53">
      <t>ゲカ</t>
    </rPh>
    <rPh sb="55" eb="57">
      <t>セイケイ</t>
    </rPh>
    <rPh sb="57" eb="59">
      <t>ゲカ</t>
    </rPh>
    <rPh sb="60" eb="63">
      <t>ノウシンケイ</t>
    </rPh>
    <rPh sb="63" eb="65">
      <t>ゲカ</t>
    </rPh>
    <rPh sb="66" eb="69">
      <t>ショウニカ</t>
    </rPh>
    <rPh sb="71" eb="74">
      <t>ヒフカ</t>
    </rPh>
    <rPh sb="75" eb="79">
      <t>ヒニョウキカ</t>
    </rPh>
    <rPh sb="80" eb="83">
      <t>フジンカ</t>
    </rPh>
    <rPh sb="85" eb="87">
      <t>キュウキュウ</t>
    </rPh>
    <rPh sb="87" eb="88">
      <t>カ</t>
    </rPh>
    <rPh sb="89" eb="91">
      <t>ケイセイ</t>
    </rPh>
    <rPh sb="91" eb="93">
      <t>ゲカ</t>
    </rPh>
    <rPh sb="94" eb="98">
      <t>ホウシャセンカ</t>
    </rPh>
    <rPh sb="108" eb="109">
      <t>カ</t>
    </rPh>
    <rPh sb="111" eb="112">
      <t>ゼン</t>
    </rPh>
    <rPh sb="112" eb="115">
      <t>シンリョウカ</t>
    </rPh>
    <rPh sb="122" eb="124">
      <t>タイオウ</t>
    </rPh>
    <phoneticPr fontId="28"/>
  </si>
  <si>
    <t>VISA、
MASTER、
AMEX、
Diners Club、
JCB</t>
    <phoneticPr fontId="1"/>
  </si>
  <si>
    <t>第二次救急医療機関</t>
    <rPh sb="0" eb="1">
      <t>ダイ</t>
    </rPh>
    <rPh sb="1" eb="2">
      <t>ニ</t>
    </rPh>
    <rPh sb="2" eb="3">
      <t>ジ</t>
    </rPh>
    <rPh sb="3" eb="5">
      <t>キュウキュウ</t>
    </rPh>
    <rPh sb="5" eb="7">
      <t>イリョウ</t>
    </rPh>
    <rPh sb="7" eb="9">
      <t>キカン</t>
    </rPh>
    <phoneticPr fontId="28"/>
  </si>
  <si>
    <t>ポケトークにて24時間対応
英語
中国語
ベトナム語
ロシア語
ポルトガル語
タイ語
スペイン語
韓国語</t>
    <rPh sb="9" eb="11">
      <t>ジカン</t>
    </rPh>
    <rPh sb="11" eb="13">
      <t>タイオウ</t>
    </rPh>
    <rPh sb="14" eb="16">
      <t>エイゴ</t>
    </rPh>
    <rPh sb="17" eb="20">
      <t>チュウゴクゴ</t>
    </rPh>
    <rPh sb="25" eb="26">
      <t>ゴ</t>
    </rPh>
    <rPh sb="30" eb="31">
      <t>ゴ</t>
    </rPh>
    <rPh sb="37" eb="38">
      <t>ゴ</t>
    </rPh>
    <rPh sb="41" eb="42">
      <t>ゴ</t>
    </rPh>
    <rPh sb="47" eb="48">
      <t>ゴ</t>
    </rPh>
    <rPh sb="49" eb="52">
      <t>カンコクゴ</t>
    </rPh>
    <phoneticPr fontId="13"/>
  </si>
  <si>
    <t>国際医療福祉大学
市川病院</t>
    <phoneticPr fontId="29"/>
  </si>
  <si>
    <t>InternationalUniversityofHealthandWelfareICHIKAWAHOSPITAL</t>
  </si>
  <si>
    <t>272-0827</t>
  </si>
  <si>
    <t xml:space="preserve">千葉県市川市国府台6丁目1番14号
</t>
    <phoneticPr fontId="1"/>
  </si>
  <si>
    <t>6-1-14Konodai,Ichikawa,Chiba,272-0827</t>
  </si>
  <si>
    <t>047-375-1111</t>
  </si>
  <si>
    <t>月～土：8:30～11:30,13:00～16:30</t>
    <rPh sb="0" eb="1">
      <t>ゲツ</t>
    </rPh>
    <rPh sb="2" eb="3">
      <t>ツチ</t>
    </rPh>
    <phoneticPr fontId="28"/>
  </si>
  <si>
    <t>http://ichikawa.iuhw.ac.jp/(日本語)</t>
    <phoneticPr fontId="28"/>
  </si>
  <si>
    <t>内科:EN、KO
外科:EN、KO
整形外科:EN</t>
    <rPh sb="0" eb="2">
      <t>ナイカ</t>
    </rPh>
    <rPh sb="9" eb="11">
      <t>ゲカ</t>
    </rPh>
    <rPh sb="18" eb="22">
      <t>セイケイゲカ</t>
    </rPh>
    <phoneticPr fontId="28"/>
  </si>
  <si>
    <t>なし</t>
    <phoneticPr fontId="16"/>
  </si>
  <si>
    <t>1206 山武長生夷隅</t>
    <phoneticPr fontId="9"/>
  </si>
  <si>
    <t>山之内病院</t>
    <phoneticPr fontId="29"/>
  </si>
  <si>
    <t>YamanouchiHospital</t>
  </si>
  <si>
    <t>297-0022</t>
  </si>
  <si>
    <t>茂原市町保3</t>
    <phoneticPr fontId="27"/>
  </si>
  <si>
    <t>3Machibo,Mobara,Chiba,297-0022</t>
  </si>
  <si>
    <t>0475-25-1131</t>
  </si>
  <si>
    <t>月-土                     9:00～12:00        13:00～17:00</t>
    <phoneticPr fontId="28"/>
  </si>
  <si>
    <t>https://www.kazusakai.jp（日本語)</t>
    <phoneticPr fontId="27"/>
  </si>
  <si>
    <t>内科：EN</t>
    <phoneticPr fontId="27"/>
  </si>
  <si>
    <t>病院</t>
    <phoneticPr fontId="27"/>
  </si>
  <si>
    <t>翻訳アプリを使用        9:00～12:00  13:00～17:00</t>
    <rPh sb="0" eb="2">
      <t>ホンヤク</t>
    </rPh>
    <rPh sb="6" eb="8">
      <t>シヨウ</t>
    </rPh>
    <phoneticPr fontId="16"/>
  </si>
  <si>
    <t>順天堂大学医学部
附属浦安病院</t>
    <rPh sb="0" eb="3">
      <t>ジュンテンドウ</t>
    </rPh>
    <rPh sb="3" eb="5">
      <t>ダイガク</t>
    </rPh>
    <rPh sb="5" eb="7">
      <t>イガク</t>
    </rPh>
    <rPh sb="7" eb="8">
      <t>ブ</t>
    </rPh>
    <rPh sb="9" eb="11">
      <t>フゾク</t>
    </rPh>
    <rPh sb="11" eb="13">
      <t>ウラヤス</t>
    </rPh>
    <rPh sb="13" eb="15">
      <t>ビョウイン</t>
    </rPh>
    <phoneticPr fontId="29"/>
  </si>
  <si>
    <t>Juntendo University Urayasu Hospital</t>
  </si>
  <si>
    <t>279-0021</t>
  </si>
  <si>
    <t>千葉県浦安市富岡２－１－１</t>
    <rPh sb="0" eb="3">
      <t>チバケン</t>
    </rPh>
    <rPh sb="3" eb="6">
      <t>ウラヤスシ</t>
    </rPh>
    <rPh sb="6" eb="8">
      <t>トミオカ</t>
    </rPh>
    <phoneticPr fontId="13"/>
  </si>
  <si>
    <t>2-1-1 Tomioka, Urayasu City, Chiba 279-0021, Japan</t>
  </si>
  <si>
    <t>047-353-3111</t>
  </si>
  <si>
    <t>月～土8:00～11:00（第２土は除く）</t>
    <rPh sb="0" eb="1">
      <t>ゲツ</t>
    </rPh>
    <rPh sb="2" eb="3">
      <t>ド</t>
    </rPh>
    <rPh sb="14" eb="15">
      <t>ダイ</t>
    </rPh>
    <rPh sb="16" eb="17">
      <t>ド</t>
    </rPh>
    <rPh sb="18" eb="19">
      <t>ノゾ</t>
    </rPh>
    <phoneticPr fontId="13"/>
  </si>
  <si>
    <t>https://www.hosp-urayasu.juntendo.ac.jp/ （日本語）</t>
    <rPh sb="42" eb="45">
      <t>ニホンゴ</t>
    </rPh>
    <phoneticPr fontId="13"/>
  </si>
  <si>
    <t xml:space="preserve">総合診療科、循環器内科、消化器内科、呼吸器内科、腎・高血圧内科、膠原病・リウマチ内科、血液内科、糖尿病･内分泌内科、脳神経内科、メンタルクリニック、小児科、麻酔科、リハビリテーション科、消化器・一般外科、乳腺・内分泌外科、心臓血管外科、呼吸器外科、小児外科、脳神経外科、整形外科、形成外科・再建外科、皮膚科、泌尿器科、眼科、耳鼻咽喉科、放射線科、産婦人科、救急診療科、歯科、歯科口腔外科／EN、ZH、KO、RU、ID、MS、ES、PT、MN、FR、DE、TL、NE、VI、 TH、SI、IT、KM、ミャンマー語、HI、 ベンガル語
</t>
    <phoneticPr fontId="13"/>
  </si>
  <si>
    <t>VISA、DC（MUFGカード）、MASTER、JCB、AMEX、J-DEBIT</t>
    <phoneticPr fontId="1"/>
  </si>
  <si>
    <t>第三次救急医療機関（高度救命救急センター）</t>
    <rPh sb="0" eb="3">
      <t>ダイサンジ</t>
    </rPh>
    <rPh sb="3" eb="5">
      <t>キュウキュウ</t>
    </rPh>
    <rPh sb="5" eb="7">
      <t>イリョウ</t>
    </rPh>
    <rPh sb="7" eb="9">
      <t>キカン</t>
    </rPh>
    <rPh sb="10" eb="12">
      <t>コウド</t>
    </rPh>
    <rPh sb="12" eb="14">
      <t>キュウメイ</t>
    </rPh>
    <rPh sb="14" eb="16">
      <t>キュウキュウ</t>
    </rPh>
    <phoneticPr fontId="27"/>
  </si>
  <si>
    <t>ビデオ通訳：EN、ZH、KO、ES、PT／平日・休日24時間
ビデオ通訳：VI、NE／（平日）9：00～17：30　
電話通訳：EN、ZH、KO、RU、ID、MS、ES、PT、MN、FR、DE、TL、NE、VI、TH、SI、IT、KM、ミャンマー語、HI、 ベンガル語 ／平日・休日24時間</t>
    <rPh sb="34" eb="36">
      <t>ツウヤク</t>
    </rPh>
    <rPh sb="44" eb="46">
      <t>ヘイジツ</t>
    </rPh>
    <rPh sb="59" eb="61">
      <t>デンワ</t>
    </rPh>
    <rPh sb="61" eb="63">
      <t>ツウヤク</t>
    </rPh>
    <rPh sb="123" eb="124">
      <t>ゴ</t>
    </rPh>
    <rPh sb="136" eb="138">
      <t>ヘイジツ</t>
    </rPh>
    <rPh sb="139" eb="141">
      <t>キュウジツ</t>
    </rPh>
    <rPh sb="143" eb="145">
      <t>ジカン</t>
    </rPh>
    <phoneticPr fontId="13"/>
  </si>
  <si>
    <t>新東京クリニック</t>
    <phoneticPr fontId="1"/>
  </si>
  <si>
    <t>NewTokyoClinic</t>
  </si>
  <si>
    <t>271-0077</t>
  </si>
  <si>
    <t>千葉県松戸市根本473-1</t>
    <phoneticPr fontId="27"/>
  </si>
  <si>
    <t>473-1Nemoto,Matsudo,Chiba,271-0077</t>
    <phoneticPr fontId="28"/>
  </si>
  <si>
    <t>047–366–7000</t>
  </si>
  <si>
    <t>月-土:8:00-11:30,13:30-16:00</t>
  </si>
  <si>
    <t>https://clinic.shin-tokyohospital.or.jp/（日本語）
https://clinic.shin-tokyohospital.or.jp/en/（英語）
https://clinic.shin-tokyohospital.or.jp/cn/（中国語）</t>
    <rPh sb="41" eb="44">
      <t>ニホンゴ</t>
    </rPh>
    <rPh sb="90" eb="92">
      <t>エイゴ</t>
    </rPh>
    <rPh sb="138" eb="141">
      <t>チュウゴクゴ</t>
    </rPh>
    <phoneticPr fontId="28"/>
  </si>
  <si>
    <t>内科：EN
外科：EN
皮膚科：EN
脳神経外科：EN
泌尿器科：EN
整形外科：EN
眼科：EN
耳鼻咽喉科：EN
その他：EN</t>
    <phoneticPr fontId="28"/>
  </si>
  <si>
    <t>翻訳機器を使用し多言語対応</t>
    <rPh sb="0" eb="4">
      <t>ホンヤクキキ</t>
    </rPh>
    <rPh sb="5" eb="7">
      <t>シヨウ</t>
    </rPh>
    <rPh sb="8" eb="13">
      <t>タゲンゴタイオウ</t>
    </rPh>
    <phoneticPr fontId="16"/>
  </si>
  <si>
    <t>新東京ハートクリニック</t>
    <phoneticPr fontId="29"/>
  </si>
  <si>
    <t>NewTokyoHeartClinic</t>
  </si>
  <si>
    <t>千葉県松戸市根本474-1</t>
    <phoneticPr fontId="28"/>
  </si>
  <si>
    <t>474-1Nemoto,Matsudo,Chiba,271-0077</t>
    <phoneticPr fontId="28"/>
  </si>
  <si>
    <t>047–366–3333</t>
  </si>
  <si>
    <t>https://heart.shin-tokyohospital.or.jp（日本語）
https://heart.shin-tokyohospital.or.jp/en/(英語)
https://heart.shin-tokyohospital.or.jp/cn/（中国語）</t>
    <rPh sb="39" eb="42">
      <t>ニホンゴ</t>
    </rPh>
    <rPh sb="87" eb="89">
      <t>エイゴ</t>
    </rPh>
    <rPh sb="134" eb="136">
      <t>チュウゴク</t>
    </rPh>
    <rPh sb="136" eb="137">
      <t>ゴ</t>
    </rPh>
    <phoneticPr fontId="28"/>
  </si>
  <si>
    <t>心臓内科：EN
心臓血管外科：EN
糖尿病内科：EN</t>
    <phoneticPr fontId="28"/>
  </si>
  <si>
    <t>新東京病院</t>
    <phoneticPr fontId="13"/>
  </si>
  <si>
    <t>NewTokyoHospital</t>
  </si>
  <si>
    <t>270-2232</t>
  </si>
  <si>
    <t>千葉県松戸市和名ヶ谷1271番</t>
    <phoneticPr fontId="13"/>
  </si>
  <si>
    <t>1271Wanagaya,Matsudo,Chiba,270-2232</t>
  </si>
  <si>
    <t>047–711–8700</t>
  </si>
  <si>
    <t>月-土:8:00-11:30,13:30-16:00</t>
    <phoneticPr fontId="13"/>
  </si>
  <si>
    <t>https://www.shin-tokyohospital.or.jp/（日本語）
https://www.shin-tokyohospital.or.jp/en/（英語）
https://www.shin-tokyohospital.or.jp/cn/（中国語）</t>
    <rPh sb="38" eb="41">
      <t>ニホンゴ</t>
    </rPh>
    <rPh sb="84" eb="86">
      <t>エイゴ</t>
    </rPh>
    <rPh sb="129" eb="131">
      <t>チュウゴク</t>
    </rPh>
    <rPh sb="131" eb="132">
      <t>ゴ</t>
    </rPh>
    <phoneticPr fontId="13"/>
  </si>
  <si>
    <t>救急科：EN
内科：EN_x000D_
外科：EN_x000D_
皮膚科：EN_x000D_
脳神経外科：EN_x000D_
泌尿器科：EN_x000D_
整形外科：EN_x000D_
眼科：EN
耳鼻咽喉科：EN
その他：EN</t>
    <phoneticPr fontId="13"/>
  </si>
  <si>
    <t>VISA、MASTER、AMEX、DinersClub、JCB、DISCOVER</t>
    <phoneticPr fontId="13"/>
  </si>
  <si>
    <t>カテゴリー1</t>
    <phoneticPr fontId="16"/>
  </si>
  <si>
    <t>病院</t>
    <rPh sb="0" eb="2">
      <t>ビョウイン</t>
    </rPh>
    <phoneticPr fontId="16"/>
  </si>
  <si>
    <t>成田赤十字病院</t>
    <phoneticPr fontId="27"/>
  </si>
  <si>
    <t>Japanese Red Cross Narita Hospital</t>
    <phoneticPr fontId="1"/>
  </si>
  <si>
    <t>286-8523</t>
  </si>
  <si>
    <t>千葉県成田市飯田町90-1</t>
    <phoneticPr fontId="27"/>
  </si>
  <si>
    <t>90-1Iidacho,Narita,Chiba,286-8523</t>
  </si>
  <si>
    <t>0476-22-2311</t>
  </si>
  <si>
    <t>月-金:8:30-11:00(小児外科・形成外科8:30-15:30)
土日・祝日:（救急患者のみ）</t>
    <phoneticPr fontId="28"/>
  </si>
  <si>
    <t>http://www.narita.jrc.or.jp
（日本語）
https://www.narita.jrc.or.jp/multilingual/index.html#
（英語）</t>
    <phoneticPr fontId="1"/>
  </si>
  <si>
    <t>救急科：EN
内科：EN
外科：EN
小児科：EN
精神科：EN
皮膚科：EN
脳神経外科：EN
泌尿器科：EN
整形外科：EN
眼科：EN
耳鼻咽喉科：EN
産科：EN
婦人科：EN
歯科：EN
その他：EN</t>
    <phoneticPr fontId="27"/>
  </si>
  <si>
    <t>EN　　　月曜～金曜８時３０分～17時００分（土日祝日、年末年始12/29～1/3、創立記念日5/1を除く）</t>
    <rPh sb="5" eb="7">
      <t>ゲツヨウ</t>
    </rPh>
    <rPh sb="8" eb="10">
      <t>キンヨウ</t>
    </rPh>
    <rPh sb="11" eb="12">
      <t>ジ</t>
    </rPh>
    <rPh sb="14" eb="15">
      <t>フン</t>
    </rPh>
    <rPh sb="18" eb="19">
      <t>ジ</t>
    </rPh>
    <rPh sb="21" eb="22">
      <t>フン</t>
    </rPh>
    <rPh sb="23" eb="25">
      <t>ドニチ</t>
    </rPh>
    <rPh sb="25" eb="27">
      <t>シュクジツ</t>
    </rPh>
    <rPh sb="42" eb="44">
      <t>ソウリツ</t>
    </rPh>
    <rPh sb="44" eb="47">
      <t>キネンビ</t>
    </rPh>
    <rPh sb="51" eb="52">
      <t>ノゾ</t>
    </rPh>
    <phoneticPr fontId="13"/>
  </si>
  <si>
    <t>EN　　　月曜～金曜８時３０分～17時００分（土日祝日、年末年始12/29～1/3、創立記念日5/1を除く）</t>
    <rPh sb="5" eb="7">
      <t>ゲツヨウ</t>
    </rPh>
    <rPh sb="8" eb="10">
      <t>キンヨウ</t>
    </rPh>
    <rPh sb="11" eb="12">
      <t>ジ</t>
    </rPh>
    <rPh sb="14" eb="15">
      <t>フン</t>
    </rPh>
    <rPh sb="18" eb="19">
      <t>ジ</t>
    </rPh>
    <rPh sb="21" eb="22">
      <t>フン</t>
    </rPh>
    <rPh sb="23" eb="25">
      <t>ドニチ</t>
    </rPh>
    <rPh sb="25" eb="27">
      <t>シュクジツ</t>
    </rPh>
    <rPh sb="51" eb="52">
      <t>ノゾ</t>
    </rPh>
    <phoneticPr fontId="13"/>
  </si>
  <si>
    <t>電話通訳
英語、中国語、韓国語、ポルトガル語、スペイン語、ネパール語、タイ語、ベトナム語、タガログ語、インドネシア語、ロシア語、フランス語、ドイツ語、イタリア語、ミャンマー語、モンゴル語、クメール語、ウクライナ語、マレー語/24時間365日
ヒンディー語、ペルシャ語、シンハラ語、タミル語、広東語、アラビア語、ウルドゥー語、台湾語、ダリー語、パシュトー語、ベンガル語、ラオス語、トルコ語/8：30～24：00</t>
    <rPh sb="0" eb="2">
      <t>デンワ</t>
    </rPh>
    <rPh sb="2" eb="4">
      <t>ツウヤク</t>
    </rPh>
    <rPh sb="5" eb="7">
      <t>エイゴ</t>
    </rPh>
    <rPh sb="8" eb="11">
      <t>チュウゴクゴ</t>
    </rPh>
    <rPh sb="12" eb="15">
      <t>カンコクゴ</t>
    </rPh>
    <rPh sb="21" eb="22">
      <t>ゴ</t>
    </rPh>
    <rPh sb="27" eb="28">
      <t>ゴ</t>
    </rPh>
    <rPh sb="33" eb="34">
      <t>ゴ</t>
    </rPh>
    <rPh sb="37" eb="38">
      <t>ゴ</t>
    </rPh>
    <rPh sb="43" eb="44">
      <t>ゴ</t>
    </rPh>
    <rPh sb="49" eb="50">
      <t>ゴ</t>
    </rPh>
    <rPh sb="57" eb="58">
      <t>ゴ</t>
    </rPh>
    <rPh sb="62" eb="63">
      <t>ゴ</t>
    </rPh>
    <rPh sb="68" eb="69">
      <t>ゴ</t>
    </rPh>
    <rPh sb="73" eb="74">
      <t>ゴ</t>
    </rPh>
    <rPh sb="79" eb="80">
      <t>ゴ</t>
    </rPh>
    <rPh sb="86" eb="87">
      <t>ゴ</t>
    </rPh>
    <rPh sb="92" eb="93">
      <t>ゴ</t>
    </rPh>
    <rPh sb="98" eb="99">
      <t>ゴ</t>
    </rPh>
    <rPh sb="105" eb="106">
      <t>ゴ</t>
    </rPh>
    <rPh sb="110" eb="111">
      <t>ゴ</t>
    </rPh>
    <rPh sb="114" eb="116">
      <t>ジカン</t>
    </rPh>
    <rPh sb="119" eb="120">
      <t>ニチ</t>
    </rPh>
    <rPh sb="127" eb="128">
      <t>ゴ</t>
    </rPh>
    <rPh sb="133" eb="134">
      <t>ゴ</t>
    </rPh>
    <rPh sb="139" eb="140">
      <t>ゴ</t>
    </rPh>
    <rPh sb="144" eb="145">
      <t>ゴ</t>
    </rPh>
    <rPh sb="146" eb="148">
      <t>カントン</t>
    </rPh>
    <rPh sb="148" eb="149">
      <t>ゴ</t>
    </rPh>
    <rPh sb="154" eb="155">
      <t>ゴ</t>
    </rPh>
    <rPh sb="161" eb="162">
      <t>ゴ</t>
    </rPh>
    <rPh sb="163" eb="165">
      <t>タイワン</t>
    </rPh>
    <rPh sb="165" eb="166">
      <t>ゴ</t>
    </rPh>
    <rPh sb="170" eb="171">
      <t>ゴ</t>
    </rPh>
    <rPh sb="177" eb="178">
      <t>ゴ</t>
    </rPh>
    <rPh sb="183" eb="184">
      <t>ゴ</t>
    </rPh>
    <rPh sb="188" eb="189">
      <t>ゴ</t>
    </rPh>
    <rPh sb="193" eb="194">
      <t>ゴ</t>
    </rPh>
    <phoneticPr fontId="16"/>
  </si>
  <si>
    <t>医療通訳アプリの機械翻訳、ポケトーク/24時間365日</t>
    <rPh sb="0" eb="4">
      <t>イリョウツウヤク</t>
    </rPh>
    <rPh sb="8" eb="12">
      <t>キカイホンヤク</t>
    </rPh>
    <rPh sb="21" eb="23">
      <t>ジカン</t>
    </rPh>
    <rPh sb="26" eb="27">
      <t>ニチ</t>
    </rPh>
    <phoneticPr fontId="27"/>
  </si>
  <si>
    <t>成田病院</t>
    <rPh sb="0" eb="4">
      <t>ナリタビョウイン</t>
    </rPh>
    <phoneticPr fontId="27"/>
  </si>
  <si>
    <t>NARITA HOSPITAL</t>
  </si>
  <si>
    <t>286-0845</t>
  </si>
  <si>
    <t>千葉県成田市押畑896</t>
    <rPh sb="0" eb="3">
      <t>チバケン</t>
    </rPh>
    <rPh sb="3" eb="6">
      <t>ナリタシ</t>
    </rPh>
    <rPh sb="6" eb="8">
      <t>オシハタ</t>
    </rPh>
    <phoneticPr fontId="27"/>
  </si>
  <si>
    <t>896 OSIHATA,NARITA SHI,  CHIBA PREF</t>
  </si>
  <si>
    <t>0476-22-1500</t>
  </si>
  <si>
    <t>7:30-11:30                 診療科によって問合せ</t>
    <rPh sb="27" eb="30">
      <t>シンリョウカ</t>
    </rPh>
    <rPh sb="34" eb="36">
      <t>トイアワ</t>
    </rPh>
    <phoneticPr fontId="27"/>
  </si>
  <si>
    <t>www.narita-hospital.jp/</t>
  </si>
  <si>
    <t xml:space="preserve">英語（内科・外科）
（曜日によって対応不可な日があるため要問合せ）
</t>
    <rPh sb="3" eb="5">
      <t>ナイカ</t>
    </rPh>
    <rPh sb="6" eb="8">
      <t>ゲカ</t>
    </rPh>
    <rPh sb="11" eb="13">
      <t>ヨウビ</t>
    </rPh>
    <rPh sb="17" eb="21">
      <t>タイオウフカ</t>
    </rPh>
    <rPh sb="22" eb="23">
      <t>ヒ</t>
    </rPh>
    <rPh sb="28" eb="31">
      <t>ヨウトイアワ</t>
    </rPh>
    <phoneticPr fontId="12"/>
  </si>
  <si>
    <t>ポケトーク</t>
    <phoneticPr fontId="28"/>
  </si>
  <si>
    <t>医療法人徳洲会
千葉西総合病院</t>
    <rPh sb="0" eb="2">
      <t>イリョウ</t>
    </rPh>
    <rPh sb="2" eb="4">
      <t>ホウジン</t>
    </rPh>
    <rPh sb="4" eb="7">
      <t>トクシュウカイ</t>
    </rPh>
    <rPh sb="8" eb="10">
      <t>チバ</t>
    </rPh>
    <rPh sb="10" eb="11">
      <t>ニシ</t>
    </rPh>
    <rPh sb="11" eb="13">
      <t>ソウゴウ</t>
    </rPh>
    <rPh sb="13" eb="15">
      <t>ビョウイン</t>
    </rPh>
    <phoneticPr fontId="29"/>
  </si>
  <si>
    <t>CHIBANISHI GENERAL HOSPITAL</t>
  </si>
  <si>
    <t>270-2251</t>
  </si>
  <si>
    <t>千葉県松戸市金ヶ作１０７－１</t>
    <rPh sb="0" eb="3">
      <t>チバケン</t>
    </rPh>
    <rPh sb="3" eb="6">
      <t>マツドシ</t>
    </rPh>
    <rPh sb="6" eb="7">
      <t>カネ</t>
    </rPh>
    <rPh sb="8" eb="9">
      <t>サク</t>
    </rPh>
    <phoneticPr fontId="13"/>
  </si>
  <si>
    <t>107-1, Kanegasaku, Matsudo-shi, Chiba, 270-2251, Japan</t>
  </si>
  <si>
    <t>047-384-8111(代）</t>
    <rPh sb="13" eb="14">
      <t>ダイ</t>
    </rPh>
    <phoneticPr fontId="16"/>
  </si>
  <si>
    <t>月-土:8:00-11:00(診療科により異なる/救急外来は24時間対応)
日・祝日：救急外来24時間対応</t>
    <rPh sb="2" eb="3">
      <t>ド</t>
    </rPh>
    <rPh sb="15" eb="17">
      <t>シンリョウ</t>
    </rPh>
    <rPh sb="17" eb="18">
      <t>カ</t>
    </rPh>
    <rPh sb="21" eb="22">
      <t>コト</t>
    </rPh>
    <phoneticPr fontId="13"/>
  </si>
  <si>
    <t>https://www.chibanishi-hp.or.jp/
(日本語)
https://english.chibanishi-hp.or.jp/
(英語)
https://chinese.chibanishi-hp.or.jp/
(中国語）</t>
    <rPh sb="119" eb="122">
      <t>チュウゴクゴ</t>
    </rPh>
    <phoneticPr fontId="28"/>
  </si>
  <si>
    <t>循環器科：EN/ZH
心臓血管外科：EN/ZH
内科：EN/ZH
外科：EN/ZH
小児科：EN/ZH
皮膚科：EN/ZH
形成外科：EN/ZH
脳神経外科：EN/ZH
泌尿器科：EN/ZH
整形外科：EN/ZH
眼科：EN/ZH
耳鼻咽喉科：EN/ZH
産科：EN/ZH
婦人科：EN/ZH
歯科口腔外科：EN/ZH
消化器内科：EN/ZH
頭頸部外科EN/ZH</t>
    <rPh sb="0" eb="4">
      <t>ジュンカンキカ</t>
    </rPh>
    <rPh sb="11" eb="13">
      <t>シンゾウ</t>
    </rPh>
    <rPh sb="13" eb="15">
      <t>ケッカン</t>
    </rPh>
    <rPh sb="15" eb="17">
      <t>ゲカ</t>
    </rPh>
    <rPh sb="24" eb="25">
      <t>ナイ</t>
    </rPh>
    <rPh sb="62" eb="64">
      <t>ケイセイ</t>
    </rPh>
    <rPh sb="64" eb="66">
      <t>ゲカ</t>
    </rPh>
    <rPh sb="128" eb="129">
      <t>サン</t>
    </rPh>
    <rPh sb="137" eb="139">
      <t>フジン</t>
    </rPh>
    <rPh sb="149" eb="151">
      <t>コウクウ</t>
    </rPh>
    <rPh sb="151" eb="153">
      <t>ゲカ</t>
    </rPh>
    <rPh sb="160" eb="163">
      <t>ショウカキ</t>
    </rPh>
    <rPh sb="163" eb="165">
      <t>ナイカ</t>
    </rPh>
    <phoneticPr fontId="45"/>
  </si>
  <si>
    <t>Paypay</t>
    <phoneticPr fontId="13"/>
  </si>
  <si>
    <t>月～金9：00-16：00/土9：00-11：30:EN
月～金9：00-16：00/土9：00-11：30:ZH</t>
  </si>
  <si>
    <t>みえる通訳（EN ZH KO RU PT ES VI FR TL　ネパール　インドネシア　ヒンディー　タイ　）</t>
    <rPh sb="3" eb="5">
      <t>ツウヤク</t>
    </rPh>
    <phoneticPr fontId="1"/>
  </si>
  <si>
    <t>通訳者不在時間帯はMediPhone、みえる通訳、ポケトーク等で対応</t>
    <rPh sb="0" eb="2">
      <t>ツウヤク</t>
    </rPh>
    <rPh sb="2" eb="3">
      <t>シャ</t>
    </rPh>
    <rPh sb="3" eb="5">
      <t>フザイ</t>
    </rPh>
    <rPh sb="5" eb="7">
      <t>ジカン</t>
    </rPh>
    <rPh sb="7" eb="8">
      <t>タイ</t>
    </rPh>
    <rPh sb="22" eb="24">
      <t>ツウヤク</t>
    </rPh>
    <rPh sb="30" eb="31">
      <t>トウ</t>
    </rPh>
    <rPh sb="32" eb="34">
      <t>タイオウ</t>
    </rPh>
    <phoneticPr fontId="1"/>
  </si>
  <si>
    <t>千葉大学医学部
附属病院</t>
    <phoneticPr fontId="27"/>
  </si>
  <si>
    <t>Chiba University Hospital</t>
    <phoneticPr fontId="28"/>
  </si>
  <si>
    <t>260-8677</t>
  </si>
  <si>
    <t>千葉県千葉市中央区亥鼻1丁目8番1号</t>
    <phoneticPr fontId="27"/>
  </si>
  <si>
    <t>1-8-1Inohana,Chuo-ku,ChibaCity,ChibaPrefecture,260-8677</t>
  </si>
  <si>
    <t>043-222-7171</t>
  </si>
  <si>
    <t>月-金:8:30-10:30（紹介状が必要）</t>
    <phoneticPr fontId="27"/>
  </si>
  <si>
    <t>https://www.ho.chiba-u.ac.jp(日本語,英語,中国語)</t>
    <phoneticPr fontId="28"/>
  </si>
  <si>
    <t>救急科：EN
内科：EN
外科：EN_x000D_
小児科：EN_x000D_
精神科：EN_x000D_
皮膚科：EN_x000D_
脳神経外科：EN_x000D_
泌尿器科：EN
整形外科：EN_x000D_
眼科：EN
耳鼻咽喉科：EN_x000D_
産科：EN
婦人科：EN_x000D_
歯科：EN_x000D_
その他：EN</t>
    <phoneticPr fontId="27"/>
  </si>
  <si>
    <t>VISA、MASTER、UC、JCB、AMEX、Diners Club、DISCOVER、J-Debit</t>
    <phoneticPr fontId="28"/>
  </si>
  <si>
    <t>デビットカード</t>
    <phoneticPr fontId="16"/>
  </si>
  <si>
    <t>カテゴリー1</t>
    <phoneticPr fontId="28"/>
  </si>
  <si>
    <t>病院</t>
    <rPh sb="0" eb="2">
      <t>ビョウイン</t>
    </rPh>
    <phoneticPr fontId="28"/>
  </si>
  <si>
    <t>第三次救急医療機関（救命救急センター）</t>
    <rPh sb="1" eb="2">
      <t>サン</t>
    </rPh>
    <rPh sb="10" eb="12">
      <t>キュウメイ</t>
    </rPh>
    <rPh sb="12" eb="14">
      <t>キュウキュウ</t>
    </rPh>
    <phoneticPr fontId="28"/>
  </si>
  <si>
    <t>英語/8:30-16:15</t>
    <rPh sb="0" eb="2">
      <t>エイゴ</t>
    </rPh>
    <phoneticPr fontId="1"/>
  </si>
  <si>
    <t>電話通訳
英中韓/24時間</t>
    <rPh sb="0" eb="2">
      <t>デンワ</t>
    </rPh>
    <rPh sb="2" eb="4">
      <t>ツウヤク</t>
    </rPh>
    <rPh sb="5" eb="6">
      <t>エイ</t>
    </rPh>
    <rPh sb="6" eb="7">
      <t>チュウ</t>
    </rPh>
    <rPh sb="7" eb="8">
      <t>カン</t>
    </rPh>
    <rPh sb="11" eb="13">
      <t>ジカン</t>
    </rPh>
    <phoneticPr fontId="1"/>
  </si>
  <si>
    <t>東京ビジネスクリニック千葉エキナカ</t>
    <phoneticPr fontId="27"/>
  </si>
  <si>
    <t>TOKYOBUSINESSCLINICChibaEkinaka</t>
  </si>
  <si>
    <t>260-0031</t>
  </si>
  <si>
    <t>千葉県千葉市中央区新千葉1丁目1番1号ペリエ千葉エキナカ（改札内4階）</t>
    <phoneticPr fontId="27"/>
  </si>
  <si>
    <t>PerieChibaEkinaka4F,1-1-1Shinchiba,Chu-ou-ku,Chibacity,Chiba,260-0031</t>
  </si>
  <si>
    <t>043-215-8111</t>
  </si>
  <si>
    <t>月-金:9:00-20:30
(受付は診療終了30分前まで）
土日・祝日:9:00-20:30
(受付は診療終了30分前まで）</t>
    <phoneticPr fontId="27"/>
  </si>
  <si>
    <t>https://chiba.businessclinic.tokyo/
(日本語・英語・中国語・韓国語・ベトナム語・フランス・ポルトガル語・イタリア語)</t>
    <phoneticPr fontId="27"/>
  </si>
  <si>
    <t>修正あり
内科：EN、ZH
外科：EN、ZH
小児科：EN、ZH
皮膚科：EN、ZH</t>
    <rPh sb="0" eb="2">
      <t>シュウセイ</t>
    </rPh>
    <phoneticPr fontId="28"/>
  </si>
  <si>
    <t>VISA、MASTER、JCB、中国銀聯</t>
    <phoneticPr fontId="28"/>
  </si>
  <si>
    <t>楽天Edy,ID,Quick pay,Suica, PASMO, ICOCA、Waon, nanaco
QRコード決済：アリペイ、WeChatPay、d払い、auPay、paypay,メルpay</t>
    <phoneticPr fontId="1"/>
  </si>
  <si>
    <t>通訳者不在時間帯はポケトーク等で対応</t>
  </si>
  <si>
    <t>東京ベイ・浦安市川医療センター</t>
    <phoneticPr fontId="27"/>
  </si>
  <si>
    <t>TokyobayUrayasuIchikawaMedicalCenter</t>
  </si>
  <si>
    <t>279-0001</t>
  </si>
  <si>
    <t>千葉県浦安市当代島3-4-32</t>
    <phoneticPr fontId="27"/>
  </si>
  <si>
    <t>3-4-32Todaijima,Urayasu,Chiba,279-0001</t>
  </si>
  <si>
    <t>047-351-3101</t>
    <phoneticPr fontId="1"/>
  </si>
  <si>
    <t>月-金:8:00-10:30
月-金13:00-16:00（一部診療科のみ）
土:8:00-10:30（一部診療科のみ）</t>
    <rPh sb="16" eb="17">
      <t>ゲツ</t>
    </rPh>
    <rPh sb="18" eb="19">
      <t>キン</t>
    </rPh>
    <rPh sb="53" eb="58">
      <t>イチブシンリョウカ</t>
    </rPh>
    <phoneticPr fontId="28"/>
  </si>
  <si>
    <t>https://tokyobay-mc.jp/(日本語)
https://tokyobay-mc.jp/english_info/(英語)</t>
    <phoneticPr fontId="28"/>
  </si>
  <si>
    <t>救急科：EN
内科：EN_x000D_
外科：EN_x000D_
小児科：EN_x000D_
脳神経外科：EN_x000D_
整形外科：EN_x000D_
産科：EN_x000D_
婦人科：EN
心臓血管外科：EN
循環器内科：EN</t>
    <phoneticPr fontId="28"/>
  </si>
  <si>
    <t>8:30-1700</t>
  </si>
  <si>
    <t>対応可能言語
EN,ZH,KO,ES,PT,VI,RU,TH,TL,NE,ID,FR,DE,IT,MS,KM,MN,HI
/24時間365日</t>
    <rPh sb="0" eb="2">
      <t>タイオウ</t>
    </rPh>
    <rPh sb="2" eb="4">
      <t>カノウ</t>
    </rPh>
    <rPh sb="4" eb="6">
      <t>ゲンゴ</t>
    </rPh>
    <rPh sb="65" eb="67">
      <t>ジカン</t>
    </rPh>
    <rPh sb="70" eb="71">
      <t>ニチ</t>
    </rPh>
    <phoneticPr fontId="1"/>
  </si>
  <si>
    <t>東邦大学医療センター佐倉病院</t>
    <phoneticPr fontId="27"/>
  </si>
  <si>
    <t>TohoUniversitySakuraMedicalCenter</t>
    <phoneticPr fontId="1"/>
  </si>
  <si>
    <t>285-8741</t>
  </si>
  <si>
    <t>千葉県佐倉市下志津564番地1</t>
    <phoneticPr fontId="27"/>
  </si>
  <si>
    <t>564-1Shimoshizu,Sakura,Chiba,285-8741</t>
    <phoneticPr fontId="1"/>
  </si>
  <si>
    <t>043-462-8811</t>
  </si>
  <si>
    <t>月-土:8:30-11:00</t>
    <phoneticPr fontId="27"/>
  </si>
  <si>
    <t>http://www.sakura.med.toho-u.ac.jp/(日本語)</t>
    <phoneticPr fontId="27"/>
  </si>
  <si>
    <t>救急科：EN
内科：EN
外科：EN
精神科：EN
皮膚科：EN
脳神経外科：EN
泌尿器科：EN
整形外科：EN
眼科：EN
耳鼻咽喉科：EN
産科：EN
婦人科：EN
その他：EN</t>
    <phoneticPr fontId="27"/>
  </si>
  <si>
    <t>VISA、MASTER、AMEX、DinersClub、JCB</t>
    <phoneticPr fontId="28"/>
  </si>
  <si>
    <t>第二次救急医療機関</t>
    <phoneticPr fontId="28"/>
  </si>
  <si>
    <t>ポケトーク
医療通訳電話、ダブレット</t>
    <phoneticPr fontId="16"/>
  </si>
  <si>
    <t>日本医科大学千葉北総病院</t>
    <phoneticPr fontId="27"/>
  </si>
  <si>
    <t>NipponMedicalSchoolChibaHokusohHospital</t>
  </si>
  <si>
    <t>270-1694</t>
  </si>
  <si>
    <t>千葉県印西市鎌苅1715</t>
    <phoneticPr fontId="27"/>
  </si>
  <si>
    <t>1715Kamagari,Inzai,Chiba,270-1694</t>
  </si>
  <si>
    <t>0476-99-1111</t>
  </si>
  <si>
    <t>月-土:8:30-11:30(受付時間は、診療科や曜日により異なる。)</t>
    <rPh sb="2" eb="3">
      <t>ツチ</t>
    </rPh>
    <phoneticPr fontId="28"/>
  </si>
  <si>
    <t xml:space="preserve">https://www.nms.ac.jp/hokuso-h/en.html（英語）
https://www.nms.ac.jp/hokuso-h/China.html（中国語）
https://www.nms.ac.jp/hokuso-h/（日本語）
</t>
    <phoneticPr fontId="28"/>
  </si>
  <si>
    <t>救急科：EN、ZH、KO、ES、RU
循環器内科：EN、ZH、KO、ES、RU
腎臓内科：EN、ZH、KO、ES、RU
脳神経内科：EN、ZH、KO、ES、RU
消化器内科：EN、ZH、KO、ES、RU
糖尿病・内分泌代謝内科：EN、ZH、KO、ES、RU
血液内科：EN、ZH、KO、ES、RU
呼吸器内科：EN、ZH、KO、ES、RU
外科・消化器外科：EN、ZH、KO、ES、RU
乳腺科：EN、ZH、KO、ES、RU
緩和ケア科：EN、ZH、KO、ES、RU
心臓血管外科：EN、ZH、KO、ES、RU
呼吸器外科：EN、ZH、KO、ES、RU
脳神経外科：EN、ZH、KO、ES、RU
整形外科：EN、ZH、KO、ES、RU
小児科：EN、ZH、KO、ES、RU
眼科：EN、ZH、KO、ES、RU
女性診療科・産科：EN、ZH、KO、ES、RU
耳鼻咽喉科：EN、ZH、KO、ES、RU
皮膚科：EN、ZH、KO、ES、RU
泌尿器科：EN、ZH、KO、ES、RU
放射線科：EN、ZH、KO、ES、RU
メンタルヘルス科：EN、ZH、KO、ES、RU
麻酔科：EN、ZH、KO、ES、RU
形成外科：EN、ZH、KO、ES、RU
リハビリテーション科：EN、ZH、KO、ES、RU
歯科：EN、ZH、KO、ES、RU</t>
    <rPh sb="19" eb="24">
      <t>ジュンカンキナイカ</t>
    </rPh>
    <rPh sb="40" eb="44">
      <t>ジンゾウナイカ</t>
    </rPh>
    <rPh sb="60" eb="65">
      <t>ノウシンケイナイカ</t>
    </rPh>
    <rPh sb="81" eb="86">
      <t>ショウカキナイカ</t>
    </rPh>
    <rPh sb="102" eb="105">
      <t>トウニョウビョウ</t>
    </rPh>
    <rPh sb="111" eb="113">
      <t>ナイカ</t>
    </rPh>
    <rPh sb="129" eb="133">
      <t>ケツエキナイカ</t>
    </rPh>
    <rPh sb="170" eb="172">
      <t>ゲカ</t>
    </rPh>
    <rPh sb="173" eb="178">
      <t>ショウカキゲカ</t>
    </rPh>
    <rPh sb="194" eb="196">
      <t>ニュウセン</t>
    </rPh>
    <rPh sb="196" eb="197">
      <t>カ</t>
    </rPh>
    <rPh sb="213" eb="215">
      <t>カンワ</t>
    </rPh>
    <rPh sb="217" eb="218">
      <t>カ</t>
    </rPh>
    <rPh sb="234" eb="240">
      <t>シンゾウケッカンゲカ</t>
    </rPh>
    <rPh sb="256" eb="261">
      <t>コキュウキゲカ</t>
    </rPh>
    <rPh sb="277" eb="282">
      <t>ノウシンケイゲカ</t>
    </rPh>
    <rPh sb="298" eb="302">
      <t>セイケイゲカ</t>
    </rPh>
    <rPh sb="337" eb="339">
      <t>ガンカ</t>
    </rPh>
    <rPh sb="355" eb="360">
      <t>ジョセイシンリョウカ</t>
    </rPh>
    <rPh sb="361" eb="363">
      <t>サンカ</t>
    </rPh>
    <rPh sb="379" eb="384">
      <t>ジビインコウカ</t>
    </rPh>
    <rPh sb="439" eb="443">
      <t>ホウシャセンカ</t>
    </rPh>
    <rPh sb="466" eb="467">
      <t>カ</t>
    </rPh>
    <rPh sb="483" eb="486">
      <t>マスイカ</t>
    </rPh>
    <rPh sb="502" eb="506">
      <t>ケイセイゲカ</t>
    </rPh>
    <rPh sb="531" eb="532">
      <t>カ</t>
    </rPh>
    <phoneticPr fontId="28"/>
  </si>
  <si>
    <t>VISA、MASTER、AMEX、DinersClub、JCB、UC、DC、NICOS、DISCOVER、UFJ、中国銀聯</t>
    <rPh sb="57" eb="61">
      <t>チュウゴクギンレン</t>
    </rPh>
    <phoneticPr fontId="1"/>
  </si>
  <si>
    <t>第三次救急医療機関</t>
    <rPh sb="0" eb="3">
      <t>ダイサンジ</t>
    </rPh>
    <rPh sb="3" eb="5">
      <t>キュウキュウ</t>
    </rPh>
    <rPh sb="5" eb="9">
      <t>イリョウキカン</t>
    </rPh>
    <phoneticPr fontId="1"/>
  </si>
  <si>
    <t>EN/月~金8:30-17:00
(土8：30～16：00、対応可の場合有)
ZH、KO/月~金8:30-17:00　
(土8：30～16：00、対応可の場合有)</t>
    <rPh sb="3" eb="4">
      <t>ゲツ</t>
    </rPh>
    <rPh sb="5" eb="6">
      <t>キン</t>
    </rPh>
    <rPh sb="18" eb="19">
      <t>ド</t>
    </rPh>
    <rPh sb="30" eb="33">
      <t>タイオウカ</t>
    </rPh>
    <rPh sb="34" eb="36">
      <t>バアイ</t>
    </rPh>
    <rPh sb="36" eb="37">
      <t>アリ</t>
    </rPh>
    <rPh sb="46" eb="47">
      <t>ゲツ</t>
    </rPh>
    <rPh sb="48" eb="49">
      <t>キン</t>
    </rPh>
    <phoneticPr fontId="16"/>
  </si>
  <si>
    <t>○</t>
    <phoneticPr fontId="16"/>
  </si>
  <si>
    <t>原則
EN/月~金8:30-17:00
ZH、KO/月~金8:30-17:00
RU、ES（要相談）　</t>
    <rPh sb="0" eb="2">
      <t>ゲンソク</t>
    </rPh>
    <phoneticPr fontId="1"/>
  </si>
  <si>
    <t>EN/月~金8:30-17:00
(土8：30～16：00、対応可の場合有)
ZH、KO/月~金8:30-17:00
(土8：30～16：00、対応可の場合有)
RU、ES（要相談）</t>
    <rPh sb="3" eb="4">
      <t>ゲツ</t>
    </rPh>
    <rPh sb="5" eb="6">
      <t>キン</t>
    </rPh>
    <rPh sb="45" eb="46">
      <t>ゲツ</t>
    </rPh>
    <rPh sb="47" eb="48">
      <t>キン</t>
    </rPh>
    <rPh sb="87" eb="88">
      <t>ヨウ</t>
    </rPh>
    <rPh sb="88" eb="90">
      <t>ソウダン</t>
    </rPh>
    <phoneticPr fontId="16"/>
  </si>
  <si>
    <t xml:space="preserve">ビデオ通訳
EN・ZH・KO・PT・ES　24時間
TH　9：00～21：00
RU　9：00～18：00　平日のみ
VI　9：00～20：00
FR・TL　9：00～19：00　平日のみ
NE・HI・ID　9：00～18：00　平日のみ
</t>
    <rPh sb="3" eb="5">
      <t>ツウヤク</t>
    </rPh>
    <rPh sb="24" eb="26">
      <t>ジカン</t>
    </rPh>
    <rPh sb="55" eb="57">
      <t>ヘイジツ</t>
    </rPh>
    <rPh sb="91" eb="93">
      <t>ヘイジツ</t>
    </rPh>
    <rPh sb="116" eb="118">
      <t>ヘイジツ</t>
    </rPh>
    <phoneticPr fontId="12"/>
  </si>
  <si>
    <t>ポケトーク
EN、ZH、KO、TH、RU、VI、PT、ES、FR、TL、NE、HI、ID他</t>
    <rPh sb="44" eb="45">
      <t>ホカ</t>
    </rPh>
    <phoneticPr fontId="1"/>
  </si>
  <si>
    <t>むらかみだい歯科医院</t>
    <rPh sb="6" eb="8">
      <t>シカ</t>
    </rPh>
    <rPh sb="8" eb="10">
      <t>イイン</t>
    </rPh>
    <phoneticPr fontId="1"/>
  </si>
  <si>
    <t>MURAKAMIDAI DENTAL CLINIC</t>
  </si>
  <si>
    <t>276-0028</t>
  </si>
  <si>
    <t>千葉県八千代市村上1902－44 １F</t>
    <rPh sb="0" eb="3">
      <t>チバケン</t>
    </rPh>
    <rPh sb="3" eb="7">
      <t>ヤチヨシ</t>
    </rPh>
    <rPh sb="7" eb="9">
      <t>ムラカミ</t>
    </rPh>
    <phoneticPr fontId="13"/>
  </si>
  <si>
    <t>1902－44 １F MURAKAMI  YACHIYO city CHIBA</t>
    <phoneticPr fontId="1"/>
  </si>
  <si>
    <t>047-485-8871</t>
  </si>
  <si>
    <t>9時～17時</t>
    <rPh sb="1" eb="2">
      <t>ジ</t>
    </rPh>
    <rPh sb="5" eb="6">
      <t>ジ</t>
    </rPh>
    <phoneticPr fontId="28"/>
  </si>
  <si>
    <t>http://murakamidai.cihp.jp/</t>
  </si>
  <si>
    <t>歯科：英語母国語程度、その他はツールにて対応</t>
    <rPh sb="0" eb="2">
      <t>シカ</t>
    </rPh>
    <rPh sb="3" eb="5">
      <t>エイゴ</t>
    </rPh>
    <rPh sb="5" eb="8">
      <t>ボコクゴ</t>
    </rPh>
    <rPh sb="8" eb="10">
      <t>テイド</t>
    </rPh>
    <rPh sb="13" eb="14">
      <t>タ</t>
    </rPh>
    <rPh sb="20" eb="22">
      <t>タイオウ</t>
    </rPh>
    <phoneticPr fontId="13"/>
  </si>
  <si>
    <t>VISA、MASTER、AMEX、JCB、DISCOVER</t>
  </si>
  <si>
    <t>PayPay,d払い、楽天pay,微信支付、Alopayconnect</t>
    <rPh sb="8" eb="9">
      <t>ハラ</t>
    </rPh>
    <rPh sb="11" eb="13">
      <t>ラクテン</t>
    </rPh>
    <rPh sb="17" eb="18">
      <t>ビ</t>
    </rPh>
    <rPh sb="18" eb="19">
      <t>シン</t>
    </rPh>
    <rPh sb="19" eb="20">
      <t>シ</t>
    </rPh>
    <rPh sb="20" eb="21">
      <t>ヅケ</t>
    </rPh>
    <phoneticPr fontId="16"/>
  </si>
  <si>
    <t>君津山の手病院</t>
    <rPh sb="0" eb="2">
      <t>キミツ</t>
    </rPh>
    <rPh sb="2" eb="3">
      <t>ヤマ</t>
    </rPh>
    <rPh sb="4" eb="5">
      <t>テ</t>
    </rPh>
    <rPh sb="5" eb="7">
      <t>ビョウイン</t>
    </rPh>
    <phoneticPr fontId="27"/>
  </si>
  <si>
    <t>KimitsuYamanoteHospital</t>
    <phoneticPr fontId="16"/>
  </si>
  <si>
    <t>299-1173</t>
  </si>
  <si>
    <t>千葉県君津市外箕輪4-1-5</t>
    <rPh sb="0" eb="3">
      <t>チバケン</t>
    </rPh>
    <rPh sb="3" eb="6">
      <t>キミツシ</t>
    </rPh>
    <rPh sb="6" eb="9">
      <t>ソトミノワ</t>
    </rPh>
    <phoneticPr fontId="27"/>
  </si>
  <si>
    <t>4-1-5,Sotominowa,Kimitsu-shi,Chiba Pref,299-1173</t>
  </si>
  <si>
    <t>0439-54-2323</t>
  </si>
  <si>
    <t>月-金 : 8:30-12:00　
          14:30-18:00
土 : 8:30-12:00　
     13:30-15:00</t>
    <phoneticPr fontId="28"/>
  </si>
  <si>
    <t>http://www.yamanote-hp.jp（日本語）</t>
    <rPh sb="26" eb="29">
      <t>ニホンゴ</t>
    </rPh>
    <phoneticPr fontId="28"/>
  </si>
  <si>
    <t>内科：ZH
外科：ZH
　　　　</t>
    <rPh sb="0" eb="2">
      <t>ナイカ</t>
    </rPh>
    <phoneticPr fontId="27"/>
  </si>
  <si>
    <t>VISA、MASTER、銀聯</t>
    <phoneticPr fontId="16"/>
  </si>
  <si>
    <t>交通系IC（suica）
WAON、楽天EDY、ID、クイックPAY</t>
    <phoneticPr fontId="28"/>
  </si>
  <si>
    <t>水曜日・金曜日のみ中国語を話せる医師による外来診療</t>
    <rPh sb="0" eb="2">
      <t>スイヨウ</t>
    </rPh>
    <rPh sb="2" eb="3">
      <t>ヒ</t>
    </rPh>
    <rPh sb="4" eb="6">
      <t>キンヨウ</t>
    </rPh>
    <rPh sb="6" eb="7">
      <t>ヒ</t>
    </rPh>
    <rPh sb="9" eb="12">
      <t>チュウゴクゴ</t>
    </rPh>
    <rPh sb="13" eb="14">
      <t>ハナ</t>
    </rPh>
    <rPh sb="16" eb="18">
      <t>イシ</t>
    </rPh>
    <rPh sb="21" eb="23">
      <t>ガイライ</t>
    </rPh>
    <rPh sb="23" eb="25">
      <t>シンリョウ</t>
    </rPh>
    <phoneticPr fontId="13"/>
  </si>
  <si>
    <t>国際医療福祉大学
成田病院</t>
    <rPh sb="0" eb="2">
      <t>コクサイ</t>
    </rPh>
    <rPh sb="2" eb="4">
      <t>イリョウ</t>
    </rPh>
    <rPh sb="4" eb="6">
      <t>フクシ</t>
    </rPh>
    <rPh sb="6" eb="8">
      <t>ダイガク</t>
    </rPh>
    <rPh sb="9" eb="11">
      <t>ナリタ</t>
    </rPh>
    <rPh sb="11" eb="13">
      <t>ビョウイン</t>
    </rPh>
    <phoneticPr fontId="27"/>
  </si>
  <si>
    <t>INTERNATIONAL UNIVERSITY OF HEALTH AND WELFARE, NARITA HOSPITAL</t>
  </si>
  <si>
    <t>286-8520</t>
  </si>
  <si>
    <t>千葉県成田市畑ケ田852</t>
    <rPh sb="0" eb="2">
      <t>チバ</t>
    </rPh>
    <rPh sb="2" eb="3">
      <t>ケン</t>
    </rPh>
    <rPh sb="3" eb="5">
      <t>ナリタ</t>
    </rPh>
    <rPh sb="5" eb="6">
      <t>シ</t>
    </rPh>
    <rPh sb="6" eb="7">
      <t>ハタ</t>
    </rPh>
    <rPh sb="8" eb="9">
      <t>ダ</t>
    </rPh>
    <phoneticPr fontId="27"/>
  </si>
  <si>
    <t>852 Hatakeda Narita, Chiba Prefecture 286-8520 JAPAN</t>
    <phoneticPr fontId="13"/>
  </si>
  <si>
    <t>0476-35-5600</t>
  </si>
  <si>
    <t>月-土:8:30-16:30（救急外来24時間対応)
土日・祝日：救急外来24時間対応</t>
    <rPh sb="2" eb="3">
      <t>ド</t>
    </rPh>
    <rPh sb="15" eb="17">
      <t>キュウキュウ</t>
    </rPh>
    <rPh sb="17" eb="19">
      <t>ガイライ</t>
    </rPh>
    <rPh sb="21" eb="23">
      <t>ジカン</t>
    </rPh>
    <rPh sb="23" eb="25">
      <t>タイオウ</t>
    </rPh>
    <rPh sb="27" eb="29">
      <t>ドニチ</t>
    </rPh>
    <rPh sb="30" eb="32">
      <t>シュクジツ</t>
    </rPh>
    <phoneticPr fontId="28"/>
  </si>
  <si>
    <t>日本語：https://naritahospital.iuhw.ac.jp/ 
英語：https://naritahospital.iuhw.ac.jp/english/
中国語：https://naritahospital.iuhw.ac.jp/chinese/</t>
    <rPh sb="0" eb="3">
      <t>ニホンゴ</t>
    </rPh>
    <rPh sb="40" eb="42">
      <t>エイゴ</t>
    </rPh>
    <rPh sb="86" eb="89">
      <t>チュウゴクゴ</t>
    </rPh>
    <phoneticPr fontId="28"/>
  </si>
  <si>
    <t>循環器内科、呼吸器内科、消化器内科、脳神経内科、糖尿病・代謝・内分泌内科、腎臓内科、腫瘍内科、血液内科、アレルギー･膠原病内科、緩和医療科、消化器外科、呼吸器外科、心臓外科、血管外科、整形外科、脳神経外科、リハビリテーション科、腎泌尿器外科、乳腺外科、形成外科、産科、婦人科、小児科、小児外科、耳鼻咽喉科･頭頚部外科、眼科、皮膚科、歯科口腔外科、放射線科、感染症科、救急科
EN、ZH</t>
    <rPh sb="0" eb="5">
      <t>ジュンカンキナイカ</t>
    </rPh>
    <rPh sb="6" eb="11">
      <t>コキュウキナイカ</t>
    </rPh>
    <rPh sb="12" eb="17">
      <t>ショウカキナイカ</t>
    </rPh>
    <rPh sb="18" eb="23">
      <t>ノウシンケイナイカ</t>
    </rPh>
    <rPh sb="24" eb="27">
      <t>トウニョウビョウ</t>
    </rPh>
    <rPh sb="28" eb="30">
      <t>タイシャ</t>
    </rPh>
    <rPh sb="31" eb="36">
      <t>ナイブンピツナイカ</t>
    </rPh>
    <rPh sb="37" eb="41">
      <t>ジンゾウナイカ</t>
    </rPh>
    <rPh sb="42" eb="46">
      <t>シュヨウナイカ</t>
    </rPh>
    <rPh sb="47" eb="51">
      <t>ケツエキナイカ</t>
    </rPh>
    <rPh sb="58" eb="63">
      <t>コウゲンビョウナイカ</t>
    </rPh>
    <rPh sb="64" eb="69">
      <t>カンワイリョウカ</t>
    </rPh>
    <rPh sb="70" eb="75">
      <t>ショウカキゲカ</t>
    </rPh>
    <rPh sb="76" eb="81">
      <t>コキュウキゲカ</t>
    </rPh>
    <rPh sb="82" eb="86">
      <t>シンゾウゲカ</t>
    </rPh>
    <rPh sb="87" eb="91">
      <t>ケッカンゲカ</t>
    </rPh>
    <rPh sb="92" eb="96">
      <t>セイケイゲカ</t>
    </rPh>
    <rPh sb="97" eb="102">
      <t>ノウシンケイゲカ</t>
    </rPh>
    <rPh sb="112" eb="113">
      <t>カ</t>
    </rPh>
    <rPh sb="121" eb="125">
      <t>ニュウセンゲカ</t>
    </rPh>
    <rPh sb="126" eb="130">
      <t>ケイセイゲカ</t>
    </rPh>
    <rPh sb="131" eb="133">
      <t>サンカ</t>
    </rPh>
    <rPh sb="134" eb="137">
      <t>フジンカ</t>
    </rPh>
    <rPh sb="138" eb="141">
      <t>ショウニカ</t>
    </rPh>
    <rPh sb="142" eb="146">
      <t>ショウニゲカ</t>
    </rPh>
    <rPh sb="147" eb="152">
      <t>ジビインコウカ</t>
    </rPh>
    <rPh sb="153" eb="158">
      <t>トウケイブゲカ</t>
    </rPh>
    <rPh sb="159" eb="161">
      <t>ガンカ</t>
    </rPh>
    <rPh sb="162" eb="165">
      <t>ヒフカ</t>
    </rPh>
    <rPh sb="166" eb="172">
      <t>シカコウクウゲカ</t>
    </rPh>
    <rPh sb="173" eb="177">
      <t>ホウシャセンカ</t>
    </rPh>
    <rPh sb="178" eb="182">
      <t>カンセンショウカ</t>
    </rPh>
    <rPh sb="183" eb="186">
      <t>キュウキュウカ</t>
    </rPh>
    <phoneticPr fontId="28"/>
  </si>
  <si>
    <t>Visa、Master、JCB、AMERICAN EXPRESS、Diners Club、DC、NICOS、UFJ、銀聯、デビットカード（日本金融機関可）</t>
    <rPh sb="58" eb="60">
      <t>ギンレン</t>
    </rPh>
    <rPh sb="69" eb="71">
      <t>ニホン</t>
    </rPh>
    <rPh sb="71" eb="75">
      <t>キンユウキカン</t>
    </rPh>
    <rPh sb="75" eb="76">
      <t>カ</t>
    </rPh>
    <phoneticPr fontId="16"/>
  </si>
  <si>
    <t>EN/月~土8:30-16:30
ZH/月~土8:30-16:30　</t>
    <rPh sb="3" eb="4">
      <t>ゲツ</t>
    </rPh>
    <rPh sb="5" eb="6">
      <t>ド</t>
    </rPh>
    <rPh sb="20" eb="21">
      <t>ゲツ</t>
    </rPh>
    <rPh sb="22" eb="23">
      <t>ド</t>
    </rPh>
    <phoneticPr fontId="13"/>
  </si>
  <si>
    <t>EN/月~土8:30-16:30
ZH/月~土8:30-16:30　</t>
    <rPh sb="3" eb="4">
      <t>ゲツ</t>
    </rPh>
    <rPh sb="5" eb="6">
      <t>ド</t>
    </rPh>
    <rPh sb="20" eb="21">
      <t>ゲツ</t>
    </rPh>
    <rPh sb="22" eb="23">
      <t>ド</t>
    </rPh>
    <phoneticPr fontId="16"/>
  </si>
  <si>
    <t>予約制
EN/月~土8:30-16:30
ZH/月~土8:30-16:30　</t>
    <rPh sb="0" eb="3">
      <t>ヨヤクセイ</t>
    </rPh>
    <rPh sb="7" eb="8">
      <t>ゲツ</t>
    </rPh>
    <rPh sb="9" eb="10">
      <t>ド</t>
    </rPh>
    <rPh sb="24" eb="25">
      <t>ゲツ</t>
    </rPh>
    <rPh sb="26" eb="27">
      <t>ド</t>
    </rPh>
    <phoneticPr fontId="16"/>
  </si>
  <si>
    <t>ポケトーク</t>
    <phoneticPr fontId="13"/>
  </si>
  <si>
    <t>医療法人鉄蕉会 亀田クリニック</t>
    <rPh sb="0" eb="7">
      <t>イリョウホウジンテツショウカイ</t>
    </rPh>
    <rPh sb="8" eb="10">
      <t>カメダ</t>
    </rPh>
    <phoneticPr fontId="1"/>
  </si>
  <si>
    <t>Kameda clinic</t>
  </si>
  <si>
    <t>296-0041</t>
  </si>
  <si>
    <t>千葉県鴨川市東町1344番地</t>
    <rPh sb="0" eb="3">
      <t>チバケン</t>
    </rPh>
    <rPh sb="3" eb="6">
      <t>カモガワシ</t>
    </rPh>
    <rPh sb="6" eb="7">
      <t>ヒガシ</t>
    </rPh>
    <rPh sb="7" eb="8">
      <t>チョウ</t>
    </rPh>
    <rPh sb="12" eb="14">
      <t>バンチ</t>
    </rPh>
    <phoneticPr fontId="1"/>
  </si>
  <si>
    <t>1344 Higashi-cho,Kamogawa-city, Chiba-ken, 296-0041</t>
  </si>
  <si>
    <t>04-7099-2211</t>
  </si>
  <si>
    <t>月～土　8:00～16:30　日・祝日・第3土曜日・年末年始等の休診日は除く</t>
    <rPh sb="0" eb="1">
      <t>ゲツ</t>
    </rPh>
    <rPh sb="2" eb="3">
      <t>ド</t>
    </rPh>
    <rPh sb="15" eb="16">
      <t>ニチ</t>
    </rPh>
    <rPh sb="17" eb="19">
      <t>シュクジツ</t>
    </rPh>
    <rPh sb="20" eb="21">
      <t>ダイ</t>
    </rPh>
    <rPh sb="22" eb="25">
      <t>ドヨウビ</t>
    </rPh>
    <rPh sb="26" eb="28">
      <t>ネンマツ</t>
    </rPh>
    <rPh sb="28" eb="30">
      <t>ネンシ</t>
    </rPh>
    <rPh sb="30" eb="31">
      <t>トウ</t>
    </rPh>
    <rPh sb="32" eb="34">
      <t>キュウシン</t>
    </rPh>
    <rPh sb="34" eb="35">
      <t>ビ</t>
    </rPh>
    <rPh sb="36" eb="37">
      <t>ノゾ</t>
    </rPh>
    <phoneticPr fontId="1"/>
  </si>
  <si>
    <t>内科・呼吸器内科・消化器内科・循環器内科・小児科・精神科・脳神経内科・外科・消化器外科・乳腺外科・整形外科・形成外科・脳神経外科・呼吸器外科・心臓血管外科・小児外科・産婦人科・眼科・耳鼻いんこう科・皮膚科・泌尿器科・リハビリテーション科・放射線科・アレルギー科・心療内科・リウマチ科・美容外科・麻酔科・歯科・矯正歯科・小児歯科・歯科口くう外科/EN・ZH・KO・ES・PT・VI（外国人患者対応職員もしくは通訳アプリにて対応）</t>
    <rPh sb="0" eb="2">
      <t>ナイカ</t>
    </rPh>
    <rPh sb="3" eb="6">
      <t>コキュウキ</t>
    </rPh>
    <rPh sb="6" eb="8">
      <t>ナイカ</t>
    </rPh>
    <rPh sb="9" eb="12">
      <t>ショウカキ</t>
    </rPh>
    <rPh sb="12" eb="14">
      <t>ナイカ</t>
    </rPh>
    <rPh sb="15" eb="18">
      <t>ジュンカンキ</t>
    </rPh>
    <rPh sb="18" eb="20">
      <t>ナイカ</t>
    </rPh>
    <rPh sb="21" eb="23">
      <t>ショウニ</t>
    </rPh>
    <rPh sb="23" eb="24">
      <t>カ</t>
    </rPh>
    <rPh sb="25" eb="27">
      <t>セイシン</t>
    </rPh>
    <rPh sb="27" eb="28">
      <t>カ</t>
    </rPh>
    <rPh sb="29" eb="30">
      <t>ノウ</t>
    </rPh>
    <rPh sb="30" eb="32">
      <t>シンケイ</t>
    </rPh>
    <rPh sb="32" eb="34">
      <t>ナイカ</t>
    </rPh>
    <rPh sb="35" eb="37">
      <t>ゲカ</t>
    </rPh>
    <rPh sb="38" eb="41">
      <t>ショウカキ</t>
    </rPh>
    <rPh sb="41" eb="43">
      <t>ゲカ</t>
    </rPh>
    <rPh sb="44" eb="46">
      <t>ニュウセン</t>
    </rPh>
    <rPh sb="46" eb="48">
      <t>ゲカ</t>
    </rPh>
    <rPh sb="49" eb="51">
      <t>セイケイ</t>
    </rPh>
    <rPh sb="51" eb="53">
      <t>ゲカ</t>
    </rPh>
    <rPh sb="54" eb="56">
      <t>ケイセイ</t>
    </rPh>
    <rPh sb="56" eb="58">
      <t>ゲカ</t>
    </rPh>
    <rPh sb="59" eb="64">
      <t>ノウシンケイゲカ</t>
    </rPh>
    <rPh sb="65" eb="68">
      <t>コキュウキ</t>
    </rPh>
    <rPh sb="68" eb="70">
      <t>ゲカ</t>
    </rPh>
    <rPh sb="71" eb="73">
      <t>シンゾウ</t>
    </rPh>
    <rPh sb="73" eb="75">
      <t>ケッカン</t>
    </rPh>
    <rPh sb="75" eb="77">
      <t>ゲカ</t>
    </rPh>
    <rPh sb="78" eb="80">
      <t>ショウニ</t>
    </rPh>
    <rPh sb="80" eb="82">
      <t>ゲカ</t>
    </rPh>
    <rPh sb="83" eb="87">
      <t>サンフジンカ</t>
    </rPh>
    <rPh sb="88" eb="90">
      <t>ガンカ</t>
    </rPh>
    <rPh sb="91" eb="93">
      <t>ジビ</t>
    </rPh>
    <rPh sb="97" eb="98">
      <t>カ</t>
    </rPh>
    <rPh sb="99" eb="102">
      <t>ヒフカ</t>
    </rPh>
    <rPh sb="103" eb="107">
      <t>ヒニョウキカ</t>
    </rPh>
    <rPh sb="117" eb="118">
      <t>カ</t>
    </rPh>
    <rPh sb="119" eb="123">
      <t>ホウシャセンカ</t>
    </rPh>
    <rPh sb="129" eb="130">
      <t>カ</t>
    </rPh>
    <rPh sb="131" eb="135">
      <t>シンリョウナイカ</t>
    </rPh>
    <rPh sb="140" eb="141">
      <t>カ</t>
    </rPh>
    <rPh sb="142" eb="144">
      <t>ビヨウ</t>
    </rPh>
    <rPh sb="144" eb="146">
      <t>ゲカ</t>
    </rPh>
    <rPh sb="147" eb="150">
      <t>マスイカ</t>
    </rPh>
    <rPh sb="151" eb="153">
      <t>シカ</t>
    </rPh>
    <rPh sb="154" eb="156">
      <t>キョウセイ</t>
    </rPh>
    <rPh sb="156" eb="158">
      <t>シカ</t>
    </rPh>
    <rPh sb="159" eb="161">
      <t>ショウニ</t>
    </rPh>
    <rPh sb="161" eb="163">
      <t>シカ</t>
    </rPh>
    <rPh sb="164" eb="166">
      <t>シカ</t>
    </rPh>
    <rPh sb="166" eb="167">
      <t>コウ</t>
    </rPh>
    <rPh sb="169" eb="171">
      <t>ゲカ</t>
    </rPh>
    <rPh sb="190" eb="192">
      <t>ガイコク</t>
    </rPh>
    <rPh sb="192" eb="193">
      <t>ジン</t>
    </rPh>
    <rPh sb="193" eb="195">
      <t>カンジャ</t>
    </rPh>
    <rPh sb="195" eb="197">
      <t>タイオウ</t>
    </rPh>
    <rPh sb="197" eb="199">
      <t>ショクイン</t>
    </rPh>
    <rPh sb="203" eb="205">
      <t>ツウヤク</t>
    </rPh>
    <rPh sb="210" eb="212">
      <t>タイオウ</t>
    </rPh>
    <phoneticPr fontId="1"/>
  </si>
  <si>
    <t>Visa・Master・UC・JCB・アメリカンエキスプレス・ダイナース・ディスカバー</t>
  </si>
  <si>
    <t>デビットカード,WechetPay, Ali Pay</t>
  </si>
  <si>
    <t>月～金 8:00～17:00：EN,ZH　</t>
  </si>
  <si>
    <t>月～金 8:00～17:00：EN,ZH　土 8:00～12:00：EN,ZH</t>
  </si>
  <si>
    <t>月～土 8:00～17:00　通訳アプリ（mediPhone）/　英語・中国語・ベトナム語・スペイン語・タイ語・ポルトガル語・韓国語・ロシア語</t>
    <rPh sb="36" eb="39">
      <t>チュウゴクゴ</t>
    </rPh>
    <rPh sb="54" eb="55">
      <t>ゴ</t>
    </rPh>
    <rPh sb="70" eb="71">
      <t>ゴ</t>
    </rPh>
    <phoneticPr fontId="1"/>
  </si>
  <si>
    <t>1206 山武長生夷隅</t>
    <rPh sb="5" eb="7">
      <t>サンブ</t>
    </rPh>
    <rPh sb="7" eb="9">
      <t>チョウセイ</t>
    </rPh>
    <rPh sb="9" eb="11">
      <t>イスミ</t>
    </rPh>
    <phoneticPr fontId="1"/>
  </si>
  <si>
    <t>勝浦総合歯科クリニック</t>
    <rPh sb="0" eb="6">
      <t>カツウラソウゴウシカ</t>
    </rPh>
    <phoneticPr fontId="1"/>
  </si>
  <si>
    <t>Katsuura Sōgō Dental Clinic</t>
  </si>
  <si>
    <t>299-5231</t>
  </si>
  <si>
    <t>千葉県勝浦市沢倉140-26　ココナッツプラザ1階</t>
    <rPh sb="0" eb="8">
      <t>チバケンカツウラシサワクラ</t>
    </rPh>
    <rPh sb="24" eb="25">
      <t>カイ</t>
    </rPh>
    <phoneticPr fontId="1"/>
  </si>
  <si>
    <t xml:space="preserve">Coconut Plaza 1st floor　140-26,Sawakura,Katsuura-shi,Chiba-ken,Japan </t>
  </si>
  <si>
    <t>0470-73-8241</t>
  </si>
  <si>
    <t>月・火10:00-13：00　14：00-18：00　木-土10:00-13：00　14：00-18：00</t>
    <rPh sb="0" eb="1">
      <t>ゲツ</t>
    </rPh>
    <rPh sb="2" eb="3">
      <t>カ</t>
    </rPh>
    <rPh sb="27" eb="28">
      <t>モク</t>
    </rPh>
    <rPh sb="29" eb="30">
      <t>ド</t>
    </rPh>
    <phoneticPr fontId="1"/>
  </si>
  <si>
    <t>https://www.katsuura-shika.com/　（日本語）
https://www.katsuura-shika.com/#　（英語）</t>
  </si>
  <si>
    <t>歯科：EN 一般歯科、小児歯科、口腔外科、矯正歯科</t>
  </si>
  <si>
    <t>英語を話せる歯科医師による外来 : EN 　火曜15:00-18:00 金曜10:00-13:00</t>
    <rPh sb="0" eb="2">
      <t>エイゴ</t>
    </rPh>
    <rPh sb="3" eb="4">
      <t>ハナ</t>
    </rPh>
    <rPh sb="6" eb="10">
      <t>シカイシ</t>
    </rPh>
    <rPh sb="13" eb="15">
      <t>ガイライ</t>
    </rPh>
    <rPh sb="22" eb="24">
      <t>カヨウ</t>
    </rPh>
    <rPh sb="36" eb="38">
      <t>キンヨウ</t>
    </rPh>
    <phoneticPr fontId="1"/>
  </si>
  <si>
    <t>アプリを使用して多言語対応　　　◎歯科医師による外来 :火曜
15:00-18:00 
金曜10:00-13:00</t>
    <rPh sb="44" eb="46">
      <t>キンヨウ</t>
    </rPh>
    <phoneticPr fontId="1"/>
  </si>
  <si>
    <t>あすみ総合歯科診療所</t>
    <rPh sb="3" eb="5">
      <t>ソウゴウ</t>
    </rPh>
    <rPh sb="5" eb="7">
      <t>シカ</t>
    </rPh>
    <rPh sb="7" eb="9">
      <t>シンリョウ</t>
    </rPh>
    <rPh sb="9" eb="10">
      <t>ジョ</t>
    </rPh>
    <phoneticPr fontId="1"/>
  </si>
  <si>
    <t>Asumi Sōgō Dental Clinic</t>
  </si>
  <si>
    <t>267-0066</t>
  </si>
  <si>
    <t>千葉県千葉市緑区あすみが丘7-1　あすみが丘ブランニューモール1階</t>
    <rPh sb="0" eb="3">
      <t>チバケン</t>
    </rPh>
    <rPh sb="3" eb="6">
      <t>チバシ</t>
    </rPh>
    <rPh sb="6" eb="8">
      <t>ミドリク</t>
    </rPh>
    <rPh sb="12" eb="13">
      <t>オカ</t>
    </rPh>
    <rPh sb="21" eb="22">
      <t>オカ</t>
    </rPh>
    <rPh sb="32" eb="33">
      <t>カイ</t>
    </rPh>
    <phoneticPr fontId="1"/>
  </si>
  <si>
    <t xml:space="preserve">Asumigaoka Brand New Mall 1st floor, 7-1,Asumigaoka,Midori-ku,Chiba-shi,Chiba-ken,Japan </t>
  </si>
  <si>
    <t>043-295-1982</t>
  </si>
  <si>
    <t>月・火10:00-13：00　14：00-18：00　木-土10:00-13：00　14：00-18：00</t>
    <rPh sb="0" eb="1">
      <t>ガツ</t>
    </rPh>
    <rPh sb="2" eb="3">
      <t>カ</t>
    </rPh>
    <rPh sb="27" eb="28">
      <t>モク</t>
    </rPh>
    <rPh sb="29" eb="30">
      <t>ド</t>
    </rPh>
    <phoneticPr fontId="1"/>
  </si>
  <si>
    <t>https://www.drhomma.com/asumi/</t>
    <phoneticPr fontId="1"/>
  </si>
  <si>
    <t xml:space="preserve">英語を話せる歯科医師による外来 : EN 木曜 15:00-18:00 </t>
    <rPh sb="0" eb="2">
      <t>エイゴ</t>
    </rPh>
    <rPh sb="3" eb="4">
      <t>ハナ</t>
    </rPh>
    <rPh sb="6" eb="10">
      <t>シカイシ</t>
    </rPh>
    <rPh sb="13" eb="15">
      <t>ガイライ</t>
    </rPh>
    <rPh sb="21" eb="23">
      <t>モクヨウ</t>
    </rPh>
    <phoneticPr fontId="1"/>
  </si>
  <si>
    <t xml:space="preserve">アプリを使用して多言語対応　　　◎歯科医師による外来 : 木曜 15:00-18:00 </t>
    <rPh sb="4" eb="6">
      <t>シヨウ</t>
    </rPh>
    <rPh sb="8" eb="11">
      <t>タゲンゴ</t>
    </rPh>
    <rPh sb="11" eb="13">
      <t>タイオウ</t>
    </rPh>
    <rPh sb="17" eb="19">
      <t>シカ</t>
    </rPh>
    <rPh sb="19" eb="21">
      <t>イシ</t>
    </rPh>
    <rPh sb="24" eb="26">
      <t>ガイライ</t>
    </rPh>
    <rPh sb="29" eb="31">
      <t>モクヨウ</t>
    </rPh>
    <phoneticPr fontId="1"/>
  </si>
  <si>
    <t>いそべ歯科診療所</t>
    <rPh sb="3" eb="5">
      <t>シカ</t>
    </rPh>
    <rPh sb="5" eb="7">
      <t>シンリョウ</t>
    </rPh>
    <rPh sb="7" eb="8">
      <t>ジョ</t>
    </rPh>
    <phoneticPr fontId="1"/>
  </si>
  <si>
    <t>Isobe Dental Clinic</t>
  </si>
  <si>
    <t>261-0012</t>
  </si>
  <si>
    <t>千葉県千葉市美浜区磯辺6-5-1</t>
    <rPh sb="0" eb="3">
      <t>チバケン</t>
    </rPh>
    <rPh sb="3" eb="6">
      <t>チバシ</t>
    </rPh>
    <rPh sb="6" eb="9">
      <t>ミハマク</t>
    </rPh>
    <rPh sb="9" eb="11">
      <t>イソベ</t>
    </rPh>
    <phoneticPr fontId="1"/>
  </si>
  <si>
    <t xml:space="preserve">6-5-1,Isobe,Mihama-ku,Chiba-shi,Chiba-ken,Japan </t>
  </si>
  <si>
    <t>043-279-2730</t>
  </si>
  <si>
    <t>月-木10:00-13：00　14：00-18：00　土10:00-13：00　14：00-18：00</t>
    <rPh sb="0" eb="1">
      <t>ゲツ</t>
    </rPh>
    <rPh sb="2" eb="3">
      <t>モク</t>
    </rPh>
    <rPh sb="27" eb="28">
      <t>ド</t>
    </rPh>
    <phoneticPr fontId="1"/>
  </si>
  <si>
    <t>https://www.drhomma.com/isobe/</t>
    <phoneticPr fontId="1"/>
  </si>
  <si>
    <t>英語を話せる歯科医師による外来 : EN　木曜 10:00-13:00</t>
    <rPh sb="0" eb="2">
      <t>エイゴ</t>
    </rPh>
    <rPh sb="3" eb="4">
      <t>ハナ</t>
    </rPh>
    <rPh sb="6" eb="10">
      <t>シカイシ</t>
    </rPh>
    <rPh sb="13" eb="15">
      <t>ガイライ</t>
    </rPh>
    <rPh sb="21" eb="22">
      <t>モク</t>
    </rPh>
    <phoneticPr fontId="1"/>
  </si>
  <si>
    <t>アプリを使用して多言語対応　　　◎歯科医師による外来 :木曜 10:00-13:00</t>
    <phoneticPr fontId="1"/>
  </si>
  <si>
    <t>オリエント歯科クリニック</t>
    <rPh sb="5" eb="7">
      <t>シカ</t>
    </rPh>
    <phoneticPr fontId="1"/>
  </si>
  <si>
    <t>Oriento Dental Clinic</t>
  </si>
  <si>
    <t>279-0011</t>
  </si>
  <si>
    <t>千葉県浦安市美浜3-26-11</t>
    <rPh sb="0" eb="3">
      <t>チバケン</t>
    </rPh>
    <rPh sb="3" eb="6">
      <t>ウラヤスシ</t>
    </rPh>
    <rPh sb="6" eb="8">
      <t>ミハマ</t>
    </rPh>
    <phoneticPr fontId="1"/>
  </si>
  <si>
    <t>3-26-11，Mihama,Urayasu-shi,Ciba-ken,Japan</t>
  </si>
  <si>
    <t>047-352-0036</t>
  </si>
  <si>
    <t>月10:00-13：00　14：00-18：00　水-土10:00-13：00　14：00-18：00</t>
    <rPh sb="0" eb="1">
      <t>ゲツ</t>
    </rPh>
    <rPh sb="25" eb="26">
      <t>ミズ</t>
    </rPh>
    <rPh sb="27" eb="28">
      <t>ド</t>
    </rPh>
    <phoneticPr fontId="1"/>
  </si>
  <si>
    <t>https://www.drhomma.com/orient/</t>
    <phoneticPr fontId="1"/>
  </si>
  <si>
    <t>歯科：EN  一般歯科、小児歯科、口腔外科、矯正歯科</t>
  </si>
  <si>
    <t xml:space="preserve">英語を話せる歯科医師による外来 : EN　月曜 10:00-13:00 </t>
    <rPh sb="0" eb="2">
      <t>エイゴ</t>
    </rPh>
    <rPh sb="3" eb="4">
      <t>ハナ</t>
    </rPh>
    <rPh sb="6" eb="10">
      <t>シカイシ</t>
    </rPh>
    <rPh sb="13" eb="15">
      <t>ガイライ</t>
    </rPh>
    <rPh sb="21" eb="22">
      <t>ゲツ</t>
    </rPh>
    <phoneticPr fontId="1"/>
  </si>
  <si>
    <t xml:space="preserve">アプリを使用して多言語対応　　　◎歯科医師による外来 :月曜 10:00-13:00 </t>
    <phoneticPr fontId="1"/>
  </si>
  <si>
    <t>ちはら歯科医院</t>
    <rPh sb="3" eb="5">
      <t>シカ</t>
    </rPh>
    <rPh sb="5" eb="7">
      <t>イイン</t>
    </rPh>
    <phoneticPr fontId="1"/>
  </si>
  <si>
    <t>Chihara Dental Clinic</t>
  </si>
  <si>
    <t>298-0004</t>
  </si>
  <si>
    <t>千葉県いすみ市大原7680-4</t>
    <rPh sb="0" eb="3">
      <t>チバケン</t>
    </rPh>
    <rPh sb="6" eb="7">
      <t>シ</t>
    </rPh>
    <rPh sb="7" eb="9">
      <t>オオハラ</t>
    </rPh>
    <phoneticPr fontId="1"/>
  </si>
  <si>
    <t xml:space="preserve">7680-4,Oohara,Isumi-shi,Chiba-ken,Japan </t>
  </si>
  <si>
    <t>0470-62-1555</t>
  </si>
  <si>
    <t>月-水10:00-13：00　14：00-18：00　金・土10:00-13：00　14：00-18：00</t>
    <rPh sb="0" eb="1">
      <t>ゲツ</t>
    </rPh>
    <rPh sb="2" eb="3">
      <t>スイ</t>
    </rPh>
    <rPh sb="27" eb="28">
      <t>キン</t>
    </rPh>
    <rPh sb="29" eb="30">
      <t>ド</t>
    </rPh>
    <phoneticPr fontId="1"/>
  </si>
  <si>
    <t>https://www.isumi-chihara.com/english-speaking-dentist/#　（英語）
https://www.isumi-chihara.com/　　（日本語）</t>
  </si>
  <si>
    <t>英語を話せる歯科医師による外来 : EN 　火曜10:00-13:00 金曜15:00-18:00</t>
    <rPh sb="0" eb="2">
      <t>エイゴ</t>
    </rPh>
    <rPh sb="3" eb="4">
      <t>ハナ</t>
    </rPh>
    <rPh sb="6" eb="10">
      <t>シカイシ</t>
    </rPh>
    <rPh sb="13" eb="15">
      <t>ガイライ</t>
    </rPh>
    <rPh sb="22" eb="24">
      <t>カヨウ</t>
    </rPh>
    <rPh sb="36" eb="38">
      <t>キンヨウ</t>
    </rPh>
    <phoneticPr fontId="1"/>
  </si>
  <si>
    <t>アプリを使用して多言語対応　　　◎歯科医師による外来 :火曜10:00-13:00 金曜15:00-18:00</t>
    <phoneticPr fontId="1"/>
  </si>
  <si>
    <t>新松戸総合歯科診療所</t>
    <rPh sb="0" eb="10">
      <t>シンマツドソウゴウシカシンリョウジョ</t>
    </rPh>
    <phoneticPr fontId="1"/>
  </si>
  <si>
    <t>Shinmatsudo Sōgō Dental Clinic</t>
  </si>
  <si>
    <t>270-0034</t>
  </si>
  <si>
    <t>千葉県松戸市新松戸4-101</t>
    <rPh sb="0" eb="3">
      <t>チバケン</t>
    </rPh>
    <rPh sb="3" eb="6">
      <t>マツドシ</t>
    </rPh>
    <rPh sb="6" eb="9">
      <t>シンマツド</t>
    </rPh>
    <phoneticPr fontId="1"/>
  </si>
  <si>
    <t xml:space="preserve">4-101,Shinmatsudo,Matsudo-shi,Chiba-ken,Japan </t>
  </si>
  <si>
    <t>047-344-6320</t>
  </si>
  <si>
    <t>https://www.drhomma.com/shim-matsudo/</t>
    <phoneticPr fontId="1"/>
  </si>
  <si>
    <t>歯科：EN  一般歯科、小児歯科、口腔外科、矯正歯科</t>
    <rPh sb="0" eb="2">
      <t>シカ</t>
    </rPh>
    <rPh sb="7" eb="11">
      <t>イッパンシカ</t>
    </rPh>
    <rPh sb="12" eb="16">
      <t>ショウニシカ</t>
    </rPh>
    <rPh sb="17" eb="19">
      <t>コウクウ</t>
    </rPh>
    <rPh sb="19" eb="21">
      <t>ゲカ</t>
    </rPh>
    <rPh sb="22" eb="24">
      <t>キョウセイ</t>
    </rPh>
    <rPh sb="24" eb="26">
      <t>シカ</t>
    </rPh>
    <phoneticPr fontId="1"/>
  </si>
  <si>
    <t>英語を話せる歯科医師による外来 : EN　月曜 15:00-18:00 土曜10:00-13:00</t>
    <rPh sb="0" eb="2">
      <t>エイゴ</t>
    </rPh>
    <rPh sb="3" eb="4">
      <t>ハナ</t>
    </rPh>
    <rPh sb="6" eb="10">
      <t>シカイシ</t>
    </rPh>
    <rPh sb="13" eb="15">
      <t>ガイライ</t>
    </rPh>
    <rPh sb="21" eb="22">
      <t>ゲツ</t>
    </rPh>
    <rPh sb="36" eb="38">
      <t>ドヨウ</t>
    </rPh>
    <phoneticPr fontId="1"/>
  </si>
  <si>
    <t>アプリを使用して多言語対応　　　◎歯科医師による外来 :  月曜 15:00-18:00 土曜10:00-13:00</t>
    <rPh sb="45" eb="47">
      <t>ドヨウ</t>
    </rPh>
    <phoneticPr fontId="1"/>
  </si>
  <si>
    <t>さくら通りみなみ歯科医院</t>
  </si>
  <si>
    <t xml:space="preserve">Sakura Street Minami Dental Clinic </t>
  </si>
  <si>
    <t>279-0041</t>
  </si>
  <si>
    <t>千葉県浦安市堀江6−1−43</t>
    <rPh sb="0" eb="8">
      <t>チバ</t>
    </rPh>
    <phoneticPr fontId="1"/>
  </si>
  <si>
    <t>Horie, Urayasu-shi, Chiba</t>
  </si>
  <si>
    <t>047-711-1805</t>
  </si>
  <si>
    <t xml:space="preserve">月、土
8:30-12:30
13:30-16:30
火～水、金
8:30-12:30
13:30-17:30
休診日
木、日、祝日
</t>
    <rPh sb="0" eb="1">
      <t>ゲツ</t>
    </rPh>
    <rPh sb="2" eb="3">
      <t>ツチ</t>
    </rPh>
    <rPh sb="27" eb="28">
      <t>カ</t>
    </rPh>
    <rPh sb="29" eb="30">
      <t>ミズ</t>
    </rPh>
    <rPh sb="31" eb="32">
      <t>キン</t>
    </rPh>
    <rPh sb="56" eb="59">
      <t>キュウシンビ</t>
    </rPh>
    <rPh sb="60" eb="61">
      <t>モク</t>
    </rPh>
    <rPh sb="62" eb="63">
      <t>ヒ</t>
    </rPh>
    <rPh sb="64" eb="66">
      <t>シュクジツ</t>
    </rPh>
    <phoneticPr fontId="1"/>
  </si>
  <si>
    <t>http://minamident.com/(日本語)</t>
    <rPh sb="23" eb="26">
      <t xml:space="preserve">ニホンゴ </t>
    </rPh>
    <phoneticPr fontId="1"/>
  </si>
  <si>
    <t>歯科（EN,ZH）</t>
    <rPh sb="0" eb="2">
      <t xml:space="preserve">シカ </t>
    </rPh>
    <phoneticPr fontId="1"/>
  </si>
  <si>
    <t>VISA、MASTER、</t>
  </si>
  <si>
    <t>Paypay</t>
  </si>
  <si>
    <t>1206 山武長生夷隅</t>
  </si>
  <si>
    <t>佳里歯科医院</t>
    <rPh sb="0" eb="1">
      <t>カ</t>
    </rPh>
    <rPh sb="1" eb="2">
      <t>サト</t>
    </rPh>
    <rPh sb="2" eb="4">
      <t>シカ</t>
    </rPh>
    <rPh sb="4" eb="6">
      <t>イイン</t>
    </rPh>
    <phoneticPr fontId="1"/>
  </si>
  <si>
    <t>Kari Dental Clinic</t>
  </si>
  <si>
    <t>289-1206</t>
  </si>
  <si>
    <t>山武市日向台８－１２</t>
  </si>
  <si>
    <t>8-12,Hyugadai,Sanmu,Chiba,Japan</t>
  </si>
  <si>
    <t>0475-88-3088</t>
  </si>
  <si>
    <t>月～水 9:00～19:00
金　9:00～19:00
土　9:00～18:00</t>
    <rPh sb="2" eb="3">
      <t>ミズ</t>
    </rPh>
    <rPh sb="15" eb="16">
      <t>キン</t>
    </rPh>
    <rPh sb="28" eb="29">
      <t>ツチ</t>
    </rPh>
    <phoneticPr fontId="5"/>
  </si>
  <si>
    <t>×</t>
  </si>
  <si>
    <t>歯科　EN、ZH（中国語）</t>
    <rPh sb="0" eb="2">
      <t>シカ</t>
    </rPh>
    <rPh sb="9" eb="12">
      <t>チュウゴクゴ</t>
    </rPh>
    <phoneticPr fontId="1"/>
  </si>
  <si>
    <t xml:space="preserve">月 9:00～19:00 
火 9:00～19:00
水 9:00～19:00
金 9:00～19:00
土 9:00～19:00
EN、ZH
</t>
    <rPh sb="0" eb="1">
      <t>ゲツ</t>
    </rPh>
    <rPh sb="14" eb="15">
      <t>ヒ</t>
    </rPh>
    <rPh sb="27" eb="28">
      <t>ミズ</t>
    </rPh>
    <rPh sb="40" eb="41">
      <t>キン</t>
    </rPh>
    <rPh sb="53" eb="54">
      <t>ツチ</t>
    </rPh>
    <phoneticPr fontId="1"/>
  </si>
  <si>
    <t>1204 印旛</t>
    <rPh sb="5" eb="7">
      <t>インバ</t>
    </rPh>
    <phoneticPr fontId="1"/>
  </si>
  <si>
    <t>宮内歯科</t>
    <rPh sb="0" eb="2">
      <t>ミヤウチ</t>
    </rPh>
    <rPh sb="2" eb="4">
      <t>シカ</t>
    </rPh>
    <phoneticPr fontId="1"/>
  </si>
  <si>
    <t>Miyauchi dental clinic</t>
  </si>
  <si>
    <t>286-0211</t>
  </si>
  <si>
    <t>千葉県富里市御料1032-86</t>
  </si>
  <si>
    <t>1032-86, Goryo, Tomisato Shi, 
Chiba Ken, 286-0211, Japan</t>
  </si>
  <si>
    <t>0476-91-2030</t>
  </si>
  <si>
    <t>8:15-18:30</t>
  </si>
  <si>
    <t>http://www.miyauchidc.jp/</t>
  </si>
  <si>
    <t>歯科：EN:TL:</t>
    <rPh sb="0" eb="2">
      <t>シカ</t>
    </rPh>
    <phoneticPr fontId="1"/>
  </si>
  <si>
    <t>診療時間中
EN:TL:</t>
    <phoneticPr fontId="16"/>
  </si>
  <si>
    <t>駒木台クリニック</t>
    <rPh sb="0" eb="3">
      <t>コマギダイ</t>
    </rPh>
    <phoneticPr fontId="1"/>
  </si>
  <si>
    <t>Komagidai Clinic</t>
  </si>
  <si>
    <t>270-01113</t>
  </si>
  <si>
    <t>流山市駒木台493-10</t>
    <rPh sb="0" eb="3">
      <t>ナガレヤマシ</t>
    </rPh>
    <rPh sb="3" eb="6">
      <t>コマギダイ</t>
    </rPh>
    <phoneticPr fontId="1"/>
  </si>
  <si>
    <t>Komagidai493-10, Nagareyama, Chiba</t>
  </si>
  <si>
    <t>04-7152-2151</t>
  </si>
  <si>
    <t>月-金 9:00-12:00/14:30-18:00
土 9:00-12:00</t>
    <rPh sb="27" eb="28">
      <t>ド</t>
    </rPh>
    <phoneticPr fontId="5"/>
  </si>
  <si>
    <t>https://komagidai.com（日本語）</t>
    <rPh sb="22" eb="25">
      <t>ニホンゴ</t>
    </rPh>
    <phoneticPr fontId="1"/>
  </si>
  <si>
    <t>整形外科：EN・CH　内科：EN・CH</t>
    <rPh sb="0" eb="4">
      <t>セイケイゲカ</t>
    </rPh>
    <rPh sb="11" eb="13">
      <t>ナイカ</t>
    </rPh>
    <phoneticPr fontId="1"/>
  </si>
  <si>
    <t>非接触カード決済：楽天Edy、Suica, PASMO, ICOCA、Waon, nanacoなど
QRコード決済：アリペイ、WeChatPay、
LINE Payなど</t>
    <rPh sb="0" eb="1">
      <t>ヒ</t>
    </rPh>
    <rPh sb="1" eb="3">
      <t>セッショク</t>
    </rPh>
    <rPh sb="11" eb="13">
      <t>ケッサイ</t>
    </rPh>
    <phoneticPr fontId="1"/>
  </si>
  <si>
    <t>初期救急医療機関</t>
    <rPh sb="0" eb="2">
      <t>ショキ</t>
    </rPh>
    <rPh sb="2" eb="4">
      <t>キュウキュウ</t>
    </rPh>
    <rPh sb="4" eb="6">
      <t>イリョウ</t>
    </rPh>
    <rPh sb="6" eb="8">
      <t>キカン</t>
    </rPh>
    <phoneticPr fontId="1"/>
  </si>
  <si>
    <t>医療法人社団慎雅　歯科いとう成田</t>
    <rPh sb="0" eb="2">
      <t>イリョウ</t>
    </rPh>
    <rPh sb="2" eb="4">
      <t>ホウジン</t>
    </rPh>
    <rPh sb="4" eb="6">
      <t>シャダン</t>
    </rPh>
    <rPh sb="6" eb="8">
      <t>シンミヤビ</t>
    </rPh>
    <rPh sb="9" eb="11">
      <t>シカ</t>
    </rPh>
    <rPh sb="14" eb="16">
      <t>ナリタ</t>
    </rPh>
    <phoneticPr fontId="1"/>
  </si>
  <si>
    <t>Medical Corporation Association Shinga Dental Clinic Shika Ito</t>
  </si>
  <si>
    <t>286-0033</t>
    <phoneticPr fontId="1"/>
  </si>
  <si>
    <t>千葉県成田市花崎町816　ラ・エント成田3F</t>
    <rPh sb="0" eb="3">
      <t>チバケン</t>
    </rPh>
    <rPh sb="3" eb="6">
      <t>ナリタシ</t>
    </rPh>
    <rPh sb="6" eb="8">
      <t>ハナサキ</t>
    </rPh>
    <rPh sb="8" eb="9">
      <t>チョウ</t>
    </rPh>
    <rPh sb="18" eb="20">
      <t>ナリタ</t>
    </rPh>
    <phoneticPr fontId="1"/>
  </si>
  <si>
    <t>La Ent Narita3F 816 Hanasakicho,Narita-City,Chiba-Prefecture</t>
  </si>
  <si>
    <t>0476-29-4455</t>
  </si>
  <si>
    <t>平日　9:30～18:00　土　　 9:30～16:30</t>
    <rPh sb="0" eb="2">
      <t>ヘイジツ</t>
    </rPh>
    <rPh sb="14" eb="15">
      <t>ド</t>
    </rPh>
    <phoneticPr fontId="1"/>
  </si>
  <si>
    <t>https://www.ito-shika.jp (日本語)</t>
    <rPh sb="26" eb="29">
      <t>ニホンゴ</t>
    </rPh>
    <phoneticPr fontId="5"/>
  </si>
  <si>
    <t>歯科：EN、KO、zh-CN</t>
    <rPh sb="0" eb="2">
      <t>シカ</t>
    </rPh>
    <phoneticPr fontId="1"/>
  </si>
  <si>
    <t>VISA、MASTER、AMEX、JCB、Diners　Club</t>
  </si>
  <si>
    <t>Suica、PASMO、Waon、nanaco、paypay</t>
  </si>
  <si>
    <t>通訳アプリにて常時</t>
    <phoneticPr fontId="16"/>
  </si>
  <si>
    <t>西船医院</t>
  </si>
  <si>
    <t>Nishifuna Medical Clinic</t>
  </si>
  <si>
    <t>273-0031</t>
  </si>
  <si>
    <t>千葉県船橋市西船2丁目21-1</t>
  </si>
  <si>
    <t>2-21-1, Nishifuna, Funabashi-shi, Chiba, 273-0031, Japan</t>
  </si>
  <si>
    <t>047-495-3633</t>
  </si>
  <si>
    <t>9：00～12：00（Monday～Saturday）
15：00～18：00（Monday～Friday）</t>
  </si>
  <si>
    <t>https://nishifuna-iin.com/（日本語）</t>
    <rPh sb="27" eb="30">
      <t>ニホンゴ</t>
    </rPh>
    <phoneticPr fontId="1"/>
  </si>
  <si>
    <t>内科、小児科、整形外科
EN（英語）【日常会話が可能】、その他中国語、韓国語、ベトナム語等を含む73か国語は通訳機を使用して対応が可能
9：00～12：00（Monday～Saturday）
15：00～18：00（Monday～Friday）</t>
  </si>
  <si>
    <t>EN（英語）【日常会話が可能】、その他中国語、韓国語、ベトナム語等を含む73か国語は通訳機を使用して対応が可能
9：00～12：00（Monday～Saturday）
15：00～18：00（Monday～Friday）</t>
  </si>
  <si>
    <t>医療法人社団カムイ会　柏 なかよし歯科・口腔外科</t>
    <rPh sb="0" eb="2">
      <t>イリョウ</t>
    </rPh>
    <rPh sb="2" eb="4">
      <t>ホウジン</t>
    </rPh>
    <rPh sb="4" eb="6">
      <t>シャダン</t>
    </rPh>
    <rPh sb="9" eb="10">
      <t>カイ</t>
    </rPh>
    <rPh sb="11" eb="24">
      <t>カシワ</t>
    </rPh>
    <phoneticPr fontId="1"/>
  </si>
  <si>
    <t>Kamuy-kai Medical Corporation
Kashiwa Nakayoshi Dental and Oral Surgery</t>
  </si>
  <si>
    <t>277-0851</t>
  </si>
  <si>
    <t>千葉県柏市向原町3-29</t>
    <rPh sb="0" eb="8">
      <t>277-0851</t>
    </rPh>
    <phoneticPr fontId="1"/>
  </si>
  <si>
    <t xml:space="preserve">
3-29 Mukaiharacho, Kashiwa City, Chiba Prefecture</t>
  </si>
  <si>
    <t>04-7145-3375</t>
  </si>
  <si>
    <t>平日8:30～12:30 14:00～19:00
土曜8:30～12:30 14:00～17:00</t>
  </si>
  <si>
    <t>https://www.nakayoshi-yumetaka28-dc.com/</t>
  </si>
  <si>
    <t>対応診療科：歯科
対応可能言語：英語</t>
    <rPh sb="0" eb="5">
      <t>タイオウシンリョウカ</t>
    </rPh>
    <rPh sb="6" eb="8">
      <t>シカ</t>
    </rPh>
    <rPh sb="9" eb="15">
      <t>タイオウカノウゲンゴ</t>
    </rPh>
    <rPh sb="16" eb="18">
      <t>エイゴ</t>
    </rPh>
    <phoneticPr fontId="1"/>
  </si>
  <si>
    <t xml:space="preserve">VISA / MasterCard, JCB / AMEX / DINERS / DISCOVER </t>
  </si>
  <si>
    <t>電子マネー：交通系IC, WAON, QUICPay
コード決済：WeChat pay, 銀聯, PayPay, 楽天ペイ, d払い, au PAY, JKOPAY, J-Coin Pay, Alipay+</t>
    <rPh sb="0" eb="2">
      <t>デンシ</t>
    </rPh>
    <rPh sb="30" eb="32">
      <t>ケッサイ</t>
    </rPh>
    <phoneticPr fontId="1"/>
  </si>
  <si>
    <t>平日8:30～12:30 14:00～19:00
土曜8:30～12:30 14:00～17:00
翻訳アプリを使用し、多言語対応</t>
    <rPh sb="50" eb="52">
      <t>ホンヤク</t>
    </rPh>
    <rPh sb="56" eb="58">
      <t>シヨウ</t>
    </rPh>
    <rPh sb="60" eb="65">
      <t>タゲンゴタイオウ</t>
    </rPh>
    <phoneticPr fontId="16"/>
  </si>
  <si>
    <t>医療法人社団明海皮ふ科</t>
    <rPh sb="0" eb="4">
      <t>イリョウホウジン</t>
    </rPh>
    <rPh sb="4" eb="6">
      <t>シャダン</t>
    </rPh>
    <rPh sb="6" eb="9">
      <t>アケミヒ</t>
    </rPh>
    <rPh sb="10" eb="11">
      <t>カ</t>
    </rPh>
    <phoneticPr fontId="1"/>
  </si>
  <si>
    <t>Akemi Dermatology Clinic</t>
  </si>
  <si>
    <t>千葉県浦安市美浜1-9-2浦安ブライトンビル7階</t>
    <rPh sb="0" eb="8">
      <t>チバケンウラヤスシミハマ</t>
    </rPh>
    <rPh sb="13" eb="15">
      <t>ウラヤス</t>
    </rPh>
    <rPh sb="23" eb="24">
      <t>カイ</t>
    </rPh>
    <phoneticPr fontId="1"/>
  </si>
  <si>
    <t>7F Urayasu Brighton Bldg. 1-9-2 Mihama Urayasu City Chiba 279-0011 JAPAN</t>
  </si>
  <si>
    <t>047-374-3636</t>
    <phoneticPr fontId="1"/>
  </si>
  <si>
    <t>9:00~12:30(月～土）・14：30～17：30（月・水・木）　完全予約制</t>
    <rPh sb="11" eb="12">
      <t>ゲツ</t>
    </rPh>
    <rPh sb="13" eb="14">
      <t>ド</t>
    </rPh>
    <rPh sb="28" eb="29">
      <t>ゲツ</t>
    </rPh>
    <rPh sb="30" eb="31">
      <t>スイ</t>
    </rPh>
    <rPh sb="32" eb="33">
      <t>モク</t>
    </rPh>
    <rPh sb="35" eb="40">
      <t>カンゼンヨヤクセイ</t>
    </rPh>
    <phoneticPr fontId="1"/>
  </si>
  <si>
    <t>Dermatology:皮膚科　EN(以下タブレットによる対応） ZH KO RU ID MS ES PT MN FR DE FA TL NE VI TH PO RO SI HI IT KM LO AR UK</t>
    <rPh sb="12" eb="15">
      <t>ヒフカ</t>
    </rPh>
    <rPh sb="19" eb="21">
      <t>イカ</t>
    </rPh>
    <rPh sb="29" eb="31">
      <t>タイオウ</t>
    </rPh>
    <phoneticPr fontId="1"/>
  </si>
  <si>
    <t>VISA、MASTER、JCB、AMEX、Diners、DISCOVER</t>
    <phoneticPr fontId="16"/>
  </si>
  <si>
    <t>姚医院</t>
    <rPh sb="0" eb="1">
      <t>ヨウ</t>
    </rPh>
    <rPh sb="1" eb="3">
      <t>イイン</t>
    </rPh>
    <phoneticPr fontId="1"/>
  </si>
  <si>
    <t>YO clinic</t>
  </si>
  <si>
    <t>272-0114</t>
  </si>
  <si>
    <t>千葉県市川市塩焼2-2-47  2F</t>
    <rPh sb="0" eb="3">
      <t>チバケン</t>
    </rPh>
    <rPh sb="3" eb="5">
      <t>イチカワ</t>
    </rPh>
    <rPh sb="5" eb="6">
      <t>シ</t>
    </rPh>
    <rPh sb="6" eb="8">
      <t>シオヤキ</t>
    </rPh>
    <phoneticPr fontId="1"/>
  </si>
  <si>
    <t>2-2-47 Shioyaki, Ichikawa-shi, Chiba, 272-0114</t>
  </si>
  <si>
    <t>047-396-0862</t>
  </si>
  <si>
    <t>月、火、水、金　9:00-12:00, 15:00-18:30、土　9:00-12:00</t>
    <rPh sb="0" eb="1">
      <t>ゲツ</t>
    </rPh>
    <rPh sb="2" eb="3">
      <t>ヒ</t>
    </rPh>
    <rPh sb="4" eb="5">
      <t>ミズ</t>
    </rPh>
    <rPh sb="6" eb="7">
      <t>キン</t>
    </rPh>
    <rPh sb="32" eb="33">
      <t>ド</t>
    </rPh>
    <phoneticPr fontId="1"/>
  </si>
  <si>
    <t xml:space="preserve">内科：EN, ZH, ID, MS
小児科：EN, ZH, ID, MS
皮膚科：EN, ZH, ID, MS
泌尿器科：EN, ZH, ID, MS
</t>
  </si>
  <si>
    <t>浦安ツバメクリニック</t>
    <rPh sb="0" eb="2">
      <t>ウラヤス</t>
    </rPh>
    <phoneticPr fontId="16"/>
  </si>
  <si>
    <t>Urayasu Tsubame Clinic</t>
    <phoneticPr fontId="16"/>
  </si>
  <si>
    <t>279-0002</t>
  </si>
  <si>
    <t>千葉県浦安市北栄2-5-20 トレンディterrace2F</t>
    <rPh sb="0" eb="8">
      <t>チバケンウラヤスシキタザカ</t>
    </rPh>
    <phoneticPr fontId="1"/>
  </si>
  <si>
    <t>Trendy terrace2F,2-5-20,Kitazakae,
Urayasu-shi,Chiba 279-0002</t>
  </si>
  <si>
    <t>047-702-5255</t>
    <phoneticPr fontId="16"/>
  </si>
  <si>
    <t>月火水金
9:00−11:40
14:30−17:40
土
9:00-11:40
13:30-16:40</t>
    <rPh sb="0" eb="1">
      <t>ゲテゥ</t>
    </rPh>
    <rPh sb="1" eb="4">
      <t xml:space="preserve">カ </t>
    </rPh>
    <rPh sb="28" eb="29">
      <t xml:space="preserve">ド </t>
    </rPh>
    <rPh sb="30" eb="31">
      <t/>
    </rPh>
    <phoneticPr fontId="1"/>
  </si>
  <si>
    <t>https://tsubame-clinic.jp/</t>
    <phoneticPr fontId="16"/>
  </si>
  <si>
    <t>内科、腎臓内科、
糖尿病・代謝内科：EN</t>
    <phoneticPr fontId="16"/>
  </si>
  <si>
    <t>VISA、MASTER、AMEX、
Diners Club、JCB</t>
    <phoneticPr fontId="16"/>
  </si>
  <si>
    <t>Suica、PASMO、ICOCA、toICa、manaca、SUGOCA、nimoca、
はやかけん</t>
  </si>
  <si>
    <t>東京ビジネスクリニック ファミリアペリエ千葉</t>
    <phoneticPr fontId="1"/>
  </si>
  <si>
    <t>TOKYOBUSINESSCLINICFamilia Perrier Chiba</t>
  </si>
  <si>
    <t>千葉県千葉市中央区新千葉1丁目1-1 ペリエ千葉 6F</t>
  </si>
  <si>
    <t>6FPerieChiba,1-1-1Shinchiba,Chu-ou-ku,Chibacity,Chiba,260-0031</t>
  </si>
  <si>
    <t>043-306-8675</t>
  </si>
  <si>
    <t>月-土:9:00-21:00
受付は診療終了30分前まで）
 日・祝日:9:00-20:30
受付は診療終了30分前まで）</t>
  </si>
  <si>
    <r>
      <rPr>
        <u/>
        <sz val="12"/>
        <color theme="1"/>
        <rFont val="ＭＳ Ｐゴシック"/>
        <family val="3"/>
        <charset val="128"/>
      </rPr>
      <t>https://chiba.businessclinic.tokyo/</t>
    </r>
    <r>
      <rPr>
        <sz val="12"/>
        <color theme="1"/>
        <rFont val="ＭＳ Ｐゴシック"/>
        <family val="3"/>
        <charset val="128"/>
      </rPr>
      <t xml:space="preserve">
(日本語・英語・中国語・韓国語・ベトナム語・フランス・ポルトガル語・イタリア語)</t>
    </r>
  </si>
  <si>
    <t>内科：EN、ZH、KO
 外科：EN、ZH、KO
 小児科：EN、ZH、KO
 皮膚科：EN、ZH、KO</t>
  </si>
  <si>
    <t>VISA、MASTER、JCB、中国銀聯</t>
  </si>
  <si>
    <t>13東京都</t>
    <rPh sb="2" eb="5">
      <t>トウキョウト</t>
    </rPh>
    <phoneticPr fontId="29"/>
  </si>
  <si>
    <t>DENTAL STUDUO STOD 東麻布歯科</t>
    <rPh sb="19" eb="22">
      <t>ヒガシアザブ</t>
    </rPh>
    <rPh sb="22" eb="24">
      <t>シカ</t>
    </rPh>
    <phoneticPr fontId="13"/>
  </si>
  <si>
    <t>Dental Studio STOD</t>
  </si>
  <si>
    <t>106-0044</t>
  </si>
  <si>
    <t xml:space="preserve">
東京都港区東麻布2-11-13　BOAビル1F</t>
    <phoneticPr fontId="13"/>
  </si>
  <si>
    <t>1F, BOA Building, 2-11-13 Higashiazabu, Minato-ku, Tokyo, 106-0044</t>
  </si>
  <si>
    <t>03-6441-0355</t>
  </si>
  <si>
    <t>火-金:10:00-19:30　土10:00-19:30</t>
    <phoneticPr fontId="13"/>
  </si>
  <si>
    <t>http://stodjapan.com/ (日本語, 英語)</t>
  </si>
  <si>
    <t>歯科診療所</t>
    <rPh sb="0" eb="2">
      <t>シカ</t>
    </rPh>
    <rPh sb="2" eb="4">
      <t>シンリョウ</t>
    </rPh>
    <rPh sb="4" eb="5">
      <t>ジョ</t>
    </rPh>
    <phoneticPr fontId="9"/>
  </si>
  <si>
    <t>KISHI CLINICA FEMINA</t>
    <phoneticPr fontId="13"/>
  </si>
  <si>
    <t>KISHI CLINICA FEMINA</t>
  </si>
  <si>
    <t>104-0061</t>
  </si>
  <si>
    <t>東京都中央区銀座8-5-6 並木通り中島商事ビル 5F</t>
    <rPh sb="2" eb="3">
      <t>ト</t>
    </rPh>
    <phoneticPr fontId="13"/>
  </si>
  <si>
    <t>Namiki-Dori Nakajima Shoji Bldg. 5F, 8-5-6 Ginza, Chuo-ku, Tokyo 104-0061 JAPAN</t>
  </si>
  <si>
    <t>03-5537-7171</t>
  </si>
  <si>
    <t xml:space="preserve">日曜日 09:30-13:00 14:00-17:30 18:30-22:00　月曜日 18:30-22:00　火曜日 18:30-22:00　水曜日 14:00-17:30 18:30-22:00　木曜日 18:30-22:00　金曜日 18:30-22:00　土曜日 14:00-17:30 18:30-22:00 
</t>
    <phoneticPr fontId="13"/>
  </si>
  <si>
    <t>（日本語）http://www.kishiclinicafemina.jp（英語）http://www/kishiclinicafemina.jp/english（中国語）http://www.kishiclinicafemina.jp/chinese</t>
  </si>
  <si>
    <t>婦人科:EN,ZH,MN
女性内科:EN,ZH,MN</t>
    <phoneticPr fontId="13"/>
  </si>
  <si>
    <t>VISA、MASTER、AMEX、Diners Club、JCB、DISCOVER</t>
  </si>
  <si>
    <t xml:space="preserve">英語・中国語：日曜日 09:30-13:00 14:00 -17:30 18:30- 22:00 　月曜日 18:30-22:00　火曜日 20:00-22:00　水曜日 14:00-17:30 18:30-22:00　木曜日 18:30-22:00　金曜日18:30-22:00　土曜日 14:00-17:30 18:30-22:00 
</t>
  </si>
  <si>
    <t xml:space="preserve">英語・中国語：日曜日 09:30-13:00 14:00 -17:30 18:30- 22:00 </t>
  </si>
  <si>
    <t xml:space="preserve">中国語：日曜日 09:30-13:00 14:00-17:30 18:30-22:00 
</t>
  </si>
  <si>
    <t xml:space="preserve"> 中国語：月曜日 18:30-22:00　火曜日 20:00-22:00　水曜日 14:00-17:30 18:30-22:00　木曜日 18:30-22:00　金曜日18:30-22:00　土曜日 14:00-17:30 18:30-22:00
月曜日 19:00 - 22:00 
火曜日 20:00 - 22:00 
水曜日 14:00 - 17:30 18:30 - 22:00 
木曜日 18:30 - 22:00 
金曜日 18:30 - 22:00 
土曜日 14:00 - 17:30 18:30 - 22:00 
</t>
  </si>
  <si>
    <t>モンゴル語：日曜日 09:30-13:00 14:00 -17:30 18:30- 22:00 　月曜日 18:30-22:00　火曜日 20:00-22:00　水曜日 14:00-17:30 18:30-22:00　木曜日18:30-22:00　金曜日18:30-22:00　土曜日 14:00-17:30 18:30-22:00</t>
  </si>
  <si>
    <t>1301 区中央部</t>
  </si>
  <si>
    <t>NAKANO DENTAL</t>
    <phoneticPr fontId="13"/>
  </si>
  <si>
    <t>Nakano Dental</t>
  </si>
  <si>
    <t>108-0071</t>
  </si>
  <si>
    <t xml:space="preserve">
東京都港区白金台2-5-12-102</t>
    <phoneticPr fontId="13"/>
  </si>
  <si>
    <t>2-5-12-102 Shirokanedai, Minato-ku, Tokyo, 108-0071</t>
  </si>
  <si>
    <t>03-3446-1117</t>
  </si>
  <si>
    <t>月/火/木/金:10:00-14:00, 15:00-19:00　土・祝日:10:00-18:00</t>
    <phoneticPr fontId="13"/>
  </si>
  <si>
    <t>http://nakanodds.com (日本語, 英語)</t>
  </si>
  <si>
    <t>歯科：英語</t>
    <rPh sb="0" eb="2">
      <t>シカ</t>
    </rPh>
    <rPh sb="3" eb="5">
      <t>エイゴ</t>
    </rPh>
    <phoneticPr fontId="9"/>
  </si>
  <si>
    <t>RYO DENTAL CLINIC</t>
    <phoneticPr fontId="13"/>
  </si>
  <si>
    <t>RYO DENTAL CLINIC</t>
  </si>
  <si>
    <t>104-0032</t>
  </si>
  <si>
    <t xml:space="preserve">
東京都中央区八丁掘1-7-7 長井ビル2F</t>
    <phoneticPr fontId="13"/>
  </si>
  <si>
    <t>2F, Nagai Building, 1-7-7 Hatchobori, Chuo-ku, Tokyo, 104-0032</t>
  </si>
  <si>
    <t>03-6280-5460</t>
  </si>
  <si>
    <t>月-金:9:00-12:00,14:00-17:00　土:9:00-12:00</t>
    <phoneticPr fontId="13"/>
  </si>
  <si>
    <t>http://www.ryodental.com (日本語)　http://www.ryodental.com/en (英語)</t>
  </si>
  <si>
    <t>歯科：EN、FR、PT</t>
    <phoneticPr fontId="13"/>
  </si>
  <si>
    <t>歯科診療所</t>
    <rPh sb="0" eb="2">
      <t>シカ</t>
    </rPh>
    <rPh sb="2" eb="4">
      <t>シンリョウ</t>
    </rPh>
    <rPh sb="4" eb="5">
      <t>ジョ</t>
    </rPh>
    <phoneticPr fontId="29"/>
  </si>
  <si>
    <t>アイエスデンタルクリニック</t>
    <phoneticPr fontId="13"/>
  </si>
  <si>
    <t>I.S dental clinic</t>
  </si>
  <si>
    <t>107-0061</t>
  </si>
  <si>
    <t xml:space="preserve">
東京都港区北青山3-5-25　下島ビル4F</t>
    <phoneticPr fontId="13"/>
  </si>
  <si>
    <t>4F Shimojima Building, 3-5-25 , Kitaaoyama, Minato, Tokyo,107-0061</t>
  </si>
  <si>
    <t>03-5785-2953</t>
  </si>
  <si>
    <t>月-金:10:00-13:00,14:30-18:30(水曜日を除く)　土:10:00-13:00,14:30-17:00</t>
    <phoneticPr fontId="13"/>
  </si>
  <si>
    <t>http://is-dental.jp/ (日本語)　http://is-dental.jp/en (英語)</t>
  </si>
  <si>
    <t>赤坂ヴィーナスデンタルクリニック</t>
    <rPh sb="0" eb="2">
      <t>アカサカ</t>
    </rPh>
    <phoneticPr fontId="13"/>
  </si>
  <si>
    <t>AKASAKA STAR DENTAL CLINIC</t>
  </si>
  <si>
    <t>107-0052</t>
  </si>
  <si>
    <t xml:space="preserve">
東京都港区赤坂2-3-5 2F</t>
    <phoneticPr fontId="13"/>
  </si>
  <si>
    <t>2F, 2-3-5 Akasaka, Minato-ku, Tokyo, 107-0052</t>
  </si>
  <si>
    <t>03-3585-0081</t>
  </si>
  <si>
    <t>月-金:10:00-12:30, 14:30-18:30</t>
    <phoneticPr fontId="13"/>
  </si>
  <si>
    <t>http://www.akasaka-star-dental.com/ (日本語)</t>
  </si>
  <si>
    <t>赤坂一ツ木通りクリニック</t>
    <rPh sb="0" eb="2">
      <t>アカサカ</t>
    </rPh>
    <rPh sb="2" eb="3">
      <t>ヒト</t>
    </rPh>
    <rPh sb="4" eb="5">
      <t>ギ</t>
    </rPh>
    <rPh sb="5" eb="6">
      <t>ドオ</t>
    </rPh>
    <phoneticPr fontId="13"/>
  </si>
  <si>
    <t>Akasaka Hitotsugidori Clinic</t>
  </si>
  <si>
    <t>東京都港区赤坂3-15-9ACRビル3F</t>
    <phoneticPr fontId="13"/>
  </si>
  <si>
    <t>3F, ACR Building, 3-15-9 Akasaka, Minato-ku, Tokyo, 107-0052</t>
  </si>
  <si>
    <t>03-5544-8205</t>
  </si>
  <si>
    <t>月-金:8:30-12:00、13:30-17:00</t>
    <phoneticPr fontId="13"/>
  </si>
  <si>
    <t>http://www.akasaka-hitotsugiclinic.jp/ (日本語)</t>
  </si>
  <si>
    <t>内科：EN　皮膚科：EN</t>
    <phoneticPr fontId="13"/>
  </si>
  <si>
    <t>診療所</t>
    <rPh sb="0" eb="3">
      <t>シンリョウジョ</t>
    </rPh>
    <phoneticPr fontId="29"/>
  </si>
  <si>
    <t>浅草ハートクリニック</t>
    <rPh sb="0" eb="2">
      <t>アサクサ</t>
    </rPh>
    <phoneticPr fontId="13"/>
  </si>
  <si>
    <t>Asakusa Heart Clinic</t>
  </si>
  <si>
    <t>111-0033</t>
  </si>
  <si>
    <t>東京都台東区花川戸1-13-15 SCRビル１F</t>
    <phoneticPr fontId="13"/>
  </si>
  <si>
    <t>1F, SCR Building, 1-13-15 Hanakawado, Taito-ku, Tokyo, 111-0033</t>
  </si>
  <si>
    <t>03-6231-7581</t>
  </si>
  <si>
    <t>月/火/木/金:9:00-12:30, 15:00-18:30　土/日:9:00-12:30</t>
    <rPh sb="2" eb="3">
      <t>カ</t>
    </rPh>
    <rPh sb="4" eb="5">
      <t>モク</t>
    </rPh>
    <rPh sb="6" eb="7">
      <t>キン</t>
    </rPh>
    <phoneticPr fontId="13"/>
  </si>
  <si>
    <t>http://asakusa-heart.com/ (日本語)</t>
  </si>
  <si>
    <t>内科：EN　その他：EN</t>
    <phoneticPr fontId="13"/>
  </si>
  <si>
    <t>麻布医院</t>
    <rPh sb="0" eb="2">
      <t>アザブ</t>
    </rPh>
    <rPh sb="2" eb="4">
      <t>イイン</t>
    </rPh>
    <phoneticPr fontId="13"/>
  </si>
  <si>
    <t>Azabu Clinic</t>
  </si>
  <si>
    <t>106-0045</t>
  </si>
  <si>
    <t>東京都港区麻布十番1-11-1 エスティメゾン麻布十番3階</t>
    <phoneticPr fontId="13"/>
  </si>
  <si>
    <t>3F, Esty Maison Azabujuban, 1-11-1 Azabujuban, Minato-ku, Tokyo, 106-0045</t>
  </si>
  <si>
    <t>03-5545-8177</t>
  </si>
  <si>
    <t>月/火/水/金:10:00-12:50,15:00-18:50　木:10:00-12:50　土:13:00-17:50</t>
    <phoneticPr fontId="13"/>
  </si>
  <si>
    <t>http://www.azabu-iin.com (日本語)</t>
  </si>
  <si>
    <t>内科：EN　皮膚科：EN　その他：EN</t>
    <phoneticPr fontId="13"/>
  </si>
  <si>
    <t>麻布十番ザ・タワーデンタル</t>
    <rPh sb="0" eb="4">
      <t>アザブジュウバン</t>
    </rPh>
    <phoneticPr fontId="13"/>
  </si>
  <si>
    <t>Azabujuban The Tower Dental</t>
  </si>
  <si>
    <t>108-0073</t>
  </si>
  <si>
    <t xml:space="preserve">
東京都港区三田1-7-1-104　パークコート麻布十番ザ・タワー</t>
    <phoneticPr fontId="13"/>
  </si>
  <si>
    <t>Park Court Azabujuban The Tower, 1-7-1-104 Mita, Minato-ku, Tokyo, 108-0073</t>
  </si>
  <si>
    <t>03-6453-8791</t>
  </si>
  <si>
    <t>月:10:00-13:00,14:30-20:00　火/水/金:8:00-13:00,14:30-18:30　木:8:00-13:00　土:10:00-15:00</t>
    <phoneticPr fontId="13"/>
  </si>
  <si>
    <t>http://azabujuban-towerdental.com/ (日本語)　http://azabujuban-towerdental.com/english (英語)</t>
  </si>
  <si>
    <t>医療法人社団和裕会ユナイテッドデンタルオフィス</t>
    <phoneticPr fontId="13"/>
  </si>
  <si>
    <t>United Dental Office</t>
  </si>
  <si>
    <t>106-0041</t>
  </si>
  <si>
    <t>東京都港区麻布台1-7-3 VORT神谷町II ビル１Ｆ</t>
    <phoneticPr fontId="13"/>
  </si>
  <si>
    <t xml:space="preserve">VORT Kamiyacho II Bldg 1F 1-7-3 Azabudai,Minato-ku Tokyo </t>
    <phoneticPr fontId="30"/>
  </si>
  <si>
    <t>03-5570-4334</t>
  </si>
  <si>
    <t>月，火、木、土:9:00-18:00</t>
    <phoneticPr fontId="13"/>
  </si>
  <si>
    <t>www.uniteddentaloffice.com (日英)</t>
  </si>
  <si>
    <t>歯科:EN</t>
    <phoneticPr fontId="13"/>
  </si>
  <si>
    <t>VISA, Master card, AMEX, JCB, Diners</t>
  </si>
  <si>
    <t>アジアン美容クリニック</t>
    <rPh sb="4" eb="6">
      <t>ビヨウ</t>
    </rPh>
    <phoneticPr fontId="13"/>
  </si>
  <si>
    <t>Asian Beauty Clinic</t>
  </si>
  <si>
    <t>110-0005</t>
  </si>
  <si>
    <t>東京都台東区上野2-11-10 小島ビル3F</t>
    <phoneticPr fontId="13"/>
  </si>
  <si>
    <t>3F, Kojima Building, 2-11-10 Ueno, Taito-ku, Tokyo, 110-0005</t>
  </si>
  <si>
    <t>03-3832-3313</t>
  </si>
  <si>
    <t>月-金:9:00-18:00　土日・祝:9:00-18:00</t>
    <phoneticPr fontId="13"/>
  </si>
  <si>
    <t>http://e-abclinic.com (日本語)　http://e-abclinic.com/ch/index.html (中国語)　http://e-abclinic.com/kr/index.html (韓国語)</t>
  </si>
  <si>
    <t>皮膚科：ZH、KO　その他：ZH、KO</t>
    <phoneticPr fontId="13"/>
  </si>
  <si>
    <t>天野歯科医院</t>
    <rPh sb="0" eb="2">
      <t>アマノ</t>
    </rPh>
    <rPh sb="2" eb="4">
      <t>シカ</t>
    </rPh>
    <rPh sb="4" eb="6">
      <t>イイン</t>
    </rPh>
    <phoneticPr fontId="13"/>
  </si>
  <si>
    <t>Dr.Amano Dental Clinic</t>
  </si>
  <si>
    <t>100-0013</t>
  </si>
  <si>
    <t xml:space="preserve">
東京都千代田区霞が関３－２－３霞が関コモンゲートアネックス１F</t>
    <phoneticPr fontId="13"/>
  </si>
  <si>
    <t>1F Kasumigaseki Common Gate Annex, 3-2-3 Kasumigaseki, Chiyoda-ku, Tokyo, 100-0013</t>
  </si>
  <si>
    <t>03-3502-3007</t>
  </si>
  <si>
    <t>月-金:9:30-13:00,14:00-18:00</t>
    <phoneticPr fontId="13"/>
  </si>
  <si>
    <t>http://amanodental.com/ (日本語)　http://amanodental.com//english/index.html (英語)</t>
  </si>
  <si>
    <t>アメリカンクリニック東京</t>
    <rPh sb="10" eb="12">
      <t>トウキョウ</t>
    </rPh>
    <phoneticPr fontId="13"/>
  </si>
  <si>
    <t>American Clinic Tokyo</t>
  </si>
  <si>
    <t>東京都港区赤坂1-7-4 No.1ニイクラビル3F</t>
    <phoneticPr fontId="13"/>
  </si>
  <si>
    <t>3F, No.1 Niikura Building, 1-7-4 Akasaka, Minato-ku, Tokyo, 107-0052</t>
  </si>
  <si>
    <t>03-6441-0969</t>
  </si>
  <si>
    <t>月-金:9:00-12:00,15:00-18:00</t>
    <phoneticPr fontId="13"/>
  </si>
  <si>
    <t>http://www.americanclinictokyo.com/japanese (日本語)　http://www.americanclinictokyo.com (英語)</t>
  </si>
  <si>
    <t>内科：EN　精神科：EN</t>
    <phoneticPr fontId="13"/>
  </si>
  <si>
    <t>五十嵐内分泌クリニック</t>
    <rPh sb="0" eb="3">
      <t>イガラシ</t>
    </rPh>
    <rPh sb="3" eb="6">
      <t>ナイブンピツ</t>
    </rPh>
    <phoneticPr fontId="13"/>
  </si>
  <si>
    <t>Igarashi Endocrine Clinic</t>
    <phoneticPr fontId="9"/>
  </si>
  <si>
    <t>103-0023</t>
    <phoneticPr fontId="9"/>
  </si>
  <si>
    <t>東京都中央区日本橋本町1-5-11-2Ｆ</t>
    <rPh sb="0" eb="3">
      <t>トウキョウト</t>
    </rPh>
    <phoneticPr fontId="13"/>
  </si>
  <si>
    <t>1-5-11, 2F, Nihonbashihonnchou, Chuou-ku, Tokyo</t>
    <phoneticPr fontId="9"/>
  </si>
  <si>
    <t>03-3820-8855</t>
    <phoneticPr fontId="9"/>
  </si>
  <si>
    <t>月－水、金10:00-13:00、14:00-18;00　土10:00-13:00</t>
    <phoneticPr fontId="13"/>
  </si>
  <si>
    <t>http://www.igarashi-cl.jp/（日本語）</t>
    <phoneticPr fontId="9"/>
  </si>
  <si>
    <t>外科、内科：EN</t>
    <phoneticPr fontId="13"/>
  </si>
  <si>
    <t>ＰａｙＰａｙ</t>
    <phoneticPr fontId="9"/>
  </si>
  <si>
    <t>市川デンタル赤坂オフィス</t>
    <phoneticPr fontId="13"/>
  </si>
  <si>
    <t>Ichikawa Dental Akasaka Office</t>
  </si>
  <si>
    <t>107–0052</t>
  </si>
  <si>
    <t>東京都港区赤坂2ー15-12ー2F</t>
    <rPh sb="0" eb="3">
      <t>トウキョウト</t>
    </rPh>
    <phoneticPr fontId="13"/>
  </si>
  <si>
    <t>2-15-12,2F,Akasaka,Minato-Ku</t>
  </si>
  <si>
    <t>03-3505-5733</t>
  </si>
  <si>
    <t>月-金9:00~13:00,15:00~20:00(土曜〜18:00まで）</t>
    <rPh sb="0" eb="1">
      <t>ツキ</t>
    </rPh>
    <rPh sb="2" eb="3">
      <t>キン</t>
    </rPh>
    <phoneticPr fontId="13"/>
  </si>
  <si>
    <t>http://www.tokyodentistry.com</t>
  </si>
  <si>
    <t>VISA、MASTER、AMEX、Diners、JCB</t>
  </si>
  <si>
    <t>医療法人財団　順和会　山王病院</t>
    <rPh sb="0" eb="2">
      <t>イリョウ</t>
    </rPh>
    <rPh sb="2" eb="4">
      <t>ホウジン</t>
    </rPh>
    <rPh sb="4" eb="6">
      <t>ザイダン</t>
    </rPh>
    <rPh sb="7" eb="9">
      <t>スナ</t>
    </rPh>
    <rPh sb="9" eb="10">
      <t>カイ</t>
    </rPh>
    <rPh sb="11" eb="13">
      <t>サンオウ</t>
    </rPh>
    <rPh sb="13" eb="15">
      <t>ビョウイン</t>
    </rPh>
    <phoneticPr fontId="13"/>
  </si>
  <si>
    <t>Sanno Hospital</t>
    <phoneticPr fontId="1"/>
  </si>
  <si>
    <t>東京都港区赤坂8-10-16</t>
    <phoneticPr fontId="13"/>
  </si>
  <si>
    <t>8-10-16 Akasaka, Minato-ku, Tokyo, 107-0052</t>
  </si>
  <si>
    <t>03-3402-3151（代表）
03-6864-0489（予約専用）</t>
    <rPh sb="13" eb="15">
      <t>ダイヒョウ</t>
    </rPh>
    <rPh sb="30" eb="32">
      <t>ヨヤク</t>
    </rPh>
    <rPh sb="32" eb="34">
      <t>センヨウ</t>
    </rPh>
    <phoneticPr fontId="1"/>
  </si>
  <si>
    <t>月-土:8:30-11:30,13:00-16:30</t>
    <phoneticPr fontId="13"/>
  </si>
  <si>
    <t>https://www.sannoclc.or.jp/hospital/ (日本語)
https://www.sannoclc.or.jp/hospital/english/  (英語)</t>
    <phoneticPr fontId="1"/>
  </si>
  <si>
    <t>内科、消化器内科、呼吸器内科、循環器内科、脳神経内科、心療内科、リウマチ科、外科、消化器外科、呼吸器外科、乳腺外科、整形外科、脳神経外科、泌尿器科、肛門科、産科、婦人科、産婦人科（不妊治療）、産婦人科（生殖医療）、産婦人科（内視鏡）、小児科、アレルギー科、眼科、耳鼻咽喉科、皮膚科、リハビリテーション科、放射線科、麻酔科、歯科、歯科口腔外科、矯正歯科、小児歯科、形成外科、新生児内科、大腸・肛門外科/英語・中国語対応</t>
    <rPh sb="200" eb="202">
      <t>エイゴ</t>
    </rPh>
    <rPh sb="203" eb="206">
      <t>チュウゴクゴ</t>
    </rPh>
    <rPh sb="206" eb="208">
      <t>タイオウ</t>
    </rPh>
    <phoneticPr fontId="13"/>
  </si>
  <si>
    <t>Visa、Master、JCB、AMERICAN EXPRESS、NICOS、DC、UFJ、Diners Club、DISCOVER、MUFG</t>
    <phoneticPr fontId="1"/>
  </si>
  <si>
    <t>J-Debit</t>
    <phoneticPr fontId="1"/>
  </si>
  <si>
    <t>初期救急医療機関</t>
  </si>
  <si>
    <t>英語、中国語/8:30-17:30</t>
    <rPh sb="0" eb="2">
      <t>エイゴ</t>
    </rPh>
    <rPh sb="3" eb="6">
      <t>チュウゴクゴ</t>
    </rPh>
    <phoneticPr fontId="16"/>
  </si>
  <si>
    <t>多言語翻訳機導入</t>
    <rPh sb="0" eb="6">
      <t>タゲンゴホンヤクキ</t>
    </rPh>
    <rPh sb="6" eb="8">
      <t>ドウニュウ</t>
    </rPh>
    <phoneticPr fontId="16"/>
  </si>
  <si>
    <t>医療法人社団　　北斗会　北斗歯科医院</t>
    <rPh sb="0" eb="2">
      <t>イリョウ</t>
    </rPh>
    <rPh sb="2" eb="4">
      <t>ホウジン</t>
    </rPh>
    <rPh sb="4" eb="6">
      <t>シャダン</t>
    </rPh>
    <rPh sb="8" eb="10">
      <t>ホクト</t>
    </rPh>
    <rPh sb="10" eb="11">
      <t>カイ</t>
    </rPh>
    <rPh sb="12" eb="14">
      <t>ホクト</t>
    </rPh>
    <rPh sb="14" eb="16">
      <t>シカ</t>
    </rPh>
    <rPh sb="16" eb="18">
      <t>イイン</t>
    </rPh>
    <phoneticPr fontId="13"/>
  </si>
  <si>
    <t>Hokuto Dental Clinic</t>
  </si>
  <si>
    <t>106-0032</t>
  </si>
  <si>
    <t xml:space="preserve">
東京都港区六本木3-14-9 妹尾ビル2階</t>
    <phoneticPr fontId="13"/>
  </si>
  <si>
    <t>2F, Senoo Building, 3-14-9 Roppongi, Minato-ku, Tokyo, 106-0032</t>
  </si>
  <si>
    <t>03-3470-4427</t>
  </si>
  <si>
    <t>月-金:10:00-19:00　土:10:00-18:00</t>
    <phoneticPr fontId="13"/>
  </si>
  <si>
    <t>http://www.hokuto-dentalclinic.com/ (日本語)</t>
  </si>
  <si>
    <t>医療法人社団　明徳会　福岡歯科新川院</t>
    <rPh sb="0" eb="2">
      <t>イリョウ</t>
    </rPh>
    <rPh sb="2" eb="4">
      <t>ホウジン</t>
    </rPh>
    <rPh sb="4" eb="6">
      <t>シャダン</t>
    </rPh>
    <rPh sb="7" eb="9">
      <t>アキノリ</t>
    </rPh>
    <rPh sb="9" eb="10">
      <t>カイ</t>
    </rPh>
    <rPh sb="11" eb="13">
      <t>フクオカ</t>
    </rPh>
    <rPh sb="13" eb="15">
      <t>シカ</t>
    </rPh>
    <rPh sb="15" eb="17">
      <t>シンカワ</t>
    </rPh>
    <rPh sb="17" eb="18">
      <t>イン</t>
    </rPh>
    <phoneticPr fontId="13"/>
  </si>
  <si>
    <t>Fukuoka Dental Clinic</t>
  </si>
  <si>
    <t>104-0033</t>
  </si>
  <si>
    <t xml:space="preserve">
東京都中央区新川1-3-7　六甲第2ビル2F</t>
    <phoneticPr fontId="13"/>
  </si>
  <si>
    <t>2F, Rokko Daini Building, 1-3-7 Shinkawa, Chuo-ku, Tokyo, 104-0033</t>
  </si>
  <si>
    <t>03-3555-2222</t>
  </si>
  <si>
    <t>月/水/金:9:30-13:00,14:00-18:00　火/木:9:30-13:00,14:00-19:00　土:9:30-13:00,14:00-17:00</t>
    <phoneticPr fontId="13"/>
  </si>
  <si>
    <t>http://www.418.co.jp/shinkawa/ (日本語)</t>
  </si>
  <si>
    <t>医療法人社団　アネモス会　萩本医院</t>
    <rPh sb="0" eb="2">
      <t>イリョウ</t>
    </rPh>
    <rPh sb="2" eb="4">
      <t>ホウジン</t>
    </rPh>
    <rPh sb="4" eb="6">
      <t>シャダン</t>
    </rPh>
    <rPh sb="11" eb="12">
      <t>カイ</t>
    </rPh>
    <rPh sb="13" eb="15">
      <t>ハギモト</t>
    </rPh>
    <rPh sb="15" eb="17">
      <t>イイン</t>
    </rPh>
    <phoneticPr fontId="13"/>
  </si>
  <si>
    <t>Ogimoto Clinic</t>
  </si>
  <si>
    <t>101-0047</t>
  </si>
  <si>
    <t>東京都千代田区内神田2-7-14 山手ビル3号館4F</t>
    <phoneticPr fontId="13"/>
  </si>
  <si>
    <t>4F, No.3 Yamate Building, 2-7-14 Uchikanda, Chiyoda-ku, Tokyo, 101-0047</t>
  </si>
  <si>
    <t>03-3255-4730</t>
  </si>
  <si>
    <t>月/火/木/金:12:00-15:30,17:30-21:30</t>
    <phoneticPr fontId="13"/>
  </si>
  <si>
    <t>http://www.ogimoto.com (日本語)　http://www.ogimoto.com/francais/index.html (フランス語)</t>
  </si>
  <si>
    <t>内科：EN、FR　精神科：EN、FR</t>
    <phoneticPr fontId="13"/>
  </si>
  <si>
    <t>医療法人社団　市橋会　市橋デンタルクリニック</t>
    <rPh sb="0" eb="2">
      <t>イリョウ</t>
    </rPh>
    <rPh sb="2" eb="4">
      <t>ホウジン</t>
    </rPh>
    <rPh sb="4" eb="6">
      <t>シャダン</t>
    </rPh>
    <rPh sb="7" eb="9">
      <t>イチハシ</t>
    </rPh>
    <rPh sb="9" eb="10">
      <t>カイ</t>
    </rPh>
    <rPh sb="11" eb="13">
      <t>イチハシ</t>
    </rPh>
    <phoneticPr fontId="13"/>
  </si>
  <si>
    <t>Ichihashi Dental Clinic</t>
  </si>
  <si>
    <t>100-0005</t>
  </si>
  <si>
    <t xml:space="preserve">
東京都千代田区丸の内3-3-1 新東京ビルB1</t>
    <phoneticPr fontId="13"/>
  </si>
  <si>
    <t>B1, Shin Tokyo Building, 3-3-1 Marunouchi, Chiyoda-ku, Tokyo, 100-0005</t>
  </si>
  <si>
    <t>03-3211-2848</t>
  </si>
  <si>
    <t>月-金:9:00-18:00</t>
    <phoneticPr fontId="13"/>
  </si>
  <si>
    <t>http://www.ichihashi-shika.com (日本語)</t>
  </si>
  <si>
    <t>医療法人社団クレティール　プリーチェ東京</t>
    <phoneticPr fontId="13"/>
  </si>
  <si>
    <t>pulice</t>
    <phoneticPr fontId="9"/>
  </si>
  <si>
    <t>104−0031</t>
    <phoneticPr fontId="9"/>
  </si>
  <si>
    <t>東京都中央区京橋１−１６−１０オークビル京橋１f</t>
    <phoneticPr fontId="13"/>
  </si>
  <si>
    <t>1-16-10 oakbill1F kyoubashi tyuuouku tokyo</t>
    <phoneticPr fontId="9"/>
  </si>
  <si>
    <t>03−3538−6767（中国語）</t>
    <rPh sb="13" eb="16">
      <t>チュウゴクゴ</t>
    </rPh>
    <phoneticPr fontId="9"/>
  </si>
  <si>
    <t>月-土曜（木曜、日曜、祝日休み）10:00-18:30</t>
    <phoneticPr fontId="13"/>
  </si>
  <si>
    <t>http://pulice.jp</t>
    <phoneticPr fontId="9"/>
  </si>
  <si>
    <t>歯科：ZH</t>
    <rPh sb="0" eb="2">
      <t>シカ</t>
    </rPh>
    <phoneticPr fontId="13"/>
  </si>
  <si>
    <t>visa,mastercard,jcb</t>
    <phoneticPr fontId="9"/>
  </si>
  <si>
    <t>歯科診療所</t>
    <rPh sb="0" eb="2">
      <t>シカ</t>
    </rPh>
    <rPh sb="2" eb="5">
      <t>シンリョウジョ</t>
    </rPh>
    <phoneticPr fontId="9"/>
  </si>
  <si>
    <t>中国語月曜~土曜（木曜、日曜、祝日休み）１０：００〜１８：３０</t>
    <phoneticPr fontId="9"/>
  </si>
  <si>
    <t>医療法人社団　成扶会　馬見塚デンタルクリニック</t>
    <rPh sb="0" eb="2">
      <t>イリョウ</t>
    </rPh>
    <rPh sb="2" eb="4">
      <t>ホウジン</t>
    </rPh>
    <rPh sb="4" eb="6">
      <t>シャダン</t>
    </rPh>
    <rPh sb="7" eb="8">
      <t>シゲル</t>
    </rPh>
    <rPh sb="8" eb="9">
      <t>タモツ</t>
    </rPh>
    <rPh sb="9" eb="10">
      <t>カイ</t>
    </rPh>
    <rPh sb="11" eb="14">
      <t>ウマミヅカ</t>
    </rPh>
    <phoneticPr fontId="13"/>
  </si>
  <si>
    <t>Mamizuka Dental Clinic</t>
  </si>
  <si>
    <t>104-0044</t>
  </si>
  <si>
    <t xml:space="preserve">
東京都中央区明石町8-1 聖路加ガーデン内</t>
    <phoneticPr fontId="13"/>
  </si>
  <si>
    <t>Seiroka Garden, 8-1 Akashicho, Chuo-ku, Tokyo, 104-0044</t>
  </si>
  <si>
    <t>03-3541-8110</t>
  </si>
  <si>
    <t>月/火:9:00-18:00　水/木/金/土:9:00-17:30</t>
    <rPh sb="21" eb="22">
      <t>ツチ</t>
    </rPh>
    <phoneticPr fontId="13"/>
  </si>
  <si>
    <t>http://www.118.md (日本語)</t>
  </si>
  <si>
    <t>英語、診療時間内</t>
    <rPh sb="0" eb="2">
      <t>エイゴ</t>
    </rPh>
    <rPh sb="3" eb="5">
      <t>シンリョウ</t>
    </rPh>
    <rPh sb="5" eb="7">
      <t>ジカン</t>
    </rPh>
    <rPh sb="7" eb="8">
      <t>ナイ</t>
    </rPh>
    <phoneticPr fontId="9"/>
  </si>
  <si>
    <t>医療法人社団　歯周会　豊田歯科</t>
    <rPh sb="0" eb="2">
      <t>イリョウ</t>
    </rPh>
    <rPh sb="2" eb="4">
      <t>ホウジン</t>
    </rPh>
    <rPh sb="4" eb="6">
      <t>シャダン</t>
    </rPh>
    <rPh sb="7" eb="9">
      <t>シシュウ</t>
    </rPh>
    <rPh sb="9" eb="10">
      <t>カイ</t>
    </rPh>
    <rPh sb="11" eb="13">
      <t>トヨダ</t>
    </rPh>
    <rPh sb="13" eb="15">
      <t>シカ</t>
    </rPh>
    <phoneticPr fontId="13"/>
  </si>
  <si>
    <t>Toyoda Dental Clinic</t>
  </si>
  <si>
    <t xml:space="preserve">
東京都港区六本木3-3-7　NKビル3階</t>
    <phoneticPr fontId="13"/>
  </si>
  <si>
    <t>3F, NK Building, 3-3-7 Roppongi, Minato-ku, Tokyo, 106-0032</t>
  </si>
  <si>
    <t>03-3582-4731</t>
  </si>
  <si>
    <t>月-金:9:00-17:30</t>
    <phoneticPr fontId="13"/>
  </si>
  <si>
    <t>http://www.nishibori-dental.com/clinic/toyota_dc.html (日本語)</t>
  </si>
  <si>
    <t>一般歯科、矯正歯科、口腔外科、小児歯科：EN</t>
    <rPh sb="0" eb="2">
      <t>イッパン</t>
    </rPh>
    <rPh sb="5" eb="7">
      <t>キョウセイ</t>
    </rPh>
    <rPh sb="7" eb="9">
      <t>シカ</t>
    </rPh>
    <rPh sb="10" eb="12">
      <t>コウクウ</t>
    </rPh>
    <rPh sb="12" eb="14">
      <t>ゲカ</t>
    </rPh>
    <rPh sb="15" eb="17">
      <t>ショウニ</t>
    </rPh>
    <rPh sb="17" eb="19">
      <t>シカ</t>
    </rPh>
    <phoneticPr fontId="13"/>
  </si>
  <si>
    <t>英語</t>
    <rPh sb="0" eb="2">
      <t>エイゴ</t>
    </rPh>
    <phoneticPr fontId="12"/>
  </si>
  <si>
    <t>英語：常時</t>
    <rPh sb="0" eb="2">
      <t>エイゴ</t>
    </rPh>
    <rPh sb="3" eb="5">
      <t>ジョウジ</t>
    </rPh>
    <phoneticPr fontId="12"/>
  </si>
  <si>
    <t>英語、診療時間内</t>
    <rPh sb="0" eb="2">
      <t>エイゴ</t>
    </rPh>
    <rPh sb="3" eb="5">
      <t>シンリョウ</t>
    </rPh>
    <rPh sb="5" eb="7">
      <t>ジカン</t>
    </rPh>
    <rPh sb="7" eb="8">
      <t>ナイ</t>
    </rPh>
    <phoneticPr fontId="12"/>
  </si>
  <si>
    <t>医療法人社団　歯周会　六本木ヒルズ西堀歯科</t>
    <rPh sb="0" eb="2">
      <t>イリョウ</t>
    </rPh>
    <rPh sb="2" eb="4">
      <t>ホウジン</t>
    </rPh>
    <rPh sb="4" eb="6">
      <t>シャダン</t>
    </rPh>
    <rPh sb="7" eb="9">
      <t>シシュウ</t>
    </rPh>
    <rPh sb="9" eb="10">
      <t>カイ</t>
    </rPh>
    <rPh sb="11" eb="14">
      <t>ロッポンギ</t>
    </rPh>
    <rPh sb="17" eb="19">
      <t>ニシボリ</t>
    </rPh>
    <rPh sb="19" eb="21">
      <t>シカ</t>
    </rPh>
    <phoneticPr fontId="13"/>
  </si>
  <si>
    <t>Roppongi Hills Nishibori Dental Office</t>
  </si>
  <si>
    <t xml:space="preserve">
東京都港区六本木6-10-1　六本木ヒルズウェストウォーク6F</t>
    <phoneticPr fontId="13"/>
  </si>
  <si>
    <t>6F, Roppongi Hills West Walk, 6-10-1 Roppongi, Minato-ku, Tokyo, 106-0032</t>
  </si>
  <si>
    <t>03-5772-8668</t>
  </si>
  <si>
    <t>月-金:8:30-13:00,14:00-18:00　土:8:30-13:00</t>
    <phoneticPr fontId="13"/>
  </si>
  <si>
    <t>http://www.nishibori-dental.com (日本語)</t>
  </si>
  <si>
    <t>VISA、MASTER、AMEX</t>
  </si>
  <si>
    <t>医療法人社団　実直会　冨田実アイクリニック銀座</t>
    <rPh sb="0" eb="2">
      <t>イリョウ</t>
    </rPh>
    <rPh sb="2" eb="4">
      <t>ホウジン</t>
    </rPh>
    <rPh sb="4" eb="6">
      <t>シャダン</t>
    </rPh>
    <rPh sb="7" eb="9">
      <t>ジッチョク</t>
    </rPh>
    <rPh sb="9" eb="10">
      <t>カイ</t>
    </rPh>
    <rPh sb="11" eb="13">
      <t>トミタ</t>
    </rPh>
    <rPh sb="13" eb="14">
      <t>ミノル</t>
    </rPh>
    <rPh sb="21" eb="23">
      <t>ギンザ</t>
    </rPh>
    <phoneticPr fontId="13"/>
  </si>
  <si>
    <t>Tomita Minoru EYE Clinic Ginza</t>
  </si>
  <si>
    <t>104-006</t>
  </si>
  <si>
    <t>東京都中央区銀座4-12-19 日章興産ビル4階</t>
    <phoneticPr fontId="13"/>
  </si>
  <si>
    <t>4F, Nissho Kosan Building, 4-12-19 Ginza, Chuo-ku, Tokyo, 104-0061</t>
  </si>
  <si>
    <t>03-6228-4200</t>
  </si>
  <si>
    <t>月/火/木/金/土/日/祝日:9:30-18:30</t>
    <phoneticPr fontId="13"/>
  </si>
  <si>
    <t>http://www.tomita-ginza.com/ (日本語)</t>
  </si>
  <si>
    <t>眼科：EN　その他：EN</t>
    <phoneticPr fontId="13"/>
  </si>
  <si>
    <t>医療法人社団　スリープクリニック　スリープクリニック青山</t>
    <rPh sb="0" eb="2">
      <t>イリョウ</t>
    </rPh>
    <rPh sb="2" eb="4">
      <t>ホウジン</t>
    </rPh>
    <rPh sb="4" eb="6">
      <t>シャダン</t>
    </rPh>
    <rPh sb="26" eb="28">
      <t>アオヤマ</t>
    </rPh>
    <phoneticPr fontId="13"/>
  </si>
  <si>
    <t>Sleepclinic Aoyama</t>
  </si>
  <si>
    <t>107－0062</t>
  </si>
  <si>
    <t>東京都港区南青山4丁目2-4 シャトー青山第三101</t>
    <phoneticPr fontId="13"/>
  </si>
  <si>
    <t>#101, Château Aoyama Daisan, 4-2-4 Minamiaoyama, Minato-ku, Tokyo, 107－0062</t>
  </si>
  <si>
    <t>03-5786-9700</t>
  </si>
  <si>
    <t>月/水:10:00-19:00　土:10:00-13:00, 14:00-15:00（第2、第4、第5のみ）</t>
    <phoneticPr fontId="13"/>
  </si>
  <si>
    <t>http://www.sleepmedicine-tokyo.com (日本語)　http://www.sleepmedicine-tokyo.com/clinic/eng.html (英語)</t>
  </si>
  <si>
    <t>精神科：EN</t>
    <phoneticPr fontId="13"/>
  </si>
  <si>
    <t>医療法人社団　聖水会　小笠原クリニック</t>
    <rPh sb="0" eb="2">
      <t>イリョウ</t>
    </rPh>
    <rPh sb="2" eb="4">
      <t>ホウジン</t>
    </rPh>
    <rPh sb="4" eb="6">
      <t>シャダン</t>
    </rPh>
    <rPh sb="7" eb="9">
      <t>セイスイ</t>
    </rPh>
    <rPh sb="9" eb="10">
      <t>カイ</t>
    </rPh>
    <rPh sb="11" eb="14">
      <t>オガサワラ</t>
    </rPh>
    <phoneticPr fontId="13"/>
  </si>
  <si>
    <t>Ogasawara Clinic</t>
  </si>
  <si>
    <t>101-0041</t>
  </si>
  <si>
    <t>東京都千代田区神田須田町2-6 坂下ビル7～9階</t>
    <phoneticPr fontId="13"/>
  </si>
  <si>
    <t>7-9F, Sakashita Building, 2-6 Kandasudacho, Chiyoda-ku, Tokyo, 101-0041</t>
  </si>
  <si>
    <t>03-3254-1199</t>
  </si>
  <si>
    <t>月/水/金:8:30-22:30　
火/木/土:8:30-16:00　
予約制</t>
    <phoneticPr fontId="13"/>
  </si>
  <si>
    <t>http://ogasawara-cl.com/ (日本語)</t>
  </si>
  <si>
    <t>その他：EN、FR、ES</t>
    <phoneticPr fontId="13"/>
  </si>
  <si>
    <t>三ノ輪歯科　</t>
    <phoneticPr fontId="13"/>
  </si>
  <si>
    <t>Minowa dental clinic</t>
  </si>
  <si>
    <t>110-0003</t>
  </si>
  <si>
    <t>東京都台東区根岸5丁目24番4号カスタリア三ノ輪1階</t>
    <phoneticPr fontId="13"/>
  </si>
  <si>
    <t>5-24-4-1F,negishi,taitou-ku,Tokyo,Japan</t>
  </si>
  <si>
    <t>090-3503-8871</t>
  </si>
  <si>
    <t>24時間</t>
    <phoneticPr fontId="13"/>
  </si>
  <si>
    <t>VISA・Master/JCB/AMEX</t>
  </si>
  <si>
    <t>英語・ロシア語・韓国語</t>
  </si>
  <si>
    <t>英語：常時、ロシア語：水・木以外9-19、韓国語：火、水、土以外9-19</t>
  </si>
  <si>
    <t>英語、ロシア語、韓国語</t>
  </si>
  <si>
    <t>医療法人社団　松伯会　山王クリニック</t>
    <rPh sb="0" eb="2">
      <t>イリョウ</t>
    </rPh>
    <rPh sb="2" eb="4">
      <t>ホウジン</t>
    </rPh>
    <rPh sb="4" eb="6">
      <t>シャダン</t>
    </rPh>
    <rPh sb="7" eb="8">
      <t>マツ</t>
    </rPh>
    <rPh sb="8" eb="9">
      <t>ハク</t>
    </rPh>
    <rPh sb="9" eb="10">
      <t>カイ</t>
    </rPh>
    <rPh sb="11" eb="13">
      <t>サンオウ</t>
    </rPh>
    <phoneticPr fontId="13"/>
  </si>
  <si>
    <t>Sanno Medical Clinic</t>
  </si>
  <si>
    <t>100-612</t>
  </si>
  <si>
    <t>東京都千代田区永田町2-11-1 山王パークタワー25階</t>
    <phoneticPr fontId="13"/>
  </si>
  <si>
    <t>25F, Sanno Park Tower, 2-11-1 Nagatacho, Chiyoda-ku, Tokyo, 100-6125</t>
  </si>
  <si>
    <t>03-3580-5001</t>
  </si>
  <si>
    <t>月-金:9:00-13:00,15:00-18:00</t>
    <phoneticPr fontId="13"/>
  </si>
  <si>
    <t>http://www.sannoclinic.jp (日本語)</t>
  </si>
  <si>
    <t>内科：EN　精神科：EN　皮膚科：EN</t>
    <phoneticPr fontId="13"/>
  </si>
  <si>
    <t>医療法人社団　南青山アイクリニック</t>
    <rPh sb="0" eb="2">
      <t>イリョウ</t>
    </rPh>
    <rPh sb="2" eb="4">
      <t>ホウジン</t>
    </rPh>
    <rPh sb="4" eb="6">
      <t>シャダン</t>
    </rPh>
    <rPh sb="7" eb="10">
      <t>ミナミアオヤマ</t>
    </rPh>
    <phoneticPr fontId="13"/>
  </si>
  <si>
    <t>Minamiaoyama Eye Clinic</t>
  </si>
  <si>
    <t>東京都港区北青山3-3-11 ルネ青山ビル4F</t>
    <phoneticPr fontId="13"/>
  </si>
  <si>
    <t>4F, Rene Aoyama Building, 3-3-11 Kitaaoyama, Minato-ku, Tokyo, 107-0061</t>
  </si>
  <si>
    <t>03-5772-1451</t>
  </si>
  <si>
    <t>月/水/木/金/土/日:9:30-12:00,14:00-17:30　</t>
    <phoneticPr fontId="13"/>
  </si>
  <si>
    <t>http://www.minamiaoyama.or.jp (日本語)</t>
  </si>
  <si>
    <t>眼科：EN</t>
    <phoneticPr fontId="13"/>
  </si>
  <si>
    <t>医療法人社団　有洸会　三番町クリニック</t>
    <rPh sb="0" eb="2">
      <t>イリョウ</t>
    </rPh>
    <rPh sb="2" eb="4">
      <t>ホウジン</t>
    </rPh>
    <rPh sb="4" eb="6">
      <t>シャダン</t>
    </rPh>
    <rPh sb="7" eb="8">
      <t>ユウ</t>
    </rPh>
    <rPh sb="8" eb="9">
      <t>コウ</t>
    </rPh>
    <rPh sb="9" eb="10">
      <t>カイ</t>
    </rPh>
    <rPh sb="11" eb="14">
      <t>サンバンチョウ</t>
    </rPh>
    <phoneticPr fontId="13"/>
  </si>
  <si>
    <t>Sanbanchou Clinic</t>
  </si>
  <si>
    <t>102-0075</t>
  </si>
  <si>
    <t>東京都千代田区三番町30-8第二生光ビル605</t>
    <phoneticPr fontId="13"/>
  </si>
  <si>
    <t>#605, Daini Seiko Building, 30-8 Sambancho, Chiyoda-ku, Tokyo, 102-0075</t>
  </si>
  <si>
    <t>03-5215-5755</t>
  </si>
  <si>
    <t>月-金:9:00-18:00（24時間365日対応可能ですが、在宅療養支援診療所でございます）</t>
    <phoneticPr fontId="13"/>
  </si>
  <si>
    <t>http://www.sanban.net (日本語)</t>
  </si>
  <si>
    <t>内科：EN　外科：EN　皮膚科：EN　整形外科：EN　その他：EN</t>
    <phoneticPr fontId="13"/>
  </si>
  <si>
    <t>医療法人社団　優新会　東京銀座シンタニ歯科口腔外科クリニック</t>
    <rPh sb="0" eb="2">
      <t>イリョウ</t>
    </rPh>
    <rPh sb="2" eb="4">
      <t>ホウジン</t>
    </rPh>
    <rPh sb="4" eb="6">
      <t>シャダン</t>
    </rPh>
    <rPh sb="7" eb="8">
      <t>ユウ</t>
    </rPh>
    <rPh sb="8" eb="9">
      <t>シン</t>
    </rPh>
    <rPh sb="9" eb="10">
      <t>カイ</t>
    </rPh>
    <rPh sb="11" eb="13">
      <t>トウキョウ</t>
    </rPh>
    <rPh sb="13" eb="15">
      <t>ギンザ</t>
    </rPh>
    <rPh sb="19" eb="21">
      <t>シカ</t>
    </rPh>
    <rPh sb="21" eb="23">
      <t>コウコウ</t>
    </rPh>
    <rPh sb="23" eb="25">
      <t>ゲカ</t>
    </rPh>
    <phoneticPr fontId="13"/>
  </si>
  <si>
    <t>SHINTANI Oral &amp; Maxillofacial Surgery Clinic</t>
  </si>
  <si>
    <t xml:space="preserve">
東京都中央区銀座1-8-14　銀座大新ビル5F</t>
    <phoneticPr fontId="13"/>
  </si>
  <si>
    <t>5F, Ginza Daishin Building, 1-8-14 Ginza, Chuo-ku, Tokyo, 104-0061</t>
  </si>
  <si>
    <t>03-3538-8148</t>
  </si>
  <si>
    <t>月-金:10:00-13:00,14:30-19:00　土:10:00-13:00,14:30-18:00</t>
    <phoneticPr fontId="13"/>
  </si>
  <si>
    <t>http://www.ginza-somfs.com (日本語)</t>
  </si>
  <si>
    <t>医療法人社団　佳有会　品川イーストクリニック</t>
    <rPh sb="0" eb="2">
      <t>イリョウ</t>
    </rPh>
    <rPh sb="2" eb="4">
      <t>ホウジン</t>
    </rPh>
    <rPh sb="4" eb="6">
      <t>シャダン</t>
    </rPh>
    <rPh sb="7" eb="8">
      <t>ヨシ</t>
    </rPh>
    <rPh sb="8" eb="9">
      <t>ユウ</t>
    </rPh>
    <rPh sb="9" eb="10">
      <t>カイ</t>
    </rPh>
    <rPh sb="11" eb="13">
      <t>シナガワ</t>
    </rPh>
    <phoneticPr fontId="13"/>
  </si>
  <si>
    <t>Shinagawa East Medical Clinic</t>
  </si>
  <si>
    <t>108-6102</t>
  </si>
  <si>
    <t>東京都港区港南2-15-2 品川インターシティB棟2F</t>
    <phoneticPr fontId="13"/>
  </si>
  <si>
    <t>2F, Shinagawa Intercity B Wing, 2-15-2 Konan, Minato-ku, Tokyo, 108-6102</t>
  </si>
  <si>
    <t>03-5783-5521</t>
  </si>
  <si>
    <t>月-金:10:30-14:00,15:15-18:30　受付時間は、診療科により異なる</t>
    <phoneticPr fontId="13"/>
  </si>
  <si>
    <t>http://e-clinic.gr.jp/en (日本語)　http://izavel.com/en (日本語)　http://japantravelclinic.com (日本語)</t>
  </si>
  <si>
    <t>内科：EN、ZH　眼科：EN、ZH　その他：EN、ZH</t>
    <phoneticPr fontId="13"/>
  </si>
  <si>
    <t>英語と中国語
月曜ー金曜
9:00-18:00</t>
    <rPh sb="3" eb="5">
      <t>チュウゴク</t>
    </rPh>
    <rPh sb="5" eb="6">
      <t>ゴ</t>
    </rPh>
    <phoneticPr fontId="1"/>
  </si>
  <si>
    <t>英語と中国語
月曜ー金曜
9:00-18:00</t>
    <phoneticPr fontId="1"/>
  </si>
  <si>
    <t>医療法人社団中嶋歯科医院</t>
    <phoneticPr fontId="13"/>
  </si>
  <si>
    <t>NAKASHIMA DENTAL OFFICE</t>
  </si>
  <si>
    <t>東京都港区六本木4-5-2六本木Uビル4階</t>
    <rPh sb="0" eb="3">
      <t>トウキョウト</t>
    </rPh>
    <phoneticPr fontId="13"/>
  </si>
  <si>
    <t>ROPPONGI U.BLDG.,4F.,4-5-2,ROPPONGI,MINATO-KU,TOKYO,106-0032,JAPAN</t>
  </si>
  <si>
    <t>03-3479-2726</t>
  </si>
  <si>
    <t>月ー金
10:00ｰ18:00
土
10:00-14:00</t>
    <phoneticPr fontId="13"/>
  </si>
  <si>
    <t xml:space="preserve">http://www.dentist-nakashima.jp/ </t>
  </si>
  <si>
    <t>一般歯科、歯内、歯周、美容
:EN</t>
    <phoneticPr fontId="13"/>
  </si>
  <si>
    <t>VISA・MASTER・ｱﾒﾘｶﾝｴｸｽﾌﾟﾚｽ・Diners</t>
  </si>
  <si>
    <t>英語
月曜ー金曜
9:30-18:00</t>
  </si>
  <si>
    <t>インターナショナルメディカルクロッシングオフィス</t>
    <phoneticPr fontId="13"/>
  </si>
  <si>
    <t>International Medical Crossing Office</t>
  </si>
  <si>
    <t>106-0047</t>
  </si>
  <si>
    <t>東京都港区南麻布5-3-29-1F</t>
    <phoneticPr fontId="13"/>
  </si>
  <si>
    <t>1F, 5-3-29 Minamiazabu, Minato-ku, Tokyo, 106-0047</t>
  </si>
  <si>
    <t>03-3443-4823</t>
  </si>
  <si>
    <t>月-金:10:00-16:00</t>
    <phoneticPr fontId="13"/>
  </si>
  <si>
    <t>産科：EN　婦人科：EN</t>
    <phoneticPr fontId="13"/>
  </si>
  <si>
    <t>オオタケデンタルオフィス</t>
    <phoneticPr fontId="13"/>
  </si>
  <si>
    <t>Otake Dental Office</t>
  </si>
  <si>
    <t xml:space="preserve">
東京都港区北青山3-6-19　三和実業表参道ビル3Ｆ</t>
    <phoneticPr fontId="13"/>
  </si>
  <si>
    <t>3Ｆ, Sanwa Jitsugyo Omotesando Building, 3-6-19 Kitaaoyama, Minato-ku, Tokyo, 107-0061</t>
  </si>
  <si>
    <t>03-5766-0022</t>
  </si>
  <si>
    <t>月-土:10:00-12:30,14:00-18:30</t>
    <phoneticPr fontId="13"/>
  </si>
  <si>
    <t>http://www.o-dent.com/ (日本語)　http://www.o-dent.com/english (英語)</t>
  </si>
  <si>
    <t>大塚診療所</t>
    <rPh sb="0" eb="2">
      <t>オオツカ</t>
    </rPh>
    <rPh sb="2" eb="5">
      <t>シンリョウジョ</t>
    </rPh>
    <phoneticPr fontId="13"/>
  </si>
  <si>
    <t>Ohtsuka Clinic</t>
  </si>
  <si>
    <t>113-0034</t>
  </si>
  <si>
    <t>東京都文京区湯島3-31-6</t>
    <phoneticPr fontId="13"/>
  </si>
  <si>
    <t>3-31-6 Yushima, Bunkyo-ku, Tokyo, 113-0034</t>
  </si>
  <si>
    <t>03-3831-2294</t>
  </si>
  <si>
    <t>月/火/水/金:9:00-12:00,15:00-18:00　木:9:00-12:00　土:9:00-12:00</t>
    <phoneticPr fontId="13"/>
  </si>
  <si>
    <t>http://www.ohtsukaclinic.com (日本語)</t>
  </si>
  <si>
    <t>内科：EN　小児科：EN　その他：EN</t>
    <phoneticPr fontId="13"/>
  </si>
  <si>
    <t>大坪矯正歯科医院</t>
    <rPh sb="0" eb="2">
      <t>オオツボ</t>
    </rPh>
    <rPh sb="2" eb="4">
      <t>キョウセイ</t>
    </rPh>
    <rPh sb="4" eb="6">
      <t>シカ</t>
    </rPh>
    <rPh sb="6" eb="8">
      <t>イイン</t>
    </rPh>
    <phoneticPr fontId="13"/>
  </si>
  <si>
    <t>Otsubo Orthodontic Clinic</t>
  </si>
  <si>
    <t>107-0062</t>
  </si>
  <si>
    <t xml:space="preserve">
東京都港区南青山5-1-22　青山ライズスクエア3F</t>
    <phoneticPr fontId="13"/>
  </si>
  <si>
    <t>3F, Aoyama Rise Square, 5-1-22 Minamiaoyama, Minato-ku, Tokyo, 107-0062</t>
  </si>
  <si>
    <t>03-3407-8989</t>
  </si>
  <si>
    <t>月-金:10:00-17:00　土:10:00-19:00</t>
    <phoneticPr fontId="13"/>
  </si>
  <si>
    <t>http://otsuboortho.com/index.html (日本語)</t>
  </si>
  <si>
    <t>AMEX、Diners Club、JCB</t>
  </si>
  <si>
    <t>オーラルビューティークリニック白金</t>
    <rPh sb="15" eb="17">
      <t>シロカネ</t>
    </rPh>
    <phoneticPr fontId="13"/>
  </si>
  <si>
    <t>Oral Beauty Clinic</t>
  </si>
  <si>
    <t>108-0072</t>
  </si>
  <si>
    <t xml:space="preserve">
東京都港区白金1-14-4-B1</t>
    <phoneticPr fontId="13"/>
  </si>
  <si>
    <t>1-14-4 Shirokane, Minato-ku, Tokyo, 108-0072</t>
  </si>
  <si>
    <t>03-3445-2221</t>
  </si>
  <si>
    <t>月-金:10:00-13:00,14:30-20:00　土日・祝日:9:30-13:00,14:30-18:00</t>
    <phoneticPr fontId="13"/>
  </si>
  <si>
    <t>http://www.platinum-dental.jp (日本語)　http://www.sdc-english.com (英語)</t>
  </si>
  <si>
    <t>ガーデンクリニック広尾</t>
    <rPh sb="9" eb="11">
      <t>ヒロオ</t>
    </rPh>
    <phoneticPr fontId="13"/>
  </si>
  <si>
    <t>Garden Clinic Hiroo</t>
  </si>
  <si>
    <t>東京都港区南青山7-14-7-2F 南青NSビル</t>
    <phoneticPr fontId="13"/>
  </si>
  <si>
    <t>2F, Nansei NS Building, 7-14-7 Minamiaoyama, Minato-ku, Tokyo, 107-0062</t>
  </si>
  <si>
    <t>03-6427-9198</t>
  </si>
  <si>
    <t>月/火/水/金:10:00-13:00,15:00-18:00　土:10:00-13:00</t>
    <phoneticPr fontId="13"/>
  </si>
  <si>
    <t>http://www.gardenclinic-hiroo.com (日本語)　http://www.gardenclinic-hiroo.com/index_e.html (英語)</t>
  </si>
  <si>
    <t>皮膚科：EN、ZH　その他：EN、ZH</t>
    <phoneticPr fontId="13"/>
  </si>
  <si>
    <t>貝坂クリニック</t>
    <rPh sb="0" eb="1">
      <t>カイ</t>
    </rPh>
    <rPh sb="1" eb="2">
      <t>サカ</t>
    </rPh>
    <phoneticPr fontId="13"/>
  </si>
  <si>
    <t>Kaizaka Clinic</t>
  </si>
  <si>
    <t>102-0093</t>
  </si>
  <si>
    <t>東京都千代田区平河町1-4-12 平河町センタービル10階3号</t>
    <phoneticPr fontId="13"/>
  </si>
  <si>
    <t>#3, 10F, Hirakawa-cho Center Building, 1-4-12 Hirakawacho, Chiyoda-ku, Tokyo, 102-0093</t>
  </si>
  <si>
    <t>03-5213-6710</t>
  </si>
  <si>
    <t>月-金:9:00-17:00　予約制</t>
    <phoneticPr fontId="13"/>
  </si>
  <si>
    <t>http://www.kaizakaclinic.com/ (日本語)　http://www.kaizakaclinic.com/en/ (英語)</t>
  </si>
  <si>
    <t>勝どき小平眼科</t>
    <rPh sb="0" eb="1">
      <t>カチ</t>
    </rPh>
    <rPh sb="3" eb="5">
      <t>コダイラ</t>
    </rPh>
    <rPh sb="5" eb="7">
      <t>ガンカ</t>
    </rPh>
    <phoneticPr fontId="13"/>
  </si>
  <si>
    <t>Kodaira Eye Clinic</t>
  </si>
  <si>
    <t>104-0054</t>
  </si>
  <si>
    <t>東京都中央区勝どき1-8-1 勝どきビュータワー213号</t>
    <phoneticPr fontId="13"/>
  </si>
  <si>
    <t>213 Kachidoki View Tower Room, 1-8-1 Kachidoki, Chuo-ku, Tokyo, 104-0054</t>
  </si>
  <si>
    <t>03-5547-8010</t>
  </si>
  <si>
    <t>月/火/水/金:9:00-12:30,14:30-17:00　土:9:00-12:30</t>
    <phoneticPr fontId="13"/>
  </si>
  <si>
    <t>http://kachidoki-ganka.com (日本語)</t>
  </si>
  <si>
    <t>金子歯科クリニック</t>
    <rPh sb="0" eb="2">
      <t>カネコ</t>
    </rPh>
    <rPh sb="2" eb="4">
      <t>シカ</t>
    </rPh>
    <phoneticPr fontId="13"/>
  </si>
  <si>
    <t>Kaneko Dental Clinic</t>
  </si>
  <si>
    <t xml:space="preserve">
東京都中央区八丁堀2-13-2　Frisch八重洲1F</t>
    <phoneticPr fontId="13"/>
  </si>
  <si>
    <t>1F, Frisch Yaesu, 2-13-2 Hatchobori, Chuo-ku, Tokyo, 104-0032</t>
  </si>
  <si>
    <t>03-3552-7859</t>
  </si>
  <si>
    <t>火-金:9:30-13:00,14:30-18:30　月/土:9:30-13:00</t>
    <phoneticPr fontId="13"/>
  </si>
  <si>
    <t>http://www.kaneko-dental-clinic.com (日本語)</t>
  </si>
  <si>
    <t>神谷町デンタルクリニック</t>
    <rPh sb="0" eb="3">
      <t>カミヤチョウ</t>
    </rPh>
    <phoneticPr fontId="13"/>
  </si>
  <si>
    <t>Kamiyacho Dental Clinic</t>
  </si>
  <si>
    <t>105-0001</t>
  </si>
  <si>
    <t xml:space="preserve">
東京都港区虎ノ門3-7-11 虎ノ門三須ビル2F</t>
    <phoneticPr fontId="13"/>
  </si>
  <si>
    <t>2F, Toranomon Misu Building, 3-7-11 Toranomon, Minato-ku, Tokyo, 105-0001</t>
  </si>
  <si>
    <t>03-6809-2880</t>
  </si>
  <si>
    <t>月-金:10:00-19:00　土:10:00-17:00</t>
    <phoneticPr fontId="13"/>
  </si>
  <si>
    <t>https://kamiyacho-dc.jp (日本語)　https://kamiyacho-dc.jp/en (英語)</t>
  </si>
  <si>
    <t>茅場町こころのケアクリニック</t>
    <rPh sb="0" eb="3">
      <t>カヤバチョウ</t>
    </rPh>
    <phoneticPr fontId="13"/>
  </si>
  <si>
    <t>Kayaba-cho Mental Health Care Clinic</t>
  </si>
  <si>
    <t>103-0025</t>
  </si>
  <si>
    <t>東京都中央区日本橋茅場町2-8-10 碧山ビル2F</t>
    <phoneticPr fontId="13"/>
  </si>
  <si>
    <t>2F, Aoiyama Building, 2-8-10 Nihombashikayabacho, Chuo-ku, Tokyo, 103-0025</t>
  </si>
  <si>
    <t>03-5643-9855</t>
  </si>
  <si>
    <t>月-金:10:30-20:00　土日・祝日:10:00-15:00</t>
    <phoneticPr fontId="13"/>
  </si>
  <si>
    <t>http://www.kk-c.com (日本語)　http://www.kk-c.com/en/index.html (英語)</t>
  </si>
  <si>
    <t>神田駅前平野歯科クリニック</t>
    <rPh sb="0" eb="2">
      <t>カンダ</t>
    </rPh>
    <rPh sb="2" eb="4">
      <t>エキマエ</t>
    </rPh>
    <rPh sb="4" eb="6">
      <t>ヘイヤ</t>
    </rPh>
    <rPh sb="6" eb="8">
      <t>シカ</t>
    </rPh>
    <phoneticPr fontId="13"/>
  </si>
  <si>
    <t>Kanda Sta. Hirano Dental Clinic</t>
  </si>
  <si>
    <t>101-0044</t>
  </si>
  <si>
    <t xml:space="preserve">
東京都千代田区鍛治町2-7-1　神田IKビル2F</t>
    <phoneticPr fontId="13"/>
  </si>
  <si>
    <t>2F, Kanda IK Building, 2-7-1 Kajicho, Chiyoda-ku, Tokyo, 101-0044</t>
  </si>
  <si>
    <t>03-6410-5155</t>
  </si>
  <si>
    <t>月-金:9:30-13:00,14:30-19:00　土:9:00-12:00,13:00-15:30</t>
    <phoneticPr fontId="13"/>
  </si>
  <si>
    <t>http://www.hirano-dent.com (日本語)</t>
  </si>
  <si>
    <t>医療法人社団明英会　貴美島デンタルオフィス</t>
    <rPh sb="0" eb="6">
      <t>イリョウホウジンシャダン</t>
    </rPh>
    <rPh sb="6" eb="9">
      <t>メイエイカイ</t>
    </rPh>
    <phoneticPr fontId="13"/>
  </si>
  <si>
    <t>Kimishima dental office</t>
  </si>
  <si>
    <t>東京都港区南麻布5-2-35-501</t>
    <rPh sb="0" eb="3">
      <t>トウキョウト</t>
    </rPh>
    <phoneticPr fontId="13"/>
  </si>
  <si>
    <t>5-2-35-501 Minamiazabu, Minatoku, Tokyo</t>
  </si>
  <si>
    <t>03-6277-4217</t>
  </si>
  <si>
    <t>月、火、水、金：10:00-12:30, 14;00-19:00
土： 10:00-12:30, 14:00-17:00</t>
    <rPh sb="0" eb="1">
      <t>ゲツ</t>
    </rPh>
    <rPh sb="4" eb="5">
      <t>スイ</t>
    </rPh>
    <rPh sb="33" eb="34">
      <t>ド</t>
    </rPh>
    <phoneticPr fontId="13"/>
  </si>
  <si>
    <t>http://www.kimi-dental-office.com (日本語)http://www.kimi-dental-office.com/english.html (英語)</t>
  </si>
  <si>
    <t>協和医院</t>
    <rPh sb="0" eb="2">
      <t>キョウワ</t>
    </rPh>
    <rPh sb="2" eb="4">
      <t>イイン</t>
    </rPh>
    <phoneticPr fontId="13"/>
  </si>
  <si>
    <t>Kyo-wa Clinic</t>
  </si>
  <si>
    <t>110-0016</t>
  </si>
  <si>
    <t>東京都台東区台東4-8-5T&amp;T御徒町ビル4F</t>
    <phoneticPr fontId="13"/>
  </si>
  <si>
    <t>4F, T&amp;T Okachimachi Building, 4-8-5 Taito, Taito-ku, Tokyo, 110-0016</t>
  </si>
  <si>
    <t>03-3835-0186</t>
  </si>
  <si>
    <t>月/火/木/金/日:9:00-12:00,12:30-17:30　第2,4土曜日:9:00-12:00</t>
    <rPh sb="8" eb="9">
      <t>ニチ</t>
    </rPh>
    <phoneticPr fontId="13"/>
  </si>
  <si>
    <t>http://kyo-wa.tokyo.jp/ (日本語)</t>
  </si>
  <si>
    <t>内科、消化器内科、肝臓内科、糖尿病内泌内科、循環器内科、アレルギー膠原病内科：</t>
    <phoneticPr fontId="13"/>
  </si>
  <si>
    <t>中国語/月火木金日、第２，４土曜午前：診療時間内</t>
    <phoneticPr fontId="9"/>
  </si>
  <si>
    <t>欅坂上医科歯科クリニック</t>
    <rPh sb="0" eb="1">
      <t>ケヤキ</t>
    </rPh>
    <rPh sb="1" eb="2">
      <t>ザカ</t>
    </rPh>
    <rPh sb="2" eb="3">
      <t>ウエ</t>
    </rPh>
    <rPh sb="3" eb="5">
      <t>イカ</t>
    </rPh>
    <rPh sb="5" eb="7">
      <t>シカ</t>
    </rPh>
    <phoneticPr fontId="13"/>
  </si>
  <si>
    <t>Keyakizakaue Medical and Dental Clinic</t>
  </si>
  <si>
    <t>106-0046</t>
  </si>
  <si>
    <t>東京都港区元麻布3-2-19　モモンビル5F</t>
    <phoneticPr fontId="13"/>
  </si>
  <si>
    <t>5F, Momon Building, 3-2-19 Motoazabu, Minato-ku, Tokyo, 106-0046</t>
  </si>
  <si>
    <t>03-6804-2211</t>
  </si>
  <si>
    <t>月曜日から金曜日9：30-12：30　水曜日のみ13:30-17:00</t>
    <phoneticPr fontId="13"/>
  </si>
  <si>
    <t>http://www.kmdc.tokyo (日本語)</t>
  </si>
  <si>
    <t>歯科、循環器内科、内科：EN,ZH（電話で予約の必要あり）</t>
    <rPh sb="0" eb="2">
      <t>シカ</t>
    </rPh>
    <rPh sb="3" eb="6">
      <t>ジュンカンキ</t>
    </rPh>
    <rPh sb="6" eb="8">
      <t>ナイカ</t>
    </rPh>
    <rPh sb="9" eb="11">
      <t>ナイカ</t>
    </rPh>
    <rPh sb="18" eb="20">
      <t>デンワ</t>
    </rPh>
    <rPh sb="21" eb="23">
      <t>ヨヤク</t>
    </rPh>
    <rPh sb="24" eb="26">
      <t>ヒツヨウ</t>
    </rPh>
    <phoneticPr fontId="13"/>
  </si>
  <si>
    <t>中国語　随時（電話で確認）</t>
    <phoneticPr fontId="9"/>
  </si>
  <si>
    <t>英語　随時</t>
    <phoneticPr fontId="9"/>
  </si>
  <si>
    <t>麹町皮ふ科・形成外科クリニック</t>
    <rPh sb="0" eb="2">
      <t>コウジマチ</t>
    </rPh>
    <rPh sb="2" eb="3">
      <t>ヒ</t>
    </rPh>
    <rPh sb="4" eb="5">
      <t>カ</t>
    </rPh>
    <rPh sb="6" eb="8">
      <t>ケイセイ</t>
    </rPh>
    <rPh sb="8" eb="10">
      <t>ゲカ</t>
    </rPh>
    <phoneticPr fontId="13"/>
  </si>
  <si>
    <t>Kojimachi Dermatology Clinic</t>
  </si>
  <si>
    <t>東京都千代田区平河町1-4-5 平和第一ビル地下1階</t>
    <phoneticPr fontId="13"/>
  </si>
  <si>
    <t>B1F, Heiwa Daiichi Building, 1-4-5 Hirakawa-cho, Chiyoda-ku, Tokyo, 102-0093</t>
  </si>
  <si>
    <t>03-6261-2458</t>
  </si>
  <si>
    <t>月-金:9:50-12:30,13:50-18:30　土:9:50-12:30,13:50-16:30</t>
    <rPh sb="27" eb="28">
      <t>ツチ</t>
    </rPh>
    <phoneticPr fontId="13"/>
  </si>
  <si>
    <t>http://www.kojihifu.com/（日本語）　
http://estdoc.jp/english/doctor/0255963.html（英語）</t>
  </si>
  <si>
    <t>皮膚科・形成外科：EN</t>
    <rPh sb="4" eb="6">
      <t>ケイセイ</t>
    </rPh>
    <rPh sb="6" eb="8">
      <t>ゲカ</t>
    </rPh>
    <phoneticPr fontId="13"/>
  </si>
  <si>
    <t>VISA,MASTER,AMEX,Diners Club,JCB,中国銀聯</t>
    <phoneticPr fontId="9"/>
  </si>
  <si>
    <t>QUIC Pay,nanaco,交通IC,iD</t>
    <phoneticPr fontId="9"/>
  </si>
  <si>
    <t>国際医療福祉大学三田病院</t>
    <phoneticPr fontId="13"/>
  </si>
  <si>
    <t>International University of Health and Welfare,
Mita Hospital</t>
  </si>
  <si>
    <t>108-8329</t>
  </si>
  <si>
    <t>東京都港区三田1-4-3</t>
    <phoneticPr fontId="13"/>
  </si>
  <si>
    <t>1-4-3 Mita, Minato-ku Tokyo, 108-8329 JAPAN</t>
  </si>
  <si>
    <t>03-3451-8121(代)</t>
  </si>
  <si>
    <t>月～土 8:30～17:30</t>
    <rPh sb="2" eb="3">
      <t>ド</t>
    </rPh>
    <phoneticPr fontId="13"/>
  </si>
  <si>
    <t>http://mita.iuhw.ac.jp/（日本語)
http://mita.iuhw.ac.jp/english/　(英語)
http://mita.iuhw.ac.jp/chinese/　(中国語)</t>
  </si>
  <si>
    <t>EN,ZH両方可
耳鼻咽喉科
泌尿器科
頭頸部腫瘍センター
内科
呼吸器センター
肉腫センター
消化器センター
整形外科
脊椎脊髄センター
脳神経外科</t>
    <phoneticPr fontId="13"/>
  </si>
  <si>
    <t>Visa、Master、JCB、AMERICAN EXPRESS、Diners Club、NICOS</t>
  </si>
  <si>
    <t xml:space="preserve">月曜～金曜
 8:30～17:30英語 中国語
</t>
  </si>
  <si>
    <t>小嶋歯科クリニック</t>
    <rPh sb="0" eb="2">
      <t>コジマ</t>
    </rPh>
    <rPh sb="2" eb="4">
      <t>シカ</t>
    </rPh>
    <phoneticPr fontId="13"/>
  </si>
  <si>
    <t>Kojima Dental Clinic</t>
  </si>
  <si>
    <t>104-0031</t>
  </si>
  <si>
    <t xml:space="preserve">
東京都中央区京橋2-6-11 MY京橋ビル3F</t>
    <phoneticPr fontId="13"/>
  </si>
  <si>
    <t>3F, MY Kyobashi Building, 2-6-11 Kyobashi, Chuo-ku, Tokyo, 104-0031</t>
  </si>
  <si>
    <t>03-3561-6301</t>
  </si>
  <si>
    <t>月-金:9:00-19:00</t>
    <phoneticPr fontId="13"/>
  </si>
  <si>
    <t>http://www.kojima-dental-clinic.net (日本語)</t>
  </si>
  <si>
    <t>茂松クリニック</t>
    <rPh sb="0" eb="2">
      <t>シゲマツ</t>
    </rPh>
    <phoneticPr fontId="13"/>
  </si>
  <si>
    <t>Shigematsu Clinic</t>
  </si>
  <si>
    <t>東京都港区赤坂2-22-20-103</t>
    <phoneticPr fontId="13"/>
  </si>
  <si>
    <t>2-22-20-103 Akasaka, Minato-ku, Tokyo, 107-0052</t>
  </si>
  <si>
    <t>03-3583-5655</t>
  </si>
  <si>
    <t>月-金:10:00-13:00,15:00-18:00</t>
    <phoneticPr fontId="13"/>
  </si>
  <si>
    <t>皮膚科：EN、KO　泌尿器科：EN、KO　整形外科：EN、KO　その他：EN、KO</t>
    <phoneticPr fontId="13"/>
  </si>
  <si>
    <t>しのみやクリニック</t>
    <phoneticPr fontId="13"/>
  </si>
  <si>
    <t>Shinomiya Clinic</t>
    <phoneticPr fontId="9"/>
  </si>
  <si>
    <t>101-0025</t>
    <phoneticPr fontId="9"/>
  </si>
  <si>
    <t>千代田区神田佐久間町3－37－59　マルチーノビル３F</t>
    <phoneticPr fontId="13"/>
  </si>
  <si>
    <t>MARUTINO Build.3F 3-37-59 Kandasakuma-cho, Chiyoda-ku,  Tokyo, Japan</t>
    <phoneticPr fontId="9"/>
  </si>
  <si>
    <t>03-5687-1516</t>
    <phoneticPr fontId="9"/>
  </si>
  <si>
    <t>月ー金：10:30-12:30 15:00-17:00</t>
    <phoneticPr fontId="13"/>
  </si>
  <si>
    <t>精神科:EN</t>
    <rPh sb="0" eb="3">
      <t>セイシンカ</t>
    </rPh>
    <phoneticPr fontId="13"/>
  </si>
  <si>
    <t>耳鼻咽喉科クマダ・クリニック</t>
    <rPh sb="0" eb="2">
      <t>ジビ</t>
    </rPh>
    <rPh sb="2" eb="4">
      <t>インコウ</t>
    </rPh>
    <rPh sb="4" eb="5">
      <t>カ</t>
    </rPh>
    <phoneticPr fontId="13"/>
  </si>
  <si>
    <t>Kumada Clinic</t>
  </si>
  <si>
    <t>106-0031</t>
  </si>
  <si>
    <t>東京都港区西麻布4-2-6 エル・ファースト・ビル3F</t>
    <phoneticPr fontId="13"/>
  </si>
  <si>
    <t>3F, L・First・Building, 4-2-6 Nishiazabu, Minato-ku, Tokyo, 106-0031</t>
  </si>
  <si>
    <t>03-5766-3357</t>
  </si>
  <si>
    <t>月/火/水/金:9:00-12:30,14:00-18:00　
土:9:00-12:30</t>
    <phoneticPr fontId="13"/>
  </si>
  <si>
    <t>http://kumadaclinic.org (日本語)　http://kumadaclinic.org/english (英語)</t>
    <phoneticPr fontId="1"/>
  </si>
  <si>
    <t>耳鼻咽喉科：EN</t>
    <phoneticPr fontId="13"/>
  </si>
  <si>
    <t>順天堂大学医学部附属順天堂医院</t>
    <phoneticPr fontId="13"/>
  </si>
  <si>
    <t>Juntendo University Hospital</t>
  </si>
  <si>
    <t>113-8431</t>
  </si>
  <si>
    <t>東京都文京区本郷3-1-3</t>
    <phoneticPr fontId="13"/>
  </si>
  <si>
    <t>3-1-3 Hongo, Bunkyo-ku, Tokyo 113-8431, Japan</t>
  </si>
  <si>
    <t>03-5802-1985</t>
    <phoneticPr fontId="1"/>
  </si>
  <si>
    <t>月-金09：00～16：00</t>
    <phoneticPr fontId="13"/>
  </si>
  <si>
    <t>https://hosp.juntendo.ac.jp/ihc/（日本語、英語、中国語）</t>
    <rPh sb="33" eb="36">
      <t>ニホンゴ</t>
    </rPh>
    <rPh sb="37" eb="39">
      <t>エイゴ</t>
    </rPh>
    <rPh sb="40" eb="43">
      <t>チュウゴクゴ</t>
    </rPh>
    <phoneticPr fontId="1"/>
  </si>
  <si>
    <t>各診療科:EN</t>
    <phoneticPr fontId="13"/>
  </si>
  <si>
    <t>VISA, MASTER, AMEX, Diners Club, JCB, UC, DISCOVERY, 中国銀聯</t>
    <phoneticPr fontId="9"/>
  </si>
  <si>
    <t>J-DEBIT、医療費あと払いクレジットサービス(あとクレ)</t>
    <rPh sb="8" eb="10">
      <t>イリョウ</t>
    </rPh>
    <rPh sb="10" eb="11">
      <t>ヒ</t>
    </rPh>
    <rPh sb="13" eb="14">
      <t>バラ</t>
    </rPh>
    <phoneticPr fontId="1"/>
  </si>
  <si>
    <t>月-金 09：00～16：00</t>
    <phoneticPr fontId="1"/>
  </si>
  <si>
    <t>医療通訳サービス会社と連携し、多言語24時間</t>
  </si>
  <si>
    <t>白金台矯正歯科クリニック</t>
    <rPh sb="0" eb="3">
      <t>シロカネダイ</t>
    </rPh>
    <rPh sb="3" eb="5">
      <t>キョウセイ</t>
    </rPh>
    <rPh sb="5" eb="7">
      <t>シカ</t>
    </rPh>
    <phoneticPr fontId="13"/>
  </si>
  <si>
    <t>Shiroganedai Orthodontics</t>
  </si>
  <si>
    <t>東京都港区白金台4-8-9　2階</t>
    <phoneticPr fontId="13"/>
  </si>
  <si>
    <t>4-8-9 Shirokanedai, Minato-ku, Tokyo, 108-0071</t>
  </si>
  <si>
    <t>03-5475-6400</t>
  </si>
  <si>
    <t>月/火/水/木/金:10:00-19:00　土:10:00-18:00</t>
    <phoneticPr fontId="13"/>
  </si>
  <si>
    <t>http://tokyosmile.net/ (日本語)　http://tokyosmile.net/en/ (英語)</t>
  </si>
  <si>
    <t>その他：EN</t>
    <phoneticPr fontId="13"/>
  </si>
  <si>
    <t>新橋田中内科</t>
    <rPh sb="0" eb="2">
      <t>シンバシ</t>
    </rPh>
    <rPh sb="2" eb="4">
      <t>タナカ</t>
    </rPh>
    <rPh sb="4" eb="6">
      <t>ナイカ</t>
    </rPh>
    <phoneticPr fontId="13"/>
  </si>
  <si>
    <t>Shimbashi Tanaka Medical Clinic</t>
  </si>
  <si>
    <t>105-0004</t>
  </si>
  <si>
    <t>東京都港区新橋2-16-1 ニュー新橋ビル3F</t>
    <phoneticPr fontId="13"/>
  </si>
  <si>
    <t>3F, New Shinbashi Building, 2-16-1 Shimbashi, Minato-ku, Tokyo, 105-0004</t>
  </si>
  <si>
    <t>03-3580-9466</t>
  </si>
  <si>
    <t>月-金:10:00-13:00,14:30-18:00</t>
    <phoneticPr fontId="13"/>
  </si>
  <si>
    <t>http://tanaka-naika.jp/ (日本語)</t>
  </si>
  <si>
    <t>内科：EN</t>
    <phoneticPr fontId="13"/>
  </si>
  <si>
    <t>学校法人聖路加国際大学　聖路加国際病院</t>
    <phoneticPr fontId="13"/>
  </si>
  <si>
    <t>St. Luke's International Hospital</t>
  </si>
  <si>
    <t>104-8560</t>
  </si>
  <si>
    <t xml:space="preserve">東京都中央区明石町9番1号 </t>
    <phoneticPr fontId="13"/>
  </si>
  <si>
    <t xml:space="preserve">9-1 Akashicho Chuo-Ku, Tokyo, 104-8560 Japan </t>
  </si>
  <si>
    <t>03-3541-5151/英語</t>
    <phoneticPr fontId="1"/>
  </si>
  <si>
    <t>平日8：30～11：00（救急は24時間対応）</t>
    <rPh sb="0" eb="2">
      <t>ヘイジツ</t>
    </rPh>
    <phoneticPr fontId="13"/>
  </si>
  <si>
    <t>http://hospital.luke.ac.jp（日本語）
http://hospital.luke.ac.jp/eng（英語）
http://hospital.luke.ac.jp/cn/for-patients/（中国語）
http://hospital.luke.ac.jp/es/for-patients/（スペイン語）
http://hospital.luke.ac.jp/ru/for-patients/（ロシア語）
http://hospital.luke.ac.jp/tl/for-patients/（タガログ語）
http://hospital.luke.ac.jp/fr/for-patients/（フランス語）</t>
  </si>
  <si>
    <t>内科、血液内科、心療内科、呼吸器内科、呼吸器外科、腎臓内科、内分泌・代謝内科、神経内科、感染症内科、循環器内科、外科、心臓血管外科、消化器内科、消化器外科、形成外科、乳腺外科、脳神経外科、小児科、小児外科、産婦人科、整形外科、皮膚科、泌尿器科、眼科、耳鼻咽喉科、歯科、歯科口腔外科、精神科、緩和ケア内科、麻酔科、放射線科、病理診断科、臨床検査科、救急科、腫瘍内科、児童精神科、内分泌外科：EN、ZH、KO、RU</t>
    <phoneticPr fontId="1"/>
  </si>
  <si>
    <t>VISA、MASTER、AMEX、Diners　Club、JCB、中国銀聯</t>
  </si>
  <si>
    <t>ジェイデビット、nanaco、QUICPAY（平日８：３０－１７：３０のみ）</t>
    <rPh sb="23" eb="25">
      <t>ヘイジツ</t>
    </rPh>
    <phoneticPr fontId="1"/>
  </si>
  <si>
    <t>平日　9:00～17:00　英語・中国語・韓国語・ロシア語</t>
  </si>
  <si>
    <t>平日　9:00～17:00　英語・中国語・韓国語・ロシア語</t>
    <phoneticPr fontId="1"/>
  </si>
  <si>
    <t>電話通訳
24時間　英語・中国語・韓国語・ベトナム語・ネパール語・タガログ語・スペイン語・ポルトガル語・インドネシア語・イタリア語・フランス語・ドイツ語・ロシア語・タイ語・マレー語・クメール語・ミャンマー語</t>
    <phoneticPr fontId="1"/>
  </si>
  <si>
    <t>ポケトーク/24時間365日/アイルランド語、アゼルバイジャン語、アフリカーンス語、アムハラ語、アラビア語、アルバニア語、アルメニア語、イタリア語
インドネシア語、ウクライナ語、ウズベク語、ウルドゥー語、英語、エストニア語、オランダ語、カタルーニャ語、ガリシア語、韓国語、広東語、カンナダ語、ギリシャ語
グジャラート語、クメール語、クロアチア語、ジャワ語、ジョージア語、シンハラ語、スウェーデン語、ズールー語、スペイン語、スロバキア語、スワヒリ語、スンダ語、セルビア語
タイ語、タミル語、チェコ語、中国語、テルグ語、デンマーク語、ドイツ語、トルコ語、ネパール語、ノルウェー語、バスク語、ハンガリー語、バンジャーブ語、ヒンディー語
フィリピノ語、フィンランド語、フランス語、ブルガリア語、ベトナム語、ヘブライ語、ペルシア語、ベンガル語、ポートランド語、ボスニア語、ポルトガル語、マケドニア語、マラーティー語
マラヤーラム語、マレー語、ミャンマー語、モンゴル語、ラオ語、ラトビア語、リトアニア語、ルーマニア語、ロシア語</t>
    <phoneticPr fontId="1"/>
  </si>
  <si>
    <t>ソフィア歯列矯正歯科医院</t>
    <rPh sb="4" eb="6">
      <t>シレツ</t>
    </rPh>
    <rPh sb="6" eb="8">
      <t>キョウセイ</t>
    </rPh>
    <rPh sb="8" eb="10">
      <t>シカ</t>
    </rPh>
    <rPh sb="10" eb="12">
      <t>イイン</t>
    </rPh>
    <phoneticPr fontId="13"/>
  </si>
  <si>
    <t>Sophia Orthodintic Clinic</t>
  </si>
  <si>
    <t xml:space="preserve">
東京都港区六本木4-8-7 六本木嶋田ビル2F</t>
    <phoneticPr fontId="13"/>
  </si>
  <si>
    <t>2F, Roppongi Shimada Building, 4-8-7 Roppongi, Minato-ku, Tokyo, 106-0032</t>
  </si>
  <si>
    <t>03-3403-3795</t>
  </si>
  <si>
    <t>月-金:10:00-18:00　土日・休日:10:00-18:00（不定休）</t>
    <phoneticPr fontId="13"/>
  </si>
  <si>
    <t>http://www.sophia-ortho.com (日本語)</t>
  </si>
  <si>
    <t>大門メディカルクリニック</t>
    <rPh sb="0" eb="2">
      <t>ダイモン</t>
    </rPh>
    <phoneticPr fontId="13"/>
  </si>
  <si>
    <t>Daimon Medical Clinic</t>
  </si>
  <si>
    <t>105-0013</t>
  </si>
  <si>
    <t>東京都港区浜松町2-1-16 SVAX浜松町2ビル5F</t>
    <phoneticPr fontId="13"/>
  </si>
  <si>
    <t>5F, SVAX Hamamatsucho 2 Building, 2-1-16 Hamamatsucho, Minato-ku, Tokyo, 105-0013</t>
  </si>
  <si>
    <t>03-6435-6056</t>
  </si>
  <si>
    <t>月-金:12:00-14:15,16:00-19:00</t>
    <phoneticPr fontId="13"/>
  </si>
  <si>
    <t>http://daimonclinic.jp (日本語)　http://daimonclinic.jp/en (英語)</t>
  </si>
  <si>
    <t>高木デンタルクリニック</t>
    <rPh sb="0" eb="2">
      <t>タカギ</t>
    </rPh>
    <phoneticPr fontId="13"/>
  </si>
  <si>
    <t>takagidentalclinic</t>
    <phoneticPr fontId="9"/>
  </si>
  <si>
    <t>112-0002</t>
    <phoneticPr fontId="9"/>
  </si>
  <si>
    <t>東京都文京区小石川1-8-7-1F</t>
    <phoneticPr fontId="13"/>
  </si>
  <si>
    <t>1-8-7-1F,Koishikawa,Bunkyo-ku,Tokyo</t>
    <phoneticPr fontId="9"/>
  </si>
  <si>
    <t>03-3815-6725</t>
    <phoneticPr fontId="9"/>
  </si>
  <si>
    <t>火、木10：00～19：00</t>
    <phoneticPr fontId="13"/>
  </si>
  <si>
    <t>http://www.takagidc.jp</t>
    <phoneticPr fontId="9"/>
  </si>
  <si>
    <t>一般歯科:EN</t>
    <phoneticPr fontId="13"/>
  </si>
  <si>
    <t>VISA、MASTER</t>
    <phoneticPr fontId="9"/>
  </si>
  <si>
    <t>高輪内科クリニック</t>
    <rPh sb="0" eb="2">
      <t>タカナワ</t>
    </rPh>
    <rPh sb="2" eb="4">
      <t>ナイカ</t>
    </rPh>
    <phoneticPr fontId="13"/>
  </si>
  <si>
    <t>Takanawa Naika Clinic</t>
  </si>
  <si>
    <t>108-0074</t>
  </si>
  <si>
    <t>東京都港区高輪1-16-4</t>
    <phoneticPr fontId="13"/>
  </si>
  <si>
    <t>1-16-4 Takanawa, Minato-ku, Tokyo, 108-0074</t>
  </si>
  <si>
    <t>03-3449-6748</t>
  </si>
  <si>
    <t>月/火/木/金:9:00-13:00,16:00-19:00　土:9:00-13:00</t>
    <phoneticPr fontId="13"/>
  </si>
  <si>
    <t>http://www.takanawa-naika.com/ (日本語)</t>
  </si>
  <si>
    <t>高橋医院</t>
    <phoneticPr fontId="13"/>
  </si>
  <si>
    <t>TAKAHASHI CLINIC</t>
  </si>
  <si>
    <t>104―0032</t>
  </si>
  <si>
    <t>東京都中央区八丁堀3-26-8　
高橋ビル1階</t>
    <phoneticPr fontId="13"/>
  </si>
  <si>
    <t>1F TAKAHASHI Building 
3-26-8 Hatchobori 
Chuo-ku Tokyo</t>
  </si>
  <si>
    <t>03-3551-5955</t>
  </si>
  <si>
    <t>月曜～木曜　9:30～13:00
火曜～金曜　15:00～18:30</t>
    <phoneticPr fontId="13"/>
  </si>
  <si>
    <t>https://hatchobori.jp/english/（英語）
https://hatchobori.jp/（日本語）</t>
  </si>
  <si>
    <t>滝沢デンタルクリニック</t>
    <rPh sb="0" eb="2">
      <t>タキザワ</t>
    </rPh>
    <phoneticPr fontId="13"/>
  </si>
  <si>
    <t>Takizawa Dental Clinic</t>
  </si>
  <si>
    <t xml:space="preserve">
東京都港区赤坂3-9-18　BIC赤坂ビル4F</t>
    <phoneticPr fontId="13"/>
  </si>
  <si>
    <t>4F, BIC Akasaka Building, 3-9-18 Akasaka, Minato-ku, Tokyo, 107-0052</t>
  </si>
  <si>
    <t>03-3583-0506</t>
  </si>
  <si>
    <t>月-金:10:00-13:00,14:00-19:00　第2,4土曜日:10:00-12:00,14:00-16:00</t>
    <phoneticPr fontId="13"/>
  </si>
  <si>
    <t>タツノ内科・循環器科</t>
    <rPh sb="3" eb="5">
      <t>ナイカ</t>
    </rPh>
    <rPh sb="6" eb="10">
      <t>ジュンカンキカ</t>
    </rPh>
    <phoneticPr fontId="13"/>
  </si>
  <si>
    <t xml:space="preserve">Tatsuno Clinic of Internal and 
Cardiovascular </t>
  </si>
  <si>
    <t>113-0033</t>
  </si>
  <si>
    <t>東京都文京区本郷5-1-16 B1F</t>
    <phoneticPr fontId="13"/>
  </si>
  <si>
    <t>B1F, 5-1-16 Hongo, Bunkyo-ku, Tokyo, 113-0033</t>
  </si>
  <si>
    <t>03-5800-0203</t>
  </si>
  <si>
    <t>月/火/水/金:9:15-12:15,15:00-18:15　土:9:15-12:15</t>
    <phoneticPr fontId="13"/>
  </si>
  <si>
    <t>http://www.tatsuno-clinic.com (日本語)</t>
  </si>
  <si>
    <t>デンタルオフィス　レストラティブ　トウキョウ</t>
    <phoneticPr fontId="13"/>
  </si>
  <si>
    <t>Dental Office Restorative Tokyo</t>
  </si>
  <si>
    <t xml:space="preserve">
東京都中央区銀座7-5-19 銀座龍櫻閣ビル3階</t>
    <phoneticPr fontId="13"/>
  </si>
  <si>
    <t>3F, Ginza Ryuokaku Building, 7-5-19 Ginza, Chuo-ku, Tokyo, 104-0061</t>
  </si>
  <si>
    <t>03-6228-5664</t>
  </si>
  <si>
    <t>月-金:9:30-13:00, 14:00-18:30　土:9:00-13:00, 14:00-18:00</t>
    <phoneticPr fontId="13"/>
  </si>
  <si>
    <t>http://www.restorative.tokyo (日本語)</t>
  </si>
  <si>
    <t>デンタルサロン麹町</t>
    <rPh sb="7" eb="9">
      <t>コウジマチ</t>
    </rPh>
    <phoneticPr fontId="13"/>
  </si>
  <si>
    <t>Dental Salon Koujimachi</t>
  </si>
  <si>
    <t>102-0083</t>
    <phoneticPr fontId="1"/>
  </si>
  <si>
    <t>東京都千代田区麹町2-4-20 麹町鶴屋八幡ビル2階</t>
    <phoneticPr fontId="13"/>
  </si>
  <si>
    <t>Kojimachi Tsuruya Hachiman Bild2F, 2-4-20 Kojimachi, Chiyoda-ku, Tokyo, 102-0083</t>
    <phoneticPr fontId="9"/>
  </si>
  <si>
    <t>03-6268-9810</t>
  </si>
  <si>
    <t>http://www.dentalsalon-k.com (日本語)</t>
    <phoneticPr fontId="1"/>
  </si>
  <si>
    <t>トウキョウ メディカル エンド サージカル クリニック</t>
    <phoneticPr fontId="13"/>
  </si>
  <si>
    <t>Tokyo Medical and Surgery Clinic</t>
  </si>
  <si>
    <t>105-0011</t>
  </si>
  <si>
    <t>東京都港区芝公園3-4-30 32芝公園ビル2F</t>
    <phoneticPr fontId="13"/>
  </si>
  <si>
    <t>2F, Shibakoen Building, 3-4-30 Shibakoen, Minato-ku, Tokyo, 105-0011</t>
  </si>
  <si>
    <t>03-3436-3028</t>
  </si>
  <si>
    <t>月-金:9:00-17:30　土:9:00-13:00</t>
    <phoneticPr fontId="13"/>
  </si>
  <si>
    <t>http://tmsc.jp/HPB16/tmscjahp1222.html (日本語)　http://tmsc.jp (英語)</t>
  </si>
  <si>
    <t>内科：EN、DE、FR　外科：EN　小児科：EN、DE、FR　精神科：EN　皮膚科：EN　泌尿器科：EN　整形外科：EN　眼科：EN　耳鼻咽喉科：EN　産科：EN、DE、FR　婦人科：EN、DE、FR</t>
    <phoneticPr fontId="13"/>
  </si>
  <si>
    <t>東京科学大学病院</t>
    <rPh sb="2" eb="4">
      <t>カガク</t>
    </rPh>
    <phoneticPr fontId="16"/>
  </si>
  <si>
    <t>Institute of Science Tokyo Hospital</t>
    <phoneticPr fontId="1"/>
  </si>
  <si>
    <t>113-8519</t>
  </si>
  <si>
    <t>東京都文京区湯島1-5-45</t>
    <phoneticPr fontId="13"/>
  </si>
  <si>
    <t>1-5-45 Yushima, Bunkyo-ku, Tokyo, 113-8519</t>
  </si>
  <si>
    <t>03-5803-5650</t>
  </si>
  <si>
    <t>月-金:8:30-16:00　受付時間は、診療科により異なる</t>
    <phoneticPr fontId="13"/>
  </si>
  <si>
    <t>http://www.tmd.ac.jp/medhospital/index.html (日本語)　http://www.tmd.ac.jp/medhospital/english/ (英語)　http://www.tmd.ac.jp/medhospital/cn/（中国語）</t>
    <rPh sb="134" eb="137">
      <t>チュウゴクゴ</t>
    </rPh>
    <phoneticPr fontId="1"/>
  </si>
  <si>
    <t>EN,ZH　また、右記遠隔通訳サービス可能な言語なら、すべての診療科が対応可能</t>
    <rPh sb="9" eb="11">
      <t>ウキ</t>
    </rPh>
    <phoneticPr fontId="13"/>
  </si>
  <si>
    <t>VISA、MASTER、AMEX、Diners Club、JCB、DC</t>
    <phoneticPr fontId="1"/>
  </si>
  <si>
    <t>日本語、英語、中国語/平日8:30～17:15</t>
    <rPh sb="0" eb="3">
      <t>ニホンゴ</t>
    </rPh>
    <phoneticPr fontId="1"/>
  </si>
  <si>
    <t>日本語、英語、中国語</t>
    <rPh sb="0" eb="3">
      <t>ニホンゴ</t>
    </rPh>
    <rPh sb="7" eb="10">
      <t>チュウゴクゴ</t>
    </rPh>
    <phoneticPr fontId="1"/>
  </si>
  <si>
    <t>中国語/平日8:30～17:15</t>
    <rPh sb="0" eb="3">
      <t>チュウゴクゴ</t>
    </rPh>
    <phoneticPr fontId="1"/>
  </si>
  <si>
    <t>英語、中国語、韓国語、ポルトガル語、スペイン語、ベトナム語、ロシア語、タイ語、タガログ語、ネパール語、インドネシア語の機械翻訳及び電話医療通訳/24時間</t>
    <rPh sb="28" eb="29">
      <t>ゴ</t>
    </rPh>
    <rPh sb="33" eb="34">
      <t>ゴ</t>
    </rPh>
    <rPh sb="37" eb="38">
      <t>ゴ</t>
    </rPh>
    <rPh sb="43" eb="44">
      <t>ゴ</t>
    </rPh>
    <rPh sb="49" eb="50">
      <t>ゴ</t>
    </rPh>
    <rPh sb="57" eb="58">
      <t>ゴ</t>
    </rPh>
    <rPh sb="59" eb="61">
      <t>キカイ</t>
    </rPh>
    <rPh sb="61" eb="63">
      <t>ホンヤク</t>
    </rPh>
    <rPh sb="63" eb="64">
      <t>オヨ</t>
    </rPh>
    <rPh sb="65" eb="67">
      <t>デンワ</t>
    </rPh>
    <rPh sb="67" eb="69">
      <t>イリョウ</t>
    </rPh>
    <phoneticPr fontId="1"/>
  </si>
  <si>
    <t>ベトナム語、タイ語、ロシア語、タガログ語、ネパール語、インドネシア語、ヒンディー語の機械翻訳/24時間、電話医療通訳/平日9:00～18:00</t>
    <rPh sb="4" eb="5">
      <t>ゴ</t>
    </rPh>
    <rPh sb="8" eb="9">
      <t>ゴ</t>
    </rPh>
    <rPh sb="13" eb="14">
      <t>ゴ</t>
    </rPh>
    <rPh sb="19" eb="20">
      <t>ゴ</t>
    </rPh>
    <rPh sb="25" eb="26">
      <t>ゴ</t>
    </rPh>
    <rPh sb="33" eb="34">
      <t>ゴ</t>
    </rPh>
    <rPh sb="40" eb="41">
      <t>ゴ</t>
    </rPh>
    <rPh sb="42" eb="44">
      <t>キカイ</t>
    </rPh>
    <rPh sb="44" eb="46">
      <t>ホンヤク</t>
    </rPh>
    <rPh sb="49" eb="51">
      <t>ジカン</t>
    </rPh>
    <rPh sb="54" eb="56">
      <t>イリョウ</t>
    </rPh>
    <phoneticPr fontId="1"/>
  </si>
  <si>
    <t>東京クリニックデンタルオフィス</t>
    <rPh sb="0" eb="2">
      <t>トウキョウ</t>
    </rPh>
    <phoneticPr fontId="13"/>
  </si>
  <si>
    <t>Tokyo Clinic Dental Office</t>
  </si>
  <si>
    <t>151-0011</t>
  </si>
  <si>
    <t xml:space="preserve">
東京都港区芝公園3-4-30　32芝公園ビル3F</t>
    <phoneticPr fontId="13"/>
  </si>
  <si>
    <t>3F, 32 Shibakoen Building, 3-4-30 Shibakoen, Minato-ku, Tokyo, 151-0011</t>
  </si>
  <si>
    <t>03-3431-4225</t>
  </si>
  <si>
    <t>火/水/木/金:9:00-18:00　土:9:00-17:00　受付時間は、言語により異なる</t>
    <phoneticPr fontId="13"/>
  </si>
  <si>
    <t>http://www.tcdo.jp/jp (日本語)　http://www.tcdo.jp/ (英語)　</t>
  </si>
  <si>
    <t>歯科：EN、ZH</t>
    <phoneticPr fontId="13"/>
  </si>
  <si>
    <t>VISA、MASTER、AMEX、Diners Club、JCＢ</t>
  </si>
  <si>
    <t>東京スキンクリニック</t>
    <phoneticPr fontId="13"/>
  </si>
  <si>
    <t>Tokyo Skin Clinic</t>
  </si>
  <si>
    <t>東京都港区六本木2-4-9-2F</t>
    <phoneticPr fontId="13"/>
  </si>
  <si>
    <t>2-4-9-2F, Roppongi, Minato-ku, Tokyo</t>
  </si>
  <si>
    <t>03-3585-0272/-0282: 英語・オランダ語・フランス語・ドイツ語</t>
  </si>
  <si>
    <t>月水金14:00-19:00，火木土9:00-14:00，祝日は曜日により9-14時，14-19時のいずれかの時間帯診療。
海外・地方出張（毎月１０日以上）により変則的に休診。診療日はウェブカレンダーで表示。</t>
    <phoneticPr fontId="13"/>
  </si>
  <si>
    <t>http://www.tokyo-skin-clinic.com（日本語・英語）
http://www.skin-clinic.tokyo(英語)</t>
  </si>
  <si>
    <t>皮膚科・形成外科・アレルギー科・内科・婦人科・眼科・心療内科：EN・FR・DE・オランダ語
＊皮膚科・形成外科以外の標榜科目は基本的に外国人を対象とするプライマリケアのみ</t>
    <rPh sb="44" eb="45">
      <t>ゴ</t>
    </rPh>
    <phoneticPr fontId="13"/>
  </si>
  <si>
    <t>VISA, MASTER, DINERS CLUB, 中国銀聯</t>
  </si>
  <si>
    <t>J-DEBIT</t>
  </si>
  <si>
    <t>東京都済生会中央病院</t>
    <phoneticPr fontId="13"/>
  </si>
  <si>
    <t>TOKYO SAISEIKAI CENTRAL HOSPITAL</t>
  </si>
  <si>
    <t>東京都港区三田1－4－17</t>
    <phoneticPr fontId="13"/>
  </si>
  <si>
    <t>1-4-17 Mita, Minato-ku, Tokyo</t>
  </si>
  <si>
    <r>
      <t xml:space="preserve">03-3451-8211(代表日本語のみ)
</t>
    </r>
    <r>
      <rPr>
        <strike/>
        <sz val="12"/>
        <color theme="1"/>
        <rFont val="ＭＳ Ｐゴシック"/>
        <family val="3"/>
        <charset val="128"/>
      </rPr>
      <t>050-5358-2873(英語、中国語)</t>
    </r>
  </si>
  <si>
    <t>平日：8時30分～17時
土曜日（第1,3,5)：8時30分～12時
（救急外来365日24時間対応)</t>
    <rPh sb="4" eb="5">
      <t>ジ</t>
    </rPh>
    <rPh sb="7" eb="8">
      <t>フン</t>
    </rPh>
    <rPh sb="11" eb="12">
      <t>ジ</t>
    </rPh>
    <rPh sb="26" eb="27">
      <t>ジ</t>
    </rPh>
    <rPh sb="29" eb="30">
      <t>フン</t>
    </rPh>
    <rPh sb="33" eb="34">
      <t>ジ</t>
    </rPh>
    <phoneticPr fontId="13"/>
  </si>
  <si>
    <t xml:space="preserve">http://www.saichu.jp/（日）
https://www.saichu.jp/english/home/(英）
https://www.saichu.jp/chinese/home/（中）
</t>
    <rPh sb="61" eb="62">
      <t>エイ</t>
    </rPh>
    <phoneticPr fontId="1"/>
  </si>
  <si>
    <t xml:space="preserve">救急科：EN、ZH、KO、ES、PT、FR、RU
内科・外科：小児科：産婦人科・皮膚科・耳鼻咽喉科：泌尿器科：EN、ZH、ES、FR、RU
</t>
    <rPh sb="28" eb="30">
      <t>ゲカ</t>
    </rPh>
    <rPh sb="31" eb="34">
      <t>ショウニカ</t>
    </rPh>
    <rPh sb="35" eb="39">
      <t>サンフジンカ</t>
    </rPh>
    <rPh sb="40" eb="43">
      <t>ヒフカ</t>
    </rPh>
    <rPh sb="44" eb="46">
      <t>ジビ</t>
    </rPh>
    <rPh sb="46" eb="48">
      <t>インコウ</t>
    </rPh>
    <rPh sb="48" eb="49">
      <t>カ</t>
    </rPh>
    <rPh sb="50" eb="54">
      <t>ヒニョウキカ</t>
    </rPh>
    <phoneticPr fontId="13"/>
  </si>
  <si>
    <t>VISA、MASTER、AMEX、Diners Club、JCB、中国銀聯</t>
    <phoneticPr fontId="1"/>
  </si>
  <si>
    <t>Suica、PASMO、ICOCA、nanaco</t>
  </si>
  <si>
    <t>英語、中国語</t>
    <rPh sb="3" eb="6">
      <t>チュウゴクゴ</t>
    </rPh>
    <phoneticPr fontId="1"/>
  </si>
  <si>
    <t>365日24時間
英語、中国語、韓国語、スペイン語、ポルトガル語</t>
    <rPh sb="12" eb="15">
      <t>チュウゴクゴ</t>
    </rPh>
    <phoneticPr fontId="1"/>
  </si>
  <si>
    <t>74言語POCKETALK対応</t>
  </si>
  <si>
    <t>地方独立行政法人東京都立病院機構　東京都立駒込病院</t>
    <rPh sb="8" eb="11">
      <t>トウキョウト</t>
    </rPh>
    <rPh sb="11" eb="12">
      <t>リツ</t>
    </rPh>
    <rPh sb="12" eb="14">
      <t>ビョウイン</t>
    </rPh>
    <rPh sb="14" eb="16">
      <t>キコウ</t>
    </rPh>
    <rPh sb="17" eb="20">
      <t>トウキョウト</t>
    </rPh>
    <rPh sb="20" eb="21">
      <t>リツ</t>
    </rPh>
    <rPh sb="21" eb="23">
      <t>コマゴメ</t>
    </rPh>
    <rPh sb="23" eb="25">
      <t>ビョウイン</t>
    </rPh>
    <phoneticPr fontId="13"/>
  </si>
  <si>
    <t>Tokyo Metropolitan Cancer and Infectious Diseases Center Komagome Hospital</t>
  </si>
  <si>
    <t xml:space="preserve">113-8677 </t>
    <phoneticPr fontId="1"/>
  </si>
  <si>
    <t>東京都文京区本駒込三丁目18番22号</t>
    <phoneticPr fontId="13"/>
  </si>
  <si>
    <t>3-18-22 Honkomagome, Bunkyo-ku, Tokyo 113-8677</t>
  </si>
  <si>
    <t>03-3823-2101</t>
  </si>
  <si>
    <t>平日9-17時
土曜9-12時</t>
    <phoneticPr fontId="13"/>
  </si>
  <si>
    <t>＜日本語＞https://www.tmhp.jp/komagome/
＜英語＞https://www.tmhp.jp/komagome/en/
＜中国語＞https://www.tmhp.jp/komagome/zh/
＜韓国語＞https://www.tmhp.jp/komagome/ko/</t>
    <phoneticPr fontId="1"/>
  </si>
  <si>
    <t>全科対応,EN・ZH（「メディフォン」使用）</t>
  </si>
  <si>
    <t>DC,VISA,Master,UFJ,ニコス,JCB,アメリカンエクスプレス,ダイナースクラブ,ディスカバー,銀聯</t>
    <phoneticPr fontId="1"/>
  </si>
  <si>
    <t>J-Debit,電子マネー(Suica,PASMO,Kitaca,TOICA,manaca,ICOCA,SUGOCA,nimoca,はやかけん,WAON,nanaco,楽天Edy,QUICPay),QRコード決済（Smart Code系（メルペイ、LINE Payほか）,JCBプレモウォレット,ｄ払い,Pay Pay,ALIPAY,WeChat Pay)</t>
    <rPh sb="84" eb="86">
      <t>ラクテン</t>
    </rPh>
    <rPh sb="149" eb="150">
      <t>ハラ</t>
    </rPh>
    <phoneticPr fontId="1"/>
  </si>
  <si>
    <t>患者・地域サポートセンター</t>
    <rPh sb="0" eb="2">
      <t>カンジャ</t>
    </rPh>
    <rPh sb="3" eb="5">
      <t>チイキ</t>
    </rPh>
    <phoneticPr fontId="1"/>
  </si>
  <si>
    <t>必要に応じてＮＰＯ法人等に依頼している。</t>
  </si>
  <si>
    <t>ビデオ医療通訳（タブレット）メディフォン：[平日8時30分から18時00分まで]2言語英・中国　インターネット電話医療通訳（タブレット）メディフォン：[平日休日共に8時30分から24時00分まで]31言語：英、中国、広東、台湾、韓国、イタリア、ドイツ、フランス、ポルトガル、スペイン、ベトナム、ミャンマー、ロシア、タイ、ネパール、ヒンディー、モンゴル、ラオス、トルコ、ペルシャ、アラビア、ウルドゥー、ベンガル、ダリー、タミル、クメール、パシュトー、シンハラ、インドネシア、タガログ、ウクライナ
一般通訳：英・中・韓・ポルトガル・スペイン、[10-18時]タイ・ベトナム、[10-18時]ロシア
 スペイン・フランス・タガログ</t>
    <rPh sb="3" eb="5">
      <t>イリョウ</t>
    </rPh>
    <rPh sb="5" eb="7">
      <t>ツウヤク</t>
    </rPh>
    <rPh sb="22" eb="24">
      <t>ヘイジツ</t>
    </rPh>
    <rPh sb="25" eb="26">
      <t>ジ</t>
    </rPh>
    <rPh sb="28" eb="29">
      <t>フン</t>
    </rPh>
    <rPh sb="33" eb="34">
      <t>ジ</t>
    </rPh>
    <rPh sb="36" eb="37">
      <t>フン</t>
    </rPh>
    <rPh sb="41" eb="43">
      <t>ゲンゴ</t>
    </rPh>
    <rPh sb="43" eb="44">
      <t>エイ</t>
    </rPh>
    <rPh sb="45" eb="47">
      <t>チュウゴク</t>
    </rPh>
    <rPh sb="55" eb="57">
      <t>デンワ</t>
    </rPh>
    <rPh sb="57" eb="59">
      <t>イリョウ</t>
    </rPh>
    <rPh sb="59" eb="61">
      <t>ツウヤク</t>
    </rPh>
    <rPh sb="76" eb="78">
      <t>ヘイジツ</t>
    </rPh>
    <rPh sb="78" eb="80">
      <t>キュウジツ</t>
    </rPh>
    <rPh sb="80" eb="81">
      <t>トモ</t>
    </rPh>
    <rPh sb="83" eb="84">
      <t>ジ</t>
    </rPh>
    <rPh sb="86" eb="87">
      <t>フン</t>
    </rPh>
    <rPh sb="91" eb="92">
      <t>ジ</t>
    </rPh>
    <rPh sb="94" eb="95">
      <t>フンイッパンツウヤクエイジジ</t>
    </rPh>
    <phoneticPr fontId="1"/>
  </si>
  <si>
    <t>【翻訳アプリ「VoiceTra」】31言語対応【翻訳端末「ポケトーク」】74言語対応【翻訳機械端末「メディフォン」】17言語24時間対応可能</t>
    <rPh sb="43" eb="45">
      <t>ホンヤク</t>
    </rPh>
    <rPh sb="45" eb="47">
      <t>キカイ</t>
    </rPh>
    <rPh sb="47" eb="49">
      <t>タンマツ</t>
    </rPh>
    <rPh sb="64" eb="66">
      <t>ジカン</t>
    </rPh>
    <rPh sb="66" eb="68">
      <t>タイオウ</t>
    </rPh>
    <rPh sb="68" eb="70">
      <t>カノウ</t>
    </rPh>
    <phoneticPr fontId="1"/>
  </si>
  <si>
    <t>東京脳神経センター</t>
    <rPh sb="0" eb="2">
      <t>トウキョウ</t>
    </rPh>
    <rPh sb="2" eb="5">
      <t>ノウシンケイ</t>
    </rPh>
    <phoneticPr fontId="13"/>
  </si>
  <si>
    <t>Tokyo Neurological Center</t>
  </si>
  <si>
    <t>東京都港区虎ノ門4-1-17 神谷町プライムプレイス2F</t>
    <phoneticPr fontId="13"/>
  </si>
  <si>
    <t>2F,  Kamiyacho Prime Place, 4-1-17 Toranomon, Minato-ku, Tokyo, 105-0001</t>
  </si>
  <si>
    <t>03-5776-1200</t>
  </si>
  <si>
    <t>月-土:9:00-16:30</t>
    <phoneticPr fontId="13"/>
  </si>
  <si>
    <t>http://tokyo-neurological-center.com (日本語)</t>
  </si>
  <si>
    <t>脳神経外科：EN　その他：EN、FR</t>
    <phoneticPr fontId="13"/>
  </si>
  <si>
    <t>東京浜松町眼科クリニック</t>
    <rPh sb="0" eb="2">
      <t>トウキョウ</t>
    </rPh>
    <rPh sb="2" eb="5">
      <t>ハママツチョウ</t>
    </rPh>
    <rPh sb="5" eb="7">
      <t>ガンカ</t>
    </rPh>
    <phoneticPr fontId="13"/>
  </si>
  <si>
    <t>T・H・O Ophthalmology Clinic</t>
  </si>
  <si>
    <t>105-0022</t>
  </si>
  <si>
    <t>東京都港区海岸1-2-20 汐留ビルディング2F</t>
    <phoneticPr fontId="13"/>
  </si>
  <si>
    <t>2F, Shiodome Building, 1-2-20 Kaigan, Minato-ku, Tokyo, 105-0022</t>
  </si>
  <si>
    <t>03-3434-4113</t>
  </si>
  <si>
    <t>月/木:10:30-13:30,15:30-19:00　火/水/金:15:30-19:00</t>
    <phoneticPr fontId="13"/>
  </si>
  <si>
    <t>http://www.mikku.co.jp/tho/ (日本語)</t>
  </si>
  <si>
    <t>東京ビジネスクリニック　八重洲北口</t>
    <phoneticPr fontId="13"/>
  </si>
  <si>
    <t>Tokyo Business Clinic Yaesukitaguchi</t>
  </si>
  <si>
    <t>千代田区丸の内１－８－２　鉄鋼ビルディングＢ１Ｆ</t>
    <phoneticPr fontId="13"/>
  </si>
  <si>
    <t>Tekko Bldg.B1 1-8-2 Marunouchi Chiyoda-Ku Tokyo 100-0005</t>
  </si>
  <si>
    <t>03-6268-0079</t>
  </si>
  <si>
    <t>毎日9:00～20:30　</t>
    <rPh sb="0" eb="2">
      <t>マイニチ</t>
    </rPh>
    <phoneticPr fontId="13"/>
  </si>
  <si>
    <t>https://www.businessclinic.tokyo/yaesu-kitaguchi</t>
    <phoneticPr fontId="1"/>
  </si>
  <si>
    <t>総合内科、皮膚科、小児科、外科：英語、中国語、韓国語</t>
    <phoneticPr fontId="13"/>
  </si>
  <si>
    <t>VISA、MASTER、AMEX、Diners、JCB、銀レン</t>
  </si>
  <si>
    <t>交通系IC、ID、楽天Edy、WAON、nanaco、Ａｌｉｐａｙ、wechat</t>
  </si>
  <si>
    <t>英語・中国語・韓国語（その他言語要相談）</t>
  </si>
  <si>
    <t>英語、中国語、韓国語/9:00-21:00</t>
  </si>
  <si>
    <t>医療法人社団ミッドタウンクリニック　東京ミッドタウンクリニック</t>
    <rPh sb="18" eb="20">
      <t>トウキョウ</t>
    </rPh>
    <phoneticPr fontId="13"/>
  </si>
  <si>
    <t>Tokyo Midtown Clinic</t>
  </si>
  <si>
    <t>107‐6206</t>
  </si>
  <si>
    <t>東京都港区赤坂9‐7‐1　ミッドタウンタワー６F</t>
    <rPh sb="0" eb="2">
      <t>トウキョウ</t>
    </rPh>
    <rPh sb="2" eb="3">
      <t>ト</t>
    </rPh>
    <rPh sb="3" eb="5">
      <t>ミナトク</t>
    </rPh>
    <rPh sb="5" eb="7">
      <t>アカサカ</t>
    </rPh>
    <phoneticPr fontId="13"/>
  </si>
  <si>
    <t xml:space="preserve"> 6F Midtown Tower  9-7-1 akasaka,minatoku,Tokyoto</t>
  </si>
  <si>
    <t>（日本語）
03-5413-0080
（英語）
03‐5413‐7911</t>
    <rPh sb="1" eb="4">
      <t>ニホンゴ</t>
    </rPh>
    <rPh sb="20" eb="22">
      <t>エイゴ</t>
    </rPh>
    <phoneticPr fontId="97"/>
  </si>
  <si>
    <t>月～金曜日
9時～18時</t>
    <rPh sb="0" eb="1">
      <t>ツキ</t>
    </rPh>
    <rPh sb="2" eb="3">
      <t>キン</t>
    </rPh>
    <rPh sb="3" eb="5">
      <t>ヨウビ</t>
    </rPh>
    <rPh sb="7" eb="8">
      <t>ジ</t>
    </rPh>
    <rPh sb="11" eb="12">
      <t>ジ</t>
    </rPh>
    <phoneticPr fontId="13"/>
  </si>
  <si>
    <t>（日本語）https://www.tokyomidtown-mc.jp/
（英語）
https://www.tokyomidtown-mc.jp/en/</t>
    <rPh sb="1" eb="4">
      <t>ニホンゴ</t>
    </rPh>
    <rPh sb="38" eb="40">
      <t>エイゴ</t>
    </rPh>
    <phoneticPr fontId="97"/>
  </si>
  <si>
    <t>一般内科、整形外科、消化器内科、呼吸器内科、循環器内科、糖尿病内科、神経内科、脳神経外科、リウマチ科、婦人科/ 英語</t>
    <rPh sb="0" eb="2">
      <t>イッパン</t>
    </rPh>
    <rPh sb="2" eb="4">
      <t>ナイカ</t>
    </rPh>
    <rPh sb="5" eb="7">
      <t>セイケイ</t>
    </rPh>
    <rPh sb="7" eb="9">
      <t>ゲカ</t>
    </rPh>
    <rPh sb="10" eb="15">
      <t>ショウカキナイカ</t>
    </rPh>
    <rPh sb="16" eb="19">
      <t>コキュウキ</t>
    </rPh>
    <rPh sb="19" eb="21">
      <t>ナイカ</t>
    </rPh>
    <rPh sb="22" eb="25">
      <t>ジュンカンキ</t>
    </rPh>
    <rPh sb="25" eb="27">
      <t>ナイカ</t>
    </rPh>
    <rPh sb="28" eb="31">
      <t>トウニョウビョウ</t>
    </rPh>
    <rPh sb="31" eb="33">
      <t>ナイカ</t>
    </rPh>
    <rPh sb="34" eb="36">
      <t>シンケイ</t>
    </rPh>
    <rPh sb="36" eb="38">
      <t>ナイカ</t>
    </rPh>
    <rPh sb="39" eb="42">
      <t>ノウシンケイ</t>
    </rPh>
    <rPh sb="42" eb="44">
      <t>ゲカ</t>
    </rPh>
    <rPh sb="49" eb="50">
      <t>カ</t>
    </rPh>
    <rPh sb="51" eb="54">
      <t>フジンカ</t>
    </rPh>
    <rPh sb="56" eb="58">
      <t>エイゴ</t>
    </rPh>
    <phoneticPr fontId="13"/>
  </si>
  <si>
    <t>VISA、MASTER、AMEX、Diners　Club、JCB</t>
  </si>
  <si>
    <t>英語/9時～18時</t>
    <rPh sb="0" eb="2">
      <t>エイゴ</t>
    </rPh>
    <rPh sb="4" eb="5">
      <t>ジ</t>
    </rPh>
    <rPh sb="8" eb="9">
      <t>ジ</t>
    </rPh>
    <phoneticPr fontId="97"/>
  </si>
  <si>
    <t>東京ミッドタウンデンタルクリニック</t>
    <phoneticPr fontId="13"/>
  </si>
  <si>
    <t>Tokyo Midtown Dental Clinic</t>
  </si>
  <si>
    <t>107-6206</t>
  </si>
  <si>
    <t>東京都港区赤坂9-7-1　ミッドタウンタワー6F</t>
    <phoneticPr fontId="13"/>
  </si>
  <si>
    <t>Midtowntower 6F,9-7-1,Akasaka,Minato,Tokyo</t>
  </si>
  <si>
    <t>03-5413-7912</t>
  </si>
  <si>
    <t>月-土10:00-12:30,14:30-17:30</t>
    <phoneticPr fontId="13"/>
  </si>
  <si>
    <t>https://www.tokyomidtown-mc.jp/dental/index.html</t>
  </si>
  <si>
    <t>VISA,JCB.AMEXCiners Club,銀聯</t>
  </si>
  <si>
    <t>独立行政法人地域医療機能推進機構　東京高輪病院</t>
  </si>
  <si>
    <t>Tokyo Takanawa Hospital</t>
  </si>
  <si>
    <t>108-8606</t>
  </si>
  <si>
    <t>東京都港区高輪3-10-11</t>
    <phoneticPr fontId="13"/>
  </si>
  <si>
    <t>3-10-11 Takanawa Minato-ku Tokyo, JAPAN</t>
    <phoneticPr fontId="1"/>
  </si>
  <si>
    <t>03-3443-9191</t>
    <phoneticPr fontId="1"/>
  </si>
  <si>
    <t>平日8：30-17：15</t>
  </si>
  <si>
    <t>http://takanawa.jcho.go.jp</t>
  </si>
  <si>
    <t>内科、外科、脳神経外科、整形外科、形成外科、皮膚科、泌尿器科、眼科、耳鼻いんこう科、リハビリテーション科、放射線科、歯科口腔外科、麻酔科、婦人科：EN、ZN、RU</t>
    <rPh sb="69" eb="72">
      <t>フジンカ</t>
    </rPh>
    <phoneticPr fontId="1"/>
  </si>
  <si>
    <t xml:space="preserve">VISA MASTER Diners club JCB </t>
  </si>
  <si>
    <t xml:space="preserve">英語　中国語　ロシア語
平日9：00-16：00
</t>
    <phoneticPr fontId="1"/>
  </si>
  <si>
    <t xml:space="preserve">英語　中国語　ロシア語
</t>
  </si>
  <si>
    <t>19言語　毎日8:30-24:00
（英語、韓国語：24時間対応、その他言語は8：30～24：00の対応）</t>
    <rPh sb="2" eb="4">
      <t>ゲンゴ</t>
    </rPh>
    <phoneticPr fontId="1"/>
  </si>
  <si>
    <t xml:space="preserve">74言語POCKETALK対応
</t>
    <phoneticPr fontId="1"/>
  </si>
  <si>
    <t>国家公務員共済組合連合会虎の門病院</t>
    <phoneticPr fontId="13"/>
  </si>
  <si>
    <t>Toranomon Hospital</t>
    <phoneticPr fontId="1"/>
  </si>
  <si>
    <t>105-8470</t>
  </si>
  <si>
    <t>東京都港区虎ノ門2-2-2</t>
    <phoneticPr fontId="13"/>
  </si>
  <si>
    <t>2-2-2 Toranomon, Minato-ku, Tokyo,</t>
  </si>
  <si>
    <t xml:space="preserve">03-3588-1111 </t>
    <phoneticPr fontId="1"/>
  </si>
  <si>
    <t>月-金8:30〜10:30</t>
    <rPh sb="0" eb="1">
      <t>ツキ</t>
    </rPh>
    <rPh sb="2" eb="3">
      <t>キン</t>
    </rPh>
    <phoneticPr fontId="13"/>
  </si>
  <si>
    <t>https://toranomon.kkr.or.jp/</t>
    <phoneticPr fontId="1"/>
  </si>
  <si>
    <t>英語、中国語</t>
    <rPh sb="0" eb="2">
      <t>エイゴ</t>
    </rPh>
    <rPh sb="3" eb="6">
      <t>チュウゴクゴ</t>
    </rPh>
    <phoneticPr fontId="13"/>
  </si>
  <si>
    <t>ＪＣＢ，ＶＩＳＡ、Ｍaster、Amex</t>
    <phoneticPr fontId="1"/>
  </si>
  <si>
    <t>デビットカード・Alipay</t>
  </si>
  <si>
    <t>英語、中国語/平日9：00～16：00</t>
    <rPh sb="3" eb="6">
      <t>チュウゴクゴ</t>
    </rPh>
    <rPh sb="7" eb="9">
      <t>ヘイジツ</t>
    </rPh>
    <phoneticPr fontId="1"/>
  </si>
  <si>
    <t>英語/平日9：00～16：00</t>
    <rPh sb="3" eb="5">
      <t>ヘイジツ</t>
    </rPh>
    <phoneticPr fontId="1"/>
  </si>
  <si>
    <t>中国語/平日9：00～16：00</t>
    <rPh sb="0" eb="2">
      <t>チュウゴク</t>
    </rPh>
    <rPh sb="2" eb="3">
      <t>ゴ</t>
    </rPh>
    <rPh sb="4" eb="6">
      <t>ヘイジツ</t>
    </rPh>
    <phoneticPr fontId="1"/>
  </si>
  <si>
    <t>英、中、韓は24時間利用可　その他言語については言語により</t>
    <rPh sb="0" eb="1">
      <t>エイ</t>
    </rPh>
    <rPh sb="2" eb="3">
      <t>チュウ</t>
    </rPh>
    <rPh sb="4" eb="5">
      <t>カン</t>
    </rPh>
    <rPh sb="8" eb="10">
      <t>ジカン</t>
    </rPh>
    <rPh sb="10" eb="13">
      <t>リヨウカ</t>
    </rPh>
    <rPh sb="16" eb="19">
      <t>タゲンゴ</t>
    </rPh>
    <rPh sb="24" eb="26">
      <t>ゲンゴ</t>
    </rPh>
    <phoneticPr fontId="1"/>
  </si>
  <si>
    <t>多言語翻訳機対応
医療通訳（24時間対応：英語、中国語、韓国語、スペイン語、ポルトガル語、その他言語は平日：9：00～18：00の対応）
機械通訳：74ヵ国語対応</t>
    <rPh sb="0" eb="3">
      <t>タゲンゴ</t>
    </rPh>
    <rPh sb="3" eb="6">
      <t>ホンヤクキ</t>
    </rPh>
    <rPh sb="6" eb="8">
      <t>タイオウ</t>
    </rPh>
    <rPh sb="9" eb="11">
      <t>イリョウ</t>
    </rPh>
    <rPh sb="11" eb="13">
      <t>ツウヤク</t>
    </rPh>
    <rPh sb="16" eb="18">
      <t>ジカン</t>
    </rPh>
    <rPh sb="18" eb="20">
      <t>タイオウ</t>
    </rPh>
    <rPh sb="21" eb="23">
      <t>エイゴ</t>
    </rPh>
    <rPh sb="24" eb="27">
      <t>チュウゴクゴ</t>
    </rPh>
    <rPh sb="28" eb="31">
      <t>カンコクゴ</t>
    </rPh>
    <rPh sb="36" eb="37">
      <t>ゴ</t>
    </rPh>
    <rPh sb="43" eb="44">
      <t>ゴ</t>
    </rPh>
    <rPh sb="47" eb="48">
      <t>タ</t>
    </rPh>
    <rPh sb="48" eb="50">
      <t>ゲンゴ</t>
    </rPh>
    <rPh sb="51" eb="53">
      <t>ヘイジツ</t>
    </rPh>
    <rPh sb="65" eb="67">
      <t>タイオウ</t>
    </rPh>
    <rPh sb="69" eb="71">
      <t>キカイ</t>
    </rPh>
    <rPh sb="71" eb="73">
      <t>ツウヤク</t>
    </rPh>
    <rPh sb="77" eb="79">
      <t>コクゴ</t>
    </rPh>
    <rPh sb="79" eb="81">
      <t>タイオウ</t>
    </rPh>
    <phoneticPr fontId="16"/>
  </si>
  <si>
    <t>虎ノ門ヒルズトルナーレ歯科・矯正歯科</t>
    <rPh sb="0" eb="1">
      <t>トラ</t>
    </rPh>
    <rPh sb="2" eb="3">
      <t>モン</t>
    </rPh>
    <rPh sb="11" eb="13">
      <t>シカ</t>
    </rPh>
    <rPh sb="14" eb="16">
      <t>キョウセイ</t>
    </rPh>
    <rPh sb="16" eb="18">
      <t>シカ</t>
    </rPh>
    <phoneticPr fontId="13"/>
  </si>
  <si>
    <t>Toranomon Hills Tornare Dental Clinic</t>
  </si>
  <si>
    <t xml:space="preserve">
東京都港区虎ノ門1-23-3 虎ノ門ヒルズガーデンハウス3階</t>
    <phoneticPr fontId="13"/>
  </si>
  <si>
    <t>3F, Toranomon Hills Garden House, 1-23-3 Toranomon, Minato-ku, Tokyo, 105-0001</t>
  </si>
  <si>
    <t>03-3506-8024</t>
  </si>
  <si>
    <t>月-金:10:00-19:00　土:10:00-16:00</t>
    <phoneticPr fontId="13"/>
  </si>
  <si>
    <t>http://www.rmdcc.com/toranomon/ (日本語)　http://www.rmdcc.com/english/ (英語)</t>
  </si>
  <si>
    <t>ナショナルメディカルクリニック</t>
    <phoneticPr fontId="13"/>
  </si>
  <si>
    <t>National Medical Clinic</t>
  </si>
  <si>
    <t>東京都港区南麻布5-16-11-202</t>
    <phoneticPr fontId="13"/>
  </si>
  <si>
    <t>5-16-11-202 Minamiazabu, Minato-ku, Tokyo, 106-0047</t>
  </si>
  <si>
    <t>03-3473-2057</t>
  </si>
  <si>
    <t>月-金:9:00-12:00,13:30-17:00　土:9:00-12:00</t>
    <phoneticPr fontId="13"/>
  </si>
  <si>
    <t>http://www.nmclinic.net（日本語/英語）</t>
  </si>
  <si>
    <t>内科：EN、KO　小児科：EN、KO</t>
    <phoneticPr fontId="13"/>
  </si>
  <si>
    <t>ノブ　レストラティブ　デンタルオフィス</t>
    <phoneticPr fontId="13"/>
  </si>
  <si>
    <t>Nob Restorative Dental Office</t>
  </si>
  <si>
    <t>104-0028</t>
  </si>
  <si>
    <t xml:space="preserve">
東京都中央区八重洲2-5-6　KBYビル2F</t>
    <phoneticPr fontId="13"/>
  </si>
  <si>
    <t>2F, KBY Building, 2-5-6 Yaesu, Chuo-ku, Tokyo, 104-0028</t>
  </si>
  <si>
    <t>03-6225-5005</t>
  </si>
  <si>
    <t>月-金:9:30-18:00</t>
    <phoneticPr fontId="13"/>
  </si>
  <si>
    <t>http://www.team-tokyo.com (日本語)</t>
  </si>
  <si>
    <t>ノブデンタルオフィス</t>
    <phoneticPr fontId="13"/>
  </si>
  <si>
    <t>Nob Dental Office</t>
  </si>
  <si>
    <t xml:space="preserve">
東京都中央区八重洲2-5-6　KBYビル1F</t>
    <phoneticPr fontId="13"/>
  </si>
  <si>
    <t>1F, KBY Building, 2-5-6 Yaesu, Chuo-ku, Tokyo, 104-0028</t>
  </si>
  <si>
    <t>03-6225-5888</t>
  </si>
  <si>
    <t>月-金:10:30-20:00</t>
    <phoneticPr fontId="13"/>
  </si>
  <si>
    <t>http://www.nobu-dental-office.com (日本語)</t>
  </si>
  <si>
    <t>白山ながみね眼科</t>
    <rPh sb="0" eb="2">
      <t>ハクザン</t>
    </rPh>
    <rPh sb="6" eb="8">
      <t>ガンカ</t>
    </rPh>
    <phoneticPr fontId="13"/>
  </si>
  <si>
    <t>Hakusan Nagamine Eye Clinic</t>
  </si>
  <si>
    <t>112-0001</t>
  </si>
  <si>
    <t>東京都文京区白山5-36-9 白山麻の実ビル5F</t>
    <phoneticPr fontId="13"/>
  </si>
  <si>
    <t>5F, Akusan Asanomi Building, 5-36-9 Hakusan, Bunkyo-ku, Tokyo, 112-0001</t>
  </si>
  <si>
    <t>03-5842-2232</t>
  </si>
  <si>
    <t>月-金:10:00-12:00,15:00-18:30　土:10:00-13:00,14:30-17:00</t>
    <phoneticPr fontId="13"/>
  </si>
  <si>
    <t>http://www.nagamine-eye.com (日本語)</t>
    <phoneticPr fontId="1"/>
  </si>
  <si>
    <t>眼科：EN、ZH、KO</t>
    <phoneticPr fontId="13"/>
  </si>
  <si>
    <t>全受診日に英語、中国語、台湾語</t>
  </si>
  <si>
    <t>八川歯科医院</t>
    <rPh sb="0" eb="1">
      <t>ハチ</t>
    </rPh>
    <rPh sb="1" eb="2">
      <t>カワ</t>
    </rPh>
    <rPh sb="2" eb="4">
      <t>シカ</t>
    </rPh>
    <rPh sb="4" eb="6">
      <t>イイン</t>
    </rPh>
    <phoneticPr fontId="13"/>
  </si>
  <si>
    <t>Hachikawa Dental Clinic</t>
  </si>
  <si>
    <t>103-0028</t>
  </si>
  <si>
    <t xml:space="preserve">
東京都中央区八重洲1-7-10 今井ビル6F</t>
    <phoneticPr fontId="13"/>
  </si>
  <si>
    <t>6F, Imai Building, 1-7-10 Yaesu, Chuo-ku, Tokyo, 103-0028</t>
  </si>
  <si>
    <t>03-3276-3988</t>
  </si>
  <si>
    <t>http://www.ireba-life.com (日本語)</t>
  </si>
  <si>
    <t>歯科：EN、PT</t>
    <phoneticPr fontId="13"/>
  </si>
  <si>
    <t>ハヤシデンタルクリニック</t>
    <phoneticPr fontId="13"/>
  </si>
  <si>
    <t>Hayashi Dental Clinic</t>
  </si>
  <si>
    <t xml:space="preserve">
東京都台東区花川戸2-16-7 大津屋花二ビル2F</t>
    <phoneticPr fontId="13"/>
  </si>
  <si>
    <t xml:space="preserve"> 2 Chome-16-7 Hanakawado, Taitō-ku, Tōkyō-to 111-0033</t>
  </si>
  <si>
    <t>03-5246-8014</t>
  </si>
  <si>
    <t>月/火/木/金:10:00-13:00,16:00-19:30　水/土:10:00-13:00</t>
    <phoneticPr fontId="13"/>
  </si>
  <si>
    <t>歯科：EN、ZH、KO</t>
    <phoneticPr fontId="13"/>
  </si>
  <si>
    <t>医療法人社団美澄会ヒトミ歯科</t>
    <phoneticPr fontId="13"/>
  </si>
  <si>
    <t>Hitomi Dental Office</t>
  </si>
  <si>
    <t>112-0014</t>
  </si>
  <si>
    <t xml:space="preserve">文京区関口１－２４－６　朝日関口マンション１０２号 </t>
    <phoneticPr fontId="13"/>
  </si>
  <si>
    <t>Asahi Sekiguchi Mansion 1F  1-24-6 Sekiguchi, Bunkyo-ku, Tokyo</t>
  </si>
  <si>
    <t>03-6280-8789</t>
  </si>
  <si>
    <t>月-土1000-1830</t>
    <rPh sb="0" eb="1">
      <t>ツキ</t>
    </rPh>
    <rPh sb="2" eb="3">
      <t>ツチ</t>
    </rPh>
    <phoneticPr fontId="13"/>
  </si>
  <si>
    <t>www.hitomidental.com</t>
  </si>
  <si>
    <t>医療法人社団美澄会ヒトミ歯科赤坂</t>
    <phoneticPr fontId="13"/>
  </si>
  <si>
    <t>Hitomi Dental Office Akasaka</t>
  </si>
  <si>
    <t>港区赤坂２－１３－８　赤坂ロイヤルプラザ２０８</t>
    <phoneticPr fontId="13"/>
  </si>
  <si>
    <t>Akasaka Royal Plaza 2F 2-13-8 Akasaka, Minato-ku, Tokyo</t>
  </si>
  <si>
    <t>03-6277-7983</t>
  </si>
  <si>
    <t>月-土1000-1930</t>
    <rPh sb="0" eb="1">
      <t>ツキ</t>
    </rPh>
    <rPh sb="2" eb="3">
      <t>ツチ</t>
    </rPh>
    <phoneticPr fontId="13"/>
  </si>
  <si>
    <t>歯科、英語</t>
    <phoneticPr fontId="13"/>
  </si>
  <si>
    <t>日比谷クリニック</t>
    <rPh sb="0" eb="3">
      <t>ヒビヤ</t>
    </rPh>
    <phoneticPr fontId="13"/>
  </si>
  <si>
    <t>HIBIYA CLINIC</t>
    <phoneticPr fontId="9"/>
  </si>
  <si>
    <t>100-0006</t>
    <phoneticPr fontId="9"/>
  </si>
  <si>
    <t>千代田区有楽町1-7-1有楽町電気ビル南館３階</t>
    <phoneticPr fontId="13"/>
  </si>
  <si>
    <t>Yurakucho Denki Bldg.South Wing 3F 1-7-1Yurakucho,Chiyoda-ku,Tokyo 100-0006,Japan</t>
    <phoneticPr fontId="9"/>
  </si>
  <si>
    <t>03-3215-1105</t>
    <phoneticPr fontId="9"/>
  </si>
  <si>
    <t>月-金10:00-12:30 14:30-18:30　土10:00-12:30</t>
    <rPh sb="0" eb="1">
      <t>ツキ</t>
    </rPh>
    <rPh sb="2" eb="3">
      <t>キン</t>
    </rPh>
    <rPh sb="27" eb="28">
      <t>ツチ</t>
    </rPh>
    <phoneticPr fontId="13"/>
  </si>
  <si>
    <t>https://hibiya-clinic.com/</t>
    <phoneticPr fontId="9"/>
  </si>
  <si>
    <t>内科:EN</t>
    <rPh sb="0" eb="2">
      <t>ナイカ</t>
    </rPh>
    <phoneticPr fontId="13"/>
  </si>
  <si>
    <t>VISA　MASTER　AMEX　DinersClub JCB</t>
    <phoneticPr fontId="9"/>
  </si>
  <si>
    <t>英語</t>
    <rPh sb="0" eb="2">
      <t>エイゴ</t>
    </rPh>
    <phoneticPr fontId="9"/>
  </si>
  <si>
    <t>ひろこデンタルクリニック</t>
    <phoneticPr fontId="13"/>
  </si>
  <si>
    <t>Hiroko Dental Clinic</t>
  </si>
  <si>
    <t>108-0014</t>
  </si>
  <si>
    <t xml:space="preserve">
東京都港区芝5-16-1-4F</t>
    <phoneticPr fontId="13"/>
  </si>
  <si>
    <t>4F, 5-16-1 Shiba, Minato-ku, Tokyo, 108-0014</t>
  </si>
  <si>
    <t>03-3453-9700</t>
  </si>
  <si>
    <t>月-金:10:00-13:00,14:30-19:00</t>
    <phoneticPr fontId="13"/>
  </si>
  <si>
    <t>http://www.dentist-hiroko.com (日本語)</t>
  </si>
  <si>
    <t>前島歯科医院</t>
    <rPh sb="0" eb="2">
      <t>マエジマ</t>
    </rPh>
    <rPh sb="2" eb="4">
      <t>シカ</t>
    </rPh>
    <rPh sb="4" eb="6">
      <t>イイン</t>
    </rPh>
    <phoneticPr fontId="13"/>
  </si>
  <si>
    <t>Maejima Dental Clinic</t>
  </si>
  <si>
    <t>102-0072</t>
  </si>
  <si>
    <t xml:space="preserve">
東京都千代田区飯田橋3-5-1 東京区政会館1Ｆ</t>
    <phoneticPr fontId="13"/>
  </si>
  <si>
    <t>1F, Tokyo Kusei Kaika, 3-5-1 Iidabashi, Chiyoda-ku, Tokyo, 102-0072</t>
  </si>
  <si>
    <t>03-3234-6485</t>
  </si>
  <si>
    <t>月-金:9:30-13:00,15:00-19:00</t>
    <phoneticPr fontId="13"/>
  </si>
  <si>
    <t>http://www.maejima-dc.com (日本語)</t>
  </si>
  <si>
    <t>みなと芝クリニック</t>
    <rPh sb="3" eb="4">
      <t>シバ</t>
    </rPh>
    <phoneticPr fontId="13"/>
  </si>
  <si>
    <t>Minato Shinba Clinic</t>
  </si>
  <si>
    <t>105-0014</t>
  </si>
  <si>
    <t>東京都港区芝2-12-1　2F</t>
    <phoneticPr fontId="13"/>
  </si>
  <si>
    <t>2F, 2-12-1 Shiba, Minato-ku, Tokyo, 105-0014</t>
  </si>
  <si>
    <t>03-3457-0555</t>
  </si>
  <si>
    <t>月/火/木/金:9:00-19:00　土:9:00-13:00</t>
    <phoneticPr fontId="13"/>
  </si>
  <si>
    <t>http://www.minatoshiba-cl.com (日本語)　http://www.minato-shiba.com (日本語)</t>
  </si>
  <si>
    <t>美馬レディースクリニック</t>
    <rPh sb="0" eb="2">
      <t>ミマ</t>
    </rPh>
    <phoneticPr fontId="13"/>
  </si>
  <si>
    <t>Mima Ladies Clinic</t>
  </si>
  <si>
    <t>東京都港区赤坂3-13-13 中村ビル4F</t>
    <phoneticPr fontId="13"/>
  </si>
  <si>
    <t>4F, Nakamura Building, 3-13-13 Akasaka, Minato-ku, Tokyo, 107-0052</t>
  </si>
  <si>
    <t>03-6277-7397</t>
  </si>
  <si>
    <t>月/火/水/金:10:00-14:00,15:00-19:30　土:10:00-15:00</t>
    <phoneticPr fontId="13"/>
  </si>
  <si>
    <t>http://www.mima-ladies.com (日本語)　http://mima.ipidiw.com (中国)</t>
  </si>
  <si>
    <t>婦人科：EN、ZH、KO</t>
    <phoneticPr fontId="13"/>
  </si>
  <si>
    <t>茗荷谷かさい眼科</t>
    <rPh sb="0" eb="3">
      <t>ミョウガダニ</t>
    </rPh>
    <rPh sb="6" eb="8">
      <t>ガンカ</t>
    </rPh>
    <phoneticPr fontId="13"/>
  </si>
  <si>
    <t>Myogadani Kasai Eye Clinic</t>
  </si>
  <si>
    <t>112-0006</t>
  </si>
  <si>
    <t>東京都文京区小日向4-6-12　茗荷谷駅ＭＦビル2階</t>
    <phoneticPr fontId="13"/>
  </si>
  <si>
    <t>2F, Myogadani Eki MFBuilding, 4-6-12 Kohinata, Bunkyo-ku, Tokyo, 112-0006</t>
  </si>
  <si>
    <t>03-6912-2844</t>
  </si>
  <si>
    <t>月-土:10:00-13:00,14:30-18:30　祝日:10:00-13:00,14:30-18:00</t>
    <phoneticPr fontId="13"/>
  </si>
  <si>
    <t>http://myo-kasai-ganka.jp/ (日本語)</t>
  </si>
  <si>
    <t>眼科：EN、KO</t>
    <phoneticPr fontId="13"/>
  </si>
  <si>
    <t>安田歯科醫院</t>
    <rPh sb="0" eb="2">
      <t>ヤスダ</t>
    </rPh>
    <rPh sb="2" eb="4">
      <t>シカ</t>
    </rPh>
    <rPh sb="4" eb="6">
      <t>イイン</t>
    </rPh>
    <phoneticPr fontId="13"/>
  </si>
  <si>
    <t>Yasuda Dental Clinic</t>
  </si>
  <si>
    <t xml:space="preserve">
東京都台東区花川戸1-15-1　フェスタ花川戸201</t>
    <phoneticPr fontId="13"/>
  </si>
  <si>
    <t>201 Festa Hanakawado, 1-15-1 Hanakawado, Taito-ku, Tokyo, 111-0033</t>
  </si>
  <si>
    <t>03-6802-7196</t>
  </si>
  <si>
    <t>月/火/水/金:9:30-12:30, 14:30-18:30　土:9:30-12:30, 14:30-16:30</t>
    <phoneticPr fontId="13"/>
  </si>
  <si>
    <t>http://www.1174618.jp/ (日本語)</t>
  </si>
  <si>
    <t>山田英明下町クリニック</t>
    <phoneticPr fontId="13"/>
  </si>
  <si>
    <t>yamadahideakishitamachiclinic</t>
  </si>
  <si>
    <t>111-0035</t>
  </si>
  <si>
    <t>台東区西浅草3-16-6岩岡ビル1階</t>
    <phoneticPr fontId="13"/>
  </si>
  <si>
    <t>taitouku-nisiasakusa3-16-6iwaokabiru1kai</t>
  </si>
  <si>
    <t>5806-3077</t>
  </si>
  <si>
    <t>月-金9:30-18:30　土10:00-13:00</t>
    <rPh sb="0" eb="1">
      <t>ツキ</t>
    </rPh>
    <rPh sb="2" eb="3">
      <t>キン</t>
    </rPh>
    <rPh sb="14" eb="15">
      <t>ツチ</t>
    </rPh>
    <phoneticPr fontId="13"/>
  </si>
  <si>
    <t>www.8343.jp</t>
  </si>
  <si>
    <t>内科・外科:EN、KO</t>
    <phoneticPr fontId="13"/>
  </si>
  <si>
    <t>ユアクリニックお茶の水</t>
    <rPh sb="8" eb="9">
      <t>チャ</t>
    </rPh>
    <rPh sb="10" eb="11">
      <t>ミズ</t>
    </rPh>
    <phoneticPr fontId="13"/>
  </si>
  <si>
    <t>Your Clinic Ochanomizu</t>
  </si>
  <si>
    <t>101-0062</t>
  </si>
  <si>
    <t>東京都千代田区神田駿河台2-4お茶の水日建ビル3F</t>
    <phoneticPr fontId="13"/>
  </si>
  <si>
    <t>3F, Ochanomizu Nikken Building, 2-4 Kandasurugadai, Chiyoda-ku, Tokyo, 101-0062</t>
  </si>
  <si>
    <t>03-3259-1190</t>
  </si>
  <si>
    <t>月-金:10:00-13:30,15:30-19:30　土:10:00-13:30　祝日:10:00-13:30,15:30-18:00　受付時間は、診療科により異なる</t>
    <phoneticPr fontId="13"/>
  </si>
  <si>
    <t>http://yourclinic.jp (日本語)</t>
  </si>
  <si>
    <t>内科：EN　小児科：EN</t>
    <phoneticPr fontId="13"/>
  </si>
  <si>
    <t>吉川クリニック</t>
    <rPh sb="0" eb="2">
      <t>ヨシカワ</t>
    </rPh>
    <phoneticPr fontId="13"/>
  </si>
  <si>
    <t>Yoshikawa Clinic</t>
  </si>
  <si>
    <t>東京都文京区白山5-36-9 白山麻の実ビル4F</t>
    <phoneticPr fontId="13"/>
  </si>
  <si>
    <t>4F, Hakusan Asanomi  Building, 5-36-9 Hakusan, Bunkyo-ku, Tokyo, 112-0001</t>
  </si>
  <si>
    <t>03-5840-5677</t>
  </si>
  <si>
    <t>月-金:9:00-19:00　土:9:00-13:00</t>
    <phoneticPr fontId="13"/>
  </si>
  <si>
    <t>http://www.yoshikawa-clinic.jp/ (日本語)</t>
  </si>
  <si>
    <t>レイコデンタルクリニック</t>
    <phoneticPr fontId="13"/>
  </si>
  <si>
    <t>Reiko Dental Clinic</t>
  </si>
  <si>
    <t>港区赤坂5-1-30-101</t>
    <phoneticPr fontId="13"/>
  </si>
  <si>
    <t>5-1-30-101、Akasaka, Minato, Tokyo</t>
  </si>
  <si>
    <t>03-5114-6077</t>
  </si>
  <si>
    <t>診療時間内およびメール対応可</t>
    <phoneticPr fontId="13"/>
  </si>
  <si>
    <t>http://www/reiko-dental.com</t>
  </si>
  <si>
    <t>歯科一般:EN</t>
    <phoneticPr fontId="13"/>
  </si>
  <si>
    <t>自費診療のみカード可</t>
  </si>
  <si>
    <t>英語/診療時間内</t>
  </si>
  <si>
    <t>外国語対応の問診票、メール対応
英語/診療時間内</t>
  </si>
  <si>
    <t>ロイヤル歯科医院</t>
    <rPh sb="4" eb="6">
      <t>シカ</t>
    </rPh>
    <rPh sb="6" eb="8">
      <t>イイン</t>
    </rPh>
    <phoneticPr fontId="13"/>
  </si>
  <si>
    <t>ＲＯＹＡＬ　ＤＥＮＴＡＬ</t>
    <phoneticPr fontId="9"/>
  </si>
  <si>
    <t>106-0032</t>
    <phoneticPr fontId="9"/>
  </si>
  <si>
    <t xml:space="preserve">東京都港区六本木4-10-11 </t>
    <phoneticPr fontId="13"/>
  </si>
  <si>
    <t>４－１０－１１,Ｒｏｐｐｏｎｇｉ,Ｍｉｎａｔｏ-Ｋｕ,Ｔｏｋｙｏ</t>
    <phoneticPr fontId="9"/>
  </si>
  <si>
    <t>03-3404-0819</t>
    <phoneticPr fontId="9"/>
  </si>
  <si>
    <t>火～土9:00～17:00</t>
    <phoneticPr fontId="13"/>
  </si>
  <si>
    <t>http://www.royal-dental-roppongi.com</t>
    <phoneticPr fontId="9"/>
  </si>
  <si>
    <t>VISA，MASTER、AMEX</t>
    <phoneticPr fontId="9"/>
  </si>
  <si>
    <t>歯科診療所</t>
    <rPh sb="0" eb="2">
      <t>シカ</t>
    </rPh>
    <rPh sb="2" eb="4">
      <t>シンリョウ</t>
    </rPh>
    <rPh sb="4" eb="5">
      <t>トコロ</t>
    </rPh>
    <phoneticPr fontId="9"/>
  </si>
  <si>
    <t>六本木HATクリニック</t>
    <phoneticPr fontId="13"/>
  </si>
  <si>
    <t>Ｒｏｐｐｏｎｇｉ　ＨＡＴ　Ｃｌｉｎｉｃ</t>
  </si>
  <si>
    <t xml:space="preserve">
港区六本木３－１－１　六本木T-CUBE２Ｆ </t>
    <phoneticPr fontId="13"/>
  </si>
  <si>
    <t>ＲＯＰＰＯＮＧＩ　Ｔ－ＣＵＢＥ　２Ｆ　３－１－１　Ｒｏｐｐｏｎｇｉ　Ｍｉｎａｔｏ－Ｋｕ</t>
  </si>
  <si>
    <t>03-3584-1132（日本語）
03-3585-3232（英語）</t>
  </si>
  <si>
    <t>月・火・木・金
10:00－14:00
15:00－19:00
水
10:00－14:00
16:00－19:00</t>
    <phoneticPr fontId="13"/>
  </si>
  <si>
    <t>http://www.roppongi-hat.com/（日本語）
http://www.roppongi-hat.com/english/（英語）</t>
  </si>
  <si>
    <t>一般内科：EN
循環器内科：EN</t>
    <phoneticPr fontId="13"/>
  </si>
  <si>
    <t>VISA、MASTER、JCB、AMEX、DinersClub、DISCOVER</t>
  </si>
  <si>
    <t>英語・全時間帯</t>
  </si>
  <si>
    <t>六本木ヒルズクリニック</t>
    <rPh sb="0" eb="3">
      <t>ロッポンギ</t>
    </rPh>
    <phoneticPr fontId="13"/>
  </si>
  <si>
    <t>Roppongi Hills Clinic</t>
  </si>
  <si>
    <t>106-6106</t>
  </si>
  <si>
    <t>東京都港区六本木6－10－1六本木ヒルズ森タワー6階</t>
    <phoneticPr fontId="13"/>
  </si>
  <si>
    <t>6F, Roppongi Hills Mori Tower, 6-10-1 Roppongi, Minato-ku, Tokyo, 106-6106</t>
  </si>
  <si>
    <t>03-3796-0066</t>
  </si>
  <si>
    <t>月-金:9:45-13:00,14:20-18:00　土:9:45-13:00</t>
    <phoneticPr fontId="13"/>
  </si>
  <si>
    <t>http://www.66clinic.com (日本語)　http://www.66clinic.com/en/ (英語)</t>
  </si>
  <si>
    <t>内科：EN　皮膚科：EN　泌尿器科：EN　整形外科：EN　眼科：EN　耳鼻咽喉科：EN　婦人科：EN</t>
    <phoneticPr fontId="13"/>
  </si>
  <si>
    <t>和田耳鼻咽喉科</t>
    <rPh sb="0" eb="2">
      <t>ワダ</t>
    </rPh>
    <rPh sb="2" eb="4">
      <t>ジビ</t>
    </rPh>
    <rPh sb="4" eb="6">
      <t>インコウ</t>
    </rPh>
    <rPh sb="6" eb="7">
      <t>カ</t>
    </rPh>
    <phoneticPr fontId="13"/>
  </si>
  <si>
    <t>Wada Otorhinolaryngory</t>
  </si>
  <si>
    <t>東京都千代田区鍛治町2-2-9 第2登栄ビル4F</t>
    <phoneticPr fontId="13"/>
  </si>
  <si>
    <t>4F, Daini Toei Building, 2-2-9 Kajicho, Chiyoda-ku, Tokyo, 101-0044</t>
  </si>
  <si>
    <t>03-3255-1187</t>
  </si>
  <si>
    <t>月/火/水/金:9:30-13:00,14:00-17:00　木:9:30-13:00</t>
    <phoneticPr fontId="13"/>
  </si>
  <si>
    <t>http://wadajibiinkouka.web.fc2.com/ (日本語)</t>
  </si>
  <si>
    <t>VISA、MASTER、AMEX,Diners Club.JCB</t>
  </si>
  <si>
    <t>虎ノ門中村クリニック</t>
    <rPh sb="0" eb="1">
      <t>トラノモn</t>
    </rPh>
    <phoneticPr fontId="13"/>
  </si>
  <si>
    <t>Toranomon Nakamura Clinic</t>
    <phoneticPr fontId="1"/>
  </si>
  <si>
    <t>東京都港区虎ノ門3-10-4虎ノ門ガーデン103</t>
    <rPh sb="14" eb="15">
      <t>トラノ</t>
    </rPh>
    <phoneticPr fontId="13"/>
  </si>
  <si>
    <t>Toranomon Garden #103 3-10-4 Toranomon, Minatoku, Tokyo</t>
    <phoneticPr fontId="1"/>
  </si>
  <si>
    <t>03-6823-1409</t>
    <phoneticPr fontId="1"/>
  </si>
  <si>
    <t>月火水金：9:30-13:00, 15:00-20:00、土日：10:00-13:00, 14:00-19:00、木：9:30-12:30 16:00-20:00</t>
    <rPh sb="1" eb="2">
      <t>カヨウ</t>
    </rPh>
    <rPh sb="29" eb="30">
      <t>ドヨウ</t>
    </rPh>
    <rPh sb="57" eb="58">
      <t>モクヨウ</t>
    </rPh>
    <phoneticPr fontId="13"/>
  </si>
  <si>
    <t>http://toranyc.com</t>
  </si>
  <si>
    <t>内科・消化器内科・耳鼻科・皮膚科：EN、CN</t>
    <rPh sb="9" eb="12">
      <t>ジビカ</t>
    </rPh>
    <rPh sb="13" eb="16">
      <t>ヒフカ</t>
    </rPh>
    <phoneticPr fontId="13"/>
  </si>
  <si>
    <t>楽天Edy、Suica, PASMO, ICOCA、Waon, nanaco</t>
  </si>
  <si>
    <t>中国語/全時間帯</t>
    <rPh sb="0" eb="3">
      <t>チュウ</t>
    </rPh>
    <rPh sb="4" eb="8">
      <t>ゼンジカンタイ</t>
    </rPh>
    <phoneticPr fontId="1"/>
  </si>
  <si>
    <t>英語/全時間帯</t>
    <rPh sb="0" eb="2">
      <t>エイゴ</t>
    </rPh>
    <rPh sb="3" eb="7">
      <t>ゼンジカンタイ</t>
    </rPh>
    <phoneticPr fontId="13"/>
  </si>
  <si>
    <t>英語/中国語　全時間帯</t>
    <rPh sb="0" eb="2">
      <t>エイゴ</t>
    </rPh>
    <rPh sb="3" eb="6">
      <t>チュウ</t>
    </rPh>
    <rPh sb="7" eb="11">
      <t>ゼンジカンタイ</t>
    </rPh>
    <phoneticPr fontId="13"/>
  </si>
  <si>
    <t>本郷耳鼻咽喉科クリニック</t>
    <phoneticPr fontId="13"/>
  </si>
  <si>
    <t>Hongo ENT Clinic</t>
  </si>
  <si>
    <t>東京都文京区本郷4-2-8　フローラビルディング2階</t>
    <phoneticPr fontId="13"/>
  </si>
  <si>
    <t>Hongo 4-2-8 2F, Bunkyo-ku, Tokyo, 113-0033, JAPAN</t>
  </si>
  <si>
    <t>03-5689-4133</t>
  </si>
  <si>
    <t>月曜、火曜、水曜、金曜：9:45-12:45,15:15-18:15。土曜：9:45-12:45</t>
    <phoneticPr fontId="13"/>
  </si>
  <si>
    <t>http://www.hongoent.com/（日本語）http://www.hongoent.com/english/（英語）</t>
  </si>
  <si>
    <t>山中歯科医院</t>
    <phoneticPr fontId="13"/>
  </si>
  <si>
    <t>Yamanaka Dental Clinic</t>
  </si>
  <si>
    <t>108-0073</t>
    <phoneticPr fontId="1"/>
  </si>
  <si>
    <t>東京都港区三田2-7-12　徳文堂1階</t>
    <rPh sb="0" eb="3">
      <t>トウキョウト</t>
    </rPh>
    <rPh sb="4" eb="5">
      <t>ク</t>
    </rPh>
    <rPh sb="5" eb="7">
      <t>ミタ</t>
    </rPh>
    <rPh sb="14" eb="15">
      <t>トク</t>
    </rPh>
    <rPh sb="15" eb="16">
      <t>ブン</t>
    </rPh>
    <rPh sb="16" eb="17">
      <t>ドウ</t>
    </rPh>
    <rPh sb="18" eb="19">
      <t>カイ</t>
    </rPh>
    <phoneticPr fontId="13"/>
  </si>
  <si>
    <t>2-7-12-1F Mita, Minato-ku, Tokyo</t>
    <phoneticPr fontId="1"/>
  </si>
  <si>
    <t>03-6381-7778</t>
    <phoneticPr fontId="1"/>
  </si>
  <si>
    <t>月ー金：9:30-18:00、土：9:30-16:00</t>
    <rPh sb="15" eb="16">
      <t>ド</t>
    </rPh>
    <phoneticPr fontId="13"/>
  </si>
  <si>
    <t>https://www.118yamanaka.com</t>
    <phoneticPr fontId="1"/>
  </si>
  <si>
    <t>ユアクリニック秋葉原</t>
    <phoneticPr fontId="13"/>
  </si>
  <si>
    <t>Your Clinic Akihabara</t>
  </si>
  <si>
    <t>101-0021</t>
  </si>
  <si>
    <t>東京都千代田区外神田4-9-2千住ビル4階</t>
    <phoneticPr fontId="13"/>
  </si>
  <si>
    <t>Senjubld4F,4-9-2,sotokanda,chiyoda-ku Tokyo</t>
  </si>
  <si>
    <t>03-3256-1180</t>
  </si>
  <si>
    <t>月・木・金：9：30-19：00　火：15：00-19：00　水・土・祝：9：30-13：30</t>
    <phoneticPr fontId="13"/>
  </si>
  <si>
    <t>https://yourclinicakb.jp/</t>
  </si>
  <si>
    <t>内科・小児科：EN</t>
    <phoneticPr fontId="13"/>
  </si>
  <si>
    <t>VISA,MASTER,AMEX,DinersClub,JCB</t>
  </si>
  <si>
    <t>楽天Edy、楽天ペイ、PayPay,LINE Pay、アリペイ、QUICPay、ID、Apple Pay、nanaco、Suica、PASMO</t>
  </si>
  <si>
    <t>西麻布インターナショナルクリニック</t>
    <phoneticPr fontId="13"/>
  </si>
  <si>
    <t>Nishiazabu International Clinic</t>
  </si>
  <si>
    <t>東京都港区西麻布3-17-20　LY西麻布２F</t>
    <phoneticPr fontId="13"/>
  </si>
  <si>
    <t>２F,LY,Nishiazabu Minatoku Tokyo 106-0031 Japan</t>
  </si>
  <si>
    <t>03-6447-5966</t>
  </si>
  <si>
    <t>月－金
8:00－13:00
15:00－20:00
土日　9:00－13:00</t>
    <phoneticPr fontId="13"/>
  </si>
  <si>
    <t xml:space="preserve">http://nic-med.com/（日本語）
https://nic-med.com/english/（英語）
</t>
    <phoneticPr fontId="1"/>
  </si>
  <si>
    <t>内科：EN、ZH
外科：EN、ZH
小児科：EN、ZH
泌尿器科：EN、ZH</t>
    <phoneticPr fontId="13"/>
  </si>
  <si>
    <t>VISA、MASTER、JCB、AMERICAN EXPRESS、DinersClub、DISCOVER</t>
    <phoneticPr fontId="1"/>
  </si>
  <si>
    <t>交通系IC,PayPay,We Chat Pay,Ali Pay</t>
    <phoneticPr fontId="1"/>
  </si>
  <si>
    <t>京野アートクリニック高輪</t>
    <phoneticPr fontId="13"/>
  </si>
  <si>
    <t>Kyono ART Clinic Takanawa</t>
  </si>
  <si>
    <t>東京都港区高輪3－1－3－1
高輪コート5階</t>
    <phoneticPr fontId="13"/>
  </si>
  <si>
    <t>Takanawa Court 5th floor
Takanawa3-13-1
Minato ku
Tokyo
Japan
108-0074</t>
  </si>
  <si>
    <t>03-6408-4124</t>
  </si>
  <si>
    <t>月～金（火は13:00まで）
7:30－17:00
日
9:00－14:00</t>
    <phoneticPr fontId="13"/>
  </si>
  <si>
    <t>日本語　https://ivf-kyono.com/
英語　https://ivf-kyono.com/english/</t>
  </si>
  <si>
    <t>婦人科（不妊治療）・泌尿器科（男性不妊）
EN</t>
    <phoneticPr fontId="13"/>
  </si>
  <si>
    <t>AMEX,VISA,MASTER,
MUFG,DC,UFJ,NICOS</t>
  </si>
  <si>
    <t xml:space="preserve">英語/月～土9:00－11:00
14:00－15:30（火曜は午前診療のみ）
</t>
  </si>
  <si>
    <t>英語/月～土9:00－11:00
14:00－15:30（火曜は午前診療のみ）</t>
  </si>
  <si>
    <t>高輪矯正歯科医院</t>
    <phoneticPr fontId="13"/>
  </si>
  <si>
    <t>takanawaorthodontics</t>
  </si>
  <si>
    <t>港区高輪3-25-20
京急第５ビル3F</t>
    <phoneticPr fontId="13"/>
  </si>
  <si>
    <t xml:space="preserve">keikyu 5th BLDG 3F 
3-25-20takanawa minato-ku 
tokyo </t>
  </si>
  <si>
    <t>03-3280-1700</t>
  </si>
  <si>
    <t>平日10：00～19：30
土曜9：30～18：00
木・日・祝　休み</t>
    <phoneticPr fontId="13"/>
  </si>
  <si>
    <t>www.gold.or.jp</t>
  </si>
  <si>
    <t>矯正歯科：EN</t>
    <phoneticPr fontId="13"/>
  </si>
  <si>
    <t>VISA　JCB
AMEX　Dinners　等</t>
  </si>
  <si>
    <t>銀座並木通り　心療内科・内科クリニック</t>
    <phoneticPr fontId="13"/>
  </si>
  <si>
    <t>PsI　clinic</t>
  </si>
  <si>
    <t>東京都中央区銀座8-5-4　マディソンビル7階</t>
    <phoneticPr fontId="13"/>
  </si>
  <si>
    <t>Madison Bldg. 7F  8-5-4,Ginza,Chuo-ku,Tokyo,Japan</t>
  </si>
  <si>
    <t>03-6228-5581：英語</t>
  </si>
  <si>
    <t>月・水-金：10：00-13：00、14：30-20：00　　土：10：00-13：00、14：30-17：00</t>
    <phoneticPr fontId="13"/>
  </si>
  <si>
    <t>https://www.psim.cc　（日本語）</t>
  </si>
  <si>
    <t>心療内科：EN
内科：EN</t>
    <phoneticPr fontId="13"/>
  </si>
  <si>
    <t>しば胃腸こうもんクリニック</t>
    <phoneticPr fontId="13"/>
  </si>
  <si>
    <t>Shibaicho Anus Clinic</t>
  </si>
  <si>
    <t>東京都港区芝4－11－5　KT　ビル３F</t>
    <phoneticPr fontId="13"/>
  </si>
  <si>
    <t>4－11－5　Shiba KT　Bldg 3F　Minatoku　Tokyo</t>
  </si>
  <si>
    <t>03－6453－9307</t>
  </si>
  <si>
    <t>月火木金9:30－12:30、15:00-18:00　土9:30-12:30</t>
    <rPh sb="0" eb="1">
      <t>ツキ</t>
    </rPh>
    <rPh sb="1" eb="2">
      <t>ヒ</t>
    </rPh>
    <rPh sb="2" eb="3">
      <t>モク</t>
    </rPh>
    <rPh sb="3" eb="4">
      <t>キン</t>
    </rPh>
    <rPh sb="27" eb="28">
      <t>ツチ</t>
    </rPh>
    <phoneticPr fontId="13"/>
  </si>
  <si>
    <t>日本語：shibaangel.com　英語：www.shibaangel.com/english/</t>
  </si>
  <si>
    <t>肛門外科　消化器内科　外科　：EN、KO</t>
    <phoneticPr fontId="13"/>
  </si>
  <si>
    <t>表参道ヘレネクリニック</t>
    <phoneticPr fontId="13"/>
  </si>
  <si>
    <t>Omotesando Helene Clinic</t>
  </si>
  <si>
    <t>東京都港区南青山 5-9-15　青山OHMOTOビル 3階</t>
    <phoneticPr fontId="13"/>
  </si>
  <si>
    <t>Aoyama OHMOTO bldg. 3F, 5-9-15 Minamiaoyama, Minato-ku, Tokyo</t>
  </si>
  <si>
    <t>03-3400-2277
(全言語共通)</t>
  </si>
  <si>
    <t>月・火、木～土、
祝日：
10:00 〜 19:00
(水・日休診)</t>
    <phoneticPr fontId="13"/>
  </si>
  <si>
    <t>https://stemcells.jp/ (日本語)
http://stemcellcenter.cc/cn/en/ (英語)
http://stemcellcenter.cc/cn/ (中国語)
http://stemcellcenter.cc/vn/ (ベトナム語)</t>
  </si>
  <si>
    <t>【対応診療科】
皮膚科, 麻酔科, 内科, 放射線科, 形成外科, 歯科, 歯科口腔外科
【対応可能言語】
EN、ZH、VI
(全診療科共通)</t>
    <phoneticPr fontId="13"/>
  </si>
  <si>
    <t>VISA、MASTER、AMEX、中国銀聯</t>
  </si>
  <si>
    <t>①英語
②中国語
③ベトナム語</t>
  </si>
  <si>
    <t>ストレスケア東京上野駅前クリニック</t>
    <phoneticPr fontId="13"/>
  </si>
  <si>
    <t>Stress Care Tokyo Ueno Ekimae Clinic</t>
    <phoneticPr fontId="1"/>
  </si>
  <si>
    <t>東京都台東区上野7-7-7 早稲田ビルヂング6階</t>
    <phoneticPr fontId="13"/>
  </si>
  <si>
    <t>7-7-7-6F, Ueno, Taito-ku, Tokyo</t>
  </si>
  <si>
    <t>03-3842-7730：英語</t>
  </si>
  <si>
    <t>月・火・水・金：12:00-19:00
土：10:00-17:00</t>
    <phoneticPr fontId="13"/>
  </si>
  <si>
    <t>https://tokyoueno.com（日本語・英語）</t>
  </si>
  <si>
    <t>心療内科：EN
精神科：EN</t>
    <phoneticPr fontId="13"/>
  </si>
  <si>
    <t>英語問診票あり</t>
    <rPh sb="0" eb="2">
      <t>エイゴ</t>
    </rPh>
    <rPh sb="2" eb="5">
      <t>モンシンヒョウ</t>
    </rPh>
    <phoneticPr fontId="1"/>
  </si>
  <si>
    <t>医療法人社団春日会伝通院クリニック</t>
    <phoneticPr fontId="13"/>
  </si>
  <si>
    <t>Dentsuin Clinic</t>
  </si>
  <si>
    <t>112-0063</t>
  </si>
  <si>
    <t>東京都文京区小日向四丁目6番18号</t>
    <phoneticPr fontId="13"/>
  </si>
  <si>
    <t>4-6-18　Kohinata, Bunkyoku, Tokyo</t>
  </si>
  <si>
    <t>81-3-6912-1565</t>
  </si>
  <si>
    <t>月-土9:00-18:00</t>
    <rPh sb="0" eb="1">
      <t>ツキ</t>
    </rPh>
    <rPh sb="2" eb="3">
      <t>ツチ</t>
    </rPh>
    <phoneticPr fontId="13"/>
  </si>
  <si>
    <t>https://dentsuin.jp/</t>
  </si>
  <si>
    <t>内科・小児科：EN、DE</t>
    <phoneticPr fontId="13"/>
  </si>
  <si>
    <t>高輪台レディースクリニック</t>
    <phoneticPr fontId="13"/>
  </si>
  <si>
    <t>Takanawadai　Ladies Clinic</t>
  </si>
  <si>
    <t>東京都港区高輪3-8-17メディカルプライム高輪３F</t>
    <phoneticPr fontId="13"/>
  </si>
  <si>
    <t>３F,3-8-17,Takanawa,Minatoku,Tokyo</t>
  </si>
  <si>
    <t>03-3441-1377</t>
  </si>
  <si>
    <t>(水・日除く）
月－金
10:00－13:00
15:00－18:00
土　10:00－15:00
土日　9:00－13:00</t>
    <phoneticPr fontId="13"/>
  </si>
  <si>
    <t xml:space="preserve">http://www.takanawa-lc.com
</t>
  </si>
  <si>
    <t>産婦人科：EN</t>
    <phoneticPr fontId="13"/>
  </si>
  <si>
    <t>VISA、MASTER、JCB、AMEX、DinersClub</t>
  </si>
  <si>
    <t>東京国際歯科六本木</t>
    <phoneticPr fontId="13"/>
  </si>
  <si>
    <t>Tokyo International Dental Clinic Roppongi</t>
  </si>
  <si>
    <t>東京都港区六本木5-13-25 ＴＩＤ’Ｓビル２Ｆ</t>
    <phoneticPr fontId="13"/>
  </si>
  <si>
    <t>TID’S２F,5-13-25,Roppongi,Minatoku,Tokyo</t>
  </si>
  <si>
    <t xml:space="preserve">火－金　10:00－19:00
土日　9:00－18:00
月・祝　休
</t>
    <phoneticPr fontId="13"/>
  </si>
  <si>
    <t xml:space="preserve">https://tids.jp（日本語）
https://tids.jp/english（英語）
</t>
  </si>
  <si>
    <t>VISA、MASTER（自由診療￥30,000以上のみ利用可）</t>
  </si>
  <si>
    <t>ミライズ矯正歯科南青山</t>
    <phoneticPr fontId="13"/>
  </si>
  <si>
    <t>MIRISE ORTHODONTICS MINAMI AOYAMA</t>
  </si>
  <si>
    <t>東京都港区南青山6-13-5 ポルトポヌール1F</t>
    <phoneticPr fontId="13"/>
  </si>
  <si>
    <t>1F,Porutoponur,6-13-5,Minami Aoyama,Minato-ku, Tokyo,Japan</t>
  </si>
  <si>
    <t>03-5468-5585</t>
  </si>
  <si>
    <t>月曜・祝日・29.30.31日を除く11:00-14:30 16:00-20:30</t>
    <phoneticPr fontId="13"/>
  </si>
  <si>
    <t>https://mirise-ortho.com    （日本語・中国語・英語版切り替え可）</t>
  </si>
  <si>
    <t>矯正歯科・口腔外科：EN,ZH,RU,TH</t>
    <phoneticPr fontId="13"/>
  </si>
  <si>
    <t>visa,Master,Amex,diners club,JCB,中国銀聯</t>
  </si>
  <si>
    <t>非接触カード決済：楽天Edy,Suica,PASMO,Waon,nanaco/コード決済：Alipay,paypay</t>
  </si>
  <si>
    <t>英語・中国語・韓国語（診療時間終日対応可）/タイ語・ロシア語（月曜・祝日・29.30.31日を除く10:00〜18:00）</t>
  </si>
  <si>
    <t>英語・中国語・韓国語（診療時間終日対応可)</t>
  </si>
  <si>
    <t>英語・韓国語・中国語(診療時間終日可)タイ語・ロシア語10:00〜18:00</t>
  </si>
  <si>
    <t>上野品川歯科・矯正歯科</t>
    <rPh sb="0" eb="6">
      <t>ウエノシナガウ</t>
    </rPh>
    <rPh sb="7" eb="11">
      <t>キョウセイシカ</t>
    </rPh>
    <phoneticPr fontId="13"/>
  </si>
  <si>
    <t>Shinagawa Dental &amp; Orthodontic Clinic of Ueno</t>
  </si>
  <si>
    <t>東京都台東区上野6-16-21西入ビル8階</t>
    <rPh sb="0" eb="8">
      <t>トウキョウトタイテ</t>
    </rPh>
    <rPh sb="15" eb="17">
      <t>ニシイリ</t>
    </rPh>
    <rPh sb="20" eb="21">
      <t>カイ</t>
    </rPh>
    <phoneticPr fontId="13"/>
  </si>
  <si>
    <t>Nishiiri bldg. 8F, 6-16-21, Ueno, Taito-ku, Tokyo</t>
  </si>
  <si>
    <t>03-5826-8814</t>
  </si>
  <si>
    <t>月水金12:00-19:30, 土日祝10:00-16:30</t>
    <rPh sb="2" eb="3">
      <t>キn</t>
    </rPh>
    <rPh sb="16" eb="18">
      <t>ドニティ</t>
    </rPh>
    <phoneticPr fontId="13"/>
  </si>
  <si>
    <t>https://www.uenoshinagawa.com</t>
  </si>
  <si>
    <t>アイドリー矯正歯科</t>
    <phoneticPr fontId="13"/>
  </si>
  <si>
    <t>Isdorly Orthodontic Office</t>
  </si>
  <si>
    <t>千代田区内神田３丁目22の４　花喜久ビル４A</t>
    <phoneticPr fontId="13"/>
  </si>
  <si>
    <t>Uchikanda 3-22-4 Hanakikubild.4A,  Chiyoda Ward, Tokyo</t>
  </si>
  <si>
    <t>03(6206)4806</t>
  </si>
  <si>
    <t>毎日12:00-17:00</t>
    <rPh sb="0" eb="2">
      <t>マイニチ</t>
    </rPh>
    <phoneticPr fontId="13"/>
  </si>
  <si>
    <t>isdorly1187.jp</t>
  </si>
  <si>
    <t>矯正歯科：EN、ES</t>
    <phoneticPr fontId="13"/>
  </si>
  <si>
    <t>火・木曜日・祝日：１２：００－１7：００：英語・スペイン語</t>
  </si>
  <si>
    <t>聖路加国際病院附属クリニック聖路加メディローカス</t>
    <phoneticPr fontId="13"/>
  </si>
  <si>
    <t>St. Luke’s MediLocus</t>
  </si>
  <si>
    <t>100-0004</t>
  </si>
  <si>
    <t>東京都千代田区大手町一丁目9番7号
 大手町フィナンシャルシティ サウスタワー2階</t>
    <phoneticPr fontId="13"/>
  </si>
  <si>
    <t xml:space="preserve">2nd Floor Otemachi Financial City South Tower,
 1-9-7 Otemachi, Chiyoda-ku, Tokyo, 100-0004 Japan </t>
  </si>
  <si>
    <t>03-3527-9520 　　　　　　 英語</t>
  </si>
  <si>
    <t>月～金09:00～18:00　　土10：00-15：00</t>
    <phoneticPr fontId="13"/>
  </si>
  <si>
    <t>http://medilocus.luke.ac.jp/（日本語）
http://medilocus.luke.ac.jp/index-e.html（英語）
http://medilocus.luke.ac.jp/medical-tourism/index-c.html（中国語）
http://medilocus.luke.ac.jp/medical-tourism/index-r.html（ロシア語）</t>
  </si>
  <si>
    <t>内科、循環器内科、消化器内科、呼吸器内科、心療内科、皮膚科、婦人科、乳腺外科：EN
※診療科目と言語の組み合わせによって、対応可能な曜日、時間帯が異なる場合がありますので、必ず電話で医療機関に確認のうえ、受診してください。</t>
    <phoneticPr fontId="13"/>
  </si>
  <si>
    <t>電話通訳
平日9：00-18：00　土10：00-15：00　英語</t>
  </si>
  <si>
    <t>医療法人社団インターナショナルヘルスケアクリニック</t>
    <rPh sb="0" eb="6">
      <t>イリョウホウジンシャダン</t>
    </rPh>
    <phoneticPr fontId="13"/>
  </si>
  <si>
    <t>International Health Care Clinic</t>
  </si>
  <si>
    <t>東京都港区新橋2丁目10－5末吉ビル3階</t>
  </si>
  <si>
    <t>Sueyoshi Bldg.3F, Shimbashi, Miknato-ku, Tokyo</t>
  </si>
  <si>
    <t>03-3501-1330</t>
  </si>
  <si>
    <t>月-金10:00-12:30, 15:30-18:00　電話は24時間対応</t>
    <rPh sb="0" eb="1">
      <t>ゲツ</t>
    </rPh>
    <rPh sb="2" eb="3">
      <t>キン</t>
    </rPh>
    <phoneticPr fontId="13"/>
  </si>
  <si>
    <t>（日本語）http://www.ihc-clinic.jp/
（英語）http://www.ihc-clinic.jp/en/</t>
  </si>
  <si>
    <t>VISA/Mastercard/AMERICAN EXPRESS/ JCB/ Diners Club/DISCOVER</t>
  </si>
  <si>
    <t>専門はなく英語はスタンダードで24時間電話対応可</t>
  </si>
  <si>
    <t>AMDA使用のためそれに準ずる</t>
  </si>
  <si>
    <t>マルチ翻訳機器使用10:00－18:00</t>
  </si>
  <si>
    <t>佐久間歯科医院</t>
    <phoneticPr fontId="13"/>
  </si>
  <si>
    <t>sakuma dental clonic</t>
  </si>
  <si>
    <t>112-0013</t>
  </si>
  <si>
    <t>東京都文京区音羽2-2-2-101</t>
    <phoneticPr fontId="13"/>
  </si>
  <si>
    <t>2-2-2-101　otowa Bunkyoku</t>
  </si>
  <si>
    <t>03-3941-0280</t>
  </si>
  <si>
    <t>月火木金9:00～19：30　土9:00～13:30</t>
    <rPh sb="0" eb="1">
      <t>ツキ</t>
    </rPh>
    <rPh sb="1" eb="2">
      <t>ヒ</t>
    </rPh>
    <rPh sb="2" eb="3">
      <t>モク</t>
    </rPh>
    <rPh sb="3" eb="4">
      <t>キン</t>
    </rPh>
    <rPh sb="15" eb="16">
      <t>ツチ</t>
    </rPh>
    <phoneticPr fontId="13"/>
  </si>
  <si>
    <t>https：//shika-sakuma-otoha.com/</t>
  </si>
  <si>
    <t>歯科一般：EN,DE</t>
    <phoneticPr fontId="13"/>
  </si>
  <si>
    <t>翻訳アプリ
ドイツ語・英語　9：00～20：00</t>
  </si>
  <si>
    <t>牧山清志オーラルクリニック</t>
    <phoneticPr fontId="13"/>
  </si>
  <si>
    <t>Makiyama Kiyoshi Oral Clinic</t>
  </si>
  <si>
    <t>東京都港区六本木7-5-9 六本木プリモ４階</t>
    <phoneticPr fontId="13"/>
  </si>
  <si>
    <t>ROPPONGIPRIMO 4F, 7-5-9 Roppongi, Minato-ku, Tokyo 106-0032</t>
  </si>
  <si>
    <t>03-6447-4118</t>
  </si>
  <si>
    <t>月-土10:00-19:00</t>
    <rPh sb="0" eb="1">
      <t>ツキ</t>
    </rPh>
    <rPh sb="2" eb="3">
      <t>ツチ</t>
    </rPh>
    <phoneticPr fontId="13"/>
  </si>
  <si>
    <t>www.mkoralcare.jp</t>
  </si>
  <si>
    <t>VISA, Master, American Express, Diners Club, JCB, Rakuten Card</t>
  </si>
  <si>
    <t xml:space="preserve">R Edy, Quick Pay, Apple Pay, Google Pay, ID, </t>
  </si>
  <si>
    <t xml:space="preserve">英語　10:00-19:00 </t>
  </si>
  <si>
    <t>てとあしの血管クリニック東京</t>
    <phoneticPr fontId="13"/>
  </si>
  <si>
    <t>Ambulatory Vascular Surgical Clinic Tokyo</t>
  </si>
  <si>
    <t>東京都千代田区神田須田町1-5-10 相鉄万世橋ビル1階</t>
    <phoneticPr fontId="13"/>
  </si>
  <si>
    <t xml:space="preserve">1-5-10 Kandasudacyo,Chiyoda-ku ,Tokyo </t>
  </si>
  <si>
    <t>03-5289-0072</t>
  </si>
  <si>
    <t>月火水金土10:00～12:00,14:00～15:00※原則予約制</t>
    <rPh sb="0" eb="1">
      <t>ツキ</t>
    </rPh>
    <rPh sb="1" eb="2">
      <t>ヒ</t>
    </rPh>
    <rPh sb="2" eb="3">
      <t>ミズ</t>
    </rPh>
    <rPh sb="3" eb="4">
      <t>キン</t>
    </rPh>
    <rPh sb="4" eb="5">
      <t>ツチ</t>
    </rPh>
    <rPh sb="29" eb="31">
      <t>ゲンソク</t>
    </rPh>
    <rPh sb="31" eb="34">
      <t>ヨヤクセイ</t>
    </rPh>
    <phoneticPr fontId="13"/>
  </si>
  <si>
    <t>血管外科：EN</t>
    <phoneticPr fontId="13"/>
  </si>
  <si>
    <t>英語　                10:00～12:00,     14:00～15:00</t>
  </si>
  <si>
    <t>医療法人社団　小池医院</t>
    <phoneticPr fontId="13"/>
  </si>
  <si>
    <t>Medical　corporation　koike　Iinn</t>
  </si>
  <si>
    <t>103-0022</t>
  </si>
  <si>
    <t>中央区日本橋室町1-12-9</t>
    <phoneticPr fontId="13"/>
  </si>
  <si>
    <t>Tyuouku　nihonnbashimuromati1－12－9</t>
  </si>
  <si>
    <t>03-3271-0813　英語</t>
  </si>
  <si>
    <t>月-金9:00-12:30　14:00-17:30　土9:00-12:30</t>
    <phoneticPr fontId="13"/>
  </si>
  <si>
    <t>http//www.koike-iin.or.jp</t>
  </si>
  <si>
    <t>内科・外科・皮膚科・泌尿器科・消化器科：EN</t>
    <phoneticPr fontId="13"/>
  </si>
  <si>
    <t>英語基本情報と同じ</t>
  </si>
  <si>
    <t>東京シーサイドクリニック</t>
    <phoneticPr fontId="13"/>
  </si>
  <si>
    <t>TOKYO SEASIDE CLINIC</t>
  </si>
  <si>
    <t>東京都千代田区平河町２－１４－７　YUKEN平河町ビル３F</t>
    <phoneticPr fontId="13"/>
  </si>
  <si>
    <t>2-14-7-3F Hirakawacho,Chiyoda-ku,Tokyo 102-0093 JAPAN</t>
  </si>
  <si>
    <t>03-6272-6616</t>
  </si>
  <si>
    <t>月火木金9:00～13:00及び14:30～18:00　水及び第１・３・５土9:00～12:30</t>
    <phoneticPr fontId="13"/>
  </si>
  <si>
    <t>http://www.ts-clinic.jp</t>
  </si>
  <si>
    <t>内科、循環器内科:EN</t>
    <phoneticPr fontId="13"/>
  </si>
  <si>
    <t>VISA,MASTER,JCB,AMEX,Diners Club,中国銀聯</t>
  </si>
  <si>
    <t>医療法人社団 麻布東京デンタルクリニック</t>
    <phoneticPr fontId="13"/>
  </si>
  <si>
    <t>Azabu Tokyo Dental Clinic</t>
  </si>
  <si>
    <t>東京都港区南麻布4-12-25南麻布セントレ7階</t>
    <phoneticPr fontId="13"/>
  </si>
  <si>
    <t>Minami Azabu Centre 7F,4-12-25 Minamiazabu, Minato-ku,Tkokyo 106-0047,Japan</t>
  </si>
  <si>
    <t>03-5422-7518</t>
  </si>
  <si>
    <t>火〜土 8:30AM-6:00PM</t>
    <phoneticPr fontId="13"/>
  </si>
  <si>
    <t>日本語　http://www.azabutokyodc.jp　英語 http://www.azabutokyodc.jp/en/</t>
  </si>
  <si>
    <t>AMEX,MasterCard,JCB,Diners,VISA</t>
  </si>
  <si>
    <t>英語/火〜土 8:30AM-6:00PM</t>
  </si>
  <si>
    <t>神田橋デンタルオフィス</t>
    <phoneticPr fontId="13"/>
  </si>
  <si>
    <t>Kandabashi Dental Office</t>
  </si>
  <si>
    <t>千代田区内神田１−２−２小川ビル１階</t>
    <phoneticPr fontId="13"/>
  </si>
  <si>
    <t>1-2-2 Ogawa Build 1F Uchikanda Chiyoda-ku</t>
  </si>
  <si>
    <t>03-5283-6533</t>
  </si>
  <si>
    <t>月-金10:00-20:00　土10:00-17:00</t>
    <rPh sb="0" eb="1">
      <t>ツキ</t>
    </rPh>
    <rPh sb="2" eb="3">
      <t>キン</t>
    </rPh>
    <rPh sb="15" eb="16">
      <t>ツチ</t>
    </rPh>
    <phoneticPr fontId="13"/>
  </si>
  <si>
    <t>上野医院</t>
    <phoneticPr fontId="13"/>
  </si>
  <si>
    <t>ueno medical clinic</t>
  </si>
  <si>
    <t>台東区上野2-11-10小島ビル４</t>
    <phoneticPr fontId="13"/>
  </si>
  <si>
    <t>taitouku,ueno2-11-10kojimabuilding4F</t>
  </si>
  <si>
    <t>①03-3832-0076
②03-3832-5576（外国人専用）</t>
  </si>
  <si>
    <t>月火木金土午前10:00~12:45,午後15:00~18:45</t>
    <rPh sb="0" eb="1">
      <t>ツキ</t>
    </rPh>
    <rPh sb="1" eb="2">
      <t>ヒ</t>
    </rPh>
    <rPh sb="2" eb="3">
      <t>モク</t>
    </rPh>
    <rPh sb="3" eb="4">
      <t>キン</t>
    </rPh>
    <rPh sb="4" eb="5">
      <t>ツチ</t>
    </rPh>
    <phoneticPr fontId="13"/>
  </si>
  <si>
    <t xml:space="preserve">
http://uenomc.com  </t>
  </si>
  <si>
    <t>内科、皮膚科、韓国語と英語</t>
    <phoneticPr fontId="13"/>
  </si>
  <si>
    <t>visa,mastercard,jcb,uc,dc,amex,etc.</t>
  </si>
  <si>
    <t>英語、韓国語／AM10:00-12:45,PM15:00-18:45</t>
  </si>
  <si>
    <t>原井クリニック</t>
    <phoneticPr fontId="13"/>
  </si>
  <si>
    <t>Harai Clinic for Mental Health</t>
  </si>
  <si>
    <t>東京都中央区京橋2-6-6藤木ビル2F</t>
    <rPh sb="13" eb="15">
      <t>フジキ</t>
    </rPh>
    <phoneticPr fontId="13"/>
  </si>
  <si>
    <t xml:space="preserve">Fujiki Building 2F 2-6-6 Kyobashi Chuo-ku, Tokyo, JAPAN 104-0031
</t>
  </si>
  <si>
    <t>03-3538-6055</t>
  </si>
  <si>
    <t>月火木金10-13,15-18</t>
    <phoneticPr fontId="13"/>
  </si>
  <si>
    <t>www.harai.net</t>
  </si>
  <si>
    <t>VISA MASTER, AMEX, Diners, JCB</t>
  </si>
  <si>
    <t>麻布整形外科クリニック</t>
    <phoneticPr fontId="13"/>
  </si>
  <si>
    <t>Azabu Orthopaedic Clinic</t>
  </si>
  <si>
    <t>港区麻布十番3-6-9　ヒルサイド麻布１F</t>
    <phoneticPr fontId="13"/>
  </si>
  <si>
    <t>1F HillsideAzabu 3-6-9 zabujuban,Minatoku</t>
  </si>
  <si>
    <t>03-5765-2020</t>
  </si>
  <si>
    <t>月ー金：9:00～12：30午後は15：00から18：30
土：9:00～12：30</t>
    <phoneticPr fontId="13"/>
  </si>
  <si>
    <t xml:space="preserve">
http://www.azabu-seikei.com
（日本語、英語）</t>
  </si>
  <si>
    <t>整形外科：EN</t>
    <phoneticPr fontId="13"/>
  </si>
  <si>
    <t>白金台パール矯正歯科こども歯科</t>
    <phoneticPr fontId="13"/>
  </si>
  <si>
    <t>Shirokane PEARL ORTHODONTIC OFFICE</t>
  </si>
  <si>
    <t>東京都港区白金台5-18-17　ｺﾞｰﾙﾄﾞﾌｫﾚｽﾄﾋﾞﾙ１Ｂ</t>
    <phoneticPr fontId="13"/>
  </si>
  <si>
    <t>Gold Forest Bld.1B,5-18-17 Shirokanedai,Minato-ku,Tokyo 108-0071,Japan</t>
  </si>
  <si>
    <t>03-3445-1182</t>
  </si>
  <si>
    <t>火水木金11:00～18:00　土10:00～17:30</t>
    <phoneticPr fontId="13"/>
  </si>
  <si>
    <t>www.pearl-dentalclinic.jp</t>
  </si>
  <si>
    <t>歯科、矯正歯科、小児歯科
：EN</t>
    <phoneticPr fontId="13"/>
  </si>
  <si>
    <t>VISA,MasterCaed,JCB,AMEX,Diners Club,</t>
  </si>
  <si>
    <t>ココメディカルクリニック</t>
    <phoneticPr fontId="13"/>
  </si>
  <si>
    <t>COCO　MEDICAL　CLINIC</t>
  </si>
  <si>
    <t>112-0002</t>
  </si>
  <si>
    <t>東京都文京区小石川5-34-10　COCOビル</t>
    <phoneticPr fontId="13"/>
  </si>
  <si>
    <t>COCO  building, 5-34-10, koishikawa, Bunkyo-ku, Tokyo,Japan</t>
  </si>
  <si>
    <t>0368823319:中国語</t>
  </si>
  <si>
    <t>月木7：00-11：00、17：00-21：00土日祝9：00-16：00</t>
    <phoneticPr fontId="13"/>
  </si>
  <si>
    <t>https://coco-medical-clinic.jimdosite.com/</t>
  </si>
  <si>
    <t>内科：ZH
皮膚科：ZH</t>
    <phoneticPr fontId="13"/>
  </si>
  <si>
    <t>アリペイ、WeChatPay</t>
  </si>
  <si>
    <t>月木18：00-21：00土日祝9：00-15：00：中国語　</t>
  </si>
  <si>
    <t>医療法人社団知慎会
JTKクリニック</t>
    <rPh sb="0" eb="9">
      <t>イリョウホウジンシャダンチシンカイ</t>
    </rPh>
    <phoneticPr fontId="16"/>
  </si>
  <si>
    <t>JTK Clinic</t>
  </si>
  <si>
    <t>102-0083</t>
  </si>
  <si>
    <t>東京都千代田区麹町4-1-5
麹町志村ビル 2階</t>
    <rPh sb="0" eb="2">
      <t>トウキョウ</t>
    </rPh>
    <rPh sb="2" eb="3">
      <t>ト</t>
    </rPh>
    <rPh sb="3" eb="7">
      <t>チヨダク</t>
    </rPh>
    <rPh sb="7" eb="9">
      <t>コウジマチ</t>
    </rPh>
    <rPh sb="15" eb="17">
      <t>コウジマチ</t>
    </rPh>
    <rPh sb="17" eb="19">
      <t>シムラ</t>
    </rPh>
    <rPh sb="23" eb="24">
      <t>カイ</t>
    </rPh>
    <phoneticPr fontId="16"/>
  </si>
  <si>
    <t>Kojimachi 4-1-5,Kojimachi Shimura Bldg 2F
Chiyoda-Ku,Tokyo,Japan</t>
  </si>
  <si>
    <t>03-6261-6386
(+81-3-6261-6386)</t>
  </si>
  <si>
    <t>診療時間:10時～17時まで
(予約受付は16時まで)</t>
    <rPh sb="0" eb="2">
      <t>シンリョウ</t>
    </rPh>
    <rPh sb="2" eb="4">
      <t>ジカン</t>
    </rPh>
    <rPh sb="7" eb="8">
      <t>ジ</t>
    </rPh>
    <rPh sb="11" eb="12">
      <t>ジ</t>
    </rPh>
    <rPh sb="16" eb="18">
      <t>ヨヤク</t>
    </rPh>
    <rPh sb="18" eb="20">
      <t>ウケツケ</t>
    </rPh>
    <rPh sb="23" eb="24">
      <t>ジ</t>
    </rPh>
    <phoneticPr fontId="16"/>
  </si>
  <si>
    <t>https://www.jtkclinic.com/</t>
  </si>
  <si>
    <t>【診療科】一般内科・リウマチ科・腫瘍内科
【対応言語】中国語/英語/日本語</t>
    <rPh sb="1" eb="3">
      <t>シンリョウ</t>
    </rPh>
    <rPh sb="3" eb="4">
      <t>カ</t>
    </rPh>
    <rPh sb="5" eb="7">
      <t>イッパン</t>
    </rPh>
    <rPh sb="7" eb="9">
      <t>ナイカ</t>
    </rPh>
    <rPh sb="14" eb="15">
      <t>カ</t>
    </rPh>
    <rPh sb="16" eb="18">
      <t>シュヨウ</t>
    </rPh>
    <rPh sb="18" eb="20">
      <t>ナイカ</t>
    </rPh>
    <rPh sb="22" eb="24">
      <t>タイオウ</t>
    </rPh>
    <rPh sb="24" eb="26">
      <t>ゲンゴ</t>
    </rPh>
    <rPh sb="27" eb="30">
      <t>チュウゴクゴ</t>
    </rPh>
    <rPh sb="31" eb="33">
      <t>エイゴ</t>
    </rPh>
    <rPh sb="34" eb="37">
      <t>ニホンゴ</t>
    </rPh>
    <phoneticPr fontId="16"/>
  </si>
  <si>
    <t>VISA/Master/AMEX/UC/JCB/中国銀聯カード</t>
    <rPh sb="24" eb="26">
      <t>チュウゴク</t>
    </rPh>
    <rPh sb="26" eb="28">
      <t>ギンレン</t>
    </rPh>
    <phoneticPr fontId="16"/>
  </si>
  <si>
    <t>アリペイ/WeChatペイ</t>
  </si>
  <si>
    <t>中国語・英語/10時～17時</t>
    <rPh sb="0" eb="3">
      <t>チュウゴクゴ</t>
    </rPh>
    <rPh sb="4" eb="6">
      <t>エイゴ</t>
    </rPh>
    <rPh sb="9" eb="10">
      <t>ジ</t>
    </rPh>
    <rPh sb="13" eb="14">
      <t>ジ</t>
    </rPh>
    <phoneticPr fontId="16"/>
  </si>
  <si>
    <t>RKデンタルオフィス六本木（六本木けやき坂デンタルオフィス）</t>
    <rPh sb="10" eb="13">
      <t>ロッポンギ</t>
    </rPh>
    <phoneticPr fontId="13"/>
  </si>
  <si>
    <t>RK　Dental Office　Roppongi（Roppongi Keyakizaka　Dental Office）</t>
  </si>
  <si>
    <t>東京都港区六本木6-17-1　蟻川ビル2F</t>
    <phoneticPr fontId="13"/>
  </si>
  <si>
    <t>03-6459-2560</t>
  </si>
  <si>
    <t>9:00-18:00</t>
    <phoneticPr fontId="13"/>
  </si>
  <si>
    <t>http://www.setaden.com/english</t>
  </si>
  <si>
    <t>歯科：EN　歯科口腔外科：EN</t>
    <phoneticPr fontId="13"/>
  </si>
  <si>
    <t>英語、日本語/9:00-18:00</t>
  </si>
  <si>
    <t>医療法人順齡會　赤坂おだやかクリニック</t>
    <rPh sb="8" eb="10">
      <t>アカサカ</t>
    </rPh>
    <phoneticPr fontId="13"/>
  </si>
  <si>
    <t>Akasaka Odayaka Clinic</t>
  </si>
  <si>
    <t>107-6302</t>
  </si>
  <si>
    <t>東京都港区赤坂5-3-1赤坂Ｂｉｚタワーアネックス2階</t>
    <rPh sb="0" eb="3">
      <t>トウキョウト</t>
    </rPh>
    <rPh sb="3" eb="7">
      <t>ミナトクアカサカ</t>
    </rPh>
    <rPh sb="12" eb="14">
      <t>アカサカ</t>
    </rPh>
    <rPh sb="26" eb="27">
      <t>カイ</t>
    </rPh>
    <phoneticPr fontId="13"/>
  </si>
  <si>
    <t>2F Akasaka Biz Tower ANEX, 5-3-1 Akasaka, Minato-ku, Tokyo, 107-6302</t>
  </si>
  <si>
    <t>03-6234-0511</t>
  </si>
  <si>
    <t>月-金:10:00-13:30,15:30-18:30</t>
    <phoneticPr fontId="13"/>
  </si>
  <si>
    <t>https://www.akasaka-odayaka.com/</t>
  </si>
  <si>
    <t>ポケトークで多言語可能</t>
    <rPh sb="6" eb="9">
      <t>タゲンゴ</t>
    </rPh>
    <rPh sb="9" eb="11">
      <t>カノウ</t>
    </rPh>
    <phoneticPr fontId="1"/>
  </si>
  <si>
    <t>医療法人社団　渡航者健診クリニック</t>
    <rPh sb="0" eb="2">
      <t>イリョウ</t>
    </rPh>
    <rPh sb="2" eb="4">
      <t>ホウジン</t>
    </rPh>
    <rPh sb="4" eb="6">
      <t>シャダン</t>
    </rPh>
    <phoneticPr fontId="13"/>
  </si>
  <si>
    <t>Global Travelers Health Check-up Center</t>
    <phoneticPr fontId="1"/>
  </si>
  <si>
    <t>100-0006</t>
    <phoneticPr fontId="1"/>
  </si>
  <si>
    <t>東京都千代田区有楽町1-7-1 有楽町電気ビル南館3階</t>
    <phoneticPr fontId="13"/>
  </si>
  <si>
    <t>Yurakucho Denki Bldg.South Wing 3F 1-7-1Yurakucho,Chiyoda-ku,Tokyo 100-0006,Japan</t>
    <phoneticPr fontId="1"/>
  </si>
  <si>
    <t>03-3212-0105</t>
    <phoneticPr fontId="1"/>
  </si>
  <si>
    <t>Weekdays:10:00 AM to 13:00PM / 14:30 PM to 19:00 PM,Saturday:10:00 AM to 13:00PM</t>
    <phoneticPr fontId="13"/>
  </si>
  <si>
    <t>https://hibiya-clinic.com/medical_checkup/</t>
    <phoneticPr fontId="70"/>
  </si>
  <si>
    <t>健康診断、渡航前健診:09:00~18:00</t>
    <phoneticPr fontId="13"/>
  </si>
  <si>
    <t>EN等（ﾀﾌﾞﾚｯﾄによる医療通訳サービスにて104ｹ国語対応可能）09:00~18:00</t>
    <rPh sb="2" eb="3">
      <t>トウ</t>
    </rPh>
    <rPh sb="27" eb="28">
      <t>コク</t>
    </rPh>
    <rPh sb="28" eb="29">
      <t>ゴ</t>
    </rPh>
    <rPh sb="29" eb="31">
      <t>タイオウ</t>
    </rPh>
    <rPh sb="31" eb="33">
      <t>カノウ</t>
    </rPh>
    <phoneticPr fontId="16"/>
  </si>
  <si>
    <t>EN等（ﾀﾌﾞﾚｯﾄによる医療通訳サービスにて104ｹ国語対応可能）09:00~18:00</t>
    <rPh sb="2" eb="3">
      <t>トウ</t>
    </rPh>
    <rPh sb="27" eb="28">
      <t>コク</t>
    </rPh>
    <rPh sb="28" eb="29">
      <t>ゴ</t>
    </rPh>
    <rPh sb="29" eb="31">
      <t>タイオウ</t>
    </rPh>
    <rPh sb="31" eb="33">
      <t>カノウ</t>
    </rPh>
    <phoneticPr fontId="1"/>
  </si>
  <si>
    <t>中村クリニック</t>
    <rPh sb="0" eb="2">
      <t>ナカムラ</t>
    </rPh>
    <phoneticPr fontId="13"/>
  </si>
  <si>
    <t>Nakamura Clinic</t>
  </si>
  <si>
    <t>112-0002</t>
    <phoneticPr fontId="1"/>
  </si>
  <si>
    <t>東京都文京区小石川3-27-6</t>
    <rPh sb="0" eb="2">
      <t>トウキョウ</t>
    </rPh>
    <rPh sb="2" eb="3">
      <t>ト</t>
    </rPh>
    <rPh sb="3" eb="6">
      <t>ブンキョウク</t>
    </rPh>
    <rPh sb="6" eb="9">
      <t>コイシカワ</t>
    </rPh>
    <phoneticPr fontId="13"/>
  </si>
  <si>
    <t>3-27-6.Koishikawa,Bunkyo-ku,Tokyo</t>
  </si>
  <si>
    <t>03-3818-7677</t>
    <phoneticPr fontId="1"/>
  </si>
  <si>
    <t>月/火/水/金/:9:00-12:30,14:30-18:30、木/土:9:00-12:30</t>
    <rPh sb="32" eb="33">
      <t>モク</t>
    </rPh>
    <rPh sb="34" eb="35">
      <t>ド</t>
    </rPh>
    <phoneticPr fontId="13"/>
  </si>
  <si>
    <t>http://www.nakamura.or.jp/</t>
  </si>
  <si>
    <t>消化器、外科、内科:EN</t>
    <rPh sb="0" eb="3">
      <t>ショウカキ</t>
    </rPh>
    <rPh sb="4" eb="6">
      <t>ゲカ</t>
    </rPh>
    <rPh sb="7" eb="9">
      <t>ナイカ</t>
    </rPh>
    <phoneticPr fontId="13"/>
  </si>
  <si>
    <t>VISA,Master,</t>
  </si>
  <si>
    <t>AirPay</t>
  </si>
  <si>
    <t>帝国クリニック</t>
    <phoneticPr fontId="13"/>
  </si>
  <si>
    <t>IMPERIAL CLINIC</t>
  </si>
  <si>
    <t>100-0011</t>
  </si>
  <si>
    <t>東京都千代田区内幸町１－１－１　帝国ホテル本館4階</t>
    <phoneticPr fontId="13"/>
  </si>
  <si>
    <t>4F.IMPERIAL HOTEL                  1-1-1 UCHISAIWAICHO.                  CHIYODA-KU.TOKYO</t>
  </si>
  <si>
    <t>03-3503-8681</t>
  </si>
  <si>
    <t>月―金　9:00-12:30　　　　　　　14:30-17:30</t>
    <phoneticPr fontId="13"/>
  </si>
  <si>
    <t>https://doctorsfile.jp/h/29698/</t>
    <phoneticPr fontId="1"/>
  </si>
  <si>
    <t>内科　英語</t>
    <phoneticPr fontId="13"/>
  </si>
  <si>
    <t>VISA,JCB,Master,Amex,Diners,銀聯</t>
    <phoneticPr fontId="1"/>
  </si>
  <si>
    <t>歯科石上医院</t>
    <phoneticPr fontId="13"/>
  </si>
  <si>
    <t>ISHIGAMI DENTAL OFFICE</t>
  </si>
  <si>
    <t>東京都港区南青山5-14-4</t>
    <phoneticPr fontId="13"/>
  </si>
  <si>
    <t>5-14-4, MINAMI AOYAMA, MINATO-KU, TOKYO</t>
  </si>
  <si>
    <t>03-3409-6889</t>
  </si>
  <si>
    <t xml:space="preserve">英語：月ー水、金、土　10:00-18:00 </t>
    <phoneticPr fontId="13"/>
  </si>
  <si>
    <t>https://ishigamiddsphd.com/　　　日本語 https://ishigamiddsphd.com/english-page.html　英語</t>
  </si>
  <si>
    <t>歯科：英語 矯正歯科：英語 口腔外科：英語</t>
    <phoneticPr fontId="13"/>
  </si>
  <si>
    <t>VISA, MASTER</t>
  </si>
  <si>
    <t xml:space="preserve">英語：月ー水、金、土　10:00-18:00 </t>
  </si>
  <si>
    <t>まつみレディースクリニック三田</t>
    <phoneticPr fontId="13"/>
  </si>
  <si>
    <t>matsumi ladice clinic Mita</t>
  </si>
  <si>
    <t>東京都港区芝4-5-8　池藤ビル３階</t>
    <phoneticPr fontId="13"/>
  </si>
  <si>
    <t>4-5-8, Shiba, Minato-ku, Tokyo, Ikefuji BIdg. 3F</t>
  </si>
  <si>
    <t>03-6453-8355</t>
    <phoneticPr fontId="1"/>
  </si>
  <si>
    <t>月：9:00~13:00,16:00~19:30                                        火：9:30~13:00,16:00~18:30                      水：9:00~11:30                  木：9:00~13:00,15:30~18:30 金：9:00~13:00,16:00~18:30土：9:00~13:00</t>
    <phoneticPr fontId="13"/>
  </si>
  <si>
    <t>https://matsumi-lc.jp/ (日本語)
　　　　　　　　https://matsumi-lc.jp/english.html(英語)</t>
    <phoneticPr fontId="70"/>
  </si>
  <si>
    <t>産婦人科：英語</t>
    <phoneticPr fontId="13"/>
  </si>
  <si>
    <t>PayPay、LINEPay</t>
    <phoneticPr fontId="70"/>
  </si>
  <si>
    <t>表参道ウィズ・クリニック</t>
    <phoneticPr fontId="13"/>
  </si>
  <si>
    <t>OMOTESANDO WIZ CLINIC</t>
  </si>
  <si>
    <t>東京都港区北青山3－12－９　青山花茂ビル</t>
    <phoneticPr fontId="13"/>
  </si>
  <si>
    <t>8F Aoyama hanamo billding,Kitaaoyama,Minato,Tokyo,Japan</t>
  </si>
  <si>
    <t>03-5962-7018（日本語、外国語含む）</t>
  </si>
  <si>
    <t>10:00-19:00</t>
    <phoneticPr fontId="13"/>
  </si>
  <si>
    <t>https://wizclinic.jp/
(日本語)</t>
  </si>
  <si>
    <t>美容皮膚科、美容外科
日本語、英語、中国語</t>
    <phoneticPr fontId="13"/>
  </si>
  <si>
    <t>VISA,JCB,Master,Amex,Diners,銀聯</t>
  </si>
  <si>
    <t>英語、中国語
10:00-19:00</t>
  </si>
  <si>
    <t>うえの平安医院</t>
    <phoneticPr fontId="13"/>
  </si>
  <si>
    <t>Uenoheianiin</t>
  </si>
  <si>
    <t>110-0015</t>
  </si>
  <si>
    <t>東京都台東区東上野2丁目20-11　日産ビル2階</t>
    <phoneticPr fontId="13"/>
  </si>
  <si>
    <t>2F, Nissan Building, 20-11 Higashiueno, Taito-ku, Tokyo、110-0015</t>
  </si>
  <si>
    <t>03-6803-2908</t>
  </si>
  <si>
    <t>月-水:9:00-13:00,14:00-18:00</t>
    <phoneticPr fontId="13"/>
  </si>
  <si>
    <t>http://ueno-heian-iin.com/</t>
  </si>
  <si>
    <t>内科:EN、CH</t>
    <phoneticPr fontId="13"/>
  </si>
  <si>
    <t>VISA、MASTER、AMEX、Diners Club、JCB、DISCOVER、中国銀聯</t>
  </si>
  <si>
    <t>ID， edy, nanaco,waon,quick pay,交通系ICカード、はやかけん</t>
  </si>
  <si>
    <t>診療所</t>
    <phoneticPr fontId="9"/>
  </si>
  <si>
    <t>中国語、英語/月～水9：00～13：00、14：00～18：00</t>
    <phoneticPr fontId="10"/>
  </si>
  <si>
    <t>中国語、英語/月～水9：00～13：00、14：00～18：00</t>
  </si>
  <si>
    <t>中国語、英語</t>
  </si>
  <si>
    <t>東京逓信病院</t>
  </si>
  <si>
    <t>Tokyo Teishin Hospital</t>
  </si>
  <si>
    <t>102-8798</t>
  </si>
  <si>
    <t>千代田区富士見2-14-23</t>
  </si>
  <si>
    <t>2-14-23 Fujimi, Chiyoda-ku</t>
  </si>
  <si>
    <t>03-5214-7111</t>
  </si>
  <si>
    <t>8:30 ～ 11:00 
12:30 ～ 16:00</t>
  </si>
  <si>
    <t>http://www.hospital.japanpost.jp/tokyo/index.html （日本語）
http://www.hospital.japanpost.jp/tokyo/english/index.html （英語）</t>
  </si>
  <si>
    <t>内科：英語
内分泌・代謝内科：英語
血液内科：英語
神経内科：英語
感染症内科：英語
循環器内科：英語
腎臓内科：英語
消化器内科：英語
呼吸器内科：英語
精神科：英語
外科：英語
消化器外科：英語
呼吸器外科：英語
脳神経外科：英語
整形外科：英語
小児科：英語
眼科：英語
皮膚科：英語
形成外科：英語
泌尿器科：英語
耳鼻咽喉科：英語
麻酔科：英語
歯科口腔外科：英語
救急科：英語</t>
  </si>
  <si>
    <t>ビザ、マスター、JCB、アメックスの国際4カードとUFJカード</t>
  </si>
  <si>
    <t>医療法人社団健創会　八重洲街診療所</t>
    <phoneticPr fontId="1"/>
  </si>
  <si>
    <t>Yaesugai Medical Office</t>
    <phoneticPr fontId="1"/>
  </si>
  <si>
    <t>103-0027</t>
    <phoneticPr fontId="1"/>
  </si>
  <si>
    <t>東京都中央区日本橋2-2-20　日本橋仲通りビル 3階</t>
    <phoneticPr fontId="1"/>
  </si>
  <si>
    <t>3F,2-2-20 Nihonbashi,Chuo-ku,Tokyo,103-0027</t>
    <phoneticPr fontId="1"/>
  </si>
  <si>
    <t>03-3271-1828</t>
    <phoneticPr fontId="1"/>
  </si>
  <si>
    <t>月・火・木・金9:30-12:30　14:00-17:00　　水9:30-12:30</t>
    <phoneticPr fontId="1"/>
  </si>
  <si>
    <t>https://www.yaesugai-medical.com</t>
    <phoneticPr fontId="1"/>
  </si>
  <si>
    <t>内科、皮膚科、泌尿器科：EN</t>
    <phoneticPr fontId="1"/>
  </si>
  <si>
    <t>医療法人一門会　新橋日比谷口クリニック</t>
    <phoneticPr fontId="1"/>
  </si>
  <si>
    <t>Shimbashi Hibiya Clinic</t>
    <phoneticPr fontId="1"/>
  </si>
  <si>
    <t xml:space="preserve">東京都港区新橋1-17-2　ダイワロイネットホテル新橋B1F
</t>
    <phoneticPr fontId="13"/>
  </si>
  <si>
    <t>Daiwaroynet Hotel Shimbashi B1F, 1-17-2 Shimbashi, Minato-ku, Tokyo</t>
  </si>
  <si>
    <t>03-5251-9300（日本語・英語）</t>
    <rPh sb="13" eb="16">
      <t>ニホンゴ</t>
    </rPh>
    <rPh sb="17" eb="19">
      <t>エイゴ</t>
    </rPh>
    <phoneticPr fontId="16"/>
  </si>
  <si>
    <t>月～金10:45~17:30（再診は17：45まで）</t>
    <rPh sb="15" eb="17">
      <t>サイシン</t>
    </rPh>
    <phoneticPr fontId="16"/>
  </si>
  <si>
    <t>https://sbhc.jp/　（日本語）　https://sbhc.jp/en/　（英語）　</t>
    <rPh sb="18" eb="21">
      <t>ニホンゴ</t>
    </rPh>
    <rPh sb="44" eb="46">
      <t>エイゴ</t>
    </rPh>
    <phoneticPr fontId="16"/>
  </si>
  <si>
    <t>整形外科：EN　皮膚科：EN　アレルギー科：EN</t>
    <rPh sb="0" eb="4">
      <t>セイケイゲカ</t>
    </rPh>
    <rPh sb="8" eb="11">
      <t>ヒフカ</t>
    </rPh>
    <rPh sb="20" eb="21">
      <t>カ</t>
    </rPh>
    <phoneticPr fontId="16"/>
  </si>
  <si>
    <t>QUICPay</t>
  </si>
  <si>
    <t>英語/月～金10:45~17:45　英語での診察ができます</t>
    <rPh sb="0" eb="2">
      <t>エイゴ</t>
    </rPh>
    <rPh sb="22" eb="24">
      <t>シンサツ</t>
    </rPh>
    <phoneticPr fontId="16"/>
  </si>
  <si>
    <t>医療法人社団OMI　赤坂内視鏡クリニック</t>
    <phoneticPr fontId="1"/>
  </si>
  <si>
    <t>Medical corporation association OMI AKASAKA ENDOSCOPIC CLINIC</t>
  </si>
  <si>
    <t>東京都港区赤坂3-5-5ストロング赤坂ビル5F</t>
    <phoneticPr fontId="13"/>
  </si>
  <si>
    <t>Strong Akasaka Building5F,3-5-5 Akasaka,Minatoku,Tokyo</t>
  </si>
  <si>
    <t>03-6441-2528（英語、中国語）</t>
  </si>
  <si>
    <t>月-土：10：00-19：00　日･祝：10：00-18：00　　　　　　</t>
  </si>
  <si>
    <t>www.akasaka-ec.jp(日本語）</t>
  </si>
  <si>
    <t>消化器内科：ZH　内視鏡内科：ZH</t>
    <phoneticPr fontId="30"/>
  </si>
  <si>
    <t>不定休の為、お電話にてお問い合わせください</t>
  </si>
  <si>
    <t>医療法人社団光輝会　麻布光輝クリニック</t>
    <phoneticPr fontId="1"/>
  </si>
  <si>
    <t>iryouhoujin syadan
koukikai
azabukouki clinic</t>
  </si>
  <si>
    <t>106-0031</t>
    <phoneticPr fontId="1"/>
  </si>
  <si>
    <t>東京都港区西麻布3-3-2</t>
  </si>
  <si>
    <t>toukyouto minatoku
nishiazabu 3-3-2</t>
  </si>
  <si>
    <t>03-6240-2912</t>
  </si>
  <si>
    <t>10:00~18:00</t>
  </si>
  <si>
    <t>https://www.photon.or.jp</t>
  </si>
  <si>
    <t>内科：英語</t>
  </si>
  <si>
    <t>東京ビジネスクリニック　グランスタ丸の内</t>
    <phoneticPr fontId="1"/>
  </si>
  <si>
    <t>Tokyo businessclinic gransta-marunouchi</t>
  </si>
  <si>
    <t>100-0005</t>
    <phoneticPr fontId="1"/>
  </si>
  <si>
    <t>東京都千代田区丸の内１丁目９−１ JR東日本東京駅構内 B1</t>
    <phoneticPr fontId="1"/>
  </si>
  <si>
    <t>1-9-1 Marunouchi, Chiyoda-ku, Tokyo 100-0005 JR East Tokyo Station B1</t>
    <phoneticPr fontId="1"/>
  </si>
  <si>
    <t>03-6259-1605</t>
    <phoneticPr fontId="1"/>
  </si>
  <si>
    <t>09:00-21:00</t>
  </si>
  <si>
    <t>https://www.businessclinic.tokyo/gransta-marunouchi</t>
  </si>
  <si>
    <t>総合内科、皮膚科、小児科、外科：英語、中国語、韓国語</t>
  </si>
  <si>
    <t xml:space="preserve">VISAMASTER、AMEX、DinersJCB、銀レン
</t>
    <phoneticPr fontId="1"/>
  </si>
  <si>
    <t>交通系IC、ID、楽天EdyWAON、nanaco、Ａｌｉｐａｙ、wechat</t>
    <phoneticPr fontId="1"/>
  </si>
  <si>
    <t>9:00-21:00</t>
  </si>
  <si>
    <t>医療法人鉄蕉会　亀田京橋クリニック</t>
    <phoneticPr fontId="1"/>
  </si>
  <si>
    <t xml:space="preserve">Kameda Kyobashi Clinic
</t>
    <phoneticPr fontId="1"/>
  </si>
  <si>
    <t>104-0031</t>
    <phoneticPr fontId="1"/>
  </si>
  <si>
    <t xml:space="preserve"> 東京都中央区京橋３丁目１−１ 4階・6階 東京スクエアガーデン</t>
    <phoneticPr fontId="13"/>
  </si>
  <si>
    <t>Tokyo Square Garden 4F (Ningen-Dock), 6F (Outpatient)
3-1-1 Kyobashi, Chuo-ku, Tokyo</t>
  </si>
  <si>
    <t>03-5542-1182
(Chinese＆English）</t>
    <phoneticPr fontId="16"/>
  </si>
  <si>
    <t>8:30~17:00
(月～土)</t>
  </si>
  <si>
    <t>https://medical.kameda.com/kyobashi/(日本語)
https://medical.kameda.com/kyobashi/cn/index.html(中国語)
https://medical.kameda.com/kyobashi/en/index.html(英語)</t>
  </si>
  <si>
    <t>内科全般、整形外科、婦人科、泌尿器科、乳腺科、肉腫、感染症内科、</t>
  </si>
  <si>
    <t>VISA.MASTER.JCB.AMEX.中国銀聯</t>
  </si>
  <si>
    <t>アリペイ、Wechatpay</t>
  </si>
  <si>
    <t>英語／
中国語
８：３０～１７：００</t>
    <phoneticPr fontId="10"/>
  </si>
  <si>
    <t>英語／
中国語
８：３０～１７：００</t>
    <phoneticPr fontId="20"/>
  </si>
  <si>
    <t>新橋アレルギー・リウマチクリニック</t>
    <phoneticPr fontId="1"/>
  </si>
  <si>
    <t>Shinbashi　Allergy　＆　Rheumatic　Clinic</t>
  </si>
  <si>
    <t>東京都港区新橋2-16-1　ニュー新橋ビル3F 318号</t>
    <phoneticPr fontId="13"/>
  </si>
  <si>
    <t>3F, New Shinbashi Building No318, 2-16-1 Shimbashi, Minato-ku, Tokyo, 105-0004</t>
  </si>
  <si>
    <t>03-3591-5464</t>
  </si>
  <si>
    <t>月ー金：9:30～12:45,14:00～17:15</t>
  </si>
  <si>
    <t>http://www.shinbashi-allergy.jp/（日本語）</t>
  </si>
  <si>
    <t>内科：英語
呼吸器科：英語
小児科：英語
アレルギー科：英語
リウマチ科：英語</t>
  </si>
  <si>
    <t>新橋歯科医科診療所　プラザ美容外科</t>
    <phoneticPr fontId="1"/>
  </si>
  <si>
    <t>shinbashi shikaika shinnryoujyo</t>
    <phoneticPr fontId="1"/>
  </si>
  <si>
    <t xml:space="preserve">105-0004 </t>
  </si>
  <si>
    <t>東京都港区新橋４丁目９−１ 新橋プラザビル 2階</t>
  </si>
  <si>
    <t>ｓｈｉｎｂａｓｈｉｐｕｒａｚａｂｉｒｕ．２Ｆ　４－９－１　Ｓｈｉｍｂａｓｈｉ　Ｍｉｎａｔｏ－Ｋｕ</t>
  </si>
  <si>
    <t>03-3437-3880</t>
  </si>
  <si>
    <t>9:30 - 18:30</t>
  </si>
  <si>
    <t>https://shinbashishika.com/</t>
  </si>
  <si>
    <t>歯科/矯正歯科/小児歯科/歯科口腔外科:EN,ZH</t>
    <rPh sb="0" eb="2">
      <t>シカ</t>
    </rPh>
    <phoneticPr fontId="20"/>
  </si>
  <si>
    <t>ＪＣＢ（クレジットカード）、ＶＩＳＡ（デビットカード）、ＶＩＳＡ（クレジットカード）、MasterCard（デビットカード）、MasterCard（クレジットカード）、中国銀聯（デビットカード）、中国銀聯（クレジットカード）、交通系電子マネー（Ｓｕｉｃａ等）、American Express、ｉＤ、ＪＣＢ（デビットカード）</t>
  </si>
  <si>
    <t xml:space="preserve">中国語/英語
月曜〜日曜 9:30-18:30 </t>
    <rPh sb="0" eb="2">
      <t>エイgカラ</t>
    </rPh>
    <phoneticPr fontId="20"/>
  </si>
  <si>
    <t xml:space="preserve">中国語/英語
月曜〜日曜 9:30-18:30 </t>
    <rPh sb="0" eb="1">
      <t>カラ</t>
    </rPh>
    <phoneticPr fontId="20"/>
  </si>
  <si>
    <t>医療法人財団興学会　青山歯科診療所</t>
    <phoneticPr fontId="1"/>
  </si>
  <si>
    <t>Ｋｏｕｇａｋｕｋａｉ　Ａｏｙａｍａｓｈｉｋａ　Ｓｈｉｎｒｙｏｊｏ</t>
    <phoneticPr fontId="1"/>
  </si>
  <si>
    <t>東京都港区北青山２丁目５−８ 青山 Om-Square B1</t>
    <phoneticPr fontId="1"/>
  </si>
  <si>
    <t>ＡＯＹＡＭＡ　ＯＭ－ＳＱＵＡＲＥ　Ｂ１　２－５－８　Ｋｉｔａ－Ａｏｙａｍａ　Ｍｉｎａｔｏ－Ｋｕ</t>
    <phoneticPr fontId="1"/>
  </si>
  <si>
    <t>03-6804-2378</t>
    <phoneticPr fontId="1"/>
  </si>
  <si>
    <t>https://www.aoyamashika.jp/</t>
  </si>
  <si>
    <t>医療法人財団興学会　赤坂歯科診療所</t>
    <phoneticPr fontId="1"/>
  </si>
  <si>
    <t>ＩＲＹＯＵＨＯＵＪＩＮＺＡＩＤＡＮ　ＫＯＵＧＡＫＵＫＡＩ　ＡＫＡＳＡＫＡＳＩＫＡＳＩＮＲＹＯＵＪＹＯ</t>
    <phoneticPr fontId="1"/>
  </si>
  <si>
    <t>東京都港区赤坂５－５－１８　ＡＵＳＰＩＣＥ赤坂ビル１Ｆ</t>
  </si>
  <si>
    <t>ＡＵＳＰＩＣＥ　ＡＫＡＳＡＫＡ　１Ｆ　５－５－１８　Ａｋａｓａｋａ　Ｍｉｎａｔｏ－Ｋｕ</t>
  </si>
  <si>
    <t xml:space="preserve">	03-3583-1818</t>
  </si>
  <si>
    <t>https://www.akasakashika.com/</t>
  </si>
  <si>
    <t>医療法人社団エムイーアール　インディバークリニック</t>
    <phoneticPr fontId="1"/>
  </si>
  <si>
    <t>Endeavor Clinic</t>
  </si>
  <si>
    <t>108-0022</t>
  </si>
  <si>
    <t>東京都港区海岸三丁目26-1
バーク芝浦ビル5階</t>
    <rPh sb="0" eb="3">
      <t>トウキョウト</t>
    </rPh>
    <rPh sb="3" eb="5">
      <t>ミナトク</t>
    </rPh>
    <rPh sb="5" eb="7">
      <t>カイガン</t>
    </rPh>
    <rPh sb="7" eb="10">
      <t>サンチョウメ</t>
    </rPh>
    <rPh sb="18" eb="20">
      <t>シバウラ</t>
    </rPh>
    <rPh sb="23" eb="24">
      <t>カイ</t>
    </rPh>
    <phoneticPr fontId="100"/>
  </si>
  <si>
    <t>3-26-1 kaigan,Minato-ku,Tokyo
BARQUE shibaura bldg.5F</t>
  </si>
  <si>
    <t>03-6436-7991</t>
  </si>
  <si>
    <t xml:space="preserve">医科：月・水・13:00～18：00 火・土9:00～18:00 金9:00～15:00
歯科：月10:00～18:00 火・木・土9:30～18:00 金9:30～12:00
      </t>
    <rPh sb="0" eb="2">
      <t>イカ</t>
    </rPh>
    <rPh sb="3" eb="4">
      <t>ツキ</t>
    </rPh>
    <rPh sb="5" eb="6">
      <t>スイ</t>
    </rPh>
    <rPh sb="19" eb="20">
      <t>カ</t>
    </rPh>
    <rPh sb="21" eb="22">
      <t>ド</t>
    </rPh>
    <rPh sb="33" eb="34">
      <t>キン</t>
    </rPh>
    <rPh sb="45" eb="47">
      <t>シカ</t>
    </rPh>
    <rPh sb="48" eb="49">
      <t>ツキ</t>
    </rPh>
    <rPh sb="61" eb="62">
      <t>カ</t>
    </rPh>
    <rPh sb="63" eb="64">
      <t>モク</t>
    </rPh>
    <rPh sb="65" eb="66">
      <t>ド</t>
    </rPh>
    <rPh sb="77" eb="78">
      <t>キン</t>
    </rPh>
    <phoneticPr fontId="100"/>
  </si>
  <si>
    <t xml:space="preserve">https://merholding.tokyo（日本語）
https://merholding.tokyo/en/ （英語）
https://merholding.tokyo/zn/ （中国語）
</t>
    <rPh sb="25" eb="28">
      <t>ニホンゴ</t>
    </rPh>
    <rPh sb="60" eb="62">
      <t>エイゴ</t>
    </rPh>
    <rPh sb="94" eb="96">
      <t>チュウゴク</t>
    </rPh>
    <phoneticPr fontId="100"/>
  </si>
  <si>
    <t>医科：英語、中国語
歯科：英語、中国語</t>
    <rPh sb="0" eb="2">
      <t>イカ</t>
    </rPh>
    <rPh sb="3" eb="5">
      <t>エイゴ</t>
    </rPh>
    <rPh sb="6" eb="9">
      <t>チュウゴクゴ</t>
    </rPh>
    <rPh sb="10" eb="12">
      <t>シカ</t>
    </rPh>
    <rPh sb="13" eb="15">
      <t>エイゴ</t>
    </rPh>
    <rPh sb="16" eb="19">
      <t>チュウゴクゴ</t>
    </rPh>
    <phoneticPr fontId="100"/>
  </si>
  <si>
    <t>VISA,JCB,American Express,Discover,Diners Club,ユニオンPay</t>
  </si>
  <si>
    <t>nanakoカード,楽天Edy,waonカード,交通系IC</t>
    <rPh sb="10" eb="12">
      <t>ラクテン</t>
    </rPh>
    <rPh sb="24" eb="27">
      <t>コウツウケイ</t>
    </rPh>
    <phoneticPr fontId="100"/>
  </si>
  <si>
    <t>英語、中国語
月～金
10:00～16:00</t>
    <rPh sb="0" eb="2">
      <t>エイゴ</t>
    </rPh>
    <rPh sb="3" eb="6">
      <t>チュウゴクゴ</t>
    </rPh>
    <rPh sb="7" eb="8">
      <t>ツキ</t>
    </rPh>
    <rPh sb="9" eb="10">
      <t>キン</t>
    </rPh>
    <phoneticPr fontId="100"/>
  </si>
  <si>
    <t>小石川インターナショナルクリニック</t>
  </si>
  <si>
    <t>Koishikawa　International　Clinic</t>
  </si>
  <si>
    <t>東京都文京区白山２-29-4</t>
  </si>
  <si>
    <t>2-29-4　Hakusann、　Bunkyo-ku、TOKYO</t>
  </si>
  <si>
    <t>03-6757-2060　（9：30-16：30）　03-6311-5853　（24時間　Housecall専用）</t>
  </si>
  <si>
    <t>Clinic 9：30-16：30　Housecall　24hours</t>
  </si>
  <si>
    <t>https://www.kic.clinic (日本語）https://www.kic.clinic/en (英語）https://www.kic.clinic/cn(中国語）https://www.kic.clinic/es (スペイン語）</t>
  </si>
  <si>
    <t>内科　英語、中国語、スペイン語</t>
  </si>
  <si>
    <t>VISA,Master,AMEX,Diners C宇b、JCB, 中国Union pay</t>
  </si>
  <si>
    <t>PayPay, Discover</t>
  </si>
  <si>
    <t>英語、中国語　（開設時間）スペイン語（水曜日9：30-12：00）</t>
  </si>
  <si>
    <t>パーソナルヘルスクリニック</t>
  </si>
  <si>
    <t>Personal Health Clinic</t>
  </si>
  <si>
    <t>東京都文京区湯島3-39-3上野不二ビル6階</t>
    <rPh sb="0" eb="8">
      <t>トウキョウトブンキョウクユシマ</t>
    </rPh>
    <rPh sb="14" eb="18">
      <t>ウエノフジ</t>
    </rPh>
    <rPh sb="21" eb="22">
      <t>カイ</t>
    </rPh>
    <phoneticPr fontId="75"/>
  </si>
  <si>
    <t>3-39-3 UENO-FUJI BLDG. 6F,
Yushima, Bunkyo Ku, Tokyo, 113-0034, Japan</t>
  </si>
  <si>
    <t>03-5817-4415</t>
  </si>
  <si>
    <t>月,火,木,金:14:30-20:30　土12:00-15:00,16:30-20:00</t>
  </si>
  <si>
    <t>（日本語）https://ph-clinic.org/　（英語）https://ph-clinic.org/en/</t>
  </si>
  <si>
    <t>感染症内科：EN（英語）、swa（スワヒリ語）</t>
  </si>
  <si>
    <t>PayPay、LINE Pay、楽天Pay、メルペイ、auPay、銀行Pay、d払い、Alipay、WechatPay</t>
  </si>
  <si>
    <t>六本木クリニック</t>
    <rPh sb="0" eb="3">
      <t>ロッポンギ</t>
    </rPh>
    <phoneticPr fontId="99"/>
  </si>
  <si>
    <t>Roppongi Clinic, Mental Health Clinic</t>
  </si>
  <si>
    <t>港区六本木５－１－４ 六和ビル５階</t>
    <rPh sb="0" eb="2">
      <t>ミナトク</t>
    </rPh>
    <rPh sb="2" eb="5">
      <t>ロッポンギ</t>
    </rPh>
    <rPh sb="11" eb="12">
      <t>ロク</t>
    </rPh>
    <rPh sb="12" eb="13">
      <t>ワ</t>
    </rPh>
    <rPh sb="16" eb="17">
      <t>カイ</t>
    </rPh>
    <phoneticPr fontId="99"/>
  </si>
  <si>
    <t>Roppongi 5-1-4 Rokuwa Bldg, Minato-ku, Tokyo</t>
  </si>
  <si>
    <t>03-6262-3459</t>
  </si>
  <si>
    <t>月-木 11:00-20:30 金-日 11:00-17:00</t>
  </si>
  <si>
    <t>https://www.roppongi-clinic.jp/      (日本語)
https://www.roppongi-clinic.jp/english-page/     (英語)
https://www.roppongi-clinic.jp/korean-page/      (韓国語)</t>
  </si>
  <si>
    <t>心療内科/精神科: 英語 韓国語</t>
    <rPh sb="0" eb="4">
      <t>シンリョウナイカ</t>
    </rPh>
    <rPh sb="5" eb="8">
      <t>セイシンカ</t>
    </rPh>
    <rPh sb="10" eb="12">
      <t>エイゴ</t>
    </rPh>
    <rPh sb="13" eb="16">
      <t>カンコクゴ</t>
    </rPh>
    <phoneticPr fontId="99"/>
  </si>
  <si>
    <t>VISA、MASTER、AMEX、Diners　Club、JCB、Discover、中国銀聯</t>
  </si>
  <si>
    <t>ペイペイ, WeChatPay, LINE Pay, 楽天Edy, Suica, PASMO, ICOCA、Waon, manaca, tolca, nimoca, nanaco, Quicpay
QRコード決済：ペイペイ、WeChatPay、LINE Pay</t>
  </si>
  <si>
    <t>英語/月-木 11:00-20:00  金-日 11:00-17:00）韓国語/月-木 11:00-20:00  金-日 11:00-17:00）</t>
    <rPh sb="36" eb="39">
      <t>カンコクゴ</t>
    </rPh>
    <phoneticPr fontId="99"/>
  </si>
  <si>
    <t>東京タワーヴュークリニック麻布十番</t>
    <rPh sb="0" eb="2">
      <t>トウキョウ</t>
    </rPh>
    <rPh sb="13" eb="17">
      <t>アザブジュウバン</t>
    </rPh>
    <phoneticPr fontId="101"/>
  </si>
  <si>
    <t>Tokyo Tower View Clinic Azabujuban</t>
  </si>
  <si>
    <t>東京都港区麻布十番2-14-6　イイダビル1階</t>
    <rPh sb="0" eb="3">
      <t>トウキョウト</t>
    </rPh>
    <rPh sb="3" eb="9">
      <t>ミナトクアザブジュウバン</t>
    </rPh>
    <rPh sb="22" eb="23">
      <t>カイ</t>
    </rPh>
    <phoneticPr fontId="101"/>
  </si>
  <si>
    <t>1F IIDA BUILDING, 2-14-6 Azabujuban, Minato-ku, Tokyo</t>
  </si>
  <si>
    <t>03-6809-3207 英語</t>
    <rPh sb="13" eb="15">
      <t>エイゴ</t>
    </rPh>
    <phoneticPr fontId="101"/>
  </si>
  <si>
    <t>9:30-12:30
14:30-18:00
休診日：木・日・祝</t>
    <rPh sb="23" eb="26">
      <t>キュウシンビ</t>
    </rPh>
    <rPh sb="27" eb="28">
      <t>モク</t>
    </rPh>
    <rPh sb="29" eb="30">
      <t>ニチ</t>
    </rPh>
    <rPh sb="31" eb="32">
      <t>シュク</t>
    </rPh>
    <phoneticPr fontId="101"/>
  </si>
  <si>
    <t>https://tvca.jp（日本語）（英語）</t>
    <phoneticPr fontId="1"/>
  </si>
  <si>
    <t>内科　英語　フランス語（要予約）
心療内科　英語</t>
    <rPh sb="0" eb="2">
      <t>ナイカ</t>
    </rPh>
    <rPh sb="3" eb="5">
      <t>エイゴ</t>
    </rPh>
    <rPh sb="10" eb="11">
      <t>ゴ</t>
    </rPh>
    <rPh sb="12" eb="13">
      <t>ヨウ</t>
    </rPh>
    <rPh sb="13" eb="15">
      <t>ヨヤク</t>
    </rPh>
    <rPh sb="17" eb="21">
      <t>シンリョウナイカ</t>
    </rPh>
    <rPh sb="22" eb="24">
      <t>エイゴ</t>
    </rPh>
    <phoneticPr fontId="101"/>
  </si>
  <si>
    <t>Suica, PASMO, ICOCA</t>
  </si>
  <si>
    <t>フランス語/要事前予約</t>
    <rPh sb="4" eb="5">
      <t>ゴ</t>
    </rPh>
    <rPh sb="6" eb="7">
      <t>ヨウ</t>
    </rPh>
    <rPh sb="7" eb="9">
      <t>ジゼン</t>
    </rPh>
    <rPh sb="9" eb="11">
      <t>ヨヤク</t>
    </rPh>
    <phoneticPr fontId="101"/>
  </si>
  <si>
    <t>医療法人社団慶悠会むらい内科・循環器クリニック</t>
  </si>
  <si>
    <t>Internal Medicine and Cardiology Murai Clinic</t>
  </si>
  <si>
    <t>113-0022</t>
  </si>
  <si>
    <t>東京都文京区千駄木3-43-3ATK千駄木ビル1階</t>
  </si>
  <si>
    <t>3-43-3　ATK-Sendagi Building 1F, Sendagi, Bunkyo-ku, Tokyo.</t>
  </si>
  <si>
    <t>07083392683 日本語、英語</t>
    <rPh sb="12" eb="15">
      <t>ニホンゴ</t>
    </rPh>
    <rPh sb="16" eb="18">
      <t>エイゴ</t>
    </rPh>
    <phoneticPr fontId="99"/>
  </si>
  <si>
    <t>月－金　9:00-12:00, 14:30-17:30、土 9:00-12:00</t>
    <rPh sb="0" eb="1">
      <t>ゲツ</t>
    </rPh>
    <rPh sb="2" eb="3">
      <t>キン</t>
    </rPh>
    <rPh sb="28" eb="29">
      <t>ド</t>
    </rPh>
    <phoneticPr fontId="99"/>
  </si>
  <si>
    <t>https://murai-clinic.com/</t>
  </si>
  <si>
    <t>内科　英語、循環器内科　英語、糖尿病内科 英語、</t>
    <rPh sb="0" eb="2">
      <t>ナイカ</t>
    </rPh>
    <rPh sb="3" eb="5">
      <t>エイゴ</t>
    </rPh>
    <rPh sb="6" eb="9">
      <t>ジュンカンキ</t>
    </rPh>
    <rPh sb="9" eb="11">
      <t>ナイカ</t>
    </rPh>
    <rPh sb="12" eb="14">
      <t>エイゴ</t>
    </rPh>
    <rPh sb="15" eb="18">
      <t>トウニョウビョウ</t>
    </rPh>
    <rPh sb="18" eb="20">
      <t>ナイカ</t>
    </rPh>
    <rPh sb="21" eb="23">
      <t>エイゴ</t>
    </rPh>
    <phoneticPr fontId="99"/>
  </si>
  <si>
    <t>2024年2月からクレジットカード支払い可能。VISA, Master</t>
    <rPh sb="4" eb="5">
      <t>ネン</t>
    </rPh>
    <rPh sb="6" eb="7">
      <t>ガツ</t>
    </rPh>
    <rPh sb="17" eb="19">
      <t>シハラ</t>
    </rPh>
    <rPh sb="20" eb="22">
      <t>カノウ</t>
    </rPh>
    <phoneticPr fontId="99"/>
  </si>
  <si>
    <t>医療法人社団藤本会　藤本歯科医院</t>
    <phoneticPr fontId="1"/>
  </si>
  <si>
    <t>Fujimoto International Dental Clinic</t>
  </si>
  <si>
    <t>104-8139</t>
  </si>
  <si>
    <t>東京都中央区銀座3-9-11紙パルプ会館４階</t>
    <rPh sb="0" eb="3">
      <t>トウキョウト</t>
    </rPh>
    <rPh sb="3" eb="6">
      <t>チュウオウク</t>
    </rPh>
    <rPh sb="6" eb="8">
      <t>ギンザ</t>
    </rPh>
    <rPh sb="14" eb="15">
      <t>カミ</t>
    </rPh>
    <rPh sb="18" eb="20">
      <t>カイカン</t>
    </rPh>
    <rPh sb="21" eb="22">
      <t>カイ</t>
    </rPh>
    <phoneticPr fontId="75"/>
  </si>
  <si>
    <t>Kami-Pulp Kaikan (Phoenix Plaza) 4F,Ginza 3-9-11, Chuo-ku, Tokyo-to, 104-8139</t>
  </si>
  <si>
    <t>03-5551-0051</t>
  </si>
  <si>
    <t>月-金           　9:30-18:00</t>
    <rPh sb="0" eb="1">
      <t>ゲツ</t>
    </rPh>
    <rPh sb="2" eb="3">
      <t>キン</t>
    </rPh>
    <phoneticPr fontId="75"/>
  </si>
  <si>
    <t xml:space="preserve">http://www.fujimoto-dental.com/english/ </t>
  </si>
  <si>
    <t>歯科:英語、韓国語</t>
    <rPh sb="0" eb="2">
      <t>シカ</t>
    </rPh>
    <rPh sb="3" eb="5">
      <t>エイゴ</t>
    </rPh>
    <rPh sb="6" eb="9">
      <t>カンコクゴ</t>
    </rPh>
    <phoneticPr fontId="75"/>
  </si>
  <si>
    <t>英語、韓国語/診療時間内</t>
    <rPh sb="7" eb="12">
      <t>シンリョウジカンナイ</t>
    </rPh>
    <phoneticPr fontId="75"/>
  </si>
  <si>
    <t>Tokyo Station International Clinic</t>
  </si>
  <si>
    <t xml:space="preserve">Tokyo Station International Clinic
</t>
  </si>
  <si>
    <t>100-0005</t>
    <phoneticPr fontId="30"/>
  </si>
  <si>
    <t>東京都千代田区丸の内 グランルーフ1 M2F</t>
  </si>
  <si>
    <t>GranRoof 1F, 1-9-1 Marunouchi,Chiyoda-ku, Tokyo, 
100-0005, JAPAN （Next to JR express bus terminal）</t>
  </si>
  <si>
    <t>03-6206-3070</t>
  </si>
  <si>
    <t>https://www.international-clinic.tokyo/</t>
  </si>
  <si>
    <t xml:space="preserve">VISAMASTER、AMEX、DinersJCB、銀レン
</t>
  </si>
  <si>
    <t>交通系IC、ID、楽天EdyWAON、nanaco、Ａｌｉｐａｙ、wechat</t>
  </si>
  <si>
    <t>英語、中国語、韓国語/9:00-21:00</t>
    <rPh sb="0" eb="2">
      <t>エイゴ</t>
    </rPh>
    <rPh sb="3" eb="6">
      <t>チュウゴクゴ</t>
    </rPh>
    <rPh sb="7" eb="10">
      <t>カンコクゴ</t>
    </rPh>
    <phoneticPr fontId="16"/>
  </si>
  <si>
    <t>アジアン美容クリニック</t>
  </si>
  <si>
    <t>AsianBeautyClinic</t>
  </si>
  <si>
    <t>東京都台東区上野2-11-10小島ビル3階</t>
    <rPh sb="0" eb="3">
      <t>トウキョウト</t>
    </rPh>
    <rPh sb="3" eb="6">
      <t>タイトウク</t>
    </rPh>
    <rPh sb="6" eb="8">
      <t>ウエノ</t>
    </rPh>
    <rPh sb="15" eb="17">
      <t>コジマ</t>
    </rPh>
    <rPh sb="20" eb="21">
      <t>カイ</t>
    </rPh>
    <phoneticPr fontId="2"/>
  </si>
  <si>
    <t>Kojimabilding3F 2-11-10 Ueno Taitou-ku TOKYO</t>
  </si>
  <si>
    <t>03-3831-5136</t>
  </si>
  <si>
    <t>10:00-17:00</t>
  </si>
  <si>
    <t>https://e-abclinic.com</t>
  </si>
  <si>
    <t>美容皮膚科・美容外科・形成外科：韓国語・中国語（北京語）</t>
    <rPh sb="0" eb="5">
      <t>ビヨウヒフカ</t>
    </rPh>
    <rPh sb="6" eb="10">
      <t>ビヨウゲカ</t>
    </rPh>
    <rPh sb="11" eb="15">
      <t>ケイセイゲカ</t>
    </rPh>
    <phoneticPr fontId="2"/>
  </si>
  <si>
    <t>VISA/master/AMEX/ダイナス/JCB</t>
  </si>
  <si>
    <t>韓国語・中国語（北京語）/水・日・祝以外の10:00-17:00（最終受付15：30）</t>
    <rPh sb="13" eb="14">
      <t>スイ</t>
    </rPh>
    <rPh sb="15" eb="16">
      <t>ニチ</t>
    </rPh>
    <rPh sb="17" eb="18">
      <t>シュク</t>
    </rPh>
    <rPh sb="18" eb="20">
      <t>イガイ</t>
    </rPh>
    <rPh sb="33" eb="37">
      <t>サイシュウウケツケ</t>
    </rPh>
    <phoneticPr fontId="2"/>
  </si>
  <si>
    <t>東京ビジネスクリニックエキュート上野</t>
  </si>
  <si>
    <t>Tokyo Business Clinic Ecute Ueno,</t>
  </si>
  <si>
    <t>110-0005</t>
    <phoneticPr fontId="30"/>
  </si>
  <si>
    <t>東京都台東区上野 7-1-1 JR東日本上野駅3階 
エキュート上野東京都台東区上野 7-1-1 JR東日本上野駅3階 エキュート上野</t>
  </si>
  <si>
    <t>Ecute Ueno, 3rd floor, JR East Ueno Station, 7-1-1 
Ueno, Taito-ku, Tokyo 110-0005</t>
  </si>
  <si>
    <t>03-6802-8792</t>
  </si>
  <si>
    <t>https://www.businessclinic.tokyo/</t>
  </si>
  <si>
    <t>医療法人博慈会　日本橋プライマリーヘルスケアクリニック</t>
    <rPh sb="0" eb="4">
      <t>イリョウ</t>
    </rPh>
    <rPh sb="4" eb="7">
      <t>ハクジカ</t>
    </rPh>
    <rPh sb="8" eb="11">
      <t>ニホn</t>
    </rPh>
    <phoneticPr fontId="16"/>
  </si>
  <si>
    <t xml:space="preserve">
Medical Corporation HAKUJIKAI Nihonbashi Primary Health Care clinic</t>
  </si>
  <si>
    <t>103-0016</t>
  </si>
  <si>
    <t>東京都中央区日本橋小網町6番1号山万ビルB1</t>
  </si>
  <si>
    <t>Yamaman BLD. B1F
6-1 Nihombashikoamicho,
Chuo-ku, Tokyo-to 103-0016
Japan</t>
  </si>
  <si>
    <t>03-6667-0855</t>
  </si>
  <si>
    <t>月〜金9:00-13:00　14:00-17:00</t>
    <rPh sb="0" eb="1">
      <t>ゲテゥ</t>
    </rPh>
    <rPh sb="2" eb="3">
      <t>キn</t>
    </rPh>
    <phoneticPr fontId="16"/>
  </si>
  <si>
    <t>https://phc.oxalis.cc/nihonbashi/</t>
  </si>
  <si>
    <t>内科、皮膚科、アレルギー科:英語</t>
    <rPh sb="0" eb="2">
      <t>ナイカ</t>
    </rPh>
    <rPh sb="3" eb="6">
      <t>ヒフカ</t>
    </rPh>
    <rPh sb="12" eb="13">
      <t>カモク</t>
    </rPh>
    <rPh sb="14" eb="16">
      <t>エイゴ</t>
    </rPh>
    <phoneticPr fontId="16"/>
  </si>
  <si>
    <t>Union pay/Diners Club/DISCOVER/VISA/JCB/Mastercard/AmericanExpress</t>
  </si>
  <si>
    <t>:Suica,PASMO, ICOCA,manaca,SUGOCA等Pitapaを除く主要交通機関のICカード　Alipay/Alipay HK/we chat pay/smartcode/Linepay/Coin+/Rpay/PayPay/aupay　Apple Pay/QuicPay/iD</t>
    <rPh sb="1" eb="3">
      <t>ケッサイ</t>
    </rPh>
    <rPh sb="33" eb="34">
      <t xml:space="preserve">ナド </t>
    </rPh>
    <rPh sb="41" eb="42">
      <t>ノゾク</t>
    </rPh>
    <rPh sb="43" eb="45">
      <t>シュヨウ</t>
    </rPh>
    <rPh sb="45" eb="49">
      <t>コウツウ</t>
    </rPh>
    <phoneticPr fontId="16"/>
  </si>
  <si>
    <t>音声翻訳アプリの使用,英語/月〜金9:00-13:00　14:00-17:00</t>
    <rPh sb="0" eb="2">
      <t>オンセイ</t>
    </rPh>
    <rPh sb="11" eb="13">
      <t>エイゴ</t>
    </rPh>
    <phoneticPr fontId="16"/>
  </si>
  <si>
    <t>医療法人社団松伯会　山王クリニック</t>
  </si>
  <si>
    <t>100-6125</t>
  </si>
  <si>
    <t>千代田区永田町2-11-1　山王パークタワー25階</t>
    <rPh sb="0" eb="4">
      <t>チ</t>
    </rPh>
    <rPh sb="4" eb="7">
      <t>ナガタチョウ</t>
    </rPh>
    <rPh sb="14" eb="16">
      <t>サンノウ</t>
    </rPh>
    <rPh sb="24" eb="25">
      <t>カイ</t>
    </rPh>
    <phoneticPr fontId="16"/>
  </si>
  <si>
    <t>Sanno Park Tower 25F 2-11-1 Nagatacho Chiyoda Tokyo</t>
  </si>
  <si>
    <t>10:00-13:00, 15:00-18:00</t>
  </si>
  <si>
    <t>https://www.sannoclinic.jp/</t>
  </si>
  <si>
    <t>内科、循環器科、皮膚科、精神科：英語</t>
    <rPh sb="0" eb="2">
      <t>ナイカ</t>
    </rPh>
    <rPh sb="3" eb="7">
      <t>ジュンカンキカ</t>
    </rPh>
    <rPh sb="8" eb="11">
      <t>ヒフカ</t>
    </rPh>
    <rPh sb="12" eb="15">
      <t>セイシンカ</t>
    </rPh>
    <rPh sb="16" eb="18">
      <t>エイゴ</t>
    </rPh>
    <phoneticPr fontId="16"/>
  </si>
  <si>
    <t>VISA, Master, Amex</t>
  </si>
  <si>
    <t xml:space="preserve">楽天Edy、Suica, PASMO, ICOCA、Waon, nanacoなど
</t>
  </si>
  <si>
    <t>英語/10:00-13:00, 15:00-18:00</t>
    <rPh sb="0" eb="2">
      <t>エイゴ</t>
    </rPh>
    <phoneticPr fontId="16"/>
  </si>
  <si>
    <t>内科総合クリニック人形町</t>
  </si>
  <si>
    <t>General Internal Medicine
Clinic Ningyocho</t>
  </si>
  <si>
    <t>103-0013</t>
  </si>
  <si>
    <t>東京都中央区日本橋人形町１−６−１０ユニコム人形町ビル1階</t>
  </si>
  <si>
    <t>1-6-10 Ningyocho, Nihonbashi,
Chuo-ku, Tokyo
Unicom Ningyocho Building 1st
floor</t>
  </si>
  <si>
    <t>050-3146-4285</t>
  </si>
  <si>
    <t>午前：月－土曜日9:00-13:00
午後：月-水曜日,金曜日15:30-18:30</t>
  </si>
  <si>
    <t>https://ningyocho-cl.com/</t>
  </si>
  <si>
    <t>内科：英語</t>
    <rPh sb="0" eb="2">
      <t>ナイカ</t>
    </rPh>
    <rPh sb="3" eb="5">
      <t>エイゴ</t>
    </rPh>
    <phoneticPr fontId="16"/>
  </si>
  <si>
    <t>VISA
マスター
JCB
AMERICAN
EXPRESS
Diners Club
DISCOVER</t>
  </si>
  <si>
    <t>iD
楽天Eｄｙ
nanaco
Waon
QUICPay
交通系(Suica PASMO)</t>
  </si>
  <si>
    <t xml:space="preserve">英語/木、日以外（医師）不定期（受付）
</t>
    <rPh sb="9" eb="11">
      <t>イシ</t>
    </rPh>
    <rPh sb="16" eb="18">
      <t>ウケツケ</t>
    </rPh>
    <phoneticPr fontId="16"/>
  </si>
  <si>
    <t>13東京都</t>
  </si>
  <si>
    <t>オンライン総合クリニック</t>
    <phoneticPr fontId="1"/>
  </si>
  <si>
    <t>online genral clininc</t>
    <phoneticPr fontId="1"/>
  </si>
  <si>
    <t>101-0047</t>
    <phoneticPr fontId="1"/>
  </si>
  <si>
    <t>東京都中央区外神田1‐11‐5
‐401</t>
    <phoneticPr fontId="1"/>
  </si>
  <si>
    <t>401, 1-11-5, Sotokanda, Chiyoda-ku, Tokyo</t>
    <phoneticPr fontId="1"/>
  </si>
  <si>
    <t>03-6691-9525</t>
    <phoneticPr fontId="1"/>
  </si>
  <si>
    <t>18-22時</t>
    <phoneticPr fontId="1"/>
  </si>
  <si>
    <t>https://clinics-app.com/clinic/6268d7bc950c9f6e8e8d0107</t>
    <phoneticPr fontId="1"/>
  </si>
  <si>
    <t>内科・糖尿病内分泌内科・糖尿病代謝内科・整形外科・小児科・婦人科・眼科・耳鼻咽喉科・皮膚科・泌尿器科・精神科・心療内科・アレルギー科・リウマチ科・リハビリステーション科:EN</t>
    <phoneticPr fontId="1"/>
  </si>
  <si>
    <t>VISA, Master, JCB, AMEX, Diners, 銀聯</t>
    <phoneticPr fontId="1"/>
  </si>
  <si>
    <t>Paypay</t>
    <phoneticPr fontId="1"/>
  </si>
  <si>
    <t>英語/24時間</t>
    <phoneticPr fontId="1"/>
  </si>
  <si>
    <t>お茶の水血管外科クリニック</t>
    <phoneticPr fontId="1"/>
  </si>
  <si>
    <t>Ochanomizu Vascular&amp;Vein Clinic</t>
    <phoneticPr fontId="1"/>
  </si>
  <si>
    <t>東京都千代田区神田駿河台4-1-1
ウエルトンビル 6階</t>
    <rPh sb="0" eb="9">
      <t>トウキョウトチヨダクカンダ</t>
    </rPh>
    <rPh sb="9" eb="12">
      <t>スルガダイ</t>
    </rPh>
    <rPh sb="27" eb="28">
      <t>カイ</t>
    </rPh>
    <phoneticPr fontId="1"/>
  </si>
  <si>
    <t>4-1-1 Kanda Surugadai, Chiyoda Ward, Tokyo
6th floor of Welltonville</t>
  </si>
  <si>
    <t>03-5281-4103</t>
  </si>
  <si>
    <t>月-金:9:00-16:00
土　  9:00-15:00</t>
    <rPh sb="15" eb="16">
      <t>ド</t>
    </rPh>
    <phoneticPr fontId="1"/>
  </si>
  <si>
    <t>https://www.kekkangeka.com(日本語）</t>
    <rPh sb="27" eb="30">
      <t>ニホンゴ</t>
    </rPh>
    <phoneticPr fontId="1"/>
  </si>
  <si>
    <t>外科、心臓血管外科:EN</t>
    <rPh sb="0" eb="2">
      <t>ゲカ</t>
    </rPh>
    <rPh sb="3" eb="9">
      <t>シンゾウケッカンゲカ</t>
    </rPh>
    <phoneticPr fontId="1"/>
  </si>
  <si>
    <t>英語 /月-金:9:00-16:00,土9:00-15:00</t>
    <rPh sb="0" eb="2">
      <t>エイゴ</t>
    </rPh>
    <rPh sb="19" eb="20">
      <t>ド</t>
    </rPh>
    <phoneticPr fontId="1"/>
  </si>
  <si>
    <t>翻訳ツール、タブレット
英語 /月-金:9:00-16:00,土9:00-15:00</t>
    <rPh sb="12" eb="14">
      <t>エイゴ</t>
    </rPh>
    <rPh sb="31" eb="32">
      <t>ド</t>
    </rPh>
    <phoneticPr fontId="1"/>
  </si>
  <si>
    <t>（公財）第三北品川病院</t>
    <rPh sb="1" eb="2">
      <t>コウ</t>
    </rPh>
    <rPh sb="2" eb="3">
      <t>ザイ</t>
    </rPh>
    <rPh sb="4" eb="5">
      <t>ダイ</t>
    </rPh>
    <rPh sb="5" eb="6">
      <t>サン</t>
    </rPh>
    <rPh sb="6" eb="9">
      <t>キタシナガワ</t>
    </rPh>
    <rPh sb="9" eb="11">
      <t>ビョウイン</t>
    </rPh>
    <phoneticPr fontId="30"/>
  </si>
  <si>
    <t>Kita Shinagawa 3ｒｄ　Hospital</t>
    <phoneticPr fontId="30"/>
  </si>
  <si>
    <t>140-0001</t>
    <phoneticPr fontId="30"/>
  </si>
  <si>
    <t>東京都品川区北品川3-3-7</t>
    <phoneticPr fontId="30"/>
  </si>
  <si>
    <t>3-3-7 Kitashinagawa, Shinagawa-ku, Tokyo, 140-0001</t>
    <phoneticPr fontId="30"/>
  </si>
  <si>
    <t>03-3474-1831</t>
    <phoneticPr fontId="30"/>
  </si>
  <si>
    <t>月-土:8:30-16:30</t>
    <phoneticPr fontId="30"/>
  </si>
  <si>
    <t>http://kcmi.or.jp/daisankitashinagawa/ (日本語)</t>
    <phoneticPr fontId="30"/>
  </si>
  <si>
    <t>内科：EN　整形外科：EN</t>
    <phoneticPr fontId="30"/>
  </si>
  <si>
    <t>VISA、MASTER、AMEX、Diners Club、JCB、中国銀聯</t>
    <phoneticPr fontId="30"/>
  </si>
  <si>
    <t>○</t>
    <phoneticPr fontId="30"/>
  </si>
  <si>
    <t>病院</t>
    <rPh sb="0" eb="2">
      <t>ビョウイン</t>
    </rPh>
    <phoneticPr fontId="29"/>
  </si>
  <si>
    <t>1302 区南部</t>
  </si>
  <si>
    <t>Luz大森アプル歯科医院</t>
    <rPh sb="3" eb="5">
      <t>オオモリ</t>
    </rPh>
    <rPh sb="8" eb="10">
      <t>シカ</t>
    </rPh>
    <rPh sb="10" eb="12">
      <t>イイン</t>
    </rPh>
    <phoneticPr fontId="13"/>
  </si>
  <si>
    <t>Luz Omori Apl' Dental Clinic</t>
  </si>
  <si>
    <t>143-0016</t>
  </si>
  <si>
    <t xml:space="preserve">
東京都大田区大森北1-10-14 Luz大森8F</t>
    <phoneticPr fontId="13"/>
  </si>
  <si>
    <t>8F, Luz Omori, 1-10-14 Omorikita, Ota-ku, Tokyo, 143-0016</t>
  </si>
  <si>
    <t>03-5767-7507</t>
  </si>
  <si>
    <t>月-金:9:30-13:00,14:30-19:30　土:9:30-17:00　日/祝日:9:30-13:30</t>
    <phoneticPr fontId="13"/>
  </si>
  <si>
    <t>http://www.apl-omori.com/index.html (日本語)　http://www.apl-omori.com/en/ (英語)　http://www.apl-omori.com/cn/ (中国語)　</t>
  </si>
  <si>
    <t>歯科：EN、ZH、MY</t>
    <phoneticPr fontId="13"/>
  </si>
  <si>
    <t>NTT東日本 関東病院</t>
    <phoneticPr fontId="13"/>
  </si>
  <si>
    <t>NTT Medical Center Tokyo</t>
  </si>
  <si>
    <t>141-8625</t>
  </si>
  <si>
    <t>東京都品川区東五反田5-9-22</t>
    <phoneticPr fontId="13"/>
  </si>
  <si>
    <t xml:space="preserve">5-9-22 Higashigotanda, Shinagawa-ku, Tokyo 141-8625 </t>
  </si>
  <si>
    <t>03-6721-6239: 英語、中国語</t>
    <rPh sb="17" eb="20">
      <t>チュウゴクゴ</t>
    </rPh>
    <phoneticPr fontId="1"/>
  </si>
  <si>
    <t>月－金：8:30～11:00、13:00～15:00（救急センター２４時間対応）　　　　土日・祝日：救急センター24時間対応</t>
    <phoneticPr fontId="13"/>
  </si>
  <si>
    <t>https://www.nmct.ntt-east.co.jp/　（日本語）
https://www.nmct.ntt-east.co.jp/en/　（英語）
https://www.nmct.ntt-east.co.jp/cn/　（中国語）</t>
    <phoneticPr fontId="70"/>
  </si>
  <si>
    <t>内科、消化器内科、循環器内科、腫瘍内科、血液内科、糖尿病・内分泌内科、高血圧・腎臓内科、感染症内科、呼吸器内科、緩和ケア科、脳神経内科、脳血管内科、小児科、外科、乳腺外科、脳神経外科、心臓血管外科、整形外科、形成外科、呼吸器外科、歯科口腔外科、皮膚科、泌尿器科、産婦人科、眼科、耳鼻咽喉科、頭頸部外科、リウマチ膠原病科、放射線科、リハビリテーション科、救急科、麻酔科（ペインクリニック科）  /　EN,ZH,KO,TH,RU,VI,PT,ES　
（予約制：TL,FR,MN,HI,ID,FA,NE,MY）</t>
    <rPh sb="104" eb="106">
      <t>ケイセイ</t>
    </rPh>
    <rPh sb="106" eb="108">
      <t>ゲカ</t>
    </rPh>
    <rPh sb="224" eb="226">
      <t>ヨヤク</t>
    </rPh>
    <rPh sb="226" eb="227">
      <t>セイ</t>
    </rPh>
    <phoneticPr fontId="13"/>
  </si>
  <si>
    <t>ＪＣＢ、ＶＩＳＡ、Diners Club、MASTER、ＪＣＢ、中国銀聯、AMEX</t>
  </si>
  <si>
    <r>
      <t>J-Debit、Union Pay</t>
    </r>
    <r>
      <rPr>
        <sz val="11"/>
        <color theme="1"/>
        <rFont val="ＭＳ Ｐゴシック"/>
        <family val="3"/>
        <charset val="128"/>
      </rPr>
      <t>、WeChat Pay、LINE Pay</t>
    </r>
    <phoneticPr fontId="70"/>
  </si>
  <si>
    <t>英語・中国語/平日9-16時</t>
    <rPh sb="0" eb="2">
      <t>エイゴ</t>
    </rPh>
    <rPh sb="3" eb="6">
      <t>チュウゴクゴ</t>
    </rPh>
    <phoneticPr fontId="16"/>
  </si>
  <si>
    <t xml:space="preserve">英語/9-16時
</t>
    <rPh sb="0" eb="2">
      <t>エイゴ</t>
    </rPh>
    <rPh sb="7" eb="8">
      <t>ジ</t>
    </rPh>
    <phoneticPr fontId="16"/>
  </si>
  <si>
    <t xml:space="preserve">英語/中国語
9-17時
</t>
    <rPh sb="3" eb="6">
      <t>チュウゴクゴ</t>
    </rPh>
    <rPh sb="11" eb="12">
      <t>ジ</t>
    </rPh>
    <phoneticPr fontId="16"/>
  </si>
  <si>
    <r>
      <t>・英語・中国語・韓国語/24時間</t>
    </r>
    <r>
      <rPr>
        <strike/>
        <sz val="12"/>
        <color theme="1"/>
        <rFont val="ＭＳ Ｐゴシック"/>
        <family val="3"/>
        <charset val="128"/>
      </rPr>
      <t xml:space="preserve">
・</t>
    </r>
    <r>
      <rPr>
        <sz val="12"/>
        <color theme="1"/>
        <rFont val="ＭＳ Ｐゴシック"/>
        <family val="3"/>
        <charset val="128"/>
      </rPr>
      <t>ベトナム・ロシア・ポルトガル・タイ・スペイン/8:30-24:00</t>
    </r>
    <r>
      <rPr>
        <strike/>
        <sz val="12"/>
        <color theme="1"/>
        <rFont val="ＭＳ Ｐゴシック"/>
        <family val="3"/>
        <charset val="128"/>
      </rPr>
      <t xml:space="preserve">
</t>
    </r>
    <rPh sb="1" eb="3">
      <t>エイゴ</t>
    </rPh>
    <rPh sb="4" eb="7">
      <t>チュウゴクゴ</t>
    </rPh>
    <rPh sb="8" eb="11">
      <t>カンコクゴ</t>
    </rPh>
    <rPh sb="14" eb="16">
      <t>ジカン</t>
    </rPh>
    <phoneticPr fontId="16"/>
  </si>
  <si>
    <t xml:space="preserve">英語/中国語
9-17時
</t>
    <rPh sb="3" eb="6">
      <t>チュウゴクゴ</t>
    </rPh>
    <rPh sb="11" eb="12">
      <t>ジ</t>
    </rPh>
    <phoneticPr fontId="1"/>
  </si>
  <si>
    <t>独立行政法人労働者健康安全機構東京労災病院</t>
    <rPh sb="0" eb="6">
      <t>ドクリツギョウセイホウジン</t>
    </rPh>
    <rPh sb="6" eb="15">
      <t>ロウドウシャケンコウアンゼンキコウ</t>
    </rPh>
    <rPh sb="15" eb="21">
      <t>トウキョウロウサイビョウイン</t>
    </rPh>
    <phoneticPr fontId="16"/>
  </si>
  <si>
    <t>Japan Labour Health and Safety Organization, Tokyo Rosai Hospital</t>
    <phoneticPr fontId="29"/>
  </si>
  <si>
    <t>143-0013</t>
  </si>
  <si>
    <t>東京都大田区大森南4-13-21</t>
    <rPh sb="0" eb="3">
      <t>トウキョウト</t>
    </rPh>
    <rPh sb="3" eb="6">
      <t>オオタク</t>
    </rPh>
    <rPh sb="6" eb="8">
      <t>オオモリ</t>
    </rPh>
    <rPh sb="8" eb="9">
      <t>ミナミ</t>
    </rPh>
    <phoneticPr fontId="16"/>
  </si>
  <si>
    <t xml:space="preserve"> 4-13-21, Ohmori-Minami, Ohta-ku, Tokyo, 143-0013, Japan</t>
  </si>
  <si>
    <t>03-3742-7301</t>
  </si>
  <si>
    <t>8：15～11：00</t>
  </si>
  <si>
    <t>https://tokyoh.johas.go.jp/</t>
  </si>
  <si>
    <t>内科、消化器内科、腎臓・代謝内科、呼吸器内科、糖尿病・内分泌内科、総合診療科、脳神経内科、循環器科、ﾒﾝﾀﾙﾍﾙｽ科、小児科、外科、消化器外科、呼吸器外科、乳腺外科、整形外科、形成外科、脳神経外科、皮膚科、泌尿器科、産婦人科、眼科、耳鼻咽喉科、ﾘﾊﾋﾞﾘﾃｰｼｮﾝ科、脳神経移植科、放射線診断科、放射線治療科、麻酔科、救急科：英語、中国語</t>
    <rPh sb="0" eb="2">
      <t>ナイカ</t>
    </rPh>
    <rPh sb="3" eb="6">
      <t>ショウカキ</t>
    </rPh>
    <rPh sb="6" eb="8">
      <t>ナイカ</t>
    </rPh>
    <rPh sb="9" eb="11">
      <t>ジンゾウ</t>
    </rPh>
    <rPh sb="12" eb="14">
      <t>タイシャ</t>
    </rPh>
    <rPh sb="14" eb="16">
      <t>ナイカ</t>
    </rPh>
    <rPh sb="17" eb="20">
      <t>コキュウキ</t>
    </rPh>
    <rPh sb="20" eb="22">
      <t>ナイカ</t>
    </rPh>
    <rPh sb="23" eb="26">
      <t>トウニョウビョウ</t>
    </rPh>
    <rPh sb="27" eb="30">
      <t>ナイブンピツ</t>
    </rPh>
    <rPh sb="30" eb="32">
      <t>ナイカ</t>
    </rPh>
    <rPh sb="33" eb="35">
      <t>ソウゴウ</t>
    </rPh>
    <rPh sb="35" eb="38">
      <t>シンリョウカ</t>
    </rPh>
    <rPh sb="39" eb="44">
      <t>ノウシンケイナイカ</t>
    </rPh>
    <rPh sb="45" eb="49">
      <t>ジュンカンキカ</t>
    </rPh>
    <rPh sb="57" eb="58">
      <t>カ</t>
    </rPh>
    <rPh sb="59" eb="62">
      <t>ショウニカ</t>
    </rPh>
    <rPh sb="63" eb="65">
      <t>ゲカ</t>
    </rPh>
    <rPh sb="66" eb="71">
      <t>ショウカキゲカ</t>
    </rPh>
    <rPh sb="72" eb="77">
      <t>コキュウキゲカ</t>
    </rPh>
    <rPh sb="78" eb="82">
      <t>ニュウセンゲカ</t>
    </rPh>
    <rPh sb="83" eb="87">
      <t>セイケイゲカ</t>
    </rPh>
    <rPh sb="88" eb="92">
      <t>ケイセイゲカ</t>
    </rPh>
    <rPh sb="93" eb="98">
      <t>ノウシンケイゲカ</t>
    </rPh>
    <rPh sb="99" eb="102">
      <t>ヒフカ</t>
    </rPh>
    <rPh sb="103" eb="107">
      <t>ヒニョウキカ</t>
    </rPh>
    <rPh sb="108" eb="112">
      <t>サンフジンカ</t>
    </rPh>
    <rPh sb="113" eb="115">
      <t>ガンカ</t>
    </rPh>
    <rPh sb="116" eb="121">
      <t>ジビインコウカ</t>
    </rPh>
    <rPh sb="132" eb="133">
      <t>カ</t>
    </rPh>
    <rPh sb="134" eb="137">
      <t>ノウシンケイ</t>
    </rPh>
    <rPh sb="137" eb="140">
      <t>イショクカ</t>
    </rPh>
    <rPh sb="141" eb="144">
      <t>ホウシャセン</t>
    </rPh>
    <rPh sb="144" eb="147">
      <t>シンダンカ</t>
    </rPh>
    <rPh sb="148" eb="151">
      <t>ホウシャセン</t>
    </rPh>
    <rPh sb="151" eb="154">
      <t>チリョウカ</t>
    </rPh>
    <rPh sb="159" eb="162">
      <t>キュウキュウカ</t>
    </rPh>
    <rPh sb="163" eb="165">
      <t>エイゴ</t>
    </rPh>
    <rPh sb="166" eb="169">
      <t>チュウゴクゴ</t>
    </rPh>
    <phoneticPr fontId="16"/>
  </si>
  <si>
    <t>ジェイデビット</t>
  </si>
  <si>
    <t>〇</t>
    <phoneticPr fontId="29"/>
  </si>
  <si>
    <t>第二次救急医療機関</t>
    <phoneticPr fontId="29"/>
  </si>
  <si>
    <t>英語、中国語/8:15～11：00</t>
    <rPh sb="0" eb="2">
      <t>エイゴ</t>
    </rPh>
    <rPh sb="3" eb="6">
      <t>チュウゴクゴ</t>
    </rPh>
    <phoneticPr fontId="16"/>
  </si>
  <si>
    <t>いけむら歯科クリニック</t>
    <rPh sb="4" eb="6">
      <t>シカ</t>
    </rPh>
    <phoneticPr fontId="13"/>
  </si>
  <si>
    <t>Ikemura Dental Clinic</t>
  </si>
  <si>
    <t>146-0082</t>
  </si>
  <si>
    <t xml:space="preserve">
東京都大田区池上7-6-8</t>
    <phoneticPr fontId="13"/>
  </si>
  <si>
    <t>7-6-8 Ikegami, Ota-ku, Tokyo, 146-0082</t>
  </si>
  <si>
    <t>03-3751-3122</t>
  </si>
  <si>
    <t>月-金:10:00-19:30　土:10:00-19:30</t>
    <phoneticPr fontId="13"/>
  </si>
  <si>
    <t>http://www.ikemura-dental.com/ (日本語)</t>
  </si>
  <si>
    <t>医療法人社団　泰静会　大西医院</t>
    <rPh sb="0" eb="2">
      <t>イリョウ</t>
    </rPh>
    <rPh sb="2" eb="4">
      <t>ホウジン</t>
    </rPh>
    <rPh sb="4" eb="6">
      <t>シャダン</t>
    </rPh>
    <rPh sb="7" eb="8">
      <t>ハタ</t>
    </rPh>
    <rPh sb="8" eb="9">
      <t>シズカ</t>
    </rPh>
    <rPh sb="9" eb="10">
      <t>カイ</t>
    </rPh>
    <rPh sb="11" eb="13">
      <t>オオニシ</t>
    </rPh>
    <rPh sb="13" eb="15">
      <t>イイン</t>
    </rPh>
    <phoneticPr fontId="13"/>
  </si>
  <si>
    <t>Taiseikai Onishi Iin</t>
    <phoneticPr fontId="1"/>
  </si>
  <si>
    <t>143-0014</t>
  </si>
  <si>
    <t>東京都大田区大森中1-18-6</t>
    <phoneticPr fontId="13"/>
  </si>
  <si>
    <t>1-18-6 Omorinaka, Ota-ku, Tokyo, 143-0014</t>
  </si>
  <si>
    <t>03-3765-0024</t>
  </si>
  <si>
    <t>月-金:9:30-12:00　土:8:30-12:00</t>
    <phoneticPr fontId="13"/>
  </si>
  <si>
    <t>http://www.tsk-onishi-iin.com (日本語, 英語)</t>
  </si>
  <si>
    <t>内科：EN　皮膚科：EN　肛門内科：EN</t>
    <rPh sb="13" eb="15">
      <t>コウモン</t>
    </rPh>
    <rPh sb="15" eb="17">
      <t>ナイカ</t>
    </rPh>
    <phoneticPr fontId="13"/>
  </si>
  <si>
    <t>VISA、MASTER</t>
    <phoneticPr fontId="1"/>
  </si>
  <si>
    <t>江川歯科医院</t>
    <rPh sb="0" eb="2">
      <t>エガワ</t>
    </rPh>
    <rPh sb="2" eb="4">
      <t>シカ</t>
    </rPh>
    <rPh sb="4" eb="6">
      <t>イイン</t>
    </rPh>
    <phoneticPr fontId="13"/>
  </si>
  <si>
    <t>Egawa Dental Clinic</t>
  </si>
  <si>
    <t>144-0051</t>
  </si>
  <si>
    <t xml:space="preserve">
東京都大田区西蒲田7-6-8</t>
    <phoneticPr fontId="13"/>
  </si>
  <si>
    <t>7-6-8 Nishikamata, Ota-ku, Tokyo, 144-0051</t>
  </si>
  <si>
    <t>03-5711-0418</t>
  </si>
  <si>
    <t>月/火/水/金/土:9:30-17:30</t>
    <rPh sb="8" eb="9">
      <t>ツチ</t>
    </rPh>
    <phoneticPr fontId="13"/>
  </si>
  <si>
    <t>英語・中国語</t>
    <rPh sb="0" eb="2">
      <t>エイゴ</t>
    </rPh>
    <rPh sb="3" eb="6">
      <t>チュウコクゴ</t>
    </rPh>
    <phoneticPr fontId="10"/>
  </si>
  <si>
    <t>遠藤医院</t>
    <rPh sb="0" eb="2">
      <t>エンドウ</t>
    </rPh>
    <rPh sb="2" eb="4">
      <t>イイン</t>
    </rPh>
    <phoneticPr fontId="13"/>
  </si>
  <si>
    <t>Endo Clinic</t>
  </si>
  <si>
    <t>141-0021</t>
  </si>
  <si>
    <t>東京都品川区上大崎2-24-13 目黒西口マンション305</t>
    <phoneticPr fontId="13"/>
  </si>
  <si>
    <t>#305, Meguro Nishiguchi Mansion, 2-24-13 Kamiosaki, Shinagawa-ku, Tokyo, 141-0021</t>
  </si>
  <si>
    <t>03-3492-6422</t>
  </si>
  <si>
    <t>月/火/水/金:9:00-12:30,14:30-16:00　土:9:00-13:00</t>
    <phoneticPr fontId="13"/>
  </si>
  <si>
    <t>大鳥居医院</t>
    <rPh sb="0" eb="3">
      <t>オオトリイ</t>
    </rPh>
    <rPh sb="3" eb="5">
      <t>イイン</t>
    </rPh>
    <phoneticPr fontId="13"/>
  </si>
  <si>
    <t>Ootorii Hospital</t>
  </si>
  <si>
    <t>144-0034</t>
  </si>
  <si>
    <t>東京都大田区西糀谷3-8-16</t>
    <phoneticPr fontId="13"/>
  </si>
  <si>
    <t>3-8-16 Nishikojiya, Ota-ku, Tokyo, 144-0034</t>
  </si>
  <si>
    <t>03-3741-0118</t>
  </si>
  <si>
    <t>月/火/水/金:8:40-12:30,14:30-17:00　土:8:40-13:30</t>
    <phoneticPr fontId="13"/>
  </si>
  <si>
    <t>http://ootorii-hosp.com (日本語)</t>
  </si>
  <si>
    <t>内科：EN　小児科：EN　産科：EN　婦人科：EN</t>
    <phoneticPr fontId="13"/>
  </si>
  <si>
    <t>大森・東京歯科口腔外科</t>
    <rPh sb="0" eb="2">
      <t>オオモリ</t>
    </rPh>
    <rPh sb="3" eb="5">
      <t>トウキョウ</t>
    </rPh>
    <rPh sb="5" eb="7">
      <t>シカ</t>
    </rPh>
    <rPh sb="7" eb="9">
      <t>コウコウ</t>
    </rPh>
    <rPh sb="9" eb="11">
      <t>ゲカ</t>
    </rPh>
    <phoneticPr fontId="13"/>
  </si>
  <si>
    <t>Omori・Tokyo Oral &amp; Maxillofacial Surgery</t>
  </si>
  <si>
    <t>03-5767-7505</t>
  </si>
  <si>
    <t>かまたメンタルクリニック</t>
    <phoneticPr fontId="13"/>
  </si>
  <si>
    <t>Kamata Mental Clinic</t>
  </si>
  <si>
    <t>東京都大田区西蒲田8-1-7 グランタウンビル3F</t>
    <phoneticPr fontId="13"/>
  </si>
  <si>
    <t>3F, Grantown Building, 8-1-7 Nishikamata, Ota-ku, Tokyo, 144-0051</t>
  </si>
  <si>
    <t>03-5714-7828</t>
  </si>
  <si>
    <t>月-金:10:00-11:30,15:00-18:30　予約制</t>
    <phoneticPr fontId="13"/>
  </si>
  <si>
    <t>http://www.kamata-mental.com/ (日本語)</t>
  </si>
  <si>
    <t>きゅーちゃん診療所</t>
    <rPh sb="6" eb="9">
      <t>シンリョウジョ</t>
    </rPh>
    <phoneticPr fontId="13"/>
  </si>
  <si>
    <t>Qchan Shinryosho Clinic</t>
  </si>
  <si>
    <t>144-0047</t>
  </si>
  <si>
    <t>東京都大田区萩中2-6-17-101</t>
    <phoneticPr fontId="13"/>
  </si>
  <si>
    <t>2-6-17-101 Haginaka, Ota-ku, Tokyo, 144-0047</t>
  </si>
  <si>
    <t>03-6423-9775</t>
  </si>
  <si>
    <t>火/金:14:30-18:30　木:8:30-12:30　土:8:30-13:30</t>
    <phoneticPr fontId="13"/>
  </si>
  <si>
    <t>http:q-ch.org (日本語)</t>
  </si>
  <si>
    <t>品川御殿山皮膚科</t>
    <phoneticPr fontId="13"/>
  </si>
  <si>
    <t>Shinagawa Gotenyama Dermatology Clinic</t>
  </si>
  <si>
    <t>141-0001</t>
  </si>
  <si>
    <t>東京都品川区北品川6-7-29　ガーデンシティ品川御殿山１F</t>
    <phoneticPr fontId="13"/>
  </si>
  <si>
    <t>Garden City Shinagawagotenyama 1F, 6-7-29 Kitashinagawa, Shinagawa, Tokyo, Japan</t>
  </si>
  <si>
    <t>03-5420-1212</t>
  </si>
  <si>
    <t>月、火、水、金曜日 9:00~13:00、15:00~18:00　土曜日 9:00~13:00</t>
    <phoneticPr fontId="13"/>
  </si>
  <si>
    <t>https://www.shinagawagotenyama-hifuka.com/（日本語）https://www.shinagawagotenyama-hifuka.com/English（英語）</t>
  </si>
  <si>
    <t>皮膚科、小児皮膚科、アレルギー科、美容皮膚科：英語</t>
    <phoneticPr fontId="13"/>
  </si>
  <si>
    <t>清水坂歯科医院</t>
    <phoneticPr fontId="13"/>
  </si>
  <si>
    <t>Ｓｈｉｍｉｚｕｚａｋａ　Ｄｅｎｔａｌ　Ｃｌｉｎｉｃ</t>
  </si>
  <si>
    <t>142-0041</t>
  </si>
  <si>
    <t>品川区戸越２－１－２０</t>
    <phoneticPr fontId="13"/>
  </si>
  <si>
    <t xml:space="preserve">
２－１－２０　Ｔｏｇｏｓｈｉ　Ｓｈｉｎａｇａｗａ－Ｋｕ </t>
  </si>
  <si>
    <t>03-3783-2200</t>
  </si>
  <si>
    <t>https://ameblo.jp/shimizuzaka</t>
  </si>
  <si>
    <t>歯科：英語</t>
    <phoneticPr fontId="13"/>
  </si>
  <si>
    <t>白田歯科クリニック</t>
    <rPh sb="0" eb="2">
      <t>シロタ</t>
    </rPh>
    <rPh sb="2" eb="4">
      <t>シカ</t>
    </rPh>
    <phoneticPr fontId="13"/>
  </si>
  <si>
    <t>Shirata Dental Clinic</t>
  </si>
  <si>
    <t>142-0051</t>
  </si>
  <si>
    <t xml:space="preserve">
東京都品川区平塚2-18-12</t>
    <phoneticPr fontId="13"/>
  </si>
  <si>
    <t>2-18-12 Hiratsuka, Shinagawa-ku, Tokyo, 142-0051</t>
  </si>
  <si>
    <t>03-3785-6471</t>
  </si>
  <si>
    <t>http://shiratadental.p2.weblife.me/index.html (日本語)</t>
  </si>
  <si>
    <t>歯科：EN、ES</t>
    <phoneticPr fontId="13"/>
  </si>
  <si>
    <t>東京流通センター　歯科クリニック</t>
    <rPh sb="0" eb="2">
      <t>トウキョウ</t>
    </rPh>
    <rPh sb="2" eb="4">
      <t>リュウツウ</t>
    </rPh>
    <rPh sb="9" eb="11">
      <t>シカ</t>
    </rPh>
    <phoneticPr fontId="13"/>
  </si>
  <si>
    <t>Tokyo Ryutsu Center Dental Clinic</t>
  </si>
  <si>
    <t>143-0006</t>
  </si>
  <si>
    <t xml:space="preserve">
東京都大田区平和島6-1-1　東京流通センタービル1階131号</t>
    <phoneticPr fontId="13"/>
  </si>
  <si>
    <t>Room 13, 1F, Tokyo Ryutsu Center Building, 6-1-1 Heiwajima, Ota-ku, Tokyo, 143-0006</t>
    <phoneticPr fontId="1"/>
  </si>
  <si>
    <t>03-3767-3341</t>
  </si>
  <si>
    <t>月-金:9:30-13:30,14:30-18:30　土:9:30-14:00</t>
    <phoneticPr fontId="13"/>
  </si>
  <si>
    <t>http://trcdc.com (日本語)</t>
  </si>
  <si>
    <t>めぐろ皮膚科クリニック</t>
    <phoneticPr fontId="13"/>
  </si>
  <si>
    <t>Meguro Dermatology Clinic</t>
  </si>
  <si>
    <t>品川区上大崎3-10-49-1F</t>
    <phoneticPr fontId="13"/>
  </si>
  <si>
    <t>3-10-49 1F Kami-Osaki, Shinagawa, Tokyo</t>
  </si>
  <si>
    <t>03-6409-6079</t>
  </si>
  <si>
    <t>月-金10-13, 15-19時</t>
    <rPh sb="0" eb="1">
      <t>ツキ</t>
    </rPh>
    <rPh sb="2" eb="3">
      <t>キン</t>
    </rPh>
    <phoneticPr fontId="13"/>
  </si>
  <si>
    <t>www.meguro-derm.jp</t>
  </si>
  <si>
    <t>JCB, VISA、AMEX、Master、ダイナース、銀嶺</t>
  </si>
  <si>
    <t>診療所</t>
    <phoneticPr fontId="13"/>
  </si>
  <si>
    <t>和光医院</t>
    <rPh sb="0" eb="2">
      <t>ワコウ</t>
    </rPh>
    <rPh sb="2" eb="4">
      <t>イイン</t>
    </rPh>
    <phoneticPr fontId="13"/>
  </si>
  <si>
    <t>Wako Clinic</t>
  </si>
  <si>
    <t>142-0062</t>
  </si>
  <si>
    <t>東京都品川区小山4-8-1</t>
    <phoneticPr fontId="13"/>
  </si>
  <si>
    <t>4-8-1 Koyama, Shinagawa-ku, Tokyo, 142-0062</t>
  </si>
  <si>
    <t>03-3784-6131</t>
  </si>
  <si>
    <t>月-金:9:00-12:30,15:00-18:00　土:9:00-12:30</t>
    <phoneticPr fontId="13"/>
  </si>
  <si>
    <t>http://wakoclinic.com/ (日本語)</t>
  </si>
  <si>
    <t>内科：ZH　小児科：ZH</t>
    <phoneticPr fontId="13"/>
  </si>
  <si>
    <t>もちづき内科クリニック</t>
    <phoneticPr fontId="13"/>
  </si>
  <si>
    <t>MOCHIZUKI MEDICAL CLINIC</t>
  </si>
  <si>
    <t>東京都品川区戸越4-9-12アビタシオン戸越1階</t>
    <phoneticPr fontId="13"/>
  </si>
  <si>
    <t xml:space="preserve">
４－９－１２－１０１　Ｔｏｇｏｓｈｉ　Ｓｈｉｎａｇａｗａ－ </t>
  </si>
  <si>
    <t>03-6426-2711</t>
  </si>
  <si>
    <t>水~金AM9:00-PM12:30 pm15:00-PM18:30土am9:00-PM12:30 Pm14:30-18:00日am9:00-13:30</t>
    <phoneticPr fontId="13"/>
  </si>
  <si>
    <r>
      <rPr>
        <u/>
        <sz val="11"/>
        <color theme="1"/>
        <rFont val="游ゴシック"/>
        <family val="3"/>
        <charset val="128"/>
        <scheme val="minor"/>
      </rPr>
      <t xml:space="preserve">https://mochizuki-medical.jp/
</t>
    </r>
    <phoneticPr fontId="1"/>
  </si>
  <si>
    <t>EN、FR</t>
    <phoneticPr fontId="13"/>
  </si>
  <si>
    <t>英仏</t>
  </si>
  <si>
    <t>医療法人社団　森和会 森歯科医院</t>
    <phoneticPr fontId="13"/>
  </si>
  <si>
    <t>Mori Dental Clinic</t>
  </si>
  <si>
    <t>東京都大田区大森北 1-11-18-201</t>
    <phoneticPr fontId="13"/>
  </si>
  <si>
    <t>1-11-18-201 oomorikita Oota-ku Tokyo</t>
    <phoneticPr fontId="1"/>
  </si>
  <si>
    <t>03-3765-0418</t>
  </si>
  <si>
    <t>月-金10:00~19:00</t>
    <rPh sb="0" eb="1">
      <t>ツキ</t>
    </rPh>
    <rPh sb="2" eb="3">
      <t>キン</t>
    </rPh>
    <phoneticPr fontId="13"/>
  </si>
  <si>
    <t>http://oomori-moridentalclinic.com</t>
  </si>
  <si>
    <t>歯科：EN,ZH</t>
    <phoneticPr fontId="13"/>
  </si>
  <si>
    <t>VISA、MASTER、AMEX、Diners　 Club、JCB</t>
    <phoneticPr fontId="1"/>
  </si>
  <si>
    <t>川名部歯科医院</t>
    <phoneticPr fontId="13"/>
  </si>
  <si>
    <t>kawanabe dental clinic</t>
  </si>
  <si>
    <t>東京都大田区西糀谷4-21-4Tビル1・2階</t>
    <phoneticPr fontId="13"/>
  </si>
  <si>
    <t>1st and 2nd floor, 4-21-4 T Building, Nishikoujiya, Ota-ku, Tokyo</t>
  </si>
  <si>
    <t>03-3744-4182</t>
  </si>
  <si>
    <t>月～金9:30～13：00　15：00～19：00　土　9:30～13:30　15：00～18：00</t>
    <phoneticPr fontId="13"/>
  </si>
  <si>
    <t>http://koujiya-haisha.com/</t>
  </si>
  <si>
    <t>visa,master,amex,Diners</t>
  </si>
  <si>
    <t>歯科診療所</t>
    <phoneticPr fontId="13"/>
  </si>
  <si>
    <t>ポケトーク、英語</t>
  </si>
  <si>
    <t>目黒　陳皮膚科クリニック</t>
    <phoneticPr fontId="13"/>
  </si>
  <si>
    <t>Meguro  Chen Dermatology Clinic　　</t>
  </si>
  <si>
    <t>東京都品川区上大崎3-3-5新陽CKビル6F</t>
    <phoneticPr fontId="13"/>
  </si>
  <si>
    <t>Chinyo-CK Building 6F 3-3-5,Kami-Ohsaki,Shinagawa-ku Tokyo 141-0021,Japan</t>
    <phoneticPr fontId="1"/>
  </si>
  <si>
    <t>03-5421-2651</t>
  </si>
  <si>
    <t>月火水金土9:30～13:00
月火木金15:30～18:30</t>
    <phoneticPr fontId="13"/>
  </si>
  <si>
    <t>http://www.meguro-chin-hifuka.com</t>
  </si>
  <si>
    <t>皮膚科：EN、ZH</t>
    <phoneticPr fontId="13"/>
  </si>
  <si>
    <t>大井クリニック</t>
    <rPh sb="0" eb="2">
      <t>オオイ</t>
    </rPh>
    <phoneticPr fontId="13"/>
  </si>
  <si>
    <t>Ooi－Clinic</t>
  </si>
  <si>
    <t>140-0011</t>
  </si>
  <si>
    <t>東京都品川区東大井５－１－７－１F</t>
    <rPh sb="0" eb="3">
      <t>トウキョウト</t>
    </rPh>
    <rPh sb="3" eb="6">
      <t>シナガワク</t>
    </rPh>
    <rPh sb="6" eb="9">
      <t>ヒガシオオイ</t>
    </rPh>
    <phoneticPr fontId="13"/>
  </si>
  <si>
    <t>Higashioi5-1-7-1F,Shinagawa-ku,Tokyo</t>
  </si>
  <si>
    <t>03-6433-1463</t>
  </si>
  <si>
    <t>月-木9時～12時半 14時半～18時半　土日9時～12時半</t>
    <rPh sb="0" eb="1">
      <t>ツキ</t>
    </rPh>
    <rPh sb="2" eb="3">
      <t>モク</t>
    </rPh>
    <rPh sb="4" eb="5">
      <t>ジ</t>
    </rPh>
    <rPh sb="8" eb="10">
      <t>ジハン</t>
    </rPh>
    <rPh sb="13" eb="15">
      <t>ジハン</t>
    </rPh>
    <rPh sb="18" eb="20">
      <t>ジハン</t>
    </rPh>
    <rPh sb="21" eb="23">
      <t>ドニチ</t>
    </rPh>
    <phoneticPr fontId="13"/>
  </si>
  <si>
    <t>ooi-clinic.jp</t>
  </si>
  <si>
    <t>内科、小児科、胃腸内科、漢方内科、皮膚科：EN、ZH</t>
    <rPh sb="0" eb="2">
      <t>ナイカ</t>
    </rPh>
    <rPh sb="3" eb="6">
      <t>ショウニカ</t>
    </rPh>
    <rPh sb="7" eb="9">
      <t>イチョウ</t>
    </rPh>
    <rPh sb="9" eb="11">
      <t>ナイカ</t>
    </rPh>
    <rPh sb="12" eb="16">
      <t>カンポウナイカ</t>
    </rPh>
    <rPh sb="17" eb="20">
      <t>ヒフカ</t>
    </rPh>
    <phoneticPr fontId="13"/>
  </si>
  <si>
    <t>診療時間内の9時～12時半、14時半～18時半</t>
    <rPh sb="0" eb="2">
      <t>シンリョウ</t>
    </rPh>
    <rPh sb="2" eb="4">
      <t>ジカン</t>
    </rPh>
    <rPh sb="4" eb="5">
      <t>ナイ</t>
    </rPh>
    <rPh sb="7" eb="8">
      <t>ジ</t>
    </rPh>
    <rPh sb="11" eb="13">
      <t>ジハン</t>
    </rPh>
    <rPh sb="16" eb="18">
      <t>ジハン</t>
    </rPh>
    <rPh sb="21" eb="23">
      <t>ジハン</t>
    </rPh>
    <phoneticPr fontId="13"/>
  </si>
  <si>
    <t>むらさき乳腺クリニック五反田</t>
    <phoneticPr fontId="13"/>
  </si>
  <si>
    <t>Murasaki Breast Clinic</t>
  </si>
  <si>
    <t>141-0031</t>
  </si>
  <si>
    <t>東京都品川区西五反田２−１９−２荒久ビル６F</t>
    <phoneticPr fontId="13"/>
  </si>
  <si>
    <t>ARAKYU Bldg.6F 2-19-2 Nishi-Gotanda Shinagawa-Ku</t>
  </si>
  <si>
    <t>03-3495-0881(日本語、英語）</t>
  </si>
  <si>
    <t>月水　９−１２、１３−１６、１７−２０　火木土９−１２、１３−１６</t>
    <phoneticPr fontId="13"/>
  </si>
  <si>
    <t>www.murasakibreastclinic.com（日本語、英語）</t>
  </si>
  <si>
    <t>乳腺外科　EN</t>
    <phoneticPr fontId="13"/>
  </si>
  <si>
    <t>おはらデンタルクリニック</t>
    <phoneticPr fontId="13"/>
  </si>
  <si>
    <t>Ohara Dental Clinic</t>
  </si>
  <si>
    <t>140-0004</t>
  </si>
  <si>
    <t>品川区南品川2-5-7 松本ビル２F</t>
    <phoneticPr fontId="13"/>
  </si>
  <si>
    <t>MATSUMOTO Bldg.2F Minamishinagawa Shinagawa-ku Tokyo</t>
  </si>
  <si>
    <t>03-3471-1181</t>
  </si>
  <si>
    <t>月火金 10:00-19:00
水木 10:00-18:00
土 10:00-14:00</t>
    <phoneticPr fontId="13"/>
  </si>
  <si>
    <t>http://www.oharadental.com/（日本語のみ）</t>
  </si>
  <si>
    <t>一般歯科：EN</t>
    <phoneticPr fontId="13"/>
  </si>
  <si>
    <t>東邦大学医療センター大森病院</t>
    <phoneticPr fontId="13"/>
  </si>
  <si>
    <t>Toho University Omori Medical Center</t>
    <phoneticPr fontId="1"/>
  </si>
  <si>
    <t>143-8541</t>
  </si>
  <si>
    <t>東京都大田区大森西6-１１-１</t>
    <phoneticPr fontId="13"/>
  </si>
  <si>
    <t>6-11-1 Omorinishi, Ota-ku, Tokyo 143-8541</t>
    <phoneticPr fontId="1"/>
  </si>
  <si>
    <t>03-3762-4151(代）内線3533　英語・中国語</t>
  </si>
  <si>
    <t>月～土8：30～11：00（第三土を除く）</t>
    <phoneticPr fontId="13"/>
  </si>
  <si>
    <t>https://www.omori.med.toho-u.ac.jp</t>
  </si>
  <si>
    <t>産婦人科・耳鼻咽喉科・乳腺内分泌科・眼科・東洋医学・リプロダクション・麻酔科・消化器外科・糖尿病・代謝・内分泌科・腎臓科　　　　　対応言語：EN,ZH</t>
    <phoneticPr fontId="13"/>
  </si>
  <si>
    <t>月～金8：30～17：00　英語・中国語／土（第３以外）8：30～13：30　英語・中国語</t>
    <phoneticPr fontId="1"/>
  </si>
  <si>
    <t>英語・中国語はタブレット端末より電話医療通訳24時間対応可／その他（16言語）8：30～24：00タブレット端末より電話医療通訳利用可</t>
    <rPh sb="0" eb="2">
      <t>エイゴ</t>
    </rPh>
    <rPh sb="3" eb="6">
      <t>チュウゴクゴ</t>
    </rPh>
    <rPh sb="12" eb="14">
      <t>タンマツ</t>
    </rPh>
    <rPh sb="16" eb="22">
      <t>デンワイリョウツウヤク</t>
    </rPh>
    <rPh sb="24" eb="26">
      <t>ジカン</t>
    </rPh>
    <rPh sb="26" eb="29">
      <t>タイオウカ</t>
    </rPh>
    <rPh sb="32" eb="33">
      <t>タ</t>
    </rPh>
    <rPh sb="36" eb="38">
      <t>ゲンゴ</t>
    </rPh>
    <rPh sb="54" eb="56">
      <t>タンマツ</t>
    </rPh>
    <rPh sb="58" eb="60">
      <t>デンワ</t>
    </rPh>
    <rPh sb="60" eb="64">
      <t>イリョウツウヤク</t>
    </rPh>
    <rPh sb="64" eb="66">
      <t>リヨウ</t>
    </rPh>
    <rPh sb="66" eb="67">
      <t>カ</t>
    </rPh>
    <phoneticPr fontId="1"/>
  </si>
  <si>
    <t>ポケトーク、外部派遣団体との連携有</t>
    <rPh sb="6" eb="8">
      <t>ガイブ</t>
    </rPh>
    <rPh sb="8" eb="10">
      <t>ハケン</t>
    </rPh>
    <rPh sb="10" eb="12">
      <t>ダンタイ</t>
    </rPh>
    <rPh sb="14" eb="16">
      <t>レンケイ</t>
    </rPh>
    <rPh sb="16" eb="17">
      <t>アリ</t>
    </rPh>
    <phoneticPr fontId="1"/>
  </si>
  <si>
    <t>地方独立行政法人東京都立病院機構　東京都立荏原病院</t>
    <rPh sb="8" eb="11">
      <t>トウキョウト</t>
    </rPh>
    <rPh sb="11" eb="12">
      <t>リツ</t>
    </rPh>
    <rPh sb="12" eb="14">
      <t>ビョウイン</t>
    </rPh>
    <rPh sb="14" eb="16">
      <t>キコウ</t>
    </rPh>
    <rPh sb="17" eb="20">
      <t>トウキョウト</t>
    </rPh>
    <rPh sb="20" eb="21">
      <t>リツ</t>
    </rPh>
    <rPh sb="21" eb="23">
      <t>エバラ</t>
    </rPh>
    <rPh sb="23" eb="25">
      <t>ビョウイン</t>
    </rPh>
    <phoneticPr fontId="13"/>
  </si>
  <si>
    <t>Tokyo Metropolitan Ebara Hospital</t>
    <phoneticPr fontId="1"/>
  </si>
  <si>
    <t>145-0065</t>
  </si>
  <si>
    <t>東京都大田区東雪谷四丁目5-10</t>
    <phoneticPr fontId="13"/>
  </si>
  <si>
    <t xml:space="preserve">4-5-10 Higashiyukigaya, Ota-ku, Tokyo </t>
  </si>
  <si>
    <t>03-
5734-8000</t>
  </si>
  <si>
    <t>月-金予約制（救急24時間対応）　土日祝救急24時間対応</t>
    <phoneticPr fontId="13"/>
  </si>
  <si>
    <t>＜日本語＞https://www.tmhp.jp/ebara/
＜英語＞https://www.tmhp.jp/ebara/en/
＜中国語＞https://www.tmhp.jp/ebara/zh/
＜韓国語＞https://www.tmhp.jp/ebara/ko/</t>
    <phoneticPr fontId="1"/>
  </si>
  <si>
    <t>内、循内、神内、精神、小児、外、乳腺外、整外、脳外、形外、皮膚、泌、産婦、眼、耳鼻、リハ、放、歯、麻、感内、病理：EN</t>
    <phoneticPr fontId="13"/>
  </si>
  <si>
    <t>JCB/VISA
Master/
AMEX/Diners Club</t>
  </si>
  <si>
    <t>交通系電子マネー/iD/QUIQpay/J-debit</t>
  </si>
  <si>
    <t>8:30-17：30/英語</t>
  </si>
  <si>
    <t>24時間対応/英語</t>
  </si>
  <si>
    <t>24時間対応可/翻訳ｱﾌﾟﾘ/英語</t>
  </si>
  <si>
    <t>医療法人社団慶信会　ケイシン五反田アイクリニック</t>
    <phoneticPr fontId="13"/>
  </si>
  <si>
    <t>Keishin Gotannda Eye Clinic</t>
  </si>
  <si>
    <t>141-0022</t>
  </si>
  <si>
    <t>東京都品川区東五反田2-1-2 五反田東急スクエア8F</t>
    <phoneticPr fontId="13"/>
  </si>
  <si>
    <t>Gotanda Tokyu suquare 8F,
2-1-2Higashigotanda,shinagawa-ku,Tokyo,Japan 141-0022</t>
  </si>
  <si>
    <t>03-3473-0400</t>
  </si>
  <si>
    <t>月・水・木・金・土曜:10:30-13:30/15:00-18:30　
日・祝　11:00-17:30</t>
    <phoneticPr fontId="13"/>
  </si>
  <si>
    <t>https://www.keishin-eye.com/</t>
  </si>
  <si>
    <t>眼科:EN</t>
    <phoneticPr fontId="13"/>
  </si>
  <si>
    <t>全日程英語
月・水・木・金・土10:30-13:30 15:00-18:30
日・祝　11:00-17:30
　</t>
  </si>
  <si>
    <t>医療法人財団 岩井医療財団 稲波脊椎・関節病院</t>
    <rPh sb="0" eb="2">
      <t>イリョウ</t>
    </rPh>
    <rPh sb="2" eb="4">
      <t>ホウジン</t>
    </rPh>
    <rPh sb="4" eb="6">
      <t>ザイダン</t>
    </rPh>
    <rPh sb="7" eb="9">
      <t>イワイ</t>
    </rPh>
    <rPh sb="9" eb="11">
      <t>イリョウ</t>
    </rPh>
    <rPh sb="11" eb="13">
      <t>ザイダン</t>
    </rPh>
    <rPh sb="14" eb="18">
      <t>イナナミセキツイ</t>
    </rPh>
    <rPh sb="19" eb="23">
      <t>カンセツビョウイン</t>
    </rPh>
    <phoneticPr fontId="1"/>
  </si>
  <si>
    <t>Inanami Spine and Joint Hospital</t>
  </si>
  <si>
    <t>140-0002</t>
  </si>
  <si>
    <t>東京都品川区東品川3-17-5</t>
  </si>
  <si>
    <t>3-17-5 Higashishinagawa Shinagawa-ku, Tokyo</t>
  </si>
  <si>
    <t>03-3450-1773</t>
  </si>
  <si>
    <t xml:space="preserve">平日8:30～11:00 13:00～16:00 土曜8:30～11:00 </t>
    <rPh sb="0" eb="2">
      <t>ヘイジツ</t>
    </rPh>
    <rPh sb="25" eb="27">
      <t>ドヨウ</t>
    </rPh>
    <phoneticPr fontId="13"/>
  </si>
  <si>
    <t>https://www.iwai.com/inanami-sekitsui/</t>
  </si>
  <si>
    <t>整形外科：EN、内科：EN</t>
    <rPh sb="0" eb="4">
      <t>セイケイゲカ</t>
    </rPh>
    <rPh sb="8" eb="10">
      <t>ナイカ</t>
    </rPh>
    <phoneticPr fontId="1"/>
  </si>
  <si>
    <t>VISA / MasterCard / JCB / AMEX / DinersClub / SAISON CARD / NICOS CARD / J-Debit</t>
  </si>
  <si>
    <t>医療法人社団DTJ
テルース歯科</t>
    <rPh sb="0" eb="6">
      <t>イリョウホウジンシャダン</t>
    </rPh>
    <rPh sb="14" eb="16">
      <t>シカ</t>
    </rPh>
    <phoneticPr fontId="99"/>
  </si>
  <si>
    <t>Medical Corporation DTJ
Tellus Dental</t>
  </si>
  <si>
    <t>145-0062</t>
  </si>
  <si>
    <t>東京都大田区北千束1-44-3
山梨屋ビル２F</t>
    <rPh sb="0" eb="3">
      <t>トウキョウト</t>
    </rPh>
    <rPh sb="3" eb="6">
      <t>オオタク</t>
    </rPh>
    <rPh sb="6" eb="9">
      <t>キタセンゾク</t>
    </rPh>
    <rPh sb="16" eb="18">
      <t>ヤマナシ</t>
    </rPh>
    <rPh sb="18" eb="19">
      <t>ヤ</t>
    </rPh>
    <phoneticPr fontId="99"/>
  </si>
  <si>
    <t>Yamanashiya build 2F,
1-44-3 Kitasenzoku,
Ota-ku ,Tokyo 145-0062</t>
  </si>
  <si>
    <t>03-5726-9163</t>
  </si>
  <si>
    <t xml:space="preserve">①月・水→12：30~21：30
➁木・金・土→9：00~18：00
➂日→11：00~17：00
</t>
    <rPh sb="1" eb="2">
      <t>ゲツ</t>
    </rPh>
    <rPh sb="3" eb="4">
      <t>スイ</t>
    </rPh>
    <rPh sb="18" eb="19">
      <t>モク</t>
    </rPh>
    <rPh sb="20" eb="21">
      <t>キン</t>
    </rPh>
    <rPh sb="22" eb="23">
      <t>ド</t>
    </rPh>
    <rPh sb="36" eb="37">
      <t>ニチ</t>
    </rPh>
    <phoneticPr fontId="99"/>
  </si>
  <si>
    <t>https://tellus-dental.com/</t>
  </si>
  <si>
    <t>歯科、矯正歯科、小児歯科、歯科口腔外科</t>
    <rPh sb="0" eb="2">
      <t>シカ</t>
    </rPh>
    <rPh sb="3" eb="5">
      <t>キョウセイ</t>
    </rPh>
    <rPh sb="5" eb="7">
      <t>シカ</t>
    </rPh>
    <rPh sb="8" eb="10">
      <t>ショウニ</t>
    </rPh>
    <rPh sb="10" eb="12">
      <t>シカ</t>
    </rPh>
    <rPh sb="13" eb="15">
      <t>シカ</t>
    </rPh>
    <rPh sb="15" eb="17">
      <t>コウクウ</t>
    </rPh>
    <rPh sb="17" eb="19">
      <t>ゲカ</t>
    </rPh>
    <phoneticPr fontId="99"/>
  </si>
  <si>
    <t>VISA、Master、AMEX、Diners Club、JCB</t>
  </si>
  <si>
    <t>PAYPAY</t>
  </si>
  <si>
    <t>英語
診療時間内</t>
    <rPh sb="0" eb="2">
      <t>エイゴ</t>
    </rPh>
    <rPh sb="3" eb="5">
      <t>シンリョウ</t>
    </rPh>
    <rPh sb="5" eb="7">
      <t>ジカン</t>
    </rPh>
    <rPh sb="7" eb="8">
      <t>ナイ</t>
    </rPh>
    <phoneticPr fontId="99"/>
  </si>
  <si>
    <t>診療時間内／英語／中国語／韓国語／ヒンディー語／マレー語／ベトナム語／タガログ語／タイ語／アラビア語／ネパール語／フランス語／ドイツ語／イタリア語／スペイン語／ポルトガル語／ロシア語</t>
    <rPh sb="0" eb="2">
      <t>シンリョウ</t>
    </rPh>
    <rPh sb="2" eb="4">
      <t>ジカン</t>
    </rPh>
    <rPh sb="4" eb="5">
      <t>ナイ</t>
    </rPh>
    <rPh sb="6" eb="8">
      <t>エイゴ</t>
    </rPh>
    <rPh sb="9" eb="12">
      <t>チュウゴクゴ</t>
    </rPh>
    <rPh sb="13" eb="16">
      <t>カンコクゴ</t>
    </rPh>
    <rPh sb="22" eb="23">
      <t>ゴ</t>
    </rPh>
    <rPh sb="27" eb="28">
      <t>ゴ</t>
    </rPh>
    <rPh sb="33" eb="34">
      <t>ゴ</t>
    </rPh>
    <rPh sb="39" eb="40">
      <t>ゴ</t>
    </rPh>
    <rPh sb="43" eb="44">
      <t>ゴ</t>
    </rPh>
    <rPh sb="49" eb="50">
      <t>ゴ</t>
    </rPh>
    <rPh sb="55" eb="56">
      <t>ゴ</t>
    </rPh>
    <rPh sb="61" eb="62">
      <t>ゴ</t>
    </rPh>
    <rPh sb="66" eb="67">
      <t>ゴ</t>
    </rPh>
    <rPh sb="72" eb="73">
      <t>ゴ</t>
    </rPh>
    <rPh sb="78" eb="79">
      <t>ゴ</t>
    </rPh>
    <rPh sb="85" eb="86">
      <t>ゴ</t>
    </rPh>
    <rPh sb="90" eb="91">
      <t>ゴ</t>
    </rPh>
    <phoneticPr fontId="1"/>
  </si>
  <si>
    <t>英語以外は、電話通訳とタブレット翻訳機で対応</t>
    <rPh sb="0" eb="2">
      <t>エイゴ</t>
    </rPh>
    <rPh sb="2" eb="4">
      <t>イガイ</t>
    </rPh>
    <rPh sb="6" eb="8">
      <t>デンワ</t>
    </rPh>
    <rPh sb="8" eb="10">
      <t>ツウヤク</t>
    </rPh>
    <rPh sb="16" eb="19">
      <t>ホンヤクキ</t>
    </rPh>
    <rPh sb="20" eb="22">
      <t>タイオウ</t>
    </rPh>
    <phoneticPr fontId="99"/>
  </si>
  <si>
    <t>医療法人社団　都英会　くがはらウィメンズクリニック</t>
  </si>
  <si>
    <t>Kugahara women's clinic</t>
  </si>
  <si>
    <t>146-0085</t>
  </si>
  <si>
    <t>東京都大田区久が原５－１１－１１　１，２階</t>
  </si>
  <si>
    <t>５－１１－１１，kugahara Ootaku</t>
  </si>
  <si>
    <t>03-3751-1111</t>
  </si>
  <si>
    <t>9:30-17:30</t>
  </si>
  <si>
    <t>https://kugaharacl.com</t>
  </si>
  <si>
    <t>産婦人科、女性内科：英語</t>
  </si>
  <si>
    <t>SUICA、PAYPAY</t>
  </si>
  <si>
    <t>英語/9:30-17:30</t>
  </si>
  <si>
    <t>ふじみクリニック</t>
    <phoneticPr fontId="1"/>
  </si>
  <si>
    <t>Fujimi clinic</t>
    <phoneticPr fontId="1"/>
  </si>
  <si>
    <t>143-0015</t>
    <phoneticPr fontId="1"/>
  </si>
  <si>
    <t>大田区大森西3-1-38マチノマ大森3階</t>
    <phoneticPr fontId="1"/>
  </si>
  <si>
    <t xml:space="preserve">Omori Nixhi, 3-1-38 3F, Ota </t>
    <phoneticPr fontId="1"/>
  </si>
  <si>
    <t>03-5493-5252（日本語）
03-5493-5253（英語）</t>
    <phoneticPr fontId="1"/>
  </si>
  <si>
    <t>8：30-12：15
15：00-17：45</t>
    <phoneticPr fontId="1"/>
  </si>
  <si>
    <t>https://fujimi-ped.jp</t>
  </si>
  <si>
    <t>小児科、アレルギー科:EN(英語以外は電話および電子ツールによる翻訳）</t>
    <phoneticPr fontId="1"/>
  </si>
  <si>
    <t>Visa、​Mastercard、​American Express、​JCB、​Diners Club、​Discover</t>
    <phoneticPr fontId="1"/>
  </si>
  <si>
    <t>月-金　終日　英語等</t>
    <phoneticPr fontId="1"/>
  </si>
  <si>
    <t>東クリニック</t>
    <rPh sb="0" eb="1">
      <t>アズマ</t>
    </rPh>
    <phoneticPr fontId="13"/>
  </si>
  <si>
    <t>Azuma Clinic</t>
  </si>
  <si>
    <t>151-0073</t>
  </si>
  <si>
    <t>東京都渋谷区笹塚1-30-3 ビラージュ笹塚Ⅲ4F</t>
    <phoneticPr fontId="13"/>
  </si>
  <si>
    <t>4F,Village Sasazuka Ⅲ,1-30-3 Sasazuka, Shibuya-ku, Tokyo,151-0073</t>
  </si>
  <si>
    <t>03-3481-0380</t>
  </si>
  <si>
    <t>月/火/木/金:9:30-11:30,14:30-17:00　土:9:30-11:30</t>
    <phoneticPr fontId="13"/>
  </si>
  <si>
    <t>http://www.a-azuma.com (日本語)</t>
  </si>
  <si>
    <t>婦人科：EN</t>
    <phoneticPr fontId="13"/>
  </si>
  <si>
    <t>1303 区西南部</t>
  </si>
  <si>
    <t>荻原整形外科</t>
    <phoneticPr fontId="13"/>
  </si>
  <si>
    <t>ogihara orthopedics</t>
  </si>
  <si>
    <t>151-0071</t>
  </si>
  <si>
    <t>東京都渋谷区本町2-7-10　2F</t>
    <phoneticPr fontId="13"/>
  </si>
  <si>
    <t>2-7-10 Honcho Shibuya-ku Tokyo</t>
  </si>
  <si>
    <t>03-5371-3001</t>
  </si>
  <si>
    <t>月-金7:00~12:30、14:30~18:30　土7:00~12:30</t>
    <rPh sb="0" eb="1">
      <t>ツキ</t>
    </rPh>
    <rPh sb="2" eb="3">
      <t>キン</t>
    </rPh>
    <rPh sb="26" eb="27">
      <t>ツチ</t>
    </rPh>
    <phoneticPr fontId="13"/>
  </si>
  <si>
    <t>http://www.ogiharaseikei.com/</t>
  </si>
  <si>
    <t>整形外科、内科、小児科：EN</t>
    <phoneticPr fontId="13"/>
  </si>
  <si>
    <t>医療法人社団　慶治会　後藤歯科医院</t>
    <rPh sb="0" eb="2">
      <t>イリョウ</t>
    </rPh>
    <rPh sb="2" eb="4">
      <t>ホウジン</t>
    </rPh>
    <rPh sb="4" eb="6">
      <t>シャダン</t>
    </rPh>
    <rPh sb="7" eb="9">
      <t>ケイジ</t>
    </rPh>
    <rPh sb="9" eb="10">
      <t>カイ</t>
    </rPh>
    <rPh sb="11" eb="13">
      <t>ゴトウ</t>
    </rPh>
    <rPh sb="13" eb="15">
      <t>シカ</t>
    </rPh>
    <rPh sb="15" eb="17">
      <t>イイン</t>
    </rPh>
    <phoneticPr fontId="13"/>
  </si>
  <si>
    <t>Goto Dental Clinic</t>
  </si>
  <si>
    <t>158-0081</t>
  </si>
  <si>
    <t xml:space="preserve">
東京都世田谷区深沢1-11-10</t>
    <phoneticPr fontId="13"/>
  </si>
  <si>
    <t>1-11-10 Fukasawa, Setagaya-ku, Tokyo, 158-0081</t>
  </si>
  <si>
    <t>03-3701-5501</t>
  </si>
  <si>
    <t>月/火/木/金:9:30-13:00,15:00-18:00　土:9:00-14:00</t>
    <phoneticPr fontId="13"/>
  </si>
  <si>
    <t>医療法人社団　瀬田診療所</t>
    <rPh sb="0" eb="2">
      <t>イリョウ</t>
    </rPh>
    <rPh sb="2" eb="4">
      <t>ホウジン</t>
    </rPh>
    <rPh sb="4" eb="6">
      <t>シャダン</t>
    </rPh>
    <rPh sb="7" eb="9">
      <t>セタ</t>
    </rPh>
    <rPh sb="9" eb="12">
      <t>シンリョウジョ</t>
    </rPh>
    <phoneticPr fontId="13"/>
  </si>
  <si>
    <t>Seta Medical Clinic</t>
  </si>
  <si>
    <t>158-0093</t>
  </si>
  <si>
    <t>東京都世田谷区上野毛4-24-15</t>
    <phoneticPr fontId="13"/>
  </si>
  <si>
    <t>4-24-15 Kaminoge, Setagaya-ku, Tokyo, 158-0093</t>
  </si>
  <si>
    <t>03-3700-4369</t>
  </si>
  <si>
    <t>月/水/金:9:00-12:30,16:00-18:00　火/木/土:9:00-12:30　火:15:00-17:00(小児科のみ)</t>
    <phoneticPr fontId="13"/>
  </si>
  <si>
    <t>http://seta-med.com/ (日本語)</t>
  </si>
  <si>
    <t>医療法人社団　日中友好医院</t>
    <rPh sb="0" eb="2">
      <t>イリョウ</t>
    </rPh>
    <rPh sb="2" eb="4">
      <t>ホウジン</t>
    </rPh>
    <rPh sb="4" eb="6">
      <t>シャダン</t>
    </rPh>
    <rPh sb="7" eb="9">
      <t>ニッチュウ</t>
    </rPh>
    <rPh sb="9" eb="11">
      <t>ユウコウ</t>
    </rPh>
    <rPh sb="11" eb="13">
      <t>イイン</t>
    </rPh>
    <phoneticPr fontId="13"/>
  </si>
  <si>
    <t>Japan China Friendship Clinic</t>
  </si>
  <si>
    <t>151-0053</t>
  </si>
  <si>
    <t>東京都渋谷区代々木1-38-5 KDX代々木ビル6F</t>
    <phoneticPr fontId="13"/>
  </si>
  <si>
    <t>6F, KDX Yoyogi Building, 1-38-5 Yoyogi, Shibuya-ku, Tokyo, 151-0053</t>
  </si>
  <si>
    <t>03-6276-9788</t>
  </si>
  <si>
    <t>10:00-13:00,15:00-18:00　受付時間は、言語により異なる</t>
    <phoneticPr fontId="13"/>
  </si>
  <si>
    <t>http://www.jcf-clinic.com (日本語)　http://www.jcf-clinic.com/c_d/c_index.html (中国語)</t>
  </si>
  <si>
    <t>内科：EN、ZH、KO　その他：EN、ZH、KO</t>
    <phoneticPr fontId="13"/>
  </si>
  <si>
    <t>VISA、中国銀聯</t>
  </si>
  <si>
    <t>医療法人社団　ピクシス　ノリ・メディカルクリニック笹塚南</t>
    <rPh sb="0" eb="2">
      <t>イリョウ</t>
    </rPh>
    <rPh sb="2" eb="4">
      <t>ホウジン</t>
    </rPh>
    <rPh sb="4" eb="6">
      <t>シャダン</t>
    </rPh>
    <rPh sb="25" eb="27">
      <t>ササヅカ</t>
    </rPh>
    <rPh sb="27" eb="28">
      <t>ミナミ</t>
    </rPh>
    <phoneticPr fontId="13"/>
  </si>
  <si>
    <t>Nori's Medical Clinic Sasazuka Minami　</t>
  </si>
  <si>
    <t>東京都渋谷区笹塚1-30-3 ビラージュ笹塚Ⅲ6F</t>
    <phoneticPr fontId="13"/>
  </si>
  <si>
    <t>6F, Village Sasazuka Ⅲ, 1-30-3 Sasazuka, Shibuya-ku, Tokyo, 151-0073</t>
  </si>
  <si>
    <t>03-5452-0241</t>
  </si>
  <si>
    <t>月/水/金:9:00-14:00、15:00-18:00　火/木:9:00-14:00　土日・祝日:9:00-14:00</t>
    <phoneticPr fontId="13"/>
  </si>
  <si>
    <t>http://www.myclinic.ne.jp/nmc_sasazuka/ (日本語)　http://www.med-pyxis.com/index_e.html (英語)　http://www.med-pyxis.com/index_c.html (中国語)</t>
  </si>
  <si>
    <t>内科：EN、ZH　その他：EN、ZH</t>
    <phoneticPr fontId="13"/>
  </si>
  <si>
    <t>医療法人社団　丸山歯科クリニック</t>
    <rPh sb="0" eb="2">
      <t>イリョウ</t>
    </rPh>
    <rPh sb="2" eb="4">
      <t>ホウジン</t>
    </rPh>
    <rPh sb="4" eb="6">
      <t>シャダン</t>
    </rPh>
    <rPh sb="7" eb="9">
      <t>マルヤマ</t>
    </rPh>
    <rPh sb="9" eb="11">
      <t>シカ</t>
    </rPh>
    <phoneticPr fontId="13"/>
  </si>
  <si>
    <t>Maruyama Dental Clinic</t>
  </si>
  <si>
    <t>150-0002</t>
  </si>
  <si>
    <t xml:space="preserve">
東京都渋谷区渋谷2-15-1　21F　渋谷クロスタワー</t>
    <phoneticPr fontId="13"/>
  </si>
  <si>
    <t>21F, Shibuya Cross Tower, 2-15-1 Shibuya, Shibuya-ku, Tokyo, 150-0002</t>
  </si>
  <si>
    <t>03-3499-1418</t>
  </si>
  <si>
    <t>月-金:9:30-18:00　第1,3土曜日:9:30-13:00</t>
    <phoneticPr fontId="13"/>
  </si>
  <si>
    <t>http://www.mdc-face.jp (日本語)</t>
  </si>
  <si>
    <t>医療法人社団　涼水会　木島小児科内科耳鼻咽喉科医院</t>
    <rPh sb="0" eb="2">
      <t>イリョウ</t>
    </rPh>
    <rPh sb="2" eb="4">
      <t>ホウジン</t>
    </rPh>
    <rPh sb="4" eb="6">
      <t>シャダン</t>
    </rPh>
    <rPh sb="7" eb="8">
      <t>リョウ</t>
    </rPh>
    <rPh sb="8" eb="9">
      <t>ミズ</t>
    </rPh>
    <rPh sb="9" eb="10">
      <t>カイ</t>
    </rPh>
    <rPh sb="11" eb="13">
      <t>キジマ</t>
    </rPh>
    <rPh sb="13" eb="16">
      <t>ショウニカ</t>
    </rPh>
    <rPh sb="16" eb="18">
      <t>ナイカ</t>
    </rPh>
    <rPh sb="18" eb="20">
      <t>ジビ</t>
    </rPh>
    <rPh sb="20" eb="22">
      <t>インコウ</t>
    </rPh>
    <rPh sb="22" eb="23">
      <t>カ</t>
    </rPh>
    <rPh sb="23" eb="24">
      <t>イ</t>
    </rPh>
    <rPh sb="24" eb="25">
      <t>イン</t>
    </rPh>
    <phoneticPr fontId="13"/>
  </si>
  <si>
    <t>Kijima Pediatric &amp; Otorhinolaryngory</t>
  </si>
  <si>
    <t>151-0063</t>
  </si>
  <si>
    <t>東京都渋谷区富ヶ谷2-21-10 セントラル富ヶ谷ビル1F</t>
    <phoneticPr fontId="13"/>
  </si>
  <si>
    <t>1F, Central Tomigaoka Building, 2-21-10 Tomigaya, Shibuya-ku, Tokyo, 151-0063</t>
  </si>
  <si>
    <t>03-3467-6740</t>
  </si>
  <si>
    <t>月/火/水/金:9:00-12:30,15:50-19:00　土:9:00-12:30</t>
    <phoneticPr fontId="13"/>
  </si>
  <si>
    <t>http://kijimaclinic.com (日本語)　http://www014.upp.so-net.ne.jp/kijimaentclinic/e_index.html (英語)</t>
  </si>
  <si>
    <t>内科：EN　小児科：EN　耳鼻咽喉科：EN</t>
    <phoneticPr fontId="13"/>
  </si>
  <si>
    <t>大曽根歯科</t>
    <rPh sb="0" eb="3">
      <t>オオゾネ</t>
    </rPh>
    <rPh sb="3" eb="5">
      <t>シカ</t>
    </rPh>
    <phoneticPr fontId="13"/>
  </si>
  <si>
    <t>Osone Dental Clinic</t>
  </si>
  <si>
    <t>155-0033</t>
  </si>
  <si>
    <t xml:space="preserve">
東京都世田谷区代田2-19-16</t>
    <phoneticPr fontId="13"/>
  </si>
  <si>
    <t>2-19-16 Daita, Setagaya-ku, Tokyo, 155-0033</t>
  </si>
  <si>
    <t>03-3414-5273</t>
  </si>
  <si>
    <t>月/火/水/金/土:9:00-12:00,14:00-19:00　</t>
    <phoneticPr fontId="13"/>
  </si>
  <si>
    <t>奥ノ山医院</t>
    <rPh sb="0" eb="1">
      <t>オク</t>
    </rPh>
    <rPh sb="2" eb="3">
      <t>サン</t>
    </rPh>
    <rPh sb="3" eb="5">
      <t>イイン</t>
    </rPh>
    <phoneticPr fontId="13"/>
  </si>
  <si>
    <t>Okunoyama Clinic</t>
  </si>
  <si>
    <t>154-0002</t>
    <phoneticPr fontId="9"/>
  </si>
  <si>
    <t>東京都世田谷区下馬2-21-26</t>
    <phoneticPr fontId="13"/>
  </si>
  <si>
    <t>2-21-26 Shimouma, Setagaya-ku, Tokyo, 154-0002</t>
    <phoneticPr fontId="9"/>
  </si>
  <si>
    <t>03-3411-0005</t>
  </si>
  <si>
    <t>月-金:9:30-13:00　土日・祝日:9:00-12:00, 13:00-17:00</t>
    <phoneticPr fontId="13"/>
  </si>
  <si>
    <t>http://www.sangubashi.com/ (日本語)</t>
  </si>
  <si>
    <t>内科：EN、RU　眼科：EN、RU</t>
    <phoneticPr fontId="13"/>
  </si>
  <si>
    <t>恩田メディカルプラザ</t>
    <rPh sb="0" eb="2">
      <t>オンダ</t>
    </rPh>
    <phoneticPr fontId="13"/>
  </si>
  <si>
    <t>ONDA MEDICAL PLAZA</t>
  </si>
  <si>
    <t>154-0024</t>
  </si>
  <si>
    <t>東京都世田谷三軒茶屋2-11-20サンタワーズD棟5階</t>
    <rPh sb="6" eb="8">
      <t>サンゲン</t>
    </rPh>
    <rPh sb="8" eb="10">
      <t>ジャヤ</t>
    </rPh>
    <rPh sb="24" eb="25">
      <t>トウ</t>
    </rPh>
    <rPh sb="26" eb="27">
      <t>カイ</t>
    </rPh>
    <phoneticPr fontId="13"/>
  </si>
  <si>
    <t>F5 Suntower building D, 2-11-20, Sangenjaya, Setagaya, Tokyo, 154-0024</t>
  </si>
  <si>
    <t>03-5726-9327</t>
  </si>
  <si>
    <t>月-金:9:00-12:30,14:30-18:00　土:9:00-13:00</t>
    <phoneticPr fontId="13"/>
  </si>
  <si>
    <t>https://www.onda.or.jp (日本語)</t>
  </si>
  <si>
    <t>脳神経外科：EN</t>
    <phoneticPr fontId="13"/>
  </si>
  <si>
    <t>医療法人社団医泉会　唐沢内科医院</t>
    <phoneticPr fontId="13"/>
  </si>
  <si>
    <t>KARASAWA CLINIC</t>
  </si>
  <si>
    <t>東京都世田谷区深沢１－１８－９　１F</t>
    <phoneticPr fontId="13"/>
  </si>
  <si>
    <t>FUKASAWA 1-18-9 1F,SETAGAYA, TOKYO</t>
  </si>
  <si>
    <t>03-3701-7552</t>
  </si>
  <si>
    <t>月火水金10:00-12:15. 16:00-18:15　土10:00-12:15</t>
    <rPh sb="0" eb="1">
      <t>ツキ</t>
    </rPh>
    <rPh sb="1" eb="2">
      <t>ヒ</t>
    </rPh>
    <rPh sb="2" eb="3">
      <t>ミズ</t>
    </rPh>
    <rPh sb="3" eb="4">
      <t>キン</t>
    </rPh>
    <rPh sb="29" eb="30">
      <t>ツチ</t>
    </rPh>
    <phoneticPr fontId="13"/>
  </si>
  <si>
    <t>http://karasawanaika.jp/ （日本語）、http://karasawanaika.sakura.ne.jp (英語)</t>
  </si>
  <si>
    <t>英語　月・火・水・金　10:00-12:15, 16:00-18:15、土　10:00-12:15</t>
  </si>
  <si>
    <t>河村歯科医院</t>
    <rPh sb="0" eb="2">
      <t>カワムラ</t>
    </rPh>
    <rPh sb="2" eb="4">
      <t>シカ</t>
    </rPh>
    <rPh sb="4" eb="6">
      <t>イイン</t>
    </rPh>
    <phoneticPr fontId="13"/>
  </si>
  <si>
    <t>Kawamura Dental Clinic</t>
  </si>
  <si>
    <t>156-0044</t>
  </si>
  <si>
    <t xml:space="preserve">
東京都世田谷区赤堤4-42-12</t>
    <phoneticPr fontId="13"/>
  </si>
  <si>
    <t>4-42-12 Akatsutsumi, Setagaya-ku, Tokyo, 156-0044</t>
  </si>
  <si>
    <t>03-3321-1376</t>
  </si>
  <si>
    <t>月-金:9:00-19:00　土:9:00-17:00</t>
    <phoneticPr fontId="13"/>
  </si>
  <si>
    <t>http://www.kawamura-dental-c.com (日本語)</t>
  </si>
  <si>
    <t>北神経内科平山記念クリニック</t>
    <rPh sb="0" eb="1">
      <t>キタ</t>
    </rPh>
    <rPh sb="1" eb="3">
      <t>シンケイ</t>
    </rPh>
    <rPh sb="3" eb="5">
      <t>ナイカ</t>
    </rPh>
    <rPh sb="5" eb="7">
      <t>ヒラヤマ</t>
    </rPh>
    <rPh sb="7" eb="9">
      <t>キネン</t>
    </rPh>
    <phoneticPr fontId="13"/>
  </si>
  <si>
    <t>Kita NeuroSurgery and Medical Hirayama Memorial Clinic</t>
  </si>
  <si>
    <t>153-0064</t>
    <phoneticPr fontId="9"/>
  </si>
  <si>
    <t>東京都目黒区下目黒5-16-16</t>
    <phoneticPr fontId="13"/>
  </si>
  <si>
    <t>5-16-16 Shimomeguro, Meguro-ku, Tokyo, 153-0064</t>
    <phoneticPr fontId="9"/>
  </si>
  <si>
    <t>03-5768-1235</t>
  </si>
  <si>
    <t>月-金:9:30-17:30　第1,3土曜日:9:30-17:30</t>
    <phoneticPr fontId="13"/>
  </si>
  <si>
    <t>http://www.kitashinkei.com/ (日本語)</t>
  </si>
  <si>
    <t>砧ゆり眼科医院</t>
    <rPh sb="0" eb="1">
      <t>キヌタ</t>
    </rPh>
    <rPh sb="3" eb="6">
      <t>ガンカイ</t>
    </rPh>
    <rPh sb="6" eb="7">
      <t>イン</t>
    </rPh>
    <phoneticPr fontId="13"/>
  </si>
  <si>
    <t>Kinuta Yuri Eye Clinic</t>
  </si>
  <si>
    <t>157-0073</t>
  </si>
  <si>
    <t>東京都世田谷区砧4-17-10</t>
    <phoneticPr fontId="13"/>
  </si>
  <si>
    <t>4-17-10 Kinuta, Setagaya-ku, Tokyo, 157-0073</t>
  </si>
  <si>
    <t>03-6805-8242</t>
  </si>
  <si>
    <t>月-金:9:00-12:00,14:30-17:30　土日:9:00-13:00</t>
    <phoneticPr fontId="13"/>
  </si>
  <si>
    <t>http://yuri-eye.jp (日本語)</t>
  </si>
  <si>
    <t>倉田医院</t>
    <rPh sb="0" eb="2">
      <t>クラタ</t>
    </rPh>
    <rPh sb="2" eb="4">
      <t>イイン</t>
    </rPh>
    <phoneticPr fontId="13"/>
  </si>
  <si>
    <t>Kurata Medical Clinic</t>
  </si>
  <si>
    <t>156-0045</t>
  </si>
  <si>
    <t>東京都世田谷区桜上水2-25-12</t>
    <phoneticPr fontId="13"/>
  </si>
  <si>
    <t>2-25-12 Sakurajosui, Setagaya-ku, Tokyo, 156-0045</t>
  </si>
  <si>
    <t>03-3302-8560</t>
  </si>
  <si>
    <t>月-金:8:00-12:00,14:30-20:00　土:8:00-12:00,14:30-18:00</t>
    <phoneticPr fontId="13"/>
  </si>
  <si>
    <t>http://kurata-med-clinic.la.coocan.jp (日本語)</t>
  </si>
  <si>
    <t>倉本歯科医院</t>
    <rPh sb="0" eb="2">
      <t>クラモト</t>
    </rPh>
    <rPh sb="2" eb="4">
      <t>シカ</t>
    </rPh>
    <rPh sb="4" eb="6">
      <t>イイン</t>
    </rPh>
    <phoneticPr fontId="13"/>
  </si>
  <si>
    <t>Kuramoto Dental Clinic</t>
  </si>
  <si>
    <t>157-0062</t>
    <phoneticPr fontId="9"/>
  </si>
  <si>
    <t xml:space="preserve">
東京都世田谷区南烏山5-24-7 第2幸栄ビル201</t>
    <phoneticPr fontId="13"/>
  </si>
  <si>
    <t>2F,Dai2 Koei Biru, 5-24-7 Minamikarasuyama, Setagaya-ku, Tokyo, 157-0062</t>
    <phoneticPr fontId="9"/>
  </si>
  <si>
    <t>03-3308-2283</t>
    <phoneticPr fontId="1"/>
  </si>
  <si>
    <t>月-金:9:00-12:00, 14:00-17:00　土:9:00-12:00</t>
    <phoneticPr fontId="13"/>
  </si>
  <si>
    <t>http://kuramotodc.com (日本語)</t>
    <phoneticPr fontId="1"/>
  </si>
  <si>
    <t>公益財団法人日産厚生会玉川病院</t>
    <phoneticPr fontId="13"/>
  </si>
  <si>
    <t>Nissan Tamagawa Hospital</t>
  </si>
  <si>
    <t>158-0095</t>
  </si>
  <si>
    <t>東京都世田谷区瀬田4-8-1</t>
    <phoneticPr fontId="13"/>
  </si>
  <si>
    <t>4-8-1, Seta, Setagaya, Tokyo JAPAN</t>
  </si>
  <si>
    <t>03-3700-1151</t>
  </si>
  <si>
    <t>月-金AM:8:30~11:30　PM:12:30~15:30
　土AM:8:30~11:30</t>
    <rPh sb="0" eb="1">
      <t>ツキ</t>
    </rPh>
    <rPh sb="2" eb="3">
      <t>キン</t>
    </rPh>
    <rPh sb="33" eb="34">
      <t>ド</t>
    </rPh>
    <phoneticPr fontId="13"/>
  </si>
  <si>
    <t>https://www.tamagawa-hosp.jp/　（日本語）
https://www.tamagawa-hosp.jp/english/　（英語）</t>
  </si>
  <si>
    <t>総合診療科：EN
呼吸器内科：EN
救急科：EN
整形外科：EN
膠原病・リウマチ科：EN
胸部外科：EN
脳神経外科：EN
外科：EN
皮膚科：EN
泌尿器科：EN
眼科：EN</t>
    <rPh sb="18" eb="20">
      <t>キュウキュウ</t>
    </rPh>
    <rPh sb="20" eb="21">
      <t>カ</t>
    </rPh>
    <rPh sb="63" eb="65">
      <t>ゲカ</t>
    </rPh>
    <rPh sb="69" eb="72">
      <t>ヒフカ</t>
    </rPh>
    <rPh sb="76" eb="80">
      <t>ヒニョウキカ</t>
    </rPh>
    <rPh sb="84" eb="86">
      <t>ガンカ</t>
    </rPh>
    <phoneticPr fontId="13"/>
  </si>
  <si>
    <t>UC、JCB、VISA、MasterCard、American Express、ダイナースクラブ、ディスカバー、銀聯</t>
  </si>
  <si>
    <t>月-金8：30～17：00</t>
    <rPh sb="0" eb="1">
      <t>ゲツ</t>
    </rPh>
    <rPh sb="2" eb="3">
      <t>キン</t>
    </rPh>
    <phoneticPr fontId="1"/>
  </si>
  <si>
    <t>月-金8：30～17：00　英語</t>
    <rPh sb="14" eb="16">
      <t>エイゴ</t>
    </rPh>
    <phoneticPr fontId="1"/>
  </si>
  <si>
    <t>①英語/中国語/韓国語/タイ語/ロシア語/ベトナム語/スペイン語/フランス語/タガログ語/ポルトガル語すべて24時間※一般通訳
②英語/中国語/24時間※医療通訳
韓国語/タイ語/スペイン語/フランス語/平日17：00~20時、土日祝日9：00~20：00※医療通訳</t>
    <rPh sb="8" eb="11">
      <t>カンコクゴ</t>
    </rPh>
    <rPh sb="14" eb="15">
      <t>ゴ</t>
    </rPh>
    <rPh sb="19" eb="20">
      <t>ゴ</t>
    </rPh>
    <rPh sb="25" eb="26">
      <t>ゴ</t>
    </rPh>
    <rPh sb="31" eb="32">
      <t>ゴ</t>
    </rPh>
    <rPh sb="59" eb="61">
      <t>イッパン</t>
    </rPh>
    <rPh sb="61" eb="63">
      <t>ツウヤク</t>
    </rPh>
    <rPh sb="66" eb="68">
      <t>エイゴ</t>
    </rPh>
    <rPh sb="69" eb="72">
      <t>チュウゴクゴ</t>
    </rPh>
    <rPh sb="75" eb="77">
      <t>ジカン</t>
    </rPh>
    <rPh sb="78" eb="80">
      <t>イリョウ</t>
    </rPh>
    <rPh sb="80" eb="82">
      <t>ツウヤク</t>
    </rPh>
    <rPh sb="89" eb="90">
      <t>ゴ</t>
    </rPh>
    <rPh sb="95" eb="96">
      <t>ゴ</t>
    </rPh>
    <rPh sb="101" eb="102">
      <t>ゴ</t>
    </rPh>
    <rPh sb="103" eb="105">
      <t>ヘイジツ</t>
    </rPh>
    <rPh sb="113" eb="114">
      <t>ジ</t>
    </rPh>
    <rPh sb="115" eb="117">
      <t>ドニチ</t>
    </rPh>
    <rPh sb="117" eb="119">
      <t>シュクジツ</t>
    </rPh>
    <rPh sb="130" eb="132">
      <t>イリョウ</t>
    </rPh>
    <rPh sb="132" eb="134">
      <t>ツウヤク</t>
    </rPh>
    <phoneticPr fontId="1"/>
  </si>
  <si>
    <t>河野整形外科</t>
    <rPh sb="0" eb="2">
      <t>コウノ</t>
    </rPh>
    <rPh sb="2" eb="4">
      <t>セイケイ</t>
    </rPh>
    <rPh sb="4" eb="6">
      <t>ゲカ</t>
    </rPh>
    <phoneticPr fontId="13"/>
  </si>
  <si>
    <t>Kono Orthopaedic Clinic</t>
  </si>
  <si>
    <t>156-0053</t>
    <phoneticPr fontId="9"/>
  </si>
  <si>
    <t>東京都世田谷区桜1-29-18</t>
    <phoneticPr fontId="13"/>
  </si>
  <si>
    <t>1-29-18 Sakura, Setagaya-ku, Tokyo, 156-0053</t>
    <phoneticPr fontId="9"/>
  </si>
  <si>
    <t>03-3426-8255</t>
    <phoneticPr fontId="9"/>
  </si>
  <si>
    <t>月/金:9:00-11:30　火/木:9:00-11:30,14:00-18:00　土:9:00-11:30</t>
    <phoneticPr fontId="13"/>
  </si>
  <si>
    <t>http://kono-seikei.net (日本語)</t>
  </si>
  <si>
    <t>内科：ZH　外科：ZH　整形外科：ZH</t>
    <phoneticPr fontId="13"/>
  </si>
  <si>
    <t>こころの診療　きたむら醫院</t>
    <rPh sb="4" eb="6">
      <t>シンリョウ</t>
    </rPh>
    <rPh sb="11" eb="13">
      <t>イイン</t>
    </rPh>
    <phoneticPr fontId="13"/>
  </si>
  <si>
    <t>Kitamura "KOKORO" Clinic Mental Health</t>
  </si>
  <si>
    <t>東京都渋谷区富ヶ谷2-26-3 富ヶ谷リバーランドハウスA棟</t>
    <phoneticPr fontId="13"/>
  </si>
  <si>
    <t>No. A Tomigaya River Land House Building, 2-26-3 Tomigaya, Shibuya-ku, Tokyo, 151-0063</t>
  </si>
  <si>
    <t>03-5738-8370</t>
  </si>
  <si>
    <t>木/金/土:12:00-20:00</t>
    <phoneticPr fontId="13"/>
  </si>
  <si>
    <t>http://www.kokoroclinic.jp (日本語)　http://www.kokoroclinic.jp/en/index.html (英語)</t>
    <phoneticPr fontId="1"/>
  </si>
  <si>
    <t>VISA、MASTER、AMEX、Diners Club</t>
  </si>
  <si>
    <t>自由が丘歯科オーラルケア</t>
    <rPh sb="0" eb="2">
      <t>ジユウ</t>
    </rPh>
    <rPh sb="3" eb="4">
      <t>オカ</t>
    </rPh>
    <rPh sb="4" eb="6">
      <t>シカ</t>
    </rPh>
    <phoneticPr fontId="13"/>
  </si>
  <si>
    <t>Jiyugaoka Dental Oral Care</t>
  </si>
  <si>
    <t>152-0035</t>
    <phoneticPr fontId="9"/>
  </si>
  <si>
    <t>東京都目黒区自由が丘2-12-13-2F</t>
    <phoneticPr fontId="13"/>
  </si>
  <si>
    <t xml:space="preserve">2F   J Glass Biru 2−12−13,Jiyugaoka,Meguro,Tokyo,152-0035 </t>
    <phoneticPr fontId="9"/>
  </si>
  <si>
    <t>03-5726-9185</t>
  </si>
  <si>
    <t>月-金:10:00-20:30　土日:8:30-19:30</t>
    <phoneticPr fontId="13"/>
  </si>
  <si>
    <t>http://jiyugaoka-oralcare.jp (日本語)　http://jiyugaoka-oralcare.jp/en/ (英語)</t>
    <phoneticPr fontId="1"/>
  </si>
  <si>
    <t>歯科診療所</t>
    <rPh sb="0" eb="2">
      <t>シカ</t>
    </rPh>
    <rPh sb="2" eb="4">
      <t>シンリョウ</t>
    </rPh>
    <rPh sb="4" eb="5">
      <t>ジョ</t>
    </rPh>
    <phoneticPr fontId="1"/>
  </si>
  <si>
    <t>自由が丘みきブレストクリニック</t>
    <rPh sb="0" eb="2">
      <t>ジユウ</t>
    </rPh>
    <rPh sb="3" eb="4">
      <t>オカ</t>
    </rPh>
    <phoneticPr fontId="13"/>
  </si>
  <si>
    <t>Jiyugaoka Miki Breast Clinic</t>
  </si>
  <si>
    <t>152-0035</t>
  </si>
  <si>
    <t xml:space="preserve">
東京都目黒区自由が丘1-7-16　アンジェ自由が丘2階</t>
    <phoneticPr fontId="13"/>
  </si>
  <si>
    <t>2F, Angers Jiyugaoka, 1-7-16 Jiyugaoka, Meguro-ku, Tokyo, 152-0035</t>
  </si>
  <si>
    <t>03-3724-8800</t>
  </si>
  <si>
    <t>月-土:9:00-11:30,13:30-16:30</t>
    <phoneticPr fontId="13"/>
  </si>
  <si>
    <t>http://miki-breast.com (日本語)　http://miki-breast.com/english/ (英語)</t>
  </si>
  <si>
    <t>その他：EN(乳腺外科)</t>
    <phoneticPr fontId="13"/>
  </si>
  <si>
    <t>スーパースマイル国際矯正歯科</t>
    <rPh sb="8" eb="10">
      <t>コクサイ</t>
    </rPh>
    <rPh sb="10" eb="12">
      <t>キョウセイ</t>
    </rPh>
    <rPh sb="12" eb="14">
      <t>シカ</t>
    </rPh>
    <phoneticPr fontId="13"/>
  </si>
  <si>
    <t>Super Smile International Orthodontics</t>
  </si>
  <si>
    <t>151-0065</t>
    <phoneticPr fontId="9"/>
  </si>
  <si>
    <t xml:space="preserve">
東京都渋谷区大山町46-17</t>
    <phoneticPr fontId="13"/>
  </si>
  <si>
    <t>46-17 Oyamacho, Shibuya-ku, Tokyo, 151-0065</t>
    <phoneticPr fontId="9"/>
  </si>
  <si>
    <t>03-5452-0118</t>
    <phoneticPr fontId="9"/>
  </si>
  <si>
    <t>火/水/金/土/祝日:10:30-19:00</t>
    <phoneticPr fontId="13"/>
  </si>
  <si>
    <t>http://www.drskaku.com (日本語)</t>
  </si>
  <si>
    <t>VISA、MASTER、AMEX、Diners Club、JCB</t>
    <phoneticPr fontId="12"/>
  </si>
  <si>
    <t>千駄ヶ谷インターナショナルクリニック</t>
    <rPh sb="0" eb="4">
      <t>センダガヤ</t>
    </rPh>
    <phoneticPr fontId="13"/>
  </si>
  <si>
    <t>Sendagaya International Clinic</t>
  </si>
  <si>
    <t>151-0051</t>
  </si>
  <si>
    <t>東京都渋谷区千駄ヶ谷1-20-3 バルビゾン11 203</t>
    <phoneticPr fontId="13"/>
  </si>
  <si>
    <t>＃203　Barbizon 11-bldg.
1-20-3,Sendagaya Shibuya-ku ,Tokyo</t>
  </si>
  <si>
    <t>03-3478-4747</t>
    <phoneticPr fontId="1"/>
  </si>
  <si>
    <t>月~金　10：00~
18：00
土曜　09：00~
14：00　
（水・日・祝休診）</t>
    <rPh sb="0" eb="1">
      <t>ゲツ</t>
    </rPh>
    <rPh sb="2" eb="3">
      <t>キン</t>
    </rPh>
    <rPh sb="17" eb="19">
      <t>ドヨウ</t>
    </rPh>
    <rPh sb="35" eb="36">
      <t>スイ</t>
    </rPh>
    <rPh sb="37" eb="38">
      <t>ニチ</t>
    </rPh>
    <rPh sb="39" eb="40">
      <t>シュク</t>
    </rPh>
    <rPh sb="40" eb="42">
      <t>キュウシン</t>
    </rPh>
    <phoneticPr fontId="13"/>
  </si>
  <si>
    <t>日本語
https://www.sendagaya-ic.com/
英語
https://www.sendagaya-ic.com/en/</t>
    <rPh sb="0" eb="3">
      <t>ニホンゴ</t>
    </rPh>
    <rPh sb="34" eb="36">
      <t>エイゴ</t>
    </rPh>
    <phoneticPr fontId="1"/>
  </si>
  <si>
    <t>内科・小児科・外来外科
英語、中国語、韓国語、スペイン語・フランス語・ポルトガル語・タイ語・ベトナム語</t>
    <rPh sb="0" eb="2">
      <t>ナイカ</t>
    </rPh>
    <rPh sb="3" eb="6">
      <t>ショウニカ</t>
    </rPh>
    <rPh sb="7" eb="9">
      <t>ガイライ</t>
    </rPh>
    <rPh sb="9" eb="11">
      <t>ゲカ</t>
    </rPh>
    <rPh sb="33" eb="34">
      <t>ゴ</t>
    </rPh>
    <rPh sb="40" eb="41">
      <t>ゴ</t>
    </rPh>
    <rPh sb="44" eb="45">
      <t>ゴ</t>
    </rPh>
    <rPh sb="50" eb="51">
      <t>ゴ</t>
    </rPh>
    <phoneticPr fontId="13"/>
  </si>
  <si>
    <t>英語
月~金10：00~
18：00
土曜
09：00~
14：00</t>
    <rPh sb="3" eb="4">
      <t>ゲツ</t>
    </rPh>
    <rPh sb="5" eb="6">
      <t>キン</t>
    </rPh>
    <rPh sb="19" eb="21">
      <t>ドヨウ</t>
    </rPh>
    <phoneticPr fontId="9"/>
  </si>
  <si>
    <t>祖師谷みちクリニック</t>
    <rPh sb="0" eb="3">
      <t>ソシガヤ</t>
    </rPh>
    <phoneticPr fontId="13"/>
  </si>
  <si>
    <t>Soshigaya Michi Clinic</t>
    <phoneticPr fontId="1"/>
  </si>
  <si>
    <t>157-0072</t>
  </si>
  <si>
    <t>東京都世田谷区祖師谷1-10-5-2F</t>
    <phoneticPr fontId="13"/>
  </si>
  <si>
    <t>2F, 1-10-5 Soshigaya, Setagaya-ku, Tokyo, 157-0072</t>
  </si>
  <si>
    <t>03-6411-3383</t>
  </si>
  <si>
    <t>月/火/木/金:9:30-13:00,15:00-17:30　土:9:30-13:00</t>
    <phoneticPr fontId="13"/>
  </si>
  <si>
    <t>http://www.soshigaya-michi-clinic.com (日本語, 英語)</t>
  </si>
  <si>
    <t>皮膚科：EN　その他：EN</t>
    <phoneticPr fontId="13"/>
  </si>
  <si>
    <t>代官山歯科医院</t>
    <phoneticPr fontId="13"/>
  </si>
  <si>
    <t>Daikanyama Dental Clinic</t>
  </si>
  <si>
    <t xml:space="preserve">
150-0033 </t>
    <phoneticPr fontId="9"/>
  </si>
  <si>
    <t>渋谷区猿楽町２４－７　代官山プラザ３Ｆ</t>
    <phoneticPr fontId="13"/>
  </si>
  <si>
    <t>Daikanyama Plaza 3F Sarugakucho 24-7 Shibuyaku Tokyo</t>
    <phoneticPr fontId="9"/>
  </si>
  <si>
    <t>03-3462-0787</t>
    <phoneticPr fontId="9"/>
  </si>
  <si>
    <t>月火水金土9:00-13:00、14:00-18:00　木9:00-14:00</t>
    <rPh sb="0" eb="1">
      <t>ツキ</t>
    </rPh>
    <rPh sb="1" eb="2">
      <t>ヒ</t>
    </rPh>
    <rPh sb="2" eb="3">
      <t>ミズ</t>
    </rPh>
    <rPh sb="3" eb="4">
      <t>キン</t>
    </rPh>
    <rPh sb="4" eb="5">
      <t>ツチ</t>
    </rPh>
    <rPh sb="28" eb="29">
      <t>キ</t>
    </rPh>
    <phoneticPr fontId="13"/>
  </si>
  <si>
    <t xml:space="preserve">
http://www.daikanyamashika.jp  </t>
  </si>
  <si>
    <t xml:space="preserve">Visa
Master
Amex
Diners
JCB
（１万円以上の自由診療のみ）
</t>
    <phoneticPr fontId="12"/>
  </si>
  <si>
    <t>歯科診療所</t>
    <phoneticPr fontId="9"/>
  </si>
  <si>
    <t>高尾歯科医院</t>
    <phoneticPr fontId="13"/>
  </si>
  <si>
    <t>TAKAO DENTAL CLINIC</t>
  </si>
  <si>
    <t>157-0063</t>
  </si>
  <si>
    <t>東京都世田谷粕谷４－１４－４－１０２</t>
    <phoneticPr fontId="13"/>
  </si>
  <si>
    <t>4-14-4-102 KASUYA SETAGAYA-KU TOKYO</t>
  </si>
  <si>
    <t>03-3309-7771</t>
  </si>
  <si>
    <t>月・火・水・金　09：00-12:30 14:30-19:00
土　09：00-12:30 14:30-18:00</t>
    <phoneticPr fontId="13"/>
  </si>
  <si>
    <t>http://www.takao-shika.com/</t>
    <phoneticPr fontId="1"/>
  </si>
  <si>
    <t>歯科：英語、中国語</t>
    <phoneticPr fontId="13"/>
  </si>
  <si>
    <t>VISA,MASTER,AMEX Diners、JCB</t>
  </si>
  <si>
    <t>たか子クリニック</t>
    <rPh sb="2" eb="3">
      <t>コ</t>
    </rPh>
    <phoneticPr fontId="13"/>
  </si>
  <si>
    <t>Takako Clinic</t>
  </si>
  <si>
    <t>150-0031</t>
  </si>
  <si>
    <t>東京都渋谷区桜丘町16-14 ドルチェ渋谷6F</t>
    <phoneticPr fontId="13"/>
  </si>
  <si>
    <t>6F, Dolce Shibuya, 16-14 Sakuragaokacho, Shibuya-ku, Tokyo, 150-0031</t>
  </si>
  <si>
    <t>03-5459-7943</t>
  </si>
  <si>
    <t>月曜日以外:10:00-18:00</t>
    <rPh sb="0" eb="2">
      <t>ゲツヨウ</t>
    </rPh>
    <rPh sb="2" eb="3">
      <t>ビ</t>
    </rPh>
    <rPh sb="3" eb="5">
      <t>イガイ</t>
    </rPh>
    <phoneticPr fontId="13"/>
  </si>
  <si>
    <t>http://www.takako-clinic.com (日本語)</t>
    <phoneticPr fontId="1"/>
  </si>
  <si>
    <t>形成外科：EN</t>
    <rPh sb="0" eb="2">
      <t>ケイセイ</t>
    </rPh>
    <rPh sb="2" eb="4">
      <t>ゲカ</t>
    </rPh>
    <phoneticPr fontId="13"/>
  </si>
  <si>
    <t>英語:月曜以外10時から18時</t>
    <rPh sb="0" eb="2">
      <t>エイゴ</t>
    </rPh>
    <rPh sb="3" eb="5">
      <t>ゲツヨウ</t>
    </rPh>
    <rPh sb="5" eb="7">
      <t>イガイ</t>
    </rPh>
    <rPh sb="9" eb="10">
      <t>ジ</t>
    </rPh>
    <rPh sb="14" eb="15">
      <t>ジ</t>
    </rPh>
    <phoneticPr fontId="9"/>
  </si>
  <si>
    <t>つかもと整形外科醫院</t>
    <rPh sb="4" eb="6">
      <t>セイケイ</t>
    </rPh>
    <rPh sb="6" eb="8">
      <t>ゲカ</t>
    </rPh>
    <rPh sb="8" eb="10">
      <t>イイン</t>
    </rPh>
    <phoneticPr fontId="13"/>
  </si>
  <si>
    <t>Tsukamoto Orthopedic Clinic</t>
    <phoneticPr fontId="1"/>
  </si>
  <si>
    <t>157-0071</t>
  </si>
  <si>
    <t>東京都世田谷区千歳台2-14-7 千歳クリニックモール2F</t>
    <phoneticPr fontId="13"/>
  </si>
  <si>
    <t>2F, Chitose Clinic Mall, 2-14-7 Chitosedai, Setagaya-ku, Tokyo, 157-0071</t>
  </si>
  <si>
    <t>03-5429-4970</t>
  </si>
  <si>
    <t>月/木:8:15-12:00,14:15-19:00　火/金:8:15-12:00,14:15-18:00　土:8:15-12:00</t>
    <phoneticPr fontId="13"/>
  </si>
  <si>
    <t>http://www.tsukamoto-seikei.com/ (日本語)</t>
  </si>
  <si>
    <t>ドイデンタル原宿クリニック</t>
    <rPh sb="6" eb="8">
      <t>ハラジュク</t>
    </rPh>
    <phoneticPr fontId="13"/>
  </si>
  <si>
    <t>DOI DENTAL CLINIC HARAJUKU</t>
  </si>
  <si>
    <t>151-0051</t>
    <phoneticPr fontId="9"/>
  </si>
  <si>
    <t>東京都渋谷区千駄ヶ谷3-13-20第7宮廷マンション１０３</t>
    <phoneticPr fontId="13"/>
  </si>
  <si>
    <t>103,3-13-20 ,SENDAGAYA ,SHIBUYA-KU ,TOKYO</t>
    <phoneticPr fontId="9"/>
  </si>
  <si>
    <t>03-5414-5727</t>
    <phoneticPr fontId="9"/>
  </si>
  <si>
    <t>月～金：10:00-13:00 15:00-20:00　土：10:00-13:00 14:00-17:00</t>
    <phoneticPr fontId="13"/>
  </si>
  <si>
    <t>http://www.kyuteikai.or.jp</t>
  </si>
  <si>
    <t>VISA、MASTER、JCB、AMEX 、Diners Club他</t>
    <rPh sb="33" eb="34">
      <t>ホカ</t>
    </rPh>
    <phoneticPr fontId="12"/>
  </si>
  <si>
    <t>地方独立行政法人東京都立病院機構　東京都立広尾病院</t>
    <phoneticPr fontId="13"/>
  </si>
  <si>
    <t>Tokyo Metropolitan Hiroo Hospital</t>
  </si>
  <si>
    <t>150-0013</t>
  </si>
  <si>
    <t>東京都渋谷区恵比寿2-34-10</t>
    <phoneticPr fontId="13"/>
  </si>
  <si>
    <t>2-34-10 Ebisu, Shibuya-ku, Tokyo 150-0013 Japan</t>
  </si>
  <si>
    <t>03-3444-1181</t>
  </si>
  <si>
    <t>月-土:9:00-17:00(救急は24時間対応）</t>
    <rPh sb="0" eb="1">
      <t>ツキ</t>
    </rPh>
    <rPh sb="2" eb="3">
      <t>ツチ</t>
    </rPh>
    <phoneticPr fontId="13"/>
  </si>
  <si>
    <t>＜日本語＞https://www.tmhp.jp/hiroo/
＜英語＞https://www.tmhp.jp/hiroo/en/
＜中国語＞https://www.tmhp.jp/hiroo/zh/</t>
    <phoneticPr fontId="1"/>
  </si>
  <si>
    <t xml:space="preserve">内科、循環器科、呼吸器科、神経科、小児科、外科、心臓血管外科、脳神経外科、整形外科、形成外科、眼科、耳鼻いんこう科、皮膚科、泌尿器科、産婦人科、放射線科、歯科口腔外科：英語、中国語
</t>
    <rPh sb="24" eb="26">
      <t>シンゾウ</t>
    </rPh>
    <rPh sb="26" eb="28">
      <t>ケッカン</t>
    </rPh>
    <rPh sb="28" eb="30">
      <t>ゲカ</t>
    </rPh>
    <rPh sb="31" eb="34">
      <t>ノウシンケイ</t>
    </rPh>
    <rPh sb="34" eb="36">
      <t>ゲカ</t>
    </rPh>
    <phoneticPr fontId="13"/>
  </si>
  <si>
    <t>J-Debit,Suica,PASMO,Kitaca,toica,manaca,ICOCA,SUGOCA,nimoca,はやかけん,waon,nanaco,Edy,QUICPay</t>
  </si>
  <si>
    <t>9:00-17:00 英語・中国語</t>
  </si>
  <si>
    <t>9:00-17:00 英語</t>
  </si>
  <si>
    <t>英語、中国語、韓国語、ポルトガル語、スペイン語：毎日24時間
ベトナム語：毎日10:00-20:00
タイ語：毎日10:00-18:00
フランス語、タガログ語：平日のみ10:00-19:00
ロシア語：平日のみ10:00-18:00
ネパール語・ヒンディー語・インドネシア語：平日のみ9：00-18：00</t>
    <rPh sb="0" eb="2">
      <t>エイゴ</t>
    </rPh>
    <rPh sb="3" eb="6">
      <t>チュウゴクゴ</t>
    </rPh>
    <rPh sb="7" eb="10">
      <t>カンコクゴ</t>
    </rPh>
    <rPh sb="16" eb="17">
      <t>ゴ</t>
    </rPh>
    <rPh sb="22" eb="23">
      <t>ゴ</t>
    </rPh>
    <rPh sb="24" eb="26">
      <t>マイニチ</t>
    </rPh>
    <rPh sb="28" eb="30">
      <t>ジカン</t>
    </rPh>
    <rPh sb="35" eb="36">
      <t>ゴ</t>
    </rPh>
    <rPh sb="37" eb="39">
      <t>マイニチ</t>
    </rPh>
    <rPh sb="53" eb="54">
      <t>ゴ</t>
    </rPh>
    <rPh sb="55" eb="57">
      <t>マイニチ</t>
    </rPh>
    <rPh sb="73" eb="74">
      <t>ゴ</t>
    </rPh>
    <rPh sb="79" eb="80">
      <t>ゴ</t>
    </rPh>
    <rPh sb="81" eb="83">
      <t>ヘイジツ</t>
    </rPh>
    <rPh sb="100" eb="101">
      <t>ゴ</t>
    </rPh>
    <rPh sb="102" eb="104">
      <t>ヘイジツ</t>
    </rPh>
    <rPh sb="122" eb="123">
      <t>ゴ</t>
    </rPh>
    <rPh sb="129" eb="130">
      <t>ゴ</t>
    </rPh>
    <rPh sb="137" eb="138">
      <t>ゴ</t>
    </rPh>
    <rPh sb="139" eb="141">
      <t>ヘイジツ</t>
    </rPh>
    <phoneticPr fontId="1"/>
  </si>
  <si>
    <t>多言語(75言語)：24時間
※ポケトーク使用</t>
    <phoneticPr fontId="1"/>
  </si>
  <si>
    <t>地方独立行政法人東京都立病院機構　東京都立松沢病院</t>
    <rPh sb="8" eb="11">
      <t>トウキョウト</t>
    </rPh>
    <rPh sb="11" eb="12">
      <t>リツ</t>
    </rPh>
    <rPh sb="12" eb="14">
      <t>ビョウイン</t>
    </rPh>
    <rPh sb="14" eb="16">
      <t>キコウ</t>
    </rPh>
    <rPh sb="17" eb="20">
      <t>トウキョウト</t>
    </rPh>
    <rPh sb="20" eb="21">
      <t>リツ</t>
    </rPh>
    <rPh sb="21" eb="23">
      <t>マツザワ</t>
    </rPh>
    <rPh sb="23" eb="25">
      <t>ビョウイン</t>
    </rPh>
    <phoneticPr fontId="13"/>
  </si>
  <si>
    <t>Tokyo Metropolitan Matsuzawa Hospital</t>
  </si>
  <si>
    <t>156-0057</t>
  </si>
  <si>
    <t>東京都世田谷区上北沢2-1-1</t>
    <rPh sb="3" eb="7">
      <t>セタガヤク</t>
    </rPh>
    <rPh sb="7" eb="10">
      <t>カミキタザワ</t>
    </rPh>
    <phoneticPr fontId="13"/>
  </si>
  <si>
    <t>2-1-1 Kamikitazawa, Setagaya-ku, Tokyo, 156-0057</t>
  </si>
  <si>
    <t>03-3303-7211</t>
  </si>
  <si>
    <t xml:space="preserve">月-金:8:30-17:15　土・祝日:8:30-12:45(精神科救急外来24時間対応) </t>
    <rPh sb="17" eb="19">
      <t>シュクジツ</t>
    </rPh>
    <rPh sb="31" eb="34">
      <t>セイシンカ</t>
    </rPh>
    <phoneticPr fontId="13"/>
  </si>
  <si>
    <t>＜日本語＞https://www.tmhp.jp/matsuzawa/
＜英語＞https://www.tmhp.jp/matsuzawa/en/
＜中国語＞https://www.tmhp.jp/matsuzawa/zh/</t>
    <phoneticPr fontId="1"/>
  </si>
  <si>
    <t>内科：EN　外科：EN　精神科：EN　皮膚科：EN　脳神経外科：EN　泌尿器科：EN　整形外科：EN　眼科：EN　耳鼻咽喉科：EN　婦人科：EN　歯科：EN　その他：EN</t>
    <phoneticPr fontId="13"/>
  </si>
  <si>
    <t>電子マネー及びデビットカード（QUIC Pay、nanaco、Edy、WAON、Suica、PASMOほか）、QRコード決済（Smart Code系（メルペイ、LINE Payほか）、d払い、PayPay、ALIPAY、WeChat Pay）</t>
  </si>
  <si>
    <t>月-金:8:30-17:15　土・祝日:8:30-12:45(精神科救急外来24時間対応) ：英語</t>
    <rPh sb="47" eb="49">
      <t>エイゴ</t>
    </rPh>
    <phoneticPr fontId="1"/>
  </si>
  <si>
    <t>道玄坂　加藤眼科</t>
    <rPh sb="0" eb="3">
      <t>ドウゲンザカ</t>
    </rPh>
    <rPh sb="4" eb="6">
      <t>カトウ</t>
    </rPh>
    <rPh sb="6" eb="8">
      <t>ガンカ</t>
    </rPh>
    <phoneticPr fontId="13"/>
  </si>
  <si>
    <t>Kato Eye Clinic</t>
  </si>
  <si>
    <t>150-0043</t>
  </si>
  <si>
    <t>東京都渋谷区道玄坂2-3-2 大外ビル5F</t>
    <phoneticPr fontId="13"/>
  </si>
  <si>
    <t>5F, Osoto Building, 2-3-2 Dogenzaka, Shibuya-ku, Tokyo, 150-0043</t>
  </si>
  <si>
    <t>03-6415-3190</t>
  </si>
  <si>
    <t>月-土/祝日:10:30-12:30,14:00-19:00　日:10:30-12:30,14:00-18:00</t>
    <phoneticPr fontId="13"/>
  </si>
  <si>
    <t>http://www.katoeyeclinic.com (日本語)　http://www.katoeyeclinic.com/english/index.html (英語)</t>
  </si>
  <si>
    <t>独立行政法人 国立病院機構 東京医療センター</t>
    <rPh sb="0" eb="2">
      <t>ドクリツ</t>
    </rPh>
    <rPh sb="2" eb="4">
      <t>ギョウセイ</t>
    </rPh>
    <rPh sb="4" eb="6">
      <t>ホウジン</t>
    </rPh>
    <rPh sb="7" eb="9">
      <t>コクリツ</t>
    </rPh>
    <rPh sb="9" eb="11">
      <t>ビョウイン</t>
    </rPh>
    <rPh sb="11" eb="13">
      <t>キコウ</t>
    </rPh>
    <rPh sb="14" eb="16">
      <t>トウキョウ</t>
    </rPh>
    <rPh sb="16" eb="18">
      <t>イリョウ</t>
    </rPh>
    <phoneticPr fontId="13"/>
  </si>
  <si>
    <t>National Hospital Organization Tokyo Medical Center</t>
  </si>
  <si>
    <t>152-8902</t>
  </si>
  <si>
    <t>東京都目黒区東が丘 2-5-1</t>
    <phoneticPr fontId="13"/>
  </si>
  <si>
    <t>2-5-1 Higashigaoka, Meguro-ku, Tokyo, 152-8902</t>
  </si>
  <si>
    <t>03-3411-0111</t>
  </si>
  <si>
    <t>http://www.ntmc.go.jp (日本語)</t>
  </si>
  <si>
    <t>救急科：EN　内科：EN、ZH　外科：EN、ZH、KO　小児科：EN　脳神経外科：EN　泌尿器科：EN　眼科：EN　耳鼻咽喉科：EN　産科：EN　婦人科：EN　歯科：EN　その他：EN</t>
    <phoneticPr fontId="13"/>
  </si>
  <si>
    <t>ともこレディースクリニック表参道</t>
    <rPh sb="13" eb="16">
      <t>オモテサンドウ</t>
    </rPh>
    <phoneticPr fontId="13"/>
  </si>
  <si>
    <t>Tomoko Lady's Clinic Omotesando</t>
  </si>
  <si>
    <t>150-0001</t>
  </si>
  <si>
    <t>東京都渋谷区神宮前4-11-6表参道千代田ビルB2F</t>
    <phoneticPr fontId="13"/>
  </si>
  <si>
    <t>B2F, Omotesando Chiyoda Building, 4-11-6 Jingumae, Shibuya-ku, Tokyo, 150-0001</t>
  </si>
  <si>
    <t>03-5771-3991</t>
  </si>
  <si>
    <t>月/水/木:9:30-16:30　金:14:00-16:30　土:9:30-12:45</t>
    <phoneticPr fontId="13"/>
  </si>
  <si>
    <t>http://www.medical-c.net/tomoko/index.php (日本語)</t>
  </si>
  <si>
    <t>直宮医院</t>
    <rPh sb="0" eb="2">
      <t>ナオミヤ</t>
    </rPh>
    <rPh sb="2" eb="4">
      <t>イイン</t>
    </rPh>
    <phoneticPr fontId="13"/>
  </si>
  <si>
    <t>Naomiya Clinic</t>
    <phoneticPr fontId="1"/>
  </si>
  <si>
    <t>155-0031</t>
  </si>
  <si>
    <t>東京都世田谷区北沢3-11-14</t>
    <phoneticPr fontId="13"/>
  </si>
  <si>
    <t>3-11-14 Kitazawa, Setagaya-ku, Tokyo, 155-0031</t>
  </si>
  <si>
    <t>03-3468-2867</t>
  </si>
  <si>
    <t>月-金:9:00-12:00,15:00-18:00　土:9:00-12:00,15:00-18:00</t>
    <phoneticPr fontId="13"/>
  </si>
  <si>
    <t>内科：EN　小児科：EN</t>
    <rPh sb="0" eb="1">
      <t>ウチ</t>
    </rPh>
    <phoneticPr fontId="13"/>
  </si>
  <si>
    <t>VISA、JCB、AmericanExpress、Diners、DISCOVER</t>
    <phoneticPr fontId="1"/>
  </si>
  <si>
    <t>電子マネー、交通系</t>
    <phoneticPr fontId="1"/>
  </si>
  <si>
    <t>中町クリニック</t>
    <rPh sb="0" eb="2">
      <t>ナカマチ</t>
    </rPh>
    <phoneticPr fontId="13"/>
  </si>
  <si>
    <t>Nakamachi Clinic</t>
  </si>
  <si>
    <t>158-0091</t>
  </si>
  <si>
    <t>東京都世田谷区中町3-15-5</t>
    <phoneticPr fontId="13"/>
  </si>
  <si>
    <t>3-15-5 Nakamachi, Setagaya-ku, Tokyo, 158-0091</t>
  </si>
  <si>
    <t>03-5707-5520</t>
  </si>
  <si>
    <t>月/火/水/金:9:00-12:00,15:00-18:00　土:9:00-12:00,13:00-15:00</t>
    <phoneticPr fontId="13"/>
  </si>
  <si>
    <t>内科：KO　小児科：KO</t>
    <phoneticPr fontId="13"/>
  </si>
  <si>
    <t>南平台緒方クリニック</t>
    <rPh sb="0" eb="3">
      <t>ナンペイダイ</t>
    </rPh>
    <rPh sb="3" eb="5">
      <t>オガタ</t>
    </rPh>
    <phoneticPr fontId="13"/>
  </si>
  <si>
    <t>Nampeidai Ogata Clinic</t>
  </si>
  <si>
    <t>150-0036</t>
  </si>
  <si>
    <t>東京都渋谷区南平台町13-1 サトウビル3F</t>
    <phoneticPr fontId="13"/>
  </si>
  <si>
    <t>3F, Sato Building, 13-1 Nampeidaicho, Shibuya-ku, Tokyo, 150-0036</t>
  </si>
  <si>
    <t>03-6277-5375</t>
  </si>
  <si>
    <t>月/火/木/金/土:10:00-13:00,14:30-18:30</t>
    <phoneticPr fontId="13"/>
  </si>
  <si>
    <t>http://nampeidai.com (日本語)</t>
  </si>
  <si>
    <t>日本赤十字社医療センター</t>
    <rPh sb="0" eb="2">
      <t>ニホン</t>
    </rPh>
    <rPh sb="2" eb="5">
      <t>セキジュウジ</t>
    </rPh>
    <rPh sb="5" eb="6">
      <t>シャ</t>
    </rPh>
    <rPh sb="6" eb="8">
      <t>イリョウ</t>
    </rPh>
    <phoneticPr fontId="13"/>
  </si>
  <si>
    <t>Japanese Red Cross Medical Center</t>
  </si>
  <si>
    <t>150-8935</t>
  </si>
  <si>
    <t>東京都渋谷区広尾四丁目1番22号</t>
    <phoneticPr fontId="13"/>
  </si>
  <si>
    <t>4-1-22 Hiro, Shibuya-ku, Tokyo, 150-8935</t>
  </si>
  <si>
    <t>03-3400-1311</t>
  </si>
  <si>
    <t>http://www.med.jrc.or.jp/ (日本語)</t>
  </si>
  <si>
    <t>　救急科　内科　外科　小児科　小児外科　皮膚科　脳神経外科　泌尿器科　整形外科
　眼科　耳鼻咽喉科　産科　婦人科　放射線科　新生児科　小児保健/EN、ZH、ES</t>
    <rPh sb="57" eb="61">
      <t>ホウシャセンカ</t>
    </rPh>
    <rPh sb="62" eb="65">
      <t>シンセイジ</t>
    </rPh>
    <rPh sb="65" eb="66">
      <t>カ</t>
    </rPh>
    <rPh sb="67" eb="71">
      <t>ショウニホケン</t>
    </rPh>
    <phoneticPr fontId="13"/>
  </si>
  <si>
    <t>J-Debit</t>
    <phoneticPr fontId="30"/>
  </si>
  <si>
    <t>病院</t>
    <rPh sb="0" eb="2">
      <t>ビョウイン</t>
    </rPh>
    <phoneticPr fontId="30"/>
  </si>
  <si>
    <t>原則、患者自身が通訳者を連れてくること。
英語・中国語・スペイン語　月-金　8：30-17：00</t>
    <phoneticPr fontId="1"/>
  </si>
  <si>
    <t>〇</t>
    <phoneticPr fontId="30"/>
  </si>
  <si>
    <t>英語・中国語・ベトナム語・ロシア語・ポルトガル語・タイ語・スペイン語・韓国語：毎日24時間
タガログ語・フランス語・モンゴル語・ヒンディー語・インドネシア語・ペルシャ語・ネパール語・ミャンマー語・広東語：2日前までの予約で毎日24時間</t>
    <rPh sb="0" eb="2">
      <t>エイゴ</t>
    </rPh>
    <rPh sb="3" eb="6">
      <t>チュウゴクゴ</t>
    </rPh>
    <rPh sb="11" eb="12">
      <t>ゴ</t>
    </rPh>
    <rPh sb="16" eb="17">
      <t>ゴ</t>
    </rPh>
    <rPh sb="23" eb="24">
      <t>ゴ</t>
    </rPh>
    <rPh sb="27" eb="28">
      <t>ゴ</t>
    </rPh>
    <rPh sb="33" eb="34">
      <t>ゴ</t>
    </rPh>
    <rPh sb="35" eb="38">
      <t>カンコクゴ</t>
    </rPh>
    <rPh sb="39" eb="41">
      <t>マイニチ</t>
    </rPh>
    <rPh sb="43" eb="45">
      <t>ジカン</t>
    </rPh>
    <rPh sb="50" eb="51">
      <t>ゴ</t>
    </rPh>
    <rPh sb="56" eb="57">
      <t>ゴ</t>
    </rPh>
    <rPh sb="62" eb="63">
      <t>ゴ</t>
    </rPh>
    <rPh sb="69" eb="70">
      <t>ゴ</t>
    </rPh>
    <rPh sb="77" eb="78">
      <t>ゴ</t>
    </rPh>
    <rPh sb="83" eb="84">
      <t>ゴ</t>
    </rPh>
    <rPh sb="89" eb="90">
      <t>ゴ</t>
    </rPh>
    <rPh sb="96" eb="97">
      <t>ゴ</t>
    </rPh>
    <rPh sb="98" eb="101">
      <t>カントンゴ</t>
    </rPh>
    <rPh sb="103" eb="104">
      <t>ヒ</t>
    </rPh>
    <rPh sb="104" eb="105">
      <t>マエ</t>
    </rPh>
    <rPh sb="111" eb="113">
      <t>マイニチ</t>
    </rPh>
    <rPh sb="115" eb="117">
      <t>ジカン</t>
    </rPh>
    <phoneticPr fontId="1"/>
  </si>
  <si>
    <t>通訳者対応不可能な場合はポケトーク、タブレットでGoogle翻訳　24時間対応可能</t>
    <rPh sb="0" eb="3">
      <t>ツウヤクシャ</t>
    </rPh>
    <rPh sb="3" eb="5">
      <t>タイオウ</t>
    </rPh>
    <rPh sb="5" eb="8">
      <t>フカノウ</t>
    </rPh>
    <rPh sb="9" eb="11">
      <t>バアイ</t>
    </rPh>
    <phoneticPr fontId="1"/>
  </si>
  <si>
    <t>原宿ファースト歯科</t>
    <phoneticPr fontId="13"/>
  </si>
  <si>
    <t>Harajuku 1st Dental Offcie</t>
  </si>
  <si>
    <t>東京都渋谷区神宮前1-11-11グリーンファンタジア210</t>
    <phoneticPr fontId="13"/>
  </si>
  <si>
    <t>1-11-11-210　GreenFantasia Jingumae Shibuya Tokyo</t>
  </si>
  <si>
    <t>03-5413-6480</t>
  </si>
  <si>
    <t>月火水金:10:00-20:00  木金:10:00-17:00</t>
    <phoneticPr fontId="13"/>
  </si>
  <si>
    <t>http://www.harajuku1st.com</t>
  </si>
  <si>
    <t>歯科、小児歯科、矯正歯科：EN,FR</t>
    <phoneticPr fontId="13"/>
  </si>
  <si>
    <t>VISA、MASTER、AMEX、Diners　Club</t>
  </si>
  <si>
    <t>アリペイ</t>
  </si>
  <si>
    <t>フクトミデンタルオフィス</t>
    <phoneticPr fontId="13"/>
  </si>
  <si>
    <t>Fukutomi Dental Office</t>
  </si>
  <si>
    <t>151-0062</t>
  </si>
  <si>
    <t xml:space="preserve">
東京都渋谷区元代々木町27-7-1F</t>
    <phoneticPr fontId="13"/>
  </si>
  <si>
    <t>1F, 27-7 Motoyoyogicho, Shibuya-ku, Tokyo, 151-0062</t>
  </si>
  <si>
    <t>03-6407-0229</t>
  </si>
  <si>
    <t>月/火/木/金:9:30-18:30　土:9:30-16:30</t>
    <phoneticPr fontId="13"/>
  </si>
  <si>
    <t>http://www.tokyodentalesthetics.com (日本語)　http://www.tokyodentalesthetics.com/en (英語)</t>
  </si>
  <si>
    <t>プライマリーケア東京クリニック</t>
    <rPh sb="8" eb="10">
      <t>トウキョウ</t>
    </rPh>
    <phoneticPr fontId="13"/>
  </si>
  <si>
    <t>Primary Care Tokyo</t>
  </si>
  <si>
    <t>東京都世田谷区北沢2-1-16-3F</t>
    <phoneticPr fontId="13"/>
  </si>
  <si>
    <t>3F, 2-1-16 Kitazawa, Setagaya-ku, Tokyo, 155-0031</t>
  </si>
  <si>
    <t>03-5432-7177</t>
  </si>
  <si>
    <t>月-金:9:00-12:30,14:30-18:00　土:9:00-12:30</t>
    <phoneticPr fontId="13"/>
  </si>
  <si>
    <t>http://www.pctclinic.com (日本語, 英語)</t>
  </si>
  <si>
    <t>プラザ形成外科</t>
    <phoneticPr fontId="13"/>
  </si>
  <si>
    <t>Plaza Plastic Surgery</t>
  </si>
  <si>
    <t>150-0012</t>
  </si>
  <si>
    <t>東京都渋谷区広尾５－５－１－４Ｆ</t>
    <phoneticPr fontId="13"/>
  </si>
  <si>
    <t>5-5-1-4F Hiroo, Shibuya-ku, Tokyo</t>
  </si>
  <si>
    <t>03-5475-2345: 英語</t>
  </si>
  <si>
    <t>月火木金土: 9:30-1800</t>
    <phoneticPr fontId="13"/>
  </si>
  <si>
    <t>www.plazaclinic.net (英語）</t>
  </si>
  <si>
    <t>形成外科、美容外科：EN</t>
    <phoneticPr fontId="13"/>
  </si>
  <si>
    <t>Visa, Master, AMEX, JCB</t>
  </si>
  <si>
    <t>営業時間内 9:30-18:00 :英語</t>
  </si>
  <si>
    <t>文化村通りクリニック</t>
    <rPh sb="0" eb="3">
      <t>ブンカムラ</t>
    </rPh>
    <rPh sb="3" eb="4">
      <t>ドオ</t>
    </rPh>
    <phoneticPr fontId="13"/>
  </si>
  <si>
    <t>Bunkamura St. Clinic</t>
  </si>
  <si>
    <t>150-0045</t>
  </si>
  <si>
    <t>東京都渋谷区神泉町13-14 1F</t>
    <phoneticPr fontId="13"/>
  </si>
  <si>
    <t>1F, 13-14 Shinsencho, Shibuya-ku, Tokyo, 150-0045</t>
  </si>
  <si>
    <t>03-5459-4070（日本語）070-5548-4070(英語)</t>
  </si>
  <si>
    <t>火/水/木/金:11:30-14:00　土日・祝日:10:30-12:00</t>
    <phoneticPr fontId="13"/>
  </si>
  <si>
    <t>http://www.bunkamura.org (日本語/英語)</t>
  </si>
  <si>
    <t>内科：EN　皮膚科：EN　泌尿器科：EN　婦人科：EN</t>
    <phoneticPr fontId="13"/>
  </si>
  <si>
    <t>むさしアイクリニック上野毛駅前</t>
    <phoneticPr fontId="13"/>
  </si>
  <si>
    <t>MUSASHI EYE CLINIC KAMINOGE EKIMAE</t>
  </si>
  <si>
    <t>世田谷区上野毛１－１４－１上野毛ステーションヒルズ２－１０２号</t>
    <phoneticPr fontId="13"/>
  </si>
  <si>
    <t>１－１４－１－１０２　Ｋａｍｉ－Ｎｏｇｅ　Ｓｅｔａｇａｙａ－Ｋｕ</t>
  </si>
  <si>
    <t>03-5760-6695</t>
  </si>
  <si>
    <t>月・火・木・金
9：30-12：15
14:30-17:45
土
9：30-12：15</t>
    <phoneticPr fontId="13"/>
  </si>
  <si>
    <t>http://www.musashi-eye-clinic.com</t>
  </si>
  <si>
    <t>眼科：EN、AR</t>
    <phoneticPr fontId="13"/>
  </si>
  <si>
    <t>目黒やすだ内科クリニック</t>
    <rPh sb="0" eb="2">
      <t>メグロ</t>
    </rPh>
    <rPh sb="5" eb="7">
      <t>ナイカ</t>
    </rPh>
    <phoneticPr fontId="13"/>
  </si>
  <si>
    <t>Meguro Yasuda Naika Clinic</t>
  </si>
  <si>
    <t>153-0063</t>
  </si>
  <si>
    <t>東京都目黒区目黒3-10-13 大鳥エステートビル4階</t>
    <phoneticPr fontId="13"/>
  </si>
  <si>
    <t>4F, Otori Estate Building, 3-10-13 Meguro, Meguro-ku, Tokyo, 153-0063</t>
  </si>
  <si>
    <t>03-6303-2755</t>
  </si>
  <si>
    <t>月/火/木/金:9:00-12:30、14:30-18:30　水:9:00-12:30　土:9:00-12:30</t>
    <phoneticPr fontId="13"/>
  </si>
  <si>
    <t>http://www.meguro-yasudanaika.jp (日本語)</t>
  </si>
  <si>
    <t>森脇眼科</t>
    <rPh sb="0" eb="2">
      <t>モリワキ</t>
    </rPh>
    <rPh sb="2" eb="4">
      <t>ガンカ</t>
    </rPh>
    <phoneticPr fontId="13"/>
  </si>
  <si>
    <t>Moriwaki Eye Clinic</t>
  </si>
  <si>
    <t>152-0032</t>
  </si>
  <si>
    <t>東京都渋谷区恵比寿南1-5-5アトレ恵比寿6F</t>
    <phoneticPr fontId="13"/>
  </si>
  <si>
    <t>6F, Atre Ebisu, 1-5-5 Ebisuminami, Shibuya-ku,Tokyo, 152-0032</t>
  </si>
  <si>
    <t>03-6450-2615</t>
  </si>
  <si>
    <t>月-金:10:00-13:00, 14:30-19:00　土日・祝日:10:00-13:00, 14:30-19:00</t>
    <phoneticPr fontId="13"/>
  </si>
  <si>
    <t>http://www.moriwaki-eyeclinic.com (日本語)</t>
  </si>
  <si>
    <t>山手歯科</t>
    <rPh sb="0" eb="2">
      <t>ヤマノテ</t>
    </rPh>
    <rPh sb="2" eb="4">
      <t>シカ</t>
    </rPh>
    <phoneticPr fontId="13"/>
  </si>
  <si>
    <t>Yamate Dental Clinic</t>
  </si>
  <si>
    <t>150-0021</t>
  </si>
  <si>
    <t xml:space="preserve">
東京都渋谷区恵比寿西1-8-7 見須ビル7Ｆ</t>
    <phoneticPr fontId="13"/>
  </si>
  <si>
    <t>7F, Misu Biru,1-8-7-701 Ebisunishi, Shibuya-ku, Tokyo, 150-0021</t>
  </si>
  <si>
    <t>03-3476-5585</t>
  </si>
  <si>
    <t>月/火/水/金:10:00-12:30, 14:30-16:30　土:10:00-12:30</t>
    <phoneticPr fontId="13"/>
  </si>
  <si>
    <t>吉永醫院</t>
    <rPh sb="0" eb="2">
      <t>ヨシナガ</t>
    </rPh>
    <rPh sb="2" eb="4">
      <t>イイン</t>
    </rPh>
    <phoneticPr fontId="13"/>
  </si>
  <si>
    <t>Yoshinaga Clinic</t>
  </si>
  <si>
    <t>152-0004</t>
  </si>
  <si>
    <t>東京都目黒区鷹番2-18-13</t>
    <phoneticPr fontId="13"/>
  </si>
  <si>
    <t>2-18-13 Takaban, Meguro-ku, Tokyo, 152-0004</t>
  </si>
  <si>
    <t>03-3719-7222</t>
  </si>
  <si>
    <t>月-金:9:00-12:30,14:30-18:30　土:9:00-12:30</t>
    <phoneticPr fontId="13"/>
  </si>
  <si>
    <t>http://www.yoshinagaiinn.com (日本語)</t>
  </si>
  <si>
    <t>内科：ZH　整形外科：ZH</t>
    <phoneticPr fontId="13"/>
  </si>
  <si>
    <t>ラエビスクリニークデンタル</t>
    <phoneticPr fontId="13"/>
  </si>
  <si>
    <t>Ｌａ　Ｅｂｓ　Ｃｌｉｎｉｑｕｅ　Ｄｅｎｔａｌ</t>
  </si>
  <si>
    <t>153-0062</t>
  </si>
  <si>
    <t>目黒区三田1－11－29　T2000ビル２F</t>
    <phoneticPr fontId="13"/>
  </si>
  <si>
    <t>T2000 Bldg．3F 1-11-29　Mita　Meguro-Ku</t>
  </si>
  <si>
    <t>03-6451-2314</t>
  </si>
  <si>
    <t>月-金:12:00～22:00</t>
    <rPh sb="0" eb="1">
      <t>ツキ</t>
    </rPh>
    <rPh sb="2" eb="3">
      <t>キン</t>
    </rPh>
    <phoneticPr fontId="13"/>
  </si>
  <si>
    <t>la-ebs.com</t>
  </si>
  <si>
    <t>歯科:EN</t>
    <rPh sb="0" eb="2">
      <t>シカ</t>
    </rPh>
    <phoneticPr fontId="13"/>
  </si>
  <si>
    <t>JCB　VISA</t>
  </si>
  <si>
    <t>ラインインターナショナルクリニック</t>
    <phoneticPr fontId="13"/>
  </si>
  <si>
    <t>Rhein International Clinic</t>
  </si>
  <si>
    <t>154-0001</t>
  </si>
  <si>
    <t>東京都世田谷区上馬5-9-18</t>
    <phoneticPr fontId="13"/>
  </si>
  <si>
    <t>5-9-18 Kamiuma, Setagaya-ku, Tokyo, 154-0001</t>
  </si>
  <si>
    <t>090-8477-4009</t>
  </si>
  <si>
    <t>月-金:18:00-23:00</t>
    <phoneticPr fontId="13"/>
  </si>
  <si>
    <t>http://rhein.tokyo/ (英語)</t>
  </si>
  <si>
    <t>内科：EN、ZH、DE</t>
    <phoneticPr fontId="13"/>
  </si>
  <si>
    <t>カリフォルニア矯正歯科三軒茶屋</t>
    <phoneticPr fontId="13"/>
  </si>
  <si>
    <t>California Orthodontics Sangen-jaya</t>
  </si>
  <si>
    <t>154-0004</t>
  </si>
  <si>
    <t>東京都世田谷区太子堂2-19-5</t>
    <phoneticPr fontId="13"/>
  </si>
  <si>
    <t>2-19-5, Taishido, Setagaya-ku</t>
  </si>
  <si>
    <t>03-5787-8107</t>
  </si>
  <si>
    <t>月火水金土10:00-19:00</t>
    <rPh sb="0" eb="1">
      <t>ツキ</t>
    </rPh>
    <rPh sb="1" eb="2">
      <t>ヒ</t>
    </rPh>
    <rPh sb="2" eb="3">
      <t>スイ</t>
    </rPh>
    <rPh sb="3" eb="4">
      <t>キン</t>
    </rPh>
    <rPh sb="4" eb="5">
      <t>ツチ</t>
    </rPh>
    <phoneticPr fontId="13"/>
  </si>
  <si>
    <t xml:space="preserve">日本語http://california-kyousei.jp/英語https://www.california-kyousei.jp/english/
</t>
  </si>
  <si>
    <t>矯正歯科、小児歯科、歯科：EN</t>
    <phoneticPr fontId="13"/>
  </si>
  <si>
    <t>Visa, Master, Amex, JCB</t>
  </si>
  <si>
    <t>目黒ケイホームクリニック</t>
    <phoneticPr fontId="13"/>
  </si>
  <si>
    <t>Meguro K home clinic</t>
  </si>
  <si>
    <t>153-0061</t>
  </si>
  <si>
    <t>目黒区中目黒4-5-1-エースビル2階</t>
    <phoneticPr fontId="13"/>
  </si>
  <si>
    <t>Nakameguro 4-5-1-Ace Bild 2F, Meguro-ku, Tokyo</t>
  </si>
  <si>
    <t>03-5722-5500</t>
  </si>
  <si>
    <t>月、水、金 16-20時、土日 9時-12時30分</t>
    <phoneticPr fontId="13"/>
  </si>
  <si>
    <t>www.megurokhome.com</t>
  </si>
  <si>
    <t>内科、呼吸器内科、アレルギー科、循環器内科：EN</t>
    <phoneticPr fontId="13"/>
  </si>
  <si>
    <t>AMEX,VISA, mastercard, JCB</t>
  </si>
  <si>
    <t>医療法人社団法山会　山下診療所自由が丘</t>
    <phoneticPr fontId="13"/>
  </si>
  <si>
    <t>Yamashita Medical &amp; Dental Clinics</t>
  </si>
  <si>
    <t>東京都目黒区自由が丘 1-30-3　自由が丘東急ビル7F</t>
    <rPh sb="18" eb="20">
      <t>ジユウ</t>
    </rPh>
    <rPh sb="21" eb="22">
      <t>オカ</t>
    </rPh>
    <phoneticPr fontId="13"/>
  </si>
  <si>
    <t>7F Jiyugaoka Tokyu Building, 1-30-3, Jiyugaoka, Meguro-ku, Tokyo</t>
  </si>
  <si>
    <t>03-3724-3811</t>
  </si>
  <si>
    <t>(内科)月･水･木･金9:00～13:00･15:00～19:00、火9:00～12:00、土9:00～13:00･15:00～18:00　(歯科)月･火･水･金･土9:00～13:00･14:00～18:00</t>
    <rPh sb="1" eb="3">
      <t>ナイカ</t>
    </rPh>
    <rPh sb="4" eb="5">
      <t>ツキ</t>
    </rPh>
    <rPh sb="6" eb="7">
      <t>スイ</t>
    </rPh>
    <rPh sb="8" eb="9">
      <t>モク</t>
    </rPh>
    <rPh sb="10" eb="11">
      <t>キン</t>
    </rPh>
    <rPh sb="34" eb="35">
      <t>ヒ</t>
    </rPh>
    <rPh sb="46" eb="47">
      <t>ド</t>
    </rPh>
    <rPh sb="71" eb="73">
      <t>シカ</t>
    </rPh>
    <rPh sb="74" eb="75">
      <t>ゲツ</t>
    </rPh>
    <rPh sb="76" eb="77">
      <t>ヒ</t>
    </rPh>
    <rPh sb="78" eb="79">
      <t>スイ</t>
    </rPh>
    <rPh sb="80" eb="81">
      <t>キン</t>
    </rPh>
    <rPh sb="82" eb="83">
      <t>ド</t>
    </rPh>
    <phoneticPr fontId="13"/>
  </si>
  <si>
    <t>http://www.hozankai.com (日本語, 英語)　</t>
  </si>
  <si>
    <t>内科：EN　歯科：EN</t>
    <phoneticPr fontId="13"/>
  </si>
  <si>
    <t>VISA、MASTER、AMEX、Diners Club、JCB、中国銀聯</t>
    <rPh sb="33" eb="35">
      <t>チュウゴク</t>
    </rPh>
    <rPh sb="35" eb="36">
      <t>ギン</t>
    </rPh>
    <phoneticPr fontId="1"/>
  </si>
  <si>
    <t>Suica、PASMO、PayPay、LINEPay、auPAY、ﾒﾙﾍﾟｲ、d払い</t>
    <rPh sb="40" eb="41">
      <t>バラ</t>
    </rPh>
    <phoneticPr fontId="1"/>
  </si>
  <si>
    <t>ロコクリニック中目黒</t>
    <phoneticPr fontId="13"/>
  </si>
  <si>
    <t>Lococlinic Nakameguro</t>
  </si>
  <si>
    <t>153-0042</t>
    <phoneticPr fontId="1"/>
  </si>
  <si>
    <t>東京都目黒区青葉台1-23-4　グランベル青葉台ビル1階</t>
    <rPh sb="6" eb="9">
      <t>アオバダイ</t>
    </rPh>
    <rPh sb="21" eb="24">
      <t>アオバダイ</t>
    </rPh>
    <rPh sb="27" eb="28">
      <t>カイ</t>
    </rPh>
    <phoneticPr fontId="13"/>
  </si>
  <si>
    <t xml:space="preserve">1F, 1-23-4 Aobadai, Meguro-ku, Tokyo </t>
    <phoneticPr fontId="1"/>
  </si>
  <si>
    <t>03-5722-6565</t>
  </si>
  <si>
    <t>月-金　9:00-13:30 ／ 17:00-22:30 土・日　9:00-13:30</t>
    <phoneticPr fontId="13"/>
  </si>
  <si>
    <t>https://loco-clinic.com/（日本語）</t>
    <phoneticPr fontId="1"/>
  </si>
  <si>
    <t>内科、外科、小児科、心療内科：EN</t>
    <phoneticPr fontId="13"/>
  </si>
  <si>
    <t>VISA,Mastercard,JCB,American Express,Diners club,Discover</t>
    <phoneticPr fontId="1"/>
  </si>
  <si>
    <t>PayPay,Suica,PASMO,iD,Rakuten Pay</t>
    <phoneticPr fontId="1"/>
  </si>
  <si>
    <t>歯科ワタナベ医院</t>
    <phoneticPr fontId="13"/>
  </si>
  <si>
    <t>Watanabe dental clinic</t>
  </si>
  <si>
    <t>157-0065</t>
  </si>
  <si>
    <t>東京都世田谷区上祖師谷1-35-13</t>
    <phoneticPr fontId="13"/>
  </si>
  <si>
    <t>1-35-13 kamisosigaya Setagaya Tokyo Japan</t>
  </si>
  <si>
    <t>03-3309-1188</t>
  </si>
  <si>
    <t>月ー金曜日　AM9:00-13:00 ＰＭ14:30-19:00 　土曜AM9:00-13:00 ＰＭ14:30-17:00</t>
    <phoneticPr fontId="13"/>
  </si>
  <si>
    <t>http://www.hahoo.jp/~watanabe/</t>
  </si>
  <si>
    <t>Visa amex JCB MasterCard</t>
  </si>
  <si>
    <t>三原デンタルクリニック</t>
    <phoneticPr fontId="16"/>
  </si>
  <si>
    <t>Mihara Dental Clinic</t>
  </si>
  <si>
    <t>151-0066</t>
  </si>
  <si>
    <t>東京都渋谷区西原２−３１−３　山本ビル２F</t>
    <phoneticPr fontId="16"/>
  </si>
  <si>
    <t>Yamamoto Building 2F , 2-31-3 Nishihara , Shibuya , Tokyo</t>
  </si>
  <si>
    <t>03-6407-1646</t>
  </si>
  <si>
    <t>月~金 9:30~13:00,  14:30~19:00 , 土 9:30~13:00 , 火、日、祝日　休診</t>
    <phoneticPr fontId="16"/>
  </si>
  <si>
    <t>miharadentalclinic.com</t>
  </si>
  <si>
    <t>歯科:EN</t>
    <phoneticPr fontId="16"/>
  </si>
  <si>
    <t>VISA, Master, AMEX, JCB, Diners</t>
  </si>
  <si>
    <t>山本ファミリア皮膚科　駒沢公園</t>
    <phoneticPr fontId="13"/>
  </si>
  <si>
    <t>Yamamoto Dermatology Clinic Komazawakoen</t>
  </si>
  <si>
    <t>152-0021</t>
  </si>
  <si>
    <t>東京都目黒区東が丘2-15-2 コリーヌ駒沢公園　１F</t>
    <phoneticPr fontId="13"/>
  </si>
  <si>
    <t>2-15-2 1F,higasigaoka,Meguro-ku,Tokyo</t>
  </si>
  <si>
    <t>03-3795-1112</t>
  </si>
  <si>
    <t>月～金:9:30-17:30 土:9:30-14:00</t>
    <phoneticPr fontId="13"/>
  </si>
  <si>
    <t>http://yamamoto-skincl.com</t>
  </si>
  <si>
    <t>皮膚科:EN</t>
    <phoneticPr fontId="13"/>
  </si>
  <si>
    <t>代官山デンタルサロン</t>
    <phoneticPr fontId="1"/>
  </si>
  <si>
    <t>Daikanyama Dentak Salon</t>
    <phoneticPr fontId="1"/>
  </si>
  <si>
    <t>150-0021</t>
    <phoneticPr fontId="1"/>
  </si>
  <si>
    <t>渋谷区恵比寿西2−20−15</t>
    <phoneticPr fontId="1"/>
  </si>
  <si>
    <t>2-20-15 Ebisunishi Shibuyaku Tokyo</t>
    <phoneticPr fontId="1"/>
  </si>
  <si>
    <t>03-6416-5747</t>
    <phoneticPr fontId="1"/>
  </si>
  <si>
    <t>月火水金土日10:00~19:00</t>
    <rPh sb="0" eb="1">
      <t>ツキ</t>
    </rPh>
    <rPh sb="1" eb="2">
      <t>ヒ</t>
    </rPh>
    <rPh sb="2" eb="3">
      <t>ミズ</t>
    </rPh>
    <rPh sb="3" eb="4">
      <t>キン</t>
    </rPh>
    <rPh sb="4" eb="5">
      <t>ツチ</t>
    </rPh>
    <rPh sb="5" eb="6">
      <t>ニチ</t>
    </rPh>
    <phoneticPr fontId="1"/>
  </si>
  <si>
    <t>https://daikanyama-ds-blanche.com</t>
    <phoneticPr fontId="1"/>
  </si>
  <si>
    <t>歯科:EN</t>
    <phoneticPr fontId="1"/>
  </si>
  <si>
    <t>みかわ矯正歯科クリニック</t>
    <phoneticPr fontId="13"/>
  </si>
  <si>
    <t>Mikawa　Orthodontics</t>
  </si>
  <si>
    <t>152-0013</t>
  </si>
  <si>
    <t>東京都目黒区南2-1-25</t>
    <phoneticPr fontId="13"/>
  </si>
  <si>
    <t>2-1-25　Minami, Meguro, Tokyo 1520013, Japan</t>
  </si>
  <si>
    <t>03-6421-8998</t>
  </si>
  <si>
    <t>月水金土日10AM-5:30PM</t>
    <rPh sb="0" eb="1">
      <t>ツキ</t>
    </rPh>
    <rPh sb="1" eb="2">
      <t>ミズ</t>
    </rPh>
    <rPh sb="2" eb="3">
      <t>キン</t>
    </rPh>
    <rPh sb="3" eb="4">
      <t>ツチ</t>
    </rPh>
    <rPh sb="4" eb="5">
      <t>ニチ</t>
    </rPh>
    <phoneticPr fontId="13"/>
  </si>
  <si>
    <t>www.orthodont.org</t>
  </si>
  <si>
    <t>矯正歯科:EN</t>
    <phoneticPr fontId="13"/>
  </si>
  <si>
    <t>VISA MASTER DINNERS JCB</t>
  </si>
  <si>
    <t>英語
10AM-5:30PM</t>
  </si>
  <si>
    <t>日本矯正歯科研究所附属デンタルクリニック</t>
    <phoneticPr fontId="13"/>
  </si>
  <si>
    <t>JAPAN ORTHODONIC CENTER</t>
  </si>
  <si>
    <t>東京都渋谷区2-15-1　渋谷クロスタワー21階</t>
    <phoneticPr fontId="13"/>
  </si>
  <si>
    <t xml:space="preserve">
CROSS　TOWER　21F　2-15-1Shibuya,Shibuya-Ku,Tokyo,150-0002 Japan </t>
  </si>
  <si>
    <t>03-3499-2222</t>
  </si>
  <si>
    <t>月－水
10:00－19:30
火水金土
10:00－18:30</t>
    <phoneticPr fontId="13"/>
  </si>
  <si>
    <t>www.nihonkyouseishika.com</t>
  </si>
  <si>
    <t>関歯科医院</t>
    <phoneticPr fontId="13"/>
  </si>
  <si>
    <t>KAN　Dental　Clinic</t>
    <phoneticPr fontId="1"/>
  </si>
  <si>
    <t>158-9993</t>
    <phoneticPr fontId="1"/>
  </si>
  <si>
    <t>世田谷区上野毛1-34-15-102</t>
    <phoneticPr fontId="13"/>
  </si>
  <si>
    <t>Setagayaku Kaminoge 1-34-15-102</t>
    <phoneticPr fontId="1"/>
  </si>
  <si>
    <t>03-5752-6480(英語・中国語）</t>
    <phoneticPr fontId="1"/>
  </si>
  <si>
    <t>月ー土10：00～21：00(第2.4土曜は休診)</t>
    <phoneticPr fontId="13"/>
  </si>
  <si>
    <t>http://kan-dental.com</t>
    <phoneticPr fontId="1"/>
  </si>
  <si>
    <t>VISA、MASTER、AMEX、Diners　Club</t>
    <phoneticPr fontId="1"/>
  </si>
  <si>
    <t>松尾歯科医院</t>
    <phoneticPr fontId="13"/>
  </si>
  <si>
    <t>MATSUO DENTAL　CLINIC</t>
  </si>
  <si>
    <t>153-0043</t>
  </si>
  <si>
    <t xml:space="preserve">
東京都目黒区東山１－１－２　東山ビル２Ｆ </t>
    <phoneticPr fontId="13"/>
  </si>
  <si>
    <t>Higashiyama Bldg．2F 1-1-2 Higashiyama Meguro-Ku</t>
  </si>
  <si>
    <t>03-3419-4018</t>
    <phoneticPr fontId="1"/>
  </si>
  <si>
    <t>月－金
10:00－19:00
土日　10:00－18:00</t>
    <phoneticPr fontId="13"/>
  </si>
  <si>
    <t>国立研究開発法人
国立成育医療研究センター</t>
    <phoneticPr fontId="13"/>
  </si>
  <si>
    <t>National Center for Child Health and Development</t>
  </si>
  <si>
    <t>157-8535</t>
  </si>
  <si>
    <t>東京都世田谷区大蔵2-10-1</t>
    <phoneticPr fontId="13"/>
  </si>
  <si>
    <t>2-10-1 Okura,Setagaya-ku,Tokyo</t>
  </si>
  <si>
    <t>予約センター：03-5494-7300：英語
連携室：03-5494-5486：英語
救急外来：03-3416-0181：英語</t>
  </si>
  <si>
    <t>月-金:8:30~17:15（救急外来24時間対応）、土日・祝日:救急外来24時間対応</t>
    <phoneticPr fontId="13"/>
  </si>
  <si>
    <t>https://www.ncchd.go.jp（日本語）
http://www.ncchd.go.jp/en/（英語）</t>
    <phoneticPr fontId="1"/>
  </si>
  <si>
    <t>小児系診療科：EN
周産期診療科：EN</t>
    <phoneticPr fontId="13"/>
  </si>
  <si>
    <t>VISA、MASTER、DC、JCB、AMEX、Diners Club</t>
  </si>
  <si>
    <t>予約センター：9:00～17:00：英語
連携室：8:30～16：30：英語
救急外来：24時間対応：英語</t>
  </si>
  <si>
    <t>祐天寺えいしん歯科</t>
    <phoneticPr fontId="13"/>
  </si>
  <si>
    <t>yutenji eishin dental clinic</t>
    <phoneticPr fontId="1"/>
  </si>
  <si>
    <t>153-0052</t>
    <phoneticPr fontId="1"/>
  </si>
  <si>
    <t>東京都目黒区祐天寺2-20-9三橋ビル1F</t>
    <phoneticPr fontId="13"/>
  </si>
  <si>
    <t xml:space="preserve">2-20-9 Mitsuhasi Bld.1F, Yutenji, Meguro Ku, Tokyo </t>
    <phoneticPr fontId="1"/>
  </si>
  <si>
    <t>03-6712-2506</t>
    <phoneticPr fontId="1"/>
  </si>
  <si>
    <t>月、水、金10：00-20：00/木10：00-19：00/土9：00-17：00</t>
    <phoneticPr fontId="13"/>
  </si>
  <si>
    <t xml:space="preserve">https://www.yutenji-eishin-dc.jp/（日本語）
</t>
    <phoneticPr fontId="1"/>
  </si>
  <si>
    <t>歯科：EN、ZH、KO、RU、IT</t>
    <phoneticPr fontId="13"/>
  </si>
  <si>
    <t>随時</t>
  </si>
  <si>
    <t>山手デンタルクリニック</t>
    <phoneticPr fontId="13"/>
  </si>
  <si>
    <t>Yamate　Dental
Clinic</t>
  </si>
  <si>
    <t>東京都目黒区中目黒
３－５－４</t>
    <phoneticPr fontId="13"/>
  </si>
  <si>
    <t>３－５－４Nakameguro 
Meguroku　Tokyo</t>
  </si>
  <si>
    <t>03
3719-6874</t>
  </si>
  <si>
    <t>平日９：３０～
１８：００
土曜　９：３０～
１３：００</t>
    <phoneticPr fontId="13"/>
  </si>
  <si>
    <t>http://www.
Yamate-d.com/english/EnglishGuide.html(英語）
http://www.yamate-d.com/(日本語）</t>
  </si>
  <si>
    <t>歯科一般　矯正
小児歯科　外科：EN</t>
    <phoneticPr fontId="13"/>
  </si>
  <si>
    <t>Master
VISA
JCB</t>
  </si>
  <si>
    <t>平日９：３０～
１８：００
土曜　９：３０～
１３：００</t>
  </si>
  <si>
    <t>随時
１８：００
土曜　９：３０～
１３：００</t>
    <rPh sb="0" eb="2">
      <t>ズイジ</t>
    </rPh>
    <phoneticPr fontId="1"/>
  </si>
  <si>
    <t>随時</t>
    <phoneticPr fontId="1"/>
  </si>
  <si>
    <t>治療は全て英語</t>
  </si>
  <si>
    <t>公立学校共済組合関東中央病院</t>
    <rPh sb="0" eb="2">
      <t>コウリツ</t>
    </rPh>
    <rPh sb="2" eb="4">
      <t>ガッコウ</t>
    </rPh>
    <rPh sb="4" eb="6">
      <t>キョウサイ</t>
    </rPh>
    <rPh sb="6" eb="8">
      <t>クミアイ</t>
    </rPh>
    <rPh sb="8" eb="10">
      <t>カントウ</t>
    </rPh>
    <rPh sb="10" eb="12">
      <t>チュウオウ</t>
    </rPh>
    <rPh sb="12" eb="14">
      <t>ビョウイン</t>
    </rPh>
    <phoneticPr fontId="13"/>
  </si>
  <si>
    <t>Kanto Central Hospital of the Mutual Aid Association of Public School Teachers</t>
  </si>
  <si>
    <t>158-8531</t>
  </si>
  <si>
    <t>東京都世田谷区上用賀6-25-1</t>
    <rPh sb="0" eb="2">
      <t>トウキョウ</t>
    </rPh>
    <rPh sb="2" eb="3">
      <t>ト</t>
    </rPh>
    <rPh sb="3" eb="7">
      <t>セタガヤク</t>
    </rPh>
    <rPh sb="7" eb="10">
      <t>カミヨウガ</t>
    </rPh>
    <phoneticPr fontId="13"/>
  </si>
  <si>
    <t>6-25-1, Kamiyoga, Setagaya-ku, Tokyo</t>
  </si>
  <si>
    <t>03-3429-1171</t>
  </si>
  <si>
    <t>月‐金　9:00～11:30</t>
    <rPh sb="0" eb="1">
      <t>ゲツ</t>
    </rPh>
    <rPh sb="2" eb="3">
      <t>キン</t>
    </rPh>
    <phoneticPr fontId="13"/>
  </si>
  <si>
    <t>WWW.kanto-ctr-hsp.com</t>
  </si>
  <si>
    <t>呼吸器内科:英語
循環器内科：英語
消化器内科：英語
光学医療診療科：英語
糖尿病・内分泌内科：英語
脳神経内科：英語
腎臓内科：英語
精神科：英語
メンタルヘルス科：英語
小児科：英語
消化器外科・一般外科：英語
呼吸器外科・甲状腺外科：英語
乳腺外科：英語
心臓血管外科：英語
整形外科・リハビリテーション科：英語
形成外科：英語
脳神経外科：英語
産婦人科：英語
眼科：英語
皮膚科：英語
泌尿器科：英語
耳鼻咽喉科：英語
放射線科：英語
麻酔科：英語
健康管理科：英語</t>
    <rPh sb="6" eb="8">
      <t>エイゴ</t>
    </rPh>
    <rPh sb="15" eb="17">
      <t>エイゴ</t>
    </rPh>
    <rPh sb="24" eb="26">
      <t>エイゴ</t>
    </rPh>
    <rPh sb="35" eb="37">
      <t>エイゴ</t>
    </rPh>
    <rPh sb="48" eb="50">
      <t>エイゴ</t>
    </rPh>
    <rPh sb="57" eb="59">
      <t>エイゴ</t>
    </rPh>
    <rPh sb="65" eb="67">
      <t>エイゴ</t>
    </rPh>
    <rPh sb="72" eb="74">
      <t>エイゴ</t>
    </rPh>
    <rPh sb="84" eb="86">
      <t>エイゴ</t>
    </rPh>
    <rPh sb="91" eb="93">
      <t>エイゴ</t>
    </rPh>
    <rPh sb="105" eb="107">
      <t>エイゴ</t>
    </rPh>
    <rPh sb="120" eb="122">
      <t>エイゴ</t>
    </rPh>
    <rPh sb="128" eb="130">
      <t>エイゴ</t>
    </rPh>
    <rPh sb="138" eb="140">
      <t>エイゴ</t>
    </rPh>
    <rPh sb="157" eb="159">
      <t>エイゴ</t>
    </rPh>
    <rPh sb="165" eb="167">
      <t>エイゴ</t>
    </rPh>
    <rPh sb="174" eb="176">
      <t>エイゴ</t>
    </rPh>
    <rPh sb="182" eb="184">
      <t>エイゴ</t>
    </rPh>
    <rPh sb="188" eb="190">
      <t>エイゴ</t>
    </rPh>
    <rPh sb="195" eb="197">
      <t>エイゴ</t>
    </rPh>
    <rPh sb="203" eb="205">
      <t>エイゴ</t>
    </rPh>
    <rPh sb="212" eb="214">
      <t>エイゴ</t>
    </rPh>
    <rPh sb="220" eb="222">
      <t>エイゴ</t>
    </rPh>
    <rPh sb="227" eb="229">
      <t>エイゴ</t>
    </rPh>
    <rPh sb="236" eb="238">
      <t>エイゴ</t>
    </rPh>
    <phoneticPr fontId="13"/>
  </si>
  <si>
    <t>月‐金
9:00～11:30／英語（ポケトーク対応言語）</t>
    <rPh sb="0" eb="1">
      <t>ゲツ</t>
    </rPh>
    <rPh sb="2" eb="3">
      <t>キン</t>
    </rPh>
    <rPh sb="15" eb="17">
      <t>エイゴ</t>
    </rPh>
    <rPh sb="23" eb="25">
      <t>タイオウ</t>
    </rPh>
    <rPh sb="25" eb="27">
      <t>ゲンゴ</t>
    </rPh>
    <phoneticPr fontId="16"/>
  </si>
  <si>
    <t>医療法人社団良徳会　RCクリニック</t>
    <rPh sb="0" eb="9">
      <t>イリョウホウジンシャダンリョウトクカイ</t>
    </rPh>
    <phoneticPr fontId="13"/>
  </si>
  <si>
    <t>Medical Incorporate Ryotokukai RC Clinic　</t>
    <phoneticPr fontId="1"/>
  </si>
  <si>
    <t>150-0001</t>
    <phoneticPr fontId="1"/>
  </si>
  <si>
    <t>東京都渋谷区神宮前3丁目42番2号</t>
    <rPh sb="0" eb="9">
      <t>150-0001</t>
    </rPh>
    <rPh sb="10" eb="12">
      <t>チョウメ</t>
    </rPh>
    <rPh sb="14" eb="15">
      <t>バン</t>
    </rPh>
    <rPh sb="16" eb="17">
      <t>ゴウ</t>
    </rPh>
    <phoneticPr fontId="13"/>
  </si>
  <si>
    <t>3-42-2-B1 Jingumae, Shibuya-ku, Tokyo,150-0001</t>
    <phoneticPr fontId="1"/>
  </si>
  <si>
    <t>03-5843-1577</t>
    <phoneticPr fontId="1"/>
  </si>
  <si>
    <t>月木金：10：00～18：00　火：12：00～18：00　</t>
    <rPh sb="1" eb="2">
      <t>モク</t>
    </rPh>
    <rPh sb="16" eb="17">
      <t>カ</t>
    </rPh>
    <phoneticPr fontId="13"/>
  </si>
  <si>
    <t>https://www.r-cross-jp.com/</t>
    <phoneticPr fontId="1"/>
  </si>
  <si>
    <t>内科　皮膚科　：EN</t>
    <rPh sb="3" eb="6">
      <t>ヒフカ</t>
    </rPh>
    <phoneticPr fontId="13"/>
  </si>
  <si>
    <t>交通系ＩＣ, Quick Pay, ID,Apply Pay,</t>
    <phoneticPr fontId="1"/>
  </si>
  <si>
    <t>医療法人社団こうのとり会
ファティリティクリニック東京</t>
    <rPh sb="0" eb="4">
      <t>イリョウホウジン</t>
    </rPh>
    <rPh sb="4" eb="6">
      <t>シャダン</t>
    </rPh>
    <rPh sb="11" eb="12">
      <t>カイ</t>
    </rPh>
    <rPh sb="25" eb="27">
      <t>トウキョウ</t>
    </rPh>
    <phoneticPr fontId="13"/>
  </si>
  <si>
    <t>Fertility Clinic Tokyo</t>
  </si>
  <si>
    <t>150-0011</t>
  </si>
  <si>
    <t>東京都渋谷区東3-13-11
A-PLACE恵比寿東１F</t>
    <rPh sb="0" eb="3">
      <t>トウキョウト</t>
    </rPh>
    <rPh sb="3" eb="6">
      <t>シブヤク</t>
    </rPh>
    <rPh sb="6" eb="7">
      <t>ヒガシ</t>
    </rPh>
    <rPh sb="22" eb="25">
      <t>エビス</t>
    </rPh>
    <rPh sb="25" eb="26">
      <t>ヒガシ</t>
    </rPh>
    <phoneticPr fontId="13"/>
  </si>
  <si>
    <t xml:space="preserve">A-PLACE Ebisu Higashi 1F , 3-13-11 Higashi, Shibuya-ku, Tokyo 150-0011
</t>
    <phoneticPr fontId="1"/>
  </si>
  <si>
    <t>03-3406-6868</t>
    <phoneticPr fontId="1"/>
  </si>
  <si>
    <t>月9:00～12:30,15:00～18:00
火9:00～12:30,15:00～18:00
水9:00～12:30,15:00～18:00
木休診（処置と来院指示の患者様のみ）
金9:00～12:30,15:00～18:00
土9:00～12:30
日9:00～12:30</t>
    <rPh sb="0" eb="1">
      <t>ゲツ</t>
    </rPh>
    <rPh sb="24" eb="25">
      <t>ヒ</t>
    </rPh>
    <rPh sb="48" eb="49">
      <t>スイ</t>
    </rPh>
    <rPh sb="72" eb="73">
      <t>モク</t>
    </rPh>
    <rPh sb="73" eb="75">
      <t>キュウシン</t>
    </rPh>
    <rPh sb="76" eb="78">
      <t>ショチ</t>
    </rPh>
    <rPh sb="79" eb="81">
      <t>ライイン</t>
    </rPh>
    <rPh sb="81" eb="83">
      <t>シジ</t>
    </rPh>
    <rPh sb="84" eb="87">
      <t>カンジャサマ</t>
    </rPh>
    <rPh sb="91" eb="92">
      <t>キン</t>
    </rPh>
    <rPh sb="115" eb="116">
      <t>ド</t>
    </rPh>
    <rPh sb="127" eb="128">
      <t>ニチ</t>
    </rPh>
    <phoneticPr fontId="13"/>
  </si>
  <si>
    <t>https://fert-tokyo.jp/english/</t>
    <phoneticPr fontId="1"/>
  </si>
  <si>
    <t>VISA,MASTER,JACCS</t>
  </si>
  <si>
    <t>英語
診療時間内</t>
    <rPh sb="0" eb="2">
      <t>エイゴ</t>
    </rPh>
    <rPh sb="3" eb="8">
      <t>シンリョウジカンナイ</t>
    </rPh>
    <phoneticPr fontId="16"/>
  </si>
  <si>
    <t>目黒の大鳥神社前クリニック</t>
    <phoneticPr fontId="13"/>
  </si>
  <si>
    <t>Meguro-no-Ootorijinja-mae Clinic</t>
  </si>
  <si>
    <t>153-0064</t>
  </si>
  <si>
    <t>東京都目黒区下目黒2-21-23　マルエツ目黒店４階</t>
    <phoneticPr fontId="13"/>
  </si>
  <si>
    <t>Shimomeguro 2-21-23 Maruetsu Meguro 4F</t>
  </si>
  <si>
    <t>03-3779-7736</t>
  </si>
  <si>
    <t>月水木金：9:00～12:30、15:00～19:30; 土日：9:00～12:30</t>
    <phoneticPr fontId="13"/>
  </si>
  <si>
    <t>https://meguro-ootori.jp/</t>
  </si>
  <si>
    <t>内科、消化器内科：EN</t>
    <phoneticPr fontId="13"/>
  </si>
  <si>
    <t>VISA、Master, JCB, AMEX</t>
  </si>
  <si>
    <t>医療法人社団創友会　ヒラハタクリニック</t>
    <phoneticPr fontId="1"/>
  </si>
  <si>
    <t xml:space="preserve"> HIRAHATA CLINIC</t>
  </si>
  <si>
    <t>東京都渋谷区渋谷1-24-6 マトリクス・ツービル9F</t>
  </si>
  <si>
    <t>9F 1-24-6 Shibuya, Shibuya-ku, Tokyo, 150-0002, JAPAN</t>
  </si>
  <si>
    <t>03-3400-3288</t>
  </si>
  <si>
    <t>09:30-12:30
14:00-16:45
18:00-20:00</t>
  </si>
  <si>
    <t>https://www.hirahata-clinic.or.jp/english
（英語）
https://www.hirahata-clinic.or.jp/　（日本語）　</t>
    <rPh sb="43" eb="45">
      <t>エイゴ</t>
    </rPh>
    <rPh sb="83" eb="86">
      <t>ニホンゴ</t>
    </rPh>
    <phoneticPr fontId="16"/>
  </si>
  <si>
    <t>内科・消化器内科・糖尿病科・健診･人間ドック・胃カメラ・大腸カメラ・超音波検査・発熱外来・トラベル予防接種・漢方専門外来
英語・中国悟</t>
    <rPh sb="34" eb="39">
      <t>チョウオンパケンサ</t>
    </rPh>
    <rPh sb="40" eb="44">
      <t>ハツネツガイライ</t>
    </rPh>
    <rPh sb="49" eb="51">
      <t>ヨボウ</t>
    </rPh>
    <rPh sb="51" eb="53">
      <t>セッシュ</t>
    </rPh>
    <rPh sb="62" eb="64">
      <t>エイゴ</t>
    </rPh>
    <rPh sb="65" eb="67">
      <t>チュウゴク</t>
    </rPh>
    <rPh sb="67" eb="68">
      <t>ゴ</t>
    </rPh>
    <phoneticPr fontId="16"/>
  </si>
  <si>
    <t>カテゴリー2</t>
    <phoneticPr fontId="29"/>
  </si>
  <si>
    <t>常時：英語/中国語</t>
    <rPh sb="0" eb="2">
      <t>ジョウジ</t>
    </rPh>
    <rPh sb="3" eb="5">
      <t>エイゴ</t>
    </rPh>
    <rPh sb="6" eb="9">
      <t>チュウゴクゴ</t>
    </rPh>
    <phoneticPr fontId="16"/>
  </si>
  <si>
    <t>スワこどもファミリークリニック</t>
  </si>
  <si>
    <t xml:space="preserve">Suwa Child Family Clinic </t>
  </si>
  <si>
    <t>東京都渋谷区広尾5-16-4-103</t>
    <rPh sb="0" eb="8">
      <t>トウキョウトシブヤクヒロオ</t>
    </rPh>
    <phoneticPr fontId="16"/>
  </si>
  <si>
    <t>#1035-16-4、Hiroo,shibuya-ku、Tokyo</t>
  </si>
  <si>
    <t>03-3444-7070</t>
  </si>
  <si>
    <t>Mon,Tue,Fri9:00-17:00Wed Sat 9:00~12:00</t>
  </si>
  <si>
    <t>www.suwa-pediatrics.com</t>
  </si>
  <si>
    <t>小児科(pediatrics）内科（Internal medicine：英語English</t>
    <rPh sb="0" eb="3">
      <t>ショウニカ</t>
    </rPh>
    <rPh sb="15" eb="17">
      <t>ナイカ</t>
    </rPh>
    <rPh sb="36" eb="38">
      <t>エイゴ</t>
    </rPh>
    <phoneticPr fontId="16"/>
  </si>
  <si>
    <t>Visa ,Mastercard</t>
  </si>
  <si>
    <t>翻訳機器、多言語/月火金9:00-17:00水土9:00-12:00</t>
    <rPh sb="0" eb="4">
      <t>ホンヤクキキ</t>
    </rPh>
    <rPh sb="5" eb="8">
      <t>タゲンゴ</t>
    </rPh>
    <rPh sb="9" eb="10">
      <t>ゲツ</t>
    </rPh>
    <rPh sb="10" eb="11">
      <t>カ</t>
    </rPh>
    <rPh sb="11" eb="12">
      <t>キン</t>
    </rPh>
    <rPh sb="22" eb="23">
      <t>スイ</t>
    </rPh>
    <rPh sb="23" eb="24">
      <t>ド</t>
    </rPh>
    <phoneticPr fontId="16"/>
  </si>
  <si>
    <t>しもきたファミリークリニック</t>
  </si>
  <si>
    <t>ShimokitaFamilyClinic</t>
  </si>
  <si>
    <t>東京都世田谷区代田６－３－１７</t>
    <phoneticPr fontId="29"/>
  </si>
  <si>
    <t xml:space="preserve"> 6-3-17 Daita Setagaya-Ku</t>
  </si>
  <si>
    <t>03-5465-0508</t>
  </si>
  <si>
    <t>月～土9:00-12:00月火木金14:00-17:00</t>
  </si>
  <si>
    <t>https://www.shimokita-family.clinic/</t>
  </si>
  <si>
    <t>英語/月～土9:00-12:00月火木金14:00-17:00</t>
    <rPh sb="0" eb="2">
      <t>エイゴ</t>
    </rPh>
    <rPh sb="3" eb="4">
      <t>ゲツ</t>
    </rPh>
    <rPh sb="5" eb="6">
      <t>ド</t>
    </rPh>
    <rPh sb="16" eb="17">
      <t>ゲツ</t>
    </rPh>
    <rPh sb="17" eb="18">
      <t>カ</t>
    </rPh>
    <rPh sb="18" eb="19">
      <t>モク</t>
    </rPh>
    <rPh sb="19" eb="20">
      <t>キン</t>
    </rPh>
    <phoneticPr fontId="16"/>
  </si>
  <si>
    <t>医療法人社団ＤＥＮ　みいクリニック代々木</t>
    <rPh sb="17" eb="20">
      <t>ヨヨギ</t>
    </rPh>
    <phoneticPr fontId="16"/>
  </si>
  <si>
    <t>MIH Clinic Yoyogi</t>
  </si>
  <si>
    <t>東京都渋谷区千駄ヶ谷5-21-14バリューHRビル２F</t>
    <rPh sb="0" eb="3">
      <t>トウキョウト</t>
    </rPh>
    <rPh sb="3" eb="6">
      <t>シブヤク</t>
    </rPh>
    <rPh sb="6" eb="10">
      <t>センダガヤ</t>
    </rPh>
    <phoneticPr fontId="16"/>
  </si>
  <si>
    <t>Value HR Bldg.2F, 5-21-14, Sendagaya, Shibuya-ku, Tokyo 151-0051</t>
  </si>
  <si>
    <t>03-6276-5385</t>
  </si>
  <si>
    <t>9:00～17:15</t>
  </si>
  <si>
    <t>https://mih-clinic.com/mih-foreign</t>
  </si>
  <si>
    <t>内科、小児科、皮膚科：英語</t>
    <rPh sb="0" eb="2">
      <t>ナイカ</t>
    </rPh>
    <rPh sb="3" eb="6">
      <t>ショウニカ</t>
    </rPh>
    <rPh sb="7" eb="10">
      <t>ヒフカ</t>
    </rPh>
    <rPh sb="11" eb="13">
      <t>エイゴ</t>
    </rPh>
    <phoneticPr fontId="16"/>
  </si>
  <si>
    <t>VISA、JCB、Master、AmericanExpress、Diners</t>
  </si>
  <si>
    <t>Paypay、交通系IC、ID、Quickpay、WAON</t>
    <rPh sb="7" eb="10">
      <t>コウツウケイ</t>
    </rPh>
    <phoneticPr fontId="16"/>
  </si>
  <si>
    <t>英語/9:30-17:30</t>
    <rPh sb="0" eb="2">
      <t>エイゴ</t>
    </rPh>
    <phoneticPr fontId="16"/>
  </si>
  <si>
    <t>せたがや岡田整形外科</t>
    <rPh sb="4" eb="10">
      <t>オカダセイケイゲカ</t>
    </rPh>
    <phoneticPr fontId="16"/>
  </si>
  <si>
    <t>Setagaya Okada Orthopaedic surgery  Clinic</t>
  </si>
  <si>
    <t>東京都世田谷区太子堂4-30-25-101</t>
    <rPh sb="0" eb="3">
      <t>トウキョウト</t>
    </rPh>
    <rPh sb="3" eb="7">
      <t>セタガヤク</t>
    </rPh>
    <rPh sb="7" eb="10">
      <t>タイシドウ</t>
    </rPh>
    <phoneticPr fontId="16"/>
  </si>
  <si>
    <t>4-30-25-101　Taishido Setagaya-ku　Tokyo　1540004</t>
  </si>
  <si>
    <t>03-3422-8877</t>
  </si>
  <si>
    <t>月～金9:00-12:15 14:00-17:45　土9:00-13:45</t>
    <rPh sb="0" eb="1">
      <t>ゲツ</t>
    </rPh>
    <rPh sb="2" eb="3">
      <t>キン</t>
    </rPh>
    <rPh sb="26" eb="27">
      <t>ド</t>
    </rPh>
    <phoneticPr fontId="16"/>
  </si>
  <si>
    <t xml:space="preserve">https://okadaseikeigeka.com/　（日本語）
https://okadaseikeigeka.com/english.html（英語）
</t>
    <rPh sb="30" eb="33">
      <t>ニホンゴ</t>
    </rPh>
    <rPh sb="76" eb="78">
      <t>エイゴ</t>
    </rPh>
    <phoneticPr fontId="16"/>
  </si>
  <si>
    <t>整形外科:EN</t>
    <phoneticPr fontId="16"/>
  </si>
  <si>
    <t>英語/月-金9:00-12:15 14:00-17:45　土9:00-13:00　</t>
    <rPh sb="0" eb="2">
      <t>エイゴ</t>
    </rPh>
    <rPh sb="3" eb="4">
      <t>ゲツ</t>
    </rPh>
    <rPh sb="5" eb="6">
      <t>キン</t>
    </rPh>
    <rPh sb="29" eb="30">
      <t>ド</t>
    </rPh>
    <phoneticPr fontId="16"/>
  </si>
  <si>
    <t>児玉経堂病院</t>
  </si>
  <si>
    <t>Kodama kyodo hospital</t>
    <phoneticPr fontId="1"/>
  </si>
  <si>
    <t>156-0052</t>
    <phoneticPr fontId="1"/>
  </si>
  <si>
    <t>東京都世田谷区経堂2-5-21</t>
    <phoneticPr fontId="1"/>
  </si>
  <si>
    <t>2-5-21kyodo setagaya tokyo japan</t>
    <phoneticPr fontId="1"/>
  </si>
  <si>
    <t>03-3420-1028</t>
    <phoneticPr fontId="1"/>
  </si>
  <si>
    <t>月曜9:00‐11:30、
火曜13:00‐15:30、
木曜9:00-11:30、13:00-15:30</t>
    <phoneticPr fontId="1"/>
  </si>
  <si>
    <t>https://www.kodamakyodo-hp.jp/　（日本語）</t>
    <rPh sb="32" eb="35">
      <t>ニホンゴ</t>
    </rPh>
    <phoneticPr fontId="1"/>
  </si>
  <si>
    <t>内科、循環器内科：EN,ZH</t>
    <phoneticPr fontId="1"/>
  </si>
  <si>
    <t xml:space="preserve">英語・中国語/月曜9:00-11:30、火曜13:00-15:30、木曜9:00-11:30、13:00-15:30
</t>
    <phoneticPr fontId="16"/>
  </si>
  <si>
    <t>英語・中国語/月曜9:00-11:30、火曜13:00-15:30、木曜9:00-11:30、13:00-15:30</t>
    <phoneticPr fontId="1"/>
  </si>
  <si>
    <t>医療法人社団　広恵会
春山記念病院</t>
    <rPh sb="0" eb="4">
      <t>イリョウホウジン</t>
    </rPh>
    <rPh sb="4" eb="6">
      <t>シャダン</t>
    </rPh>
    <rPh sb="7" eb="8">
      <t>ヒロ</t>
    </rPh>
    <rPh sb="8" eb="9">
      <t>メグミ</t>
    </rPh>
    <rPh sb="9" eb="10">
      <t>カイ</t>
    </rPh>
    <rPh sb="11" eb="13">
      <t>ハルヤマ</t>
    </rPh>
    <rPh sb="13" eb="15">
      <t>キネン</t>
    </rPh>
    <rPh sb="15" eb="17">
      <t>ビョウイン</t>
    </rPh>
    <phoneticPr fontId="16"/>
  </si>
  <si>
    <t>Haruyama Memorial Hospital</t>
  </si>
  <si>
    <t>169-0073</t>
  </si>
  <si>
    <t>東京都新宿区百人町1-24-5</t>
    <rPh sb="0" eb="3">
      <t>トウキョウト</t>
    </rPh>
    <rPh sb="3" eb="6">
      <t>シンジュクク</t>
    </rPh>
    <rPh sb="6" eb="8">
      <t>ヒャクニン</t>
    </rPh>
    <rPh sb="8" eb="9">
      <t>チョウ</t>
    </rPh>
    <phoneticPr fontId="16"/>
  </si>
  <si>
    <t>1-24-5　Hyakuninncho
Shinjuku-ku Tokyo
169-0073</t>
  </si>
  <si>
    <t>03-3363-1661</t>
  </si>
  <si>
    <t xml:space="preserve">月曜～土曜
08：30～11：45
12：00～16：45
</t>
    <rPh sb="3" eb="4">
      <t>ド</t>
    </rPh>
    <phoneticPr fontId="16"/>
  </si>
  <si>
    <t>https://www.haruyama-hosp.com/</t>
  </si>
  <si>
    <t xml:space="preserve">内科、整形外科、脳神経外科、形成外科、消化器内科、消化器外科、外科、麻酔科、リハビリテーション科、泌尿器科、救急科：英語、中国語
</t>
    <rPh sb="25" eb="28">
      <t>ショウカキ</t>
    </rPh>
    <rPh sb="28" eb="30">
      <t>ゲカ</t>
    </rPh>
    <rPh sb="31" eb="33">
      <t>ゲカ</t>
    </rPh>
    <rPh sb="34" eb="37">
      <t>マスイカ</t>
    </rPh>
    <rPh sb="47" eb="48">
      <t>カ</t>
    </rPh>
    <rPh sb="49" eb="53">
      <t>ヒニョウキカ</t>
    </rPh>
    <rPh sb="54" eb="56">
      <t>キュウキュウ</t>
    </rPh>
    <rPh sb="56" eb="57">
      <t>カ</t>
    </rPh>
    <rPh sb="58" eb="60">
      <t>エイゴ</t>
    </rPh>
    <rPh sb="61" eb="64">
      <t>チュウゴクゴ</t>
    </rPh>
    <phoneticPr fontId="16"/>
  </si>
  <si>
    <t>VISA
master
JCB
AMERICAN EXPRESS
DinersClub</t>
  </si>
  <si>
    <t>suica
PASMO
nanaco
iD
Edy
QUICPay
UnionPay
他</t>
    <rPh sb="43" eb="44">
      <t>ホカ</t>
    </rPh>
    <phoneticPr fontId="16"/>
  </si>
  <si>
    <t xml:space="preserve">英語・中国語/月～土9:00-17:00 
</t>
    <rPh sb="9" eb="10">
      <t>ド</t>
    </rPh>
    <phoneticPr fontId="16"/>
  </si>
  <si>
    <t>1304 区西部</t>
  </si>
  <si>
    <t>Ａｏｉ歯科医院</t>
    <rPh sb="3" eb="5">
      <t>シカ</t>
    </rPh>
    <rPh sb="5" eb="7">
      <t>イイン</t>
    </rPh>
    <phoneticPr fontId="13"/>
  </si>
  <si>
    <t>Aoi Dental Clinic</t>
  </si>
  <si>
    <t>160-0023</t>
  </si>
  <si>
    <t xml:space="preserve">
東京都新宿区西新宿4-15-21　銀杏館101号</t>
    <phoneticPr fontId="13"/>
  </si>
  <si>
    <t>#101, Ginnankan, 4-15-21 Nishishinjuku, Shinjuku-ku, Tokyo, 160-0023</t>
  </si>
  <si>
    <t>03-5351-4618</t>
  </si>
  <si>
    <t>月-金:9:30-13:00,14:30-19:00　土:9:30-13:00,14:30-17:00</t>
    <phoneticPr fontId="13"/>
  </si>
  <si>
    <t>A-ONE　歯科クリニック</t>
    <rPh sb="6" eb="8">
      <t>シカ</t>
    </rPh>
    <phoneticPr fontId="13"/>
  </si>
  <si>
    <t>A-ONE Dental Clinic</t>
  </si>
  <si>
    <t>164-0002</t>
  </si>
  <si>
    <t xml:space="preserve">
東京都中野区上高田2-57-3</t>
    <phoneticPr fontId="13"/>
  </si>
  <si>
    <t>2-57-3 Kamitakada, Nakano-ku, Tokyo, 164-0002</t>
  </si>
  <si>
    <t>03-5345-6503</t>
  </si>
  <si>
    <t>火/水/金:10:00-13:00,14:30-19:00　土日:10:00-13:00,14:30-19:00</t>
    <phoneticPr fontId="13"/>
  </si>
  <si>
    <t>http://www.a-one-dc.com (日本語)</t>
  </si>
  <si>
    <t>KUMA デンタルクリニック</t>
    <phoneticPr fontId="13"/>
  </si>
  <si>
    <t>Kuma Dental Clinic</t>
  </si>
  <si>
    <t>164-0001</t>
  </si>
  <si>
    <t xml:space="preserve">
東京都中野区中野5-35-8 新東京アパート1F</t>
    <phoneticPr fontId="13"/>
  </si>
  <si>
    <t>1F, Shin Tokyo Apartment, 5-35-8 Nakano, Nakano-ku, Tokyo, 164-0001</t>
  </si>
  <si>
    <t>03-3228-8241</t>
  </si>
  <si>
    <t>月-土:9:30-13:00, 14:30-19:00</t>
    <phoneticPr fontId="13"/>
  </si>
  <si>
    <t>http://www.kuma-dentalclinic.jp (日本語)</t>
  </si>
  <si>
    <t>歯科、口腔外科：EN</t>
    <rPh sb="3" eb="5">
      <t>コウクウ</t>
    </rPh>
    <rPh sb="5" eb="7">
      <t>ゲカ</t>
    </rPh>
    <phoneticPr fontId="13"/>
  </si>
  <si>
    <t>新宿リサーチパーククリニック</t>
    <rPh sb="0" eb="2">
      <t>アラジュク</t>
    </rPh>
    <phoneticPr fontId="13"/>
  </si>
  <si>
    <t>Shinjuku Research Park Clinic</t>
  </si>
  <si>
    <t>東京都新宿区百人町1-22-17 新宿リサーチパークビル</t>
    <phoneticPr fontId="13"/>
  </si>
  <si>
    <t>Shinjuku Research Park Building, 1-22-17 Hyakunincho, Shinjuku-ku, Tokyo, 169-0073</t>
  </si>
  <si>
    <t>03-5937-6877</t>
  </si>
  <si>
    <t>月-金:9:30-12:30,13:30-16:30　土:9:30-12:30</t>
    <phoneticPr fontId="13"/>
  </si>
  <si>
    <t>http://srpc.jp (日本語)</t>
  </si>
  <si>
    <t>安藤整形外科</t>
    <phoneticPr fontId="13"/>
  </si>
  <si>
    <t>Dr.Ando‘ｓ　Orthopedic　Clinic</t>
  </si>
  <si>
    <t>160-0022</t>
  </si>
  <si>
    <t>東京都新宿区新宿３－１３－５　クリハシビル３F</t>
    <phoneticPr fontId="13"/>
  </si>
  <si>
    <t>Shinjuku　Shinjuku-ku　Tokyo　３－１３－５　kurihashibild　３Floor</t>
    <phoneticPr fontId="1"/>
  </si>
  <si>
    <t>03-3350-6956</t>
  </si>
  <si>
    <t>月～金曜日　９：００～１２：３０　１４：３０～１８：００　　　
土曜日　９：００～１２：３０</t>
    <phoneticPr fontId="13"/>
  </si>
  <si>
    <t>https://ando.shinjuku-seikei.com/</t>
    <phoneticPr fontId="30"/>
  </si>
  <si>
    <t>整形外科・リハビリテーション科：EN、FR 、RU</t>
    <phoneticPr fontId="13"/>
  </si>
  <si>
    <t>英語　フランス語
月～金曜日　　　　　　　
９：００～１２：３０　１４：３０～１８：００　　　
土曜日　　　　　　　　　　　　　
９：００～１２：３０</t>
    <phoneticPr fontId="10"/>
  </si>
  <si>
    <t>英語　フランス語　
月～金曜日　　　　　　　
９：００～１２：３０　１４：３０～１８：００　　　
土曜日　　　　　　　　　　　　　
９：００～１２：３０</t>
  </si>
  <si>
    <t>稲葉歯科医院</t>
    <rPh sb="0" eb="2">
      <t>イナバ</t>
    </rPh>
    <rPh sb="2" eb="4">
      <t>シカ</t>
    </rPh>
    <rPh sb="4" eb="6">
      <t>イイン</t>
    </rPh>
    <phoneticPr fontId="13"/>
  </si>
  <si>
    <t>Inaba Dental Office</t>
  </si>
  <si>
    <t>162-0801</t>
  </si>
  <si>
    <t xml:space="preserve">
東京都新宿区山吹町335番地　安井ビル1F</t>
    <phoneticPr fontId="13"/>
  </si>
  <si>
    <t>1F, Yasui Building, 335 Yamabukicho, Shinjuku-ku, Tokyo, 162-0801</t>
    <phoneticPr fontId="30"/>
  </si>
  <si>
    <t>03-6659-5963</t>
  </si>
  <si>
    <t>月-金:9:30-13:00,14:30-17:30　土:9:00-13:00　予約制</t>
    <phoneticPr fontId="13"/>
  </si>
  <si>
    <t>http://kameru-ha.com/ (日本語)　http://kameru-ha.com/english/ (英語)　http://kameru-ha.com/french/ (フランス語)</t>
    <phoneticPr fontId="29"/>
  </si>
  <si>
    <t>歯科：EN、FR</t>
    <phoneticPr fontId="13"/>
  </si>
  <si>
    <t>井上内科診療所</t>
    <rPh sb="0" eb="2">
      <t>イノウエ</t>
    </rPh>
    <rPh sb="2" eb="4">
      <t>ナイカ</t>
    </rPh>
    <rPh sb="4" eb="7">
      <t>シンリョウジョ</t>
    </rPh>
    <phoneticPr fontId="13"/>
  </si>
  <si>
    <t>Inoue Internal Clinic</t>
  </si>
  <si>
    <t>東京都中野区中野5-52-15　ブロードウェイ4階7号</t>
    <phoneticPr fontId="13"/>
  </si>
  <si>
    <t>4F-7, Broadway, 5-52-15 Nakano, Nakano-ku, Tokyo, 164-0001</t>
  </si>
  <si>
    <t>03-3387-6948</t>
  </si>
  <si>
    <t>月/金:14:30-18:00　火/木/土:9:30-12:30</t>
    <phoneticPr fontId="13"/>
  </si>
  <si>
    <t>http://inoshunbsg450.wixsite.com/inouemedicalclinic (日本語)　http://estdoc.jp/english/doctor/0028268.html (英語)　http://myclinic.ne.jp/inouenaika/pc/ (日本語)</t>
  </si>
  <si>
    <t>医療法人財団アドベンチスト会東京衛生病院</t>
    <rPh sb="0" eb="2">
      <t>イリョウ</t>
    </rPh>
    <rPh sb="2" eb="4">
      <t>ホウジン</t>
    </rPh>
    <rPh sb="4" eb="6">
      <t>ザイダン</t>
    </rPh>
    <rPh sb="13" eb="14">
      <t>カイ</t>
    </rPh>
    <rPh sb="14" eb="16">
      <t>トウキョウ</t>
    </rPh>
    <rPh sb="16" eb="18">
      <t>エイセイ</t>
    </rPh>
    <rPh sb="18" eb="20">
      <t>ビョウイン</t>
    </rPh>
    <phoneticPr fontId="13"/>
  </si>
  <si>
    <t>Tokyo Adventist Hospital</t>
    <phoneticPr fontId="1"/>
  </si>
  <si>
    <t>167-8507</t>
  </si>
  <si>
    <t>東京都杉並区天沼3-17-3</t>
    <phoneticPr fontId="13"/>
  </si>
  <si>
    <t>3-17-3 Amanuma, Suginami-ku, Tokyo, 167-8507</t>
  </si>
  <si>
    <t>03-3392-6151</t>
  </si>
  <si>
    <t>http://www.tokyoeisei.com/ (日本語)</t>
    <phoneticPr fontId="1"/>
  </si>
  <si>
    <t>内科：EN　外科：EN　小児科：EN　整形外科：EN　歯科：EN</t>
    <phoneticPr fontId="13"/>
  </si>
  <si>
    <t>医療法人社団　朗会　耳鼻いんこう科山西クリニック</t>
    <rPh sb="0" eb="2">
      <t>イリョウ</t>
    </rPh>
    <rPh sb="2" eb="4">
      <t>ホウジン</t>
    </rPh>
    <rPh sb="4" eb="6">
      <t>シャダン</t>
    </rPh>
    <rPh sb="7" eb="8">
      <t>アキラ</t>
    </rPh>
    <rPh sb="8" eb="9">
      <t>カイ</t>
    </rPh>
    <rPh sb="10" eb="12">
      <t>ジビ</t>
    </rPh>
    <rPh sb="16" eb="17">
      <t>カ</t>
    </rPh>
    <rPh sb="17" eb="19">
      <t>ヤマニシ</t>
    </rPh>
    <phoneticPr fontId="13"/>
  </si>
  <si>
    <t>Yamanishi Clinic</t>
  </si>
  <si>
    <t>162-0041</t>
  </si>
  <si>
    <t>東京都新宿区早稲田鶴巻町518第一石川ビル2Ｆ</t>
    <phoneticPr fontId="13"/>
  </si>
  <si>
    <t>2F, Daiichi Ishikawa Building, 518 Waseda Tsurumakicho, Shinjuku-ku, Tokyo, 162-0041</t>
  </si>
  <si>
    <t>03-5155-0822</t>
  </si>
  <si>
    <t>月-金:9:00-12:30,15:00-18:30　第1,2,3,4土曜日:9:00-12:30</t>
    <phoneticPr fontId="13"/>
  </si>
  <si>
    <t>http://www.yamanishiclinic.jp (日本語)</t>
    <phoneticPr fontId="29"/>
  </si>
  <si>
    <t>医療法人社団　医進会　小田クリニック</t>
    <rPh sb="0" eb="2">
      <t>イリョウ</t>
    </rPh>
    <rPh sb="2" eb="4">
      <t>ホウジン</t>
    </rPh>
    <rPh sb="4" eb="6">
      <t>シャダン</t>
    </rPh>
    <rPh sb="7" eb="8">
      <t>イ</t>
    </rPh>
    <rPh sb="8" eb="9">
      <t>シン</t>
    </rPh>
    <rPh sb="9" eb="10">
      <t>カイ</t>
    </rPh>
    <rPh sb="11" eb="13">
      <t>オダ</t>
    </rPh>
    <phoneticPr fontId="13"/>
  </si>
  <si>
    <t>Oda Clinic</t>
  </si>
  <si>
    <t>169-0072</t>
  </si>
  <si>
    <t>東京都新宿区大久保1-11-3 大東ビル2F</t>
    <phoneticPr fontId="13"/>
  </si>
  <si>
    <t>2F, Daito Building, 1-11-3 Okubo, Shinjuku-ku, Tokyo, 169-0072</t>
  </si>
  <si>
    <t>03-5273-0770</t>
  </si>
  <si>
    <t>月/火/水:9:00-12:30,14:00-17:30　木/金:9:00-12:30,14:00-16:00</t>
    <phoneticPr fontId="13"/>
  </si>
  <si>
    <t>http://www.ishikai-mc.net (日本語)</t>
  </si>
  <si>
    <t>内科：EN、ZH、KO</t>
    <phoneticPr fontId="13"/>
  </si>
  <si>
    <t>医療法人社団　慶門会　左門町皮膚科</t>
    <rPh sb="0" eb="2">
      <t>イリョウ</t>
    </rPh>
    <rPh sb="2" eb="4">
      <t>ホウジン</t>
    </rPh>
    <rPh sb="4" eb="6">
      <t>シャダン</t>
    </rPh>
    <rPh sb="7" eb="8">
      <t>ケイ</t>
    </rPh>
    <rPh sb="8" eb="9">
      <t>モン</t>
    </rPh>
    <rPh sb="9" eb="10">
      <t>カイ</t>
    </rPh>
    <rPh sb="11" eb="14">
      <t>サモンチョウ</t>
    </rPh>
    <rPh sb="14" eb="17">
      <t>ヒフカ</t>
    </rPh>
    <phoneticPr fontId="13"/>
  </si>
  <si>
    <t xml:space="preserve">Samoncho Dermatological Clinic </t>
  </si>
  <si>
    <t>160-0017</t>
  </si>
  <si>
    <t>東京都新宿区左門町20 四谷メディカルビル2F</t>
    <phoneticPr fontId="13"/>
  </si>
  <si>
    <t>2F, Yotsuya Medical Building, 20 Samoncho, Shinjuku-ku, Tokyo, 160-0017</t>
    <phoneticPr fontId="1"/>
  </si>
  <si>
    <t>03-5368-0675</t>
  </si>
  <si>
    <t>月-金:9:30-12:30,14:30-18:00　土:9:30-12:30</t>
    <phoneticPr fontId="13"/>
  </si>
  <si>
    <t>http://dermasamon.com (日本語)</t>
  </si>
  <si>
    <t>医療法人社団　三育会　新宿ヒロクリニック</t>
    <rPh sb="0" eb="2">
      <t>イリョウ</t>
    </rPh>
    <rPh sb="2" eb="4">
      <t>ホウジン</t>
    </rPh>
    <rPh sb="4" eb="6">
      <t>シャダン</t>
    </rPh>
    <rPh sb="7" eb="9">
      <t>サンイク</t>
    </rPh>
    <rPh sb="9" eb="10">
      <t>カイ</t>
    </rPh>
    <rPh sb="11" eb="13">
      <t>シンジュク</t>
    </rPh>
    <phoneticPr fontId="13"/>
  </si>
  <si>
    <t>Shinjuku Hiro Clinic</t>
  </si>
  <si>
    <t>東京都新宿区大久保2-11-15大林ビル１・２階</t>
    <rPh sb="6" eb="9">
      <t>オオクボ</t>
    </rPh>
    <rPh sb="16" eb="18">
      <t>オオバヤシ</t>
    </rPh>
    <rPh sb="23" eb="24">
      <t>カイ</t>
    </rPh>
    <phoneticPr fontId="13"/>
  </si>
  <si>
    <t>2-11-15, Okubo, Shinjuku, Tokyo, 169-0072</t>
    <phoneticPr fontId="9"/>
  </si>
  <si>
    <t>03-5272-5610</t>
  </si>
  <si>
    <t>https://www.hiro-clinic.com（日本語）　https://www.hiro-clinic.com/english.html（英語）</t>
    <rPh sb="28" eb="31">
      <t>ニホンゴ</t>
    </rPh>
    <rPh sb="74" eb="76">
      <t>エイゴ</t>
    </rPh>
    <phoneticPr fontId="29"/>
  </si>
  <si>
    <t>内科、整形外科：EN、ZH、NE</t>
    <phoneticPr fontId="13"/>
  </si>
  <si>
    <t>月~金曜日　9時-17時 : 英語,ネパール語、　木,金曜日　9時-16時　中国語</t>
    <rPh sb="25" eb="26">
      <t>モク</t>
    </rPh>
    <rPh sb="27" eb="28">
      <t>キン</t>
    </rPh>
    <rPh sb="28" eb="30">
      <t>ヨウビ</t>
    </rPh>
    <rPh sb="32" eb="33">
      <t>ジ</t>
    </rPh>
    <rPh sb="36" eb="37">
      <t>ジ</t>
    </rPh>
    <rPh sb="38" eb="41">
      <t>チュウゴクゴ</t>
    </rPh>
    <phoneticPr fontId="1"/>
  </si>
  <si>
    <t>タブレット端末でのテレビ電話通訳（診療時間内）</t>
    <phoneticPr fontId="1"/>
  </si>
  <si>
    <t>医療法人社団　大耕会　エンパイア歯科</t>
    <rPh sb="0" eb="2">
      <t>イリョウ</t>
    </rPh>
    <rPh sb="2" eb="4">
      <t>ホウジン</t>
    </rPh>
    <rPh sb="4" eb="6">
      <t>シャダン</t>
    </rPh>
    <rPh sb="7" eb="8">
      <t>ダイ</t>
    </rPh>
    <rPh sb="8" eb="9">
      <t>コウ</t>
    </rPh>
    <rPh sb="9" eb="10">
      <t>カイ</t>
    </rPh>
    <rPh sb="16" eb="18">
      <t>シカ</t>
    </rPh>
    <phoneticPr fontId="13"/>
  </si>
  <si>
    <t>The Empire Dental Office</t>
  </si>
  <si>
    <t>160-0015</t>
  </si>
  <si>
    <t xml:space="preserve">
東京都新宿区大京町28-1-101</t>
    <phoneticPr fontId="13"/>
  </si>
  <si>
    <t>28-1-101 Daikyocho, Shinjuku-ku, Tokyo, 160-0015</t>
  </si>
  <si>
    <t>03-3356-2910</t>
  </si>
  <si>
    <t>月/火/水/金/土:9:00-12:00, 13:00-18:00</t>
    <phoneticPr fontId="13"/>
  </si>
  <si>
    <t>http://www.empire-dental.com/ (日本語)　http://www.empire-dental.com/index_e.html (英語)</t>
    <phoneticPr fontId="29"/>
  </si>
  <si>
    <t>VISA、AMEX、Diners Club、JCB</t>
  </si>
  <si>
    <t>医療法人社団　仁歯会　リョウデンタルオフィス</t>
    <rPh sb="0" eb="2">
      <t>イリョウ</t>
    </rPh>
    <rPh sb="2" eb="4">
      <t>ホウジン</t>
    </rPh>
    <rPh sb="4" eb="6">
      <t>シャダン</t>
    </rPh>
    <rPh sb="7" eb="8">
      <t>ニ</t>
    </rPh>
    <rPh sb="8" eb="9">
      <t>ハ</t>
    </rPh>
    <rPh sb="9" eb="10">
      <t>カイ</t>
    </rPh>
    <phoneticPr fontId="13"/>
  </si>
  <si>
    <t>Ryo Dental Office</t>
    <phoneticPr fontId="1"/>
  </si>
  <si>
    <t>167-0042</t>
  </si>
  <si>
    <t xml:space="preserve">
東京都杉並区西荻北3-32-12 西荻クリニックファームB1-C</t>
    <phoneticPr fontId="13"/>
  </si>
  <si>
    <t>B1-C, Nishiogi Clinic Farm, 3-32-12 Nishiogikita, Suginami-ku, Tokyo, 167-0042</t>
  </si>
  <si>
    <t>03-6903-2605</t>
  </si>
  <si>
    <t>火/木/金:9:30-13:00,14:30-19:30　水:12:00-21:00　土:9:30-13:00,14:30-17:30</t>
    <phoneticPr fontId="13"/>
  </si>
  <si>
    <t>http://www.ryo-dental-office.com (日本語)　http://ryo-dental-office.com/english/index.html (英語)</t>
    <phoneticPr fontId="1"/>
  </si>
  <si>
    <t>牛込外科胃腸科</t>
    <rPh sb="0" eb="2">
      <t>ウシゴメ</t>
    </rPh>
    <rPh sb="2" eb="4">
      <t>ゲカ</t>
    </rPh>
    <rPh sb="4" eb="7">
      <t>イチョウカ</t>
    </rPh>
    <phoneticPr fontId="13"/>
  </si>
  <si>
    <t>Ushigome Clinic of Surgery and 
Gastroenterology</t>
    <phoneticPr fontId="1"/>
  </si>
  <si>
    <t>169-0075</t>
  </si>
  <si>
    <t>東京都新宿区高田馬場4-10-12</t>
    <phoneticPr fontId="13"/>
  </si>
  <si>
    <t>4-10-12 Takadanobaba, Shinjuku-ku, Tokyo, 169-0075</t>
  </si>
  <si>
    <t>03-3361-0301</t>
  </si>
  <si>
    <t>月-金:9:00-13:30,16:00-17:30　土:9:00-13:30</t>
    <phoneticPr fontId="13"/>
  </si>
  <si>
    <t>http://www.ushigome-clinic.jp/ (日本語)</t>
    <phoneticPr fontId="29"/>
  </si>
  <si>
    <t>内科：EN　外科：EN　皮膚科：EN　整形外科：EN</t>
    <phoneticPr fontId="13"/>
  </si>
  <si>
    <t>おぎくぼ歯科</t>
    <rPh sb="4" eb="6">
      <t>シカ</t>
    </rPh>
    <phoneticPr fontId="13"/>
  </si>
  <si>
    <t>Ogikubo Dental Clinic</t>
  </si>
  <si>
    <t>167-0051</t>
  </si>
  <si>
    <t xml:space="preserve">
東京都杉並区荻窪5-17-10 1F</t>
    <phoneticPr fontId="13"/>
  </si>
  <si>
    <t>1F, 5-17-10 Ogikubo, Suginami-ku, Tokyo, 167-0051</t>
  </si>
  <si>
    <t>03-5347-4313</t>
  </si>
  <si>
    <t>月・木・金:10:00-12:30,14:30-19:00　
土日:10:00-12:30,14:00-17:00</t>
    <phoneticPr fontId="13"/>
  </si>
  <si>
    <t>http://ogikubo-shika.com (日本語)</t>
    <phoneticPr fontId="29"/>
  </si>
  <si>
    <t>河北総合病院</t>
    <rPh sb="0" eb="2">
      <t>カホク</t>
    </rPh>
    <rPh sb="2" eb="4">
      <t>ソウゴウ</t>
    </rPh>
    <rPh sb="4" eb="6">
      <t>ビョウイン</t>
    </rPh>
    <phoneticPr fontId="13"/>
  </si>
  <si>
    <t>Kawakita General Hospital</t>
  </si>
  <si>
    <t>166-8588</t>
  </si>
  <si>
    <t>東京都杉並区阿佐ヶ谷北1-7-3</t>
    <phoneticPr fontId="13"/>
  </si>
  <si>
    <t>1 Chome-7-3 Asagayakita, Suginami, Tokyo 166-0001</t>
  </si>
  <si>
    <t>03-3339-2121</t>
  </si>
  <si>
    <t>月/火/水/木/金/土:8:30-15:30　受付時間は、診療科や曜日により異なる</t>
    <phoneticPr fontId="13"/>
  </si>
  <si>
    <t>http://kawakita.or.jp/ (日本語)</t>
  </si>
  <si>
    <t>救急科：EN　内科：EN　小児科：EN　脳神経外科：EN　泌尿器科：EN　整形外科：EN　眼科：EN　耳鼻咽喉科：EN</t>
    <phoneticPr fontId="13"/>
  </si>
  <si>
    <t>慶應義塾大学病院</t>
    <rPh sb="0" eb="2">
      <t>ケイオウ</t>
    </rPh>
    <rPh sb="2" eb="4">
      <t>ギジュク</t>
    </rPh>
    <rPh sb="4" eb="6">
      <t>ダイガク</t>
    </rPh>
    <rPh sb="6" eb="8">
      <t>ビョウイン</t>
    </rPh>
    <phoneticPr fontId="13"/>
  </si>
  <si>
    <t>Keio University Hospital</t>
  </si>
  <si>
    <t xml:space="preserve">160-8582 </t>
  </si>
  <si>
    <t>東京都新宿区信濃町35</t>
    <rPh sb="3" eb="5">
      <t>シンジュク</t>
    </rPh>
    <rPh sb="6" eb="9">
      <t>シナノマチ</t>
    </rPh>
    <phoneticPr fontId="13"/>
  </si>
  <si>
    <t>35 Shinanomachi, Shinjuku-ku, Tokyo, 160-8582</t>
    <phoneticPr fontId="9"/>
  </si>
  <si>
    <t>03-3353-1211</t>
  </si>
  <si>
    <t>月-金:8:30-11:00　土:8:30-11:00(第2・4・5のみ)</t>
    <rPh sb="28" eb="29">
      <t>ダイ</t>
    </rPh>
    <phoneticPr fontId="13"/>
  </si>
  <si>
    <t>https://www.hosp.keio.ac.jp/(日本語)
　https://www.hosp.keio.ac.jp/en/ (英語)</t>
  </si>
  <si>
    <t>救急科：EN　内科：EN　外科：EN　小児科：EN　精神科：EN　皮膚科：EN　脳神経外科：EN　泌尿器科：EN　整形外科：EN　眼科：EN　耳鼻咽喉科：EN　婦人科：EN　歯科：EN　その他：EN</t>
    <phoneticPr fontId="13"/>
  </si>
  <si>
    <t>VISA、MASTER、AMEX、Diners Club、JCB、DISCOVER</t>
    <phoneticPr fontId="1"/>
  </si>
  <si>
    <t>第二次救急医療機関</t>
    <rPh sb="0" eb="1">
      <t>ダイ</t>
    </rPh>
    <rPh sb="1" eb="3">
      <t>ニジ</t>
    </rPh>
    <rPh sb="3" eb="5">
      <t>キュウキュウ</t>
    </rPh>
    <rPh sb="5" eb="7">
      <t>イリョウ</t>
    </rPh>
    <rPh sb="7" eb="9">
      <t>キカン</t>
    </rPh>
    <phoneticPr fontId="13"/>
  </si>
  <si>
    <t>タブレット端末でのテレビ電話通訳（24時間/365日　ただし言語によっては対応可能時間に制限あり）英語、中国語、韓国語、ポルトガル語、スペイン語、ベトナム語、タイ語、ロシア語、タガログ語、ネパール語、フランス語、インドネシア語、ドイツ語、イタリア語、クメール語、マレー語、ミャンマー語、ヒンディー語</t>
    <rPh sb="5" eb="7">
      <t>タンマツ</t>
    </rPh>
    <rPh sb="12" eb="14">
      <t>デンワ</t>
    </rPh>
    <rPh sb="14" eb="16">
      <t>ツウヤク</t>
    </rPh>
    <rPh sb="19" eb="21">
      <t>ジカン</t>
    </rPh>
    <rPh sb="25" eb="26">
      <t>ニチ</t>
    </rPh>
    <rPh sb="30" eb="32">
      <t>ゲンゴ</t>
    </rPh>
    <rPh sb="37" eb="39">
      <t>タイオウ</t>
    </rPh>
    <rPh sb="39" eb="41">
      <t>カノウ</t>
    </rPh>
    <rPh sb="41" eb="43">
      <t>ジカン</t>
    </rPh>
    <rPh sb="44" eb="46">
      <t>セイゲン</t>
    </rPh>
    <rPh sb="49" eb="51">
      <t>エイゴ</t>
    </rPh>
    <rPh sb="52" eb="55">
      <t>チュウゴクゴ</t>
    </rPh>
    <rPh sb="56" eb="59">
      <t>カンコクゴ</t>
    </rPh>
    <rPh sb="65" eb="66">
      <t>ゴ</t>
    </rPh>
    <rPh sb="71" eb="72">
      <t>ゴ</t>
    </rPh>
    <rPh sb="77" eb="78">
      <t>ゴ</t>
    </rPh>
    <rPh sb="81" eb="82">
      <t>ゴ</t>
    </rPh>
    <rPh sb="86" eb="87">
      <t>ゴ</t>
    </rPh>
    <rPh sb="92" eb="93">
      <t>ゴ</t>
    </rPh>
    <rPh sb="98" eb="99">
      <t>ゴ</t>
    </rPh>
    <rPh sb="104" eb="105">
      <t>ゴ</t>
    </rPh>
    <rPh sb="112" eb="113">
      <t>ゴ</t>
    </rPh>
    <rPh sb="117" eb="118">
      <t>ゴ</t>
    </rPh>
    <rPh sb="123" eb="124">
      <t>ゴ</t>
    </rPh>
    <rPh sb="129" eb="130">
      <t>ゴ</t>
    </rPh>
    <rPh sb="134" eb="135">
      <t>ゴ</t>
    </rPh>
    <rPh sb="141" eb="142">
      <t>ゴ</t>
    </rPh>
    <rPh sb="148" eb="149">
      <t>ゴ</t>
    </rPh>
    <phoneticPr fontId="1"/>
  </si>
  <si>
    <t>高円寺南診療所</t>
    <rPh sb="0" eb="3">
      <t>コウエンジ</t>
    </rPh>
    <rPh sb="3" eb="4">
      <t>ミナミ</t>
    </rPh>
    <rPh sb="4" eb="7">
      <t>シンリョウジョ</t>
    </rPh>
    <phoneticPr fontId="13"/>
  </si>
  <si>
    <t>Suginami International Clinic</t>
  </si>
  <si>
    <t xml:space="preserve">166-0003 </t>
  </si>
  <si>
    <t>東京都杉並区高円寺南3-46-5</t>
    <rPh sb="3" eb="5">
      <t>スギナミ</t>
    </rPh>
    <rPh sb="5" eb="6">
      <t>ク</t>
    </rPh>
    <rPh sb="6" eb="9">
      <t>コウエンジ</t>
    </rPh>
    <rPh sb="9" eb="10">
      <t>ミナミ</t>
    </rPh>
    <phoneticPr fontId="13"/>
  </si>
  <si>
    <t>3-46-5, Koenji-minami, Suginami, Tokyo, 166-0003</t>
    <phoneticPr fontId="9"/>
  </si>
  <si>
    <t>03-3318-1822</t>
  </si>
  <si>
    <t>月/火/水:7:00-8:30　月/火/木/金:17:00-18:30　土:7:30-9:00</t>
    <rPh sb="4" eb="5">
      <t>スイ</t>
    </rPh>
    <phoneticPr fontId="13"/>
  </si>
  <si>
    <t>http://www.sukido.jp(日本語)　http://www.sukido.jp/about-k(英語、仏語、独語、伊語)</t>
    <rPh sb="21" eb="24">
      <t>ニホンゴ</t>
    </rPh>
    <rPh sb="55" eb="56">
      <t>エイ</t>
    </rPh>
    <rPh sb="58" eb="59">
      <t>フツ</t>
    </rPh>
    <rPh sb="59" eb="60">
      <t>ゴ</t>
    </rPh>
    <rPh sb="61" eb="62">
      <t>ドク</t>
    </rPh>
    <rPh sb="62" eb="63">
      <t>ゴ</t>
    </rPh>
    <rPh sb="64" eb="65">
      <t>イ</t>
    </rPh>
    <rPh sb="65" eb="66">
      <t>ゴ</t>
    </rPh>
    <phoneticPr fontId="20"/>
  </si>
  <si>
    <t>こくほ２１ デンタルクリニック</t>
    <phoneticPr fontId="13"/>
  </si>
  <si>
    <t>Kokuho 21 Dental Clinic</t>
  </si>
  <si>
    <t>162-0843</t>
  </si>
  <si>
    <t xml:space="preserve">
東京都新宿区市谷田町2-29　こくほ21ビル1階</t>
    <phoneticPr fontId="13"/>
  </si>
  <si>
    <t>1F, Kokuho 21 Building, 2-29 Ichigayatamachi, Shinjuku-ku, Tokyo, 162-0843</t>
  </si>
  <si>
    <t>03-5227-4182</t>
  </si>
  <si>
    <t>月/火/木:10:00-13:30,14:30-20:00　水/金:10:00-13:30,14:30-17:30</t>
    <phoneticPr fontId="13"/>
  </si>
  <si>
    <t>http://www.shikaeiseikyokai.com/kokuho_top.htm (日本語)</t>
    <phoneticPr fontId="9"/>
  </si>
  <si>
    <t>国立研究開発法人国立国際医療研究センター病院</t>
    <phoneticPr fontId="13"/>
  </si>
  <si>
    <t>Center Hospital of the National Center for Global Health and Medicine</t>
    <phoneticPr fontId="1"/>
  </si>
  <si>
    <t>162-8655</t>
  </si>
  <si>
    <t>東京都新宿区戸山1-21-1</t>
    <phoneticPr fontId="13"/>
  </si>
  <si>
    <t>1-21-1 Toyama Shinjuku-ku, Tokyo</t>
  </si>
  <si>
    <t>03-6228-0749</t>
  </si>
  <si>
    <t>月-金:8:30～17:00</t>
    <rPh sb="0" eb="1">
      <t>ツキ</t>
    </rPh>
    <rPh sb="2" eb="3">
      <t>キン</t>
    </rPh>
    <phoneticPr fontId="13"/>
  </si>
  <si>
    <t xml:space="preserve">国際診療部ホームページ
（日）http://www.hosp.ncgm.go.jp/icc/index.html
（英）http://www.hosp.ncgm.go.jp/en/icc/index.html
（中）http://www.hosp.ncgm.go.jp/cn/icc/index.html
センター病院ホームページ
（日）http://www.hosp.ncgm.go.jp/index.html
（英）http://www.hosp.ncgm.go.jp/en/index.html
（中）http://www.hosp.ncgm.go.jp/cn/index.html
</t>
    <rPh sb="13" eb="14">
      <t>ニチ</t>
    </rPh>
    <rPh sb="58" eb="59">
      <t>エイ</t>
    </rPh>
    <rPh sb="106" eb="107">
      <t>チュウ</t>
    </rPh>
    <rPh sb="158" eb="160">
      <t>ビョウイン</t>
    </rPh>
    <rPh sb="168" eb="169">
      <t>ニチ</t>
    </rPh>
    <rPh sb="253" eb="254">
      <t>チュウ</t>
    </rPh>
    <rPh sb="295" eb="297">
      <t>コクサイ</t>
    </rPh>
    <phoneticPr fontId="1"/>
  </si>
  <si>
    <t>全診療科が下記言語に対応
EN、ZH、KO、VI、NE、ミャンマー語、FR／365日　24時間
TH、TL、ID、RU、ES、PT、FA、MN、HI、広東語、AR、ベンガル語／365日　8:00～24:00</t>
    <rPh sb="33" eb="34">
      <t>ゴ</t>
    </rPh>
    <rPh sb="75" eb="77">
      <t>カントン</t>
    </rPh>
    <rPh sb="77" eb="78">
      <t>ゴ</t>
    </rPh>
    <rPh sb="86" eb="87">
      <t>ゴ</t>
    </rPh>
    <phoneticPr fontId="13"/>
  </si>
  <si>
    <t xml:space="preserve">VISA、MASTER、AMEX、Diners Club、JCB、中国銀聯
</t>
  </si>
  <si>
    <t>英語、中国語、ベトナム語、ネパール語、ミャンマー語／平日　8:30-16:00</t>
    <rPh sb="26" eb="28">
      <t>ヘイジツ</t>
    </rPh>
    <phoneticPr fontId="1"/>
  </si>
  <si>
    <t>英語／平日　8:30～17:00</t>
  </si>
  <si>
    <t>英語、中国語、ベトナム語、ネパール語、ミャンマー語／平日　9:00-16:00</t>
    <phoneticPr fontId="1"/>
  </si>
  <si>
    <t>英語、中国語、韓国語、ベトナム語、ネパール語、ミャンマー語、仏語／365日　24時間
タイ語、タガログ語、インドネシア語、ロシア語、スペイン語、ポルトガル語、ペルシア語、モンゴル語、ヒンディー語、広東語、アラビア語、ベンガル語／365日　8:00～24:00</t>
    <rPh sb="0" eb="2">
      <t>エイゴ</t>
    </rPh>
    <rPh sb="3" eb="5">
      <t>チュウゴク</t>
    </rPh>
    <rPh sb="5" eb="6">
      <t>ゴ</t>
    </rPh>
    <rPh sb="7" eb="9">
      <t>カンコク</t>
    </rPh>
    <rPh sb="9" eb="10">
      <t>ゴ</t>
    </rPh>
    <rPh sb="15" eb="16">
      <t>ゴ</t>
    </rPh>
    <rPh sb="21" eb="22">
      <t>ゴ</t>
    </rPh>
    <rPh sb="28" eb="29">
      <t>ゴ</t>
    </rPh>
    <rPh sb="30" eb="32">
      <t>フツゴ</t>
    </rPh>
    <rPh sb="45" eb="46">
      <t>ゴ</t>
    </rPh>
    <rPh sb="51" eb="52">
      <t>ゴ</t>
    </rPh>
    <rPh sb="59" eb="60">
      <t>ゴ</t>
    </rPh>
    <rPh sb="64" eb="65">
      <t>ゴ</t>
    </rPh>
    <rPh sb="70" eb="71">
      <t>ゴ</t>
    </rPh>
    <rPh sb="77" eb="78">
      <t>ゴ</t>
    </rPh>
    <rPh sb="83" eb="84">
      <t>ゴ</t>
    </rPh>
    <rPh sb="89" eb="90">
      <t>ゴ</t>
    </rPh>
    <rPh sb="96" eb="97">
      <t>ゴ</t>
    </rPh>
    <rPh sb="98" eb="100">
      <t>カントン</t>
    </rPh>
    <rPh sb="100" eb="101">
      <t>ゴ</t>
    </rPh>
    <rPh sb="106" eb="107">
      <t>ゴ</t>
    </rPh>
    <rPh sb="112" eb="113">
      <t>ゴ</t>
    </rPh>
    <phoneticPr fontId="13"/>
  </si>
  <si>
    <t>70国語（自動翻訳機）/必要時</t>
    <rPh sb="2" eb="4">
      <t>コクゴ</t>
    </rPh>
    <rPh sb="5" eb="7">
      <t>ジドウ</t>
    </rPh>
    <rPh sb="7" eb="9">
      <t>ホンヤク</t>
    </rPh>
    <rPh sb="9" eb="10">
      <t>キ</t>
    </rPh>
    <rPh sb="12" eb="15">
      <t>ヒツヨウジ</t>
    </rPh>
    <phoneticPr fontId="1"/>
  </si>
  <si>
    <t>近藤クリニック</t>
    <rPh sb="0" eb="2">
      <t>コンドウ</t>
    </rPh>
    <phoneticPr fontId="13"/>
  </si>
  <si>
    <t>Koudou-clinic</t>
  </si>
  <si>
    <t xml:space="preserve">
東京都中野区中野3-27-20</t>
    <phoneticPr fontId="13"/>
  </si>
  <si>
    <t>3-27-20 Nakano, Nakano, Tokyo, 164-0001</t>
  </si>
  <si>
    <t>03-3381-4101</t>
  </si>
  <si>
    <t>月/火/水/金:9:00-12:00　土:9:00-12:00</t>
    <phoneticPr fontId="13"/>
  </si>
  <si>
    <t>http://www.nakano-kondou-clinic.com (日本語､英語、中国語)</t>
    <rPh sb="41" eb="43">
      <t>エイゴ</t>
    </rPh>
    <rPh sb="44" eb="46">
      <t>チュウゴク</t>
    </rPh>
    <rPh sb="46" eb="47">
      <t>ゴ</t>
    </rPh>
    <phoneticPr fontId="29"/>
  </si>
  <si>
    <t>内科：EN　外科：EN　皮膚科：EN　肛門科：EN</t>
    <rPh sb="19" eb="21">
      <t>コウモン</t>
    </rPh>
    <phoneticPr fontId="13"/>
  </si>
  <si>
    <t>酒井歯科医院</t>
    <rPh sb="0" eb="2">
      <t>サカイ</t>
    </rPh>
    <rPh sb="2" eb="4">
      <t>シカ</t>
    </rPh>
    <rPh sb="4" eb="6">
      <t>イイン</t>
    </rPh>
    <phoneticPr fontId="13"/>
  </si>
  <si>
    <t>Sakai Dental Clinic</t>
  </si>
  <si>
    <t xml:space="preserve">
東京都中野区中野5-65-5　豊島興業ビル5F</t>
    <phoneticPr fontId="13"/>
  </si>
  <si>
    <t>5F, Toshima Kogyo Building, 5-65-5 Nakano, Nakano-ku, Tokyo, 164-0001</t>
  </si>
  <si>
    <t>03-3388-6482</t>
  </si>
  <si>
    <t>月/火/水/金:10:00-19:00　土:10:00-17:30</t>
    <phoneticPr fontId="13"/>
  </si>
  <si>
    <t>http://www.sakai-dc.net (日本語)</t>
  </si>
  <si>
    <t>さくら歯科新江古田</t>
    <rPh sb="3" eb="5">
      <t>シカ</t>
    </rPh>
    <rPh sb="5" eb="9">
      <t>シンエゴタ</t>
    </rPh>
    <phoneticPr fontId="13"/>
  </si>
  <si>
    <t>Sakura Dental Office Shinegota</t>
  </si>
  <si>
    <t>165-0023</t>
  </si>
  <si>
    <t xml:space="preserve">
東京都中野区江原町2-14-18</t>
    <phoneticPr fontId="13"/>
  </si>
  <si>
    <t>2-14-18 Eharacho, Nakano-ku, Tokyo, 165-0023</t>
  </si>
  <si>
    <t>03-3950-4488</t>
  </si>
  <si>
    <t>月/火/木/金:9:30-18:00　水:9:30-13:00　土:9:30-16:00</t>
    <phoneticPr fontId="13"/>
  </si>
  <si>
    <t>http://sakuradentaloffice.jp (日本語)</t>
  </si>
  <si>
    <t>さとう矯正歯科</t>
    <rPh sb="3" eb="5">
      <t>キョウセイ</t>
    </rPh>
    <rPh sb="5" eb="7">
      <t>シカ</t>
    </rPh>
    <phoneticPr fontId="13"/>
  </si>
  <si>
    <t>Sato Orthodontic Clinic</t>
  </si>
  <si>
    <t>東京都新宿区高田馬場3-3-1-401</t>
    <phoneticPr fontId="13"/>
  </si>
  <si>
    <t>401, 3-3-1 Takadanobaba, Shinjuku-ku, Tokyo, 169-0075</t>
    <phoneticPr fontId="9"/>
  </si>
  <si>
    <t>03-5386-1180</t>
  </si>
  <si>
    <t>月-土　10:00-18:30</t>
    <rPh sb="2" eb="3">
      <t>ツチ</t>
    </rPh>
    <phoneticPr fontId="13"/>
  </si>
  <si>
    <t>http://www2.u-netsurf.ne.jp/~kyo-sei/index.html (日本語)　http://www2.u-netsurf.ne.jp/~kyo-sei/english.html (英語)</t>
    <phoneticPr fontId="20"/>
  </si>
  <si>
    <t>矯正歯科：EN</t>
    <rPh sb="0" eb="2">
      <t>キョウセイ</t>
    </rPh>
    <phoneticPr fontId="13"/>
  </si>
  <si>
    <t xml:space="preserve">月，火、水、金　10:00~15:00 英語 </t>
    <phoneticPr fontId="9"/>
  </si>
  <si>
    <t>山中デンタルクリニック　浜田山インプラントセンター</t>
    <rPh sb="0" eb="2">
      <t>サンチュウ</t>
    </rPh>
    <rPh sb="12" eb="15">
      <t>ハマダヤマ</t>
    </rPh>
    <phoneticPr fontId="13"/>
  </si>
  <si>
    <t>Yamanaka Dental Clinic Hamadayama Implant Center</t>
  </si>
  <si>
    <t>168-0065</t>
  </si>
  <si>
    <t xml:space="preserve">
東京都杉並区浜田山3-33-18 エクセレント浜田山1F</t>
    <phoneticPr fontId="13"/>
  </si>
  <si>
    <t>1F, Excellent Hamadayama, 3-33-18 Hamadayama, Suginami-ku, Tokyo, 168-0065</t>
  </si>
  <si>
    <t>03-3304-8217</t>
  </si>
  <si>
    <t>月/火/木/金:10:00-13:00,14:30-19:30　土:10:00-13:00,14:30-17:00</t>
    <phoneticPr fontId="13"/>
  </si>
  <si>
    <t>http://www.hamadayama-implant.com (日本語)</t>
    <phoneticPr fontId="9"/>
  </si>
  <si>
    <t>信濃町診療所</t>
    <rPh sb="0" eb="3">
      <t>シナノマチ</t>
    </rPh>
    <rPh sb="3" eb="6">
      <t>シンリョウジョ</t>
    </rPh>
    <phoneticPr fontId="13"/>
  </si>
  <si>
    <t>Shinanomachi Medical Clinic</t>
  </si>
  <si>
    <t>160-0016</t>
  </si>
  <si>
    <t>東京都新宿区信濃町34番地トーシン信濃町駅前ビル3F</t>
    <phoneticPr fontId="13"/>
  </si>
  <si>
    <t>3F, Toshin Shinanomachi Ekimae Building, 34 Shinanomachi, Shinjuku-ku, Tokyo, 160-0016</t>
  </si>
  <si>
    <t>03-3359-5147</t>
  </si>
  <si>
    <t>月-金:9:00-18:00　日:9:00-12:00</t>
    <phoneticPr fontId="13"/>
  </si>
  <si>
    <t>http://dr-yabuki.com (日本語)　http://dr-yabuki.com/spanish/ (スペイン語)</t>
    <phoneticPr fontId="9"/>
  </si>
  <si>
    <t>内科：ES　皮膚科：ES　泌尿器科：ES</t>
    <phoneticPr fontId="13"/>
  </si>
  <si>
    <t>下村歯科医院</t>
    <rPh sb="0" eb="2">
      <t>シモムラ</t>
    </rPh>
    <rPh sb="2" eb="4">
      <t>シカ</t>
    </rPh>
    <rPh sb="4" eb="6">
      <t>イイン</t>
    </rPh>
    <phoneticPr fontId="13"/>
  </si>
  <si>
    <t>Shimomura Dental Clinic</t>
    <phoneticPr fontId="1"/>
  </si>
  <si>
    <t>168-0062</t>
    <phoneticPr fontId="1"/>
  </si>
  <si>
    <t xml:space="preserve">
東京都杉並区方南1-33-6</t>
    <phoneticPr fontId="13"/>
  </si>
  <si>
    <t>1-33-6 Honan, Suginami-ku, Tokyo, 168-0062</t>
  </si>
  <si>
    <t>03-3328-5739</t>
    <phoneticPr fontId="1"/>
  </si>
  <si>
    <t>月/火/水/金:10:00-13:00,15:00-19:00　土:9:00-13:00,15:00-18:00</t>
    <phoneticPr fontId="13"/>
  </si>
  <si>
    <t>http://www.shimomura-shikaiin.com (日本語)</t>
    <phoneticPr fontId="1"/>
  </si>
  <si>
    <t>新宿イーストサイドスクエア歯科</t>
    <rPh sb="0" eb="2">
      <t>シンジュク</t>
    </rPh>
    <rPh sb="13" eb="15">
      <t>シカ</t>
    </rPh>
    <phoneticPr fontId="13"/>
  </si>
  <si>
    <t>Shinjuku Eastside Square Dental Clinic</t>
  </si>
  <si>
    <t xml:space="preserve">
東京都新宿区新宿6-27-30　新宿イーストサイドスクエア地下1階</t>
    <phoneticPr fontId="13"/>
  </si>
  <si>
    <t>B1F Shinjuku East Side Square, 6-27-30 Shinjuku, Shinjuku-ku, Tokyo, 160-0022</t>
  </si>
  <si>
    <t>03-6228-0086</t>
  </si>
  <si>
    <t>月-金:9:30-13:30,14:30-19:00　土:10:00-13:30,14:30-18:00</t>
    <phoneticPr fontId="13"/>
  </si>
  <si>
    <t>http://ses-dc.jp (日本語)</t>
  </si>
  <si>
    <t>新宿眼科クリニック</t>
    <rPh sb="0" eb="2">
      <t>シンジュク</t>
    </rPh>
    <rPh sb="2" eb="4">
      <t>ガンカ</t>
    </rPh>
    <phoneticPr fontId="13"/>
  </si>
  <si>
    <t>Shinjuku Eye Clinic</t>
  </si>
  <si>
    <t>169-0074</t>
  </si>
  <si>
    <t>東京都新宿区北新宿2-21-1 新宿フロントタワー3F</t>
    <phoneticPr fontId="13"/>
  </si>
  <si>
    <t>3F, Shinjuku Front Tower, 2-21-1 Kitashinjuku, Shinjuku-ku, Tokyo, 169-0074</t>
  </si>
  <si>
    <t>03-5330-1788</t>
  </si>
  <si>
    <t>水:14:30-18:00</t>
    <phoneticPr fontId="13"/>
  </si>
  <si>
    <t>http://www.shinjuku-eye.com/ (日本語)　http://www.shinjuku-eye.com/english/index.html (英語)</t>
  </si>
  <si>
    <t>新宿歯科クリニック</t>
    <phoneticPr fontId="13"/>
  </si>
  <si>
    <t>Shinjuku Dental Clinic</t>
  </si>
  <si>
    <t xml:space="preserve">
新宿区百人町１－１０－１３　新大久保ビル２Ｆ </t>
    <phoneticPr fontId="13"/>
  </si>
  <si>
    <t>SHIN-OKUBO Bldg．2F　1-10-13 Hyakunincho Sinjuku-Ku</t>
  </si>
  <si>
    <t>03-3366-0018</t>
  </si>
  <si>
    <t>月水金曜日　11:00-13:30、15:00-19:00　
第一・第三火曜日 11:00-18:00(昼休み無)
土曜日 10:00-13:00</t>
    <phoneticPr fontId="13"/>
  </si>
  <si>
    <t>http://shinjukudental.world.coocan.jp/</t>
  </si>
  <si>
    <t>歯科:EN,ZH</t>
    <phoneticPr fontId="13"/>
  </si>
  <si>
    <t>QRコード決済、アリペイ、PayPay</t>
  </si>
  <si>
    <t>英語・中国語・日本語月水金曜日　11:00-13:30、15:00-19:00　第一・第三火曜日 11:00-18:00　土曜日 10:00-13:00</t>
  </si>
  <si>
    <t>医療法人社団東京みどり会　新宿東口眼科医院</t>
    <rPh sb="0" eb="2">
      <t>イリョウ</t>
    </rPh>
    <rPh sb="2" eb="4">
      <t>ホウジン</t>
    </rPh>
    <rPh sb="4" eb="6">
      <t>シャダン</t>
    </rPh>
    <rPh sb="6" eb="8">
      <t>トウキョウ</t>
    </rPh>
    <rPh sb="11" eb="12">
      <t>カイ</t>
    </rPh>
    <rPh sb="13" eb="15">
      <t>シンジュク</t>
    </rPh>
    <rPh sb="15" eb="21">
      <t>ヒガシグチガンカイイン</t>
    </rPh>
    <phoneticPr fontId="13"/>
  </si>
  <si>
    <t>SHINJUKU　HIGASHIGUCHI　EYE　CLINIC</t>
  </si>
  <si>
    <t>東京都新宿区新宿3-25-1　ヒューリック新宿ビル9F</t>
    <rPh sb="0" eb="2">
      <t>トウキョウ</t>
    </rPh>
    <rPh sb="2" eb="3">
      <t>ト</t>
    </rPh>
    <rPh sb="3" eb="6">
      <t>シンジュクク</t>
    </rPh>
    <rPh sb="6" eb="8">
      <t>シンジュク</t>
    </rPh>
    <rPh sb="21" eb="23">
      <t>シンジュク</t>
    </rPh>
    <phoneticPr fontId="13"/>
  </si>
  <si>
    <t>Ｈｕｌｉｃ　Ｓｈｉｎｊｕｋｕ　Ｂｉｌｌｄｉｎｇ　９Ｆ　３－２５－１　Ｓｈｉｎｊｕｋｕ　Ｓｉｎｊｕｋｕ－Ｋｕ</t>
  </si>
  <si>
    <t>03-5363-0507</t>
  </si>
  <si>
    <t>平日:11:30-19:30(昼休み13:45-15:00)　土曜:11:00-19:00(昼休み13:45-15:00)　日祝:11:00-18:00(昼休みなし)</t>
    <rPh sb="0" eb="2">
      <t>ヘイジツ</t>
    </rPh>
    <rPh sb="15" eb="17">
      <t>ヒルヤス</t>
    </rPh>
    <rPh sb="31" eb="33">
      <t>ドヨウ</t>
    </rPh>
    <rPh sb="62" eb="63">
      <t>ニチ</t>
    </rPh>
    <rPh sb="63" eb="64">
      <t>シュク</t>
    </rPh>
    <rPh sb="77" eb="79">
      <t>ヒルヤス</t>
    </rPh>
    <phoneticPr fontId="13"/>
  </si>
  <si>
    <t>http://www.shec.jp/　(日本語)　　http://www.shec.jp/english/　(英語)　http://www.shec.jp/chinese/　(中国語)</t>
    <rPh sb="21" eb="24">
      <t>ニホンゴ</t>
    </rPh>
    <rPh sb="56" eb="58">
      <t>エイゴ</t>
    </rPh>
    <rPh sb="89" eb="92">
      <t>チュウゴクゴ</t>
    </rPh>
    <phoneticPr fontId="20"/>
  </si>
  <si>
    <t>眼科:EN、ZH</t>
    <rPh sb="0" eb="2">
      <t>ガンカ</t>
    </rPh>
    <phoneticPr fontId="13"/>
  </si>
  <si>
    <t>英語/平日:11:30-19:30　土曜:11:00-19:00　日祝:11:00-18:00　中国語/平日:11:30-19:30　土曜:11:00-19:00　日祝:11:00-18:00</t>
  </si>
  <si>
    <t>英語/平日:11:30-19:30　土曜:11:00-19:00　日祝:11:00-18:00　中国語/平日:11:30-19:30　土曜:11:00-19:00　日祝:11:00-18:00　各言語の問診表あり</t>
    <rPh sb="0" eb="2">
      <t>エイゴ</t>
    </rPh>
    <rPh sb="3" eb="5">
      <t>ヘイジツ</t>
    </rPh>
    <rPh sb="18" eb="20">
      <t>ドヨウ</t>
    </rPh>
    <rPh sb="33" eb="34">
      <t>ニチ</t>
    </rPh>
    <rPh sb="34" eb="35">
      <t>シュク</t>
    </rPh>
    <rPh sb="48" eb="51">
      <t>チュウゴクゴ</t>
    </rPh>
    <phoneticPr fontId="9"/>
  </si>
  <si>
    <t>高田馬場さくらクリニック</t>
    <rPh sb="0" eb="4">
      <t>タカダノババ</t>
    </rPh>
    <phoneticPr fontId="13"/>
  </si>
  <si>
    <t>Takadanobaba Sakura Clinic</t>
  </si>
  <si>
    <t>東京都新宿区高田馬場4-11-8河上ビル3階</t>
    <phoneticPr fontId="13"/>
  </si>
  <si>
    <t>3F, Kawakami Building, 4-11-8 Takadanobaba, Shinjuku-ku, Tokyo, 169-0075</t>
  </si>
  <si>
    <t>03-5937-3717</t>
  </si>
  <si>
    <t>月-木:9:30-12:30,15:00-18:00　土:9:30-12:30</t>
    <phoneticPr fontId="13"/>
  </si>
  <si>
    <t>https://www.sakuraclinic.info/　（日本語）
https://www.sakuraclinic.info/en/　（英語）
https://www.sakuraclinic.info/ne/　（ネパール語）
https://www.sakuraclinic.info/my/　（ビルマ（ミャンマー語）
https://www.sakuraclinic.info/th/　（タイ語）
https://www.sakuraclinic.info/vi/　（ベトナム語）</t>
    <phoneticPr fontId="9"/>
  </si>
  <si>
    <t>整形外科：ビルマ（ミャンマー）語、NE、クメール（カンボジア）語,TH,VI
内科（水：15:00-17:30、第2・第4土曜：9：30-12：30のみ）ビルマ（ミャンマー）語、NE、クメール（カンボジア）語、TH,VI</t>
    <phoneticPr fontId="13"/>
  </si>
  <si>
    <t>月曜・火曜・水曜・木曜 9:30-18:00 、土曜 9：30～12：30 :ビルマ（ミャンマー）語　　月曜・火曜・水曜・木曜 9:30-18:00 、土曜 9：30～12：30 :ネパール語　　火曜・水曜 9:30-17:00 :クメール（カンボジア）語　　水曜 15:00-18:00 :タイ語　　水曜 15:00-18:00、第２・第４土曜 9：30～12：30 :ベトナム語</t>
  </si>
  <si>
    <t>戸山メンタルクリニック</t>
    <rPh sb="0" eb="2">
      <t>トヤマ</t>
    </rPh>
    <phoneticPr fontId="13"/>
  </si>
  <si>
    <t>Toyama Mental Clinic</t>
    <phoneticPr fontId="1"/>
  </si>
  <si>
    <t>169-0072</t>
    <phoneticPr fontId="1"/>
  </si>
  <si>
    <t>東京都新宿区大久保2-5-22 セキサクビル6FA</t>
    <phoneticPr fontId="13"/>
  </si>
  <si>
    <t>Sekisaku Building 6F-A, 2-5-22 Okubo, Shinjuku-ku, Tokyo, 169-0072</t>
  </si>
  <si>
    <t>03-3232-9288</t>
    <phoneticPr fontId="1"/>
  </si>
  <si>
    <t>月:9:30-13:30　火/水/金:9:30-17:00　土:9:30-13:30</t>
    <phoneticPr fontId="13"/>
  </si>
  <si>
    <t>http://toyama-mental.com/ (日本語)</t>
    <phoneticPr fontId="1"/>
  </si>
  <si>
    <t>精神科：FR</t>
    <phoneticPr fontId="13"/>
  </si>
  <si>
    <t>葉山歯科クリニック</t>
    <phoneticPr fontId="13"/>
  </si>
  <si>
    <t>hayama dentalclinic</t>
    <phoneticPr fontId="1"/>
  </si>
  <si>
    <t>165-0021</t>
    <phoneticPr fontId="1"/>
  </si>
  <si>
    <t>中野区丸山１－１－２　高崎ビル</t>
    <phoneticPr fontId="13"/>
  </si>
  <si>
    <t>tokyo nakano maruyama 1-1-2</t>
  </si>
  <si>
    <t>03-5380-3678</t>
    <phoneticPr fontId="1"/>
  </si>
  <si>
    <t>月火水金
10時～20時
土10時～18時</t>
    <phoneticPr fontId="13"/>
  </si>
  <si>
    <t xml:space="preserve">
http://hayama-dentalclinic.com  </t>
    <phoneticPr fontId="1"/>
  </si>
  <si>
    <t>歯科・口腔外科・小児歯科：EN、ZH</t>
    <phoneticPr fontId="13"/>
  </si>
  <si>
    <t>VISA
MASTER
JCB</t>
    <phoneticPr fontId="1"/>
  </si>
  <si>
    <t>中国語・英語・台湾語/月火水金
10時～20時
土10時～18時</t>
    <phoneticPr fontId="1"/>
  </si>
  <si>
    <t>原野歯科医院</t>
    <rPh sb="0" eb="2">
      <t>ハラノ</t>
    </rPh>
    <rPh sb="2" eb="4">
      <t>シカ</t>
    </rPh>
    <rPh sb="4" eb="6">
      <t>イイン</t>
    </rPh>
    <phoneticPr fontId="13"/>
  </si>
  <si>
    <t>Harano Dental Clinic</t>
  </si>
  <si>
    <t>162-0825</t>
  </si>
  <si>
    <t xml:space="preserve">
東京都新宿区神楽坂5-32　近江屋ビル2F</t>
    <phoneticPr fontId="13"/>
  </si>
  <si>
    <t>2F, Omiya Building, 5-32 Kagurazaka, Shinjuku-ku, Tokyo, 162-0825</t>
  </si>
  <si>
    <t>03-3235-9777</t>
  </si>
  <si>
    <t>月-金:10:00-20:00　土:10:00-20:00</t>
    <phoneticPr fontId="13"/>
  </si>
  <si>
    <t>http://www.bolanet.ne.jp/dental/harano.htm (日本語)</t>
    <phoneticPr fontId="1"/>
  </si>
  <si>
    <t>東中野クリニック</t>
    <rPh sb="0" eb="3">
      <t>ヒガシナカノ</t>
    </rPh>
    <phoneticPr fontId="13"/>
  </si>
  <si>
    <t>Higashinakano Clinic</t>
  </si>
  <si>
    <t>164-0003</t>
  </si>
  <si>
    <t>東京都中野区東中野1-58-12</t>
    <phoneticPr fontId="13"/>
  </si>
  <si>
    <t>1-58-12 Higashinakano, Nakano-ku, Tokyo, 164-0003</t>
  </si>
  <si>
    <t>03-3361-2732</t>
  </si>
  <si>
    <t>月-金:8:00-13:00,15:00-19:00　土:8:00-13:00</t>
    <phoneticPr fontId="13"/>
  </si>
  <si>
    <t>牧野クリニック</t>
    <rPh sb="0" eb="2">
      <t>マキノ</t>
    </rPh>
    <phoneticPr fontId="13"/>
  </si>
  <si>
    <t>Makino Clinic</t>
  </si>
  <si>
    <t>東京都中野区東中野5-1-1-3F</t>
    <phoneticPr fontId="13"/>
  </si>
  <si>
    <t>3F, 5-1-1 Higashinakano, Nakano-ku, Tokyo, 164-0003</t>
  </si>
  <si>
    <t>03-6908-5017</t>
  </si>
  <si>
    <t>月/火:10:00-17:30　土:10:00-12:30</t>
    <phoneticPr fontId="13"/>
  </si>
  <si>
    <t>http://www.makino-c.net (日本語)</t>
  </si>
  <si>
    <t>めじろそらクリニック</t>
    <phoneticPr fontId="13"/>
  </si>
  <si>
    <t>Mejiro SOLA Clinic</t>
  </si>
  <si>
    <t>161-0033</t>
  </si>
  <si>
    <t>東京都新宿区下落合3-16-10大同ビル3階</t>
    <phoneticPr fontId="13"/>
  </si>
  <si>
    <t>3rd floor, Daido building,3-16-10 Shimoochiai, Shinjuku-ku, Tokyo, 161-0033</t>
  </si>
  <si>
    <t>03-5906-5092
英語・ドイツ語は全日、フランス語は火曜、木曜、土曜</t>
  </si>
  <si>
    <t>火曜・水曜　10：00-13：00、14：30-18：00
木曜　10：00-13：00
金曜　10：00-13：00、15：00-19：00
隔週　土曜日　10：00-13：</t>
    <phoneticPr fontId="13"/>
  </si>
  <si>
    <t>（日本語）http://www.mejiro-sola.com/
（英語）http://www.mejiro-sola.com/eng/index.html
（フランス語）http://www.mejiro-sola.com/fre/index.html
※ドイツ語のページはありません</t>
    <phoneticPr fontId="8"/>
  </si>
  <si>
    <t>精神科・心療内科
（EN、DE：全日、FR：火曜と木曜と土曜）</t>
    <phoneticPr fontId="13"/>
  </si>
  <si>
    <t>四谷ゆいクリニック</t>
    <rPh sb="0" eb="2">
      <t>ヨツヤ</t>
    </rPh>
    <phoneticPr fontId="13"/>
  </si>
  <si>
    <t>Yotsuya Yui Clinic</t>
  </si>
  <si>
    <t>162-0845</t>
  </si>
  <si>
    <t>東京都新宿区市谷本村町2-23 京都荘ビル1F</t>
    <phoneticPr fontId="13"/>
  </si>
  <si>
    <t>1F, Kyoto-so Building, 2-23 Ichigayahommuracho, Shinjuku-ku, Tokyo, 162-0845</t>
  </si>
  <si>
    <t>03-5225-1291</t>
  </si>
  <si>
    <t>月/水:10:00-17:00　火/木:10:00-19:00　土:10:00-18:00</t>
    <rPh sb="2" eb="3">
      <t>ミズ</t>
    </rPh>
    <rPh sb="18" eb="19">
      <t>キ</t>
    </rPh>
    <phoneticPr fontId="13"/>
  </si>
  <si>
    <t>http://yotsuya-yui.jp (日本語)</t>
  </si>
  <si>
    <t>精神科：EN、KO、ES、PT</t>
    <phoneticPr fontId="13"/>
  </si>
  <si>
    <t>土曜日:10:00－17:00　ポルトガル語</t>
    <rPh sb="0" eb="3">
      <t>ドヨウビ</t>
    </rPh>
    <rPh sb="21" eb="22">
      <t>ゴ</t>
    </rPh>
    <phoneticPr fontId="9"/>
  </si>
  <si>
    <t>杏林大学医学部付属杉並病院</t>
    <rPh sb="0" eb="13">
      <t>キョウリンダイガクイガクブフゾクスギナミビョウイン</t>
    </rPh>
    <phoneticPr fontId="13"/>
  </si>
  <si>
    <t>Kyorin　University　Suginami　Hospital</t>
  </si>
  <si>
    <t>166-0012</t>
  </si>
  <si>
    <t>杉並区和田二丁目２５番１号</t>
  </si>
  <si>
    <t>2-25-1 Wada, Suginami-ku,Tokyo JAPAN</t>
  </si>
  <si>
    <t>03-3383-1281</t>
  </si>
  <si>
    <t>月-金:8：30～12：00　土：8：30～11：00　 午後診療：小児科15：00～16：30（月～金）、形成外科13：30～16：00（月・火・木曜日のみ）</t>
    <rPh sb="0" eb="1">
      <t>ゲツ</t>
    </rPh>
    <rPh sb="2" eb="3">
      <t>キン</t>
    </rPh>
    <rPh sb="15" eb="16">
      <t>ツチ</t>
    </rPh>
    <rPh sb="29" eb="31">
      <t>ゴゴ</t>
    </rPh>
    <rPh sb="31" eb="33">
      <t>シンリョウ</t>
    </rPh>
    <rPh sb="34" eb="37">
      <t>ショウニカ</t>
    </rPh>
    <rPh sb="49" eb="50">
      <t>ゲツ</t>
    </rPh>
    <rPh sb="51" eb="52">
      <t>キン</t>
    </rPh>
    <rPh sb="54" eb="56">
      <t>ケイセイ</t>
    </rPh>
    <rPh sb="56" eb="58">
      <t>ゲカ</t>
    </rPh>
    <rPh sb="70" eb="71">
      <t>ゲツ</t>
    </rPh>
    <rPh sb="72" eb="73">
      <t>ヒ</t>
    </rPh>
    <rPh sb="74" eb="77">
      <t>モクヨウビ</t>
    </rPh>
    <phoneticPr fontId="13"/>
  </si>
  <si>
    <t>https://www.kyorin-u.ac.jp/hospital/suginami/（日本語、グーグル翻訳で英語、韓国語、中国語：簡体字、繁体字を選択可能）　　　　</t>
    <rPh sb="54" eb="56">
      <t>ホンヤク</t>
    </rPh>
    <rPh sb="57" eb="59">
      <t>エイゴ</t>
    </rPh>
    <rPh sb="60" eb="63">
      <t>カンコクゴ</t>
    </rPh>
    <rPh sb="64" eb="67">
      <t>チュウゴクゴ</t>
    </rPh>
    <rPh sb="68" eb="71">
      <t>カンタイジ</t>
    </rPh>
    <rPh sb="72" eb="75">
      <t>ハンタイジ</t>
    </rPh>
    <rPh sb="76" eb="78">
      <t>センタク</t>
    </rPh>
    <rPh sb="78" eb="80">
      <t>カノウ</t>
    </rPh>
    <phoneticPr fontId="1"/>
  </si>
  <si>
    <t>内科　リウマチ科　呼吸器内科　消化器内科　循環器内科　糖尿病・代謝内科　腎臓内科　脳神経内科　腫瘍内科　小児科　小児外科　皮膚科　精神科　消化器外科　呼吸器外科　乳腺外科　脳神経外科　整形外科　心臓血管外科　形成外科　泌尿器科　眼科　耳鼻咽喉科　産科　婦人科　放射線科　麻酔科　リハビリテーション科　病理診断科
EN,ZH,KO,ES,PT,RU,TH,VI,TL,FR,NE,MN,ID,FA,HI,ミヤンマー語
※診療科と対応言語の組合せ、対応可能日時については電話等で直接御確認ください。</t>
  </si>
  <si>
    <t xml:space="preserve">VISA、MASTER、AMEX、Diners　Club、JCB、中国銀聯。対応時間：午前8：30～午後5：00 土曜 午前8：30～午後2：00 </t>
  </si>
  <si>
    <t>日系銀行のデビッドカード。対応時間（自動精算機）：平日午前8：30～午後5：00 土曜 午前8：30～午後2：00</t>
    <rPh sb="18" eb="23">
      <t>ジドウセイサンキ</t>
    </rPh>
    <rPh sb="25" eb="27">
      <t>ヘイジツ</t>
    </rPh>
    <phoneticPr fontId="1"/>
  </si>
  <si>
    <t>休日を除く月～土：9:00～11:00</t>
  </si>
  <si>
    <t>英語/月～金（祝日を除く）：9：00～17：00土：9:00～13:00</t>
    <rPh sb="7" eb="9">
      <t>シュクジツ</t>
    </rPh>
    <rPh sb="10" eb="11">
      <t>ノゾ</t>
    </rPh>
    <phoneticPr fontId="1"/>
  </si>
  <si>
    <t>24時間：英語・中国語・韓国語・ポルトガル語・スペイン語。8：30～24時：ベトナム語・ロシア語・タイ語・ネパール語・ミャンマー語
予約が必要な言語：インドネシア語・モンゴル語・タガログ語・フランス語・ペルシア語・ヒンディー語・広東語・ウクライナ語・アラビア語・ウルドゥー語・ラオス語・ベンガル語・シンハラ語・クメール語・ドイツ語・イタリア語・トルコ語・ダリー語・パシュート語・台湾語</t>
    <phoneticPr fontId="16"/>
  </si>
  <si>
    <t>リュウ歯科医院</t>
    <rPh sb="3" eb="5">
      <t>シカ</t>
    </rPh>
    <rPh sb="5" eb="7">
      <t>イイン</t>
    </rPh>
    <phoneticPr fontId="13"/>
  </si>
  <si>
    <t>Ryu Dental Clinic</t>
  </si>
  <si>
    <t xml:space="preserve">
東京都新宿区早稲田鶴巻町549-15</t>
    <phoneticPr fontId="13"/>
  </si>
  <si>
    <t>549-15 Waseda Tsurumakicho, Shinjuku-ku, Tokyo, 162-0041</t>
  </si>
  <si>
    <t>03-6233-8771</t>
  </si>
  <si>
    <t>月/火/水/金/:9:30-12:30,14:30-17:00</t>
    <phoneticPr fontId="13"/>
  </si>
  <si>
    <t>早稲田たけのこクリニック</t>
    <rPh sb="0" eb="3">
      <t>ワセダ</t>
    </rPh>
    <phoneticPr fontId="13"/>
  </si>
  <si>
    <t>Waseda Takenoko Clinic</t>
  </si>
  <si>
    <t>東京都新宿区早稲田鶴巻町518第一石川ビル3Ｆ</t>
    <phoneticPr fontId="13"/>
  </si>
  <si>
    <t>3F, Daiichi Ishikawa Building, 518 Waseda Tsurumakicho, Shinjuku-ku, Tokyo, 162-0041</t>
  </si>
  <si>
    <t>03-3232-8155</t>
  </si>
  <si>
    <t>月/火/水/金:9:00-12:00,16:00-18:00　土:9:00-12:00</t>
    <phoneticPr fontId="13"/>
  </si>
  <si>
    <t>http://takenoko-clinic.tokyo/information.html (日本語)</t>
    <phoneticPr fontId="1"/>
  </si>
  <si>
    <t>小児科：EN</t>
    <phoneticPr fontId="13"/>
  </si>
  <si>
    <t>田中歯科医院</t>
    <phoneticPr fontId="16"/>
  </si>
  <si>
    <t>Tanaka shikaiin</t>
  </si>
  <si>
    <t>東京都中野区中野5-52-15　ブロードウエイ410</t>
    <phoneticPr fontId="16"/>
  </si>
  <si>
    <t xml:space="preserve">#410, Broadway center, 5-52-15 Nakano, Nakano, Tokyo </t>
  </si>
  <si>
    <t>03-3387-6850</t>
    <phoneticPr fontId="16"/>
  </si>
  <si>
    <t>火～土: 9:00～17:00</t>
    <phoneticPr fontId="13"/>
  </si>
  <si>
    <t>https://www.facebook.com/田中歯科医院-Tohru-Tanaka-DDS-215347455152739/</t>
    <phoneticPr fontId="8"/>
  </si>
  <si>
    <t>歯科：EN</t>
    <phoneticPr fontId="16"/>
  </si>
  <si>
    <t>AMEX, DISCOVER, DINERS CLUB, JCB</t>
  </si>
  <si>
    <t>PayPay, QuickPay, ApplePay, GooglePay</t>
    <phoneticPr fontId="16"/>
  </si>
  <si>
    <t>アオイ歯科医院</t>
    <phoneticPr fontId="13"/>
  </si>
  <si>
    <t>AOI　DENTAL　CLINIC</t>
  </si>
  <si>
    <t>東京都新宿区西新宿4丁目１５－２１銀杏館１０１</t>
    <phoneticPr fontId="13"/>
  </si>
  <si>
    <t>４－１５－２１－１０１　NISHISHINJUKI，SHINJUKU，TOKYO</t>
  </si>
  <si>
    <t>０３－５３５１－４６１8</t>
  </si>
  <si>
    <t>月火水金土9:30-12:0014:30-18:00</t>
    <rPh sb="0" eb="1">
      <t>ツキ</t>
    </rPh>
    <rPh sb="1" eb="2">
      <t>ヒ</t>
    </rPh>
    <rPh sb="2" eb="3">
      <t>ミズ</t>
    </rPh>
    <rPh sb="3" eb="4">
      <t>キン</t>
    </rPh>
    <rPh sb="4" eb="5">
      <t>ツチ</t>
    </rPh>
    <phoneticPr fontId="13"/>
  </si>
  <si>
    <t>歯科:ZH</t>
    <phoneticPr fontId="13"/>
  </si>
  <si>
    <t>VISA・JCB・AMERICAN　EXPRESS</t>
  </si>
  <si>
    <t>台湾語中国語/　９：３０－１８：３０</t>
  </si>
  <si>
    <t>いしい内科・外科クリニック</t>
    <phoneticPr fontId="13"/>
  </si>
  <si>
    <t>ISHII　Internal Medicine &amp;　surgery clinic</t>
  </si>
  <si>
    <t>東京都新宿区西新宿7-1-10 守矢ビル　5F</t>
    <phoneticPr fontId="13"/>
  </si>
  <si>
    <t>5F Moriya Bidg. 7-1-10 Nishi-shinjyuku Shinjyuku-ku Topkyo 160-0023 JAPAN</t>
  </si>
  <si>
    <t>03-5937-3361（英語）</t>
  </si>
  <si>
    <t>月ー木　10:00-13:00 15:00-19:00 第1,3,5週　金　15:00-19:00 第1,3,5週　土　13:00-17:00</t>
    <phoneticPr fontId="13"/>
  </si>
  <si>
    <t>http://ishii-cl.net 日本語</t>
    <phoneticPr fontId="8"/>
  </si>
  <si>
    <t>内科・外科・泌尿器・皮膚科：EN</t>
    <phoneticPr fontId="13"/>
  </si>
  <si>
    <t>英語
月ー木　10:00-13:00 15:00-19:00 第1,3,5週　金　15:00-19:00 第1,3,5週　土　13:00-17:00</t>
    <phoneticPr fontId="13"/>
  </si>
  <si>
    <t>翻訳機</t>
  </si>
  <si>
    <t>神楽坂内科・脳神経内科クリニック</t>
    <phoneticPr fontId="13"/>
  </si>
  <si>
    <t>Kagurazaka Clinic, Internal Medicine &amp;Neurology</t>
  </si>
  <si>
    <t>東京都新宿区神楽坂6-42
神楽坂喜多川ビル1階</t>
    <phoneticPr fontId="13"/>
  </si>
  <si>
    <t>6-42 Kagurazaka, Shinjuku , Tokyo, Japan,162-0825</t>
  </si>
  <si>
    <t>03-6280-7582</t>
  </si>
  <si>
    <t>月-金:9:30-12:45,14:00-17:15</t>
    <rPh sb="0" eb="1">
      <t>ツキ</t>
    </rPh>
    <rPh sb="2" eb="3">
      <t>キン</t>
    </rPh>
    <phoneticPr fontId="13"/>
  </si>
  <si>
    <t>https://kagurazakanaika.wixsite.com/kagurazakaclinic（日本語）
https://kagurazakanaika.wixsite.com/kagurazakacliniceng（英語）</t>
  </si>
  <si>
    <t xml:space="preserve">内科・神経内科：EN
</t>
    <phoneticPr fontId="13"/>
  </si>
  <si>
    <t>英語　月･火･木･金
9:30-13:00、14:00-17:30
（通常の診察時間に準ずる）</t>
  </si>
  <si>
    <t>小島歯科医院</t>
    <phoneticPr fontId="13"/>
  </si>
  <si>
    <t>ＫＯＪＩＭＡ　ＳＨＩＫＡＩＩＮ</t>
  </si>
  <si>
    <t xml:space="preserve">新宿区左門町13-5 左門町パクスビル1階   </t>
    <phoneticPr fontId="13"/>
  </si>
  <si>
    <t>PAX　Bldg．1F　　13-5　Samonchou　Shinjuku-ku　Samoncho　Sｉｎｊｕｋｕ－Ｋｕ</t>
  </si>
  <si>
    <t>03-3350-4658</t>
  </si>
  <si>
    <t xml:space="preserve">平日10:00〜13:00・15:00〜17:00                                                  土   9:00〜12:30・ 14:00〜15:00
</t>
    <phoneticPr fontId="13"/>
  </si>
  <si>
    <t>https://kojimashikaiin.com/</t>
    <phoneticPr fontId="1"/>
  </si>
  <si>
    <t>三好医院</t>
    <phoneticPr fontId="13"/>
  </si>
  <si>
    <t>MIYOSHI　CLINIC</t>
  </si>
  <si>
    <t>東京都新宿区百人町2-23-47</t>
    <phoneticPr fontId="13"/>
  </si>
  <si>
    <t xml:space="preserve">2－23－47　Hyakunincho, Shinjuku-ku, Tokyo </t>
  </si>
  <si>
    <t>03-5337-9871</t>
    <phoneticPr fontId="16"/>
  </si>
  <si>
    <t>月～金　AM9：00～12：00　PM１５：００～18：00　土AM9：00～12：00　</t>
    <phoneticPr fontId="13"/>
  </si>
  <si>
    <t>総合内科：ZH
皮膚科：ZH</t>
    <phoneticPr fontId="13"/>
  </si>
  <si>
    <t>中国語　9～12、15～18</t>
    <phoneticPr fontId="16"/>
  </si>
  <si>
    <t>中国語　24時間</t>
    <phoneticPr fontId="16"/>
  </si>
  <si>
    <t>心臓画像クリニック飯田橋</t>
    <phoneticPr fontId="13"/>
  </si>
  <si>
    <t>Cardiovascular Imaging Clinic</t>
  </si>
  <si>
    <t>162-0814</t>
  </si>
  <si>
    <t>東京都新宿区新小川町1-14 飯田橋リープレックス・ビズ1、4階</t>
    <phoneticPr fontId="13"/>
  </si>
  <si>
    <t>Iidabashi-Reeplex B's Bldg.,4F, 1-14 Shin-Ogawa-machi, Shinjuku-ku, Tokyo, 162-0814, JAPAN</t>
  </si>
  <si>
    <t>03-5206-5956/英語・中国語</t>
  </si>
  <si>
    <t>毎日:8:30-18:00</t>
    <rPh sb="0" eb="2">
      <t>マイニチ</t>
    </rPh>
    <phoneticPr fontId="13"/>
  </si>
  <si>
    <t>www.cviclinic.com
（日本語）</t>
  </si>
  <si>
    <t>循環器内科:EN,ZH</t>
    <phoneticPr fontId="13"/>
  </si>
  <si>
    <t>VISA、Master、American Express、JCB、Discover、銀聯カード</t>
  </si>
  <si>
    <t>WeChat Payment（微信支付）、ALIPAY(支付宝)、Paypal、Apple Pay、PayPay</t>
  </si>
  <si>
    <t>英語/中国語（毎日8:30-18:00）</t>
    <phoneticPr fontId="1"/>
  </si>
  <si>
    <t>英語/中国語（毎日8:30-18:00）</t>
  </si>
  <si>
    <t>英語/中国語（毎日8:30-18:00）
問診票（英語/中国語）を準備済。キャッシュレスサービスで中国語対応のシステムあり。</t>
  </si>
  <si>
    <t>地方独立行政法人東京都立病院機構　東京都立大久保病院</t>
    <rPh sb="0" eb="2">
      <t>チホウ</t>
    </rPh>
    <rPh sb="2" eb="4">
      <t>ドクリツ</t>
    </rPh>
    <rPh sb="4" eb="6">
      <t>ギョウセイ</t>
    </rPh>
    <rPh sb="6" eb="8">
      <t>ホウジン</t>
    </rPh>
    <rPh sb="8" eb="10">
      <t>トウキョウ</t>
    </rPh>
    <rPh sb="10" eb="12">
      <t>トリツ</t>
    </rPh>
    <rPh sb="12" eb="14">
      <t>ビョウイン</t>
    </rPh>
    <rPh sb="14" eb="16">
      <t>キコウ</t>
    </rPh>
    <rPh sb="17" eb="19">
      <t>トウキョウ</t>
    </rPh>
    <rPh sb="19" eb="21">
      <t>トリツ</t>
    </rPh>
    <rPh sb="21" eb="24">
      <t>オオクボ</t>
    </rPh>
    <rPh sb="24" eb="26">
      <t>ビョウイン</t>
    </rPh>
    <phoneticPr fontId="13"/>
  </si>
  <si>
    <t>Tokyo Metropolitan Ohkubo Hospital</t>
    <phoneticPr fontId="1"/>
  </si>
  <si>
    <t>160-8488</t>
  </si>
  <si>
    <t>東京都新宿区歌舞伎町2-44-1</t>
    <rPh sb="0" eb="3">
      <t>トウキョウト</t>
    </rPh>
    <rPh sb="3" eb="6">
      <t>シンジュクク</t>
    </rPh>
    <rPh sb="6" eb="10">
      <t>カブキチョウ</t>
    </rPh>
    <phoneticPr fontId="13"/>
  </si>
  <si>
    <t>2-44-1 Kabuki-cho, Shinjyuku-ku, Tokyo 160-8488 Japan</t>
  </si>
  <si>
    <t>03-5285-8811</t>
    <phoneticPr fontId="16"/>
  </si>
  <si>
    <t xml:space="preserve">月-金:9:00-17:00　土:9:00-12:30(救急外来24時間対応) </t>
    <phoneticPr fontId="13"/>
  </si>
  <si>
    <t>＜日本語＞https://www.tmhp.jp/ohkubo/
＜英語＞https://www.tmhp.jp/ohkubo/en/
＜中国語＞https://www.tmhp.jp/ohkubo/zh/
＜韓国語＞https://www.tmhp.jp/ohkubo/ko/</t>
    <phoneticPr fontId="16"/>
  </si>
  <si>
    <t>消化器内科,呼吸器内科,循環器内科,内分泌内科,神経内科,腎臓内科,消化器外科,血管外科,乳腺外科,整形外科,脳神経外科,泌尿器科,移植外科,婦人科,眼科,耳鼻いんこう科,放射線科,ﾘﾊﾋﾞﾘﾃｰｼｮﾝ科,歯科口腔外科：（タブレットによる医療通訳サービス使用）英語,中国語,韓国語,ポルトガル語,スペイン語,ベトナム語（タブレットによる一般通訳サービス使用）英語,中国語,韓国語,ポルトガル語,スペイン語,ベトナム語,タイ語,ロシア語,フランス語,タガログ語,ネパール語,ヒンディー語,インドネシア語
（多言語対応音声翻訳機使用）多言語74言語</t>
    <rPh sb="0" eb="3">
      <t>ショウカキ</t>
    </rPh>
    <rPh sb="3" eb="5">
      <t>ナイカ</t>
    </rPh>
    <rPh sb="6" eb="9">
      <t>コキュウキ</t>
    </rPh>
    <rPh sb="9" eb="11">
      <t>ナイカ</t>
    </rPh>
    <rPh sb="12" eb="15">
      <t>ジュンカンキ</t>
    </rPh>
    <rPh sb="15" eb="17">
      <t>ナイカ</t>
    </rPh>
    <rPh sb="18" eb="21">
      <t>ナイブンピツ</t>
    </rPh>
    <rPh sb="21" eb="23">
      <t>ナイカ</t>
    </rPh>
    <rPh sb="24" eb="26">
      <t>シンケイ</t>
    </rPh>
    <rPh sb="26" eb="28">
      <t>ナイカ</t>
    </rPh>
    <rPh sb="29" eb="31">
      <t>ジンゾウ</t>
    </rPh>
    <rPh sb="31" eb="33">
      <t>ナイカ</t>
    </rPh>
    <rPh sb="34" eb="37">
      <t>ショウカキ</t>
    </rPh>
    <rPh sb="37" eb="39">
      <t>ゲカ</t>
    </rPh>
    <rPh sb="40" eb="42">
      <t>ケッカン</t>
    </rPh>
    <rPh sb="42" eb="44">
      <t>ゲカ</t>
    </rPh>
    <rPh sb="45" eb="47">
      <t>ニュウセン</t>
    </rPh>
    <rPh sb="47" eb="49">
      <t>ゲカ</t>
    </rPh>
    <rPh sb="50" eb="52">
      <t>セイケイ</t>
    </rPh>
    <rPh sb="52" eb="54">
      <t>ゲカ</t>
    </rPh>
    <rPh sb="55" eb="58">
      <t>ノウシンケイ</t>
    </rPh>
    <rPh sb="58" eb="60">
      <t>ゲカ</t>
    </rPh>
    <rPh sb="61" eb="65">
      <t>ヒニョウキカ</t>
    </rPh>
    <rPh sb="66" eb="68">
      <t>イショク</t>
    </rPh>
    <rPh sb="68" eb="70">
      <t>ゲカ</t>
    </rPh>
    <rPh sb="71" eb="74">
      <t>フジンカ</t>
    </rPh>
    <rPh sb="75" eb="77">
      <t>ガンカ</t>
    </rPh>
    <rPh sb="78" eb="80">
      <t>ジビ</t>
    </rPh>
    <rPh sb="84" eb="85">
      <t>カ</t>
    </rPh>
    <rPh sb="86" eb="90">
      <t>ホウシャセンカ</t>
    </rPh>
    <rPh sb="101" eb="102">
      <t>カ</t>
    </rPh>
    <rPh sb="103" eb="105">
      <t>シカ</t>
    </rPh>
    <rPh sb="105" eb="107">
      <t>コウクウ</t>
    </rPh>
    <rPh sb="107" eb="109">
      <t>ゲカ</t>
    </rPh>
    <rPh sb="119" eb="121">
      <t>イリョウ</t>
    </rPh>
    <rPh sb="127" eb="129">
      <t>シヨウ</t>
    </rPh>
    <rPh sb="137" eb="140">
      <t>カンコクゴ</t>
    </rPh>
    <rPh sb="146" eb="153">
      <t>ゴ、スペインゴ</t>
    </rPh>
    <rPh sb="158" eb="159">
      <t>ゴ</t>
    </rPh>
    <rPh sb="195" eb="202">
      <t>ゴ、スペインゴ</t>
    </rPh>
    <rPh sb="234" eb="235">
      <t>ゴ</t>
    </rPh>
    <rPh sb="241" eb="242">
      <t>ゴ</t>
    </rPh>
    <rPh sb="249" eb="250">
      <t>ゴ</t>
    </rPh>
    <rPh sb="262" eb="264">
      <t>シヨウ</t>
    </rPh>
    <rPh sb="265" eb="268">
      <t>タゲンゴ</t>
    </rPh>
    <rPh sb="270" eb="272">
      <t>ゲンゴ</t>
    </rPh>
    <phoneticPr fontId="13"/>
  </si>
  <si>
    <t>VISA,MasterCard,JCB,Diners Club,DISCOVER,AMERICAN EXPRESS,銀聯</t>
    <phoneticPr fontId="1"/>
  </si>
  <si>
    <t>電子マネー等：交通系電子マネー(Suica等),nanaco,楽天Edy,WAON,QUICPay,スマートコード,ALIPAY,WechatPay,ｄ払い,PayPay,J-Debit</t>
    <rPh sb="0" eb="2">
      <t>デンシ</t>
    </rPh>
    <rPh sb="5" eb="6">
      <t>トウ</t>
    </rPh>
    <rPh sb="31" eb="33">
      <t>ラクテン</t>
    </rPh>
    <rPh sb="76" eb="77">
      <t>バラ</t>
    </rPh>
    <phoneticPr fontId="16"/>
  </si>
  <si>
    <t>平日　8：30-17：15　通訳ツール使用</t>
    <rPh sb="14" eb="16">
      <t>ツウヤク</t>
    </rPh>
    <rPh sb="19" eb="21">
      <t>シヨウ</t>
    </rPh>
    <phoneticPr fontId="1"/>
  </si>
  <si>
    <t>（タブレットによる医療通訳サービス使用）英語,中国語,韓国語：月－金8：30～18:30　ポルトガル語,スペイン語,ベトナム語：月－金9：00～17：30
（タブレットによる一般通訳サービス使用）英語,中国語,韓国語,ポルトガル語,スペイン語：24時間365日　タイ語365日9：00～21：00　ベトナム語：365日9：00～20：00　フランス語,タガログ語：月－金9：00～19：00　ロシア語,ネパール語,ヒンディー語,インドネシア語：月－金9:00～18:00</t>
    <phoneticPr fontId="16"/>
  </si>
  <si>
    <t>英語：月－金（必要時対応）</t>
    <rPh sb="0" eb="2">
      <t>エイゴ</t>
    </rPh>
    <rPh sb="3" eb="4">
      <t>ゲツ</t>
    </rPh>
    <rPh sb="5" eb="6">
      <t>キン</t>
    </rPh>
    <rPh sb="7" eb="9">
      <t>ヒツヨウ</t>
    </rPh>
    <rPh sb="9" eb="10">
      <t>ジ</t>
    </rPh>
    <rPh sb="10" eb="12">
      <t>タイオウ</t>
    </rPh>
    <phoneticPr fontId="16"/>
  </si>
  <si>
    <t>（タブレットによる医療通訳サービス使用）英語,中国語,韓国語：月－金8：30～18:30　ポルトガル語,スペイン語,ベトナム語：月－金9：00～17：30
（タブレットによる一般通訳サービス使用）英語,中国語,韓国語,ポルトガル語,スペイン語：24時間365日　タイ語365日9：00～21：00　ベトナム語：365日9：00～20：00　フランス語,タガログ語：月－金9：00～19：00　ロシア語,ネパール語,ヒンディー語,インドネシア語：月－金9:00～18:00</t>
    <rPh sb="50" eb="51">
      <t>ゴ</t>
    </rPh>
    <rPh sb="56" eb="57">
      <t>ゴ</t>
    </rPh>
    <rPh sb="62" eb="63">
      <t>ゴ</t>
    </rPh>
    <rPh sb="64" eb="65">
      <t>ゲツ</t>
    </rPh>
    <rPh sb="66" eb="67">
      <t>キン</t>
    </rPh>
    <rPh sb="87" eb="89">
      <t>イッパン</t>
    </rPh>
    <rPh sb="114" eb="115">
      <t>ゴ</t>
    </rPh>
    <rPh sb="120" eb="121">
      <t>ゴ</t>
    </rPh>
    <rPh sb="124" eb="126">
      <t>ジカン</t>
    </rPh>
    <rPh sb="129" eb="130">
      <t>ニチ</t>
    </rPh>
    <rPh sb="137" eb="138">
      <t>ニチ</t>
    </rPh>
    <rPh sb="174" eb="175">
      <t>ゴ</t>
    </rPh>
    <rPh sb="205" eb="206">
      <t>ゴ</t>
    </rPh>
    <rPh sb="212" eb="213">
      <t>ゴ</t>
    </rPh>
    <rPh sb="220" eb="221">
      <t>ゴ</t>
    </rPh>
    <phoneticPr fontId="16"/>
  </si>
  <si>
    <t>（多言語対応音声翻訳機使用）多言語74言語：24時間</t>
    <phoneticPr fontId="16"/>
  </si>
  <si>
    <t>のがみ歯科･矯正歯科</t>
    <phoneticPr fontId="13"/>
  </si>
  <si>
    <t>Nogami Dental 
and Orthodontic 
Clinic</t>
  </si>
  <si>
    <t>169-0051</t>
  </si>
  <si>
    <t>新宿区西早稲田
1-11-7</t>
    <phoneticPr fontId="13"/>
  </si>
  <si>
    <t xml:space="preserve">1-11-7 Nishiwaseda
Shinjyku-ku
Tokyo 169-0051 Japan
</t>
  </si>
  <si>
    <t>03-
5273-8841:英語</t>
  </si>
  <si>
    <t>月、火、水、金
土曜
10:00-17:00
休診：木、日、祭日</t>
    <phoneticPr fontId="13"/>
  </si>
  <si>
    <t>http://www.
nogami-dental.jp/</t>
  </si>
  <si>
    <t>一般歯科：EN
矯正歯科：EN
General dentistry
and Orthodontic 
Clinic　</t>
    <phoneticPr fontId="13"/>
  </si>
  <si>
    <t>英語/
月水金
の午前</t>
  </si>
  <si>
    <t>神作歯科医院</t>
    <phoneticPr fontId="13"/>
  </si>
  <si>
    <t>Kansaku Dental Office</t>
  </si>
  <si>
    <t>166-0001</t>
  </si>
  <si>
    <t>東京都杉並区阿佐谷北１－３－１２</t>
    <phoneticPr fontId="13"/>
  </si>
  <si>
    <t xml:space="preserve">1-3-12 Asagaya-kita Suginami Tokyo </t>
  </si>
  <si>
    <t>03-3338-0755</t>
  </si>
  <si>
    <t>月火水金:9:00-19:00　土:9:00-15:00</t>
    <phoneticPr fontId="13"/>
  </si>
  <si>
    <t>www.kansaku-dental.net</t>
  </si>
  <si>
    <t>visa ,master</t>
  </si>
  <si>
    <t>柳沢クリニック</t>
    <phoneticPr fontId="13"/>
  </si>
  <si>
    <t>Yanagisawa Clinic</t>
  </si>
  <si>
    <t>160-0001</t>
  </si>
  <si>
    <t>東京都新宿区片町2-3 菱和ビル3F</t>
    <phoneticPr fontId="13"/>
  </si>
  <si>
    <t>2-3, Katamachi, Shinjuku-ku, Tokyo, Japan</t>
  </si>
  <si>
    <t>03-5368-1303：英語</t>
  </si>
  <si>
    <t>月・火・木・金・土　13:00-17:30</t>
    <phoneticPr fontId="13"/>
  </si>
  <si>
    <t>https://www.yanagisawa-clinic.org/yanagisawa-clinic/</t>
  </si>
  <si>
    <t>内科・感染症科：EN</t>
    <phoneticPr fontId="13"/>
  </si>
  <si>
    <t>診療所</t>
    <phoneticPr fontId="38"/>
  </si>
  <si>
    <t>月/火/木/金/土 12:30-17:30：英語</t>
  </si>
  <si>
    <t>四谷三栄町歯科</t>
    <phoneticPr fontId="13"/>
  </si>
  <si>
    <t>Yotsuya Saneicho Shika</t>
  </si>
  <si>
    <t>160-0008</t>
  </si>
  <si>
    <t>東京都新宿区四谷三栄町14-34-1F</t>
    <phoneticPr fontId="13"/>
  </si>
  <si>
    <t>14-34-1F Yotsuya Saneicho Shinjukuku Tokyo</t>
  </si>
  <si>
    <t>03-3350-0817</t>
  </si>
  <si>
    <t>10:00~19:00　木、日:休日</t>
    <phoneticPr fontId="13"/>
  </si>
  <si>
    <t>歯科、口腔外科、矯正、小児歯科：EN</t>
    <phoneticPr fontId="13"/>
  </si>
  <si>
    <t>東京医科大学病院</t>
    <rPh sb="0" eb="2">
      <t>トウキョウ</t>
    </rPh>
    <rPh sb="2" eb="4">
      <t>イカ</t>
    </rPh>
    <rPh sb="4" eb="6">
      <t>ダイガク</t>
    </rPh>
    <rPh sb="6" eb="8">
      <t>ビョウイン</t>
    </rPh>
    <phoneticPr fontId="13"/>
  </si>
  <si>
    <t>TOKYO　MEDICAL　UNIVERSITY　HOSPITAL</t>
  </si>
  <si>
    <t>東京都新宿区西新宿6-7-1</t>
    <rPh sb="0" eb="2">
      <t>トウキョウ</t>
    </rPh>
    <rPh sb="2" eb="3">
      <t>ト</t>
    </rPh>
    <rPh sb="3" eb="6">
      <t>シンジュクク</t>
    </rPh>
    <rPh sb="6" eb="9">
      <t>ニシシンジュク</t>
    </rPh>
    <phoneticPr fontId="13"/>
  </si>
  <si>
    <t>6-7-1,nishishinzyuku,shinzyuku-ku,tokyo</t>
    <phoneticPr fontId="1"/>
  </si>
  <si>
    <t>03-3342-6111　(内線）5809：中国語・韓国語</t>
    <rPh sb="14" eb="15">
      <t>ナイ</t>
    </rPh>
    <rPh sb="15" eb="16">
      <t>セン</t>
    </rPh>
    <rPh sb="22" eb="25">
      <t>チュウゴクゴ</t>
    </rPh>
    <rPh sb="26" eb="29">
      <t>カンコクゴ</t>
    </rPh>
    <phoneticPr fontId="16"/>
  </si>
  <si>
    <t>9：00～17：00</t>
    <phoneticPr fontId="13"/>
  </si>
  <si>
    <t>https://hospinfo.tokyo-med.ac.jp/shinryo/kokusai/index.html</t>
  </si>
  <si>
    <t>各診療科：EN</t>
    <rPh sb="0" eb="4">
      <t>カクシンリョウカ</t>
    </rPh>
    <phoneticPr fontId="13"/>
  </si>
  <si>
    <t>VISA・MasterCard・JCB・AMERICANEXPRESS・DISCOVER・MUFGCARD・DC・UFJCard・NICOS・DainersClubINTERNATIONAL</t>
  </si>
  <si>
    <t>無し</t>
    <rPh sb="0" eb="1">
      <t>ナ</t>
    </rPh>
    <phoneticPr fontId="16"/>
  </si>
  <si>
    <t>9:00～17:00中国語　・韓国語</t>
    <rPh sb="10" eb="13">
      <t>チュウゴクゴ</t>
    </rPh>
    <rPh sb="15" eb="18">
      <t>カンコクゴ</t>
    </rPh>
    <phoneticPr fontId="16"/>
  </si>
  <si>
    <t>9:00～17:00中国語　</t>
    <rPh sb="10" eb="13">
      <t>チュウゴクゴ</t>
    </rPh>
    <phoneticPr fontId="16"/>
  </si>
  <si>
    <t>医療通訳サービス会社と提携）8：30～24：00（英語・中国語・韓国語・ベトナム語・タイ語・スペイン語・ポルトガル語・ロシア語）</t>
    <rPh sb="0" eb="2">
      <t>イリョウ</t>
    </rPh>
    <rPh sb="2" eb="4">
      <t>ツウヤク</t>
    </rPh>
    <rPh sb="8" eb="10">
      <t>カイシャ</t>
    </rPh>
    <rPh sb="11" eb="13">
      <t>テイケイ</t>
    </rPh>
    <rPh sb="25" eb="27">
      <t>エイゴ</t>
    </rPh>
    <rPh sb="28" eb="31">
      <t>チュウゴクゴ</t>
    </rPh>
    <rPh sb="32" eb="35">
      <t>カンコクゴ</t>
    </rPh>
    <rPh sb="40" eb="41">
      <t>ゴ</t>
    </rPh>
    <rPh sb="44" eb="45">
      <t>ゴ</t>
    </rPh>
    <rPh sb="50" eb="51">
      <t>ゴ</t>
    </rPh>
    <rPh sb="57" eb="58">
      <t>ゴ</t>
    </rPh>
    <rPh sb="62" eb="63">
      <t>ゴ</t>
    </rPh>
    <phoneticPr fontId="16"/>
  </si>
  <si>
    <t>医療通訳サービス会社と提携、24時間（英語・中国語・韓国語）8：30～24：00（ベトナム語・タイ語・スペイン語・ポルトガル語・ロシア語）</t>
    <rPh sb="0" eb="2">
      <t>イリョウ</t>
    </rPh>
    <rPh sb="2" eb="4">
      <t>ツウヤク</t>
    </rPh>
    <rPh sb="8" eb="10">
      <t>カイシャ</t>
    </rPh>
    <rPh sb="11" eb="13">
      <t>テイケイ</t>
    </rPh>
    <rPh sb="16" eb="18">
      <t>ジカン</t>
    </rPh>
    <rPh sb="45" eb="46">
      <t>ゴ</t>
    </rPh>
    <rPh sb="49" eb="50">
      <t>ゴ</t>
    </rPh>
    <rPh sb="55" eb="56">
      <t>ゴ</t>
    </rPh>
    <rPh sb="62" eb="63">
      <t>ゴ</t>
    </rPh>
    <rPh sb="67" eb="68">
      <t>ゴ</t>
    </rPh>
    <phoneticPr fontId="16"/>
  </si>
  <si>
    <t>イーヘルスクリニック新宿院</t>
    <phoneticPr fontId="13"/>
  </si>
  <si>
    <t>eHealthclinic</t>
  </si>
  <si>
    <t>東京都新宿区新宿2丁目6-4 新宿通東洋ビル3F</t>
    <rPh sb="0" eb="3">
      <t>トウキョウト</t>
    </rPh>
    <rPh sb="3" eb="6">
      <t>シンジュクク</t>
    </rPh>
    <rPh sb="6" eb="8">
      <t>シンジュク</t>
    </rPh>
    <phoneticPr fontId="13"/>
  </si>
  <si>
    <t>Shinjukutoyo BLDG. 3F,2-6-4 Shinjuku, Shinjuku-ku, Tokyo,160-0022</t>
    <phoneticPr fontId="1"/>
  </si>
  <si>
    <t>03-5315-0514</t>
  </si>
  <si>
    <t>月-金9:00-20:00 土-日 12:00-20:00</t>
    <rPh sb="0" eb="1">
      <t>ゲツ</t>
    </rPh>
    <rPh sb="2" eb="3">
      <t>キン</t>
    </rPh>
    <rPh sb="14" eb="15">
      <t>ド</t>
    </rPh>
    <rPh sb="16" eb="17">
      <t>ニチ</t>
    </rPh>
    <phoneticPr fontId="13"/>
  </si>
  <si>
    <t>https://ehealthclinic.jp/</t>
    <phoneticPr fontId="13"/>
  </si>
  <si>
    <t>内科、腎臓内科：英語、中国語</t>
    <rPh sb="0" eb="2">
      <t>ナイカ</t>
    </rPh>
    <rPh sb="3" eb="7">
      <t>ジンゾウナイカ</t>
    </rPh>
    <rPh sb="8" eb="10">
      <t>エイゴ</t>
    </rPh>
    <rPh sb="11" eb="14">
      <t>チュウゴクゴ</t>
    </rPh>
    <phoneticPr fontId="13"/>
  </si>
  <si>
    <t>交通系ICカード、nanaco、paypay</t>
    <phoneticPr fontId="16"/>
  </si>
  <si>
    <t>英語、中国語　月火木金土</t>
    <rPh sb="0" eb="2">
      <t>エイゴ</t>
    </rPh>
    <rPh sb="3" eb="6">
      <t>チュウゴクゴ</t>
    </rPh>
    <rPh sb="7" eb="8">
      <t>ゲツ</t>
    </rPh>
    <rPh sb="8" eb="9">
      <t>カ</t>
    </rPh>
    <rPh sb="9" eb="10">
      <t>モク</t>
    </rPh>
    <rPh sb="10" eb="11">
      <t>キン</t>
    </rPh>
    <rPh sb="11" eb="12">
      <t>ド</t>
    </rPh>
    <phoneticPr fontId="1"/>
  </si>
  <si>
    <t>チームメディカルクリニック新宿</t>
    <rPh sb="13" eb="15">
      <t>シンジュク</t>
    </rPh>
    <phoneticPr fontId="13"/>
  </si>
  <si>
    <t>TEAM MEDICAL CLINIC SHINJUKU</t>
  </si>
  <si>
    <t>160-0021</t>
  </si>
  <si>
    <t>東京都新宿区歌舞伎町1-30-1-B２階</t>
    <rPh sb="0" eb="3">
      <t>トウキョウト</t>
    </rPh>
    <rPh sb="3" eb="5">
      <t>シンジュク</t>
    </rPh>
    <rPh sb="5" eb="6">
      <t>ク</t>
    </rPh>
    <rPh sb="6" eb="10">
      <t>カブキチョウ</t>
    </rPh>
    <rPh sb="19" eb="20">
      <t>カイ</t>
    </rPh>
    <phoneticPr fontId="13"/>
  </si>
  <si>
    <t>B2F, 1-30-1, Kabukicho, Shinjuku-ku, Tokyo, Japan</t>
  </si>
  <si>
    <t>050-8881-6770日本語
050-8881-6771英語</t>
    <rPh sb="13" eb="16">
      <t>ニホンゴ</t>
    </rPh>
    <rPh sb="30" eb="32">
      <t>エイゴ</t>
    </rPh>
    <phoneticPr fontId="16"/>
  </si>
  <si>
    <t>9:00～19:30</t>
    <phoneticPr fontId="13"/>
  </si>
  <si>
    <t>https://www.team-medical.or.jp/　日本語
https://www.team-medical.or.jp/location/english/　英語</t>
    <rPh sb="32" eb="35">
      <t>ニホンゴ</t>
    </rPh>
    <rPh sb="85" eb="87">
      <t>エイゴ</t>
    </rPh>
    <phoneticPr fontId="16"/>
  </si>
  <si>
    <t>PCR検査：EN</t>
    <rPh sb="3" eb="5">
      <t>ケンサ</t>
    </rPh>
    <phoneticPr fontId="13"/>
  </si>
  <si>
    <t>050-8881-6771
8:00～20:00
英語</t>
    <rPh sb="25" eb="27">
      <t>エイゴ</t>
    </rPh>
    <phoneticPr fontId="16"/>
  </si>
  <si>
    <t>社会福祉法人聖母会　聖母病院</t>
    <phoneticPr fontId="13"/>
  </si>
  <si>
    <t>SEIBO international Catholic Hospital</t>
  </si>
  <si>
    <t>161-8521</t>
  </si>
  <si>
    <t>東京都新宿区中落合2-5-1</t>
    <phoneticPr fontId="13"/>
  </si>
  <si>
    <t>2-5-1 Naka-Ochiai,Shinjyuku-ku</t>
  </si>
  <si>
    <t>03-3951-1111　英語・フランス語・スペイン語・ミャンマー語</t>
  </si>
  <si>
    <t>8:00～11:00　救急受付24時間対応　第三土、日、祝日救急受付24時間対応</t>
    <phoneticPr fontId="13"/>
  </si>
  <si>
    <t>https://www.seibokai.or.jp/　日本語・https://www.seibokai.or.jp/en/　英語</t>
  </si>
  <si>
    <t>内科・小児科・消化器内視鏡内科・外科・産婦人科・乳腺外科・眼科・整形外科・皮膚科・放射線科・耳鼻咽喉科・麻酔科・泌尿器科　　対応言語　英語・フランス語・スペイン語・ミャンマー語</t>
    <phoneticPr fontId="13"/>
  </si>
  <si>
    <t>VISA・MASTER・AMEX・Diners Club・JCB・中国銀聯</t>
  </si>
  <si>
    <t>英語・フランス語・スペイン語・ミャンマー語　　8:00～11：00</t>
  </si>
  <si>
    <t>アイランド内科クリニック</t>
    <phoneticPr fontId="1"/>
  </si>
  <si>
    <t>Shinjuku I-land Medical Clinic</t>
  </si>
  <si>
    <t>163-1301</t>
  </si>
  <si>
    <t>東京都新宿区西新宿6-5-1　アイランドタワー東館1階</t>
  </si>
  <si>
    <t>6-5-1 Nishi-Shinjuku Island Tower East Wing 1F, Shinjuku-ku, Tokyo, 163-1301, JAPAN</t>
  </si>
  <si>
    <t>03-5323-0252</t>
  </si>
  <si>
    <t>10：00～18：30</t>
  </si>
  <si>
    <t>https://www.aisyukai.com//english/</t>
  </si>
  <si>
    <t>内科／呼吸器内科：EN</t>
    <phoneticPr fontId="1"/>
  </si>
  <si>
    <t>visa/Master card/JCB/AMEX/Union Pay/Diners Club/DISCOVER</t>
  </si>
  <si>
    <t>Apple Pay/iD/QuicPay/交通系IC/ｄ払い/PayPay/auPay/Jcoin/WeChatPay/UnionPay</t>
  </si>
  <si>
    <t>英語/10：00～13：30/15：00～18：30</t>
  </si>
  <si>
    <t>新宿東口プライマリケアクリニック</t>
    <rPh sb="0" eb="2">
      <t>シンジュク</t>
    </rPh>
    <rPh sb="2" eb="4">
      <t>ヒガシグチ</t>
    </rPh>
    <phoneticPr fontId="19"/>
  </si>
  <si>
    <t>Shinjyuku Higashiguchi primary care clinic</t>
  </si>
  <si>
    <t>東京都新宿区新宿三丁目23番12号 新宿パンドラビル6階</t>
  </si>
  <si>
    <t>Shinjuku Pandora Building 6F, 3-23-12 Shinjuku, Shinjuku-ku, Tokyo</t>
  </si>
  <si>
    <t>03-3226-7777</t>
  </si>
  <si>
    <t>月～金18：00～22：00
土日祝日
14：00～20：30</t>
    <rPh sb="2" eb="3">
      <t>キン</t>
    </rPh>
    <phoneticPr fontId="1"/>
  </si>
  <si>
    <t>https://shinjuku.clinic/</t>
  </si>
  <si>
    <t>総合内科、呼吸器内科、感染症内科、循環器内科、性感染症内科
英語</t>
    <rPh sb="0" eb="4">
      <t>ソウゴウナイカ</t>
    </rPh>
    <rPh sb="5" eb="8">
      <t>コキュウキ</t>
    </rPh>
    <rPh sb="8" eb="10">
      <t>ナイカ</t>
    </rPh>
    <rPh sb="11" eb="14">
      <t>カンセンショウ</t>
    </rPh>
    <rPh sb="14" eb="16">
      <t>ナイカ</t>
    </rPh>
    <rPh sb="17" eb="20">
      <t>ジュンカンキ</t>
    </rPh>
    <rPh sb="20" eb="22">
      <t>ナイカ</t>
    </rPh>
    <rPh sb="23" eb="27">
      <t>セイカンセンショウ</t>
    </rPh>
    <rPh sb="27" eb="29">
      <t>ナイカ</t>
    </rPh>
    <rPh sb="31" eb="33">
      <t>エイゴ</t>
    </rPh>
    <phoneticPr fontId="19"/>
  </si>
  <si>
    <t>英語/月～金18：00～22：00
土日祝日
14：00～20：30</t>
    <rPh sb="0" eb="2">
      <t>エイゴ</t>
    </rPh>
    <rPh sb="3" eb="4">
      <t>ゲツ</t>
    </rPh>
    <rPh sb="5" eb="6">
      <t>キン</t>
    </rPh>
    <rPh sb="18" eb="22">
      <t>ドニチシュクジツ</t>
    </rPh>
    <phoneticPr fontId="1"/>
  </si>
  <si>
    <t>医療法人社団いなほ会 頭とからだのクリニック かねなか脳神経外科</t>
  </si>
  <si>
    <t>Brain and physical Clinic Kanenaka Neurosurgery</t>
  </si>
  <si>
    <t>164-0011</t>
  </si>
  <si>
    <t>東京都中野区中央4-4-2</t>
  </si>
  <si>
    <t>4-4-2 chuo, Nakanoku ,Tokyo, Japan</t>
  </si>
  <si>
    <t>03-6382-4880</t>
  </si>
  <si>
    <t>月-金:9:00-12:00 14:00-18:30
土:9:00-12:00 14:00-17:30</t>
  </si>
  <si>
    <t>https://www.kanenaka-neurosurgeryclinic.tokyo/　（日本語）
https://www.kanenaka-neurosurgeryclinic.tokyo/en.html　（英語）
https://www.kanenaka-neurosurgeryclinic.tokyo/cn.html　（中国語）</t>
  </si>
  <si>
    <t>脳外科・内科：英語、中国語</t>
  </si>
  <si>
    <t>英語/月-金:9:00-12:00 14:00-18:30
土:9:00-12:00 14:00-17:30</t>
  </si>
  <si>
    <t>医療法人社団雅の会　アイリスクリニック井荻</t>
  </si>
  <si>
    <t>Iris Clinic Iogi</t>
  </si>
  <si>
    <t>177-0044</t>
  </si>
  <si>
    <t>東京都杉並区井草4-6-20ブランシエール井草1F</t>
    <rPh sb="0" eb="3">
      <t>トウキョウト</t>
    </rPh>
    <rPh sb="3" eb="6">
      <t>スギナミク</t>
    </rPh>
    <rPh sb="6" eb="8">
      <t>イグサ</t>
    </rPh>
    <rPh sb="21" eb="23">
      <t>イグサ</t>
    </rPh>
    <phoneticPr fontId="16"/>
  </si>
  <si>
    <t>Brancheile Igusa 1F, 4-6-20 Igusa, Suginami-Ku, Tokyo</t>
  </si>
  <si>
    <t>03-5311-3545</t>
  </si>
  <si>
    <t>月火水9：00-12：00 14：00-17：00 土日9：00-13：00</t>
    <rPh sb="0" eb="1">
      <t>ゲツ</t>
    </rPh>
    <phoneticPr fontId="16"/>
  </si>
  <si>
    <t>http://iris-cl-iogi.jp</t>
  </si>
  <si>
    <t>内科:英語</t>
    <rPh sb="0" eb="2">
      <t>ナイカ</t>
    </rPh>
    <rPh sb="3" eb="5">
      <t>エイゴ</t>
    </rPh>
    <phoneticPr fontId="16"/>
  </si>
  <si>
    <t>英語/月火水9：00-12：00 14：00-17：00 土日9：00-13：00</t>
    <rPh sb="0" eb="2">
      <t>エイゴ</t>
    </rPh>
    <phoneticPr fontId="16"/>
  </si>
  <si>
    <t>医療法人社団　旬礼会　高円寺じゅんクリニック</t>
    <phoneticPr fontId="1"/>
  </si>
  <si>
    <t>KOUENJI　JUN CLINIC</t>
  </si>
  <si>
    <t>166-0002</t>
  </si>
  <si>
    <t>東京都杉並区高円寺北　２－３－３　WHARF高円寺　５階　</t>
  </si>
  <si>
    <t>Kouenjikita 2-3-3 WHARF 5F SUGINAMI TOKYO</t>
  </si>
  <si>
    <t>03-5356-9645</t>
  </si>
  <si>
    <t>平日9:00-12:30 15:00-17:30 土曜日9:00-12:30 13:30-16:00</t>
    <phoneticPr fontId="1"/>
  </si>
  <si>
    <t>https://www.kouenji-junclinic.com/</t>
    <phoneticPr fontId="1"/>
  </si>
  <si>
    <t>消化器内科・消化器・一般外科・肛門科：EN,ZH</t>
    <phoneticPr fontId="12"/>
  </si>
  <si>
    <t>VISA　MASTER　JCB　AMEX DINERS</t>
  </si>
  <si>
    <t>SUICA PASMO　WAON</t>
  </si>
  <si>
    <t>英語 中国語（北京語）/平日9:00-12:30 15:00-17:30 土曜日9:00-12:30 13:30-16:00</t>
  </si>
  <si>
    <t>医療法人社団法山会山下診療所大塚</t>
    <rPh sb="14" eb="16">
      <t>オオツカ</t>
    </rPh>
    <phoneticPr fontId="13"/>
  </si>
  <si>
    <t>170-0004</t>
  </si>
  <si>
    <t>東京都豊島区北大塚2-13-1-5F</t>
    <phoneticPr fontId="13"/>
  </si>
  <si>
    <t>5F, 2-13-1 Kitaotsuka, Toshima-ku, Tokyo, 170-0004</t>
  </si>
  <si>
    <t>03-3910-6711</t>
  </si>
  <si>
    <t>月-土:9:00-19:00</t>
    <rPh sb="0" eb="1">
      <t>ツキ</t>
    </rPh>
    <rPh sb="2" eb="3">
      <t>ツチ</t>
    </rPh>
    <phoneticPr fontId="13"/>
  </si>
  <si>
    <t>内科：EN　小児科：EN　耳鼻咽喉科：EN　歯科：EN</t>
    <phoneticPr fontId="13"/>
  </si>
  <si>
    <t>Suica、PASMO、アリペイ、Paypay</t>
    <phoneticPr fontId="1"/>
  </si>
  <si>
    <t>1305 区西北部</t>
  </si>
  <si>
    <t>Shimizu Dental Clinic</t>
    <phoneticPr fontId="13"/>
  </si>
  <si>
    <t>Shimizu Dental Clinic</t>
  </si>
  <si>
    <t>177-0041</t>
  </si>
  <si>
    <t xml:space="preserve">
東京都練馬区石神井町3-17-15 KYビル1階</t>
    <phoneticPr fontId="13"/>
  </si>
  <si>
    <t>1F, KY Building, 3-17-15 Shakujiimachi, Nerima-ku, Tokyo, 177-0041</t>
  </si>
  <si>
    <t>03-6913-3517</t>
  </si>
  <si>
    <t>月-土:9:00-12:30,14:00-17:30</t>
    <phoneticPr fontId="13"/>
  </si>
  <si>
    <t>http://firstmolar.jp (日本語)　http://firstmolar.jp/english (英語)</t>
  </si>
  <si>
    <t>医療法人社団　風帆会
赤塚眼科はやし医院</t>
    <phoneticPr fontId="13"/>
  </si>
  <si>
    <t>Akatsuka Eye Clinic</t>
  </si>
  <si>
    <t>175－0093</t>
  </si>
  <si>
    <t>東京都板橋区赤塚新町1－24－5</t>
    <phoneticPr fontId="13"/>
  </si>
  <si>
    <t>1-24-5 Akatsukashinmachi
Itabashi, Tokyo 175-0093
Japan</t>
  </si>
  <si>
    <t>03-3938-8900</t>
  </si>
  <si>
    <t>月‐木　午前　9：30‐12：30
月‐木　午後　15：00‐18：00
金‐土　午前のみ　9：30‐12：30</t>
    <phoneticPr fontId="13"/>
  </si>
  <si>
    <t>http://www.akatsuka-eye-clinic.com</t>
    <phoneticPr fontId="29"/>
  </si>
  <si>
    <t>月‐木　9：30‐12：30　英語
月‐木　15：00‐18：00　英語
土　9：30‐12：30　英語</t>
  </si>
  <si>
    <t xml:space="preserve">医療法人社団　秋山眼科医院 </t>
    <phoneticPr fontId="13"/>
  </si>
  <si>
    <t>Akiyama Eye Clinic</t>
  </si>
  <si>
    <t>114-0023</t>
  </si>
  <si>
    <t>東京都北区滝野川　3-4-14</t>
    <phoneticPr fontId="13"/>
  </si>
  <si>
    <t>3-4-14,Takinogawa,Kita-ku,Tokyo 114-0023,Japan</t>
  </si>
  <si>
    <t>03-3915-5210 ：英語</t>
  </si>
  <si>
    <t>月・火・水・金　9:00-18:00、木 9:00-12:00、土 9:00-12:30　</t>
    <phoneticPr fontId="13"/>
  </si>
  <si>
    <t>（日本語）
http://akiyama-eye.or.jp 
（英語）
http://akiyama-eye.or.jp/english/</t>
  </si>
  <si>
    <t>月曜-土曜　　　９:００-１８:００　：英語</t>
  </si>
  <si>
    <t>医療法人社団東京みどり会　池袋サンシャイン通り眼科診療所</t>
    <phoneticPr fontId="13"/>
  </si>
  <si>
    <t>Ikebukuro Sunshine Street Eye Clinic</t>
  </si>
  <si>
    <t>170-0013</t>
  </si>
  <si>
    <t>東京都豊島区東池袋1-5-6　ビック池袋東口ビル(旧アイケアビル)5階</t>
    <phoneticPr fontId="13"/>
  </si>
  <si>
    <t>1-5-6, 5F, Higashi-Ikebukuro, Toshima-ku, Tokyou</t>
    <phoneticPr fontId="1"/>
  </si>
  <si>
    <t>03-3981-6363 英語、中国語</t>
  </si>
  <si>
    <t>月～土11:30～13:45/15:00～19:30　日曜・祝日11:30～18:30</t>
    <phoneticPr fontId="13"/>
  </si>
  <si>
    <t>英語　http://www.ikec.jp/english/　中国語　http://www.ikec.jp/chinese/</t>
  </si>
  <si>
    <t>眼科：EN、ZH</t>
    <phoneticPr fontId="13"/>
  </si>
  <si>
    <t>終日：英語、中国語</t>
  </si>
  <si>
    <t>医療法人社団　松永クリニック</t>
    <rPh sb="0" eb="2">
      <t>イリョウ</t>
    </rPh>
    <rPh sb="2" eb="4">
      <t>ホウジン</t>
    </rPh>
    <rPh sb="4" eb="6">
      <t>シャダン</t>
    </rPh>
    <rPh sb="7" eb="9">
      <t>マツナガ</t>
    </rPh>
    <phoneticPr fontId="13"/>
  </si>
  <si>
    <t>Matsunaga Clinic</t>
  </si>
  <si>
    <t>179-0081</t>
  </si>
  <si>
    <t>東京都練馬区北町3-20-4</t>
    <phoneticPr fontId="13"/>
  </si>
  <si>
    <t>3-20-4 Kitamachi, Nerima-ku, Tokyo, 179-0081</t>
  </si>
  <si>
    <t>03-3933-7571</t>
  </si>
  <si>
    <t>月-金:8:45-12:15,14:00-18:30　土:8:45-12:15,14:00-18:30</t>
    <phoneticPr fontId="13"/>
  </si>
  <si>
    <t>http://deskpit.wixsite.com/matu (日本語)</t>
  </si>
  <si>
    <t>内科：EN　小児科：EN　皮膚科：EN　泌尿器科：EN　整形外科：EN</t>
    <phoneticPr fontId="13"/>
  </si>
  <si>
    <t>医療法人社団清和昌稜会　飯沼病院</t>
    <rPh sb="0" eb="2">
      <t>イリョウ</t>
    </rPh>
    <rPh sb="2" eb="4">
      <t>ホウジン</t>
    </rPh>
    <rPh sb="4" eb="6">
      <t>シャダン</t>
    </rPh>
    <rPh sb="6" eb="7">
      <t>キヨシ</t>
    </rPh>
    <rPh sb="7" eb="9">
      <t>カズマサ</t>
    </rPh>
    <rPh sb="9" eb="10">
      <t>イツ</t>
    </rPh>
    <rPh sb="10" eb="11">
      <t>カイ</t>
    </rPh>
    <rPh sb="12" eb="14">
      <t>イイヌマ</t>
    </rPh>
    <rPh sb="14" eb="16">
      <t>ビョウイン</t>
    </rPh>
    <phoneticPr fontId="13"/>
  </si>
  <si>
    <t>Iinuma Hospital</t>
  </si>
  <si>
    <t>174-8680</t>
  </si>
  <si>
    <t>東京都板橋区常盤台2-33-15</t>
    <phoneticPr fontId="13"/>
  </si>
  <si>
    <t>2-33-15 Tokiwadai, Itabashi-ku, Tokyo, 174-8680</t>
  </si>
  <si>
    <t>03-3960-0091</t>
  </si>
  <si>
    <t>月-土:9:00-12:00,14:00-17:00</t>
    <phoneticPr fontId="13"/>
  </si>
  <si>
    <t>http://www.iinuma-hp.com/ (日本語)</t>
  </si>
  <si>
    <t>内科：EN　精神科：EN　その他：EN</t>
    <phoneticPr fontId="13"/>
  </si>
  <si>
    <t>医療法人社団明芳会　板橋中央総合病院</t>
    <rPh sb="0" eb="2">
      <t>イリョウ</t>
    </rPh>
    <rPh sb="2" eb="4">
      <t>ホウジン</t>
    </rPh>
    <rPh sb="4" eb="6">
      <t>シャダン</t>
    </rPh>
    <rPh sb="6" eb="7">
      <t>メイ</t>
    </rPh>
    <rPh sb="7" eb="8">
      <t>ホウ</t>
    </rPh>
    <rPh sb="8" eb="9">
      <t>カイ</t>
    </rPh>
    <rPh sb="10" eb="12">
      <t>イタバシ</t>
    </rPh>
    <rPh sb="12" eb="14">
      <t>チュウオウ</t>
    </rPh>
    <rPh sb="14" eb="16">
      <t>ソウゴウ</t>
    </rPh>
    <rPh sb="16" eb="18">
      <t>ビョウイン</t>
    </rPh>
    <phoneticPr fontId="13"/>
  </si>
  <si>
    <t>Itabashi Chuo Medical Center</t>
  </si>
  <si>
    <t>174-0051</t>
  </si>
  <si>
    <t>東京都板橋区小豆沢2-12-7</t>
    <rPh sb="3" eb="6">
      <t>イタバシク</t>
    </rPh>
    <rPh sb="6" eb="9">
      <t>アズキザワ</t>
    </rPh>
    <phoneticPr fontId="13"/>
  </si>
  <si>
    <t>2-12-7, Azusawa, Itabashi, Tokyo, 174-0051</t>
  </si>
  <si>
    <t>03-3967-1181</t>
  </si>
  <si>
    <t>月-金:8:00-12:00,12:40-16:30　土:8:00-12:00</t>
    <rPh sb="2" eb="3">
      <t>キン</t>
    </rPh>
    <rPh sb="27" eb="28">
      <t>ド</t>
    </rPh>
    <phoneticPr fontId="13"/>
  </si>
  <si>
    <t>http://www.ims-itabashi.jp/ (日本語)　http://www.ims-itabashi/lang/eng.html (英語)　http://www.ims-itabashi/lang/chn.html (中国語)</t>
  </si>
  <si>
    <t>内科：EN　外科：EN　整形外科：EN　産科：EN　婦人科：EN　その他：EN</t>
    <rPh sb="12" eb="14">
      <t>セイケイ</t>
    </rPh>
    <phoneticPr fontId="13"/>
  </si>
  <si>
    <t>第二次救急医療機関</t>
    <rPh sb="0" eb="1">
      <t>ダイ</t>
    </rPh>
    <rPh sb="1" eb="3">
      <t>ニジ</t>
    </rPh>
    <rPh sb="3" eb="5">
      <t>キュウキュウ</t>
    </rPh>
    <rPh sb="5" eb="7">
      <t>イリョウ</t>
    </rPh>
    <rPh sb="7" eb="9">
      <t>キカン</t>
    </rPh>
    <phoneticPr fontId="38"/>
  </si>
  <si>
    <t>医療法人社団明芳会　高島平中央総合病院</t>
    <phoneticPr fontId="13"/>
  </si>
  <si>
    <t>Takashimadaira Chuo General Hospital</t>
  </si>
  <si>
    <t>175-0082</t>
  </si>
  <si>
    <t>東京都板橋区高島平1-73-1</t>
    <phoneticPr fontId="13"/>
  </si>
  <si>
    <t>1-73-1, Takashimadaira, Itabashi, Tokyo, 175-0082</t>
  </si>
  <si>
    <t>03-3936-7451</t>
  </si>
  <si>
    <t>月-金:8:30-12:00,13:00-16:30　土:8:00-12:00</t>
    <phoneticPr fontId="13"/>
  </si>
  <si>
    <t>http://www.ims.gr.jp/takashimadaira-hosp/index.html/ (日本語)</t>
  </si>
  <si>
    <t>救急科：EN,ZH　内科：EN,ZH　外科：EN,ZH　小児科：EN,ZH　皮膚科：EN,ZH　脳神経外科：EN,ZH　泌尿器科：EN,ZH　整形外科：EN,ZH　眼科：EN,ZH　耳鼻咽喉科：EN,ZH　その他：EN,ZH</t>
    <phoneticPr fontId="13"/>
  </si>
  <si>
    <t>英語：月火水金9:00-17:00土9：00-12：00　中国語：月～土9:00-17:00</t>
  </si>
  <si>
    <t>えみクリニック東大前</t>
    <rPh sb="7" eb="10">
      <t>トウダイマエ</t>
    </rPh>
    <phoneticPr fontId="13"/>
  </si>
  <si>
    <t>Emi Clinic Todaimae</t>
  </si>
  <si>
    <t>114-0005</t>
  </si>
  <si>
    <t>東京都北区栄町45-2</t>
    <phoneticPr fontId="13"/>
  </si>
  <si>
    <t>45-2 Sakaecho, Kita-ku, Tokyo, 114-0005</t>
  </si>
  <si>
    <t>03-3868-3528</t>
  </si>
  <si>
    <t>月/火/木/金:9:00-12:30、15:00-18:00　土:9:00-12:30</t>
    <phoneticPr fontId="13"/>
  </si>
  <si>
    <t>http://www.emiclinic.com (日本語)</t>
    <phoneticPr fontId="29"/>
  </si>
  <si>
    <t>内科：EN、ZH</t>
    <phoneticPr fontId="13"/>
  </si>
  <si>
    <t>笠島歯科室</t>
    <rPh sb="0" eb="2">
      <t>カサジマ</t>
    </rPh>
    <rPh sb="2" eb="4">
      <t>シカ</t>
    </rPh>
    <rPh sb="4" eb="5">
      <t>シツ</t>
    </rPh>
    <phoneticPr fontId="13"/>
  </si>
  <si>
    <t>Kasashima Dental Office</t>
  </si>
  <si>
    <t>171-0051</t>
  </si>
  <si>
    <t xml:space="preserve">
東京都豊島区長崎2-12-3</t>
    <phoneticPr fontId="13"/>
  </si>
  <si>
    <t>2-12-3 Nagasaki, Toshima-ku, Tokyo, 171-0051</t>
  </si>
  <si>
    <t>03-3955-8148</t>
  </si>
  <si>
    <t>月/火/木/金/土:9:00-11:00,15:00-16:30　</t>
    <phoneticPr fontId="13"/>
  </si>
  <si>
    <t>http://www.kasajima-sikasitu.jp (日本語)</t>
  </si>
  <si>
    <t>学校法人順天堂　順天堂大学医学部附属練馬病院</t>
    <rPh sb="0" eb="2">
      <t>ガッコウ</t>
    </rPh>
    <rPh sb="2" eb="4">
      <t>ホウジン</t>
    </rPh>
    <rPh sb="4" eb="7">
      <t>ジュンテンドウ</t>
    </rPh>
    <rPh sb="8" eb="11">
      <t>ジュンテンドウ</t>
    </rPh>
    <rPh sb="11" eb="13">
      <t>ダイガク</t>
    </rPh>
    <rPh sb="13" eb="16">
      <t>イガクブ</t>
    </rPh>
    <rPh sb="16" eb="18">
      <t>フゾク</t>
    </rPh>
    <rPh sb="18" eb="20">
      <t>ネリマ</t>
    </rPh>
    <rPh sb="20" eb="22">
      <t>ビョウイン</t>
    </rPh>
    <phoneticPr fontId="13"/>
  </si>
  <si>
    <t>Juntendo University Nerima Hospital</t>
  </si>
  <si>
    <t>177-8521</t>
  </si>
  <si>
    <t>東京都練馬区高野台3-1-10</t>
    <rPh sb="3" eb="5">
      <t>ネリマ</t>
    </rPh>
    <rPh sb="5" eb="6">
      <t>ク</t>
    </rPh>
    <rPh sb="6" eb="9">
      <t>タカノダイ</t>
    </rPh>
    <phoneticPr fontId="13"/>
  </si>
  <si>
    <t>3-1-10 Takanodai, Nerima, Tokyo 177-8521, Japan</t>
    <phoneticPr fontId="1"/>
  </si>
  <si>
    <t>03-5923-3111</t>
  </si>
  <si>
    <t>(初診)月-金:8:00-11:00,8:00-15:00　(再診)月-金:7:30-11:00,7:30-15:00　土:8:00-11:00</t>
    <phoneticPr fontId="30"/>
  </si>
  <si>
    <t>https://hosp-nerima.juntendo.ac.jp/ (日本語)</t>
  </si>
  <si>
    <t>救急科：EN,KO　内科：EN,ZH,KO　外科科：EN,KO　皮膚科：EN,KO　脳神経外科：EN,KO　泌尿器科：EN,KO　整形外科：EN,KO　眼科：EN,KO　耳鼻咽喉科：EN,KO　産科：EN,KO　婦人科：EN,KO</t>
    <rPh sb="22" eb="24">
      <t>ゲカ</t>
    </rPh>
    <rPh sb="32" eb="35">
      <t>ヒフカ</t>
    </rPh>
    <rPh sb="97" eb="99">
      <t>サンカ</t>
    </rPh>
    <rPh sb="106" eb="109">
      <t>フジンカ</t>
    </rPh>
    <phoneticPr fontId="13"/>
  </si>
  <si>
    <t>第三次救急医療機関</t>
    <rPh sb="0" eb="1">
      <t>ダイ</t>
    </rPh>
    <rPh sb="1" eb="2">
      <t>サン</t>
    </rPh>
    <rPh sb="2" eb="3">
      <t>ジ</t>
    </rPh>
    <rPh sb="3" eb="5">
      <t>キュウキュウ</t>
    </rPh>
    <rPh sb="5" eb="7">
      <t>イリョウ</t>
    </rPh>
    <rPh sb="7" eb="9">
      <t>キカン</t>
    </rPh>
    <phoneticPr fontId="38"/>
  </si>
  <si>
    <t>共助会医院</t>
    <rPh sb="0" eb="2">
      <t>キョウジョ</t>
    </rPh>
    <rPh sb="2" eb="3">
      <t>カイ</t>
    </rPh>
    <rPh sb="3" eb="5">
      <t>イイン</t>
    </rPh>
    <phoneticPr fontId="13"/>
  </si>
  <si>
    <t>Kyojokai Clinic</t>
  </si>
  <si>
    <t>東京都板橋区小豆沢2-26-8</t>
    <phoneticPr fontId="13"/>
  </si>
  <si>
    <t>2-26-8 Azusawa, Itabashi-ku, Tokyo, 174-0051</t>
  </si>
  <si>
    <t>03-3966-2577</t>
  </si>
  <si>
    <t>月-金:9:00-13:00,16:00-18:00　土:9:00-13:00</t>
    <phoneticPr fontId="13"/>
  </si>
  <si>
    <t>http://kyoujokai.com/ (日本語)</t>
  </si>
  <si>
    <t>内科：EN、FR　小児科：EN、FR</t>
    <phoneticPr fontId="13"/>
  </si>
  <si>
    <t>杏林堂漢方医院</t>
    <rPh sb="0" eb="2">
      <t>キョウリン</t>
    </rPh>
    <rPh sb="2" eb="3">
      <t>ドウ</t>
    </rPh>
    <rPh sb="3" eb="5">
      <t>カンポウ</t>
    </rPh>
    <rPh sb="5" eb="6">
      <t>イ</t>
    </rPh>
    <rPh sb="6" eb="7">
      <t>イン</t>
    </rPh>
    <phoneticPr fontId="13"/>
  </si>
  <si>
    <t>Kyo Rin Do Hospital of Traditional Chinese Medicine</t>
  </si>
  <si>
    <t>170-0005</t>
  </si>
  <si>
    <t>東京都豊島区南大塚3-43-12 高原ビル2F</t>
    <phoneticPr fontId="13"/>
  </si>
  <si>
    <t>2F, Takahara Building, 3-43-12 Minamiotsuka, Toshima-ku, Tokyo, 170-0005</t>
  </si>
  <si>
    <t>03-6912-5011</t>
  </si>
  <si>
    <t>火/水/木/金:10:00-12:00、13:30-18:00　土日・祝日:13:00-18:00</t>
    <phoneticPr fontId="13"/>
  </si>
  <si>
    <t>http://www.krdkp.com (日本語)</t>
  </si>
  <si>
    <t>内科：ZH　外科：ZH　皮膚科：ZH　整形外科：ZH　婦人科：ZH</t>
    <phoneticPr fontId="13"/>
  </si>
  <si>
    <t>小林デンタルオフィス</t>
    <rPh sb="0" eb="2">
      <t>コバヤシ</t>
    </rPh>
    <phoneticPr fontId="13"/>
  </si>
  <si>
    <t>Kobayashi Dental Office</t>
  </si>
  <si>
    <t>170-0011</t>
  </si>
  <si>
    <t xml:space="preserve">
東京都豊島区池袋本町1-15-19</t>
    <phoneticPr fontId="13"/>
  </si>
  <si>
    <t>1-15-19 Ikebukurohoncho, Toshima-ku, Tokyo, 170-0011</t>
  </si>
  <si>
    <t>03-5944-8449</t>
  </si>
  <si>
    <t>月/火/水/金:9:00-11:30,13:00-15:30　土:9:00-11:30,13:00-15:30</t>
    <phoneticPr fontId="13"/>
  </si>
  <si>
    <t>http://www.tkdds.com (日本語)</t>
  </si>
  <si>
    <t>地方独立行政法人　東京都健康長寿医療センター</t>
    <rPh sb="0" eb="2">
      <t>チホウ</t>
    </rPh>
    <rPh sb="2" eb="4">
      <t>ドクリツ</t>
    </rPh>
    <rPh sb="4" eb="6">
      <t>ギョウセイ</t>
    </rPh>
    <rPh sb="6" eb="8">
      <t>ホウジン</t>
    </rPh>
    <rPh sb="9" eb="12">
      <t>トウキョウト</t>
    </rPh>
    <rPh sb="12" eb="14">
      <t>ケンコウ</t>
    </rPh>
    <rPh sb="14" eb="16">
      <t>チョウジュ</t>
    </rPh>
    <rPh sb="16" eb="18">
      <t>イリョウ</t>
    </rPh>
    <phoneticPr fontId="13"/>
  </si>
  <si>
    <t>Tokyo Metropolitan Geriatric Hospital and Institute of Gerontology</t>
  </si>
  <si>
    <t>173-0015</t>
  </si>
  <si>
    <t>東京都板橋区栄町35番2号</t>
    <phoneticPr fontId="13"/>
  </si>
  <si>
    <t>35-2 Sakaecho, Itabashi-ku, Tokyo, 173-0015</t>
  </si>
  <si>
    <t>03-3964-1141</t>
  </si>
  <si>
    <t>月-金:9:00-17:00　土日・祝日:9:00-12:00　受付時間は、診療科や曜日により異なる</t>
    <phoneticPr fontId="13"/>
  </si>
  <si>
    <t>http://www.tmghig.jp/ (日本語)　http://www.tmghig.jp/hospital/en/index.html (英語)</t>
  </si>
  <si>
    <t>救急科：EN、ZH　内科：EN　外科：EN　皮膚科：EN　脳神経外科：EN　整形外科：EN、TL　耳鼻咽喉科：EN　歯科：EN　その他：KO</t>
    <phoneticPr fontId="13"/>
  </si>
  <si>
    <t>地方独立行政法人東京都立病院機構　東京都立大塚病院</t>
    <rPh sb="8" eb="11">
      <t>トウキョウト</t>
    </rPh>
    <rPh sb="11" eb="12">
      <t>リツ</t>
    </rPh>
    <rPh sb="12" eb="14">
      <t>ビョウイン</t>
    </rPh>
    <rPh sb="14" eb="16">
      <t>キコウ</t>
    </rPh>
    <rPh sb="17" eb="20">
      <t>トウキョウト</t>
    </rPh>
    <rPh sb="20" eb="21">
      <t>リツ</t>
    </rPh>
    <rPh sb="21" eb="23">
      <t>オオツカ</t>
    </rPh>
    <rPh sb="23" eb="25">
      <t>ビョウイン</t>
    </rPh>
    <phoneticPr fontId="13"/>
  </si>
  <si>
    <t>Tokyo Metropolitan Ohtsuka hospital</t>
  </si>
  <si>
    <t>170-8476</t>
  </si>
  <si>
    <t>東京都豊島区南大塚2丁目8番1号</t>
    <rPh sb="3" eb="6">
      <t>トシマク</t>
    </rPh>
    <rPh sb="6" eb="9">
      <t>ミナミオオツカ</t>
    </rPh>
    <rPh sb="10" eb="12">
      <t>チョウメ</t>
    </rPh>
    <rPh sb="13" eb="14">
      <t>バン</t>
    </rPh>
    <rPh sb="15" eb="16">
      <t>ゴウ</t>
    </rPh>
    <phoneticPr fontId="13"/>
  </si>
  <si>
    <t>2-8-1 Minamiotsuka, Toshima-ku, Tokyo, 170-8476</t>
  </si>
  <si>
    <t>03-3941-3211</t>
  </si>
  <si>
    <t>＜日本語＞https://www.tmhp.jp/ohtsuka/
＜英語＞https://www.tmhp.jp/ohtsuka/en/
＜中国語＞https://www.tmhp.jp/ohtsuka/zh/
＜韓国語＞https://www.tmhp.jp/ohtsuka/ko/</t>
    <phoneticPr fontId="1"/>
  </si>
  <si>
    <t>内科、消化器内科、腎臓内科、糖尿病内科、アレルギー科、血液内科、脳神経内科、呼吸器内科、循環器内科、老年内科、精神科、小児科、外科、呼吸器外科、消化器外科、小児外科、乳腺外科、整形外科、脳神経外科、形成外科、皮膚科、泌尿器科、産婦人科、眼科、耳鼻咽喉科、リウマチ科、リハビリテーション科、放射線科、麻酔科、救急科、歯科、歯科口腔外科、緩和ケア内科、児童精神科、病理診断科：（メディフォン使用）EN,ZH,KO,NE,PT,ES,VI,MY,FR,RU,TH,HI,MN,TL,ID,FA,ZH-yue,AR,UR,BN,IT,KM,DE,PS,SI,TR,MS,TA,UK,ラオス語、台湾語、ダリ―語
（VoiceTra使用）EN、zh-CN、zh-TW、KO、TH、FR、ID、VI、ES、MY、TL、ptBR、KM、NE、MON、AR、IT、UK、UR、NL、SI、DA、DE、TR、HU、HI、PL、PT、MS、LO、RU</t>
    <phoneticPr fontId="1"/>
  </si>
  <si>
    <t>VISA、MASTER、JCB、Diners Club、Discover、AMEX、中国銀聯、DC、UFJ、Nicos、J-Debit</t>
    <phoneticPr fontId="1"/>
  </si>
  <si>
    <t>Suica、PASMO、Kitaca、ICOCA、ToiCa、nimoca、manaka、SUGOCA、はやかけん、nanaco、楽天Edy、WAON、QuickPay、auPay、メルペイ、LINEPay、ゆうちょPay、ApplePay、FamiPay、PayPay、d払い、pring、K+、ANAPay、銀行Pay、atone、WeChatPay、ALIPAY</t>
    <rPh sb="137" eb="138">
      <t>バラ</t>
    </rPh>
    <rPh sb="156" eb="158">
      <t>ギンコウ</t>
    </rPh>
    <phoneticPr fontId="1"/>
  </si>
  <si>
    <t>第二次救急医療機関</t>
    <rPh sb="0" eb="5">
      <t>ダイニジキュウキュウ</t>
    </rPh>
    <rPh sb="5" eb="7">
      <t>イリョウ</t>
    </rPh>
    <rPh sb="7" eb="9">
      <t>キカン</t>
    </rPh>
    <phoneticPr fontId="1"/>
  </si>
  <si>
    <t>【メディフォン】EN,ZH,KO,NE,PT,ES,VI,MY,FR,RU,TH,HI,MN,TL,ID,FA,ZH-yue,AR,UR,BN,IT,KM,DE,PS,SI,TR,MS,TA,UK,ラオス語、台湾語、ダリ―語/24時間対応</t>
    <phoneticPr fontId="1"/>
  </si>
  <si>
    <t>【翻訳アプリ「VoiceTra」】EN、zh-CN、zh-TW、KO、TH、FR、ID、VI、ES、MY、TL、pt-BR、KM、NE、MON、AR、IT、UK、UR、NL、SI、DA、DE、TR、HU、HI、PL、PT、MS、LO、RU24時間対応
【翻訳端末「ポケトーク」】74言語対応/24時間対応</t>
    <rPh sb="148" eb="152">
      <t>ジカンタイオウ</t>
    </rPh>
    <phoneticPr fontId="16"/>
  </si>
  <si>
    <t>仁木医院</t>
    <rPh sb="0" eb="2">
      <t>ニキ</t>
    </rPh>
    <rPh sb="2" eb="4">
      <t>イイン</t>
    </rPh>
    <phoneticPr fontId="13"/>
  </si>
  <si>
    <t>Niki Clinic</t>
  </si>
  <si>
    <t>170-0014</t>
  </si>
  <si>
    <t>東京都豊島区池袋1-1-6</t>
    <phoneticPr fontId="13"/>
  </si>
  <si>
    <t>1-1-6 Ikebukuro, Toshima-ku, Tokyo, 170-0014</t>
  </si>
  <si>
    <t>03-3988-2005</t>
  </si>
  <si>
    <t>月-金:10:00-12:00　土:10:00-12:00</t>
    <phoneticPr fontId="13"/>
  </si>
  <si>
    <t>内科：ZH　その他：ZH</t>
    <phoneticPr fontId="13"/>
  </si>
  <si>
    <t>ねづクリニック</t>
    <phoneticPr fontId="13"/>
  </si>
  <si>
    <t>Nezu Clinic</t>
  </si>
  <si>
    <t>174-0042</t>
  </si>
  <si>
    <t>東京都板橋区東坂下2-3-6-101</t>
    <phoneticPr fontId="13"/>
  </si>
  <si>
    <t>2-3-6-101 Higashisakashita, Itabashi-ku, Tokyo, 174-0042</t>
  </si>
  <si>
    <t>03-5914-0236</t>
  </si>
  <si>
    <t>月-金:9:00-12:00,15:00-18:00　土:9:00-12:00</t>
    <phoneticPr fontId="13"/>
  </si>
  <si>
    <t>野田さくらハートクリニック</t>
    <phoneticPr fontId="13"/>
  </si>
  <si>
    <t>Noda Sakura Heart Clinic</t>
  </si>
  <si>
    <t>170-0003</t>
  </si>
  <si>
    <t>東京都豊島区駒込4-15-19</t>
    <phoneticPr fontId="13"/>
  </si>
  <si>
    <t>4-15-19, Komagome, Toshima-ku, Tokyo</t>
  </si>
  <si>
    <t>03-3915-5500</t>
  </si>
  <si>
    <t>月-土:9:00-1200, 15:00-17:00</t>
    <rPh sb="0" eb="1">
      <t>ツキ</t>
    </rPh>
    <rPh sb="2" eb="3">
      <t>ツチ</t>
    </rPh>
    <phoneticPr fontId="13"/>
  </si>
  <si>
    <t>http://noda-sakuraheart-clinic.com　（日本語）</t>
  </si>
  <si>
    <t>内科、循環器内科：EN</t>
    <phoneticPr fontId="13"/>
  </si>
  <si>
    <t>ひかりクリニック</t>
    <phoneticPr fontId="13"/>
  </si>
  <si>
    <t>Hikari Clinic</t>
  </si>
  <si>
    <t>176-0012</t>
  </si>
  <si>
    <t>東京都練馬区豊玉北6-3-3 302号</t>
    <phoneticPr fontId="13"/>
  </si>
  <si>
    <t>6-3-3 Toyotamakita, Nerima-ku, Tokyo, 176-0012</t>
  </si>
  <si>
    <t>03-5946-9979</t>
  </si>
  <si>
    <t>月-金:9:30-19:00</t>
    <phoneticPr fontId="13"/>
  </si>
  <si>
    <t>http://Oizumi-Hikari-Clinic.org (日本語, 英語)</t>
  </si>
  <si>
    <t>内科：EN、ZH　小児科：EN、ZH</t>
    <phoneticPr fontId="13"/>
  </si>
  <si>
    <t>Miyata Dental Clinic</t>
    <phoneticPr fontId="9"/>
  </si>
  <si>
    <t>171-0043</t>
    <phoneticPr fontId="9"/>
  </si>
  <si>
    <t xml:space="preserve">
東京都豊島区要町1-1-10　サブナード要町1階</t>
    <phoneticPr fontId="13"/>
  </si>
  <si>
    <t>1F, Subnade Kanamecho, 1-1-10 Kanamecho, Toshima-ku, Tokyo, 171-0043</t>
    <phoneticPr fontId="9"/>
  </si>
  <si>
    <t>03-3959-0861</t>
    <phoneticPr fontId="9"/>
  </si>
  <si>
    <t>月-金:9:00-13:00,14:00-19:30　土:9:00-13:00,14:00-16:30</t>
    <phoneticPr fontId="13"/>
  </si>
  <si>
    <t>http://www.miyatadental.com (日本語)</t>
    <phoneticPr fontId="9"/>
  </si>
  <si>
    <t>ムクノキ歯科</t>
    <rPh sb="4" eb="6">
      <t>シカ</t>
    </rPh>
    <phoneticPr fontId="13"/>
  </si>
  <si>
    <t>Mukunoki Dental Clinic</t>
  </si>
  <si>
    <t xml:space="preserve">
東京都豊島区東池袋1-11-4　大和ビル7F</t>
    <phoneticPr fontId="13"/>
  </si>
  <si>
    <t>7F, Yamato Building, 1-11-4 Higashiikebukuro, Toshima-ku, Tokyo, 170-0013</t>
  </si>
  <si>
    <t>03-3988-4848</t>
  </si>
  <si>
    <t>月-金:10:00-13:00,14:00-19:00　土:10:00-13:00,14:00-18:00</t>
    <phoneticPr fontId="13"/>
  </si>
  <si>
    <t>http://www.mukunoki-dc.com (日本語)</t>
  </si>
  <si>
    <t>元内科・胃腸科クリニック</t>
    <rPh sb="0" eb="1">
      <t>モト</t>
    </rPh>
    <rPh sb="1" eb="3">
      <t>ナイカ</t>
    </rPh>
    <rPh sb="4" eb="7">
      <t>イチョウカ</t>
    </rPh>
    <phoneticPr fontId="13"/>
  </si>
  <si>
    <t>Won Clinic of Internal and 
Gastroenterology</t>
  </si>
  <si>
    <t>174-0071</t>
  </si>
  <si>
    <t>東京都板橋区常盤台2-6-1-1F</t>
    <phoneticPr fontId="13"/>
  </si>
  <si>
    <t>1F, 2-6-1 Tokiwadai, Itabashi-ku, Tokyo, 174-0071</t>
  </si>
  <si>
    <t>03-5915-5570</t>
  </si>
  <si>
    <t>月/火/水/金:9:30-12:50,15:30-18:20　土:9:30-12:50</t>
    <phoneticPr fontId="13"/>
  </si>
  <si>
    <t>http://wonclinic.jp (日本語)</t>
  </si>
  <si>
    <t>内科：KO</t>
    <phoneticPr fontId="13"/>
  </si>
  <si>
    <t>林クリニック</t>
    <rPh sb="0" eb="1">
      <t>リン</t>
    </rPh>
    <phoneticPr fontId="13"/>
  </si>
  <si>
    <t>Hayashi Clinic</t>
  </si>
  <si>
    <t>東京都豊島区東池袋1-39-15 シャトレー東池袋204</t>
    <phoneticPr fontId="13"/>
  </si>
  <si>
    <t>#204, Chatelet Higashiikebukuro, 1-39-15 Higashiikebukuro, Toshima-ku, Tokyo, 170-0013</t>
  </si>
  <si>
    <t>03-3988-2773</t>
  </si>
  <si>
    <t>月/水/金:9;30-13:00,15:00-18:00　火/土:9:30-13:00</t>
    <phoneticPr fontId="13"/>
  </si>
  <si>
    <t>内科：ZH</t>
    <phoneticPr fontId="13"/>
  </si>
  <si>
    <t>シールズデンタルクリニック</t>
    <phoneticPr fontId="13"/>
  </si>
  <si>
    <t>SEALDsDENTALCLINIC</t>
  </si>
  <si>
    <t>171-0021</t>
  </si>
  <si>
    <t>豊島区西池袋2-34-8-1F</t>
    <phoneticPr fontId="13"/>
  </si>
  <si>
    <t>toshimaku nishiikebukuro 2-34-8-1F</t>
  </si>
  <si>
    <t>03-6903-1180</t>
  </si>
  <si>
    <t>月-木:10:00~19:30　土日:10:00~16:30</t>
    <rPh sb="0" eb="1">
      <t>ツキ</t>
    </rPh>
    <rPh sb="2" eb="3">
      <t>モク</t>
    </rPh>
    <rPh sb="16" eb="17">
      <t>ツチ</t>
    </rPh>
    <rPh sb="17" eb="18">
      <t>ニチ</t>
    </rPh>
    <phoneticPr fontId="13"/>
  </si>
  <si>
    <t>https://sealds-dental.com/</t>
  </si>
  <si>
    <t>歯科：ES</t>
    <phoneticPr fontId="13"/>
  </si>
  <si>
    <t>VISA、Master,AMEX,Diners,JCB</t>
  </si>
  <si>
    <t>merペイ</t>
  </si>
  <si>
    <t>医療法人社団悠伸会　城田医院</t>
    <phoneticPr fontId="13"/>
  </si>
  <si>
    <t>Shirota　Clinic</t>
  </si>
  <si>
    <t>171-0052</t>
  </si>
  <si>
    <t>東京都豊島区南長崎５－５－２</t>
    <phoneticPr fontId="13"/>
  </si>
  <si>
    <t>５－５－２Minaminagasaki Toshima-ku Tokyo</t>
  </si>
  <si>
    <t>03-3950-0776</t>
  </si>
  <si>
    <t>月曜～金曜日9時～18時土曜日9時～12時英語対応可</t>
    <phoneticPr fontId="13"/>
  </si>
  <si>
    <t>https://shirota-medical.com/</t>
  </si>
  <si>
    <t>内科、外科、人工透析　EN</t>
    <phoneticPr fontId="13"/>
  </si>
  <si>
    <t>Visa,Master,Amex,Diners,JCB</t>
  </si>
  <si>
    <t>月曜～金曜日9時～18時土曜日9時～12時英語対応可</t>
  </si>
  <si>
    <t>上原歯科医院</t>
    <phoneticPr fontId="13"/>
  </si>
  <si>
    <t>UEHARA DENTAL OFFICE</t>
  </si>
  <si>
    <t>東京都練馬区豊玉北6−16−17−2F</t>
    <phoneticPr fontId="13"/>
  </si>
  <si>
    <t>6-16-17-2F,Toyotama-kita,Nerima-ku,Tokyo</t>
  </si>
  <si>
    <t>03-3557-1180</t>
  </si>
  <si>
    <t>9:00-12:00  15:00-20:30
木、日、祝日休診、お盆、年末年始休診</t>
    <phoneticPr fontId="13"/>
  </si>
  <si>
    <t>http://www.uehara-shikaiin.com</t>
  </si>
  <si>
    <t>歯科　EN</t>
    <phoneticPr fontId="13"/>
  </si>
  <si>
    <t>池袋光明クリニック</t>
    <phoneticPr fontId="13"/>
  </si>
  <si>
    <t>Ikebukuro Guangming Clinic</t>
    <phoneticPr fontId="9"/>
  </si>
  <si>
    <t>171-0021</t>
    <phoneticPr fontId="9"/>
  </si>
  <si>
    <t>東京都豊島区西池袋１－１２－１　エソラ池袋５階</t>
    <phoneticPr fontId="13"/>
  </si>
  <si>
    <t>Esora Ikebukuro 5F, 1-12-1, Nishiikebukuro,Toshima-ku,Tokyo</t>
    <phoneticPr fontId="9"/>
  </si>
  <si>
    <t>03-6915-2612</t>
    <phoneticPr fontId="9"/>
  </si>
  <si>
    <t>月火木金土日:11:00-13:30 ,15:30-20:00</t>
    <rPh sb="0" eb="1">
      <t>ツキ</t>
    </rPh>
    <rPh sb="1" eb="2">
      <t>ヒ</t>
    </rPh>
    <rPh sb="2" eb="3">
      <t>キ</t>
    </rPh>
    <rPh sb="3" eb="4">
      <t>キン</t>
    </rPh>
    <rPh sb="4" eb="5">
      <t>ツチ</t>
    </rPh>
    <rPh sb="5" eb="6">
      <t>ニチ</t>
    </rPh>
    <phoneticPr fontId="13"/>
  </si>
  <si>
    <t>www.guangming-clinic.com</t>
    <phoneticPr fontId="9"/>
  </si>
  <si>
    <t>眼科、美容外科：ZH</t>
    <phoneticPr fontId="13"/>
  </si>
  <si>
    <t>11:00-13:30 ,15:30-20:00 北京語、台湾語</t>
    <phoneticPr fontId="9"/>
  </si>
  <si>
    <t>中杉通り整形外科</t>
    <phoneticPr fontId="13"/>
  </si>
  <si>
    <t>Nakasugi Orthopedics</t>
  </si>
  <si>
    <t>176-0024</t>
  </si>
  <si>
    <t>東京都練馬区中村3-24-15</t>
    <phoneticPr fontId="13"/>
  </si>
  <si>
    <t>3-24-15　Ｎａｋａｍｕｒａ　Ｎｅｒｉｍａ　Ｔｏｋｙｏ　</t>
  </si>
  <si>
    <t>03-3999-7916</t>
  </si>
  <si>
    <t>月火水金曜日　9：00-12：30　15：00-18：30　木土曜日9：00-12：30</t>
    <phoneticPr fontId="13"/>
  </si>
  <si>
    <t>http://nsdsg.com/</t>
  </si>
  <si>
    <t>整形外科：ZH　内科：ZH　リハビリテーション科：ZH　リウマチ科：ZH</t>
    <phoneticPr fontId="13"/>
  </si>
  <si>
    <t>いとう王子神谷内科外科クリニック</t>
    <phoneticPr fontId="13"/>
  </si>
  <si>
    <t>Ito Ojikamiya Naika-Geka Clinic</t>
  </si>
  <si>
    <t>114-0002</t>
  </si>
  <si>
    <t xml:space="preserve">北区王子５－５－３　シーメゾン王子神谷３Ｆ </t>
    <phoneticPr fontId="13"/>
  </si>
  <si>
    <t>5-5-3,ouji,kitaku,tokyo</t>
  </si>
  <si>
    <t>03-5959-7705</t>
  </si>
  <si>
    <t>月-土:９時半～12時半、14時～17時半</t>
    <rPh sb="0" eb="1">
      <t>ツキ</t>
    </rPh>
    <rPh sb="2" eb="3">
      <t>ツチ</t>
    </rPh>
    <phoneticPr fontId="13"/>
  </si>
  <si>
    <t xml:space="preserve">https://itokc.jp/ </t>
  </si>
  <si>
    <t>内科、外科、乳腺外科、皮膚科、消化器内科、泌尿器科：EN</t>
    <phoneticPr fontId="13"/>
  </si>
  <si>
    <t>冲永眼科クリニック</t>
    <phoneticPr fontId="13"/>
  </si>
  <si>
    <t>Okinaga eye clinic</t>
  </si>
  <si>
    <t>174-0053</t>
  </si>
  <si>
    <t>東京都板橋区清水町1-10</t>
    <phoneticPr fontId="13"/>
  </si>
  <si>
    <t>1-10, Shimizu-cho, Itabashi-ku, Tokyo 174-0053, Japan</t>
  </si>
  <si>
    <t>03-3962-0929：英語</t>
  </si>
  <si>
    <t>月、火、木、金、土:9:00-12:00　火:15:00-17:00</t>
    <phoneticPr fontId="13"/>
  </si>
  <si>
    <t>http://www.eyeclinic.co.jp/（日本語）</t>
    <phoneticPr fontId="29"/>
  </si>
  <si>
    <t>池袋デンタルクリニック</t>
    <phoneticPr fontId="13"/>
  </si>
  <si>
    <t xml:space="preserve">IKEBUKURO DENNTARUKURINIKKU </t>
  </si>
  <si>
    <t>171ー0021</t>
  </si>
  <si>
    <t>東京都豊島区西池袋１丁目16ー10第２三笠ビル４F</t>
    <phoneticPr fontId="13"/>
  </si>
  <si>
    <t>tokyoto tosimakunisiikebukuro  1-16-10dainimikasabiru 4F</t>
  </si>
  <si>
    <t>03-5985-1180</t>
  </si>
  <si>
    <t>月火木金土日10時〜19時</t>
    <phoneticPr fontId="13"/>
  </si>
  <si>
    <t>WWW.ikebukurodc.com</t>
  </si>
  <si>
    <t>VISA,MASTER,AMEX,DinersClUB JCB,</t>
  </si>
  <si>
    <t>地方独立行政法人東京都立病院機構　東京都立豊島病院</t>
    <rPh sb="8" eb="11">
      <t>トウキョウト</t>
    </rPh>
    <rPh sb="11" eb="12">
      <t>リツ</t>
    </rPh>
    <rPh sb="12" eb="14">
      <t>ビョウイン</t>
    </rPh>
    <rPh sb="14" eb="16">
      <t>キコウ</t>
    </rPh>
    <rPh sb="17" eb="20">
      <t>トウキョウト</t>
    </rPh>
    <rPh sb="20" eb="21">
      <t>リツ</t>
    </rPh>
    <rPh sb="21" eb="23">
      <t>トシマ</t>
    </rPh>
    <rPh sb="23" eb="25">
      <t>ビョウイン</t>
    </rPh>
    <phoneticPr fontId="13"/>
  </si>
  <si>
    <t>Tokyo Metropolitan Toshima Hospital</t>
    <phoneticPr fontId="1"/>
  </si>
  <si>
    <t>東京都板橋区栄町33-1</t>
    <phoneticPr fontId="13"/>
  </si>
  <si>
    <t>33-1 Sakae-cho, Itabashi-ku, Tokyo</t>
  </si>
  <si>
    <t>03-5375-1234</t>
  </si>
  <si>
    <t>＜日本語＞https://www.tmhp.jp/toshima/
＜英語＞https://www.tmhp.jp/toshima/en/</t>
    <phoneticPr fontId="1"/>
  </si>
  <si>
    <t>内科 ：EN
神経内科 ：EN
内分泌・代謝内科 ：EN
呼吸器内科 ：EN
消化器内科 ：EN
循環器内科 ：EN
腎臓内科 ：EN
血液内科 ：EN
精神科 ：EN
小児科 ：EN
外科 ：EN
消化器外科 ：EN
乳腺外科 ：EN
整形外科 ：EN
形成外科 ：EN
脳神経外科 ：EN
皮膚科 ：EN
泌尿器科 ：EN
産婦人科 ：EN
眼科 ：EN
耳鼻咽喉科 ：EN
リハビリテーション科 ：EN
放射線科 ：EN
歯科口腔外科 ：EN
麻酔科 ：EN
感染症内科 ：EN
緩和ケア内科 ：EN
病理診断科 ：EN
救急科 ：EN</t>
    <phoneticPr fontId="13"/>
  </si>
  <si>
    <t>ID、QUICPay、Apple Pay、Suica、SUGOCA、Kitaca、ICOCA、TOICA、PASNO、nimoca、PayPay</t>
    <phoneticPr fontId="1"/>
  </si>
  <si>
    <t>平日　8：30-17：15</t>
  </si>
  <si>
    <t>24時間：英語、中国語、韓国語、ポルトガル語、スペイン語
8：30-24：00：ベトナム語、ロシア語、タイ語
平日　10：00-19：00：フランス語、タガログ語</t>
  </si>
  <si>
    <t>医療法人社団四誓会
尾崎矯正歯科クリニック</t>
    <phoneticPr fontId="13"/>
  </si>
  <si>
    <t>Ozaki Orthodontic Clinic</t>
  </si>
  <si>
    <t>東京都豊島区東池袋
1-14-10 ポプラビル10F</t>
    <phoneticPr fontId="13"/>
  </si>
  <si>
    <t xml:space="preserve">POPURA BLDG. 10F, 1-14-10, Higashiikebukuro, Toshima-ku, Tokyo, Japan
</t>
  </si>
  <si>
    <t>03-3981-9679</t>
  </si>
  <si>
    <t>火 11:00-20:30
水木金 10:00-19:30
土日 9:00-18:30</t>
    <phoneticPr fontId="13"/>
  </si>
  <si>
    <t>http://ozaki-ooc.com/</t>
  </si>
  <si>
    <t>医療法人社団つばき会　巣鴨千石皮ふ科</t>
    <phoneticPr fontId="13"/>
  </si>
  <si>
    <t xml:space="preserve"> Sugamo Sengoku Dermatology</t>
  </si>
  <si>
    <t>170-0002</t>
    <phoneticPr fontId="1"/>
  </si>
  <si>
    <t>東京都豊島区巣鴨１丁目２０−１０ 宝生第一ビル5F</t>
    <phoneticPr fontId="13"/>
  </si>
  <si>
    <t>1-20-10 Sugamo Toshima-ku, Tokyo Hosho first building 5F</t>
  </si>
  <si>
    <t>03-3941-1241（英語）</t>
  </si>
  <si>
    <t>月火木金:9:00-1３:00、15:30-18:30、土:9:00-1３:00</t>
    <phoneticPr fontId="13"/>
  </si>
  <si>
    <t>https://sugamo-sengoku-hifu.jp/english.html(英語）、https://sugamo-sengoku-hifu.jp/english/medicines(英語）、https://sugamo-sengoku-hifu.jp/english/symptoms（英語）、https://sugamo-sengoku-hifu.jp/korean.html（ハングル）、https://sugamo-sengoku-hifu.jp/simplified-chinese.html（簡体中文）、https://sugamo-sengoku-hifu.jp/traditional-chinese.html（繁體中文）</t>
  </si>
  <si>
    <t>皮膚科・アレルギー科・美容皮膚科（英語、中国語・ハングル、タイ語、タガログ語、ミャンマー語、ベトナム語、ベンガル語、フランス語、ポルトガル語、ポルトガル語、ロシア語、イタリア語、スペイン語）</t>
    <phoneticPr fontId="13"/>
  </si>
  <si>
    <t>対応は翻訳機（ポケトーク）使用。対応可能時間：診療時間に同じ。電話対応：13:30-15:30</t>
  </si>
  <si>
    <t>医療法人社団康静会　赤羽ウェルネスクリニック</t>
    <rPh sb="0" eb="4">
      <t xml:space="preserve">イリョウホウジン </t>
    </rPh>
    <rPh sb="4" eb="6">
      <t xml:space="preserve">シャダン </t>
    </rPh>
    <rPh sb="6" eb="9">
      <t xml:space="preserve">コウセイカイ </t>
    </rPh>
    <rPh sb="10" eb="12">
      <t xml:space="preserve">アカバネ </t>
    </rPh>
    <phoneticPr fontId="13"/>
  </si>
  <si>
    <t>Medical Corporation Koseikai Akabane Wellness Clinic</t>
  </si>
  <si>
    <t>115-0045</t>
  </si>
  <si>
    <t>東京都北区赤羽2丁目15-10 山田ビル3階</t>
    <rPh sb="16" eb="18">
      <t xml:space="preserve">ヤマダ </t>
    </rPh>
    <rPh sb="21" eb="22">
      <t xml:space="preserve">カイ </t>
    </rPh>
    <phoneticPr fontId="13"/>
  </si>
  <si>
    <t>Yamada Building 3F, 2-15-10 Akabane, Kita-ku, Tokyo</t>
  </si>
  <si>
    <t>03-3902-1111</t>
  </si>
  <si>
    <t>月・火・木・金・土　10:00〜19:00</t>
    <rPh sb="0" eb="1">
      <t xml:space="preserve">ゲツ </t>
    </rPh>
    <rPh sb="2" eb="3">
      <t xml:space="preserve">カ </t>
    </rPh>
    <rPh sb="4" eb="5">
      <t xml:space="preserve">モク </t>
    </rPh>
    <rPh sb="6" eb="7">
      <t xml:space="preserve">キン </t>
    </rPh>
    <rPh sb="7" eb="8">
      <t>・</t>
    </rPh>
    <rPh sb="8" eb="9">
      <t xml:space="preserve">ド </t>
    </rPh>
    <phoneticPr fontId="13"/>
  </si>
  <si>
    <t>https://akabane-clinic.jp/</t>
  </si>
  <si>
    <t>血管外科・整形外科</t>
    <phoneticPr fontId="13"/>
  </si>
  <si>
    <t>VISA・master・JCB・AMEX・ダイナース</t>
  </si>
  <si>
    <t>英語/10:00-19:00</t>
    <phoneticPr fontId="1"/>
  </si>
  <si>
    <t>医療法人財団真永会　東京ネフロクリニック</t>
    <phoneticPr fontId="13"/>
  </si>
  <si>
    <t>Tokyo Nephrology Clinic</t>
  </si>
  <si>
    <t>173-0003</t>
  </si>
  <si>
    <t>東京都豊島区駒込3-3-19 Orchid Place 7F</t>
    <phoneticPr fontId="13"/>
  </si>
  <si>
    <t>ORCHID PLACE 7F, 3-3-19 Komagome, Toshima-ku, Tokyo 170-0003</t>
  </si>
  <si>
    <t>03-3949-5801</t>
  </si>
  <si>
    <t xml:space="preserve">月水金9:00-18:00
火木土9:00-12:00
</t>
    <phoneticPr fontId="13"/>
  </si>
  <si>
    <t>https://tokyo-nephro-clinic.com（日本語）
https://tokyo-nephro-clinic.com/english.html（英語）</t>
  </si>
  <si>
    <t>腎臓内科、泌尿器科/英語</t>
    <phoneticPr fontId="13"/>
  </si>
  <si>
    <t>VISA、
MASTER、
Union Pay,
iD</t>
  </si>
  <si>
    <t>Suica, PASMO, ICOCA, nanaco 
Alipay、WeChatPay、LINE Pay,
au Pay, PayPay,
Jcoin, Kitaca</t>
  </si>
  <si>
    <t>英語/9:00-18:00</t>
  </si>
  <si>
    <t>平和国際医院</t>
    <phoneticPr fontId="13"/>
  </si>
  <si>
    <t>HEIWA　International　CLNIC</t>
  </si>
  <si>
    <t>171-0014</t>
  </si>
  <si>
    <t>東京都豊島区池袋2-48-8恩和ビル2階</t>
    <phoneticPr fontId="13"/>
  </si>
  <si>
    <t>Onwa　2Fikebukuro2-48-8 tosima City,tokyo 171-0014</t>
  </si>
  <si>
    <t>03-5904-8608</t>
  </si>
  <si>
    <t>月火金土曜 13：00-17:00</t>
    <phoneticPr fontId="13"/>
  </si>
  <si>
    <t>https://www.heiwaic.com/</t>
  </si>
  <si>
    <t>内科　循環器内科　腎臓内科</t>
    <phoneticPr fontId="13"/>
  </si>
  <si>
    <t>VISA、Master,,JCB</t>
  </si>
  <si>
    <t>paypay</t>
  </si>
  <si>
    <t>中国語/月火金土曜 13：00-17:00</t>
  </si>
  <si>
    <t>医療法人社団渋谷医院</t>
    <phoneticPr fontId="1"/>
  </si>
  <si>
    <t>shibuya medical clinic</t>
    <phoneticPr fontId="1"/>
  </si>
  <si>
    <t>178-0062</t>
  </si>
  <si>
    <t>東京都練馬区大泉町2-60-5</t>
  </si>
  <si>
    <t>2-60-5,Oizumi-machi,Nerima-Ku,Tokyo</t>
  </si>
  <si>
    <t>03-3922-0022</t>
    <phoneticPr fontId="1"/>
  </si>
  <si>
    <t>8:50-11:50 14:50-18:50</t>
    <phoneticPr fontId="1"/>
  </si>
  <si>
    <t>shibuya-iin.jp</t>
  </si>
  <si>
    <t>英語　9:00-12:00 15:00-19:00</t>
    <phoneticPr fontId="1"/>
  </si>
  <si>
    <t>池袋なごみクリニック</t>
    <rPh sb="0" eb="2">
      <t>イケブクロ</t>
    </rPh>
    <phoneticPr fontId="92"/>
  </si>
  <si>
    <t>IkebukuroNagomiClinic</t>
  </si>
  <si>
    <t>171-0022</t>
  </si>
  <si>
    <t>東京都豊島区南池袋２-27-４青柳池袋駅前ビル７階</t>
  </si>
  <si>
    <t>2-27-4 Minamiikebukuro Toshima-ku. Tokyo,
171-0022. JAPAN</t>
  </si>
  <si>
    <t>03-6709-1392</t>
  </si>
  <si>
    <t>月曜日～土曜日9時から12時・18時から21時　日曜日9時から17時</t>
    <rPh sb="0" eb="3">
      <t>ゲツヨウビ</t>
    </rPh>
    <rPh sb="4" eb="7">
      <t>ドヨウビ</t>
    </rPh>
    <rPh sb="8" eb="9">
      <t>ジ</t>
    </rPh>
    <rPh sb="13" eb="14">
      <t>ジ</t>
    </rPh>
    <rPh sb="17" eb="18">
      <t>ジ</t>
    </rPh>
    <rPh sb="22" eb="23">
      <t>ジ</t>
    </rPh>
    <rPh sb="24" eb="27">
      <t>ニチヨウビ</t>
    </rPh>
    <rPh sb="28" eb="29">
      <t>ジ</t>
    </rPh>
    <rPh sb="33" eb="34">
      <t>ジ</t>
    </rPh>
    <phoneticPr fontId="92"/>
  </si>
  <si>
    <t>https://ikenago.net/</t>
  </si>
  <si>
    <t>内科　小児科　小児外科</t>
    <rPh sb="0" eb="2">
      <t>ナイカ</t>
    </rPh>
    <rPh sb="3" eb="6">
      <t>ショウニカ</t>
    </rPh>
    <rPh sb="7" eb="11">
      <t>ショウニゲカ</t>
    </rPh>
    <phoneticPr fontId="92"/>
  </si>
  <si>
    <t>VISA　Mastercard　JCB　Amex　Diners</t>
  </si>
  <si>
    <t>各種交通系　WAON　nanaco　iD　楽天Edy　</t>
    <rPh sb="0" eb="2">
      <t>カクシュ</t>
    </rPh>
    <rPh sb="2" eb="4">
      <t>コウツウ</t>
    </rPh>
    <rPh sb="4" eb="5">
      <t>ケイ</t>
    </rPh>
    <rPh sb="21" eb="23">
      <t>ラクテン</t>
    </rPh>
    <phoneticPr fontId="92"/>
  </si>
  <si>
    <t>医療機関向け救急通訳サービスで対応できる言語　医療機関向け救急通訳サービス受付可能時間内に限る</t>
    <rPh sb="15" eb="17">
      <t>タイオウ</t>
    </rPh>
    <rPh sb="20" eb="22">
      <t>ゲンゴ</t>
    </rPh>
    <rPh sb="37" eb="39">
      <t>ウケツケ</t>
    </rPh>
    <rPh sb="39" eb="41">
      <t>カノウ</t>
    </rPh>
    <rPh sb="41" eb="43">
      <t>ジカン</t>
    </rPh>
    <rPh sb="43" eb="44">
      <t>ナイ</t>
    </rPh>
    <rPh sb="45" eb="46">
      <t>カギ</t>
    </rPh>
    <phoneticPr fontId="92"/>
  </si>
  <si>
    <t>翻訳機で対応できるすべての言語</t>
    <rPh sb="0" eb="3">
      <t>ホンヤクキ</t>
    </rPh>
    <rPh sb="4" eb="6">
      <t>タイオウ</t>
    </rPh>
    <rPh sb="13" eb="15">
      <t>ゲンゴ</t>
    </rPh>
    <phoneticPr fontId="92"/>
  </si>
  <si>
    <t>巣鴨なごみクリニック</t>
    <rPh sb="0" eb="2">
      <t>スガモ</t>
    </rPh>
    <phoneticPr fontId="92"/>
  </si>
  <si>
    <t>SugamoNagomiClinic</t>
  </si>
  <si>
    <t>170-0002</t>
  </si>
  <si>
    <t>東京都豊島区巣鴨1-17-6MEFULL巣鴨7階</t>
  </si>
  <si>
    <t>1-17-6 Sugamo Toshima-ku. Tokyo,
170-0002. JAPAN</t>
  </si>
  <si>
    <t>03-5981-8521</t>
  </si>
  <si>
    <t>月曜日～土曜日9時から12時・18時から21時　日曜日9時から17時(急患のみ)</t>
    <rPh sb="0" eb="3">
      <t>ゲツヨウビ</t>
    </rPh>
    <rPh sb="4" eb="7">
      <t>ドヨウビ</t>
    </rPh>
    <rPh sb="8" eb="9">
      <t>ジ</t>
    </rPh>
    <rPh sb="13" eb="14">
      <t>ジ</t>
    </rPh>
    <rPh sb="17" eb="18">
      <t>ジ</t>
    </rPh>
    <rPh sb="22" eb="23">
      <t>ジ</t>
    </rPh>
    <rPh sb="24" eb="27">
      <t>ニチヨウビ</t>
    </rPh>
    <rPh sb="28" eb="29">
      <t>ジ</t>
    </rPh>
    <rPh sb="33" eb="34">
      <t>ジ</t>
    </rPh>
    <rPh sb="35" eb="37">
      <t>キュウカン</t>
    </rPh>
    <phoneticPr fontId="92"/>
  </si>
  <si>
    <t>https://suganago.net/</t>
  </si>
  <si>
    <t>内科・小児科・小児外科・外科・整形外科</t>
    <rPh sb="0" eb="2">
      <t>ナイカ</t>
    </rPh>
    <rPh sb="3" eb="6">
      <t>ショウニカ</t>
    </rPh>
    <rPh sb="7" eb="11">
      <t>ショウニゲカ</t>
    </rPh>
    <rPh sb="12" eb="14">
      <t>ゲカ</t>
    </rPh>
    <rPh sb="15" eb="19">
      <t>セイケイゲカ</t>
    </rPh>
    <phoneticPr fontId="92"/>
  </si>
  <si>
    <t>各種交通系　WAON　nanaco　iD　楽天Edy　Quicpay</t>
    <rPh sb="0" eb="2">
      <t>カクシュ</t>
    </rPh>
    <rPh sb="2" eb="4">
      <t>コウツウ</t>
    </rPh>
    <rPh sb="4" eb="5">
      <t>ケイ</t>
    </rPh>
    <rPh sb="21" eb="23">
      <t>ラクテン</t>
    </rPh>
    <phoneticPr fontId="92"/>
  </si>
  <si>
    <t>医療機関向け救急通訳サービスで対応できる言語　医療機関向け救急通訳サービス受付可能時間内に限る</t>
  </si>
  <si>
    <t>翻訳機で対応できるすべての言語</t>
  </si>
  <si>
    <t>医療法人社団真成会　野口医院</t>
    <rPh sb="0" eb="6">
      <t>イリョウホウジンシャダン</t>
    </rPh>
    <rPh sb="6" eb="9">
      <t>シンセイカイ</t>
    </rPh>
    <rPh sb="10" eb="14">
      <t>ノグチイイン</t>
    </rPh>
    <phoneticPr fontId="13"/>
  </si>
  <si>
    <t>ＮＯＧＵＣＨＩ　Ｃｌｉｎｉｃ</t>
  </si>
  <si>
    <t>176-0011</t>
  </si>
  <si>
    <t>東京都練馬区豊玉上1-13-6</t>
    <rPh sb="0" eb="3">
      <t>トウキョウト</t>
    </rPh>
    <rPh sb="3" eb="9">
      <t>ネリマクトヨタマウエ</t>
    </rPh>
    <phoneticPr fontId="1"/>
  </si>
  <si>
    <t>１Ｆ　１－１３－６　Ｔｏｙｏｔａｍａ－Ｋａｍｉ　Ｎｅｒｉｍａ－Ｋｕ</t>
  </si>
  <si>
    <t>03-3994-5018</t>
  </si>
  <si>
    <t>月・水・金15：00～17：00</t>
  </si>
  <si>
    <t>http://www.shinseikai-cc.jp（日本語）</t>
  </si>
  <si>
    <t>内科：英語 循環器科：英語</t>
    <rPh sb="0" eb="13">
      <t>ナイカエイゴジュンカンキカエイゴ</t>
    </rPh>
    <phoneticPr fontId="1"/>
  </si>
  <si>
    <t>楽天Edy、Suica, PASMO, Waon, nanaco</t>
  </si>
  <si>
    <t>医療法人社団飛馬会　新宿ブレストセンタークサマクリニック</t>
    <phoneticPr fontId="1"/>
  </si>
  <si>
    <t>Shinjuku breastcenter KUSAMA Clinic</t>
  </si>
  <si>
    <t>新宿区西新宿７－１１－9　4F</t>
  </si>
  <si>
    <t>７－１１－9　4F　Nishi-sinjuku Shinjuku-ku Tokyo</t>
  </si>
  <si>
    <t>月－金9－19時　土日10－16時　英語</t>
  </si>
  <si>
    <t>www.breastcenter.jp</t>
  </si>
  <si>
    <t>乳腺科　英語</t>
  </si>
  <si>
    <t>VISA master card</t>
  </si>
  <si>
    <t>医療法人社団　順雄会　ユウ整形外科</t>
    <rPh sb="0" eb="6">
      <t>イリョウホウジンシャダン</t>
    </rPh>
    <rPh sb="7" eb="10">
      <t>ジュンユウカイ</t>
    </rPh>
    <rPh sb="13" eb="17">
      <t>セイケイゲカ</t>
    </rPh>
    <phoneticPr fontId="16"/>
  </si>
  <si>
    <t>you orthopaedics</t>
  </si>
  <si>
    <t>176-0021</t>
  </si>
  <si>
    <t>東京都練馬区貫井3－1－9　フラックス３F</t>
    <rPh sb="0" eb="8">
      <t>トウキョウトネリマクヌクイ</t>
    </rPh>
    <phoneticPr fontId="16"/>
  </si>
  <si>
    <t>3rd　foor 3-1-9 Nukui Nerima-ku Tokyou 176-0021,Japan</t>
  </si>
  <si>
    <t>03－5971－7811</t>
  </si>
  <si>
    <t>9：00-12：30、15：00-18：30</t>
  </si>
  <si>
    <t>http：//www.you-seikei.jp</t>
  </si>
  <si>
    <t>整形外科:英語、韓国語、中国語</t>
    <rPh sb="0" eb="4">
      <t>セイケイゲカ</t>
    </rPh>
    <rPh sb="5" eb="7">
      <t>エイゴ</t>
    </rPh>
    <rPh sb="8" eb="11">
      <t>カンコクゴ</t>
    </rPh>
    <rPh sb="12" eb="15">
      <t>チュウゴクゴ</t>
    </rPh>
    <phoneticPr fontId="16"/>
  </si>
  <si>
    <t>英語/9：00-12：30、15：00-18：30</t>
    <rPh sb="0" eb="2">
      <t>エイゴ</t>
    </rPh>
    <phoneticPr fontId="16"/>
  </si>
  <si>
    <t>韓国語/9：00-12：30、15：00-18：30</t>
    <rPh sb="0" eb="3">
      <t>カンコクゴ</t>
    </rPh>
    <phoneticPr fontId="16"/>
  </si>
  <si>
    <t>中国語/9：00-12：30、15：00-18：30</t>
    <rPh sb="0" eb="3">
      <t>チュウゴクゴ</t>
    </rPh>
    <phoneticPr fontId="16"/>
  </si>
  <si>
    <t>第一病院</t>
    <rPh sb="0" eb="2">
      <t>ダイイチ</t>
    </rPh>
    <rPh sb="2" eb="4">
      <t>ビョウイン</t>
    </rPh>
    <phoneticPr fontId="13"/>
  </si>
  <si>
    <t>DAIICHI HOSPITAL</t>
    <phoneticPr fontId="9"/>
  </si>
  <si>
    <t>125-0041</t>
    <phoneticPr fontId="9"/>
  </si>
  <si>
    <t>東京都葛飾区東金町4-2-10</t>
    <phoneticPr fontId="13"/>
  </si>
  <si>
    <t>4-2-10 Higashikanamachi, Katsushika-ku, Tokyo</t>
    <phoneticPr fontId="9"/>
  </si>
  <si>
    <t>03-3607-0007</t>
    <phoneticPr fontId="9"/>
  </si>
  <si>
    <t>平日9:00～12:00、14:00～17:00　土曜9:00～12:00</t>
    <phoneticPr fontId="13"/>
  </si>
  <si>
    <t>https://www.daiichi.or.jp/</t>
    <phoneticPr fontId="1"/>
  </si>
  <si>
    <t>内科、外科、整形外科、リハビリテーション科、脳神経外科、皮膚科、心臓血管外科、脳神経内科、泌尿器科、乳腺外科、糖尿病内科、循環器内科、肝臓内科：EN</t>
    <rPh sb="0" eb="2">
      <t>ナイカ</t>
    </rPh>
    <rPh sb="3" eb="5">
      <t>ゲカ</t>
    </rPh>
    <rPh sb="6" eb="8">
      <t>セイケイ</t>
    </rPh>
    <rPh sb="8" eb="10">
      <t>ゲカ</t>
    </rPh>
    <rPh sb="20" eb="21">
      <t>カ</t>
    </rPh>
    <rPh sb="22" eb="25">
      <t>ノウシンケイ</t>
    </rPh>
    <rPh sb="25" eb="27">
      <t>ゲカ</t>
    </rPh>
    <rPh sb="28" eb="31">
      <t>ヒフカ</t>
    </rPh>
    <rPh sb="32" eb="34">
      <t>シンゾウ</t>
    </rPh>
    <rPh sb="34" eb="36">
      <t>ケッカン</t>
    </rPh>
    <rPh sb="36" eb="38">
      <t>ゲカ</t>
    </rPh>
    <rPh sb="39" eb="42">
      <t>ノウシンケイ</t>
    </rPh>
    <rPh sb="42" eb="44">
      <t>ナイカ</t>
    </rPh>
    <rPh sb="45" eb="49">
      <t>ヒニョウキカ</t>
    </rPh>
    <rPh sb="50" eb="52">
      <t>ニュウセン</t>
    </rPh>
    <rPh sb="52" eb="54">
      <t>ゲカ</t>
    </rPh>
    <rPh sb="55" eb="58">
      <t>トウニョウビョウ</t>
    </rPh>
    <rPh sb="58" eb="60">
      <t>ナイカ</t>
    </rPh>
    <rPh sb="61" eb="64">
      <t>ジュンカンキ</t>
    </rPh>
    <rPh sb="64" eb="66">
      <t>ナイカ</t>
    </rPh>
    <rPh sb="67" eb="69">
      <t>カンゾウ</t>
    </rPh>
    <rPh sb="69" eb="71">
      <t>ナイカ</t>
    </rPh>
    <phoneticPr fontId="13"/>
  </si>
  <si>
    <t>JCB、MasterCard、VISA、American Express、UC</t>
    <phoneticPr fontId="9"/>
  </si>
  <si>
    <t>英語、中国語:外来受付時間内</t>
    <rPh sb="0" eb="2">
      <t>エイゴ</t>
    </rPh>
    <rPh sb="3" eb="6">
      <t>チュウゴクゴ</t>
    </rPh>
    <rPh sb="7" eb="9">
      <t>ガイライ</t>
    </rPh>
    <rPh sb="9" eb="11">
      <t>ウケツケ</t>
    </rPh>
    <rPh sb="11" eb="13">
      <t>ジカン</t>
    </rPh>
    <rPh sb="13" eb="14">
      <t>ナイ</t>
    </rPh>
    <phoneticPr fontId="9"/>
  </si>
  <si>
    <t>あおば眼科クリニック</t>
    <rPh sb="3" eb="5">
      <t>ガンカ</t>
    </rPh>
    <phoneticPr fontId="13"/>
  </si>
  <si>
    <t>Aoba Eye Clinic</t>
  </si>
  <si>
    <t>121-0816</t>
  </si>
  <si>
    <t>東京都足立区梅島1-4-3</t>
    <phoneticPr fontId="13"/>
  </si>
  <si>
    <t>1-4-3 Umejima, Adachi-ku, Tokyo, 121-0816</t>
  </si>
  <si>
    <t>03-5845-8020</t>
  </si>
  <si>
    <t>月-金:9:30-12:30,15:00-18:30　土日・祝日:9:30-12:30</t>
    <phoneticPr fontId="13"/>
  </si>
  <si>
    <t>http://www.aoba-eyeclinic.com (日本語)</t>
  </si>
  <si>
    <t>1306 区東北部</t>
  </si>
  <si>
    <t>医療法人社団　成風会　高橋クリニック</t>
    <rPh sb="0" eb="2">
      <t>イリョウ</t>
    </rPh>
    <rPh sb="2" eb="4">
      <t>ホウジン</t>
    </rPh>
    <rPh sb="4" eb="6">
      <t>シャダン</t>
    </rPh>
    <rPh sb="7" eb="9">
      <t>セイフウ</t>
    </rPh>
    <rPh sb="9" eb="10">
      <t>カイ</t>
    </rPh>
    <rPh sb="11" eb="13">
      <t>タカハシ</t>
    </rPh>
    <phoneticPr fontId="13"/>
  </si>
  <si>
    <t>Takahashi Clinic</t>
  </si>
  <si>
    <t>123-0841</t>
  </si>
  <si>
    <t>東京都足立区西新井5-15-9</t>
    <phoneticPr fontId="13"/>
  </si>
  <si>
    <t>5-15-9 Nishiarai, Adachi-ku, Tokyo, 123-0841</t>
    <phoneticPr fontId="1"/>
  </si>
  <si>
    <t>03-3854-3031</t>
  </si>
  <si>
    <t>月/水/木/金:9:00-12:30　15:00-18:30　土/日:9:00-12:30</t>
    <phoneticPr fontId="13"/>
  </si>
  <si>
    <t>www.takahashi-clinic-adachi.com</t>
    <phoneticPr fontId="1"/>
  </si>
  <si>
    <t>内科/外科：EN,KO</t>
    <phoneticPr fontId="13"/>
  </si>
  <si>
    <t>英語/月水木金 9:00-18:00
土日 9:00-13:00</t>
    <rPh sb="0" eb="2">
      <t>エイゴ</t>
    </rPh>
    <phoneticPr fontId="1"/>
  </si>
  <si>
    <t>医療法人社団明芳会　イムス東京葛飾総合病院</t>
    <rPh sb="0" eb="2">
      <t>イリョウ</t>
    </rPh>
    <rPh sb="2" eb="4">
      <t>ホウジン</t>
    </rPh>
    <rPh sb="4" eb="6">
      <t>シャダン</t>
    </rPh>
    <rPh sb="6" eb="7">
      <t>メイ</t>
    </rPh>
    <rPh sb="7" eb="8">
      <t>ホウ</t>
    </rPh>
    <rPh sb="8" eb="9">
      <t>カイ</t>
    </rPh>
    <rPh sb="13" eb="15">
      <t>トウキョウ</t>
    </rPh>
    <rPh sb="15" eb="17">
      <t>カツシカ</t>
    </rPh>
    <rPh sb="17" eb="19">
      <t>ソウゴウ</t>
    </rPh>
    <rPh sb="19" eb="21">
      <t>ビョウイン</t>
    </rPh>
    <phoneticPr fontId="13"/>
  </si>
  <si>
    <t>IMS TOKYO KATSUSHIKA GENERAL HOSPITAL</t>
  </si>
  <si>
    <t>124-0025</t>
  </si>
  <si>
    <t>東京都葛飾区西新小岩4-18-1</t>
    <rPh sb="3" eb="6">
      <t>カツシカク</t>
    </rPh>
    <rPh sb="6" eb="10">
      <t>ニシシンコイワ</t>
    </rPh>
    <phoneticPr fontId="13"/>
  </si>
  <si>
    <t>4-8-1, Nishi-Shinkoiwa, Katsushika, Tokyo, 124-0025</t>
  </si>
  <si>
    <t>03-5670-9901</t>
  </si>
  <si>
    <t>月-土:8:00-12:30,13:00-17:00（診療科によって異なります）</t>
    <rPh sb="27" eb="30">
      <t>シンリョウカ</t>
    </rPh>
    <rPh sb="34" eb="35">
      <t>コト</t>
    </rPh>
    <phoneticPr fontId="13"/>
  </si>
  <si>
    <t>http://www.ims.gr.jp/tokyo-katsushika/ (日本語)　http://www.ims.gr.jp/tokyo-katsushika/about/en.html (英語)　http://www.ims.gr.jp/tokyo-katsushika/about/chi.html (中国語)　http://www.ims.gr.jp/tokyo-katsushika/about/vnm.html (ベトナム語)</t>
    <rPh sb="98" eb="99">
      <t>エイ</t>
    </rPh>
    <rPh sb="156" eb="158">
      <t>チュウゴク</t>
    </rPh>
    <phoneticPr fontId="29"/>
  </si>
  <si>
    <t>救急科：EN,ZH　内科：EN,ZH　外科：EN,ZH　小児科：EN,ZH　皮膚科：EN,ZH　脳神経外科：EN,ZH　泌尿器科：EN,ZH　整形外科：EN,ZH　眼科：EN,ZH</t>
    <rPh sb="0" eb="3">
      <t>キュウキュウカ</t>
    </rPh>
    <rPh sb="38" eb="41">
      <t>ヒフカ</t>
    </rPh>
    <rPh sb="48" eb="51">
      <t>ノウシンケイ</t>
    </rPh>
    <rPh sb="51" eb="53">
      <t>ゲカ</t>
    </rPh>
    <rPh sb="60" eb="64">
      <t>ヒニョウキカ</t>
    </rPh>
    <rPh sb="71" eb="73">
      <t>セイケイ</t>
    </rPh>
    <rPh sb="73" eb="75">
      <t>ゲカ</t>
    </rPh>
    <rPh sb="82" eb="84">
      <t>ガンカ</t>
    </rPh>
    <phoneticPr fontId="13"/>
  </si>
  <si>
    <t>ヴィナシス金町内科クリニック</t>
    <rPh sb="5" eb="6">
      <t>キン</t>
    </rPh>
    <rPh sb="6" eb="7">
      <t>マチ</t>
    </rPh>
    <rPh sb="7" eb="9">
      <t>ナイカ</t>
    </rPh>
    <phoneticPr fontId="13"/>
  </si>
  <si>
    <t>Venasis Kanamachi Medical Clinic</t>
  </si>
  <si>
    <t>125-0042</t>
  </si>
  <si>
    <t>東京都葛飾区金町6-2-1-2F214</t>
    <phoneticPr fontId="13"/>
  </si>
  <si>
    <t>#214 2F, 6-2-1 Kanamachi, Katsushika-ku, Tokyo, 125-0042</t>
  </si>
  <si>
    <t>03-5876-9416</t>
  </si>
  <si>
    <t>火/水/木/金:8:30-12:45,15:00-18:45　日:9:30-14:45</t>
    <phoneticPr fontId="13"/>
  </si>
  <si>
    <t>http://www.clinic-kanamachi.com (日本語)　http://www.clinic-kanamachi.jimdo.com (英語)</t>
    <phoneticPr fontId="29"/>
  </si>
  <si>
    <t>金子整形外科内科</t>
    <rPh sb="0" eb="2">
      <t>カネコ</t>
    </rPh>
    <rPh sb="2" eb="4">
      <t>セイケイ</t>
    </rPh>
    <rPh sb="4" eb="6">
      <t>ゲカ</t>
    </rPh>
    <rPh sb="6" eb="8">
      <t>ナイカ</t>
    </rPh>
    <phoneticPr fontId="13"/>
  </si>
  <si>
    <t>Kaneko Orthopaedic and Medical Clinic</t>
  </si>
  <si>
    <t>120-0043</t>
  </si>
  <si>
    <t>東京都足立区千住宮元町1-1</t>
    <phoneticPr fontId="13"/>
  </si>
  <si>
    <t>1-1 Senju Miyamotocho, Adachi-ku, Tokyo, 120-0043</t>
  </si>
  <si>
    <t>03-3888-5567</t>
  </si>
  <si>
    <t>月/火/水/金:8:30-13:00,15:00-19:00　土:8:30-13:00,15:00-17:00</t>
    <phoneticPr fontId="13"/>
  </si>
  <si>
    <t>http://www.kaneko-seikeigekanaika.jp (日本語)</t>
    <phoneticPr fontId="29"/>
  </si>
  <si>
    <t>北綾瀬皮膚科</t>
    <rPh sb="0" eb="3">
      <t>キタアヤセ</t>
    </rPh>
    <rPh sb="3" eb="6">
      <t>ヒフカ</t>
    </rPh>
    <phoneticPr fontId="13"/>
  </si>
  <si>
    <t>Kitaayase Dermatoligy</t>
  </si>
  <si>
    <t>120-0006</t>
  </si>
  <si>
    <t>東京都足立区谷中2-10-1 小倉ビル2F</t>
    <phoneticPr fontId="13"/>
  </si>
  <si>
    <t>2F, Ogura Building, 2-10-1 Yanaka, Adachi-ku, Tokyo, 120-0006</t>
  </si>
  <si>
    <t>03-5697-3048</t>
  </si>
  <si>
    <t>月/火/水/金:9:30-12:30,15:00-18:30　土:9:30-13:30</t>
    <phoneticPr fontId="13"/>
  </si>
  <si>
    <t>http://www.kitaayase-hifuka.com (日本語)</t>
  </si>
  <si>
    <t>VISA、MASTER、JCB</t>
    <phoneticPr fontId="1"/>
  </si>
  <si>
    <t>しみず整形・形成外科</t>
    <rPh sb="3" eb="5">
      <t>セイケイ</t>
    </rPh>
    <rPh sb="6" eb="8">
      <t>ケイセイ</t>
    </rPh>
    <rPh sb="8" eb="10">
      <t>ゲカ</t>
    </rPh>
    <phoneticPr fontId="13"/>
  </si>
  <si>
    <t>Shimizu Orthopedics and Plastic Surgery</t>
  </si>
  <si>
    <t>124-0024</t>
  </si>
  <si>
    <t>東京都葛飾区新小岩1-49-10メディカルタウン新小岩3F</t>
    <phoneticPr fontId="13"/>
  </si>
  <si>
    <t>3F, Medical Town Shinkoiwa, 1-49-10 Shinkoiwa, Katsushika-ku, Tokyo, 124-0024</t>
  </si>
  <si>
    <t>03-5678-6636</t>
  </si>
  <si>
    <t>月/火/木/金:8:30-12:30,14:30-16:30　土:8:00-12:00</t>
    <phoneticPr fontId="13"/>
  </si>
  <si>
    <t>http://shimizu-seikei-keisei.com (日本語)</t>
    <phoneticPr fontId="1"/>
  </si>
  <si>
    <t>皮膚科：EN　整形外科：EN　その他：EN</t>
    <phoneticPr fontId="13"/>
  </si>
  <si>
    <t>マコト歯科医院</t>
    <rPh sb="3" eb="5">
      <t>シカ</t>
    </rPh>
    <rPh sb="5" eb="7">
      <t>イイン</t>
    </rPh>
    <phoneticPr fontId="13"/>
  </si>
  <si>
    <t>Makoto Dental Clinic</t>
  </si>
  <si>
    <t>125-0033</t>
  </si>
  <si>
    <t xml:space="preserve">
東京都葛飾区東水元2-4-1</t>
    <phoneticPr fontId="13"/>
  </si>
  <si>
    <t>2-4-1 Higashimizumoto, Katsushika-ku, Tokyo, 125-0033</t>
  </si>
  <si>
    <t>03-3607-6207</t>
  </si>
  <si>
    <t>月-金:10:00-14:00,15:00-19:00　土:10:00-13:00,14:00-18:00</t>
    <phoneticPr fontId="13"/>
  </si>
  <si>
    <t>http://makoto-shika.info/ (日本語)</t>
  </si>
  <si>
    <t>山﨑内科クリニック</t>
    <rPh sb="0" eb="2">
      <t>ヤマザキ</t>
    </rPh>
    <rPh sb="2" eb="4">
      <t>ナイカ</t>
    </rPh>
    <phoneticPr fontId="13"/>
  </si>
  <si>
    <t>Yamazaki Medical Clinic</t>
  </si>
  <si>
    <t>120-0034</t>
  </si>
  <si>
    <t>東京都足立区千住2-27 フリーデンベルグ1階</t>
    <phoneticPr fontId="13"/>
  </si>
  <si>
    <t>1F, Friedenberg, 2-27 Senju, Adachi-ku, Tokyo, 120-0034</t>
  </si>
  <si>
    <t>03-3881-6565</t>
  </si>
  <si>
    <t>月/火/木/金:9:00-12:00,15:00-18:00　水/土:9:00-12:00</t>
    <phoneticPr fontId="13"/>
  </si>
  <si>
    <t>西日暮里駅前こさか眼科</t>
    <phoneticPr fontId="13"/>
  </si>
  <si>
    <t>Nishi Nippori Kosaka Ganka</t>
  </si>
  <si>
    <t>116-0013</t>
  </si>
  <si>
    <t>荒川区西日暮里５－１４－１－４F</t>
    <phoneticPr fontId="13"/>
  </si>
  <si>
    <t>５－１４－１－４F　Nishinippori Arawaka-ku　Tokyo</t>
  </si>
  <si>
    <t>03-5615-0321</t>
  </si>
  <si>
    <t>月火金:10：00～13：00、14：00～18時　水土:10:00-13:00</t>
    <rPh sb="0" eb="1">
      <t>ツキ</t>
    </rPh>
    <rPh sb="1" eb="2">
      <t>ヒ</t>
    </rPh>
    <rPh sb="2" eb="3">
      <t>キン</t>
    </rPh>
    <rPh sb="26" eb="27">
      <t>ミズ</t>
    </rPh>
    <rPh sb="27" eb="28">
      <t>ツチ</t>
    </rPh>
    <phoneticPr fontId="13"/>
  </si>
  <si>
    <t>kosakaganka.com</t>
  </si>
  <si>
    <t>眼科　EN,KO</t>
    <phoneticPr fontId="13"/>
  </si>
  <si>
    <t>アクア歯科医院北千住</t>
    <phoneticPr fontId="13"/>
  </si>
  <si>
    <t>aQadental Clinic Kitasenju</t>
  </si>
  <si>
    <t>120-0026</t>
  </si>
  <si>
    <t>足立区千住旭町35-17クレール北千住2階</t>
    <phoneticPr fontId="13"/>
  </si>
  <si>
    <t xml:space="preserve">35-17 2F senjuasahicho-cho Adachi-ku Tokyo 120-0026 JAPAN </t>
  </si>
  <si>
    <t>03-3882-6677</t>
  </si>
  <si>
    <t>月火木金土:9:30~13:00 14:00~18:00</t>
    <rPh sb="0" eb="1">
      <t>ツキ</t>
    </rPh>
    <rPh sb="1" eb="2">
      <t>ヒ</t>
    </rPh>
    <rPh sb="2" eb="3">
      <t>モク</t>
    </rPh>
    <rPh sb="3" eb="4">
      <t>キン</t>
    </rPh>
    <rPh sb="4" eb="5">
      <t>ツチ</t>
    </rPh>
    <phoneticPr fontId="13"/>
  </si>
  <si>
    <t>https://aquashika-kitasenju.com/</t>
    <phoneticPr fontId="1"/>
  </si>
  <si>
    <t>歯科：EN,ZH,KO,ES</t>
    <phoneticPr fontId="13"/>
  </si>
  <si>
    <t>医療法人社団　苑田会　苑田会人工関節センター病院</t>
    <rPh sb="0" eb="2">
      <t>イリョウ</t>
    </rPh>
    <rPh sb="2" eb="4">
      <t>ホウジン</t>
    </rPh>
    <rPh sb="4" eb="6">
      <t>シャダン</t>
    </rPh>
    <rPh sb="7" eb="9">
      <t>ソノダ</t>
    </rPh>
    <rPh sb="9" eb="10">
      <t>カイ</t>
    </rPh>
    <rPh sb="11" eb="13">
      <t>ソノダ</t>
    </rPh>
    <rPh sb="13" eb="14">
      <t>カイ</t>
    </rPh>
    <rPh sb="14" eb="16">
      <t>ジンコウ</t>
    </rPh>
    <rPh sb="16" eb="18">
      <t>カンセツ</t>
    </rPh>
    <rPh sb="22" eb="24">
      <t>ビョウイン</t>
    </rPh>
    <phoneticPr fontId="13"/>
  </si>
  <si>
    <t>Sonoda Joint Replacement and Sports Medical Center</t>
  </si>
  <si>
    <t>121-0064</t>
  </si>
  <si>
    <t>東京都足立区保木間1-21-10</t>
    <phoneticPr fontId="13"/>
  </si>
  <si>
    <t>1-21-10 Hokima, Adachi-ku, Tokyo, 121-0064</t>
  </si>
  <si>
    <t>03-5831-1811</t>
  </si>
  <si>
    <t>月-土:9:00-12:00,13:30-16:30　予約制</t>
    <phoneticPr fontId="13"/>
  </si>
  <si>
    <t>http://sjrc.sonodakai.or.jp (日本語)</t>
  </si>
  <si>
    <t>整形外科：EN、ZH</t>
    <phoneticPr fontId="13"/>
  </si>
  <si>
    <t>地方独立行政法人東京都立病院機構東京都立東部地域病院</t>
    <rPh sb="0" eb="4">
      <t>チホウドクリツ</t>
    </rPh>
    <rPh sb="4" eb="8">
      <t>ギョウセイホウジン</t>
    </rPh>
    <rPh sb="8" eb="12">
      <t>トウキョウトリツ</t>
    </rPh>
    <rPh sb="12" eb="14">
      <t>ビョウイン</t>
    </rPh>
    <rPh sb="14" eb="16">
      <t>キコウ</t>
    </rPh>
    <rPh sb="16" eb="20">
      <t>トウキョウトリツ</t>
    </rPh>
    <rPh sb="20" eb="22">
      <t>トウブ</t>
    </rPh>
    <rPh sb="22" eb="26">
      <t>チイキビョウイン</t>
    </rPh>
    <phoneticPr fontId="99"/>
  </si>
  <si>
    <t>Tokyo Metropolitan Tobu Chiiki Hospital</t>
  </si>
  <si>
    <t>125-8512</t>
  </si>
  <si>
    <t>東京都葛飾区亀有5-14-1</t>
  </si>
  <si>
    <t>5-14-1 Kameari, Katsushika-ku, Tokyo</t>
  </si>
  <si>
    <t>03-5682-5111</t>
  </si>
  <si>
    <t>平日:8:30-17:00
土曜:8:30-12:00</t>
    <rPh sb="0" eb="2">
      <t>ヘイジツ</t>
    </rPh>
    <rPh sb="14" eb="16">
      <t>ドヨウ</t>
    </rPh>
    <phoneticPr fontId="99"/>
  </si>
  <si>
    <t>https://www.tmhp.jp/tobu/index.html(日本語）
https://www.tmhp.jp/tobu/en/（英語）</t>
    <rPh sb="36" eb="39">
      <t>ニホンゴ</t>
    </rPh>
    <rPh sb="70" eb="72">
      <t>エイゴ</t>
    </rPh>
    <phoneticPr fontId="99"/>
  </si>
  <si>
    <t>対応診療科：内科、呼吸器内科、消化器内科 、糖尿病内科、腎臓内科、循環器内科、小児科、外科 、消化器外科、整形外科、脳神経外科 、心臓血管外科 、泌尿器科、婦人科、眼科、耳鼻咽喉科、放射線科、麻酔科
対応言語：英語</t>
    <rPh sb="0" eb="2">
      <t>タイオウ</t>
    </rPh>
    <rPh sb="2" eb="5">
      <t>シンリョウカ</t>
    </rPh>
    <rPh sb="36" eb="37">
      <t>ナイ</t>
    </rPh>
    <rPh sb="100" eb="102">
      <t>タイオウ</t>
    </rPh>
    <rPh sb="102" eb="104">
      <t>ゲンゴ</t>
    </rPh>
    <rPh sb="105" eb="107">
      <t>エイゴ</t>
    </rPh>
    <phoneticPr fontId="99"/>
  </si>
  <si>
    <t xml:space="preserve">VISA
MASTER
AMEX
Diners Club
JCB
</t>
  </si>
  <si>
    <t>Suica
PASMO
QUICPay
WAON
auPAY
merPay
PayPay
d払い</t>
  </si>
  <si>
    <t>【医療通訳】
・平日8:30-18:30 :英語,中国語,韓国語
・平日9:00-17:30 :ポルトガル語,スペイン語,ベトナム語</t>
    <rPh sb="1" eb="5">
      <t>イリョウツウヤク</t>
    </rPh>
    <rPh sb="8" eb="10">
      <t>ヘイジツ</t>
    </rPh>
    <rPh sb="22" eb="24">
      <t>エイゴ</t>
    </rPh>
    <rPh sb="25" eb="28">
      <t>チュウゴクゴ</t>
    </rPh>
    <rPh sb="29" eb="32">
      <t>カンコクゴ</t>
    </rPh>
    <rPh sb="53" eb="54">
      <t>ゴ</t>
    </rPh>
    <rPh sb="59" eb="60">
      <t>ゴ</t>
    </rPh>
    <rPh sb="65" eb="66">
      <t>ゴ</t>
    </rPh>
    <phoneticPr fontId="99"/>
  </si>
  <si>
    <t>【言語翻訳アプリ】（VoiceTra）
・24時間365日
・31言語
【言語翻訳機】（ポケトーク）
・24時間365日
・70言語</t>
    <rPh sb="23" eb="25">
      <t>ジカン</t>
    </rPh>
    <rPh sb="28" eb="29">
      <t>ヒ</t>
    </rPh>
    <rPh sb="33" eb="35">
      <t>ゲンゴ</t>
    </rPh>
    <rPh sb="54" eb="56">
      <t>ジカン</t>
    </rPh>
    <rPh sb="59" eb="60">
      <t>ヒ</t>
    </rPh>
    <rPh sb="64" eb="66">
      <t>ゲンゴ</t>
    </rPh>
    <phoneticPr fontId="99"/>
  </si>
  <si>
    <t>医療法人社団　彩新会　テレコムセンタービルクリニック</t>
    <rPh sb="0" eb="2">
      <t>イリョウ</t>
    </rPh>
    <rPh sb="2" eb="4">
      <t>ホウジン</t>
    </rPh>
    <rPh sb="4" eb="6">
      <t>シャダン</t>
    </rPh>
    <rPh sb="7" eb="8">
      <t>イロドリ</t>
    </rPh>
    <rPh sb="8" eb="9">
      <t>シン</t>
    </rPh>
    <rPh sb="9" eb="10">
      <t>カイ</t>
    </rPh>
    <phoneticPr fontId="13"/>
  </si>
  <si>
    <t>Telecom Center Building Clinic</t>
  </si>
  <si>
    <t>135-0064</t>
    <phoneticPr fontId="1"/>
  </si>
  <si>
    <t>東京都江東区青海2-5-10 テレコムセンタービルW0302</t>
    <phoneticPr fontId="13"/>
  </si>
  <si>
    <t>W0302 Telecom Center Building, 2-5-10 Aomi, Koto-ku, Tokyo, 135-8070</t>
  </si>
  <si>
    <t>03-5500-3090</t>
  </si>
  <si>
    <t>月/火/水/木:9:00-13:00,14:00-18:00</t>
    <rPh sb="6" eb="7">
      <t>キ</t>
    </rPh>
    <phoneticPr fontId="13"/>
  </si>
  <si>
    <t>http://www.saishinkai.com/tcc/ (日本語)</t>
  </si>
  <si>
    <t>内科（月～木）：EN　外科（火、木）：EN</t>
    <rPh sb="3" eb="4">
      <t>ゲツ</t>
    </rPh>
    <rPh sb="5" eb="6">
      <t>キ</t>
    </rPh>
    <rPh sb="14" eb="15">
      <t>カ</t>
    </rPh>
    <rPh sb="16" eb="17">
      <t>モク</t>
    </rPh>
    <phoneticPr fontId="13"/>
  </si>
  <si>
    <t>1307 区東部</t>
  </si>
  <si>
    <t>眼科亀戸クリニック</t>
    <rPh sb="0" eb="2">
      <t>ガンカ</t>
    </rPh>
    <rPh sb="2" eb="4">
      <t>カメイド</t>
    </rPh>
    <phoneticPr fontId="13"/>
  </si>
  <si>
    <t>Kameido Eye Clinic</t>
  </si>
  <si>
    <t>136-0071</t>
  </si>
  <si>
    <t>東京都江東区亀戸6-58-12-3F</t>
    <phoneticPr fontId="13"/>
  </si>
  <si>
    <t>3F, 6-58-12 Kameido, Koto-ku, Tokyo, 136-0071</t>
  </si>
  <si>
    <t>03-3682-9973</t>
  </si>
  <si>
    <t>月/火/水/金/土:10:00-13:00,15:00-19:00　木:10:00-13:00</t>
    <phoneticPr fontId="13"/>
  </si>
  <si>
    <t>http://www.kameidoeyeclinic.com (日本語)　http://www.estdoc.jp/english/doctor/0152318.html (英語)</t>
  </si>
  <si>
    <t>きずときずあとのクリニック豊洲院</t>
    <rPh sb="13" eb="15">
      <t>トヨス</t>
    </rPh>
    <rPh sb="15" eb="16">
      <t>イン</t>
    </rPh>
    <phoneticPr fontId="13"/>
  </si>
  <si>
    <t>Wound and Scar Clinic in Toyosu</t>
    <phoneticPr fontId="9"/>
  </si>
  <si>
    <t>135-0061</t>
    <phoneticPr fontId="9"/>
  </si>
  <si>
    <t>東京都江東区豊洲 5丁目6番29号 パークホームズ豊洲ザレジデンス1F</t>
    <phoneticPr fontId="13"/>
  </si>
  <si>
    <t>Park Homes Toyosu 1F, 5-6-29, Toyosu, Koto-ku, Tokyo, 135-0061</t>
    <phoneticPr fontId="9"/>
  </si>
  <si>
    <t>03-5166-0050</t>
    <phoneticPr fontId="9"/>
  </si>
  <si>
    <t>月-金:10:00-18:00</t>
    <phoneticPr fontId="13"/>
  </si>
  <si>
    <t>https://kizu-clinic.com (日本語)</t>
    <phoneticPr fontId="1"/>
  </si>
  <si>
    <t>外科：EN　皮膚科：EN</t>
    <phoneticPr fontId="13"/>
  </si>
  <si>
    <t>社会福祉法人　賛育会　賛育会病院</t>
    <rPh sb="0" eb="2">
      <t>シャカイ</t>
    </rPh>
    <rPh sb="2" eb="4">
      <t>フクシ</t>
    </rPh>
    <rPh sb="4" eb="6">
      <t>ホウジン</t>
    </rPh>
    <rPh sb="7" eb="8">
      <t>サン</t>
    </rPh>
    <rPh sb="8" eb="9">
      <t>イク</t>
    </rPh>
    <rPh sb="9" eb="10">
      <t>カイ</t>
    </rPh>
    <rPh sb="11" eb="12">
      <t>サン</t>
    </rPh>
    <rPh sb="12" eb="13">
      <t>イク</t>
    </rPh>
    <rPh sb="13" eb="14">
      <t>カイ</t>
    </rPh>
    <rPh sb="14" eb="16">
      <t>ビョウイン</t>
    </rPh>
    <phoneticPr fontId="13"/>
  </si>
  <si>
    <t>San-ikukai Hospital social welfare corporation San-ikukai</t>
  </si>
  <si>
    <t>130-0012</t>
  </si>
  <si>
    <t>東京都墨田区太平3-20-2</t>
    <rPh sb="3" eb="5">
      <t>スミダ</t>
    </rPh>
    <rPh sb="6" eb="8">
      <t>タイヘイ</t>
    </rPh>
    <phoneticPr fontId="13"/>
  </si>
  <si>
    <t>3-20-2, Taihei, Sumida, Tokyo, 130-0012</t>
  </si>
  <si>
    <t>03-3622-9191</t>
  </si>
  <si>
    <t>月-金:8:30-11:00,13:00-15:00　土日:8:30-11:00</t>
    <phoneticPr fontId="13"/>
  </si>
  <si>
    <t>https://www.san-ikukai.or.jp/sumida/hospital/index.html (日本語、英語)</t>
    <rPh sb="61" eb="63">
      <t>エイゴ</t>
    </rPh>
    <phoneticPr fontId="1"/>
  </si>
  <si>
    <t>内科：EN　外科：EN　小児科：EN　皮膚科：EN　泌尿器科：EN　整形外科：EN　耳鼻咽喉科：EN　産科：EN　婦人科：EN</t>
    <phoneticPr fontId="13"/>
  </si>
  <si>
    <t>VISA、MASTER、UC、JCB、UFJ、中国銀聯、デビットカ ード</t>
    <phoneticPr fontId="1"/>
  </si>
  <si>
    <t>地方独立行政法人東京都立病院機構　東京都立墨東病院</t>
    <rPh sb="8" eb="11">
      <t>トウキョウト</t>
    </rPh>
    <rPh sb="11" eb="12">
      <t>リツ</t>
    </rPh>
    <rPh sb="12" eb="14">
      <t>ビョウイン</t>
    </rPh>
    <rPh sb="14" eb="16">
      <t>キコウ</t>
    </rPh>
    <rPh sb="17" eb="20">
      <t>トウキョウト</t>
    </rPh>
    <rPh sb="20" eb="21">
      <t>リツ</t>
    </rPh>
    <rPh sb="21" eb="23">
      <t>ボクトウ</t>
    </rPh>
    <rPh sb="23" eb="25">
      <t>ビョウイン</t>
    </rPh>
    <phoneticPr fontId="13"/>
  </si>
  <si>
    <t>Tokyo Metropolitan Bokutoh Hospital</t>
  </si>
  <si>
    <t>130-8575</t>
  </si>
  <si>
    <t>東京都墨田区江東橋四丁目23番15号</t>
    <phoneticPr fontId="13"/>
  </si>
  <si>
    <t xml:space="preserve">4-23-15 Kotobashi, Sumida-ku, Tokyo </t>
  </si>
  <si>
    <t>03-3633-6151：英語</t>
  </si>
  <si>
    <t>月-土：　8：30-11：00　（救急外来24時間対応）
日・祝：　救急外来24時間対応</t>
    <phoneticPr fontId="13"/>
  </si>
  <si>
    <t>＜日本語＞https://www.tmhp.jp/bokutoh/
＜英語＞https://www.tmhp.jp/bokutoh/en/
＜中国語＞https://www.tmhp.jp/bokutoh/zh/
＜韓国語＞https://www.tmhp.jp/bokutoh/ko/</t>
    <phoneticPr fontId="1"/>
  </si>
  <si>
    <t>全科において、医療通訳（遠隔）によりEN対応可。
（内分泌代謝内科、脳神経内科、血液内科、消化器内科、呼吸器内科、腎臓内科、総合診療科、循環器科、精神科、小児科、外科、心臓血管外科、呼吸器外科、整形外科、脳神経外科、形成外科、皮膚科、泌尿器科、眼科、産婦人科、新生児科、耳鼻咽喉科、リハビリテーション科、リウマチ膠原病科、歯科口腔外科、感染症科、救急診療科、救命救急センター、
集中治療科、麻酔科、診療放射線科、輸血科、内視鏡科、検査科、遺伝子診療科、通院治療センター、人工関節センター）</t>
    <phoneticPr fontId="13"/>
  </si>
  <si>
    <t>VISA、MASTER、AMEX、Diners Club、JCB、DC、MUFG CARD、UFJ Card、NicoS、DISCOVER</t>
    <phoneticPr fontId="1"/>
  </si>
  <si>
    <t>交通系ＩＣ（Suica、PASMO等、交通系ICカード全国相互利用サービスへ参加しているカード）、nanaco、Waon、Apple Pay、QUICPay、楽天Edy、中国銀聯、d払い、支付宝ALIPAY、微信支付WeChat Pay、PayPay、メルカリペイ、LINEPay、ゆうちょPay、銀行Pay、K+、atone、pring、auPAY、FamiPay、EPOS Pay、ANA Pay</t>
    <phoneticPr fontId="1"/>
  </si>
  <si>
    <t>英語：週3～4日程度8:30-17:15
中国語：週3～4日程度9：00-17：45</t>
    <rPh sb="3" eb="4">
      <t>シュウ</t>
    </rPh>
    <rPh sb="7" eb="8">
      <t>ニチ</t>
    </rPh>
    <rPh sb="8" eb="10">
      <t>テイド</t>
    </rPh>
    <rPh sb="25" eb="26">
      <t>シュウ</t>
    </rPh>
    <rPh sb="29" eb="30">
      <t>ニチ</t>
    </rPh>
    <rPh sb="30" eb="32">
      <t>テイド</t>
    </rPh>
    <phoneticPr fontId="1"/>
  </si>
  <si>
    <t>英語/週3～4日程度8:30-17:15
中国語/週3～4日程度9：00-17：45
上記以外は、必要に応じてNPO法人等へサポート要請。</t>
    <rPh sb="3" eb="4">
      <t>シュウ</t>
    </rPh>
    <rPh sb="7" eb="8">
      <t>ニチ</t>
    </rPh>
    <rPh sb="8" eb="10">
      <t>テイド</t>
    </rPh>
    <rPh sb="25" eb="26">
      <t>シュウ</t>
    </rPh>
    <rPh sb="29" eb="30">
      <t>ニチ</t>
    </rPh>
    <rPh sb="30" eb="32">
      <t>テイド</t>
    </rPh>
    <rPh sb="44" eb="46">
      <t>ジョウキ</t>
    </rPh>
    <rPh sb="46" eb="48">
      <t>イガイ</t>
    </rPh>
    <rPh sb="50" eb="52">
      <t>ヒツヨウ</t>
    </rPh>
    <rPh sb="53" eb="54">
      <t>オウ</t>
    </rPh>
    <rPh sb="59" eb="62">
      <t>ホウジントウ</t>
    </rPh>
    <rPh sb="67" eb="69">
      <t>ヨウセイ</t>
    </rPh>
    <phoneticPr fontId="1"/>
  </si>
  <si>
    <t>【遠隔通訳（医療を含む）】
・映像通訳アプリ「メディフォン」
英語・中国語・韓国語・タイ語・ロシア語・ベトナム語・ポルトガル語・スペイン語・フランス語・タガログ語：平日　8：30-18：00
・電話通訳アプリ「メディフォン」
英語・中国語・韓国語・タイ語・ロシア語・ベトナム語・ポルトガル語・スペイン語・フランス語・タガログ語：365日24時間
・AMDA医療電話通訳専用ライン
英語・中国語・韓国語・スペイン語・ポルトガル語・フィリピン語・ベトナム語：平日　10：00-15：00（英語以外は曜日によって対応言語が異なる）</t>
    <rPh sb="1" eb="3">
      <t>エンカク</t>
    </rPh>
    <rPh sb="6" eb="8">
      <t>イリョウ</t>
    </rPh>
    <rPh sb="9" eb="10">
      <t>フク</t>
    </rPh>
    <rPh sb="44" eb="45">
      <t>ゴ</t>
    </rPh>
    <rPh sb="49" eb="50">
      <t>ゴ</t>
    </rPh>
    <rPh sb="55" eb="56">
      <t>ゴ</t>
    </rPh>
    <rPh sb="62" eb="63">
      <t>ゴ</t>
    </rPh>
    <rPh sb="68" eb="69">
      <t>ゴ</t>
    </rPh>
    <rPh sb="74" eb="75">
      <t>ゴ</t>
    </rPh>
    <rPh sb="80" eb="81">
      <t>ゴ</t>
    </rPh>
    <rPh sb="98" eb="102">
      <t>デンワツウヤク</t>
    </rPh>
    <rPh sb="168" eb="169">
      <t>ニチ</t>
    </rPh>
    <rPh sb="171" eb="173">
      <t>ジカン</t>
    </rPh>
    <rPh sb="182" eb="184">
      <t>デンワ</t>
    </rPh>
    <rPh sb="244" eb="246">
      <t>エイゴ</t>
    </rPh>
    <rPh sb="246" eb="248">
      <t>イガイ</t>
    </rPh>
    <rPh sb="249" eb="251">
      <t>ヨウビ</t>
    </rPh>
    <rPh sb="255" eb="257">
      <t>タイオウ</t>
    </rPh>
    <rPh sb="257" eb="259">
      <t>ゲンゴ</t>
    </rPh>
    <rPh sb="260" eb="261">
      <t>コト</t>
    </rPh>
    <phoneticPr fontId="1"/>
  </si>
  <si>
    <t>【翻訳アプリ「VoiceTra」】
31言語対応
【翻訳端末「ポケトーク」】
74言語対応</t>
  </si>
  <si>
    <t>森山脳神経センター病院</t>
    <rPh sb="0" eb="2">
      <t>モリヤマ</t>
    </rPh>
    <rPh sb="2" eb="5">
      <t>ノウシンケイ</t>
    </rPh>
    <rPh sb="9" eb="11">
      <t>ビョウイン</t>
    </rPh>
    <phoneticPr fontId="13"/>
  </si>
  <si>
    <t>Moriyama Neurological Center Hospital</t>
  </si>
  <si>
    <t>134-0088</t>
  </si>
  <si>
    <t>東京都江戸川区西葛西7-12-7</t>
    <phoneticPr fontId="13"/>
  </si>
  <si>
    <t>7-12-7 Nishikasai, Edogawa-ku, Tokyo, 134-0088</t>
  </si>
  <si>
    <t>03-3675-1211</t>
  </si>
  <si>
    <t>月-金:9:00-11:30</t>
    <phoneticPr fontId="13"/>
  </si>
  <si>
    <t>http://www.mr.moriyamaikai.or.jp/ (日本語)</t>
    <phoneticPr fontId="1"/>
  </si>
  <si>
    <t>脳神経外科：EN、ZH</t>
    <phoneticPr fontId="13"/>
  </si>
  <si>
    <t>VISA、MASTER、AMEX、Diners Club、JCB、中国銀聯、SAISON、UC、NICOS</t>
    <phoneticPr fontId="1"/>
  </si>
  <si>
    <r>
      <t>iD</t>
    </r>
    <r>
      <rPr>
        <strike/>
        <sz val="12"/>
        <color theme="1"/>
        <rFont val="ＭＳ Ｐゴシック"/>
        <family val="3"/>
        <charset val="128"/>
      </rPr>
      <t>、</t>
    </r>
    <r>
      <rPr>
        <sz val="12"/>
        <color theme="1"/>
        <rFont val="ＭＳ Ｐゴシック"/>
        <family val="3"/>
        <charset val="128"/>
      </rPr>
      <t>J-debit</t>
    </r>
    <phoneticPr fontId="1"/>
  </si>
  <si>
    <t>pocketalk</t>
    <phoneticPr fontId="1"/>
  </si>
  <si>
    <t>東京臨海病院</t>
    <phoneticPr fontId="13"/>
  </si>
  <si>
    <t>Tokyo　Rinkai　Hospital</t>
  </si>
  <si>
    <t>134-0086</t>
  </si>
  <si>
    <t>東京都江戸川区臨海町1-4-2</t>
    <phoneticPr fontId="13"/>
  </si>
  <si>
    <t>1-4-2 Rinkai-Cho, Edogawa-Ku, Tokyo 134-0086</t>
  </si>
  <si>
    <t>03-5605-8811</t>
  </si>
  <si>
    <t>平日　8：00～11:00 英語  第2・4土曜日　8:00～10:30  英語
※祝日、年末年始を除く</t>
    <phoneticPr fontId="13"/>
  </si>
  <si>
    <t>http://www.tokyorinkai.jp</t>
  </si>
  <si>
    <t>内科、循環器内科、消化器内科、呼吸器内科、神経内科、糖尿病内科、腎臓内科、緩和ケア内科、精神科、小児科、外科、救急科、整形外科、形成外科、脳神経外科、心臓血管外科、呼吸器外科、皮膚科、泌尿器科、産婦人科、眼科、耳鼻咽喉科、放射線科、麻酔科：EN</t>
    <phoneticPr fontId="13"/>
  </si>
  <si>
    <t>VISA、MASUTER、AMEX、JCB、中国銀聯</t>
  </si>
  <si>
    <t>8：30～17:15英語</t>
  </si>
  <si>
    <t>英語 24時間</t>
  </si>
  <si>
    <t>八広同仁会クリニック</t>
    <rPh sb="0" eb="1">
      <t>ハチ</t>
    </rPh>
    <rPh sb="1" eb="2">
      <t>ヒロ</t>
    </rPh>
    <rPh sb="2" eb="4">
      <t>ドウジン</t>
    </rPh>
    <rPh sb="4" eb="5">
      <t>カイ</t>
    </rPh>
    <phoneticPr fontId="13"/>
  </si>
  <si>
    <t>Yahirodouzinkai Clinic</t>
  </si>
  <si>
    <t>131-0041</t>
  </si>
  <si>
    <t>東京都墨田区八広6-29-14</t>
    <phoneticPr fontId="13"/>
  </si>
  <si>
    <t>6-29-14 Yahiro, Sumida-ku, Tokyo, 131-0041</t>
  </si>
  <si>
    <t>03-6657-4471</t>
  </si>
  <si>
    <t>月-金:9:00-12:00,14:00-18:00　土:9:00-12:00</t>
    <phoneticPr fontId="13"/>
  </si>
  <si>
    <t>http://yahirodouzinkai-clinic.com (日本語)</t>
    <phoneticPr fontId="1"/>
  </si>
  <si>
    <t>内科：EN　外科：EN　小児科：EN　精神科：EN　皮膚科：EN　泌尿器科：EN</t>
    <phoneticPr fontId="13"/>
  </si>
  <si>
    <t>まつもとメディカルクリニック</t>
    <phoneticPr fontId="13"/>
  </si>
  <si>
    <t>Matsumoto Medical Clinic</t>
  </si>
  <si>
    <t>136-0072</t>
  </si>
  <si>
    <t>東京都江東区大島5-7-5-4F</t>
    <phoneticPr fontId="13"/>
  </si>
  <si>
    <t>4F, 5-7-5 Ojima, Koto-ku, Tokyo, 136-0072</t>
  </si>
  <si>
    <t>03-3636-3637</t>
  </si>
  <si>
    <t>月-金:9:00-13:00,15:00-18:00　土:9:00-13:00</t>
    <phoneticPr fontId="13"/>
  </si>
  <si>
    <t xml:space="preserve">http://himeclinic.com (日本語) 　http://himeclinic.com/matsumoto-medical-clinic/ (英語) </t>
  </si>
  <si>
    <t>森山記念病院</t>
    <phoneticPr fontId="13"/>
  </si>
  <si>
    <t>Moriyama Memorial Hospital</t>
  </si>
  <si>
    <t>134-0081</t>
  </si>
  <si>
    <t>東京都江戸川区北葛西4-3-1</t>
    <phoneticPr fontId="13"/>
  </si>
  <si>
    <t>4-3-1 Kita-Kasai, Edogawa-ku, Tokyo</t>
  </si>
  <si>
    <t>03-5679-1211</t>
  </si>
  <si>
    <t>月-金:7:45-11:00、13:45-16:30（火　大腸・肛門外科16:30-18:00）（救急外来24時間対応)、
土:7:30-11:00（救急外来24時間対応)　日・祝日：救急外来24時間対応
※現在コロナ対応のため受付時間を7:45～に変更しています。詳細はホームページをご確認ください。</t>
    <phoneticPr fontId="13"/>
  </si>
  <si>
    <t>https://mk.moriyamaikai.or.jp/（日本語）
https://mk.moriyamaikai.or.jp/eng/index.html（英語）</t>
    <phoneticPr fontId="1"/>
  </si>
  <si>
    <t>脳神経外科　EN（他診療科　応相談）</t>
    <phoneticPr fontId="13"/>
  </si>
  <si>
    <t>Visa　Mastercard　中国銀聯(Union Pay)　American Express　JCB　Diners Club　SAISON　UC</t>
  </si>
  <si>
    <t>楽天Edy　PASMO　Suica　Waon　Nanaco　QUICPay　iD　applepay　kitaca　manaca　toICa　ICOCA　はやかけん　nimoca　 SUGOCA</t>
  </si>
  <si>
    <t>英語・中国語　
平日17時～翌9時、土日祝日９時～翌９時　
韓国・朝鮮語・スペイン語・タイ語　
平日17時～20時、土日祝日9時～20時（その他）</t>
  </si>
  <si>
    <t>Mayumi　ili 　翻訳アプリ　中国語、英語、韓国語、フランス語、ロシア語、スペイン語、ポルトガル語、タイ語、イタリア語、ドイツ語、アイスランド語、アイルランド語、アラビア語、インドネシア語、エジプト語、オランダ語、カタロニア語、ギリシャ語、クメール語、クロアチア語、トルコ語、ネパール語、フィリピン語、ベトナム語/24時間365日</t>
    <rPh sb="51" eb="52">
      <t>ゴ</t>
    </rPh>
    <rPh sb="74" eb="75">
      <t>ゴ</t>
    </rPh>
    <rPh sb="82" eb="83">
      <t>ゴ</t>
    </rPh>
    <rPh sb="88" eb="89">
      <t>ゴ</t>
    </rPh>
    <rPh sb="96" eb="97">
      <t>ゴ</t>
    </rPh>
    <rPh sb="102" eb="103">
      <t>ゴ</t>
    </rPh>
    <rPh sb="108" eb="109">
      <t>ゴ</t>
    </rPh>
    <rPh sb="115" eb="116">
      <t>ゴ</t>
    </rPh>
    <rPh sb="121" eb="122">
      <t>ゴ</t>
    </rPh>
    <rPh sb="127" eb="128">
      <t>ゴ</t>
    </rPh>
    <rPh sb="134" eb="135">
      <t>ゴ</t>
    </rPh>
    <rPh sb="139" eb="140">
      <t>ゴ</t>
    </rPh>
    <rPh sb="145" eb="146">
      <t>ゴ</t>
    </rPh>
    <rPh sb="152" eb="153">
      <t>ゴ</t>
    </rPh>
    <rPh sb="158" eb="159">
      <t>ゴ</t>
    </rPh>
    <rPh sb="162" eb="164">
      <t>ジカン</t>
    </rPh>
    <rPh sb="167" eb="168">
      <t>ニチ</t>
    </rPh>
    <phoneticPr fontId="1"/>
  </si>
  <si>
    <t>医療法人社団Smile Blue        西葛西スマイル歯科クリニック</t>
    <phoneticPr fontId="13"/>
  </si>
  <si>
    <t>Medical corporation Smile Blue  Nishikasai Smile Dental Clinic　　　　</t>
  </si>
  <si>
    <t>東京都江戸川区西葛西６−７−１メトロセンター西葛西A棟２F</t>
    <phoneticPr fontId="13"/>
  </si>
  <si>
    <t>Metro Center Nishikasai A-Bldg.2F, 6-7-1,Nishikasai,Edogawa-ku,Tokyo 134-0088</t>
  </si>
  <si>
    <t>03-3675-4182</t>
  </si>
  <si>
    <t>土:7:30-11:00（救急外来24時間対応)　日・祝日：救急外来24時間対応</t>
    <phoneticPr fontId="13"/>
  </si>
  <si>
    <t>http://www.nishikasai-smile-dc.com/</t>
  </si>
  <si>
    <t>VISA,Master,JCB</t>
  </si>
  <si>
    <t>テレコムセンター　デンタルクリニック　</t>
    <phoneticPr fontId="13"/>
  </si>
  <si>
    <t>TelecomCenter　Dental　Clinic</t>
    <phoneticPr fontId="9"/>
  </si>
  <si>
    <t>135-0064</t>
    <phoneticPr fontId="9"/>
  </si>
  <si>
    <t>東京都江東区青海2-5-10　テレコムセンタービルWO301　</t>
    <phoneticPr fontId="13"/>
  </si>
  <si>
    <t>TelecomCenter　bldg.West　301　2-5-10、　Aomi,　Koutou-ku,　Tokyo、135-0064　</t>
    <phoneticPr fontId="9"/>
  </si>
  <si>
    <t>03-5500-0418</t>
    <phoneticPr fontId="9"/>
  </si>
  <si>
    <t>※現在コロナ対応のため受付時間を7:45～に変更しています。詳細はホームページをご確認ください。</t>
    <phoneticPr fontId="13"/>
  </si>
  <si>
    <t>https://plus.dentamap.jp/hpplus/user/telecom1812/</t>
    <phoneticPr fontId="9"/>
  </si>
  <si>
    <t>西大島わかば歯科</t>
    <phoneticPr fontId="13"/>
  </si>
  <si>
    <t>Wakaba dental clinic</t>
  </si>
  <si>
    <t>136-0072</t>
    <phoneticPr fontId="1"/>
  </si>
  <si>
    <t>江東区大島4-5-16　仲ビル１F　</t>
    <phoneticPr fontId="13"/>
  </si>
  <si>
    <t>5-16, Ojima, 4-chome, Naka Building 1st floor, Koto-ku, Tokyo, JAPAN</t>
    <phoneticPr fontId="1"/>
  </si>
  <si>
    <t>03-3684-3655　（英語）
03-3684-3655　（タイ語）</t>
    <phoneticPr fontId="1"/>
  </si>
  <si>
    <t>月－水，金：　9:30-19:00
木：　9:30-13:00
土：　9:30-17:00</t>
    <phoneticPr fontId="13"/>
  </si>
  <si>
    <t xml:space="preserve">http://wakaba-dent.net/　（日本語）
http://wakaba-dent.net/english/　（英語）
</t>
  </si>
  <si>
    <t>歯科:TH</t>
  </si>
  <si>
    <t>ひまわり歯科</t>
    <phoneticPr fontId="13"/>
  </si>
  <si>
    <t>himawari dental clinic</t>
    <phoneticPr fontId="9"/>
  </si>
  <si>
    <t xml:space="preserve">
133-0057 </t>
    <phoneticPr fontId="9"/>
  </si>
  <si>
    <t>江戸川区西小岩５－１２－６ー１Ｆ</t>
    <phoneticPr fontId="13"/>
  </si>
  <si>
    <t>1F 6-12-5 nishi-koiwa,edogawaku</t>
    <phoneticPr fontId="9"/>
  </si>
  <si>
    <t>03-5622-2350</t>
    <phoneticPr fontId="9"/>
  </si>
  <si>
    <t>外国語対応可能である時間月・水：9:00-20:00木：9:00-19:00土日：9:00-17:00</t>
    <phoneticPr fontId="13"/>
  </si>
  <si>
    <t>歯科:EN,ZH,DE</t>
    <phoneticPr fontId="13"/>
  </si>
  <si>
    <t>木村医院</t>
    <phoneticPr fontId="13"/>
  </si>
  <si>
    <t>KIMURA　IIN</t>
  </si>
  <si>
    <t>130-0031</t>
  </si>
  <si>
    <t>東京都墨田区墨田５－３５－６</t>
    <phoneticPr fontId="13"/>
  </si>
  <si>
    <t>5-35-6Sumida, Sumida-ku, Tokyo, Japan</t>
  </si>
  <si>
    <t>03-3618-5501</t>
  </si>
  <si>
    <t>月・火・木・金　9-12時　16-18時、土　9-12時</t>
    <phoneticPr fontId="13"/>
  </si>
  <si>
    <t>https://www.kimura-iin.net/</t>
    <phoneticPr fontId="1"/>
  </si>
  <si>
    <t>内科・小児科：　英語</t>
    <phoneticPr fontId="13"/>
  </si>
  <si>
    <t>Suica, PASMO, tolca, manaca, ICOCA, SUGOCA, nimoca, HAYAKAKEN, Apple pay, iD, QuickPay, アリペイ、WeChatPay. D払い、Pay　Pay、auPAY</t>
    <phoneticPr fontId="1"/>
  </si>
  <si>
    <t>英語、中国語、ベトナム語、ネパール語、タガログ語、スペイン語、ポルトガル語、インドネシア語、イタリア語、ドイツ語、ロシア語、タイ語、マレー語、ミャンマー語、クメール語</t>
  </si>
  <si>
    <t>デンタルオフィス東京ベイ</t>
    <rPh sb="8" eb="10">
      <t>トウキョウ</t>
    </rPh>
    <phoneticPr fontId="13"/>
  </si>
  <si>
    <t>Dental Office Tokyobay</t>
  </si>
  <si>
    <t>135-0063</t>
  </si>
  <si>
    <t>東京都江東区有明1-3-17　ドゥ－エ有明EAST1F</t>
    <phoneticPr fontId="13"/>
  </si>
  <si>
    <t>Dou-e Ariake EAST1F,1-3-17,Ariake,Koto Ku,Tokyo To,135-0063.Japan</t>
  </si>
  <si>
    <t>03-5530-3755</t>
  </si>
  <si>
    <t>医療法人順齡會　南砂町おだやかクリニック</t>
    <rPh sb="8" eb="11">
      <t>ミナミスナマチ</t>
    </rPh>
    <phoneticPr fontId="13"/>
  </si>
  <si>
    <t>Minamisunamachi Odayaka Clinic</t>
  </si>
  <si>
    <t>136-0075</t>
  </si>
  <si>
    <t>東京都江東区新砂3-4-31　南砂町ショッピングセンタースナモ4階</t>
    <rPh sb="0" eb="3">
      <t>トウキョウト</t>
    </rPh>
    <rPh sb="3" eb="5">
      <t>コウトウ</t>
    </rPh>
    <rPh sb="5" eb="6">
      <t>ク</t>
    </rPh>
    <rPh sb="6" eb="8">
      <t>シンスナ</t>
    </rPh>
    <rPh sb="15" eb="18">
      <t>ミナミスナマチ</t>
    </rPh>
    <rPh sb="32" eb="33">
      <t>カイ</t>
    </rPh>
    <phoneticPr fontId="13"/>
  </si>
  <si>
    <t>4F Minamisunamachi shoppingcenter SUNAMO, 3-4-31 Shinsuna, Koto-ku, Tokyo, 136-0075</t>
  </si>
  <si>
    <t>03-5633-8751</t>
  </si>
  <si>
    <t>月-火　木-日:10:00-12:30  14:30-18:30</t>
    <phoneticPr fontId="13"/>
  </si>
  <si>
    <t>https://www.minamisuna-odayaka.com/</t>
  </si>
  <si>
    <t>小林クリニック</t>
    <phoneticPr fontId="1"/>
  </si>
  <si>
    <t>ＫＯＢＡＹＡＳＨＩ　Ｃｌｉｎｉｃ</t>
  </si>
  <si>
    <t>東京都江東区大島４－１－６－１０５</t>
  </si>
  <si>
    <t>４－１－６－１０５　Ｏｊｉｍａ　Ｋｏｔｏ－Ｋｕ　Tokyo</t>
  </si>
  <si>
    <t>03-3684-0481</t>
  </si>
  <si>
    <t>月・水・木・金は9-13時と16-18時　火は9-12時　土は9-12時</t>
    <phoneticPr fontId="13"/>
  </si>
  <si>
    <t>https://kobayashi-c.net/</t>
  </si>
  <si>
    <t>総合内科、呼吸器内科、アレルギー科、小児科：EN</t>
    <phoneticPr fontId="1"/>
  </si>
  <si>
    <t>医療法人社団順瑞会　平和記念医院</t>
    <rPh sb="0" eb="4">
      <t>イリョウホウジン</t>
    </rPh>
    <rPh sb="4" eb="6">
      <t>シャダン</t>
    </rPh>
    <rPh sb="6" eb="7">
      <t>ジュン</t>
    </rPh>
    <rPh sb="7" eb="9">
      <t>ズイカイ</t>
    </rPh>
    <rPh sb="10" eb="12">
      <t>ヘイワ</t>
    </rPh>
    <rPh sb="12" eb="14">
      <t>キネン</t>
    </rPh>
    <rPh sb="14" eb="16">
      <t>イイン</t>
    </rPh>
    <phoneticPr fontId="16"/>
  </si>
  <si>
    <t>HEIWA MEMORIAL CLINIC</t>
  </si>
  <si>
    <t>135-0023</t>
  </si>
  <si>
    <t>東京都江東区平野2-11-5　2階</t>
    <rPh sb="0" eb="3">
      <t>トウキョウト</t>
    </rPh>
    <rPh sb="3" eb="6">
      <t>コウトウク</t>
    </rPh>
    <rPh sb="6" eb="8">
      <t>ヒラノ</t>
    </rPh>
    <rPh sb="16" eb="17">
      <t>カイ</t>
    </rPh>
    <phoneticPr fontId="16"/>
  </si>
  <si>
    <t>2F,2-11-5,Hirano Koto-Ku</t>
  </si>
  <si>
    <t>03-3820-8880</t>
  </si>
  <si>
    <t>月～水・金9:00~18:00
土　9:00~17:00</t>
    <rPh sb="0" eb="1">
      <t>ゲツ</t>
    </rPh>
    <rPh sb="2" eb="3">
      <t>スイ</t>
    </rPh>
    <rPh sb="4" eb="5">
      <t>キン</t>
    </rPh>
    <rPh sb="16" eb="17">
      <t>ド</t>
    </rPh>
    <phoneticPr fontId="13"/>
  </si>
  <si>
    <t>https://heiwa-med.com</t>
  </si>
  <si>
    <t>内科:英語、中国語
皮膚科:英語、中国語
漢方外来:英語、中国語</t>
    <rPh sb="0" eb="2">
      <t>ナイカ</t>
    </rPh>
    <rPh sb="10" eb="13">
      <t>ヒフカ</t>
    </rPh>
    <rPh sb="21" eb="23">
      <t>カンポウ</t>
    </rPh>
    <rPh sb="23" eb="25">
      <t>ガイライ</t>
    </rPh>
    <phoneticPr fontId="16"/>
  </si>
  <si>
    <t>健康診断、予防接種、各種検査可能</t>
    <rPh sb="0" eb="4">
      <t>ケンコウシンダン</t>
    </rPh>
    <rPh sb="5" eb="9">
      <t>ヨボウセッシュ</t>
    </rPh>
    <rPh sb="10" eb="12">
      <t>カクシュ</t>
    </rPh>
    <rPh sb="12" eb="14">
      <t>ケンサ</t>
    </rPh>
    <rPh sb="14" eb="16">
      <t>カノウ</t>
    </rPh>
    <phoneticPr fontId="16"/>
  </si>
  <si>
    <t>英語･中国語　月～水・金9:00~18:00
土
9:00~17:00</t>
    <rPh sb="0" eb="2">
      <t>エイゴ</t>
    </rPh>
    <rPh sb="3" eb="6">
      <t>チュウゴクゴ</t>
    </rPh>
    <rPh sb="7" eb="8">
      <t>ゲツ</t>
    </rPh>
    <rPh sb="9" eb="10">
      <t>スイ</t>
    </rPh>
    <rPh sb="11" eb="12">
      <t>キン</t>
    </rPh>
    <rPh sb="23" eb="24">
      <t>ド</t>
    </rPh>
    <phoneticPr fontId="16"/>
  </si>
  <si>
    <t>英語・中国語・その他　月～水・金9:00~18:00
土
9:00~17:00</t>
    <rPh sb="0" eb="2">
      <t>エイゴ</t>
    </rPh>
    <rPh sb="3" eb="6">
      <t>チュウゴクゴ</t>
    </rPh>
    <rPh sb="9" eb="10">
      <t>タ</t>
    </rPh>
    <rPh sb="11" eb="12">
      <t>ゲツ</t>
    </rPh>
    <rPh sb="13" eb="14">
      <t>スイ</t>
    </rPh>
    <rPh sb="15" eb="16">
      <t>キン</t>
    </rPh>
    <rPh sb="27" eb="28">
      <t>ド</t>
    </rPh>
    <phoneticPr fontId="16"/>
  </si>
  <si>
    <t>医療法人社団モルゲンロート　有明こどもクリニック豊洲院</t>
  </si>
  <si>
    <t>Ariake Kodomo Clinic Toyosu</t>
  </si>
  <si>
    <t>〒135-0061</t>
  </si>
  <si>
    <t>東京都江東区豊洲５丁目５−２５　昭和大学豊洲寮1階</t>
  </si>
  <si>
    <t>1F 5-5-25 Toyosu,Koto-ku,Tokyo135-0061,Japan</t>
  </si>
  <si>
    <t>03-6204-2733</t>
  </si>
  <si>
    <t>Mon-Fri 8:30-20:45 Sat,Sun 9:00-16:45 Public holiday 9:00-12:45</t>
    <phoneticPr fontId="13"/>
  </si>
  <si>
    <t>https://toyosu.child-clinic.or.jp/</t>
  </si>
  <si>
    <t>小児科Pediatrics　英語  English</t>
    <rPh sb="0" eb="3">
      <t>ショウニカ</t>
    </rPh>
    <rPh sb="14" eb="16">
      <t>エイゴ</t>
    </rPh>
    <phoneticPr fontId="19"/>
  </si>
  <si>
    <t>VISA、MASTER、AMEX、Diners Club,Discover,Union Pay、</t>
  </si>
  <si>
    <t>ALIPAY、WeChatPay,交通IC、楽天Edy、楽天Pay、nanaco,waon,au pay,d払い、Jcoin,メルPay,PayPay,QUIC Pay</t>
    <rPh sb="17" eb="19">
      <t>コウツウ</t>
    </rPh>
    <rPh sb="22" eb="24">
      <t>ラクテン</t>
    </rPh>
    <rPh sb="28" eb="30">
      <t>ラクテン</t>
    </rPh>
    <rPh sb="54" eb="55">
      <t>バラ</t>
    </rPh>
    <phoneticPr fontId="19"/>
  </si>
  <si>
    <t>英語
月-金 8:30-20:45 
土日 9:00-16:45 
祝日 9:00-12:45</t>
    <rPh sb="0" eb="2">
      <t>エイゴ</t>
    </rPh>
    <rPh sb="3" eb="4">
      <t>ゲツ</t>
    </rPh>
    <rPh sb="5" eb="6">
      <t>キン</t>
    </rPh>
    <rPh sb="19" eb="20">
      <t>ド</t>
    </rPh>
    <rPh sb="20" eb="21">
      <t>ニチ</t>
    </rPh>
    <rPh sb="34" eb="36">
      <t>シュクジツ</t>
    </rPh>
    <phoneticPr fontId="19"/>
  </si>
  <si>
    <t>医療法人財団岩井医療財団　岩井整形外科病院</t>
    <rPh sb="13" eb="21">
      <t>イワイセイケイゲカビョウイン</t>
    </rPh>
    <phoneticPr fontId="1"/>
  </si>
  <si>
    <t>Iwai Orthopaedic Hospital</t>
    <phoneticPr fontId="1"/>
  </si>
  <si>
    <t>133-0056</t>
    <phoneticPr fontId="1"/>
  </si>
  <si>
    <t>東京都江戸川区南小岩8-17-2</t>
    <rPh sb="0" eb="6">
      <t>トウキョウトエドガワ</t>
    </rPh>
    <rPh sb="6" eb="7">
      <t>ク</t>
    </rPh>
    <rPh sb="7" eb="10">
      <t>ミナミコイワ</t>
    </rPh>
    <phoneticPr fontId="1"/>
  </si>
  <si>
    <t>8-17-2 Minamikoiwa Edogawa-ku, Tokyo</t>
    <phoneticPr fontId="1"/>
  </si>
  <si>
    <t>03-5694-6211</t>
    <phoneticPr fontId="1"/>
  </si>
  <si>
    <t>平日8:30～11:00 13:30～16:00 土曜8:30～11:00</t>
    <phoneticPr fontId="1"/>
  </si>
  <si>
    <t>＜日本語＞https://www.iwai.com/iwai-seikei/　＜英語＞https://global.iwai.com/</t>
    <rPh sb="1" eb="4">
      <t>ニホンゴ</t>
    </rPh>
    <rPh sb="40" eb="42">
      <t>エイゴ</t>
    </rPh>
    <phoneticPr fontId="1"/>
  </si>
  <si>
    <t>整形外科：EN、内科：EN</t>
    <phoneticPr fontId="1"/>
  </si>
  <si>
    <t>VISA / MasterCard / JCB / AMEX / DinersClub / SAISON CARD / NICOS CARD / J-Debit</t>
    <phoneticPr fontId="1"/>
  </si>
  <si>
    <t>医療法人社団　ひらの亀戸ひまわり診療所</t>
    <rPh sb="0" eb="2">
      <t>イリョウ</t>
    </rPh>
    <rPh sb="2" eb="4">
      <t>ホウジン</t>
    </rPh>
    <rPh sb="4" eb="6">
      <t>シャダン</t>
    </rPh>
    <rPh sb="10" eb="12">
      <t>カメイド</t>
    </rPh>
    <rPh sb="16" eb="19">
      <t>シンリョウジョ</t>
    </rPh>
    <phoneticPr fontId="16"/>
  </si>
  <si>
    <t>Hiranokameidohimawariclinic</t>
  </si>
  <si>
    <t>東京都江東区亀戸7-10-1　Zビル2階</t>
    <rPh sb="0" eb="3">
      <t>トウキョウト</t>
    </rPh>
    <rPh sb="3" eb="6">
      <t>コウトウク</t>
    </rPh>
    <rPh sb="6" eb="8">
      <t>カメイド</t>
    </rPh>
    <rPh sb="19" eb="20">
      <t>カイ</t>
    </rPh>
    <phoneticPr fontId="16"/>
  </si>
  <si>
    <t>Kameido,Koto-ku,Z Building Second floor</t>
  </si>
  <si>
    <t>03-5609-1823</t>
  </si>
  <si>
    <t>9：30～12：30、15：00～18：00※外国人対応は水曜日1日と金曜日午前を除く。土曜日は午前中の診療のみ。</t>
    <rPh sb="23" eb="26">
      <t>ガイコクジン</t>
    </rPh>
    <rPh sb="26" eb="28">
      <t>タイオウ</t>
    </rPh>
    <rPh sb="29" eb="32">
      <t>スイヨウビ</t>
    </rPh>
    <rPh sb="33" eb="34">
      <t>ニチ</t>
    </rPh>
    <rPh sb="35" eb="38">
      <t>キンヨウビ</t>
    </rPh>
    <rPh sb="38" eb="40">
      <t>ゴゼン</t>
    </rPh>
    <rPh sb="41" eb="42">
      <t>ノゾ</t>
    </rPh>
    <rPh sb="44" eb="47">
      <t>ドヨウビ</t>
    </rPh>
    <rPh sb="48" eb="51">
      <t>ゴゼンチュウ</t>
    </rPh>
    <rPh sb="52" eb="54">
      <t>シンリョウ</t>
    </rPh>
    <phoneticPr fontId="16"/>
  </si>
  <si>
    <t>https://www.himawari-clinic.jp/</t>
  </si>
  <si>
    <t>内科・小児科：英語</t>
    <rPh sb="0" eb="2">
      <t>ナイカ</t>
    </rPh>
    <rPh sb="3" eb="6">
      <t>ショウニカ</t>
    </rPh>
    <rPh sb="7" eb="9">
      <t>エイゴ</t>
    </rPh>
    <phoneticPr fontId="16"/>
  </si>
  <si>
    <t>医療法人社団　愛優会　西葛西三丁目診療所</t>
  </si>
  <si>
    <t>Nishikasaisanchome clinic</t>
  </si>
  <si>
    <t>東京都江戸川区西葛西3-11-8　第5サンキビル102</t>
    <rPh sb="0" eb="3">
      <t>トウキョウト</t>
    </rPh>
    <rPh sb="3" eb="7">
      <t>エドガワク</t>
    </rPh>
    <rPh sb="7" eb="10">
      <t>ニシカサイ</t>
    </rPh>
    <rPh sb="17" eb="18">
      <t>ダイ</t>
    </rPh>
    <phoneticPr fontId="16"/>
  </si>
  <si>
    <t>3-11-8 Nishi-Kasai Edogawaku Tokyo Nishi-Kasai Edogawa-Ku Dai 5</t>
  </si>
  <si>
    <t>03-3869-1465:日本語　　　　　　080-4340-9083：英語</t>
    <rPh sb="13" eb="16">
      <t>ニホンゴ</t>
    </rPh>
    <rPh sb="36" eb="38">
      <t>エイゴ</t>
    </rPh>
    <phoneticPr fontId="16"/>
  </si>
  <si>
    <t>9:00～12：00 13:00～18:00</t>
  </si>
  <si>
    <t>内科：日本語,英語</t>
    <rPh sb="0" eb="2">
      <t>ナイカ</t>
    </rPh>
    <rPh sb="3" eb="6">
      <t>ニホンゴ</t>
    </rPh>
    <rPh sb="7" eb="9">
      <t>エイゴ</t>
    </rPh>
    <phoneticPr fontId="16"/>
  </si>
  <si>
    <t>VISA MASTER AMEX JCB</t>
  </si>
  <si>
    <t>Suica PASMO ICOCA Wson NANACO</t>
  </si>
  <si>
    <t>翻訳機にて可能な言語/9:00～18:00</t>
    <rPh sb="0" eb="3">
      <t>ホンヤクキ</t>
    </rPh>
    <rPh sb="5" eb="7">
      <t>カノウ</t>
    </rPh>
    <rPh sb="8" eb="10">
      <t>ゲンゴ</t>
    </rPh>
    <phoneticPr fontId="16"/>
  </si>
  <si>
    <t>医療法人社団桃医会小野内科診療所</t>
    <phoneticPr fontId="1"/>
  </si>
  <si>
    <t>Ono Internal Medicine Clinic, Toikai Medical Corporation</t>
    <phoneticPr fontId="1"/>
  </si>
  <si>
    <t>東京都江東区大島1-33-15小野ビル１階</t>
    <phoneticPr fontId="1"/>
  </si>
  <si>
    <t>Ono Building 1F, 1-33-15 Oshima, Koto-ku, Tokyo</t>
    <phoneticPr fontId="1"/>
  </si>
  <si>
    <t>03-3636-5505</t>
    <phoneticPr fontId="1"/>
  </si>
  <si>
    <t>月ー土：9:00-12:00、火ー金：16:00-18:00</t>
    <phoneticPr fontId="1"/>
  </si>
  <si>
    <t>https://www.ononaika-cardiogp.com/</t>
    <phoneticPr fontId="1"/>
  </si>
  <si>
    <t>内科、循環器内科:EN</t>
    <phoneticPr fontId="1"/>
  </si>
  <si>
    <t>そね歯科</t>
    <phoneticPr fontId="13"/>
  </si>
  <si>
    <t>Sone Dental Clinic</t>
  </si>
  <si>
    <t>197-0011</t>
  </si>
  <si>
    <t>東京都福生市福生992－9　1F</t>
    <phoneticPr fontId="13"/>
  </si>
  <si>
    <t>1F, 992-9 Fussa, Fussa, Tokyo, 197-0011</t>
  </si>
  <si>
    <t>042-530-6011</t>
  </si>
  <si>
    <t>月/火/水/金/土:9:00-13:00,15:00-19:00</t>
    <phoneticPr fontId="13"/>
  </si>
  <si>
    <t>たかはし歯科医院</t>
    <phoneticPr fontId="13"/>
  </si>
  <si>
    <t>Takahashi Dental Office</t>
  </si>
  <si>
    <t>１９７－０００４</t>
  </si>
  <si>
    <t>東京都福生市南田園２－１６　福生団地１２号棟１０３号</t>
    <phoneticPr fontId="13"/>
  </si>
  <si>
    <t>No.12-103Fssadannchi, 2-16Minamidenen, Fussa-city, Tokyo</t>
  </si>
  <si>
    <t>042-552-1182</t>
  </si>
  <si>
    <t>月:9:30-12:30,14:00-19:00　火/木/金:9:30-12:30,14:00-20:00　土/日:9:30-12:30,14:00-17:00</t>
    <rPh sb="0" eb="1">
      <t>ツキ</t>
    </rPh>
    <rPh sb="27" eb="28">
      <t>キ</t>
    </rPh>
    <rPh sb="56" eb="57">
      <t>ニチ</t>
    </rPh>
    <phoneticPr fontId="13"/>
  </si>
  <si>
    <t>http://takahashidental.web.fc2.com/index.html(日本語）</t>
  </si>
  <si>
    <t>一般歯科、小児歯科　英語</t>
    <phoneticPr fontId="13"/>
  </si>
  <si>
    <t>平日診療時間内：英語</t>
  </si>
  <si>
    <t>医療法人社団光輝会　ひかりクリニック</t>
    <rPh sb="0" eb="9">
      <t>イリョウホウジンシャダンヒカルカガヤカイ</t>
    </rPh>
    <phoneticPr fontId="1"/>
  </si>
  <si>
    <t>197-0022</t>
  </si>
  <si>
    <t>東京都福生市本町95-3</t>
    <rPh sb="0" eb="8">
      <t>トウキョウトフッサシホンチョウ</t>
    </rPh>
    <phoneticPr fontId="1"/>
  </si>
  <si>
    <t>95-3，Honcho,Fussa,City,Tokyo 197-0022,JAPAN</t>
  </si>
  <si>
    <t>042-530-0221</t>
  </si>
  <si>
    <t>月-日　9：00-18:00　土日祝日対応可　</t>
    <rPh sb="0" eb="1">
      <t>ゲツ</t>
    </rPh>
    <rPh sb="2" eb="3">
      <t>ニチ</t>
    </rPh>
    <rPh sb="15" eb="19">
      <t>ドニチシュクジツ</t>
    </rPh>
    <rPh sb="19" eb="22">
      <t>タイオウカ</t>
    </rPh>
    <phoneticPr fontId="13"/>
  </si>
  <si>
    <t>http://www.photon.or.jp</t>
  </si>
  <si>
    <t>英語/月-日　9：00-18:00　土日祝日対応可　　</t>
    <rPh sb="0" eb="2">
      <t>エイゴ</t>
    </rPh>
    <rPh sb="3" eb="4">
      <t>ゲツ</t>
    </rPh>
    <rPh sb="5" eb="6">
      <t>ニチ</t>
    </rPh>
    <rPh sb="18" eb="22">
      <t>ドニチシュクジツ</t>
    </rPh>
    <rPh sb="22" eb="25">
      <t>タイオウカ</t>
    </rPh>
    <phoneticPr fontId="13"/>
  </si>
  <si>
    <t>医療法人社団　おなか会　おなかクリニック</t>
    <rPh sb="0" eb="2">
      <t>イリョウ</t>
    </rPh>
    <rPh sb="2" eb="4">
      <t>ホウジン</t>
    </rPh>
    <rPh sb="4" eb="6">
      <t>シャダン</t>
    </rPh>
    <rPh sb="10" eb="11">
      <t>カイ</t>
    </rPh>
    <phoneticPr fontId="13"/>
  </si>
  <si>
    <t>Onaka Clinic</t>
  </si>
  <si>
    <t>192-0083</t>
  </si>
  <si>
    <t>東京都八王子市旭町12-12</t>
    <phoneticPr fontId="13"/>
  </si>
  <si>
    <t>12-12 Asahicho, Hachioji, Tokyo, 192-0083</t>
  </si>
  <si>
    <t>042-644-1127</t>
  </si>
  <si>
    <t>月-金:8:30-11:30,15:30-18:30　土:8:30-11:30</t>
    <phoneticPr fontId="13"/>
  </si>
  <si>
    <t>http://www.m-onaka.com (日本語)　http://www.m-onaka.com/english/ (英語)</t>
  </si>
  <si>
    <t>内科：EN　外科：EN</t>
    <phoneticPr fontId="13"/>
  </si>
  <si>
    <t>1309 南多摩</t>
  </si>
  <si>
    <t>宇津木台歯科</t>
    <rPh sb="0" eb="3">
      <t>ウツキ</t>
    </rPh>
    <rPh sb="3" eb="4">
      <t>ダイ</t>
    </rPh>
    <rPh sb="4" eb="6">
      <t>シカ</t>
    </rPh>
    <phoneticPr fontId="13"/>
  </si>
  <si>
    <t>Uzukidai Dental Clinic</t>
  </si>
  <si>
    <t>192-0023</t>
  </si>
  <si>
    <t xml:space="preserve">
東京都八王子市久保山町2-43-4</t>
    <phoneticPr fontId="13"/>
  </si>
  <si>
    <t>2-43-4 Kuboyamacho, Hachioji, Tokyo, 192-0023</t>
  </si>
  <si>
    <t>042-691-7100</t>
  </si>
  <si>
    <t>月/火/水/金:9:30-12:00,15:00-18:00　土:9:30-12:00</t>
    <phoneticPr fontId="13"/>
  </si>
  <si>
    <t>歯科：ID、MS</t>
    <phoneticPr fontId="13"/>
  </si>
  <si>
    <t>館ヶ丘クリニック</t>
    <rPh sb="0" eb="1">
      <t>カン</t>
    </rPh>
    <rPh sb="2" eb="3">
      <t>オカ</t>
    </rPh>
    <phoneticPr fontId="13"/>
  </si>
  <si>
    <t>Tategaoka Clinic</t>
  </si>
  <si>
    <t>193-0944</t>
    <phoneticPr fontId="1"/>
  </si>
  <si>
    <t>東京都八王子市館町1097 館ヶ丘団地2-9</t>
    <phoneticPr fontId="13"/>
  </si>
  <si>
    <t>2-9, Tategaoka Danchi, 1097 Tatemachi, Hachioji, Tokyo, 193-0944</t>
    <phoneticPr fontId="1"/>
  </si>
  <si>
    <t>042-662-9999</t>
    <phoneticPr fontId="1"/>
  </si>
  <si>
    <t>月/火/水/金/土:9:00-12:00,16:00-19:00</t>
    <phoneticPr fontId="13"/>
  </si>
  <si>
    <t>内科：EN　皮膚科：EN　泌尿器科：EN</t>
    <phoneticPr fontId="13"/>
  </si>
  <si>
    <t>医療法人社団智政会クロイワ歯科診療所</t>
    <phoneticPr fontId="13"/>
  </si>
  <si>
    <t>kuroiwa dental clinic</t>
    <phoneticPr fontId="9"/>
  </si>
  <si>
    <t>194-0021</t>
    <phoneticPr fontId="9"/>
  </si>
  <si>
    <t>東京都町田市中町１－５－３－７F</t>
    <phoneticPr fontId="13"/>
  </si>
  <si>
    <t>nakamachi1-5-3-7F machida shi tokyo
194-0021</t>
    <phoneticPr fontId="9"/>
  </si>
  <si>
    <t>042-725-0310</t>
    <phoneticPr fontId="9"/>
  </si>
  <si>
    <t>月/水9:00～12:0014:00～19:30　火/金14:00～21:00　土14:00-15:30</t>
    <rPh sb="0" eb="1">
      <t>ツキ</t>
    </rPh>
    <rPh sb="2" eb="3">
      <t>ミズ</t>
    </rPh>
    <rPh sb="25" eb="26">
      <t>ヒ</t>
    </rPh>
    <rPh sb="27" eb="28">
      <t>キン</t>
    </rPh>
    <rPh sb="40" eb="41">
      <t>ツチ</t>
    </rPh>
    <phoneticPr fontId="13"/>
  </si>
  <si>
    <t xml:space="preserve">http://www.kuroiwa-shika.com </t>
    <phoneticPr fontId="9"/>
  </si>
  <si>
    <t>金曜17時から２０時以外</t>
    <phoneticPr fontId="9"/>
  </si>
  <si>
    <t>古谷歯科医院</t>
    <rPh sb="0" eb="2">
      <t>コタニ</t>
    </rPh>
    <rPh sb="2" eb="4">
      <t>シカ</t>
    </rPh>
    <rPh sb="4" eb="6">
      <t>イイン</t>
    </rPh>
    <phoneticPr fontId="13"/>
  </si>
  <si>
    <t>Furukawa Dental Clinic</t>
  </si>
  <si>
    <t>193-0835</t>
    <phoneticPr fontId="1"/>
  </si>
  <si>
    <t xml:space="preserve">
東京都八王子市千人町1-7-6</t>
    <phoneticPr fontId="13"/>
  </si>
  <si>
    <t>1-7-6 Sennincho, Hachioji, Tokyo, 193-0835</t>
    <phoneticPr fontId="1"/>
  </si>
  <si>
    <t>042-666-0303</t>
    <phoneticPr fontId="1"/>
  </si>
  <si>
    <t>月/火/木/金:9:00-18:00　土:9:00-16:00</t>
    <phoneticPr fontId="13"/>
  </si>
  <si>
    <t>駒津歯科医院</t>
    <rPh sb="0" eb="2">
      <t>コマツ</t>
    </rPh>
    <rPh sb="2" eb="4">
      <t>シカ</t>
    </rPh>
    <rPh sb="4" eb="6">
      <t>イイン</t>
    </rPh>
    <phoneticPr fontId="13"/>
  </si>
  <si>
    <t>Komatsu Dental Office &amp; Surgery</t>
  </si>
  <si>
    <t>193-0802</t>
  </si>
  <si>
    <t xml:space="preserve">
東京都八王子市犬目町256-3</t>
    <phoneticPr fontId="13"/>
  </si>
  <si>
    <t>256-3 Inumemachi, Hachioji, Tokyo, 193-0802</t>
  </si>
  <si>
    <t>042-626-6480</t>
  </si>
  <si>
    <t>月-金:9:00-11:30, 14:00-18:00　土:9:00-11:30, 14:00-16:00</t>
    <phoneticPr fontId="13"/>
  </si>
  <si>
    <t>http://www.komatsu-shika.or.jp (日本語)</t>
    <phoneticPr fontId="1"/>
  </si>
  <si>
    <t>鶴川駅前歯科診療所</t>
    <rPh sb="0" eb="2">
      <t>ツルカワ</t>
    </rPh>
    <rPh sb="2" eb="4">
      <t>エキマエ</t>
    </rPh>
    <rPh sb="4" eb="6">
      <t>シカ</t>
    </rPh>
    <rPh sb="6" eb="8">
      <t>シンリョウ</t>
    </rPh>
    <rPh sb="8" eb="9">
      <t>ジョ</t>
    </rPh>
    <phoneticPr fontId="13"/>
  </si>
  <si>
    <t>Tsurukawa Ekimae Dental Clinic</t>
  </si>
  <si>
    <t>195-0053</t>
  </si>
  <si>
    <t xml:space="preserve">
東京都町田市能ケ谷1-7-1　ダイヤモンドビル2F</t>
    <phoneticPr fontId="13"/>
  </si>
  <si>
    <t>2F, Diamond Building, 1-7-1 Nogaya, Machida, Tokyo, 195-0053</t>
  </si>
  <si>
    <t>042-735-0567</t>
  </si>
  <si>
    <t>月-金:9:00-19:00　土:9:00-17:00　日:9:00-13:00</t>
    <phoneticPr fontId="13"/>
  </si>
  <si>
    <t>東京医科大学八王子医療センター</t>
    <rPh sb="0" eb="2">
      <t>トウキョウ</t>
    </rPh>
    <rPh sb="2" eb="4">
      <t>イカ</t>
    </rPh>
    <rPh sb="4" eb="6">
      <t>ダイガク</t>
    </rPh>
    <rPh sb="6" eb="9">
      <t>ハチオウジ</t>
    </rPh>
    <rPh sb="9" eb="11">
      <t>イリョウ</t>
    </rPh>
    <phoneticPr fontId="13"/>
  </si>
  <si>
    <t>Tokyo Medical University Hachioji Medical Center</t>
  </si>
  <si>
    <t>193-0998</t>
  </si>
  <si>
    <t>東京都八王子市館町1163</t>
    <phoneticPr fontId="13"/>
  </si>
  <si>
    <t>1163 Tatemachi, Hachioji, Tokyo, 193-0998</t>
  </si>
  <si>
    <t>042-665-5611</t>
  </si>
  <si>
    <t>月-金:8:30-11:00　土:8:30-10:00(第2,4土曜日を除く)　予約（時間指定）の場合はこの限りではない</t>
    <phoneticPr fontId="13"/>
  </si>
  <si>
    <t>http://hachioji.tokyo-med.ac.jp/ (日本語)</t>
  </si>
  <si>
    <t>救急科：EN　内科：EN　皮膚科：EN　泌尿器科：EN　その他：EN</t>
    <phoneticPr fontId="13"/>
  </si>
  <si>
    <t>藤堂歯科医院</t>
    <rPh sb="0" eb="2">
      <t>トウドウ</t>
    </rPh>
    <rPh sb="2" eb="4">
      <t>シカ</t>
    </rPh>
    <rPh sb="4" eb="6">
      <t>イイン</t>
    </rPh>
    <phoneticPr fontId="13"/>
  </si>
  <si>
    <t>Todo Dental Clinic</t>
  </si>
  <si>
    <t>194-0035</t>
  </si>
  <si>
    <t xml:space="preserve">
東京都町田市忠生1-2-5 アーバングリーンハイツ1F</t>
    <phoneticPr fontId="13"/>
  </si>
  <si>
    <t>1F, Urban Green Hights, 1-2-5 Tadao, Machida, Tokyo, 194-0035</t>
  </si>
  <si>
    <t>042-794-3711</t>
  </si>
  <si>
    <t>月-金:9:00-12:00,14:00-17:45　土:9:00-12:00,14:00-17:45</t>
    <phoneticPr fontId="13"/>
  </si>
  <si>
    <t>齋藤歯科医院</t>
    <phoneticPr fontId="13"/>
  </si>
  <si>
    <t>Saito Dental Clinic</t>
  </si>
  <si>
    <t>192-0042</t>
  </si>
  <si>
    <t>東京都八王子市中野山王2-3-25</t>
    <phoneticPr fontId="13"/>
  </si>
  <si>
    <t>2-3-25 nakanosannnou hatiouji tokyo</t>
  </si>
  <si>
    <t>042-626-6066</t>
  </si>
  <si>
    <t>月火水金土
10:00～18:30</t>
    <phoneticPr fontId="13"/>
  </si>
  <si>
    <t>http://saitoh-zahn.sakura.ne.jp</t>
  </si>
  <si>
    <t>英語
10：00～18：30
月火水金土</t>
  </si>
  <si>
    <t>福嶋歯科医院</t>
    <phoneticPr fontId="13"/>
  </si>
  <si>
    <t>Fukushima Dental Clinic</t>
  </si>
  <si>
    <t>206-0023</t>
  </si>
  <si>
    <t>東京都多摩市馬引沢２−３−２９マヒキザワエフ１階</t>
    <phoneticPr fontId="13"/>
  </si>
  <si>
    <t>2-3-29, Mahikizawa, Tama, Tokyo</t>
  </si>
  <si>
    <t>042-389-0281</t>
  </si>
  <si>
    <t>月・水・金・日9：30～13：00/14：30～19：00　火・土9：30～13：00/14：30～18：00</t>
    <phoneticPr fontId="13"/>
  </si>
  <si>
    <t>http://fukushima-dental.jp</t>
  </si>
  <si>
    <t>歯科・矯正歯科・口腔外科・小児歯科・歯周病科:EN</t>
    <phoneticPr fontId="13"/>
  </si>
  <si>
    <t>AMEX
VISA
JCB
Master Card</t>
  </si>
  <si>
    <t>月・火・水・土　9:30~19:00</t>
  </si>
  <si>
    <t>伊藤内科クリニック</t>
    <phoneticPr fontId="16"/>
  </si>
  <si>
    <t>Ito Internal-medicine</t>
  </si>
  <si>
    <t>192-0046</t>
  </si>
  <si>
    <t>東京都八王子市明神町4-2-7-102</t>
    <phoneticPr fontId="16"/>
  </si>
  <si>
    <t>4-2-7-102,myojincho,hachioji-city,Tokyo,192-0046,Japan</t>
  </si>
  <si>
    <t>042-644-2770</t>
  </si>
  <si>
    <t>月・火・水・金-8時～12時　　　午後診療15時～18時　　　　　　土-8時～12時</t>
    <phoneticPr fontId="1"/>
  </si>
  <si>
    <t>www.netsite.co.jp/dr_itoh/</t>
  </si>
  <si>
    <t>内科:EN</t>
    <phoneticPr fontId="16"/>
  </si>
  <si>
    <t>英語/月・火・水・金-8時～18時/土-8時～12時</t>
  </si>
  <si>
    <t>みむろウィメンズクリニック</t>
    <phoneticPr fontId="13"/>
  </si>
  <si>
    <t>MIMURO WOMEN‘S　CLINIC</t>
  </si>
  <si>
    <t>194-0021</t>
    <phoneticPr fontId="1"/>
  </si>
  <si>
    <t>東京都町田市中町1-2-5 SHELL MIYAKO V 2階</t>
    <rPh sb="6" eb="8">
      <t>ナカマチ</t>
    </rPh>
    <phoneticPr fontId="13"/>
  </si>
  <si>
    <t>2F, SHELL MIYAKO V, 1-2-5, Nakamachi, Machida-city, Tokyo, 194-0021, Japan</t>
    <phoneticPr fontId="1"/>
  </si>
  <si>
    <t>042-710-3609（英語）</t>
    <phoneticPr fontId="1"/>
  </si>
  <si>
    <t>月水金9：00～11：30,14：00～16：30　火木土9：00～11：30</t>
    <rPh sb="0" eb="1">
      <t>ツキ</t>
    </rPh>
    <rPh sb="1" eb="2">
      <t>ミズ</t>
    </rPh>
    <rPh sb="2" eb="3">
      <t>キン</t>
    </rPh>
    <rPh sb="26" eb="27">
      <t>ヒ</t>
    </rPh>
    <rPh sb="27" eb="28">
      <t>キ</t>
    </rPh>
    <rPh sb="28" eb="29">
      <t>ツチ</t>
    </rPh>
    <phoneticPr fontId="13"/>
  </si>
  <si>
    <t>https://mimuro-cl.com/（日本語）https://mimuro-cl.com/en/（英語）</t>
  </si>
  <si>
    <t>婦人科（英語）</t>
    <phoneticPr fontId="13"/>
  </si>
  <si>
    <t>医療法人社団ＫＮＩ北原国際病院</t>
    <phoneticPr fontId="13"/>
  </si>
  <si>
    <t>Kitahara Internationai Hospital</t>
  </si>
  <si>
    <t>192-0045</t>
  </si>
  <si>
    <t>東京都八王子市大和田町1-7-23</t>
    <phoneticPr fontId="13"/>
  </si>
  <si>
    <t>1-7-23 oowada-cyou,hachiouji-city,Tokyo,Japan</t>
  </si>
  <si>
    <t>042-645-1110</t>
  </si>
  <si>
    <t>月-土:8:30-16:320（救急外来24時間対応)、日・祝日：救急外来24時間対応</t>
    <phoneticPr fontId="13"/>
  </si>
  <si>
    <t>https://kokusai.kitaharahosp.com/（日本語）</t>
    <phoneticPr fontId="1"/>
  </si>
  <si>
    <t>脳神経外科:EN</t>
    <phoneticPr fontId="13"/>
  </si>
  <si>
    <t>脳神経まちだクリニック</t>
    <rPh sb="0" eb="3">
      <t>ノウシンケイ</t>
    </rPh>
    <phoneticPr fontId="65"/>
  </si>
  <si>
    <t>Neuro Machida Clinic</t>
    <phoneticPr fontId="1"/>
  </si>
  <si>
    <t>194-0013</t>
  </si>
  <si>
    <t>東京都町田市原町田6丁目21-26 フォーラム町田3B</t>
    <rPh sb="0" eb="3">
      <t>トウキョウト</t>
    </rPh>
    <rPh sb="3" eb="6">
      <t>マチダシ</t>
    </rPh>
    <rPh sb="6" eb="9">
      <t>ハラマチダ</t>
    </rPh>
    <rPh sb="10" eb="12">
      <t>チョウメ</t>
    </rPh>
    <rPh sb="23" eb="25">
      <t>マチダ</t>
    </rPh>
    <phoneticPr fontId="65"/>
  </si>
  <si>
    <t>Forum Machida 3B, Haramachida 6-21-26, Machida, Tokyo</t>
  </si>
  <si>
    <t>042-732-6077　英語</t>
    <rPh sb="13" eb="15">
      <t>エイゴ</t>
    </rPh>
    <phoneticPr fontId="65"/>
  </si>
  <si>
    <t>月火木金土　9:00~13:00 14:00~18:00</t>
    <rPh sb="0" eb="1">
      <t>ゲツ</t>
    </rPh>
    <rPh sb="1" eb="2">
      <t>カ</t>
    </rPh>
    <rPh sb="2" eb="3">
      <t>モク</t>
    </rPh>
    <rPh sb="3" eb="4">
      <t>キン</t>
    </rPh>
    <rPh sb="4" eb="5">
      <t>ド</t>
    </rPh>
    <phoneticPr fontId="65"/>
  </si>
  <si>
    <t>https://neuro-machida.jp/　（日本語）　https://neuro-machida.jp/english.html　（英語）</t>
    <rPh sb="27" eb="30">
      <t>ニホンゴ</t>
    </rPh>
    <rPh sb="71" eb="73">
      <t>エイゴ</t>
    </rPh>
    <phoneticPr fontId="65"/>
  </si>
  <si>
    <t>脳神経外科　脳神経内科　内科：EN</t>
    <rPh sb="0" eb="5">
      <t>ノウシンケイゲカ</t>
    </rPh>
    <rPh sb="6" eb="11">
      <t>ノウシンケイナイカ</t>
    </rPh>
    <rPh sb="12" eb="14">
      <t>ナイカ</t>
    </rPh>
    <phoneticPr fontId="65"/>
  </si>
  <si>
    <t>地方独立行政法人東京都立病院機構　東京都立多摩南部地域病院</t>
    <phoneticPr fontId="1"/>
  </si>
  <si>
    <t>Tokyo Metropolitan Tama-Nambu Chiiki Hospital</t>
    <phoneticPr fontId="1"/>
  </si>
  <si>
    <t>206-0036</t>
  </si>
  <si>
    <t>東京都多摩市中沢2-1-2</t>
    <rPh sb="0" eb="3">
      <t>トウキョウト</t>
    </rPh>
    <rPh sb="3" eb="6">
      <t>タマシ</t>
    </rPh>
    <rPh sb="6" eb="8">
      <t>ナカザワ</t>
    </rPh>
    <phoneticPr fontId="101"/>
  </si>
  <si>
    <t>2-1-2 Nakazawa, Tama-shi, Tokyo</t>
  </si>
  <si>
    <t>042-338-5111</t>
  </si>
  <si>
    <t>月-金:9:00-17:00（救急外来24時間対応)、土日・祝日：救急外来24時間対応</t>
  </si>
  <si>
    <t>https://www.tmhp.jp/tamanan/index.html(日本語)
https://www.tmhp.jp/tamanan/en/(英語)</t>
    <rPh sb="39" eb="42">
      <t>ニホンゴ</t>
    </rPh>
    <rPh sb="76" eb="78">
      <t>エイゴ</t>
    </rPh>
    <phoneticPr fontId="101"/>
  </si>
  <si>
    <t>内科、循環器科、小児科、外科、整形外科、脳神経外科、泌尿器科、皮膚科、婦人科、眼科、耳鼻咽喉科、放射線科、歯科口腔外科、緩和ケア科：英語、中国語、韓国語、タイ語、タガログ語、ミャンマー語、ベトナム語、ベンガル語、フランス語、ポルトガル語、ドイツ語、ロシア語、イタリア語、スペイン語</t>
    <rPh sb="0" eb="2">
      <t>ナイカ</t>
    </rPh>
    <rPh sb="3" eb="7">
      <t>ジュンカンキカ</t>
    </rPh>
    <rPh sb="8" eb="11">
      <t>ショウニカ</t>
    </rPh>
    <rPh sb="12" eb="14">
      <t>ゲカ</t>
    </rPh>
    <rPh sb="15" eb="19">
      <t>セイケイゲカ</t>
    </rPh>
    <rPh sb="20" eb="25">
      <t>ノウシンケイゲカ</t>
    </rPh>
    <rPh sb="26" eb="30">
      <t>ヒニョウキカ</t>
    </rPh>
    <rPh sb="31" eb="34">
      <t>ヒフカ</t>
    </rPh>
    <rPh sb="35" eb="38">
      <t>フジンカ</t>
    </rPh>
    <rPh sb="39" eb="41">
      <t>ガンカ</t>
    </rPh>
    <rPh sb="42" eb="47">
      <t>ジビインコウカ</t>
    </rPh>
    <rPh sb="48" eb="52">
      <t>ホウシャセンカ</t>
    </rPh>
    <rPh sb="53" eb="59">
      <t>シカコウクウゲカ</t>
    </rPh>
    <rPh sb="60" eb="62">
      <t>カンワ</t>
    </rPh>
    <rPh sb="64" eb="65">
      <t>カ</t>
    </rPh>
    <rPh sb="66" eb="68">
      <t>エイゴ</t>
    </rPh>
    <rPh sb="69" eb="72">
      <t>チュウゴクゴ</t>
    </rPh>
    <rPh sb="73" eb="76">
      <t>カンコクゴ</t>
    </rPh>
    <rPh sb="79" eb="80">
      <t>ゴ</t>
    </rPh>
    <rPh sb="85" eb="86">
      <t>ゴ</t>
    </rPh>
    <rPh sb="92" eb="93">
      <t>ゴ</t>
    </rPh>
    <rPh sb="98" eb="99">
      <t>ゴ</t>
    </rPh>
    <rPh sb="104" eb="105">
      <t>ゴ</t>
    </rPh>
    <rPh sb="110" eb="111">
      <t>ゴ</t>
    </rPh>
    <rPh sb="117" eb="118">
      <t>ゴ</t>
    </rPh>
    <rPh sb="122" eb="123">
      <t>ゴ</t>
    </rPh>
    <rPh sb="127" eb="128">
      <t>ゴ</t>
    </rPh>
    <rPh sb="133" eb="134">
      <t>ゴ</t>
    </rPh>
    <rPh sb="139" eb="140">
      <t>ゴ</t>
    </rPh>
    <phoneticPr fontId="101"/>
  </si>
  <si>
    <t>VISA、MASTER、AMEX、Diners、Club、JCB</t>
  </si>
  <si>
    <t>楽天Edy、Suica、PASMO、ICOCA、NANACO、Waon、アリペイ</t>
    <rPh sb="0" eb="2">
      <t>ラクテン</t>
    </rPh>
    <phoneticPr fontId="101"/>
  </si>
  <si>
    <t>英語、中国語、韓国語(平日)：8:30～18:30
ポルトガル語、スペイン語、ベトナム語(平日)：9:00～17：30</t>
    <rPh sb="0" eb="2">
      <t>エイゴ</t>
    </rPh>
    <rPh sb="3" eb="6">
      <t>チュウゴクゴ</t>
    </rPh>
    <rPh sb="7" eb="10">
      <t>カンコクゴ</t>
    </rPh>
    <rPh sb="11" eb="13">
      <t>ヘイジツ</t>
    </rPh>
    <rPh sb="31" eb="32">
      <t>ゴ</t>
    </rPh>
    <rPh sb="37" eb="38">
      <t>ゴ</t>
    </rPh>
    <rPh sb="43" eb="44">
      <t>ゴ</t>
    </rPh>
    <rPh sb="45" eb="47">
      <t>ヘイジツ</t>
    </rPh>
    <phoneticPr fontId="101"/>
  </si>
  <si>
    <t>英語、日本語、韓国語、中国語、スペイン語、ドイツ語、フランス語、イタリア語、ポルトガル語、ロシア語：24時間</t>
    <rPh sb="52" eb="54">
      <t>ジカン</t>
    </rPh>
    <phoneticPr fontId="101"/>
  </si>
  <si>
    <t>国家公務員共済組合連合会　立川病院</t>
    <rPh sb="0" eb="2">
      <t>コッカ</t>
    </rPh>
    <rPh sb="2" eb="5">
      <t>コウムイン</t>
    </rPh>
    <rPh sb="5" eb="7">
      <t>キョウサイ</t>
    </rPh>
    <rPh sb="7" eb="9">
      <t>クミアイ</t>
    </rPh>
    <rPh sb="9" eb="12">
      <t>レンゴウカイ</t>
    </rPh>
    <rPh sb="13" eb="15">
      <t>タチカワ</t>
    </rPh>
    <rPh sb="15" eb="17">
      <t>ビョウイン</t>
    </rPh>
    <phoneticPr fontId="13"/>
  </si>
  <si>
    <t>KKR-Tachikawa Hospital</t>
  </si>
  <si>
    <t>190-8531</t>
  </si>
  <si>
    <t>東京都立川市錦町4-2-22</t>
    <phoneticPr fontId="13"/>
  </si>
  <si>
    <t>4-2-22 Nishikicho, Tachikawa, Tokyo, 190-8531</t>
  </si>
  <si>
    <t>042-523-3131</t>
  </si>
  <si>
    <t>月-金:8:30-11:30（一般外来のみ）</t>
    <phoneticPr fontId="13"/>
  </si>
  <si>
    <t>https://www.tachikawa-hosp.gr.jp/ (日本語)</t>
    <phoneticPr fontId="1"/>
  </si>
  <si>
    <t>内科：EN　外科：EN　小児科：EN　精神科：EN　皮膚科：EN　泌尿器科：EN　整形外科：EN　眼科：EN　耳鼻咽喉科：EN　産科：EN　婦人科：EN　歯科：EN</t>
    <phoneticPr fontId="13"/>
  </si>
  <si>
    <t>【翻訳アプリ「VoiceTra」】31言語対応
【Poketalk】55言語対応</t>
    <rPh sb="36" eb="38">
      <t>ゲンゴ</t>
    </rPh>
    <rPh sb="38" eb="40">
      <t>タイオウ</t>
    </rPh>
    <phoneticPr fontId="1"/>
  </si>
  <si>
    <t>1310 北多摩西部</t>
  </si>
  <si>
    <t>こども支援総合クリニックもりかわよしゆき小児科</t>
    <rPh sb="3" eb="5">
      <t>シエン</t>
    </rPh>
    <rPh sb="5" eb="7">
      <t>ソウゴウ</t>
    </rPh>
    <rPh sb="20" eb="23">
      <t>ショウニカ</t>
    </rPh>
    <phoneticPr fontId="13"/>
  </si>
  <si>
    <t>Children Support General Clinic Morikawa Yoshiyuki Pediatrics</t>
  </si>
  <si>
    <t>190-0023</t>
  </si>
  <si>
    <t>東京都立川市柴崎町2-1-8-301</t>
    <phoneticPr fontId="13"/>
  </si>
  <si>
    <t>2-1-8-301 Shibasakicho, Tachikawa, Tokyo, 190-0023</t>
  </si>
  <si>
    <t>042-540-6525</t>
  </si>
  <si>
    <t>月/火/水/金:9:00-12:00,16:00-19:00　土:9:00-12:00</t>
    <phoneticPr fontId="13"/>
  </si>
  <si>
    <t>http://morikawa-pediatrics.com (日本語)</t>
    <phoneticPr fontId="1"/>
  </si>
  <si>
    <t>社会福祉法人　浴光会　国分寺病院</t>
    <rPh sb="0" eb="2">
      <t>シャカイ</t>
    </rPh>
    <rPh sb="2" eb="4">
      <t>フクシ</t>
    </rPh>
    <rPh sb="4" eb="6">
      <t>ホウジン</t>
    </rPh>
    <rPh sb="7" eb="8">
      <t>ヨク</t>
    </rPh>
    <rPh sb="8" eb="9">
      <t>ヒカリ</t>
    </rPh>
    <rPh sb="9" eb="10">
      <t>カイ</t>
    </rPh>
    <rPh sb="11" eb="14">
      <t>コクブンジ</t>
    </rPh>
    <rPh sb="14" eb="16">
      <t>ビョウイン</t>
    </rPh>
    <phoneticPr fontId="13"/>
  </si>
  <si>
    <t>Kokubunji Hospital</t>
  </si>
  <si>
    <t>185-0014</t>
  </si>
  <si>
    <t>東京都国分寺市東恋ヶ窪4-2-2</t>
    <phoneticPr fontId="13"/>
  </si>
  <si>
    <t>4-2-2 Higashikoigakubo, Kokubunji, Tokyo, 185-0014</t>
  </si>
  <si>
    <t>042-322-0123</t>
  </si>
  <si>
    <t>月-土:9:00-12:00,13:30-16:00</t>
    <phoneticPr fontId="13"/>
  </si>
  <si>
    <t>http://www.yokukou.net/kh.yokukou.net/ (日本語)</t>
    <phoneticPr fontId="1"/>
  </si>
  <si>
    <t>内科：EN、VI　その他：EN、VI</t>
    <phoneticPr fontId="13"/>
  </si>
  <si>
    <t>東京西徳洲会病院</t>
    <rPh sb="0" eb="2">
      <t>トウキョウ</t>
    </rPh>
    <rPh sb="2" eb="3">
      <t>ニシ</t>
    </rPh>
    <rPh sb="3" eb="6">
      <t>トクシュウカイ</t>
    </rPh>
    <rPh sb="6" eb="8">
      <t>ビョウイン</t>
    </rPh>
    <phoneticPr fontId="13"/>
  </si>
  <si>
    <t>Tokyo Nishi Tokushukai Hospital</t>
  </si>
  <si>
    <t>196-0003</t>
  </si>
  <si>
    <t>東京都昭島市松原町3-1-1</t>
    <phoneticPr fontId="13"/>
  </si>
  <si>
    <t>3-1-1 Matsubaracho, Akishima, Tokyo, 196-0003</t>
  </si>
  <si>
    <t>042-500-4433</t>
  </si>
  <si>
    <t>月-金:8:00-12:00,14：00-16：0016:30-18:30　土:8:00-12:00　祝日:救急外来にて対応　詳細はホームページ参照</t>
    <phoneticPr fontId="13"/>
  </si>
  <si>
    <t>http://www.tokyonishi-hp.or.jp/ (日本語)　http://www.tokyonishi-hp.or.jp/en/ (英語)　http://www.tokyonishi-hp.or.jp/cn/ (中国語)　http://www.tokyonishi-hp.or.jp/kor/ (韓国語)</t>
  </si>
  <si>
    <t>救急科：EN、ZH　内科：EN、ZH　外科：EN、ZH　小児科：EN、ZH　皮膚科：EN、ZH　脳神経外科：EN、ZH　泌尿器科：EN、ZH　整形外科：EN、ZH　婦人科：EN、ZH　歯科口腔外科：EN、ZH　循環器内科：EN、ZH　形成外科：EN、ZH　乳腺腫瘍科・EN、ZH</t>
    <phoneticPr fontId="13"/>
  </si>
  <si>
    <t>タブレット端末でのテレビ電話通訳（診療時間内）、機械通訳</t>
    <phoneticPr fontId="1"/>
  </si>
  <si>
    <t>タブレット端末でのテレビ電話通訳（診療時間内）、機械通訳</t>
  </si>
  <si>
    <t>パーク歯科</t>
    <rPh sb="3" eb="5">
      <t>シカ</t>
    </rPh>
    <phoneticPr fontId="13"/>
  </si>
  <si>
    <t>Park Dental Office</t>
    <phoneticPr fontId="1"/>
  </si>
  <si>
    <t>186-0002</t>
  </si>
  <si>
    <t xml:space="preserve">
東京都国立市東1-16-17　国立中央ビル3F</t>
    <phoneticPr fontId="13"/>
  </si>
  <si>
    <t>3F, Kunitachi Chuo Building, 1-16-17 Higashi, Kunitachi, Tokyo, 186-0002</t>
  </si>
  <si>
    <t>042-574-5860</t>
  </si>
  <si>
    <t>月/火/水/金:9:30-13:00, 14:30-19:00　木:9:30-13:00, 14:30-17:00　土:9:30-13:00, 14:30-17:00</t>
    <phoneticPr fontId="13"/>
  </si>
  <si>
    <t>http://www.park-shika.com (日本語)</t>
  </si>
  <si>
    <t>林整形外科</t>
    <rPh sb="0" eb="1">
      <t>ハヤシ</t>
    </rPh>
    <rPh sb="1" eb="3">
      <t>セイケイ</t>
    </rPh>
    <rPh sb="3" eb="5">
      <t>ゲカ</t>
    </rPh>
    <phoneticPr fontId="13"/>
  </si>
  <si>
    <t>Hayashi Orthopedic Clinic</t>
  </si>
  <si>
    <t>190-0003</t>
  </si>
  <si>
    <t>東京都立川市栄町2-59-16</t>
    <phoneticPr fontId="13"/>
  </si>
  <si>
    <t>2-59-16 Sakaecho, Tachikawa, Tokyo, 190-0003</t>
  </si>
  <si>
    <t>042-534-1131</t>
  </si>
  <si>
    <t>月-金:8:30-12:30,14:30-18:30</t>
    <phoneticPr fontId="13"/>
  </si>
  <si>
    <t>整形外科：ZH</t>
    <phoneticPr fontId="13"/>
  </si>
  <si>
    <t>立川活き活き歯科</t>
    <phoneticPr fontId="13"/>
  </si>
  <si>
    <t>Tachikawa iki-iki dental</t>
  </si>
  <si>
    <t>190-0012</t>
  </si>
  <si>
    <t>立川市曙町2-9-4野口ビル４F</t>
    <phoneticPr fontId="13"/>
  </si>
  <si>
    <t>tachikawa-city　akebono-cho　2-9-4 noguchi build 4F</t>
  </si>
  <si>
    <t>042-526-2784</t>
  </si>
  <si>
    <t>月-土9時～１８時半</t>
    <phoneticPr fontId="13"/>
  </si>
  <si>
    <t>http://tachikawa-sika.com/</t>
  </si>
  <si>
    <t>月-土9時～１８時半</t>
  </si>
  <si>
    <t>医療法人社団仁照会　のむらクリニックスクエア</t>
    <phoneticPr fontId="13"/>
  </si>
  <si>
    <t>nomura clinic square</t>
  </si>
  <si>
    <t>185-0011</t>
  </si>
  <si>
    <t>東京都国分寺市本多1-8-3</t>
    <phoneticPr fontId="13"/>
  </si>
  <si>
    <t xml:space="preserve">1-8-3　Honda Kokubunjishi  Tokyo </t>
  </si>
  <si>
    <t>042-325-0087</t>
  </si>
  <si>
    <t>内科：月～金（水曜を除く）9:00-12:00,15:00-19:00,土9:00ｰ13:00
眼科：月～金（金曜午後を除く）9:00-12:00,15:00-18:30,土9:00-13:00</t>
    <phoneticPr fontId="13"/>
  </si>
  <si>
    <t>https://www.nomuracl-square.com/</t>
  </si>
  <si>
    <t>内科、眼科:EN</t>
    <phoneticPr fontId="13"/>
  </si>
  <si>
    <t>医療法人社団　聖フランシスコ会　国立聖林クリニック</t>
    <phoneticPr fontId="13"/>
  </si>
  <si>
    <t>ＳＥＩＲＩＮ　ＣＬＩＮＩＣ</t>
  </si>
  <si>
    <t>186-0005</t>
  </si>
  <si>
    <t>東京都国立市西２－１０－１０　国立オリエントプラザ１Ｆ</t>
    <phoneticPr fontId="13"/>
  </si>
  <si>
    <t>2-10-10, Nishi, Kunitachi-shi, Tokyo</t>
  </si>
  <si>
    <t>042-580-6102</t>
  </si>
  <si>
    <t>月―金：8:30-12:30、14:30-17:30
土：8:30-12:30</t>
    <phoneticPr fontId="13"/>
  </si>
  <si>
    <t>www.seirin-clinic.net/</t>
  </si>
  <si>
    <t>内科、外科、肛門科、胃腸科：EN</t>
    <phoneticPr fontId="13"/>
  </si>
  <si>
    <t>歯科川﨑医院</t>
    <phoneticPr fontId="13"/>
  </si>
  <si>
    <t>Kawasaki Dental Clinic</t>
  </si>
  <si>
    <t>180-0022</t>
  </si>
  <si>
    <t>東京都武蔵野市境2-2-18　ＭＨビル201</t>
    <phoneticPr fontId="13"/>
  </si>
  <si>
    <t xml:space="preserve">MH Bidg.201,2-2-18 Sakai,Musashino City,Tokyo </t>
  </si>
  <si>
    <t>0422-51-3200</t>
  </si>
  <si>
    <t>月,火,水,金9:00~18:00 　土9:00~17:00</t>
    <phoneticPr fontId="13"/>
  </si>
  <si>
    <t>https://hiro-dc.wixsite.com/dc-kawasaki</t>
  </si>
  <si>
    <t>VISA / MasterCard / AmericanExpress / JCB / DinersClub</t>
  </si>
  <si>
    <t>1311 北多摩南部</t>
  </si>
  <si>
    <t>地方独立行政法人東京都立病院機構　東京都立小児総合医療センター</t>
    <rPh sb="8" eb="11">
      <t>トウキョウト</t>
    </rPh>
    <rPh sb="11" eb="12">
      <t>リツ</t>
    </rPh>
    <rPh sb="12" eb="14">
      <t>ビョウイン</t>
    </rPh>
    <rPh sb="14" eb="16">
      <t>キコウ</t>
    </rPh>
    <rPh sb="17" eb="20">
      <t>トウキョウト</t>
    </rPh>
    <rPh sb="20" eb="21">
      <t>リツ</t>
    </rPh>
    <rPh sb="21" eb="23">
      <t>ショウニ</t>
    </rPh>
    <rPh sb="23" eb="25">
      <t>ソウゴウ</t>
    </rPh>
    <rPh sb="25" eb="27">
      <t>イリョウ</t>
    </rPh>
    <phoneticPr fontId="13"/>
  </si>
  <si>
    <t>Tokyo Metropolitan Children's Medical Center</t>
  </si>
  <si>
    <t>183-8561</t>
  </si>
  <si>
    <t>東京都府中市武蔵台二丁目８番29号</t>
    <phoneticPr fontId="13"/>
  </si>
  <si>
    <t>2-8-29, Musashidai, Fuchu, Tokyo</t>
  </si>
  <si>
    <t>042-300-5111</t>
  </si>
  <si>
    <t>月-金 8：30～17：00
（救急24時間対応）</t>
    <phoneticPr fontId="13"/>
  </si>
  <si>
    <t>＜日本語＞https://www.tmhp.jp/shouni/
＜英語＞https://www.tmhp.jp/shouni/en/
＜中国語＞https://www.tmhp.jp/shouni/zh/</t>
    <phoneticPr fontId="1"/>
  </si>
  <si>
    <t>総合診療科／心療内科／循環器科／内分泌・代謝科／血液・腫瘍科／腎臓・リウマチ膠原病科／神経内科／呼吸器科／結核科／感染症科／免疫科／消化器科／アレルギー科／臨床遺伝科／外科／心臓血管外科／泌尿器科／整形外科／形成外科／脳神経外科／眼科／耳鼻いんこう科／皮膚科／小児歯科／矯正歯科／臓器移植科／検査科／診療放射線科／麻酔科／児童・思春期精神科／救命救急科／集中治療科／新生児科／リハビリテーション科／心理・福祉科／育成科／在宅診療科／臨床試験科／遺伝子研究科
EN・ZH・KO・VI・RU・PT・TH・ES・TL・FR・MN・HI・ID・FA・NE・MY（電話通訳・ビデオ通訳を利用）</t>
    <rPh sb="31" eb="33">
      <t>ジンゾウ</t>
    </rPh>
    <rPh sb="38" eb="41">
      <t>コウゲンビョウ</t>
    </rPh>
    <rPh sb="41" eb="42">
      <t>カ</t>
    </rPh>
    <phoneticPr fontId="13"/>
  </si>
  <si>
    <t>VISA、MASTER、AMEX、
Diners　Club、
JCB、
中国銀聯、
Discover、
MUFG、
DC、
UFJ
NICOS</t>
  </si>
  <si>
    <t>交通系ＩＣ, 
Quick Pay,
nanaco,
WAON, 
Edy,
Union Pay,
J-Debit,
メルペイ,
LINE Pay,
ゆうちょPay,
K PLUS,
atone,
pring,
au PAY,
FamiPay
EPOS Pay,
ANA Pay,
PayPay,
d払い,
ALIPAY,
WeChatPay</t>
    <rPh sb="150" eb="151">
      <t>バラ</t>
    </rPh>
    <phoneticPr fontId="81"/>
  </si>
  <si>
    <t>8：30～17：00</t>
  </si>
  <si>
    <t>英語・中国語・韓国語・ベトナム語・ロシア語・ポルトガル語・タイ語・スペイン語・タガログ語・フランス語・モンゴル語・ヒンディー語・インドネシア語・ペルシア語・ネパール語・ビルマ語（ミャンマー語）・広東語
8：30～24：00</t>
    <rPh sb="87" eb="88">
      <t>ゴ</t>
    </rPh>
    <rPh sb="94" eb="95">
      <t>ゴ</t>
    </rPh>
    <phoneticPr fontId="81"/>
  </si>
  <si>
    <t>タブレット端末での電話ビデオ医療通訳31言語（原則平日8:30-18:00）、ポケトーク使用</t>
    <rPh sb="14" eb="16">
      <t>イリョウ</t>
    </rPh>
    <rPh sb="20" eb="22">
      <t>ゲンゴ</t>
    </rPh>
    <rPh sb="23" eb="25">
      <t>ゲンソク</t>
    </rPh>
    <rPh sb="25" eb="27">
      <t>ヘイジツ</t>
    </rPh>
    <rPh sb="44" eb="46">
      <t>シヨウ</t>
    </rPh>
    <phoneticPr fontId="1"/>
  </si>
  <si>
    <t>地方独立行政法人東京都立病院機構　東京都立神経病院</t>
    <rPh sb="8" eb="11">
      <t>トウキョウト</t>
    </rPh>
    <rPh sb="11" eb="12">
      <t>リツ</t>
    </rPh>
    <rPh sb="12" eb="14">
      <t>ビョウイン</t>
    </rPh>
    <rPh sb="14" eb="16">
      <t>キコウ</t>
    </rPh>
    <rPh sb="17" eb="20">
      <t>トウキョウト</t>
    </rPh>
    <rPh sb="20" eb="21">
      <t>リツ</t>
    </rPh>
    <rPh sb="21" eb="23">
      <t>シンケイ</t>
    </rPh>
    <rPh sb="23" eb="25">
      <t>ビョウイン</t>
    </rPh>
    <phoneticPr fontId="13"/>
  </si>
  <si>
    <t>Tokyo Metropolitan Neurological Hospital</t>
  </si>
  <si>
    <t>183-0042</t>
    <phoneticPr fontId="1"/>
  </si>
  <si>
    <t>東京都府中市武蔵台2-6-1</t>
    <rPh sb="3" eb="6">
      <t>フチュウシ</t>
    </rPh>
    <rPh sb="6" eb="9">
      <t>ムサシダイ</t>
    </rPh>
    <phoneticPr fontId="13"/>
  </si>
  <si>
    <t>2-6-1 Musashidai, Fuchu, Tokyo, 183-0042</t>
    <phoneticPr fontId="1"/>
  </si>
  <si>
    <t>042-323-5110</t>
  </si>
  <si>
    <t>月-金:9:00-17:00　土:9:00-12:30※当院は、入院専門病院なので外来診療を行っていません。</t>
    <phoneticPr fontId="13"/>
  </si>
  <si>
    <t>＜日本語＞https://www.tmhp.jp/shinkei/
＜英語＞https://www.tmhp.jp/shinkei/en/
＜中国語＞https://www.tmhp.jp/shinkei/zh/
＜韓国語＞https://www.tmhp.jp/shinkei/ko/</t>
    <phoneticPr fontId="1"/>
  </si>
  <si>
    <t>脳神経外科：EN　耳鼻咽喉科：EN　歯科：EN　その他：EN</t>
    <rPh sb="9" eb="11">
      <t>ジビ</t>
    </rPh>
    <rPh sb="11" eb="14">
      <t>インコウカ</t>
    </rPh>
    <rPh sb="18" eb="20">
      <t>シカ</t>
    </rPh>
    <rPh sb="26" eb="27">
      <t>タ</t>
    </rPh>
    <phoneticPr fontId="13"/>
  </si>
  <si>
    <t>VISA、MASTER、AMEX、Diners Club、JCB、中国銀聯、DC、UFJ Card、NICOS、DISCOVER</t>
    <phoneticPr fontId="1"/>
  </si>
  <si>
    <t>J-Debit、交通系IC、WAON、QUICK Pay、Edy、nanaco、QRコード決済</t>
    <phoneticPr fontId="1"/>
  </si>
  <si>
    <t>【一般通訳】
英語／24h</t>
    <phoneticPr fontId="1"/>
  </si>
  <si>
    <t>地方独立行政法人東京都立病院機構　東京都立多摩総合医療センター</t>
    <rPh sb="8" eb="11">
      <t>トウキョウト</t>
    </rPh>
    <rPh sb="11" eb="12">
      <t>リツ</t>
    </rPh>
    <rPh sb="12" eb="14">
      <t>ビョウイン</t>
    </rPh>
    <rPh sb="14" eb="16">
      <t>キコウ</t>
    </rPh>
    <rPh sb="17" eb="20">
      <t>トウキョウト</t>
    </rPh>
    <rPh sb="20" eb="21">
      <t>リツ</t>
    </rPh>
    <rPh sb="21" eb="23">
      <t>タマ</t>
    </rPh>
    <rPh sb="23" eb="25">
      <t>ソウゴウ</t>
    </rPh>
    <rPh sb="25" eb="27">
      <t>イリョウ</t>
    </rPh>
    <phoneticPr fontId="13"/>
  </si>
  <si>
    <t>Tokyo Metropolitan Tama Medical Center</t>
    <phoneticPr fontId="1"/>
  </si>
  <si>
    <t>183-8524</t>
  </si>
  <si>
    <t>東京都府中市武蔵台2-8-29</t>
    <phoneticPr fontId="13"/>
  </si>
  <si>
    <t>2-8-29 Musashidai, Fuchu-shi, Tokyo</t>
  </si>
  <si>
    <t>042-323-5111：英語</t>
  </si>
  <si>
    <t>月-金:9:00-17:00
（救急外来365日24時間対応)</t>
    <phoneticPr fontId="13"/>
  </si>
  <si>
    <t>＜日本語＞https://www.tmhp.jp/tama/
＜英語＞https://www.tmhp.jp/tama/en/
＜中国語＞https://www.tmhp.jp/tama/zh/</t>
    <phoneticPr fontId="1"/>
  </si>
  <si>
    <t>※全科EN
内科、外科、精神神経科、リウマチ科、皮膚科、泌尿器科、産婦人科、眼科、耳鼻いんこう科、リハビリテーション科、放射線科、循環器内科、脳神経内科、心臓血管外科、脳神経外科、整形外科、形成外科、麻酔科、歯科口腔外科、血液内科、乳腺外科、呼吸器外科、緩和ケア科</t>
    <phoneticPr fontId="13"/>
  </si>
  <si>
    <t>交通系ICカード、nanaco、WAON、楽天Edy、QUICPay、J-Debit、銀聯カード</t>
    <phoneticPr fontId="1"/>
  </si>
  <si>
    <t>【医療用語通訳】
平日 8:30-翌9:00 :英語、中国語
平日 8:30-20:00:韓国語
平日 9:00-20:00:スペイン語
平日 9:00-17:30:ポルトガル語、ベトナム語
平日 17:00-20:00:タイ語、フランス語
土日祝日 9:00-翌9:00:英語、中国語
土日祝日 9:00-20:00:韓国語、タイ語、スペイン語、フランス語
【一般通訳】
年中 24時間：英語、中国語、韓国語、ポルトガル語、スペイン語
年中 9:00-21:00:タイ語
年中 9:00-20:00:ベトナム語
平日 9:00-19:00:フランス語、タガログ語
平日 9:00-18:00:ロシア語、ネパール語、ヒンディー語、インドネシア語</t>
    <rPh sb="49" eb="51">
      <t>ヘイジツ</t>
    </rPh>
    <rPh sb="67" eb="68">
      <t>ゴ</t>
    </rPh>
    <rPh sb="69" eb="71">
      <t>ヘイジツ</t>
    </rPh>
    <rPh sb="88" eb="89">
      <t>ゴ</t>
    </rPh>
    <rPh sb="94" eb="95">
      <t>ゴ</t>
    </rPh>
    <rPh sb="160" eb="163">
      <t>カンコクゴ</t>
    </rPh>
    <rPh sb="255" eb="256">
      <t>ゴ</t>
    </rPh>
    <rPh sb="283" eb="285">
      <t>ヘイジツ</t>
    </rPh>
    <rPh sb="300" eb="301">
      <t>ゴ</t>
    </rPh>
    <rPh sb="306" eb="307">
      <t>ゴ</t>
    </rPh>
    <rPh sb="313" eb="314">
      <t>ゴ</t>
    </rPh>
    <rPh sb="321" eb="322">
      <t>ゴ</t>
    </rPh>
    <phoneticPr fontId="1"/>
  </si>
  <si>
    <t>サクレクールデンタル</t>
    <phoneticPr fontId="13"/>
  </si>
  <si>
    <t>Sacre-Coeur Dental</t>
  </si>
  <si>
    <t>183-0055</t>
  </si>
  <si>
    <t>東京都府中市府中町2-6-1プラウド府中セントラル１０６</t>
    <phoneticPr fontId="13"/>
  </si>
  <si>
    <t>2-6-1, Proud Fuchu central106, Fuchu-chou, Fuchu-city, Tokyo</t>
  </si>
  <si>
    <t>042-403-9511</t>
  </si>
  <si>
    <t>月-金　10：00-18:30　　土10:00-17:30</t>
    <rPh sb="0" eb="1">
      <t>ゲツ</t>
    </rPh>
    <rPh sb="2" eb="3">
      <t>キン</t>
    </rPh>
    <rPh sb="17" eb="18">
      <t>ド</t>
    </rPh>
    <phoneticPr fontId="13"/>
  </si>
  <si>
    <t>http://sacre-c-dental.com/</t>
    <phoneticPr fontId="1"/>
  </si>
  <si>
    <t>一般歯科、小児歯科、矯正歯科、口腔外科、インプラント、ホワイトニング、審美歯科:英語</t>
    <rPh sb="40" eb="42">
      <t>エイゴ</t>
    </rPh>
    <phoneticPr fontId="13"/>
  </si>
  <si>
    <t>pay pay, nanaco, ID，apple pay, quick pay, edy, suica, Kitaca, J-debit, pasumo, Tolca, manaca, ICOCA, SUGOCA, nimoca，、はやかけん</t>
  </si>
  <si>
    <t>英語、AM10時よりPM6時</t>
  </si>
  <si>
    <t>仙川整形外科</t>
    <phoneticPr fontId="13"/>
  </si>
  <si>
    <t>Sengawa Orthopedics</t>
  </si>
  <si>
    <t>182-0002</t>
    <phoneticPr fontId="1"/>
  </si>
  <si>
    <t>東京都調布市仙川町３−２−４ウィステリア仙川1階Ａ</t>
    <phoneticPr fontId="13"/>
  </si>
  <si>
    <t>Wisteria Sengawa BLDG. 1F, #A, 3-2-4, Sengawa-cho, Chofu-shi, Tokyo, Japan</t>
    <phoneticPr fontId="1"/>
  </si>
  <si>
    <t>03-3305-0088</t>
    <phoneticPr fontId="1"/>
  </si>
  <si>
    <t>月火水金：9:00-12:00,14:30-17:30　土:9:00-12:00</t>
    <rPh sb="1" eb="2">
      <t>カ</t>
    </rPh>
    <rPh sb="2" eb="3">
      <t>スイ</t>
    </rPh>
    <rPh sb="3" eb="4">
      <t>キン</t>
    </rPh>
    <rPh sb="28" eb="29">
      <t>ツチ</t>
    </rPh>
    <phoneticPr fontId="13"/>
  </si>
  <si>
    <t>整形外科:EN</t>
    <rPh sb="0" eb="2">
      <t>セイケイ</t>
    </rPh>
    <rPh sb="2" eb="4">
      <t>ゲカ</t>
    </rPh>
    <phoneticPr fontId="13"/>
  </si>
  <si>
    <t>VISA, MASTER, UC, 中国銀聯, J-debit</t>
  </si>
  <si>
    <t>PayPay, アリペイ</t>
  </si>
  <si>
    <t>月火水金　9:00-12:30, 14:30-18:00, 土　9:00-12:30,　英語</t>
    <phoneticPr fontId="1"/>
  </si>
  <si>
    <t>月火水金　9:00-12:30, 14:30-18:00, 土　9:00-12:30,　英語</t>
  </si>
  <si>
    <t>医療法人社団TFUD 多摩府中うめはら歯科</t>
    <rPh sb="0" eb="6">
      <t>イリョウホウジンシャダン</t>
    </rPh>
    <rPh sb="11" eb="13">
      <t>タマ</t>
    </rPh>
    <rPh sb="13" eb="15">
      <t>フチュウ</t>
    </rPh>
    <rPh sb="19" eb="21">
      <t>シカ</t>
    </rPh>
    <phoneticPr fontId="13"/>
  </si>
  <si>
    <t>Medical Corporation TFUD
TAMA FUCHU UMEHARA DENTAL CLINIC</t>
    <phoneticPr fontId="9"/>
  </si>
  <si>
    <t>183--0016</t>
    <phoneticPr fontId="9"/>
  </si>
  <si>
    <t>東京都府中市八幡町1-4-7 parkN 1F</t>
    <phoneticPr fontId="13"/>
  </si>
  <si>
    <t>1F, ParkN 1-4-7, Hachimancho, Fuchu-shi, Tokyo 183-0016 Japan</t>
    <phoneticPr fontId="9"/>
  </si>
  <si>
    <t>042-306-9877</t>
    <phoneticPr fontId="9"/>
  </si>
  <si>
    <t>火-金:9:00-19:00、土日9:00-17:00</t>
    <phoneticPr fontId="13"/>
  </si>
  <si>
    <t>https://umeharadental.com/</t>
    <phoneticPr fontId="9"/>
  </si>
  <si>
    <t>一般歯科、審美歯科、矯正歯科、口腔外科、小児歯科:EN</t>
    <phoneticPr fontId="13"/>
  </si>
  <si>
    <t>VISA、MASTER、AMEX、Diners　Club、JCB、Discover、銀聯</t>
    <phoneticPr fontId="1"/>
  </si>
  <si>
    <t>仙川耳鼻咽喉科</t>
    <rPh sb="2" eb="7">
      <t>ジビインコウカ</t>
    </rPh>
    <phoneticPr fontId="13"/>
  </si>
  <si>
    <t>Sengawa Otorhinolaryngology Clinic</t>
  </si>
  <si>
    <t>東京都調布市仙川町１－１２－４６根岸ビル２階</t>
    <rPh sb="0" eb="3">
      <t>トウキョウト</t>
    </rPh>
    <rPh sb="3" eb="6">
      <t>チョウフシ</t>
    </rPh>
    <rPh sb="6" eb="9">
      <t>センガワチョウ</t>
    </rPh>
    <rPh sb="16" eb="18">
      <t>ネギシ</t>
    </rPh>
    <rPh sb="21" eb="22">
      <t>カイ</t>
    </rPh>
    <phoneticPr fontId="13"/>
  </si>
  <si>
    <t>1-12-46 Sengawa Chofu City Tokyo</t>
    <phoneticPr fontId="1"/>
  </si>
  <si>
    <t>03-5313-3281</t>
    <phoneticPr fontId="1"/>
  </si>
  <si>
    <t>月、火、水、金11-12, 15-17/土11-12</t>
    <rPh sb="0" eb="1">
      <t>ゲツ</t>
    </rPh>
    <rPh sb="2" eb="3">
      <t>ヒ</t>
    </rPh>
    <rPh sb="4" eb="5">
      <t>スイ</t>
    </rPh>
    <rPh sb="6" eb="7">
      <t>キン</t>
    </rPh>
    <rPh sb="20" eb="21">
      <t>ド</t>
    </rPh>
    <phoneticPr fontId="13"/>
  </si>
  <si>
    <t>http://www.sengawajibiinkouka.com/</t>
  </si>
  <si>
    <t>耳鼻咽喉科:EN</t>
    <rPh sb="0" eb="5">
      <t>ジビインコウカ</t>
    </rPh>
    <phoneticPr fontId="13"/>
  </si>
  <si>
    <t>PayPay　</t>
  </si>
  <si>
    <t>月、火、水、金11-12, 15-17/土11-12</t>
    <rPh sb="0" eb="1">
      <t>ゲツ</t>
    </rPh>
    <rPh sb="2" eb="3">
      <t>ヒ</t>
    </rPh>
    <rPh sb="4" eb="5">
      <t>スイ</t>
    </rPh>
    <rPh sb="6" eb="7">
      <t>キン</t>
    </rPh>
    <rPh sb="20" eb="21">
      <t>ド</t>
    </rPh>
    <phoneticPr fontId="1"/>
  </si>
  <si>
    <t>医療法人社団實理会　東京国際大堀病院</t>
    <phoneticPr fontId="13"/>
  </si>
  <si>
    <t>MedicalCorporationMinorikai TOKYO INTERNATIONAL OHORI HOSPITAL</t>
    <phoneticPr fontId="1"/>
  </si>
  <si>
    <t>181-0013</t>
  </si>
  <si>
    <t>東京都三鷹市下連雀4-8-40</t>
    <rPh sb="0" eb="6">
      <t>トウキョウトミタカシ</t>
    </rPh>
    <rPh sb="6" eb="9">
      <t>シモレンジャク</t>
    </rPh>
    <phoneticPr fontId="13"/>
  </si>
  <si>
    <t>4-8-40　Shimorenjaku,Mitaka-shi,Tokyo</t>
  </si>
  <si>
    <t>0422-47-1000</t>
    <phoneticPr fontId="1"/>
  </si>
  <si>
    <t>08:30～11:30　13:00 ～16:00(平日）　　　　　　　　　　　　　8:30～11:30（土曜日）</t>
    <rPh sb="25" eb="27">
      <t>ヘイジツ</t>
    </rPh>
    <rPh sb="52" eb="55">
      <t>ドヨウビ</t>
    </rPh>
    <phoneticPr fontId="13"/>
  </si>
  <si>
    <t>https://ohori-hosp.jp/en/（英語）
https://ohori-hosp.jp/zn/（日本語）</t>
    <rPh sb="26" eb="28">
      <t>エイゴ</t>
    </rPh>
    <rPh sb="56" eb="59">
      <t>ニホンゴ</t>
    </rPh>
    <phoneticPr fontId="1"/>
  </si>
  <si>
    <t>泌尿器科・婦人科　　　　　　英語・中国語</t>
    <rPh sb="0" eb="4">
      <t>ヒニョウキカ</t>
    </rPh>
    <rPh sb="5" eb="8">
      <t>フジンカ</t>
    </rPh>
    <rPh sb="14" eb="16">
      <t>エイゴ</t>
    </rPh>
    <rPh sb="17" eb="20">
      <t>チュウゴクゴ</t>
    </rPh>
    <phoneticPr fontId="13"/>
  </si>
  <si>
    <t xml:space="preserve">AMEX.JCB.VISA.MASTER .DINERS </t>
  </si>
  <si>
    <t>高山医院</t>
    <phoneticPr fontId="1"/>
  </si>
  <si>
    <t>TAKAYAMA　CLINIC</t>
    <phoneticPr fontId="1"/>
  </si>
  <si>
    <t>181-0012</t>
  </si>
  <si>
    <t>東京都三鷹市上連雀4－2－29</t>
    <rPh sb="0" eb="9">
      <t>トウキョウトミタカシカミレンジャク</t>
    </rPh>
    <phoneticPr fontId="16"/>
  </si>
  <si>
    <t>4－2－29　KAMIRENJYAKU　MITAKA　TOKYO</t>
  </si>
  <si>
    <t>0422-43-0700</t>
  </si>
  <si>
    <t>8:00-16:00
（月・火・水・金・土）</t>
    <rPh sb="12" eb="13">
      <t>ゲツ</t>
    </rPh>
    <rPh sb="14" eb="15">
      <t>カ</t>
    </rPh>
    <rPh sb="16" eb="17">
      <t>スイ</t>
    </rPh>
    <rPh sb="18" eb="19">
      <t>キン</t>
    </rPh>
    <rPh sb="20" eb="21">
      <t>ド</t>
    </rPh>
    <phoneticPr fontId="16"/>
  </si>
  <si>
    <t>https://www.takayamaiin.com/</t>
  </si>
  <si>
    <t>内科、外科、泌尿器科、皮膚科、肛門外科　/ ベトナム語</t>
    <rPh sb="26" eb="27">
      <t>ゴ</t>
    </rPh>
    <phoneticPr fontId="16"/>
  </si>
  <si>
    <t>VISA　MASTER　
JCB</t>
  </si>
  <si>
    <t>ベトナム語/8:30-16:30</t>
    <rPh sb="4" eb="5">
      <t>ゴ</t>
    </rPh>
    <phoneticPr fontId="16"/>
  </si>
  <si>
    <t>ベトナム語/8:30-16:30</t>
  </si>
  <si>
    <t>医療法人社団息吹会　中じまクリニック</t>
    <phoneticPr fontId="1"/>
  </si>
  <si>
    <t>Association of Healthcare Corporation, Nakajima Clinic</t>
    <phoneticPr fontId="1"/>
  </si>
  <si>
    <t>180-0004</t>
  </si>
  <si>
    <t>東京都武蔵野市吉祥寺本町2-14-5　SAURUS吉祥寺2F</t>
    <phoneticPr fontId="1"/>
  </si>
  <si>
    <t>SAURUS Kichijoji 2nd floor, 2-14-5 kichijoji-honcho, Musashino City, Tokyo 180-0004</t>
  </si>
  <si>
    <t>0422-21-6251</t>
  </si>
  <si>
    <t>月・火・水・金：9時～11時30分、15時～17時30分</t>
    <rPh sb="0" eb="1">
      <t>ゲツ</t>
    </rPh>
    <rPh sb="2" eb="3">
      <t>カ</t>
    </rPh>
    <rPh sb="4" eb="5">
      <t>スイ</t>
    </rPh>
    <rPh sb="6" eb="7">
      <t>キン</t>
    </rPh>
    <rPh sb="9" eb="10">
      <t>ジ</t>
    </rPh>
    <rPh sb="13" eb="14">
      <t>ジ</t>
    </rPh>
    <rPh sb="16" eb="17">
      <t>フン</t>
    </rPh>
    <rPh sb="20" eb="21">
      <t>ジ</t>
    </rPh>
    <rPh sb="24" eb="25">
      <t>ジ</t>
    </rPh>
    <rPh sb="27" eb="28">
      <t>フン</t>
    </rPh>
    <phoneticPr fontId="65"/>
  </si>
  <si>
    <t>https://nakajimaclinic.net/</t>
  </si>
  <si>
    <t>内科・呼吸器内科：EN</t>
    <rPh sb="0" eb="2">
      <t>ナイカ</t>
    </rPh>
    <rPh sb="3" eb="6">
      <t>コキュウキ</t>
    </rPh>
    <rPh sb="6" eb="8">
      <t>ナイカ</t>
    </rPh>
    <phoneticPr fontId="16"/>
  </si>
  <si>
    <t>現金のみ</t>
    <rPh sb="0" eb="2">
      <t>ゲンキン</t>
    </rPh>
    <phoneticPr fontId="65"/>
  </si>
  <si>
    <t>月・火・水・金：9時～11時30分、15時～17時30分・英語</t>
    <rPh sb="0" eb="1">
      <t>ゲツ</t>
    </rPh>
    <rPh sb="2" eb="3">
      <t>カ</t>
    </rPh>
    <rPh sb="4" eb="5">
      <t>スイ</t>
    </rPh>
    <rPh sb="6" eb="7">
      <t>キン</t>
    </rPh>
    <rPh sb="9" eb="10">
      <t>ジ</t>
    </rPh>
    <rPh sb="13" eb="14">
      <t>ジ</t>
    </rPh>
    <rPh sb="16" eb="17">
      <t>フン</t>
    </rPh>
    <rPh sb="20" eb="21">
      <t>ジ</t>
    </rPh>
    <rPh sb="24" eb="25">
      <t>ジ</t>
    </rPh>
    <rPh sb="27" eb="28">
      <t>フン</t>
    </rPh>
    <rPh sb="29" eb="31">
      <t>エイゴ</t>
    </rPh>
    <phoneticPr fontId="65"/>
  </si>
  <si>
    <t>沼田内科小児科医院</t>
  </si>
  <si>
    <t>Numata Medical Clinic</t>
  </si>
  <si>
    <t>180-0006</t>
  </si>
  <si>
    <t>武蔵野市中町1-23-3アドリーム三鷹1階</t>
  </si>
  <si>
    <t>1-23-3 Naka-cho Musashino, Tokyo JAPAN</t>
  </si>
  <si>
    <t>0422-56-3255</t>
  </si>
  <si>
    <t>月、火、金、土 9:00-11:30, 15:00-19:00　　　　　水9:00-11:30</t>
  </si>
  <si>
    <t>numatamedical.com</t>
  </si>
  <si>
    <t>英語、中国語、タガログ語（曜日限定）、インドネシア語（曜日限定）、日本語</t>
  </si>
  <si>
    <t>ビザ、マスター、JCB、その他</t>
  </si>
  <si>
    <t>電子マネー、QR決済</t>
  </si>
  <si>
    <t>医療法人社団白萌会　白矢眼科医院</t>
    <phoneticPr fontId="13"/>
  </si>
  <si>
    <t>Shiraya ophthalmology clinic</t>
  </si>
  <si>
    <t>187-0041</t>
  </si>
  <si>
    <t>東京都小平市美園町1-4-12</t>
    <phoneticPr fontId="13"/>
  </si>
  <si>
    <t>1-4-12, Misonocho, Kodaira Shi, Tokyo To, 187-0041, Japan</t>
  </si>
  <si>
    <t>042-341-0219</t>
  </si>
  <si>
    <t>月・火・水・金・土　9:30～12：00</t>
    <phoneticPr fontId="13"/>
  </si>
  <si>
    <t>http://www.shiraya.server-shared.com/innaiinv.html</t>
    <phoneticPr fontId="1"/>
  </si>
  <si>
    <t>1312 北多摩北部</t>
  </si>
  <si>
    <t>国立精神・神経医療研究センター</t>
    <rPh sb="0" eb="4">
      <t xml:space="preserve">コクリツセイシン </t>
    </rPh>
    <rPh sb="5" eb="11">
      <t xml:space="preserve">シンケイイリョウケンキュウセンター </t>
    </rPh>
    <phoneticPr fontId="13"/>
  </si>
  <si>
    <t>National Center of Neurology and Psychiatry</t>
  </si>
  <si>
    <t>187-8551</t>
    <phoneticPr fontId="1"/>
  </si>
  <si>
    <t>東京都小平市小川東町４−１−１</t>
    <rPh sb="0" eb="1">
      <t>トウキョウ</t>
    </rPh>
    <phoneticPr fontId="13"/>
  </si>
  <si>
    <t>4-1-1 Ogawahigashi-machi, Kodaira, Tokyo</t>
    <phoneticPr fontId="1"/>
  </si>
  <si>
    <t>042-341-2711</t>
    <phoneticPr fontId="1"/>
  </si>
  <si>
    <t>8:30～17:15</t>
    <phoneticPr fontId="13"/>
  </si>
  <si>
    <t>https://www.ncnp.go.jp/hospital/</t>
  </si>
  <si>
    <t>精神科・脳神経内科・小児神経科・脳神経外科・内科・外科・整形外科・リハビリテーション科
対応可能言語：英語</t>
    <rPh sb="0" eb="3">
      <t xml:space="preserve">セイシンカ </t>
    </rPh>
    <rPh sb="4" eb="9">
      <t xml:space="preserve">ノウシンケイナイカ </t>
    </rPh>
    <rPh sb="10" eb="15">
      <t xml:space="preserve">ショウニシンケイカ </t>
    </rPh>
    <rPh sb="16" eb="21">
      <t xml:space="preserve">ノウシンケイゲカ </t>
    </rPh>
    <rPh sb="22" eb="24">
      <t xml:space="preserve">ナイカ </t>
    </rPh>
    <rPh sb="25" eb="27">
      <t xml:space="preserve">ゲカ </t>
    </rPh>
    <rPh sb="28" eb="32">
      <t xml:space="preserve">セイケイゲカ </t>
    </rPh>
    <rPh sb="42" eb="43">
      <t xml:space="preserve">カ </t>
    </rPh>
    <rPh sb="44" eb="50">
      <t xml:space="preserve">タイオウカノウゲンゴ </t>
    </rPh>
    <rPh sb="51" eb="53">
      <t xml:space="preserve">エイゴ </t>
    </rPh>
    <phoneticPr fontId="13"/>
  </si>
  <si>
    <t>VISA,JCB,アメリカンエクスプレス,ダイナース,中国銀聯</t>
    <phoneticPr fontId="1"/>
  </si>
  <si>
    <t>英語</t>
    <rPh sb="0" eb="2">
      <t xml:space="preserve">エイゴ </t>
    </rPh>
    <phoneticPr fontId="1"/>
  </si>
  <si>
    <t>英語・中国語・韓国語・スペイン語・ポルトガル語・タガログ語</t>
    <rPh sb="0" eb="2">
      <t>エイゴ</t>
    </rPh>
    <rPh sb="3" eb="6">
      <t>チュウゴクゴ</t>
    </rPh>
    <rPh sb="7" eb="10">
      <t>カンコクゴ</t>
    </rPh>
    <rPh sb="15" eb="16">
      <t>ゴ</t>
    </rPh>
    <rPh sb="22" eb="23">
      <t>ゴ</t>
    </rPh>
    <rPh sb="28" eb="29">
      <t>ゴ</t>
    </rPh>
    <phoneticPr fontId="16"/>
  </si>
  <si>
    <t>武蔵野徳洲会病院</t>
    <phoneticPr fontId="13"/>
  </si>
  <si>
    <t>Musashino Tokushukai Hospital</t>
    <phoneticPr fontId="9"/>
  </si>
  <si>
    <t>188-0013</t>
    <phoneticPr fontId="9"/>
  </si>
  <si>
    <t>東京都西東京市向台町三丁目５番４８号</t>
    <phoneticPr fontId="13"/>
  </si>
  <si>
    <t xml:space="preserve">3-5-48 Mukodaicho, Nishitokyo-shi,Tokyo </t>
    <phoneticPr fontId="9"/>
  </si>
  <si>
    <t>042-465-0700</t>
    <phoneticPr fontId="9"/>
  </si>
  <si>
    <t>月～金：8：30～18：30　土：8：30～12：00　救急外来24時間対応</t>
    <phoneticPr fontId="13"/>
  </si>
  <si>
    <t>https://www.musatoku.com/</t>
    <phoneticPr fontId="9"/>
  </si>
  <si>
    <t>内科、循環器内科、消化器内科、腎臓内科、呼吸器内科、糖尿病内科、外科、消化器外科、呼吸器外科、乳腺外科、整形外科、脳神経外科、形成外科、血管外科、泌尿器科、小児科、婦人科、皮膚科、耳鼻咽喉科、救急科、リハビリテーション科、放射線科、麻酔科、病理診断科、歯科口腔外科：EN、ZH</t>
    <phoneticPr fontId="13"/>
  </si>
  <si>
    <t>VISA、MASTER、AMEX、Diners　Club、JCB</t>
    <phoneticPr fontId="1"/>
  </si>
  <si>
    <t>英語、中国 / 月～金　8：30～17：00</t>
  </si>
  <si>
    <t>英語、中国語 / 月～金　8：30～17：00</t>
  </si>
  <si>
    <t>英語、中国語、韓国語/２４時間</t>
  </si>
  <si>
    <t>前田病院</t>
    <rPh sb="0" eb="2">
      <t>マエダ</t>
    </rPh>
    <rPh sb="2" eb="4">
      <t>ビョウイン</t>
    </rPh>
    <phoneticPr fontId="13"/>
  </si>
  <si>
    <t>Maeda Hospital</t>
  </si>
  <si>
    <t>203-0054</t>
    <phoneticPr fontId="1"/>
  </si>
  <si>
    <t>東京都東久留米市中央町5-13-34</t>
    <phoneticPr fontId="13"/>
  </si>
  <si>
    <t>5-13-34 Chuocho, Higashikurume, Tokyo, 203-0054</t>
    <phoneticPr fontId="1"/>
  </si>
  <si>
    <t>042-473-2133</t>
    <phoneticPr fontId="1"/>
  </si>
  <si>
    <t>月-金:9:00-17:00(木曜日午後を除く)　土:9:00-12:00</t>
    <phoneticPr fontId="13"/>
  </si>
  <si>
    <t>http://www.maeda-hospital-tokyo.jp/ (日本語)</t>
  </si>
  <si>
    <t>脳神経外科：EN　整形外科：EN</t>
    <phoneticPr fontId="13"/>
  </si>
  <si>
    <t>やまもと眼科</t>
    <rPh sb="4" eb="6">
      <t>ガンカ</t>
    </rPh>
    <phoneticPr fontId="13"/>
  </si>
  <si>
    <t>Yamamoto Eye Clinic</t>
    <phoneticPr fontId="1"/>
  </si>
  <si>
    <t>188-0011</t>
  </si>
  <si>
    <t>東京都西東京市田無町2-1-1 ASTA3F</t>
    <phoneticPr fontId="13"/>
  </si>
  <si>
    <t>3F, ASTA, 2-1-1 Tanashicho, Nishitokyo, Tokyo, 188-0011</t>
  </si>
  <si>
    <t>042-460-2350</t>
  </si>
  <si>
    <t>月-金:10:30-12:30,14:00-19:00　土:10:30-12:30,14:00-19:00　日:10:00-12:30, 14:00-19:00</t>
    <phoneticPr fontId="13"/>
  </si>
  <si>
    <t>http://www.yamamoto-eyeclinic.com (日本語)</t>
    <phoneticPr fontId="1"/>
  </si>
  <si>
    <t>眼科：EN、DE</t>
    <phoneticPr fontId="13"/>
  </si>
  <si>
    <t>地方独立行政法人東京都立病院機構　東京都立多摩北部医療センター</t>
    <rPh sb="0" eb="2">
      <t>チホウ</t>
    </rPh>
    <rPh sb="2" eb="4">
      <t>ドクリツ</t>
    </rPh>
    <rPh sb="4" eb="6">
      <t>ギョウセイ</t>
    </rPh>
    <rPh sb="6" eb="8">
      <t>ホウジン</t>
    </rPh>
    <rPh sb="8" eb="10">
      <t>トウキョウ</t>
    </rPh>
    <rPh sb="10" eb="12">
      <t>トリツ</t>
    </rPh>
    <rPh sb="12" eb="14">
      <t>ビョウイン</t>
    </rPh>
    <rPh sb="14" eb="16">
      <t>キコウ</t>
    </rPh>
    <rPh sb="17" eb="27">
      <t>トウキョウトリツタマホクブイリョウ</t>
    </rPh>
    <phoneticPr fontId="99"/>
  </si>
  <si>
    <t>Tokyo Metropolitan Tama-Hokubu Medical Center</t>
    <phoneticPr fontId="1"/>
  </si>
  <si>
    <t>189-8511</t>
  </si>
  <si>
    <t>東京都東村山市青葉町一丁目7番地1</t>
    <rPh sb="0" eb="3">
      <t>トウキョウト</t>
    </rPh>
    <rPh sb="3" eb="7">
      <t>ヒガシムラヤマシ</t>
    </rPh>
    <rPh sb="7" eb="10">
      <t>アオバチョウ</t>
    </rPh>
    <rPh sb="10" eb="13">
      <t>1チョウメ</t>
    </rPh>
    <rPh sb="14" eb="16">
      <t>バンチ</t>
    </rPh>
    <phoneticPr fontId="99"/>
  </si>
  <si>
    <t>1-7-1 Aoba-cho, Higashimurayama-shi, Tokyo, Japan 189-8511</t>
  </si>
  <si>
    <t>042-396-3811</t>
  </si>
  <si>
    <t>9:00-17:00</t>
  </si>
  <si>
    <t>https://www.tmhp.jp/tamahoku/</t>
  </si>
  <si>
    <t>内科・リウマチ膠原病科・呼吸器内科・循環器内科・腎臓内科・血液内科・内分泌・代謝内科・消化器科・神経内科・精神科・小児科・外科・消化器外科・整形外科・脳神経外科・皮膚科・眼科・耳鼻咽喉科・泌尿器科・歯科口腔外科・婦人科・放射線科・リハビリテーション科／英語・広東語・北京語・ハングル・タイ語・タガログ語・ミャンマー語・ベトナム語・ベンガル語・フランス語・ポルトガル語・ドイツ語・ロシア語・イタリア語・スペイン語</t>
    <rPh sb="0" eb="2">
      <t>ナイカ</t>
    </rPh>
    <rPh sb="7" eb="10">
      <t>コウゲンビョウ</t>
    </rPh>
    <rPh sb="10" eb="11">
      <t>カ</t>
    </rPh>
    <rPh sb="12" eb="17">
      <t>コキュウキナイカ</t>
    </rPh>
    <rPh sb="18" eb="23">
      <t>ジュンカンキナイカ</t>
    </rPh>
    <rPh sb="24" eb="28">
      <t>ジンゾウナイカ</t>
    </rPh>
    <rPh sb="29" eb="33">
      <t>ケツエキナイカ</t>
    </rPh>
    <rPh sb="34" eb="37">
      <t>ナイブンピツ</t>
    </rPh>
    <rPh sb="38" eb="40">
      <t>タイシャ</t>
    </rPh>
    <rPh sb="40" eb="42">
      <t>ナイカ</t>
    </rPh>
    <rPh sb="43" eb="47">
      <t>ショウカキカ</t>
    </rPh>
    <rPh sb="48" eb="52">
      <t>シンケイナイカ</t>
    </rPh>
    <rPh sb="53" eb="56">
      <t>セイシンカ</t>
    </rPh>
    <rPh sb="57" eb="60">
      <t>ショウニカ</t>
    </rPh>
    <rPh sb="61" eb="63">
      <t>ゲカ</t>
    </rPh>
    <rPh sb="64" eb="69">
      <t>ショウカキゲカ</t>
    </rPh>
    <rPh sb="70" eb="74">
      <t>セイケイゲカ</t>
    </rPh>
    <rPh sb="75" eb="80">
      <t>ノウシンケイゲカ</t>
    </rPh>
    <rPh sb="81" eb="84">
      <t>ヒフカ</t>
    </rPh>
    <rPh sb="85" eb="87">
      <t>ガンカ</t>
    </rPh>
    <rPh sb="88" eb="93">
      <t>ジビインコウカ</t>
    </rPh>
    <rPh sb="94" eb="98">
      <t>ヒニョウキカ</t>
    </rPh>
    <rPh sb="99" eb="105">
      <t>シカコウクウゲカ</t>
    </rPh>
    <rPh sb="106" eb="109">
      <t>フジンカ</t>
    </rPh>
    <rPh sb="110" eb="114">
      <t>ホウシャセンカ</t>
    </rPh>
    <rPh sb="124" eb="125">
      <t>カ</t>
    </rPh>
    <rPh sb="126" eb="128">
      <t>エイゴ</t>
    </rPh>
    <rPh sb="129" eb="132">
      <t>カントンゴ</t>
    </rPh>
    <rPh sb="133" eb="136">
      <t>ペキンゴ</t>
    </rPh>
    <rPh sb="144" eb="145">
      <t>ゴ</t>
    </rPh>
    <rPh sb="150" eb="151">
      <t>ゴ</t>
    </rPh>
    <rPh sb="157" eb="158">
      <t>ゴ</t>
    </rPh>
    <rPh sb="163" eb="164">
      <t>ゴ</t>
    </rPh>
    <rPh sb="169" eb="170">
      <t>ゴ</t>
    </rPh>
    <rPh sb="175" eb="176">
      <t>ゴ</t>
    </rPh>
    <rPh sb="182" eb="183">
      <t>ゴ</t>
    </rPh>
    <rPh sb="187" eb="188">
      <t>ゴ</t>
    </rPh>
    <rPh sb="192" eb="193">
      <t>ゴ</t>
    </rPh>
    <rPh sb="198" eb="199">
      <t>ゴ</t>
    </rPh>
    <rPh sb="204" eb="205">
      <t>ゴ</t>
    </rPh>
    <phoneticPr fontId="99"/>
  </si>
  <si>
    <t>VISA,Mastercard,JCB,Diners Club,DISCOVER,UnionPay,AMERICAN EXPRESS</t>
  </si>
  <si>
    <t>atone,K+,銀行ay,pring,メルカリPay,au PAY,FamiPay,giftee premo plus,ANA Pay,Payどん,EPOS PAY,ララpay,Lu Vit Pay,d払い,Alipay,We Chat pay,paypay,Kitaca,Suica,pasmo,toica,ICOCA,SUGOCA,nimoca,楽天Edy,QUICPay,nanaco,WAON</t>
    <rPh sb="9" eb="11">
      <t>ギンコウ</t>
    </rPh>
    <rPh sb="102" eb="103">
      <t>ハラ</t>
    </rPh>
    <rPh sb="176" eb="178">
      <t>ラクテン</t>
    </rPh>
    <phoneticPr fontId="99"/>
  </si>
  <si>
    <t>通訳ツール使用（英語・中国語・韓国語・ポルトガル語・スペイン語・タイ語・ベトナム語・フランス語・タガログ語・ロシア語・ネパール語・ヒンディー語・インドネシア語）/月-金　8：30-17：15</t>
    <rPh sb="0" eb="2">
      <t>ツウヤク</t>
    </rPh>
    <rPh sb="5" eb="7">
      <t>シヨウ</t>
    </rPh>
    <rPh sb="8" eb="10">
      <t>エイゴ</t>
    </rPh>
    <rPh sb="11" eb="14">
      <t>チュウゴクゴ</t>
    </rPh>
    <rPh sb="15" eb="18">
      <t>カンコクゴ</t>
    </rPh>
    <rPh sb="24" eb="25">
      <t>ゴ</t>
    </rPh>
    <rPh sb="30" eb="31">
      <t>ゴ</t>
    </rPh>
    <rPh sb="34" eb="35">
      <t>ゴ</t>
    </rPh>
    <rPh sb="40" eb="41">
      <t>ゴ</t>
    </rPh>
    <rPh sb="46" eb="47">
      <t>ゴ</t>
    </rPh>
    <rPh sb="52" eb="53">
      <t>ゴ</t>
    </rPh>
    <rPh sb="57" eb="58">
      <t>ゴ</t>
    </rPh>
    <rPh sb="63" eb="64">
      <t>ゴ</t>
    </rPh>
    <rPh sb="70" eb="71">
      <t>ゴ</t>
    </rPh>
    <rPh sb="78" eb="79">
      <t>ゴ</t>
    </rPh>
    <rPh sb="81" eb="82">
      <t>ゲツ</t>
    </rPh>
    <rPh sb="83" eb="84">
      <t>キン</t>
    </rPh>
    <phoneticPr fontId="99"/>
  </si>
  <si>
    <t>みえる通訳
英語・中国語・韓国語・ポルトガル語・スペイン語/24時間
タイ語/9:00-21:00
ベトナム語/9:00-20:00
フランス語・タガログ語/9:00=19:00（平日のみ）
ロシア語・ネパール語・ヒンディー語・インドネシア語/9:00-18:00（平日のみ）</t>
    <rPh sb="3" eb="5">
      <t>ツウヤク</t>
    </rPh>
    <rPh sb="6" eb="8">
      <t>エイゴ</t>
    </rPh>
    <rPh sb="9" eb="12">
      <t>チュウゴクゴ</t>
    </rPh>
    <rPh sb="13" eb="16">
      <t>カンコクゴ</t>
    </rPh>
    <rPh sb="22" eb="23">
      <t>ゴ</t>
    </rPh>
    <rPh sb="28" eb="29">
      <t>ゴ</t>
    </rPh>
    <rPh sb="32" eb="34">
      <t>ジカン</t>
    </rPh>
    <rPh sb="37" eb="38">
      <t>ゴ</t>
    </rPh>
    <rPh sb="54" eb="55">
      <t>ゴ</t>
    </rPh>
    <rPh sb="71" eb="72">
      <t>ゴ</t>
    </rPh>
    <rPh sb="77" eb="78">
      <t>ゴ</t>
    </rPh>
    <rPh sb="90" eb="92">
      <t>ヘイジツ</t>
    </rPh>
    <rPh sb="99" eb="100">
      <t>ゴ</t>
    </rPh>
    <rPh sb="105" eb="106">
      <t>ゴ</t>
    </rPh>
    <rPh sb="112" eb="113">
      <t>ゴ</t>
    </rPh>
    <rPh sb="120" eb="121">
      <t>ゴ</t>
    </rPh>
    <rPh sb="133" eb="135">
      <t>ヘイジツ</t>
    </rPh>
    <phoneticPr fontId="99"/>
  </si>
  <si>
    <t>医療法人社団吹明会　あおぞら田無クリニック</t>
    <rPh sb="14" eb="16">
      <t>タナシ</t>
    </rPh>
    <phoneticPr fontId="101"/>
  </si>
  <si>
    <t>aozoratanashiclinic</t>
  </si>
  <si>
    <t>東京都西東京市田無町2-9-13丸嘉ビル3階</t>
    <rPh sb="0" eb="3">
      <t>トウキョウト</t>
    </rPh>
    <rPh sb="3" eb="7">
      <t>ニシトウキョウシ</t>
    </rPh>
    <rPh sb="7" eb="10">
      <t>タナシチョウ</t>
    </rPh>
    <rPh sb="16" eb="17">
      <t>マル</t>
    </rPh>
    <rPh sb="17" eb="18">
      <t>ヨシ</t>
    </rPh>
    <rPh sb="21" eb="22">
      <t>カイ</t>
    </rPh>
    <phoneticPr fontId="101"/>
  </si>
  <si>
    <t>nishitokyocitytanashitown2-9-13,Tokyo maruyoshibill3F</t>
  </si>
  <si>
    <t>042-452-3700</t>
  </si>
  <si>
    <t>月・火・木・金9:00～13：00・14：30～18：00　土9：00～12：00</t>
    <rPh sb="0" eb="1">
      <t>ゲツ</t>
    </rPh>
    <rPh sb="2" eb="3">
      <t>カ</t>
    </rPh>
    <rPh sb="4" eb="5">
      <t>モク</t>
    </rPh>
    <rPh sb="6" eb="7">
      <t>キン</t>
    </rPh>
    <rPh sb="30" eb="31">
      <t>ド</t>
    </rPh>
    <phoneticPr fontId="101"/>
  </si>
  <si>
    <t>https://www.aozora-tanashi-clinic.com/</t>
    <phoneticPr fontId="1"/>
  </si>
  <si>
    <t>皮膚科・アレルギー科　　　英語・ドイツ語　　</t>
    <rPh sb="0" eb="3">
      <t>ヒフカ</t>
    </rPh>
    <rPh sb="9" eb="10">
      <t>カ</t>
    </rPh>
    <rPh sb="13" eb="15">
      <t>エイゴ</t>
    </rPh>
    <rPh sb="19" eb="20">
      <t>ゴ</t>
    </rPh>
    <phoneticPr fontId="101"/>
  </si>
  <si>
    <t>VISA・MASTER・UnionPay・JCB・AMERICAN　EXPRESS・Diners　Club　INTERNATIONAL・DISCOVER</t>
  </si>
  <si>
    <t>iD・Reｄｙ・nanaco・QUICPay・Kitaka・Suica・PASMO・tOlCa・manaｃo・ICOCA・SUGOCA・nimoka・はやかけん</t>
  </si>
  <si>
    <t>ドイツ語・英語月・火・木・金9：００～18：00　　　　　　土曜9：00～12：00</t>
  </si>
  <si>
    <t>14神奈川県</t>
    <rPh sb="2" eb="6">
      <t>カナガワケン</t>
    </rPh>
    <phoneticPr fontId="29"/>
  </si>
  <si>
    <t>医療法人社団彩新会ＫＳＰクリニック</t>
    <phoneticPr fontId="13"/>
  </si>
  <si>
    <t>Saishinkai　KSP Clinic</t>
    <phoneticPr fontId="1"/>
  </si>
  <si>
    <t>213-0012</t>
  </si>
  <si>
    <t>神奈川県川崎市高津区坂戸3-2-1　かながわサイエンスパーク西棟５F</t>
    <rPh sb="0" eb="4">
      <t>カナガワケン</t>
    </rPh>
    <rPh sb="4" eb="7">
      <t>カワサキシ</t>
    </rPh>
    <rPh sb="7" eb="10">
      <t>タカツク</t>
    </rPh>
    <rPh sb="10" eb="12">
      <t>サカド</t>
    </rPh>
    <rPh sb="30" eb="31">
      <t>ニシ</t>
    </rPh>
    <rPh sb="31" eb="32">
      <t>トウ</t>
    </rPh>
    <phoneticPr fontId="13"/>
  </si>
  <si>
    <t>Kanagawa Science Park West 5th FL,3-2-1, Sakato, Takatsu-ku, Kawasaki-shi,Kanagawa,213-0012</t>
  </si>
  <si>
    <t>03-3713-0971
英語：月、火、木、金
中国語：　水　午後</t>
    <rPh sb="13" eb="15">
      <t>エイゴ</t>
    </rPh>
    <rPh sb="16" eb="17">
      <t>ゲツ</t>
    </rPh>
    <rPh sb="18" eb="19">
      <t>カ</t>
    </rPh>
    <rPh sb="20" eb="21">
      <t>モク</t>
    </rPh>
    <rPh sb="22" eb="23">
      <t>キン</t>
    </rPh>
    <rPh sb="24" eb="27">
      <t>チュウゴクゴ</t>
    </rPh>
    <rPh sb="29" eb="30">
      <t>スイ</t>
    </rPh>
    <rPh sb="31" eb="33">
      <t>ゴゴ</t>
    </rPh>
    <phoneticPr fontId="13"/>
  </si>
  <si>
    <t>（月-金）9:00-12:30、14:00-17:30
（第1,2,3土）9:00-11:30</t>
    <rPh sb="1" eb="2">
      <t>ゲツ</t>
    </rPh>
    <rPh sb="3" eb="4">
      <t>キン</t>
    </rPh>
    <rPh sb="29" eb="30">
      <t>ダイ</t>
    </rPh>
    <rPh sb="35" eb="36">
      <t>ド</t>
    </rPh>
    <phoneticPr fontId="13"/>
  </si>
  <si>
    <t xml:space="preserve">内科：EN、ZH/外科：EN/消化器科：EN、ZH
</t>
    <phoneticPr fontId="13"/>
  </si>
  <si>
    <t>【対応言語・対応時間】
月・水（ZH）　9:00-13:00
月（EN）14:00-18:00 
木・土（EN）　9:00-12:00
金（EN)　9:00-13:00、14:00-18:00</t>
    <rPh sb="6" eb="8">
      <t>タイオウ</t>
    </rPh>
    <rPh sb="8" eb="10">
      <t>ジカン</t>
    </rPh>
    <rPh sb="31" eb="32">
      <t>ゲツ</t>
    </rPh>
    <rPh sb="49" eb="50">
      <t>モク</t>
    </rPh>
    <rPh sb="68" eb="69">
      <t>キン</t>
    </rPh>
    <phoneticPr fontId="1"/>
  </si>
  <si>
    <t>ポケトークの使用もあり</t>
    <rPh sb="6" eb="8">
      <t>シヨウ</t>
    </rPh>
    <phoneticPr fontId="1"/>
  </si>
  <si>
    <t>1404 川崎北部</t>
  </si>
  <si>
    <t>医療法人社団東方会東方医院</t>
    <phoneticPr fontId="13"/>
  </si>
  <si>
    <t>EASTERN HOSPITAL</t>
  </si>
  <si>
    <t>216-0077</t>
  </si>
  <si>
    <t>神奈川県川崎市宮前区小台2-6-ラポール宮前平3F</t>
    <rPh sb="0" eb="4">
      <t>カナガワケン</t>
    </rPh>
    <rPh sb="4" eb="7">
      <t>カワサキシ</t>
    </rPh>
    <rPh sb="7" eb="10">
      <t>ミヤマエク</t>
    </rPh>
    <rPh sb="10" eb="12">
      <t>コダイ</t>
    </rPh>
    <rPh sb="20" eb="23">
      <t>ミヤマエダイラ</t>
    </rPh>
    <phoneticPr fontId="13"/>
  </si>
  <si>
    <t>2-6-2-3F, Kodai, Miyamae-ku, Kawasaki-shi,Kanagawa,216-0077</t>
  </si>
  <si>
    <t>044-888-2137</t>
  </si>
  <si>
    <t>（月火木金）9:30-12:00、15:00-18:30
（土）9:30-12:30</t>
    <rPh sb="1" eb="2">
      <t>ゲツ</t>
    </rPh>
    <rPh sb="2" eb="3">
      <t>カ</t>
    </rPh>
    <rPh sb="3" eb="5">
      <t>モクキン</t>
    </rPh>
    <phoneticPr fontId="13"/>
  </si>
  <si>
    <t>http://tohoclinic.com/</t>
    <rPh sb="0" eb="1">
      <t>ゲツ</t>
    </rPh>
    <rPh sb="1" eb="2">
      <t>ヒ</t>
    </rPh>
    <rPh sb="2" eb="3">
      <t>キ</t>
    </rPh>
    <rPh sb="3" eb="4">
      <t>キン</t>
    </rPh>
    <rPh sb="16" eb="19">
      <t>ドヨウビ</t>
    </rPh>
    <phoneticPr fontId="13"/>
  </si>
  <si>
    <t>【対応診療科】
漢方内科/漢方婦人科/漢方皮膚科/整形外科/漢方心療内科　　　　　　　　　　　　　　　　　　　　　　　　　　　　　　　　　【対応言語】ZH</t>
    <rPh sb="1" eb="3">
      <t>タイオウ</t>
    </rPh>
    <rPh sb="3" eb="6">
      <t>シンリョウカ</t>
    </rPh>
    <rPh sb="8" eb="10">
      <t>カンポウ</t>
    </rPh>
    <rPh sb="10" eb="12">
      <t>ナイカ</t>
    </rPh>
    <rPh sb="13" eb="15">
      <t>カンポウ</t>
    </rPh>
    <rPh sb="15" eb="18">
      <t>フジンカ</t>
    </rPh>
    <rPh sb="19" eb="21">
      <t>カンポウ</t>
    </rPh>
    <rPh sb="21" eb="24">
      <t>ヒフカ</t>
    </rPh>
    <rPh sb="25" eb="27">
      <t>セイケイ</t>
    </rPh>
    <rPh sb="27" eb="29">
      <t>ゲカ</t>
    </rPh>
    <rPh sb="30" eb="32">
      <t>カンポウ</t>
    </rPh>
    <rPh sb="32" eb="34">
      <t>シンリョウ</t>
    </rPh>
    <rPh sb="34" eb="36">
      <t>ナイカ</t>
    </rPh>
    <rPh sb="70" eb="72">
      <t>タイオウ</t>
    </rPh>
    <rPh sb="72" eb="74">
      <t>ゲンゴ</t>
    </rPh>
    <phoneticPr fontId="13"/>
  </si>
  <si>
    <t>利用不可</t>
    <phoneticPr fontId="1"/>
  </si>
  <si>
    <t>【対応言語】ZH　　　　　　　　　　　　　　　　　　　　　　　　　　　　　　　【対応時間】
（月・火・木・金）9:30-12:00、15:00-18:30　　　　　　　　（土）9:30-12:30</t>
    <rPh sb="1" eb="3">
      <t>タイオウ</t>
    </rPh>
    <rPh sb="3" eb="5">
      <t>ゲンゴ</t>
    </rPh>
    <rPh sb="40" eb="42">
      <t>タイオウ</t>
    </rPh>
    <rPh sb="42" eb="44">
      <t>ジカン</t>
    </rPh>
    <rPh sb="47" eb="48">
      <t>ゲツ</t>
    </rPh>
    <rPh sb="49" eb="50">
      <t>カ</t>
    </rPh>
    <rPh sb="51" eb="52">
      <t>キ</t>
    </rPh>
    <rPh sb="53" eb="54">
      <t>キン</t>
    </rPh>
    <rPh sb="86" eb="87">
      <t>ツチ</t>
    </rPh>
    <phoneticPr fontId="1"/>
  </si>
  <si>
    <t>【対応言語】ZH　　　　　　　　　　　　　　　　　　　　　　　　　　　　　　　【対応時間】
（月・火・木・金）9:30-12:00、15:00-18:30　　　　　　　　
（土）9:30-12:30</t>
  </si>
  <si>
    <t>翻訳機（ポケトーク）を使用</t>
    <phoneticPr fontId="1"/>
  </si>
  <si>
    <t>聖マリアンナ医科大学病院</t>
    <phoneticPr fontId="13"/>
  </si>
  <si>
    <t>St. Marianna　University　Hospital</t>
    <phoneticPr fontId="80"/>
  </si>
  <si>
    <t>216-8511</t>
  </si>
  <si>
    <t>神奈川県川崎市宮前区菅生2-16-1　</t>
    <rPh sb="0" eb="3">
      <t>カナガワ</t>
    </rPh>
    <rPh sb="3" eb="12">
      <t>ケンカワサキシミヤマエクスガオ</t>
    </rPh>
    <phoneticPr fontId="13"/>
  </si>
  <si>
    <t>2-16-1, Sugao, Miyamae-Ku, Kawasaki-shi, Kanagawa,216-8511</t>
  </si>
  <si>
    <t>044-977-8111</t>
  </si>
  <si>
    <t>（月-金）8:30-14:00
（土）8:30-11:00
　　　　　 救急外来24時間対応
（日・祝日）
　　　　　 救急外来24時間対応</t>
    <rPh sb="3" eb="4">
      <t>キン</t>
    </rPh>
    <rPh sb="17" eb="18">
      <t>ド</t>
    </rPh>
    <rPh sb="36" eb="38">
      <t>キュウキュウ</t>
    </rPh>
    <rPh sb="38" eb="40">
      <t>ガイライ</t>
    </rPh>
    <rPh sb="42" eb="44">
      <t>ジカン</t>
    </rPh>
    <rPh sb="44" eb="46">
      <t>タイオウ</t>
    </rPh>
    <rPh sb="48" eb="49">
      <t>ヒ</t>
    </rPh>
    <rPh sb="50" eb="52">
      <t>シュクジツ</t>
    </rPh>
    <phoneticPr fontId="13"/>
  </si>
  <si>
    <t>【対応診療科】
救急科/内科/外科/小児外科/小児科/精神科/皮膚科/腎泌尿器外科/脳神経外科/整形外科/形成外科/眼科/耳鼻咽喉科/産婦人科/放射線科/麻酔科/リハビリテーション科
【対応言語】EN</t>
    <phoneticPr fontId="13"/>
  </si>
  <si>
    <t>VISA、MASTER、AMEX、JCB、UC、Diners、J-Debit、中国銀聯</t>
  </si>
  <si>
    <t>第三次救急医療機関（救命救急センター）</t>
    <rPh sb="0" eb="3">
      <t>ダイサンジ</t>
    </rPh>
    <rPh sb="3" eb="5">
      <t>キュウキュウ</t>
    </rPh>
    <rPh sb="5" eb="7">
      <t>イリョウ</t>
    </rPh>
    <rPh sb="7" eb="9">
      <t>キカン</t>
    </rPh>
    <rPh sb="10" eb="12">
      <t>キュウメイ</t>
    </rPh>
    <rPh sb="12" eb="14">
      <t>キュウキュウ</t>
    </rPh>
    <phoneticPr fontId="9"/>
  </si>
  <si>
    <t>【対応言語】EN
【対応時間】
（月-金）8:30-14:00
（土）8:30-11:00
　　救急外来24時間対応
（日・祝日）救急外来24時間対応</t>
    <rPh sb="1" eb="3">
      <t>タイオウ</t>
    </rPh>
    <rPh sb="3" eb="5">
      <t>ゲンゴ</t>
    </rPh>
    <rPh sb="10" eb="12">
      <t>タイオウ</t>
    </rPh>
    <rPh sb="12" eb="14">
      <t>ジカン</t>
    </rPh>
    <rPh sb="19" eb="20">
      <t>キン</t>
    </rPh>
    <rPh sb="33" eb="34">
      <t>ド</t>
    </rPh>
    <rPh sb="48" eb="50">
      <t>キュウキュウ</t>
    </rPh>
    <rPh sb="50" eb="52">
      <t>ガイライ</t>
    </rPh>
    <rPh sb="54" eb="56">
      <t>ジカン</t>
    </rPh>
    <rPh sb="56" eb="58">
      <t>タイオウ</t>
    </rPh>
    <rPh sb="60" eb="61">
      <t>ニチ</t>
    </rPh>
    <rPh sb="62" eb="64">
      <t>シュクジツ</t>
    </rPh>
    <phoneticPr fontId="9"/>
  </si>
  <si>
    <t>【対応言語】EN/ZH
【対応時間】要問合せ
≪ＭＩＣかながわ医療通訳≫
【対応言語】ZH/KO/TL/PT/ES/EN/TH/VI/LO/RU/FR/NE/カンボジア語
【対応時間】原則　平日の8:3０-17:００</t>
    <rPh sb="1" eb="3">
      <t>タイオウ</t>
    </rPh>
    <rPh sb="3" eb="5">
      <t>ゲンゴ</t>
    </rPh>
    <rPh sb="13" eb="15">
      <t>タイオウ</t>
    </rPh>
    <rPh sb="15" eb="17">
      <t>ジカン</t>
    </rPh>
    <rPh sb="18" eb="19">
      <t>ヨウ</t>
    </rPh>
    <rPh sb="19" eb="21">
      <t>トイアワ</t>
    </rPh>
    <phoneticPr fontId="1"/>
  </si>
  <si>
    <t>≪みえる通訳≫
【対応言語】多数</t>
    <rPh sb="4" eb="6">
      <t>ツウヤク</t>
    </rPh>
    <rPh sb="9" eb="11">
      <t>タイオウ</t>
    </rPh>
    <rPh sb="11" eb="13">
      <t>ゲンゴ</t>
    </rPh>
    <rPh sb="14" eb="16">
      <t>タスウ</t>
    </rPh>
    <phoneticPr fontId="13"/>
  </si>
  <si>
    <t>いずみ泌尿器科皮フ科</t>
    <rPh sb="3" eb="7">
      <t>ヒニョウキカ</t>
    </rPh>
    <rPh sb="7" eb="8">
      <t>カワ</t>
    </rPh>
    <rPh sb="9" eb="10">
      <t>カ</t>
    </rPh>
    <phoneticPr fontId="13"/>
  </si>
  <si>
    <t>Izumi Urology Dermatology Clinic</t>
    <phoneticPr fontId="9"/>
  </si>
  <si>
    <t>213－0022</t>
    <phoneticPr fontId="9"/>
  </si>
  <si>
    <t>神奈川県川崎市高津区千年301－1－グランドコスモ千歳203</t>
    <rPh sb="0" eb="7">
      <t>カナガワケンカワサキシ</t>
    </rPh>
    <rPh sb="7" eb="10">
      <t>タカツク</t>
    </rPh>
    <rPh sb="10" eb="12">
      <t>チトセ</t>
    </rPh>
    <rPh sb="25" eb="27">
      <t>チトセ</t>
    </rPh>
    <phoneticPr fontId="13"/>
  </si>
  <si>
    <t>301－1－203 ,Ｃhitose, Takatu-ku,Kawasaki-shi,Kanagawa,213-0022</t>
    <phoneticPr fontId="9"/>
  </si>
  <si>
    <t>044-751-7100</t>
    <phoneticPr fontId="9"/>
  </si>
  <si>
    <t>（月・水・金）11:00-12:00、14:30-15:30
（土）13:30-15:30
※予約制</t>
    <rPh sb="1" eb="2">
      <t>ゲツ</t>
    </rPh>
    <rPh sb="3" eb="4">
      <t>スイ</t>
    </rPh>
    <rPh sb="5" eb="6">
      <t>キン</t>
    </rPh>
    <rPh sb="32" eb="33">
      <t>ツチ</t>
    </rPh>
    <rPh sb="47" eb="50">
      <t>ヨヤクセイ</t>
    </rPh>
    <phoneticPr fontId="13"/>
  </si>
  <si>
    <t>www.izumi-hinyouki.jp</t>
    <phoneticPr fontId="9"/>
  </si>
  <si>
    <t>【対応診療科】泌尿器科/皮膚科
【対応言語】EN</t>
    <rPh sb="1" eb="3">
      <t>タイオウ</t>
    </rPh>
    <rPh sb="3" eb="6">
      <t>シンリョウカ</t>
    </rPh>
    <rPh sb="17" eb="19">
      <t>タイオウ</t>
    </rPh>
    <rPh sb="19" eb="21">
      <t>ゲンゴ</t>
    </rPh>
    <phoneticPr fontId="13"/>
  </si>
  <si>
    <t>【対応言語】EN
【対応時間】
（月・水・金）11:00-12:00、14:30-15:30
（土）13:30-15:30</t>
    <rPh sb="1" eb="3">
      <t>タイオウ</t>
    </rPh>
    <rPh sb="3" eb="5">
      <t>ゲンゴ</t>
    </rPh>
    <rPh sb="10" eb="12">
      <t>タイオウ</t>
    </rPh>
    <rPh sb="12" eb="14">
      <t>ジカン</t>
    </rPh>
    <phoneticPr fontId="1"/>
  </si>
  <si>
    <t>要予約</t>
    <rPh sb="0" eb="1">
      <t>ヨウ</t>
    </rPh>
    <rPh sb="1" eb="3">
      <t>ヨヤク</t>
    </rPh>
    <phoneticPr fontId="1"/>
  </si>
  <si>
    <t>1405 川崎南部</t>
    <rPh sb="5" eb="7">
      <t>カワサキ</t>
    </rPh>
    <phoneticPr fontId="1"/>
  </si>
  <si>
    <t>ジンデンタルクリニック・矯正歯科</t>
    <phoneticPr fontId="13"/>
  </si>
  <si>
    <t>Jindentalclinic and orthodontics office</t>
    <phoneticPr fontId="1"/>
  </si>
  <si>
    <t>210-0006</t>
  </si>
  <si>
    <t>神奈川県川崎市川崎区砂子2-1-14 2階</t>
    <rPh sb="0" eb="12">
      <t>カナガワケンカワサキシカワサキクイサゴ</t>
    </rPh>
    <rPh sb="20" eb="21">
      <t>カイ</t>
    </rPh>
    <phoneticPr fontId="13"/>
  </si>
  <si>
    <t>2F 14-1-2 isago kawasaki-ward  kawasaki-city Kanagawa-prefecture</t>
  </si>
  <si>
    <t>044-210-0019</t>
    <phoneticPr fontId="1"/>
  </si>
  <si>
    <t>（月・火・水・金・土）10:00-13:00、14:30-19:30　
木・日休診</t>
    <rPh sb="1" eb="2">
      <t>ゲツ</t>
    </rPh>
    <rPh sb="3" eb="4">
      <t>カ</t>
    </rPh>
    <rPh sb="5" eb="6">
      <t>スイ</t>
    </rPh>
    <rPh sb="7" eb="8">
      <t>キン</t>
    </rPh>
    <rPh sb="9" eb="10">
      <t>ド</t>
    </rPh>
    <rPh sb="36" eb="37">
      <t>モク</t>
    </rPh>
    <rPh sb="38" eb="39">
      <t>ニチ</t>
    </rPh>
    <rPh sb="39" eb="41">
      <t>キュウシン</t>
    </rPh>
    <phoneticPr fontId="13"/>
  </si>
  <si>
    <t>https://www.jin-dc.com/</t>
    <phoneticPr fontId="9"/>
  </si>
  <si>
    <t>【対応診療科】歯科
【対応言語】EN/KO</t>
    <rPh sb="1" eb="3">
      <t>タイオウ</t>
    </rPh>
    <rPh sb="3" eb="6">
      <t>シンリョウカ</t>
    </rPh>
    <rPh sb="7" eb="9">
      <t>シカ</t>
    </rPh>
    <rPh sb="11" eb="13">
      <t>タイオウ</t>
    </rPh>
    <rPh sb="13" eb="15">
      <t>ゲンゴ</t>
    </rPh>
    <phoneticPr fontId="13"/>
  </si>
  <si>
    <t>VISA、MASTER、JCB、AMEX、DINERS</t>
  </si>
  <si>
    <t>PAYPAY,ALIPAY</t>
  </si>
  <si>
    <t>【対応言語】EN/KO
【対応時間】
（月・火・水・金・土）10:00-13:00、14:30-19:30　</t>
    <phoneticPr fontId="1"/>
  </si>
  <si>
    <t>川崎市立川崎病院</t>
    <rPh sb="0" eb="4">
      <t>カワサキシリツ</t>
    </rPh>
    <rPh sb="4" eb="6">
      <t>カワサキ</t>
    </rPh>
    <rPh sb="6" eb="8">
      <t>ビョウイン</t>
    </rPh>
    <phoneticPr fontId="13"/>
  </si>
  <si>
    <t>Kawasaki Municipal Hospital</t>
  </si>
  <si>
    <t>210-0013</t>
    <phoneticPr fontId="1"/>
  </si>
  <si>
    <t>神奈川県川崎市川崎区新川通12-1</t>
    <rPh sb="0" eb="4">
      <t>カナガワケン</t>
    </rPh>
    <rPh sb="4" eb="7">
      <t>カワサキシ</t>
    </rPh>
    <rPh sb="7" eb="10">
      <t>カワサキク</t>
    </rPh>
    <rPh sb="10" eb="12">
      <t>シンカワ</t>
    </rPh>
    <rPh sb="12" eb="13">
      <t>トオ</t>
    </rPh>
    <phoneticPr fontId="13"/>
  </si>
  <si>
    <t>12-1,Shinkawadori,Kawasaki-ku,Kawasaki-shi,Kanagawa,210-0013</t>
    <phoneticPr fontId="1"/>
  </si>
  <si>
    <t>044-233-5521</t>
  </si>
  <si>
    <t>（月-金）8:00-11:00
（土日・祝日）一般外来は休診。救急外来のみ。</t>
    <rPh sb="1" eb="2">
      <t>ゲツ</t>
    </rPh>
    <rPh sb="3" eb="4">
      <t>キン</t>
    </rPh>
    <rPh sb="17" eb="19">
      <t>ドニチ</t>
    </rPh>
    <rPh sb="20" eb="22">
      <t>シュクジツ</t>
    </rPh>
    <rPh sb="23" eb="25">
      <t>イッパン</t>
    </rPh>
    <rPh sb="25" eb="26">
      <t>ガイ</t>
    </rPh>
    <rPh sb="26" eb="27">
      <t>ライ</t>
    </rPh>
    <rPh sb="28" eb="30">
      <t>キュウシン</t>
    </rPh>
    <rPh sb="31" eb="33">
      <t>キュウキュウ</t>
    </rPh>
    <rPh sb="33" eb="34">
      <t>ガイ</t>
    </rPh>
    <rPh sb="34" eb="35">
      <t>ライ</t>
    </rPh>
    <phoneticPr fontId="13"/>
  </si>
  <si>
    <t>https://www.hospital-kawasaki.city.kawasaki.jp/#gsc.tab=0</t>
    <phoneticPr fontId="1"/>
  </si>
  <si>
    <t>【対応診療科】
救急科/内科/外科/脳神経外科/放射線科/整形外科/耳鼻咽喉科/眼科/歯科口腔外科/精神科/小児科/皮膚科/産婦人科/泌尿器科/小児科/リハビリテーション科/形成外科/その他
≪mediPhone≫
英語/中国語/韓国語/ネパール語/ポルトガル語/スペイン語/ベトナム語/ミャンマー語/フランス語/ロシア語/タイ語/ヒンディー語/モンゴル語/タガログ語/インドネシア語/ペルシャ語/広東語/アラビア語/ウルドゥー語/ラオス語/ベンガル語/台湾語/イタリア語/クメール語/ダリー語/ドイツ語/パシュトー語/シンハラ語/トルコ語/タミル語/マレー語/ウクライナ語
≪ＭＩＣかながわ医療通訳≫
中国語 スペイン語/ポルトガル語/韓国・朝鮮語/タガログ語/英語/タイ語/ベトナム語/カンボジア語（クメール語）/ラオス語/ロシア語/フランス語/ネパール語
≪ポケトーク≫
85言語</t>
    <rPh sb="1" eb="3">
      <t>タイオウ</t>
    </rPh>
    <rPh sb="3" eb="6">
      <t>シンリョウカ</t>
    </rPh>
    <rPh sb="8" eb="10">
      <t>キュウキュウ</t>
    </rPh>
    <rPh sb="10" eb="11">
      <t>カ</t>
    </rPh>
    <rPh sb="12" eb="14">
      <t>ナイカ</t>
    </rPh>
    <rPh sb="15" eb="17">
      <t>ゲカ</t>
    </rPh>
    <rPh sb="18" eb="21">
      <t>ノウシンケイ</t>
    </rPh>
    <rPh sb="21" eb="23">
      <t>ゲカ</t>
    </rPh>
    <rPh sb="29" eb="31">
      <t>セイケイ</t>
    </rPh>
    <rPh sb="31" eb="33">
      <t>ゲカ</t>
    </rPh>
    <rPh sb="34" eb="36">
      <t>ジビ</t>
    </rPh>
    <rPh sb="36" eb="38">
      <t>インコウ</t>
    </rPh>
    <rPh sb="38" eb="39">
      <t>カ</t>
    </rPh>
    <rPh sb="40" eb="42">
      <t>ガンカ</t>
    </rPh>
    <rPh sb="43" eb="45">
      <t>シカ</t>
    </rPh>
    <rPh sb="45" eb="47">
      <t>コウクウ</t>
    </rPh>
    <rPh sb="47" eb="49">
      <t>ゲカ</t>
    </rPh>
    <rPh sb="50" eb="53">
      <t>セイシンカ</t>
    </rPh>
    <rPh sb="54" eb="57">
      <t>ショウニカ</t>
    </rPh>
    <rPh sb="58" eb="61">
      <t>ヒフカ</t>
    </rPh>
    <rPh sb="62" eb="66">
      <t>サンフジンカ</t>
    </rPh>
    <rPh sb="67" eb="71">
      <t>ヒニョウキカ</t>
    </rPh>
    <rPh sb="72" eb="75">
      <t>ショウニカ</t>
    </rPh>
    <rPh sb="85" eb="86">
      <t>カ</t>
    </rPh>
    <rPh sb="87" eb="89">
      <t>ケイセイ</t>
    </rPh>
    <rPh sb="89" eb="91">
      <t>ゲカ</t>
    </rPh>
    <rPh sb="94" eb="95">
      <t>タ</t>
    </rPh>
    <rPh sb="394" eb="396">
      <t>ゲンゴ</t>
    </rPh>
    <phoneticPr fontId="13"/>
  </si>
  <si>
    <t>≪ＭＩＣかながわ医療通訳≫
【対応言語】
ZH/KO/TL/PT/ES/EN/TH/VI/LO/RU/FR/NE/カンボジア語
【対応時間】
原則　平日の8:3０-17:００</t>
    <rPh sb="8" eb="10">
      <t>イリョウ</t>
    </rPh>
    <rPh sb="10" eb="12">
      <t>ツウヤク</t>
    </rPh>
    <rPh sb="15" eb="17">
      <t>タイオウ</t>
    </rPh>
    <rPh sb="17" eb="19">
      <t>ゲンゴ</t>
    </rPh>
    <rPh sb="62" eb="63">
      <t>ゴ</t>
    </rPh>
    <rPh sb="65" eb="67">
      <t>タイオウ</t>
    </rPh>
    <rPh sb="67" eb="69">
      <t>ジカン</t>
    </rPh>
    <rPh sb="71" eb="73">
      <t>ゲンソク</t>
    </rPh>
    <rPh sb="74" eb="76">
      <t>ヘイジツ</t>
    </rPh>
    <phoneticPr fontId="1"/>
  </si>
  <si>
    <t>≪mediPhone≫
英語/中国語/韓国語/ネパール語/ポルトガル語/スペイン語/ベトナム語/ミャンマー語/フランス語/ロシア語/タイ語/ヒンディー語/モンゴル語/タガログ語/インドネシア語/ペルシャ語/広東語/アラビア語/ウルドゥー語/ラオス語/ベンガル語/台湾語/イタリア語/クメール語/ダリー語/ドイツ語/パシュトー語/シンハラ語/トルコ語/タミル語/マレー語/ウクライナ語 24時間・365日</t>
    <phoneticPr fontId="1"/>
  </si>
  <si>
    <t>≪mediPhone（機械翻訳）≫
英語/中国語/韓国語/ネパール語/ポルトガル語/スペイン語/ベトナム語/ミャンマー語/フランス語/ロシア語/タイ語/ヒンディー語/モンゴル語/タガログ語/インドネシア語/ペルシャ語/広東語/アラビア語/ウルドゥー語/ラオス語/ベンガル語/台湾語/イタリア語/クメール語/ダリー語/ドイツ語/パシュトー語/シンハラ語/トルコ語/タミル語/マレー語/ウクライナ語 24時間・365日
≪ポケトーク≫
85言語、24時間・365日</t>
    <rPh sb="11" eb="15">
      <t>キカイホンヤク</t>
    </rPh>
    <rPh sb="219" eb="221">
      <t>ゲンゴ</t>
    </rPh>
    <rPh sb="224" eb="226">
      <t>ジカン</t>
    </rPh>
    <rPh sb="230" eb="231">
      <t>ニチ</t>
    </rPh>
    <phoneticPr fontId="1"/>
  </si>
  <si>
    <t>さくら中央クリニック</t>
    <phoneticPr fontId="13"/>
  </si>
  <si>
    <t>Sakura Central Clinic</t>
  </si>
  <si>
    <t>210-0817</t>
  </si>
  <si>
    <t>神奈川県川崎市川崎区大師本町9-11 CNCビル　1F</t>
    <phoneticPr fontId="13"/>
  </si>
  <si>
    <t>9-11, Daishihonchyo, Kawasaki-ku, Kawasaki-shi, Kanagawa,210-0817</t>
  </si>
  <si>
    <t>044-201-7721</t>
  </si>
  <si>
    <t>（月・火・木・金）9:00-12:00、15:00-18:00 
（土）9:00-12:00</t>
    <phoneticPr fontId="13"/>
  </si>
  <si>
    <t xml:space="preserve">http://www.est.hi-ho.ne.jp/sakura-cl/(日本語） </t>
  </si>
  <si>
    <t>【対応診療科】内科 /小児科/皮膚科/アレルギー科
【対応言語】EN</t>
    <rPh sb="1" eb="3">
      <t>タイオウ</t>
    </rPh>
    <rPh sb="3" eb="6">
      <t>シンリョウカ</t>
    </rPh>
    <rPh sb="27" eb="29">
      <t>タイオウ</t>
    </rPh>
    <rPh sb="29" eb="31">
      <t>ゲンゴ</t>
    </rPh>
    <phoneticPr fontId="13"/>
  </si>
  <si>
    <t>【対応言語】EN
【対応時間】月/火/木/金:9:00-12:00,15:00-18:00 
土:9:00-12:00</t>
    <rPh sb="1" eb="3">
      <t>タイオウ</t>
    </rPh>
    <rPh sb="3" eb="5">
      <t>ゲンゴ</t>
    </rPh>
    <rPh sb="10" eb="12">
      <t>タイオウ</t>
    </rPh>
    <rPh sb="12" eb="14">
      <t>ジカン</t>
    </rPh>
    <phoneticPr fontId="1"/>
  </si>
  <si>
    <t>【対応言語】EN
【対応可能日時】24時間</t>
    <rPh sb="1" eb="3">
      <t>タイオウ</t>
    </rPh>
    <rPh sb="3" eb="5">
      <t>ゲンゴ</t>
    </rPh>
    <rPh sb="10" eb="12">
      <t>タイオウ</t>
    </rPh>
    <rPh sb="12" eb="14">
      <t>カノウ</t>
    </rPh>
    <rPh sb="14" eb="16">
      <t>ニチジ</t>
    </rPh>
    <phoneticPr fontId="1"/>
  </si>
  <si>
    <t>google 翻訳機能に対応する全言語の筆談、一部会話聴取、説明可能（対面診療可能時間のみ）</t>
    <phoneticPr fontId="1"/>
  </si>
  <si>
    <t>横須賀市立うわまち病院</t>
    <rPh sb="0" eb="5">
      <t>ヨコスカシリツ</t>
    </rPh>
    <rPh sb="9" eb="11">
      <t>ビョウイン</t>
    </rPh>
    <phoneticPr fontId="13"/>
  </si>
  <si>
    <t>Yokosuka
General Hospital
UWAMACHI</t>
  </si>
  <si>
    <t>238-8567</t>
  </si>
  <si>
    <t>神奈川県横須賀市上町2-36</t>
    <rPh sb="0" eb="4">
      <t>カナガワケン</t>
    </rPh>
    <rPh sb="4" eb="8">
      <t>ヨコスカシ</t>
    </rPh>
    <rPh sb="8" eb="10">
      <t>ウワマチ</t>
    </rPh>
    <phoneticPr fontId="13"/>
  </si>
  <si>
    <t>2-36,Uwamachi,Yokosuka-shi,Kanagawa,238-8567</t>
  </si>
  <si>
    <t>046-823-2630</t>
  </si>
  <si>
    <t>（月-金）08:30-11:30、13:30-15:30
（土）08:30-11:30
（日・祝日・時間外）救急外来24時間対応</t>
    <rPh sb="1" eb="2">
      <t>ゲツ</t>
    </rPh>
    <rPh sb="3" eb="4">
      <t>キン</t>
    </rPh>
    <rPh sb="30" eb="31">
      <t>ド</t>
    </rPh>
    <rPh sb="45" eb="46">
      <t>ニチ</t>
    </rPh>
    <rPh sb="47" eb="49">
      <t>シュクジツ</t>
    </rPh>
    <rPh sb="50" eb="53">
      <t>ジカンガイ</t>
    </rPh>
    <rPh sb="54" eb="56">
      <t>キュウキュウ</t>
    </rPh>
    <rPh sb="56" eb="58">
      <t>ガイライ</t>
    </rPh>
    <rPh sb="60" eb="62">
      <t>ジカン</t>
    </rPh>
    <rPh sb="62" eb="64">
      <t>タイオウ</t>
    </rPh>
    <phoneticPr fontId="13"/>
  </si>
  <si>
    <t>https://www.jadecomhp-uwamachi.jp/</t>
  </si>
  <si>
    <t>【対応診療科】
内科/精神科/神経内科/呼吸器科/消化器科/循環器科/小児科/外科/整形外科/形成外科/脳神経外科/呼吸器外科/心臓血管外科/皮膚科/泌尿器科/産婦人科/眼科/耳鼻科/麻酔科/リハビリテーション科/救急科
≪ＭＩＣかながわ医療通訳≫
【対応言語】
ZH/KO/TL/PT/ES/EN/TH/VI/LO/RU/FR/NE/カンボジア語
≪電話医療通訳:メディフォン≫
【対応言語】
EN/ZH/KO/VI/RU/PT/TH/ES</t>
    <rPh sb="3" eb="6">
      <t>シンリョウカ</t>
    </rPh>
    <rPh sb="8" eb="10">
      <t>ナイカ</t>
    </rPh>
    <rPh sb="11" eb="14">
      <t>セイシンカ</t>
    </rPh>
    <rPh sb="15" eb="17">
      <t>シンケイ</t>
    </rPh>
    <rPh sb="17" eb="19">
      <t>ナイカ</t>
    </rPh>
    <rPh sb="20" eb="24">
      <t>コキュウキカ</t>
    </rPh>
    <rPh sb="25" eb="28">
      <t>ショウカキ</t>
    </rPh>
    <rPh sb="28" eb="29">
      <t>カ</t>
    </rPh>
    <rPh sb="30" eb="34">
      <t>ジュンカンキカ</t>
    </rPh>
    <rPh sb="35" eb="37">
      <t>ショウニ</t>
    </rPh>
    <rPh sb="37" eb="38">
      <t>カ</t>
    </rPh>
    <rPh sb="39" eb="41">
      <t>ゲカ</t>
    </rPh>
    <rPh sb="42" eb="44">
      <t>セイケイ</t>
    </rPh>
    <rPh sb="44" eb="46">
      <t>ゲカ</t>
    </rPh>
    <rPh sb="47" eb="49">
      <t>ケイセイ</t>
    </rPh>
    <rPh sb="49" eb="51">
      <t>ゲカ</t>
    </rPh>
    <rPh sb="52" eb="55">
      <t>ノウシンケイ</t>
    </rPh>
    <rPh sb="55" eb="57">
      <t>ゲカ</t>
    </rPh>
    <rPh sb="58" eb="61">
      <t>コキュウキ</t>
    </rPh>
    <rPh sb="61" eb="63">
      <t>ゲカ</t>
    </rPh>
    <rPh sb="64" eb="66">
      <t>シンゾウ</t>
    </rPh>
    <rPh sb="66" eb="68">
      <t>ケッカン</t>
    </rPh>
    <rPh sb="68" eb="70">
      <t>ゲカ</t>
    </rPh>
    <rPh sb="71" eb="74">
      <t>ヒフカ</t>
    </rPh>
    <rPh sb="75" eb="79">
      <t>ヒニョウキカ</t>
    </rPh>
    <rPh sb="80" eb="84">
      <t>サンフジンカ</t>
    </rPh>
    <rPh sb="85" eb="87">
      <t>ガンカ</t>
    </rPh>
    <rPh sb="88" eb="91">
      <t>ジビカ</t>
    </rPh>
    <rPh sb="92" eb="94">
      <t>マスイ</t>
    </rPh>
    <rPh sb="94" eb="95">
      <t>カ</t>
    </rPh>
    <rPh sb="105" eb="106">
      <t>カ</t>
    </rPh>
    <rPh sb="107" eb="109">
      <t>キュウキュウ</t>
    </rPh>
    <rPh sb="109" eb="110">
      <t>カ</t>
    </rPh>
    <rPh sb="193" eb="195">
      <t>タイオウ</t>
    </rPh>
    <rPh sb="195" eb="197">
      <t>ゲンゴ</t>
    </rPh>
    <phoneticPr fontId="13"/>
  </si>
  <si>
    <t>JCB、AMERICAN EXPRESS、VISA、MASTER、UFJcard、NICOS、Diners Ciub</t>
    <phoneticPr fontId="1"/>
  </si>
  <si>
    <t>【対応言語】EN
【対応時間】
（月-金）08:30-17:00
（土）08:30-12:30
≪電話医療通訳:メディフォン≫
EN/ZH/KO/VI/RU/PT/TH/ES
≪ＭＩＣかながわ≫
ZH/KO/TL/PT/ES/EN/TH/VI/LO/RU/FR/NE/カンボジア語</t>
    <rPh sb="1" eb="3">
      <t>タイオウ</t>
    </rPh>
    <rPh sb="3" eb="5">
      <t>ゲンゴ</t>
    </rPh>
    <rPh sb="10" eb="12">
      <t>タイオウ</t>
    </rPh>
    <rPh sb="12" eb="14">
      <t>ジカン</t>
    </rPh>
    <rPh sb="17" eb="18">
      <t>ゲツ</t>
    </rPh>
    <rPh sb="19" eb="20">
      <t>キン</t>
    </rPh>
    <rPh sb="34" eb="35">
      <t>ド</t>
    </rPh>
    <rPh sb="49" eb="51">
      <t>デンワ</t>
    </rPh>
    <rPh sb="51" eb="53">
      <t>イリョウ</t>
    </rPh>
    <rPh sb="53" eb="55">
      <t>ツウヤク</t>
    </rPh>
    <phoneticPr fontId="13"/>
  </si>
  <si>
    <t>≪ＭＩＣかながわ医療通訳≫
【対応言語】
ZH/KO/TL/PT/ES/EN/TH/VI/LO/RU/FR/NE/カンボジア語
【対応時間】
原則　平日の8:3０-17:００</t>
    <phoneticPr fontId="1"/>
  </si>
  <si>
    <t xml:space="preserve">電話医療通訳（2社）
メディフォン:毎日08:30～24:00
【電話医療通訳（メディフォン）】
EN/ZH/KO/VI/RU/PT/TH/ES
</t>
    <rPh sb="0" eb="2">
      <t>デンワ</t>
    </rPh>
    <rPh sb="2" eb="4">
      <t>イリョウ</t>
    </rPh>
    <rPh sb="4" eb="6">
      <t>ツウヤク</t>
    </rPh>
    <rPh sb="8" eb="9">
      <t>シャ</t>
    </rPh>
    <rPh sb="18" eb="20">
      <t>マイニチ</t>
    </rPh>
    <phoneticPr fontId="13"/>
  </si>
  <si>
    <t>医療法人徳洲会　湘南鎌倉総合病院</t>
    <rPh sb="0" eb="4">
      <t>イリョウホウジン</t>
    </rPh>
    <rPh sb="4" eb="7">
      <t>トクシュウカイ</t>
    </rPh>
    <rPh sb="8" eb="16">
      <t>ショウナンカマクラソウゴウビョウイン</t>
    </rPh>
    <phoneticPr fontId="13"/>
  </si>
  <si>
    <t>Shonan Kamakura General Hospital</t>
  </si>
  <si>
    <t>247-8533</t>
  </si>
  <si>
    <t>神奈川県鎌倉市岡本1370番1</t>
    <phoneticPr fontId="13"/>
  </si>
  <si>
    <t>1370-1,Okamoto, Kamakura-City,
Kanagawa,247-8533</t>
  </si>
  <si>
    <t xml:space="preserve">
0467-46-1717（代）
または
0467-46-9931</t>
    <rPh sb="14" eb="15">
      <t>ダイ</t>
    </rPh>
    <phoneticPr fontId="1"/>
  </si>
  <si>
    <t>月-土は、診療科によって異なる
（救急外来24時間対応)
（日・祝日）救急外来24時間対応</t>
    <phoneticPr fontId="13"/>
  </si>
  <si>
    <t>日本語：https://www.shonankamakura.or.jp/
英語：https://www.shonankamakura.or.jp/english/
中国語：https://www.shonankamakura.or.jp/chinese/</t>
    <rPh sb="0" eb="3">
      <t>ニホンゴ</t>
    </rPh>
    <rPh sb="38" eb="40">
      <t>エイゴ</t>
    </rPh>
    <rPh sb="83" eb="86">
      <t>チュウゴクゴ</t>
    </rPh>
    <phoneticPr fontId="1"/>
  </si>
  <si>
    <t xml:space="preserve">【対応診療科】内科、心療内科、脳神経内科、呼吸器内科、消化器内科、循環器内科、アレルギー科、リウマチ膠原病内科、小児科、外科、整形外科、形成外科、美容外科、脳神経外科、呼吸器外科、消化器外科、心臓血管外科、皮膚科、泌尿器科、肛門外科、産科、婦人科、眼科、耳鼻いんこう科、リハビリテーション科、放射線科、麻酔科、病理診断科、腎臓内科、血液内科、糖尿病内分泌内科、救急科、血管外科、乳腺外科、腫瘍外科、脳血管内外科、腫瘍内科、人工透析内科、漢方内科、肝臓・胆のう・膵臓内科、精神科、脊椎脊髄外科、頭頸部外科、歯科口腔外科
【対応言語】EN/ZH/FR（KO/TL/PT/ES/TH/VI/LO/RU/NE/KMは要相談）
</t>
    <rPh sb="1" eb="3">
      <t>タイオウ</t>
    </rPh>
    <rPh sb="3" eb="6">
      <t>シンリョウカ</t>
    </rPh>
    <rPh sb="260" eb="262">
      <t>タイオウ</t>
    </rPh>
    <rPh sb="262" eb="264">
      <t>ゲンゴ</t>
    </rPh>
    <rPh sb="304" eb="305">
      <t>ヨウ</t>
    </rPh>
    <rPh sb="305" eb="307">
      <t>ソウダン</t>
    </rPh>
    <phoneticPr fontId="13"/>
  </si>
  <si>
    <t>Visa、 Master、 AMEX、 JCB、 Diners、銀聯</t>
    <phoneticPr fontId="1"/>
  </si>
  <si>
    <t>〇</t>
    <phoneticPr fontId="78"/>
  </si>
  <si>
    <t>【対応言語】
EN/ZH/FR
【対応時間】
（月-土）8:30-17:00（時間外対応は要相談）
その他の言語は要相談</t>
    <rPh sb="1" eb="3">
      <t>タイオウ</t>
    </rPh>
    <rPh sb="3" eb="5">
      <t>ゲンゴ</t>
    </rPh>
    <rPh sb="17" eb="19">
      <t>タイオウ</t>
    </rPh>
    <rPh sb="19" eb="21">
      <t>ジカン</t>
    </rPh>
    <rPh sb="24" eb="25">
      <t>ゲツ</t>
    </rPh>
    <rPh sb="26" eb="27">
      <t>ド</t>
    </rPh>
    <rPh sb="39" eb="42">
      <t>ジカンガイ</t>
    </rPh>
    <rPh sb="42" eb="44">
      <t>タイオウ</t>
    </rPh>
    <rPh sb="45" eb="48">
      <t>ヨウソウダン</t>
    </rPh>
    <rPh sb="52" eb="53">
      <t>タ</t>
    </rPh>
    <rPh sb="54" eb="56">
      <t>ゲンゴ</t>
    </rPh>
    <rPh sb="57" eb="60">
      <t>ヨウソウダン</t>
    </rPh>
    <phoneticPr fontId="1"/>
  </si>
  <si>
    <t>≪国際医療支援室≫
【対応言語】
EN/ZH/FR
月-土:08:30-17:00（時間外対応は要相談）
≪ＭＩＣかながわ医療通訳≫
【対応言語】
ZH/KO/TL/PT/ES/EN/TH/VI/LO/RU/FR/NE/KM
【対応時間】
原則　平日8:30-17:00</t>
    <rPh sb="1" eb="3">
      <t>コクサイ</t>
    </rPh>
    <rPh sb="3" eb="8">
      <t>イリョウシエンシツ</t>
    </rPh>
    <rPh sb="11" eb="13">
      <t>タイオウ</t>
    </rPh>
    <rPh sb="13" eb="15">
      <t>ゲンゴ</t>
    </rPh>
    <phoneticPr fontId="1"/>
  </si>
  <si>
    <t>≪電話医療通訳/メディフォン≫
【対応言語】EN/ZH/KO/VI/PT/ES/RU/TH/NE
(他要事前予約言語あり)
【対応時間】8:30-24:00
≪タブレットビデオ一般通訳/みえる通訳≫
【対応言語】EN/ZN/KO/PT/ES
【対応時間】24時間対応
※NE/HI/ID/RU/TH/VI/FR/TLは日中のみ</t>
    <phoneticPr fontId="1"/>
  </si>
  <si>
    <t xml:space="preserve">≪医療機関向けコミュニケーション支援サービス/メロン≫
【対応言語】EN/ZH/KO/ES/PT/VI/HI/RU/TH/TL/NE/ID/FR/DE/IT/MS/KM/MN/AR/UR/SI/BN/ミャンマー
【対応時間】8:30-24:00
≪機械通訳/ポケトーク≫
【対応言語】55言語
【対応時間】24時間対応
</t>
    <rPh sb="124" eb="128">
      <t>キカイツウヤク</t>
    </rPh>
    <rPh sb="144" eb="146">
      <t>ゲンゴ</t>
    </rPh>
    <phoneticPr fontId="1"/>
  </si>
  <si>
    <t>医療法人社団ハートクリニック</t>
    <phoneticPr fontId="13"/>
  </si>
  <si>
    <t>Heart Clinic Medical Corporation</t>
  </si>
  <si>
    <t>247-0056</t>
    <phoneticPr fontId="9"/>
  </si>
  <si>
    <t>神奈川県鎌倉市大船1-22-9 湘南大船ビル4階</t>
    <rPh sb="0" eb="4">
      <t>カナガワケン</t>
    </rPh>
    <rPh sb="4" eb="7">
      <t>カマクラシ</t>
    </rPh>
    <rPh sb="7" eb="9">
      <t>オオフナ</t>
    </rPh>
    <rPh sb="16" eb="18">
      <t>ショウナン</t>
    </rPh>
    <rPh sb="18" eb="20">
      <t>オオフナ</t>
    </rPh>
    <rPh sb="23" eb="24">
      <t>カイ</t>
    </rPh>
    <phoneticPr fontId="13"/>
  </si>
  <si>
    <t>4F Shonan Ofuna Bldg., 1-22-9 Ofuna, Kamakura-shi,247-0056</t>
    <phoneticPr fontId="9"/>
  </si>
  <si>
    <t>0467-46-8610</t>
  </si>
  <si>
    <t>（月）9:00-13:00
（金）9:00-13:00、14:30-20:00
（土）9:00-13:00、14:30-18:00
（日）9:00-13:00、14:30-17:00
※「受付時間」は英語を話せる医師（1名）の診療時間です。</t>
    <rPh sb="1" eb="2">
      <t>ゲツ</t>
    </rPh>
    <phoneticPr fontId="13"/>
  </si>
  <si>
    <t>https://e-heartclinic.com/</t>
    <phoneticPr fontId="1"/>
  </si>
  <si>
    <t xml:space="preserve">【対応診療科】精神科
【対応言語】EN
</t>
    <rPh sb="1" eb="3">
      <t>タイオウ</t>
    </rPh>
    <rPh sb="3" eb="6">
      <t>シンリョウカ</t>
    </rPh>
    <rPh sb="7" eb="9">
      <t>セイシン</t>
    </rPh>
    <rPh sb="9" eb="10">
      <t>カ</t>
    </rPh>
    <rPh sb="12" eb="14">
      <t>タイオウ</t>
    </rPh>
    <rPh sb="14" eb="16">
      <t>ゲンゴ</t>
    </rPh>
    <phoneticPr fontId="13"/>
  </si>
  <si>
    <t>【対応言語】EN
【対応時間】
（月）9:00-13:00
（金）9:00-13:00、14:30-20:00
（土）9:00-13:00、14:30-18:00
（日）9:00-13:00、14:30-17:00</t>
    <rPh sb="1" eb="3">
      <t>タイオウ</t>
    </rPh>
    <rPh sb="3" eb="5">
      <t>ゲンゴ</t>
    </rPh>
    <rPh sb="10" eb="12">
      <t>タイオウ</t>
    </rPh>
    <rPh sb="12" eb="14">
      <t>ジカン</t>
    </rPh>
    <rPh sb="17" eb="18">
      <t>ゲツ</t>
    </rPh>
    <phoneticPr fontId="1"/>
  </si>
  <si>
    <t>神奈川歯科大学附属病院</t>
    <rPh sb="0" eb="3">
      <t>カナガワ</t>
    </rPh>
    <rPh sb="3" eb="5">
      <t>シカ</t>
    </rPh>
    <rPh sb="5" eb="11">
      <t>ダイガクフゾクビョウイン</t>
    </rPh>
    <phoneticPr fontId="13"/>
  </si>
  <si>
    <t>KANAGAWA DENTAL UNIVERSITY HOSPITAL</t>
    <phoneticPr fontId="9"/>
  </si>
  <si>
    <t>238-8570</t>
    <phoneticPr fontId="9"/>
  </si>
  <si>
    <t>神奈川県横須賀市小川町1-23</t>
    <rPh sb="0" eb="4">
      <t>カナガワケン</t>
    </rPh>
    <rPh sb="4" eb="11">
      <t>ヨコスカシオガワマチ</t>
    </rPh>
    <phoneticPr fontId="13"/>
  </si>
  <si>
    <t>1-23,OGAWA-CHO,YOKOSUKA,KANAGAWA,238-8570</t>
    <phoneticPr fontId="9"/>
  </si>
  <si>
    <t>046-822-8810</t>
    <phoneticPr fontId="9"/>
  </si>
  <si>
    <t>（月-土）9:00-11:30、13:00-16:00</t>
    <rPh sb="1" eb="2">
      <t>ゲツ</t>
    </rPh>
    <rPh sb="3" eb="4">
      <t>ド</t>
    </rPh>
    <phoneticPr fontId="13"/>
  </si>
  <si>
    <t>【対応診療科】歯科/内科
【対応言語】EN</t>
    <rPh sb="1" eb="3">
      <t>タイオウ</t>
    </rPh>
    <rPh sb="3" eb="6">
      <t>シンリョウカ</t>
    </rPh>
    <rPh sb="7" eb="9">
      <t>シカ</t>
    </rPh>
    <rPh sb="10" eb="12">
      <t>ナイカ</t>
    </rPh>
    <rPh sb="14" eb="16">
      <t>タイオウ</t>
    </rPh>
    <rPh sb="16" eb="18">
      <t>ゲンゴ</t>
    </rPh>
    <phoneticPr fontId="13"/>
  </si>
  <si>
    <t>VISA、MASTER、AMEX、JCB、DINERS</t>
    <phoneticPr fontId="9"/>
  </si>
  <si>
    <t>【対応言語】EN
【対応時間】（月-土）9:00-11:30、13:00-16:00</t>
    <rPh sb="1" eb="3">
      <t>タイオウ</t>
    </rPh>
    <rPh sb="3" eb="5">
      <t>ゲンゴ</t>
    </rPh>
    <rPh sb="10" eb="12">
      <t>タイオウ</t>
    </rPh>
    <rPh sb="12" eb="14">
      <t>ジカン</t>
    </rPh>
    <rPh sb="16" eb="17">
      <t>ゲツ</t>
    </rPh>
    <rPh sb="18" eb="19">
      <t>ド</t>
    </rPh>
    <phoneticPr fontId="1"/>
  </si>
  <si>
    <t>ポケトーク</t>
    <phoneticPr fontId="1"/>
  </si>
  <si>
    <t>藤沢市民病院</t>
    <rPh sb="0" eb="4">
      <t>フジサワシミン</t>
    </rPh>
    <rPh sb="4" eb="6">
      <t>ビョウイン</t>
    </rPh>
    <phoneticPr fontId="13"/>
  </si>
  <si>
    <t>Fujisawa City  Hospital</t>
  </si>
  <si>
    <t>251-8550</t>
  </si>
  <si>
    <t>神奈川県藤沢市藤沢2-6-1</t>
    <rPh sb="0" eb="4">
      <t>カナガワケン</t>
    </rPh>
    <rPh sb="4" eb="7">
      <t>フジサワシ</t>
    </rPh>
    <rPh sb="7" eb="9">
      <t>フジサワ</t>
    </rPh>
    <phoneticPr fontId="13"/>
  </si>
  <si>
    <t>2-6-1,Fujisawa,Fujisawa-shi,Kanagawa,251-8550</t>
  </si>
  <si>
    <t>0466-25-3111</t>
  </si>
  <si>
    <t>（月-金）:9:00～（救急外来24時間対応）
（土日・祝日）:救急外来24時間対応</t>
    <rPh sb="1" eb="2">
      <t>ゲツ</t>
    </rPh>
    <rPh sb="3" eb="4">
      <t>キン</t>
    </rPh>
    <rPh sb="12" eb="14">
      <t>キュウキュウ</t>
    </rPh>
    <rPh sb="14" eb="16">
      <t>ガイライ</t>
    </rPh>
    <rPh sb="18" eb="20">
      <t>ジカン</t>
    </rPh>
    <rPh sb="20" eb="22">
      <t>タイオウ</t>
    </rPh>
    <rPh sb="25" eb="27">
      <t>ドニチ</t>
    </rPh>
    <rPh sb="28" eb="30">
      <t>シュクジツ</t>
    </rPh>
    <phoneticPr fontId="13"/>
  </si>
  <si>
    <t>https://fujisawacity-hosp.jp/（日本語）</t>
    <rPh sb="30" eb="33">
      <t>ニホンゴ</t>
    </rPh>
    <phoneticPr fontId="13"/>
  </si>
  <si>
    <t>【対応診療科】内科/呼吸器内科/循環器内科/消化器内科/腎臓内科/腎臓移植内科/脳神経内科/糖尿病・内分泌内科/血液内科/リウマチ科/皮膚科/小児科/小児科（新生児）/精神科/緩和ケア内科/外科/乳腺外科/呼吸器外科/心臓血管外科/消化器外科/泌尿器科/腎臓移植外科/脳神経外科/整形外科/形成外科/眼科/耳鼻咽喉科/産婦人科/リハビリテーション科/放射線治療科/麻酔科/救急科/小児救急科/歯科口腔くう外科
【対応言語】EN/ZH/PO/ES等
（MICかながわ、外国語通訳補助員利用のため要予約）</t>
    <rPh sb="1" eb="3">
      <t>タイオウ</t>
    </rPh>
    <rPh sb="3" eb="6">
      <t>シンリョウカ</t>
    </rPh>
    <rPh sb="205" eb="207">
      <t>タイオウ</t>
    </rPh>
    <rPh sb="207" eb="209">
      <t>ゲンゴ</t>
    </rPh>
    <rPh sb="221" eb="222">
      <t>トウ</t>
    </rPh>
    <phoneticPr fontId="13"/>
  </si>
  <si>
    <t>VISA、Master、JCB、AMEX、MUFG、DC、UFJ、NICOS、Diners、DISCOVER</t>
  </si>
  <si>
    <t>【対応言語】EN/ZH/PO/ES等
【対応時間】9:00-17:00
（MICかながわ、外国語通訳補助員利用のため要予約）</t>
    <rPh sb="1" eb="3">
      <t>タイオウ</t>
    </rPh>
    <rPh sb="3" eb="5">
      <t>ゲンゴ</t>
    </rPh>
    <rPh sb="17" eb="18">
      <t>トウ</t>
    </rPh>
    <rPh sb="20" eb="22">
      <t>タイオウ</t>
    </rPh>
    <rPh sb="22" eb="24">
      <t>ジカン</t>
    </rPh>
    <phoneticPr fontId="1"/>
  </si>
  <si>
    <t>翻訳アプリ用タブレット端末</t>
    <rPh sb="0" eb="2">
      <t>ホンヤク</t>
    </rPh>
    <rPh sb="5" eb="6">
      <t>ヨウ</t>
    </rPh>
    <rPh sb="11" eb="13">
      <t>タンマツ</t>
    </rPh>
    <phoneticPr fontId="1"/>
  </si>
  <si>
    <t>医療法人徳洲会　湘南藤沢徳洲会病院</t>
    <phoneticPr fontId="13"/>
  </si>
  <si>
    <t>Shonan Fujisawa Tokushukai Hospital</t>
  </si>
  <si>
    <t>251-0041</t>
  </si>
  <si>
    <t>神奈川県藤沢市辻堂神台1-5-1</t>
    <rPh sb="0" eb="4">
      <t>カナガワケン</t>
    </rPh>
    <rPh sb="4" eb="7">
      <t>フジサワシ</t>
    </rPh>
    <rPh sb="7" eb="11">
      <t>ツジドウカンダイ</t>
    </rPh>
    <phoneticPr fontId="13"/>
  </si>
  <si>
    <t>1-5-1,Tsujido-Kandai, Fujisawa-shi, Kanagawa,251-0041</t>
    <phoneticPr fontId="1"/>
  </si>
  <si>
    <t>0466-35-1332もしくは0466-35-1177(代表)</t>
    <rPh sb="29" eb="31">
      <t>ダイヒョウ</t>
    </rPh>
    <phoneticPr fontId="13"/>
  </si>
  <si>
    <t>（月-土）8:00-12:00　診療科によって異なる
　　　　　救急外来24時間対応
（日・祝日）救急外来24時間対応</t>
    <phoneticPr fontId="13"/>
  </si>
  <si>
    <t xml:space="preserve">【対応診療科】
救急センター（ER）/総合内科/呼吸器内科/循環器内科/脳神経内科/消化器内科/肝胆膵・消化器内科/腎臓内科/内分泌・糖尿病内科/外科/脳神経外科/脳血管外科/心臓血管外科/整形外科/脊椎外科/形成外科：/小児外科/小児科/産婦人科/眼科/泌尿器科/放射線科/耳鼻咽喉科/皮膚科/麻酔科
【対応言語】
EN/ES/ZH/KO/TL/PT/TH/VI/LO/RU/FR/NE/カンボジア語
</t>
    <phoneticPr fontId="13"/>
  </si>
  <si>
    <t>VISA、MASTER、AMEX、JCB、UFJ、NICOS、ﾀﾞｲﾅｰｽｸﾗﾌﾞ</t>
    <phoneticPr fontId="1"/>
  </si>
  <si>
    <t>≪国際医療支援室≫
【対応言語】EN/ZH/ES/PT/VI/ KO
【対応時間】
（月-金）08:30-17:00
（土）08:30-12:30</t>
    <rPh sb="1" eb="3">
      <t>コクサイ</t>
    </rPh>
    <rPh sb="3" eb="5">
      <t>イリョウ</t>
    </rPh>
    <rPh sb="5" eb="7">
      <t>シエン</t>
    </rPh>
    <rPh sb="7" eb="8">
      <t>シツ</t>
    </rPh>
    <rPh sb="11" eb="13">
      <t>タイオウ</t>
    </rPh>
    <rPh sb="13" eb="15">
      <t>ゲンゴ</t>
    </rPh>
    <rPh sb="36" eb="38">
      <t>タイオウ</t>
    </rPh>
    <rPh sb="38" eb="40">
      <t>ジカン</t>
    </rPh>
    <phoneticPr fontId="13"/>
  </si>
  <si>
    <t>≪国際医療支援室≫
【対応言語】EN/ZH/ES/PT/VI/KO
【対応時間】
（月-金）08：30-17：00、
（土）08：30-12：30</t>
    <rPh sb="1" eb="3">
      <t>コクサイ</t>
    </rPh>
    <rPh sb="3" eb="5">
      <t>イリョウ</t>
    </rPh>
    <rPh sb="5" eb="7">
      <t>シエン</t>
    </rPh>
    <rPh sb="7" eb="8">
      <t>シツ</t>
    </rPh>
    <rPh sb="11" eb="13">
      <t>タイオウ</t>
    </rPh>
    <rPh sb="13" eb="15">
      <t>ゲンゴ</t>
    </rPh>
    <rPh sb="35" eb="37">
      <t>タイオウ</t>
    </rPh>
    <rPh sb="37" eb="39">
      <t>ジカン</t>
    </rPh>
    <phoneticPr fontId="13"/>
  </si>
  <si>
    <t>≪国際医療支援室≫
【対応言語】EN, ZH, ES, PT, VI, KO
月-金:08:30-17:00、土:08:30-12:30
≪ＭＩＣかながわ医療通訳≫
【対応言語】
ZH/KO/TL/PT/ES/EN/TH/VI/LO/RU/FR/NE/KM
【対応時間】
原則　平日の8:3０-17:００</t>
    <rPh sb="11" eb="15">
      <t>タイオウゲンゴ</t>
    </rPh>
    <phoneticPr fontId="1"/>
  </si>
  <si>
    <t>≪電話医療通訳/メディフォン≫
【対応言語】EN/ZH/KO/VI/PT/ES/RU/TH/NE
(他要事前予約言語あり)
【対応時間】8:30-24:00
≪タブレットビデオ一般通訳/見える通訳≫
【対応言語】EN/ZN/KO/PT/ES
【対応時間】24時間対応
※NE/HI/ID/RU/TH/VI/FR/TLは日中のみ</t>
    <rPh sb="17" eb="19">
      <t>タイオウ</t>
    </rPh>
    <rPh sb="19" eb="21">
      <t>ゲンゴ</t>
    </rPh>
    <rPh sb="59" eb="61">
      <t>タイオウ</t>
    </rPh>
    <rPh sb="61" eb="63">
      <t>ジカン</t>
    </rPh>
    <rPh sb="97" eb="99">
      <t>タイオウ</t>
    </rPh>
    <rPh sb="99" eb="101">
      <t>ゲンゴ</t>
    </rPh>
    <rPh sb="118" eb="120">
      <t>タイオウ</t>
    </rPh>
    <phoneticPr fontId="13"/>
  </si>
  <si>
    <t>２４時間対応ポケトークによる機械音訳
　 74言語</t>
    <rPh sb="14" eb="16">
      <t>キカイ</t>
    </rPh>
    <rPh sb="16" eb="18">
      <t>オンヤク</t>
    </rPh>
    <phoneticPr fontId="1"/>
  </si>
  <si>
    <t>伊勢原石田内科クリニック</t>
    <rPh sb="0" eb="3">
      <t>イセハラ</t>
    </rPh>
    <rPh sb="3" eb="5">
      <t>イシダ</t>
    </rPh>
    <rPh sb="5" eb="7">
      <t>ナイカ</t>
    </rPh>
    <phoneticPr fontId="13"/>
  </si>
  <si>
    <t>Isehara Ishida Naika Clinic</t>
    <phoneticPr fontId="1"/>
  </si>
  <si>
    <t>259-1114</t>
  </si>
  <si>
    <t>神奈川県伊勢原市高森1325</t>
    <phoneticPr fontId="13"/>
  </si>
  <si>
    <t>1325, Takamori, Isehara-shi, Kanagawa,259-1114</t>
    <phoneticPr fontId="1"/>
  </si>
  <si>
    <t>0463-92-6771</t>
  </si>
  <si>
    <t>（月・火・水・金）8:45-12:00、13:45-18:00
（木・土）8:45-12:00
祝祭日休診</t>
    <rPh sb="1" eb="2">
      <t>ゲツ</t>
    </rPh>
    <rPh sb="3" eb="4">
      <t>カ</t>
    </rPh>
    <rPh sb="5" eb="6">
      <t>スイ</t>
    </rPh>
    <rPh sb="7" eb="8">
      <t>キン</t>
    </rPh>
    <rPh sb="33" eb="34">
      <t>モク</t>
    </rPh>
    <rPh sb="35" eb="36">
      <t>ド</t>
    </rPh>
    <rPh sb="48" eb="50">
      <t>シュクサイ</t>
    </rPh>
    <rPh sb="50" eb="51">
      <t>ヒ</t>
    </rPh>
    <rPh sb="51" eb="53">
      <t>キュウシン</t>
    </rPh>
    <phoneticPr fontId="13"/>
  </si>
  <si>
    <t>http://www1.odn.ne.jp/aac61870/</t>
  </si>
  <si>
    <t>【対応診療科】内科/消化器科
【対応言語】EN/ZH</t>
    <rPh sb="1" eb="3">
      <t>タイオウ</t>
    </rPh>
    <rPh sb="3" eb="6">
      <t>シンリョウカ</t>
    </rPh>
    <rPh sb="7" eb="9">
      <t>ナイカ</t>
    </rPh>
    <rPh sb="10" eb="14">
      <t>ショウカキカ</t>
    </rPh>
    <rPh sb="16" eb="18">
      <t>タイオウ</t>
    </rPh>
    <rPh sb="18" eb="20">
      <t>ゲンゴ</t>
    </rPh>
    <phoneticPr fontId="13"/>
  </si>
  <si>
    <t>カードは調整中</t>
    <rPh sb="4" eb="7">
      <t>チョウセイチュウ</t>
    </rPh>
    <phoneticPr fontId="16"/>
  </si>
  <si>
    <t>【対応言語】EN/ZH
【対応時間】
（月・火・水・金）8:45-12:00、13:45-18:00
（木・土）8:45-12:00
※中国語は要問合せ</t>
    <rPh sb="13" eb="15">
      <t>タイオウ</t>
    </rPh>
    <rPh sb="15" eb="17">
      <t>ジカン</t>
    </rPh>
    <rPh sb="68" eb="71">
      <t>チュウゴクゴ</t>
    </rPh>
    <rPh sb="72" eb="73">
      <t>ヨウ</t>
    </rPh>
    <rPh sb="73" eb="75">
      <t>トイアワ</t>
    </rPh>
    <phoneticPr fontId="1"/>
  </si>
  <si>
    <t>日本医師会の機械翻訳</t>
    <rPh sb="0" eb="2">
      <t>ニホン</t>
    </rPh>
    <rPh sb="2" eb="5">
      <t>イシカイ</t>
    </rPh>
    <rPh sb="6" eb="8">
      <t>キカイ</t>
    </rPh>
    <rPh sb="8" eb="10">
      <t>ホンヤク</t>
    </rPh>
    <phoneticPr fontId="1"/>
  </si>
  <si>
    <t>医療法人社団仁志会岡本整形外科</t>
    <phoneticPr fontId="13"/>
  </si>
  <si>
    <t>Okamoto orthopaedic clinic</t>
    <phoneticPr fontId="9"/>
  </si>
  <si>
    <t>242-0021</t>
    <phoneticPr fontId="9"/>
  </si>
  <si>
    <t>神奈川県大和市中央5-6-29第2ソーヨービル1Ｆ</t>
    <rPh sb="0" eb="4">
      <t>カナガワケン</t>
    </rPh>
    <rPh sb="4" eb="7">
      <t>ヤマトシ</t>
    </rPh>
    <rPh sb="7" eb="9">
      <t>チュウオウ</t>
    </rPh>
    <rPh sb="15" eb="16">
      <t>ダイ</t>
    </rPh>
    <phoneticPr fontId="13"/>
  </si>
  <si>
    <t>The SOYO fiest 1F5-6-29,tyuou,yamato city</t>
    <phoneticPr fontId="9"/>
  </si>
  <si>
    <t>046-262-2080</t>
    <phoneticPr fontId="9"/>
  </si>
  <si>
    <t>（月・火・木・金）10:00-12:30、15:00-18:30</t>
    <phoneticPr fontId="13"/>
  </si>
  <si>
    <t>http://dr-okamoto.com</t>
    <phoneticPr fontId="9"/>
  </si>
  <si>
    <t>【対応診療科】整形外科
【対応言語】EN</t>
    <rPh sb="1" eb="3">
      <t>タイオウ</t>
    </rPh>
    <rPh sb="3" eb="6">
      <t>シンリョウカ</t>
    </rPh>
    <rPh sb="13" eb="15">
      <t>タイオウ</t>
    </rPh>
    <rPh sb="15" eb="17">
      <t>ゲンゴ</t>
    </rPh>
    <phoneticPr fontId="13"/>
  </si>
  <si>
    <t>paypay</t>
    <phoneticPr fontId="9"/>
  </si>
  <si>
    <t>【対応言語】EN
【対応時間】
（月・火・木・金）10:00-12:30、15:00-18:30</t>
    <rPh sb="1" eb="3">
      <t>タイオウ</t>
    </rPh>
    <rPh sb="3" eb="5">
      <t>ゲンゴ</t>
    </rPh>
    <rPh sb="10" eb="12">
      <t>タイオウ</t>
    </rPh>
    <rPh sb="12" eb="14">
      <t>ジカン</t>
    </rPh>
    <phoneticPr fontId="1"/>
  </si>
  <si>
    <t>医療法人社団　小林国際クリニック</t>
    <rPh sb="0" eb="2">
      <t>イリョウ</t>
    </rPh>
    <rPh sb="2" eb="4">
      <t>ホウジン</t>
    </rPh>
    <rPh sb="4" eb="6">
      <t>シャダン</t>
    </rPh>
    <rPh sb="7" eb="9">
      <t>コバヤシ</t>
    </rPh>
    <rPh sb="9" eb="11">
      <t>コクサイ</t>
    </rPh>
    <phoneticPr fontId="13"/>
  </si>
  <si>
    <t>Kobayashi International Clinic</t>
  </si>
  <si>
    <t>242-0005</t>
  </si>
  <si>
    <t>神奈川県大和市西鶴間3-5-6-110</t>
    <phoneticPr fontId="13"/>
  </si>
  <si>
    <t>3-5-6-110,Nishitsuruma, Yamato-shi, Kanagawa,242-0005</t>
  </si>
  <si>
    <t>046-263-1380</t>
  </si>
  <si>
    <t>（月・火・木・金）9:00-12:00、14:00-17:00
（土）9:00-13:00</t>
    <phoneticPr fontId="13"/>
  </si>
  <si>
    <t>http://5884-international-clinic.com (日本語)</t>
  </si>
  <si>
    <t>【対応診療科】脳神経内科、外科、消化器科、小児科
【対応言語】EN/KO/TL/TH/VI/ES</t>
    <rPh sb="3" eb="6">
      <t>シンリョウカ</t>
    </rPh>
    <rPh sb="13" eb="15">
      <t>ゲカ</t>
    </rPh>
    <rPh sb="16" eb="19">
      <t>ショウカキ</t>
    </rPh>
    <rPh sb="19" eb="20">
      <t>カ</t>
    </rPh>
    <rPh sb="21" eb="23">
      <t>ショウニ</t>
    </rPh>
    <rPh sb="23" eb="24">
      <t>カ</t>
    </rPh>
    <rPh sb="26" eb="28">
      <t>タイオウ</t>
    </rPh>
    <rPh sb="28" eb="30">
      <t>ゲンゴ</t>
    </rPh>
    <phoneticPr fontId="13"/>
  </si>
  <si>
    <t>【対応言語】
EN/KO/TL/TH/ES
【対応時間】
月/火/木/金:9:00-12:00、14:00-17:00
土:9:00-13:00</t>
    <rPh sb="1" eb="3">
      <t>タイオウ</t>
    </rPh>
    <rPh sb="3" eb="5">
      <t>ゲンゴ</t>
    </rPh>
    <rPh sb="23" eb="25">
      <t>タイオウ</t>
    </rPh>
    <rPh sb="25" eb="27">
      <t>ジカン</t>
    </rPh>
    <phoneticPr fontId="1"/>
  </si>
  <si>
    <t>【対応言語・対応時間】
TL：（フィリピン人スタッフ）
月/火/木/金：9:00-12:00、14:00-17：00
土:9:00-13:00
TH：（タイ人スタッフ）
土:9:00-13:00※簡単なタイ語の診療は毎日）.
VI：
月1回土曜日対応（ホームページ確認）</t>
    <rPh sb="1" eb="3">
      <t>タイオウ</t>
    </rPh>
    <rPh sb="3" eb="5">
      <t>ゲンゴ</t>
    </rPh>
    <rPh sb="6" eb="8">
      <t>タイオウ</t>
    </rPh>
    <rPh sb="8" eb="10">
      <t>ジカン</t>
    </rPh>
    <rPh sb="78" eb="79">
      <t>ジン</t>
    </rPh>
    <rPh sb="98" eb="100">
      <t>カンタン</t>
    </rPh>
    <rPh sb="103" eb="104">
      <t>ゴ</t>
    </rPh>
    <rPh sb="105" eb="107">
      <t>シンリョウ</t>
    </rPh>
    <rPh sb="108" eb="110">
      <t>マイニチ</t>
    </rPh>
    <rPh sb="117" eb="118">
      <t>ツキ</t>
    </rPh>
    <phoneticPr fontId="1"/>
  </si>
  <si>
    <t>【対応言語・対応時間】
EN/KO/TH/ES/TL:
月/火/木/金:9:00-12:00、14:00-17:00
土:9:00-13:00
VI:月1回土曜日（ホームページ要確認）</t>
    <rPh sb="1" eb="3">
      <t>タイオウ</t>
    </rPh>
    <rPh sb="3" eb="5">
      <t>ゲンゴ</t>
    </rPh>
    <rPh sb="6" eb="8">
      <t>タイオウ</t>
    </rPh>
    <rPh sb="8" eb="10">
      <t>ジカン</t>
    </rPh>
    <rPh sb="28" eb="29">
      <t>ガツ</t>
    </rPh>
    <rPh sb="30" eb="31">
      <t>ヒ</t>
    </rPh>
    <rPh sb="32" eb="33">
      <t>キ</t>
    </rPh>
    <rPh sb="34" eb="35">
      <t>キン</t>
    </rPh>
    <rPh sb="59" eb="60">
      <t>ド</t>
    </rPh>
    <rPh sb="75" eb="76">
      <t>ツキ</t>
    </rPh>
    <rPh sb="77" eb="78">
      <t>カイ</t>
    </rPh>
    <rPh sb="78" eb="81">
      <t>ドヨウビ</t>
    </rPh>
    <rPh sb="88" eb="89">
      <t>ヨウ</t>
    </rPh>
    <rPh sb="89" eb="91">
      <t>カクニン</t>
    </rPh>
    <phoneticPr fontId="1"/>
  </si>
  <si>
    <t>AMDA通訳ライン</t>
    <rPh sb="4" eb="6">
      <t>ツウヤク</t>
    </rPh>
    <phoneticPr fontId="13"/>
  </si>
  <si>
    <t>医療法人徳洲会大和徳洲会病院</t>
    <rPh sb="0" eb="2">
      <t>イリョウ</t>
    </rPh>
    <rPh sb="2" eb="4">
      <t>ホウジン</t>
    </rPh>
    <rPh sb="4" eb="7">
      <t>トクシュウカイ</t>
    </rPh>
    <rPh sb="7" eb="9">
      <t>ヤマト</t>
    </rPh>
    <rPh sb="9" eb="12">
      <t>トクシュウカイ</t>
    </rPh>
    <rPh sb="12" eb="14">
      <t>ビョウイン</t>
    </rPh>
    <phoneticPr fontId="13"/>
  </si>
  <si>
    <t>Yamato　Tokushukai Hospital</t>
  </si>
  <si>
    <t>242-0021</t>
  </si>
  <si>
    <t>神奈川県大和市中央4-4-12</t>
    <rPh sb="0" eb="4">
      <t>カナガワケン</t>
    </rPh>
    <rPh sb="4" eb="7">
      <t>ヤマトシ</t>
    </rPh>
    <rPh sb="7" eb="9">
      <t>チュウオウ</t>
    </rPh>
    <phoneticPr fontId="13"/>
  </si>
  <si>
    <t>4-4-12,Chuo,Yamato-shi,Kanagawa,242-0021</t>
  </si>
  <si>
    <t>046-264-1111</t>
    <phoneticPr fontId="9"/>
  </si>
  <si>
    <t>（月-金）8:15-11:30、13:15-16:00、16:30-18:30
　　　　　救急外来24時間対応
（土曜日）8:15-11:30（午前のみ）</t>
    <rPh sb="1" eb="2">
      <t>ゲツ</t>
    </rPh>
    <rPh sb="3" eb="4">
      <t>キン</t>
    </rPh>
    <rPh sb="45" eb="47">
      <t>キュウキュウ</t>
    </rPh>
    <rPh sb="47" eb="49">
      <t>ガイライ</t>
    </rPh>
    <rPh sb="51" eb="53">
      <t>ジカン</t>
    </rPh>
    <rPh sb="53" eb="55">
      <t>タイオウ</t>
    </rPh>
    <rPh sb="57" eb="60">
      <t>ドヨウビ</t>
    </rPh>
    <rPh sb="72" eb="74">
      <t>ゴゼン</t>
    </rPh>
    <phoneticPr fontId="13"/>
  </si>
  <si>
    <t>https://www.yth.or.jp</t>
  </si>
  <si>
    <t>【対応診療科】救急科/内科/外科/脳神経外科
【対応言語】ＥＮ</t>
    <rPh sb="1" eb="3">
      <t>タイオウ</t>
    </rPh>
    <rPh sb="3" eb="6">
      <t>シンリョウカ</t>
    </rPh>
    <rPh sb="7" eb="9">
      <t>キュウキュウ</t>
    </rPh>
    <rPh sb="9" eb="10">
      <t>カ</t>
    </rPh>
    <rPh sb="11" eb="13">
      <t>ナイカ</t>
    </rPh>
    <rPh sb="14" eb="16">
      <t>ゲカ</t>
    </rPh>
    <rPh sb="17" eb="20">
      <t>ノウシンケイ</t>
    </rPh>
    <rPh sb="20" eb="22">
      <t>ゲカ</t>
    </rPh>
    <rPh sb="24" eb="26">
      <t>タイオウ</t>
    </rPh>
    <rPh sb="26" eb="28">
      <t>ゲンゴ</t>
    </rPh>
    <phoneticPr fontId="13"/>
  </si>
  <si>
    <t>【対応言語】ＥＮ
【対応時間】（月-金）8:15-11:30、13:15-16:00、16:30-18:30
　救急外来24時間対応
（土曜日）8:15-11:30（午前のみ）</t>
    <rPh sb="1" eb="3">
      <t>タイオウ</t>
    </rPh>
    <rPh sb="3" eb="5">
      <t>ゲンゴ</t>
    </rPh>
    <rPh sb="10" eb="12">
      <t>タイオウ</t>
    </rPh>
    <rPh sb="12" eb="14">
      <t>ジカン</t>
    </rPh>
    <phoneticPr fontId="1"/>
  </si>
  <si>
    <t>えびな桂冠内科クリニック</t>
    <rPh sb="3" eb="5">
      <t>ケイカン</t>
    </rPh>
    <rPh sb="5" eb="7">
      <t>ナイカ</t>
    </rPh>
    <phoneticPr fontId="13"/>
  </si>
  <si>
    <t>ebinakeikannaikaclinic</t>
  </si>
  <si>
    <t>243-0417</t>
  </si>
  <si>
    <t>神奈川県海老名市本郷2666-1</t>
    <rPh sb="0" eb="10">
      <t>カナガワケンエビナシホンゴウ</t>
    </rPh>
    <phoneticPr fontId="13"/>
  </si>
  <si>
    <t>2666-1, Hongou,Ebina-shi,Kanagawa,243-0417</t>
  </si>
  <si>
    <t>046-239-3900</t>
  </si>
  <si>
    <t>（月-金）9:00-18:00</t>
    <phoneticPr fontId="13"/>
  </si>
  <si>
    <t>https://www.ebina-keikanclinic.jp/</t>
    <phoneticPr fontId="1"/>
  </si>
  <si>
    <t>【対応診療科】内科
【対応言語】ＥＮ</t>
    <rPh sb="1" eb="3">
      <t>タイオウ</t>
    </rPh>
    <rPh sb="3" eb="6">
      <t>シンリョウカ</t>
    </rPh>
    <rPh sb="11" eb="13">
      <t>タイオウ</t>
    </rPh>
    <rPh sb="13" eb="15">
      <t>ゲンゴ</t>
    </rPh>
    <phoneticPr fontId="13"/>
  </si>
  <si>
    <t>【対応言語】EN
【対応時間】
（月～金）9:００～18:００</t>
    <rPh sb="1" eb="3">
      <t>タイオウ</t>
    </rPh>
    <rPh sb="3" eb="5">
      <t>ゲンゴ</t>
    </rPh>
    <rPh sb="10" eb="12">
      <t>タイオウ</t>
    </rPh>
    <rPh sb="12" eb="14">
      <t>ジカン</t>
    </rPh>
    <rPh sb="17" eb="18">
      <t>ゲツ</t>
    </rPh>
    <rPh sb="19" eb="20">
      <t>キン</t>
    </rPh>
    <phoneticPr fontId="1"/>
  </si>
  <si>
    <t>外来時間内:EN</t>
    <rPh sb="0" eb="2">
      <t>ガイライ</t>
    </rPh>
    <rPh sb="2" eb="4">
      <t>ジカン</t>
    </rPh>
    <rPh sb="4" eb="5">
      <t>ナイ</t>
    </rPh>
    <phoneticPr fontId="13"/>
  </si>
  <si>
    <t>相模原協同病院</t>
    <rPh sb="0" eb="3">
      <t>サガミハラ</t>
    </rPh>
    <rPh sb="3" eb="5">
      <t>キョウドウ</t>
    </rPh>
    <rPh sb="5" eb="7">
      <t>ビョウイン</t>
    </rPh>
    <phoneticPr fontId="13"/>
  </si>
  <si>
    <t>Sagamihara Kyodo Hospital</t>
  </si>
  <si>
    <t>252-5188</t>
  </si>
  <si>
    <t>神奈川県相模原市緑区橋本台4-3-1</t>
    <rPh sb="0" eb="4">
      <t>カナガワケン</t>
    </rPh>
    <rPh sb="4" eb="8">
      <t>サガミハラシ</t>
    </rPh>
    <rPh sb="8" eb="10">
      <t>ミドリク</t>
    </rPh>
    <rPh sb="10" eb="12">
      <t>ハシモト</t>
    </rPh>
    <rPh sb="12" eb="13">
      <t>ダイ</t>
    </rPh>
    <phoneticPr fontId="13"/>
  </si>
  <si>
    <t>4-3-1,Hashimotodai,Midori-ku,Sagamihara-shi,Kanagawa,252-5188</t>
    <phoneticPr fontId="1"/>
  </si>
  <si>
    <t>042-761-6020</t>
    <phoneticPr fontId="1"/>
  </si>
  <si>
    <t xml:space="preserve">（月-金）8:30-17:00（土）8:30-12:30（救急外来24時間対応）（第3土・祝日）救急外来24時間対応
（土）8:30-12:30（救急外来24時間対応）
（第3土・祝日）救急外来24時間対応
</t>
    <rPh sb="60" eb="61">
      <t>ド</t>
    </rPh>
    <rPh sb="73" eb="75">
      <t>キュウキュウ</t>
    </rPh>
    <rPh sb="75" eb="77">
      <t>ガイライ</t>
    </rPh>
    <rPh sb="79" eb="81">
      <t>ジカン</t>
    </rPh>
    <rPh sb="81" eb="83">
      <t>タイオウ</t>
    </rPh>
    <rPh sb="86" eb="87">
      <t>ダイ</t>
    </rPh>
    <rPh sb="88" eb="89">
      <t>ド</t>
    </rPh>
    <rPh sb="90" eb="92">
      <t>シュクジツ</t>
    </rPh>
    <rPh sb="93" eb="95">
      <t>キュウキュウ</t>
    </rPh>
    <rPh sb="95" eb="97">
      <t>ガイライ</t>
    </rPh>
    <rPh sb="99" eb="101">
      <t>ジカン</t>
    </rPh>
    <rPh sb="101" eb="103">
      <t>タイオウ</t>
    </rPh>
    <phoneticPr fontId="13"/>
  </si>
  <si>
    <t>https://www.sagamiharahp.com/</t>
    <phoneticPr fontId="1"/>
  </si>
  <si>
    <t>【対応診療科】内科、呼吸器内科、循環器内科、消化器内科、血液内科、腎臓内科、神経内科、外科、呼吸器外科、心臓外科、消化器外科、乳腺外科、整形外科、脳神経外科、形成外科、精神科、リウマチ科、小児科、皮膚科、泌尿器科、産婦人科、眼科、耳鼻咽喉科、リハビリテーション科、放射線診断科、放射線治療科、病理診断科、臨床検査科、救急科、歯科口腔外科、麻酔科、糖尿病・代謝・内分泌内科、緩和ケア内科、血管外科、ペインクリニック内科
≪ＭＩＣかながわ医療通訳≫
【対応言語】
ZH/KO/TL/PT/ES/EN/TH/VI/LO/RU/FR/NE/カンボジア語</t>
    <rPh sb="1" eb="3">
      <t>タイオウ</t>
    </rPh>
    <rPh sb="3" eb="6">
      <t>シンリョウカ</t>
    </rPh>
    <rPh sb="7" eb="9">
      <t>ナイカ</t>
    </rPh>
    <rPh sb="10" eb="15">
      <t>コキュウキナイカ</t>
    </rPh>
    <phoneticPr fontId="13"/>
  </si>
  <si>
    <t>≪ＭＩＣかながわ医療通訳≫
【対応言語】
ZH/KO/TL/PT/ES/EN/TH/VI/LO/RU/FR/NE/カンボジア語
【対応時間】
原則　平日の9:00～16：00</t>
    <phoneticPr fontId="1"/>
  </si>
  <si>
    <t>小型通訳機2台設置（ﾎﾟｹﾄｰｸ）：74言語対応</t>
    <rPh sb="0" eb="2">
      <t>コガタ</t>
    </rPh>
    <rPh sb="2" eb="4">
      <t>ツウヤク</t>
    </rPh>
    <rPh sb="4" eb="5">
      <t>キ</t>
    </rPh>
    <rPh sb="6" eb="7">
      <t>ダイ</t>
    </rPh>
    <rPh sb="7" eb="9">
      <t>セッチ</t>
    </rPh>
    <rPh sb="20" eb="22">
      <t>ゲンゴ</t>
    </rPh>
    <rPh sb="22" eb="24">
      <t>タイオウ</t>
    </rPh>
    <phoneticPr fontId="13"/>
  </si>
  <si>
    <t>小田原市立病院</t>
    <rPh sb="0" eb="3">
      <t>オダワラ</t>
    </rPh>
    <rPh sb="3" eb="5">
      <t>シリツ</t>
    </rPh>
    <rPh sb="5" eb="7">
      <t>ビョウイン</t>
    </rPh>
    <phoneticPr fontId="13"/>
  </si>
  <si>
    <t>Odawara Municipal Hospital</t>
  </si>
  <si>
    <t>250-8558</t>
  </si>
  <si>
    <t>神奈川県小田原市久野46番地</t>
    <phoneticPr fontId="13"/>
  </si>
  <si>
    <t>46，Kuno，Odawara，Kanagawa</t>
    <phoneticPr fontId="1"/>
  </si>
  <si>
    <t>0465-34-3175</t>
    <phoneticPr fontId="1"/>
  </si>
  <si>
    <t>（月-金）8:00-11:00/救急外来24時間対応
（土日・祝日）救急外来24時間対応</t>
    <phoneticPr fontId="13"/>
  </si>
  <si>
    <t>http://www.city.odawara.kanagawa.jp/hospital/
http://www.city.odawara.kanagawa.jp.e.aez.hp.transer.com/hospital/
http://www.city.odawara.kanagawa.jp.c.aez.hp.transer.com/hospital/
http://www.city.odawara.kanagawa.jp.t.aez.hp.transer.com/hospital/
http://www.city.odawara.kanagawa.jp.k.aez.hp.transer.com/hospital/
http://www.city.odawara.kanagawa.jp.g.aez.hp.transer.com/hospital/
http://www.city.odawara.kanagawa.jp.f.aez.hp.transer.com/hospital/</t>
    <phoneticPr fontId="16"/>
  </si>
  <si>
    <t xml:space="preserve">【対応診療科】
腎臓内科/糖尿病内分泌内科/心身医療科/脳神経内科/呼吸器内科/消化器内科/循環器内科/膠原病内科・リウマチ内科/小児科/外科/整形外科/形成外科/がん検診科/緩和ケア科/脳神経外科/呼吸器外科/心臓血管外科/皮膚科/泌尿器科/産婦人科/眼科/耳鼻咽喉科・頭頸部外科/リハビリテーション科/放射線科/病理診断科/救急科/麻酔科/臨床検査科/総合診療・感染症科
≪ＭＩＣかながわ医療通訳≫
【対応言語】
ZH/KO/TL/PT/ES/EN/TH/VI/LO/RU/FR/NE/カンボジア語
</t>
    <rPh sb="1" eb="3">
      <t>タイオウ</t>
    </rPh>
    <rPh sb="3" eb="5">
      <t>シンリョウ</t>
    </rPh>
    <rPh sb="5" eb="6">
      <t>カ</t>
    </rPh>
    <rPh sb="22" eb="26">
      <t>シンシンイリョウ</t>
    </rPh>
    <rPh sb="26" eb="27">
      <t>カ</t>
    </rPh>
    <rPh sb="28" eb="31">
      <t>ノウシンケイ</t>
    </rPh>
    <rPh sb="31" eb="33">
      <t>ナイカ</t>
    </rPh>
    <rPh sb="34" eb="37">
      <t>コキュウキ</t>
    </rPh>
    <rPh sb="37" eb="39">
      <t>ナイカ</t>
    </rPh>
    <rPh sb="40" eb="43">
      <t>ショウカキ</t>
    </rPh>
    <rPh sb="43" eb="45">
      <t>ナイカ</t>
    </rPh>
    <rPh sb="46" eb="49">
      <t>ジュンカンキ</t>
    </rPh>
    <rPh sb="49" eb="51">
      <t>ナイカ</t>
    </rPh>
    <rPh sb="52" eb="55">
      <t>コウゲンビョウ</t>
    </rPh>
    <rPh sb="55" eb="57">
      <t>ナイカ</t>
    </rPh>
    <rPh sb="62" eb="64">
      <t>ナイカ</t>
    </rPh>
    <rPh sb="65" eb="68">
      <t>ショウニカ</t>
    </rPh>
    <rPh sb="69" eb="71">
      <t>ゲカ</t>
    </rPh>
    <rPh sb="72" eb="74">
      <t>セイケイ</t>
    </rPh>
    <rPh sb="74" eb="76">
      <t>ゲカ</t>
    </rPh>
    <rPh sb="77" eb="79">
      <t>ケイセイ</t>
    </rPh>
    <rPh sb="79" eb="81">
      <t>ゲカ</t>
    </rPh>
    <rPh sb="84" eb="86">
      <t>ケンシン</t>
    </rPh>
    <rPh sb="86" eb="87">
      <t>カ</t>
    </rPh>
    <rPh sb="88" eb="90">
      <t>カンワ</t>
    </rPh>
    <rPh sb="92" eb="93">
      <t>カ</t>
    </rPh>
    <rPh sb="94" eb="97">
      <t>ノウシンケイ</t>
    </rPh>
    <rPh sb="97" eb="99">
      <t>ゲカ</t>
    </rPh>
    <rPh sb="100" eb="103">
      <t>コキュウキ</t>
    </rPh>
    <rPh sb="103" eb="105">
      <t>ゲカ</t>
    </rPh>
    <rPh sb="106" eb="108">
      <t>シンゾウ</t>
    </rPh>
    <rPh sb="108" eb="110">
      <t>ケッカン</t>
    </rPh>
    <rPh sb="110" eb="112">
      <t>ゲカ</t>
    </rPh>
    <rPh sb="113" eb="116">
      <t>ヒフカ</t>
    </rPh>
    <rPh sb="117" eb="120">
      <t>ヒニョウキ</t>
    </rPh>
    <rPh sb="120" eb="121">
      <t>カ</t>
    </rPh>
    <rPh sb="122" eb="126">
      <t>サンフジンカ</t>
    </rPh>
    <rPh sb="127" eb="129">
      <t>ガンカ</t>
    </rPh>
    <rPh sb="130" eb="134">
      <t>ジビインコウ</t>
    </rPh>
    <rPh sb="134" eb="135">
      <t>カ</t>
    </rPh>
    <rPh sb="136" eb="139">
      <t>トウケイブ</t>
    </rPh>
    <rPh sb="139" eb="141">
      <t>ゲカ</t>
    </rPh>
    <rPh sb="151" eb="152">
      <t>カ</t>
    </rPh>
    <rPh sb="153" eb="155">
      <t>ホウシャ</t>
    </rPh>
    <rPh sb="155" eb="156">
      <t>セン</t>
    </rPh>
    <rPh sb="156" eb="157">
      <t>カ</t>
    </rPh>
    <rPh sb="158" eb="162">
      <t>ビョウリシンダン</t>
    </rPh>
    <rPh sb="162" eb="163">
      <t>カ</t>
    </rPh>
    <rPh sb="164" eb="166">
      <t>キュウキュウ</t>
    </rPh>
    <rPh sb="166" eb="167">
      <t>カ</t>
    </rPh>
    <rPh sb="168" eb="171">
      <t>マスイカ</t>
    </rPh>
    <rPh sb="172" eb="174">
      <t>リンショウ</t>
    </rPh>
    <rPh sb="174" eb="177">
      <t>ケンサカ</t>
    </rPh>
    <rPh sb="178" eb="180">
      <t>ソウゴウ</t>
    </rPh>
    <rPh sb="180" eb="182">
      <t>シンリョウ</t>
    </rPh>
    <rPh sb="183" eb="186">
      <t>カンセンショウ</t>
    </rPh>
    <rPh sb="186" eb="187">
      <t>カ</t>
    </rPh>
    <phoneticPr fontId="13"/>
  </si>
  <si>
    <t>VISA、MASTER、AMEX、
JCB、Diners Club、DISCOVER</t>
  </si>
  <si>
    <t>救命救急センター（第三次救急）</t>
  </si>
  <si>
    <t>厚生労働省「希少言語に対応した遠隔通訳サービス事業」による</t>
    <rPh sb="0" eb="2">
      <t>コウセイ</t>
    </rPh>
    <rPh sb="2" eb="5">
      <t>ロウドウショウ</t>
    </rPh>
    <rPh sb="6" eb="8">
      <t>キショウ</t>
    </rPh>
    <rPh sb="8" eb="10">
      <t>ゲンゴ</t>
    </rPh>
    <rPh sb="11" eb="13">
      <t>タイオウ</t>
    </rPh>
    <rPh sb="15" eb="17">
      <t>エンカク</t>
    </rPh>
    <rPh sb="17" eb="19">
      <t>ツウヤク</t>
    </rPh>
    <rPh sb="23" eb="25">
      <t>ジギョウ</t>
    </rPh>
    <phoneticPr fontId="16"/>
  </si>
  <si>
    <t>・機械翻訳アプリ（ボイストラ）を使用</t>
    <phoneticPr fontId="1"/>
  </si>
  <si>
    <t>医療法人社団三昧耶会　ゆげ耳鼻咽喉科</t>
    <phoneticPr fontId="13"/>
  </si>
  <si>
    <t>Dr Yuge's ENT clinic</t>
    <phoneticPr fontId="9"/>
  </si>
  <si>
    <t>250-0872</t>
    <phoneticPr fontId="9"/>
  </si>
  <si>
    <t>神奈川県小田原市中里72－1</t>
    <rPh sb="0" eb="4">
      <t>カナガワケン</t>
    </rPh>
    <rPh sb="4" eb="10">
      <t>オダワラシナカザト</t>
    </rPh>
    <phoneticPr fontId="13"/>
  </si>
  <si>
    <t>72－1　Nakazato Odawara</t>
    <phoneticPr fontId="9"/>
  </si>
  <si>
    <t>0465-27-3325</t>
    <phoneticPr fontId="9"/>
  </si>
  <si>
    <t>（月・火・木・金）9:00-12:15、15:00-18:15
（土）9:00－13:45</t>
    <rPh sb="1" eb="2">
      <t>ゲツ</t>
    </rPh>
    <rPh sb="3" eb="4">
      <t>ヒ</t>
    </rPh>
    <rPh sb="5" eb="6">
      <t>モク</t>
    </rPh>
    <rPh sb="7" eb="8">
      <t>キン</t>
    </rPh>
    <rPh sb="33" eb="34">
      <t>ド</t>
    </rPh>
    <phoneticPr fontId="13"/>
  </si>
  <si>
    <t>http://yuge-ent-clinic.com/</t>
    <phoneticPr fontId="16"/>
  </si>
  <si>
    <t>【対応診療科】
耳鼻咽喉科
【対応言語】
EN/ZH</t>
    <rPh sb="1" eb="3">
      <t>タイオウ</t>
    </rPh>
    <rPh sb="3" eb="6">
      <t>シンリョウカ</t>
    </rPh>
    <rPh sb="8" eb="10">
      <t>ジビ</t>
    </rPh>
    <rPh sb="10" eb="12">
      <t>インコウ</t>
    </rPh>
    <rPh sb="12" eb="13">
      <t>カ</t>
    </rPh>
    <rPh sb="15" eb="17">
      <t>タイオウ</t>
    </rPh>
    <rPh sb="17" eb="19">
      <t>ゲンゴ</t>
    </rPh>
    <phoneticPr fontId="13"/>
  </si>
  <si>
    <t>VISA、MASTER、AMEX、JCB、Diners Club、中国銀聯</t>
    <rPh sb="33" eb="35">
      <t>チュウゴク</t>
    </rPh>
    <rPh sb="35" eb="37">
      <t>ギンレン</t>
    </rPh>
    <phoneticPr fontId="9"/>
  </si>
  <si>
    <t>交通系電子マネー、iD、QUICKPay、PayPay、ALIPAY</t>
    <rPh sb="0" eb="2">
      <t>コウツウ</t>
    </rPh>
    <rPh sb="2" eb="3">
      <t>ケイ</t>
    </rPh>
    <rPh sb="3" eb="5">
      <t>デンシ</t>
    </rPh>
    <phoneticPr fontId="16"/>
  </si>
  <si>
    <t>【対応言語】
EN/ZH
【対応時間】
（月・火・木・金）9:00～12:15、15:00～18:15
（土）9:00～13:30</t>
    <phoneticPr fontId="1"/>
  </si>
  <si>
    <t>医療法人ビクトリア会　小野歯科医院</t>
    <rPh sb="0" eb="10">
      <t>イリョ</t>
    </rPh>
    <rPh sb="11" eb="17">
      <t>オノs</t>
    </rPh>
    <phoneticPr fontId="13"/>
  </si>
  <si>
    <t>Ono Dental Clinic</t>
    <phoneticPr fontId="9"/>
  </si>
  <si>
    <t>245-0014</t>
    <phoneticPr fontId="9"/>
  </si>
  <si>
    <t>神奈川県横浜市泉区中田南５ー６５ー １９</t>
    <rPh sb="0" eb="4">
      <t>カナガw</t>
    </rPh>
    <rPh sb="4" eb="7">
      <t>ヨコハm</t>
    </rPh>
    <rPh sb="7" eb="9">
      <t>イズm</t>
    </rPh>
    <rPh sb="9" eb="12">
      <t>ナk</t>
    </rPh>
    <phoneticPr fontId="13"/>
  </si>
  <si>
    <t>5-65-19,Nakataminami, Izumi-ku, Yokohama-shi,Kanagawa,245-0014</t>
    <phoneticPr fontId="9"/>
  </si>
  <si>
    <t>045-801-6480</t>
    <phoneticPr fontId="9"/>
  </si>
  <si>
    <t>（月・火・水・木・金）:9:00-12:30、14:00-18:30
（土）9:00-12:30</t>
    <rPh sb="1" eb="2">
      <t>ゲツ</t>
    </rPh>
    <rPh sb="3" eb="4">
      <t>ヒ</t>
    </rPh>
    <rPh sb="5" eb="6">
      <t>ス</t>
    </rPh>
    <rPh sb="7" eb="8">
      <t>モク</t>
    </rPh>
    <rPh sb="9" eb="10">
      <t>キン</t>
    </rPh>
    <rPh sb="36" eb="37">
      <t>ツt</t>
    </rPh>
    <phoneticPr fontId="13"/>
  </si>
  <si>
    <t>http://onodent.com</t>
    <phoneticPr fontId="9"/>
  </si>
  <si>
    <t>【対応診療科】歯科
【対応言語】EN</t>
    <rPh sb="1" eb="3">
      <t>タイオウ</t>
    </rPh>
    <rPh sb="3" eb="6">
      <t>シンリョウカ</t>
    </rPh>
    <rPh sb="7" eb="9">
      <t>シカモ</t>
    </rPh>
    <rPh sb="11" eb="13">
      <t>タイオウ</t>
    </rPh>
    <rPh sb="13" eb="15">
      <t>ゲンゴ</t>
    </rPh>
    <phoneticPr fontId="13"/>
  </si>
  <si>
    <t>Paypay, auPay, d払い</t>
    <rPh sb="16" eb="17">
      <t>ハライ</t>
    </rPh>
    <phoneticPr fontId="16"/>
  </si>
  <si>
    <t>○</t>
    <rPh sb="0" eb="1">
      <t>maru</t>
    </rPh>
    <phoneticPr fontId="9"/>
  </si>
  <si>
    <t>【対応言語】EN  
【対応時間】
（月・木・金）9:00-17:00
（土）9:00-12:00</t>
    <rPh sb="1" eb="5">
      <t>タイオウ</t>
    </rPh>
    <rPh sb="12" eb="16">
      <t>タイオウ</t>
    </rPh>
    <rPh sb="19" eb="20">
      <t xml:space="preserve">ゲツ </t>
    </rPh>
    <rPh sb="21" eb="22">
      <t xml:space="preserve">モク </t>
    </rPh>
    <rPh sb="23" eb="24">
      <t xml:space="preserve">キン </t>
    </rPh>
    <rPh sb="37" eb="38">
      <t xml:space="preserve">ド </t>
    </rPh>
    <phoneticPr fontId="1"/>
  </si>
  <si>
    <t>けいゆう病院</t>
    <rPh sb="4" eb="6">
      <t>ビョウイン</t>
    </rPh>
    <phoneticPr fontId="13"/>
  </si>
  <si>
    <t>keiyu-hospital</t>
  </si>
  <si>
    <t>221-8521</t>
  </si>
  <si>
    <t>神奈川県横浜市西区みなとみらい3-7-3</t>
    <rPh sb="0" eb="4">
      <t>カナガワケン</t>
    </rPh>
    <rPh sb="4" eb="9">
      <t>ヨコハマシニシク</t>
    </rPh>
    <phoneticPr fontId="13"/>
  </si>
  <si>
    <t>３-7-3，Minatomirai,Nishi－ku，Yokohama-shi，Kanagawa,221-8521</t>
  </si>
  <si>
    <t>045-221-8181</t>
    <phoneticPr fontId="9"/>
  </si>
  <si>
    <t>（月-金）　8:00-11:30
（第2、4土）8:00-11:00　救急24時間対応</t>
    <rPh sb="1" eb="2">
      <t>ゲツ</t>
    </rPh>
    <rPh sb="3" eb="4">
      <t>キン</t>
    </rPh>
    <rPh sb="18" eb="19">
      <t>ダイ</t>
    </rPh>
    <rPh sb="22" eb="23">
      <t>ド</t>
    </rPh>
    <rPh sb="35" eb="37">
      <t>キュウキュウ</t>
    </rPh>
    <rPh sb="39" eb="41">
      <t>ジカン</t>
    </rPh>
    <rPh sb="41" eb="43">
      <t>タイオウ</t>
    </rPh>
    <phoneticPr fontId="13"/>
  </si>
  <si>
    <t>【対応診療科】
内科/外科/産婦人科/眼科/皮膚科/小児科/歯科/整形外科/泌尿器科/耳鼻科
【対応言語】ＥＮ</t>
    <rPh sb="1" eb="3">
      <t>タイオウ</t>
    </rPh>
    <rPh sb="3" eb="6">
      <t>シンリョウカ</t>
    </rPh>
    <rPh sb="8" eb="10">
      <t>ナイカ</t>
    </rPh>
    <rPh sb="11" eb="13">
      <t>ゲカ</t>
    </rPh>
    <rPh sb="14" eb="18">
      <t>サンフジンカ</t>
    </rPh>
    <rPh sb="19" eb="21">
      <t>ガンカ</t>
    </rPh>
    <rPh sb="22" eb="25">
      <t>ヒフカ</t>
    </rPh>
    <rPh sb="26" eb="29">
      <t>ショウニカ</t>
    </rPh>
    <rPh sb="30" eb="32">
      <t>シカ</t>
    </rPh>
    <rPh sb="33" eb="35">
      <t>セイケイ</t>
    </rPh>
    <rPh sb="35" eb="37">
      <t>ゲカ</t>
    </rPh>
    <rPh sb="38" eb="42">
      <t>ヒニョウキカ</t>
    </rPh>
    <rPh sb="43" eb="46">
      <t>ジビカ</t>
    </rPh>
    <rPh sb="48" eb="50">
      <t>タイオウ</t>
    </rPh>
    <rPh sb="50" eb="52">
      <t>ゲンゴ</t>
    </rPh>
    <phoneticPr fontId="13"/>
  </si>
  <si>
    <t xml:space="preserve">VISA、MASTER、AMEX、
JCB、DC、ＤINERS、UFJ
</t>
  </si>
  <si>
    <t>第二次救急医療機関</t>
    <rPh sb="0" eb="1">
      <t>ダイ</t>
    </rPh>
    <rPh sb="1" eb="2">
      <t>ニ</t>
    </rPh>
    <rPh sb="2" eb="3">
      <t>ジ</t>
    </rPh>
    <rPh sb="3" eb="5">
      <t>キュウキュウ</t>
    </rPh>
    <rPh sb="5" eb="7">
      <t>イリョウ</t>
    </rPh>
    <rPh sb="7" eb="9">
      <t>キカン</t>
    </rPh>
    <phoneticPr fontId="9"/>
  </si>
  <si>
    <t>【対応言語】EN
【対応時間】要問合せ</t>
    <rPh sb="1" eb="3">
      <t>タイオウ</t>
    </rPh>
    <rPh sb="3" eb="5">
      <t>ゲンゴ</t>
    </rPh>
    <rPh sb="10" eb="12">
      <t>タイオウ</t>
    </rPh>
    <rPh sb="12" eb="14">
      <t>ジカン</t>
    </rPh>
    <rPh sb="15" eb="16">
      <t>ヨウ</t>
    </rPh>
    <rPh sb="16" eb="18">
      <t>トイアワ</t>
    </rPh>
    <phoneticPr fontId="1"/>
  </si>
  <si>
    <t>・ポケトーク
・タブレットを用いた通訳サービス</t>
    <rPh sb="14" eb="15">
      <t>モチ</t>
    </rPh>
    <rPh sb="17" eb="19">
      <t>ツウヤク</t>
    </rPh>
    <phoneticPr fontId="1"/>
  </si>
  <si>
    <t>公立大学法人横浜市立大学附属市民総合医療センター</t>
    <rPh sb="0" eb="2">
      <t>コウリツ</t>
    </rPh>
    <rPh sb="2" eb="4">
      <t>ダイガク</t>
    </rPh>
    <rPh sb="4" eb="6">
      <t>ホウジン</t>
    </rPh>
    <rPh sb="6" eb="8">
      <t>ヨコハマ</t>
    </rPh>
    <rPh sb="8" eb="10">
      <t>シリツ</t>
    </rPh>
    <rPh sb="10" eb="12">
      <t>ダイガク</t>
    </rPh>
    <rPh sb="12" eb="14">
      <t>フゾク</t>
    </rPh>
    <rPh sb="14" eb="16">
      <t>シミン</t>
    </rPh>
    <rPh sb="16" eb="18">
      <t>ソウゴウ</t>
    </rPh>
    <rPh sb="18" eb="20">
      <t>イリョウ</t>
    </rPh>
    <phoneticPr fontId="13"/>
  </si>
  <si>
    <t>YOKOHAMA　CITY　UNIVERSITY　MEDICAL　CENTER</t>
    <phoneticPr fontId="1"/>
  </si>
  <si>
    <t>232-0024</t>
  </si>
  <si>
    <t>神奈川県横浜市南区浦舟町4-57</t>
    <rPh sb="0" eb="4">
      <t>カナガワケン</t>
    </rPh>
    <rPh sb="4" eb="7">
      <t>ヨコハマシ</t>
    </rPh>
    <rPh sb="7" eb="9">
      <t>ミナミク</t>
    </rPh>
    <rPh sb="9" eb="12">
      <t>ウラフネチョウ</t>
    </rPh>
    <phoneticPr fontId="13"/>
  </si>
  <si>
    <t>4-57，Urafune-cho，Minami-ku，Yokohama-shi，Kanagawa,232-0024</t>
    <phoneticPr fontId="1"/>
  </si>
  <si>
    <r>
      <t>045-261-5656</t>
    </r>
    <r>
      <rPr>
        <strike/>
        <sz val="12"/>
        <color rgb="FFFF0000"/>
        <rFont val="ＭＳ Ｐゴシック"/>
        <family val="3"/>
        <charset val="128"/>
      </rPr>
      <t/>
    </r>
    <phoneticPr fontId="9"/>
  </si>
  <si>
    <t>（月-金）8:00-10:30（救急外来24時間対応)
（土日・祝日）救急外来24時間対応</t>
    <rPh sb="1" eb="2">
      <t>ガツ</t>
    </rPh>
    <rPh sb="3" eb="4">
      <t>キン</t>
    </rPh>
    <rPh sb="16" eb="20">
      <t>キュウキュウガイライ</t>
    </rPh>
    <rPh sb="22" eb="24">
      <t>ジカン</t>
    </rPh>
    <rPh sb="24" eb="26">
      <t>タイオウ</t>
    </rPh>
    <rPh sb="29" eb="31">
      <t>ドニチ</t>
    </rPh>
    <rPh sb="32" eb="34">
      <t>シュクニチ</t>
    </rPh>
    <rPh sb="35" eb="39">
      <t>キュウキュウガイライ</t>
    </rPh>
    <rPh sb="41" eb="43">
      <t>ジカン</t>
    </rPh>
    <rPh sb="43" eb="45">
      <t>タイオウ</t>
    </rPh>
    <phoneticPr fontId="13"/>
  </si>
  <si>
    <t>【対応診療科】救急科/内科/外科/小児科/精神科/皮膚科/脳神経外科/泌尿器科/整形外科/眼科/耳鼻咽喉科/産科/婦人科/歯科/その他
【対応言語】
EN/ZH/KO/PT/ES/TH/VI/ID/TL/NE/MS/FR/IT/DE/RU/LO/カンボジア語
※事前予約制・有料</t>
    <rPh sb="1" eb="3">
      <t>タイオウ</t>
    </rPh>
    <rPh sb="3" eb="6">
      <t>シンリョウカ</t>
    </rPh>
    <rPh sb="69" eb="71">
      <t>タイオウ</t>
    </rPh>
    <rPh sb="71" eb="73">
      <t>ゲンゴ</t>
    </rPh>
    <rPh sb="128" eb="129">
      <t>ゴ</t>
    </rPh>
    <phoneticPr fontId="13"/>
  </si>
  <si>
    <t>JCB、AMEX、ﾀﾞｲﾅｰｽｸﾗﾌﾞ、ﾃﾞｨｽｶﾊﾞｰ、VISA、MASTER、
ＭＵＦＧカード、ＤＣカード、ＵＦＪカード、ニコス</t>
    <phoneticPr fontId="1"/>
  </si>
  <si>
    <t>デビッドカード</t>
    <phoneticPr fontId="1"/>
  </si>
  <si>
    <t>【対応言語】
状況により多言語対応可
【対応時間】
（平日）8:45～16:45</t>
    <phoneticPr fontId="80"/>
  </si>
  <si>
    <t>〇</t>
    <phoneticPr fontId="80"/>
  </si>
  <si>
    <t>≪通訳職員≫
【対応言語】ZH
【対応時間】
（平日）8:45-17：00
≪ＭＩＣかながわ医療通訳≫
【対応言語】
ZH/KO/TL/PT/ES/EN/TH/VI/LO/RU/FR/NE/カンボジア語
【対応時間】
原則　（平日）8:45-17:００</t>
    <phoneticPr fontId="1"/>
  </si>
  <si>
    <t>○</t>
    <phoneticPr fontId="12"/>
  </si>
  <si>
    <t xml:space="preserve">【対応言語】
多数
【対応時間】
言語による
</t>
    <rPh sb="7" eb="9">
      <t>タスウ</t>
    </rPh>
    <rPh sb="17" eb="19">
      <t>ゲンゴ</t>
    </rPh>
    <phoneticPr fontId="80"/>
  </si>
  <si>
    <t>1412 横浜</t>
  </si>
  <si>
    <t>国際親善総合病院</t>
    <rPh sb="0" eb="2">
      <t>コクサイ</t>
    </rPh>
    <rPh sb="2" eb="4">
      <t>シンゼン</t>
    </rPh>
    <rPh sb="4" eb="6">
      <t>ソウゴウ</t>
    </rPh>
    <rPh sb="6" eb="8">
      <t>ビョウイン</t>
    </rPh>
    <phoneticPr fontId="13"/>
  </si>
  <si>
    <t>International　Goodwill hospital</t>
    <phoneticPr fontId="1"/>
  </si>
  <si>
    <t>245-0006</t>
  </si>
  <si>
    <t>神奈川県横浜市泉区西が岡1-28-1</t>
    <rPh sb="0" eb="4">
      <t>カナガワケン</t>
    </rPh>
    <rPh sb="4" eb="7">
      <t>ヨコハマシ</t>
    </rPh>
    <rPh sb="7" eb="9">
      <t>イズミク</t>
    </rPh>
    <rPh sb="9" eb="10">
      <t>ニシ</t>
    </rPh>
    <rPh sb="11" eb="12">
      <t>オカ</t>
    </rPh>
    <phoneticPr fontId="13"/>
  </si>
  <si>
    <t>1-28-1、Nishigaoka、Izumi-ku、 
Yokohama-city, Kanagawa,245-0006</t>
    <phoneticPr fontId="1"/>
  </si>
  <si>
    <t>045-813-0221</t>
    <phoneticPr fontId="1"/>
  </si>
  <si>
    <t>（月-金）8:30-11:00
（土）8:30-11:00
救急外来24時間対応
土曜午後
日、祝日救急外来24時間対応</t>
    <rPh sb="1" eb="2">
      <t>ゲツ</t>
    </rPh>
    <rPh sb="3" eb="4">
      <t>キン</t>
    </rPh>
    <rPh sb="17" eb="18">
      <t>ツチ</t>
    </rPh>
    <rPh sb="30" eb="34">
      <t>キュウキュウガイライ</t>
    </rPh>
    <rPh sb="36" eb="38">
      <t>ジカン</t>
    </rPh>
    <rPh sb="38" eb="40">
      <t>タイオウ</t>
    </rPh>
    <rPh sb="42" eb="44">
      <t>ドヨウ</t>
    </rPh>
    <rPh sb="44" eb="46">
      <t>ゴゴ</t>
    </rPh>
    <rPh sb="47" eb="48">
      <t>ニチ</t>
    </rPh>
    <rPh sb="49" eb="51">
      <t>シュクジツ</t>
    </rPh>
    <rPh sb="51" eb="55">
      <t>キュウキュウガイライ</t>
    </rPh>
    <rPh sb="57" eb="59">
      <t>ジカン</t>
    </rPh>
    <rPh sb="59" eb="61">
      <t>タイオウ</t>
    </rPh>
    <phoneticPr fontId="13"/>
  </si>
  <si>
    <t>https://www.shinzen.jp/
（日本語）
https://www.shinzen.jp/?lang=en
(英語）</t>
    <rPh sb="25" eb="28">
      <t>ニホンゴ</t>
    </rPh>
    <rPh sb="65" eb="67">
      <t>エイゴ</t>
    </rPh>
    <phoneticPr fontId="13"/>
  </si>
  <si>
    <t xml:space="preserve">【対応診療科】
救急科/内科/外科/小児科/精神科/皮膚科/脳神経外科/泌尿器科/整形外科/眼科/耳鼻咽喉科/産婦人科/その他
≪ＭＩＣかながわ医療通訳≫
【対応言語】
ZH/KO/TL/PT/ES/EN/TH/VI/LO/RU/FR/NE/カンボジア語
≪その他電話・ビデオ通訳≫
【対応言語】多数（要問合せ）
</t>
    <rPh sb="3" eb="6">
      <t>シンリョウカ</t>
    </rPh>
    <rPh sb="56" eb="58">
      <t>フジン</t>
    </rPh>
    <rPh sb="132" eb="133">
      <t>タ</t>
    </rPh>
    <rPh sb="133" eb="135">
      <t>デンワ</t>
    </rPh>
    <rPh sb="139" eb="141">
      <t>ツウヤク</t>
    </rPh>
    <rPh sb="144" eb="146">
      <t>タイオウ</t>
    </rPh>
    <rPh sb="146" eb="148">
      <t>ゲンゴ</t>
    </rPh>
    <rPh sb="149" eb="151">
      <t>タスウ</t>
    </rPh>
    <rPh sb="152" eb="153">
      <t>ヨウ</t>
    </rPh>
    <rPh sb="153" eb="155">
      <t>トイアワ</t>
    </rPh>
    <phoneticPr fontId="13"/>
  </si>
  <si>
    <t>VISA、MASTER、JCB、AMEX、DINER</t>
  </si>
  <si>
    <t>≪ＭＩＣかながわ医療通訳≫
【対応言語】
ZH/KO/TL/PT/ES/EN/TH/VI/LO/RU/FR/NE/カンボジア語
【対応時間】
月-金:8:30-16:00</t>
    <rPh sb="65" eb="67">
      <t>タイオウ</t>
    </rPh>
    <rPh sb="67" eb="69">
      <t>ジカン</t>
    </rPh>
    <rPh sb="71" eb="72">
      <t>ゲツ</t>
    </rPh>
    <rPh sb="73" eb="74">
      <t>キン</t>
    </rPh>
    <phoneticPr fontId="1"/>
  </si>
  <si>
    <t>【対応言語】
多数（電話で要確認）</t>
    <rPh sb="1" eb="3">
      <t>タイオウ</t>
    </rPh>
    <rPh sb="3" eb="5">
      <t>ゲンゴ</t>
    </rPh>
    <rPh sb="7" eb="9">
      <t>タスウ</t>
    </rPh>
    <rPh sb="10" eb="12">
      <t>デンワ</t>
    </rPh>
    <rPh sb="13" eb="14">
      <t>ヨウ</t>
    </rPh>
    <rPh sb="14" eb="16">
      <t>カクニン</t>
    </rPh>
    <phoneticPr fontId="13"/>
  </si>
  <si>
    <t>iPad5台
翻訳ｱﾌﾟﾘ
(Google翻訳）
EN、ZH、KO、RU、ID、MS
ES、PT、MN、FR、DE、FA
BO、TL、NE、VI、TH、PO
RO、SI、HI、IT、KM、LO、
AR
24時間</t>
    <rPh sb="103" eb="105">
      <t>ジカン</t>
    </rPh>
    <phoneticPr fontId="13"/>
  </si>
  <si>
    <t>ザ・ブラフ・メディカル＆デンタル・クリニック</t>
    <phoneticPr fontId="13"/>
  </si>
  <si>
    <t>The Bluff Medical and Dental Clinic</t>
  </si>
  <si>
    <t>231-0862</t>
  </si>
  <si>
    <t>神奈川県横浜市中区山手町82</t>
    <phoneticPr fontId="13"/>
  </si>
  <si>
    <t>82,Yamate-cho, Naka-ku, Yokohama-shi ,Kanagawa,231-0862</t>
  </si>
  <si>
    <t>045-641-6961</t>
  </si>
  <si>
    <t>（月,火、木、金、土）　09:00-12:30、13:30-17:00 ；(水）9:00-13:00
（土）09:00-13:00</t>
    <rPh sb="3" eb="4">
      <t>ヒ</t>
    </rPh>
    <rPh sb="5" eb="6">
      <t>モク</t>
    </rPh>
    <rPh sb="7" eb="8">
      <t>キン</t>
    </rPh>
    <rPh sb="9" eb="10">
      <t>ド</t>
    </rPh>
    <rPh sb="38" eb="39">
      <t>スイ</t>
    </rPh>
    <phoneticPr fontId="13"/>
  </si>
  <si>
    <t>https://www.bluffclinic.com/ja/(日本語）
https://www.bluffclinic.com/（英語）</t>
    <rPh sb="32" eb="34">
      <t>ニホン</t>
    </rPh>
    <rPh sb="34" eb="35">
      <t>ゴ</t>
    </rPh>
    <rPh sb="66" eb="68">
      <t>エイゴ</t>
    </rPh>
    <phoneticPr fontId="13"/>
  </si>
  <si>
    <t>総合診療:EN,TL/歯科:EN</t>
    <rPh sb="0" eb="2">
      <t>ソウゴウ</t>
    </rPh>
    <phoneticPr fontId="13"/>
  </si>
  <si>
    <t>VISA、MASTER、AMEX,JCB,DINERS,DISCOVER</t>
    <phoneticPr fontId="78"/>
  </si>
  <si>
    <t>PayPay</t>
    <phoneticPr fontId="78"/>
  </si>
  <si>
    <t>【対応言語】EN/TL
【対応時間】診療時間毎日</t>
    <rPh sb="1" eb="3">
      <t>タイオウ</t>
    </rPh>
    <rPh sb="3" eb="5">
      <t>ゲンゴ</t>
    </rPh>
    <rPh sb="13" eb="15">
      <t>タイオウ</t>
    </rPh>
    <rPh sb="15" eb="17">
      <t>ジカン</t>
    </rPh>
    <phoneticPr fontId="1"/>
  </si>
  <si>
    <t>【対応言語】EN/TL
【対応時間】
（月-金）09:00-12:30、13:30-17:00 
（土）09:00-13:00</t>
    <rPh sb="1" eb="3">
      <t>タイオウ</t>
    </rPh>
    <rPh sb="3" eb="5">
      <t>ゲンゴ</t>
    </rPh>
    <rPh sb="13" eb="15">
      <t>タイオウ</t>
    </rPh>
    <rPh sb="15" eb="17">
      <t>ジカン</t>
    </rPh>
    <rPh sb="20" eb="21">
      <t>ゲツ</t>
    </rPh>
    <rPh sb="22" eb="23">
      <t>キン</t>
    </rPh>
    <rPh sb="49" eb="52">
      <t>ド</t>
    </rPh>
    <phoneticPr fontId="1"/>
  </si>
  <si>
    <t>社会福祉法人恩賜財団済生会支部神奈川県済生会横浜市南部病院</t>
    <rPh sb="0" eb="29">
      <t>サイ</t>
    </rPh>
    <phoneticPr fontId="13"/>
  </si>
  <si>
    <t>Social Welfare Organization Imperial Gift Foundation, Inc.
SAISEIKAI YOKOHAMASHI NANBU HOSPITAL</t>
  </si>
  <si>
    <t>234-0054</t>
  </si>
  <si>
    <t>神奈川県横浜市港南区港南台三丁目2番10号</t>
    <rPh sb="0" eb="4">
      <t>カナガワケン</t>
    </rPh>
    <rPh sb="4" eb="21">
      <t>サイ</t>
    </rPh>
    <phoneticPr fontId="13"/>
  </si>
  <si>
    <t>3-2-10, Konandai,Konan-ku,Yokohama-shi,Kanagawa,234-0054</t>
  </si>
  <si>
    <t>045-832-1111</t>
  </si>
  <si>
    <t>（月-金）8:30-11:30（初診は11:00まで)                                                  土曜日、日曜日、祝日は休診
（救急外来24時間対応)</t>
    <rPh sb="16" eb="18">
      <t>ショシン</t>
    </rPh>
    <rPh sb="77" eb="80">
      <t>ドヨウビ</t>
    </rPh>
    <rPh sb="81" eb="84">
      <t>ニチヨウビ</t>
    </rPh>
    <rPh sb="85" eb="87">
      <t>シュクジツ</t>
    </rPh>
    <rPh sb="88" eb="90">
      <t>キュウシン</t>
    </rPh>
    <phoneticPr fontId="13"/>
  </si>
  <si>
    <t>httpｓ://www.nanbu.saiseikai.or.jp/（日本語）</t>
    <rPh sb="35" eb="38">
      <t>ニホンゴ</t>
    </rPh>
    <phoneticPr fontId="13"/>
  </si>
  <si>
    <t>【対応診療科】
総合内科/消化器内科/呼吸器内科/腎臓高血圧内科/糖尿病・分泌内科/脳神経内科/血液内科/リウマチ・膠原病内科/循環器内科/精神科/小児科・新生児内科/外科/乳腺外科/整形外科/脳神経外科/皮膚科/泌尿器科/産婦人科/眼科/耳鼻咽喉科・頭頸部外科/リハビリテーション科/放射線科/歯科口腔外科/麻酔科/心臓血管外科/呼吸器外科/IVR科/緩和医療科/病理診断科/形成外科/救急診療科　　　　　　　　　　　　　　　　　　　　　　　
　【対応言語】
ポケトーク、医療通訳派遣が主なため状況によって対応</t>
    <rPh sb="1" eb="6">
      <t>タイオウシンリョウカ</t>
    </rPh>
    <rPh sb="8" eb="12">
      <t>ソウゴウナイカ</t>
    </rPh>
    <rPh sb="13" eb="18">
      <t>ショウカキナイカ</t>
    </rPh>
    <rPh sb="19" eb="24">
      <t>コキュウキナイカ</t>
    </rPh>
    <rPh sb="25" eb="32">
      <t>ジンゾウコウケツアツナイカ</t>
    </rPh>
    <rPh sb="33" eb="36">
      <t>トウニョウビョウ</t>
    </rPh>
    <rPh sb="42" eb="43">
      <t>ノウ</t>
    </rPh>
    <rPh sb="43" eb="47">
      <t>シンケイナイカ</t>
    </rPh>
    <rPh sb="48" eb="52">
      <t>ケツエキナイカ</t>
    </rPh>
    <rPh sb="58" eb="63">
      <t>コウゲンビョウナイカ</t>
    </rPh>
    <rPh sb="64" eb="69">
      <t>ジュンカンキナイカ</t>
    </rPh>
    <rPh sb="70" eb="73">
      <t>セイシンカ</t>
    </rPh>
    <rPh sb="74" eb="77">
      <t>ショウニカ</t>
    </rPh>
    <rPh sb="78" eb="83">
      <t>シンセイジナイカ</t>
    </rPh>
    <rPh sb="84" eb="86">
      <t>ゲカ</t>
    </rPh>
    <rPh sb="87" eb="91">
      <t>ニュウセンゲカ</t>
    </rPh>
    <rPh sb="92" eb="96">
      <t>セイケイゲカ</t>
    </rPh>
    <rPh sb="97" eb="102">
      <t>ノウシンケイゲカ</t>
    </rPh>
    <rPh sb="103" eb="106">
      <t>ヒフカ</t>
    </rPh>
    <rPh sb="107" eb="111">
      <t>ヒニョウキカ</t>
    </rPh>
    <rPh sb="112" eb="116">
      <t>サンフジンカ</t>
    </rPh>
    <rPh sb="117" eb="119">
      <t>ガンカ</t>
    </rPh>
    <rPh sb="120" eb="125">
      <t>ジビインコウカ</t>
    </rPh>
    <rPh sb="126" eb="129">
      <t>トウケイブ</t>
    </rPh>
    <rPh sb="129" eb="131">
      <t>ゲカ</t>
    </rPh>
    <rPh sb="141" eb="142">
      <t>カ</t>
    </rPh>
    <rPh sb="143" eb="147">
      <t>ホウシャセンカ</t>
    </rPh>
    <rPh sb="148" eb="154">
      <t>シカコウクウゲカ</t>
    </rPh>
    <rPh sb="155" eb="158">
      <t>マスイカ</t>
    </rPh>
    <rPh sb="159" eb="165">
      <t>シンゾウケッカンゲカ</t>
    </rPh>
    <rPh sb="166" eb="171">
      <t>コキュウキゲカ</t>
    </rPh>
    <rPh sb="175" eb="176">
      <t>カ</t>
    </rPh>
    <rPh sb="225" eb="229">
      <t>タイオウゲンゴ</t>
    </rPh>
    <rPh sb="237" eb="239">
      <t>イリョウ</t>
    </rPh>
    <rPh sb="239" eb="243">
      <t>ツウヤクハケン</t>
    </rPh>
    <rPh sb="244" eb="245">
      <t>オモ</t>
    </rPh>
    <phoneticPr fontId="13"/>
  </si>
  <si>
    <t>VISA、Master、JCB、ｱﾒﾘｶﾝｴｷｽﾌﾟﾚｽ、ﾀﾞｲﾅｰｽｸﾗﾌﾞ、ﾃﾞｨｽｶﾊﾞｰ</t>
    <phoneticPr fontId="78"/>
  </si>
  <si>
    <t>デビッドカード</t>
    <phoneticPr fontId="78"/>
  </si>
  <si>
    <t>湘南泉病院</t>
    <rPh sb="0" eb="5">
      <t>ショウナンイズミビョウイン</t>
    </rPh>
    <phoneticPr fontId="13"/>
  </si>
  <si>
    <t>Shounan Izumi Hospital</t>
  </si>
  <si>
    <t>245-0009</t>
  </si>
  <si>
    <t>神奈川県横浜市泉区新橋町1784番地</t>
    <rPh sb="0" eb="4">
      <t>カナガワケン</t>
    </rPh>
    <rPh sb="4" eb="7">
      <t>ヨコハマシ</t>
    </rPh>
    <rPh sb="7" eb="9">
      <t>イズミク</t>
    </rPh>
    <rPh sb="9" eb="12">
      <t>シンバシチョウ</t>
    </rPh>
    <rPh sb="16" eb="18">
      <t>バンチ</t>
    </rPh>
    <phoneticPr fontId="13"/>
  </si>
  <si>
    <t>1784,Shinbasichou,Izumi-ku,Yokohama-shi,Kanagawa,245-0009</t>
  </si>
  <si>
    <t>045-812-2288</t>
  </si>
  <si>
    <t>（月-金）9:00-11:30、14:00-15:30</t>
    <rPh sb="1" eb="2">
      <t>ゲツ</t>
    </rPh>
    <rPh sb="3" eb="4">
      <t>キン</t>
    </rPh>
    <phoneticPr fontId="13"/>
  </si>
  <si>
    <t>http://www.hoyukai.org/shonan-izumi/</t>
    <phoneticPr fontId="13"/>
  </si>
  <si>
    <t>【対応診療科】内科
【対応言語】EN/TL</t>
    <rPh sb="1" eb="3">
      <t>タイオウ</t>
    </rPh>
    <rPh sb="3" eb="6">
      <t>シンリョウカ</t>
    </rPh>
    <rPh sb="7" eb="9">
      <t>ナイカ</t>
    </rPh>
    <rPh sb="11" eb="13">
      <t>タイオウ</t>
    </rPh>
    <rPh sb="13" eb="15">
      <t>ゲンゴ</t>
    </rPh>
    <phoneticPr fontId="13"/>
  </si>
  <si>
    <t>VISA、Master、Amex、JCB、Diners</t>
    <phoneticPr fontId="9"/>
  </si>
  <si>
    <t>【対応言語】EN/TL
【対応時間】（月－金）9:00-17:00</t>
    <rPh sb="1" eb="3">
      <t>タイオウ</t>
    </rPh>
    <rPh sb="3" eb="5">
      <t>ゲンゴ</t>
    </rPh>
    <rPh sb="13" eb="15">
      <t>タイオウ</t>
    </rPh>
    <rPh sb="15" eb="17">
      <t>ジカン</t>
    </rPh>
    <rPh sb="19" eb="20">
      <t>ゲツ</t>
    </rPh>
    <rPh sb="21" eb="22">
      <t>キン</t>
    </rPh>
    <phoneticPr fontId="13"/>
  </si>
  <si>
    <t>すみれが丘クリニック</t>
    <rPh sb="4" eb="5">
      <t>オカ</t>
    </rPh>
    <phoneticPr fontId="13"/>
  </si>
  <si>
    <t>Sumiregaoka Clinic</t>
  </si>
  <si>
    <t>224-0013</t>
  </si>
  <si>
    <t>神奈川県横浜市都筑区すみれが丘6-3</t>
    <rPh sb="0" eb="4">
      <t>カナガワケン</t>
    </rPh>
    <rPh sb="4" eb="7">
      <t>ヨコハマシ</t>
    </rPh>
    <rPh sb="7" eb="10">
      <t>ツヅキク</t>
    </rPh>
    <rPh sb="14" eb="15">
      <t>オカ</t>
    </rPh>
    <phoneticPr fontId="13"/>
  </si>
  <si>
    <t>6-3,Sumiregaoka, Tsuzuki-ku, Yokohama-shi, Kanagawa,224-0013</t>
  </si>
  <si>
    <t>045-592-5050</t>
  </si>
  <si>
    <t>（月-土）9:00-12:00（木曜日休診）
（月・水）:14:00-16:30</t>
    <rPh sb="1" eb="2">
      <t>ツキ</t>
    </rPh>
    <rPh sb="3" eb="4">
      <t>ド</t>
    </rPh>
    <rPh sb="16" eb="19">
      <t>モクヨウビ</t>
    </rPh>
    <rPh sb="19" eb="21">
      <t>キュウシン</t>
    </rPh>
    <rPh sb="24" eb="25">
      <t>ゲツ</t>
    </rPh>
    <rPh sb="26" eb="27">
      <t>スイ</t>
    </rPh>
    <phoneticPr fontId="13"/>
  </si>
  <si>
    <t>http://www.sumiregaoka-cl.com/</t>
  </si>
  <si>
    <t>【対応診療科】小児科/内科/皮膚科
【対応言語】EN</t>
    <rPh sb="1" eb="3">
      <t>タイオウ</t>
    </rPh>
    <rPh sb="3" eb="6">
      <t>シンリョウカ</t>
    </rPh>
    <rPh sb="7" eb="10">
      <t>ショウニカ</t>
    </rPh>
    <rPh sb="11" eb="13">
      <t>ナイカ</t>
    </rPh>
    <rPh sb="14" eb="17">
      <t>ヒフカ</t>
    </rPh>
    <rPh sb="19" eb="21">
      <t>タイオウ</t>
    </rPh>
    <rPh sb="21" eb="23">
      <t>ゲンゴ</t>
    </rPh>
    <phoneticPr fontId="13"/>
  </si>
  <si>
    <t>VISA,MASTER,Amex,Diners,JCB</t>
    <phoneticPr fontId="1"/>
  </si>
  <si>
    <t>PayPay,交通系LinePay,Edy nanaco,waon</t>
    <rPh sb="7" eb="9">
      <t>コウツウ</t>
    </rPh>
    <rPh sb="9" eb="10">
      <t>ケイ</t>
    </rPh>
    <phoneticPr fontId="1"/>
  </si>
  <si>
    <t>【対応言語】EN
【対応時間】
（月-土）9:00-12:00（木曜日休診）
（月水）14:00-16:30</t>
    <rPh sb="1" eb="3">
      <t>タイオウ</t>
    </rPh>
    <rPh sb="3" eb="5">
      <t>ゲンゴ</t>
    </rPh>
    <rPh sb="10" eb="12">
      <t>タイオウ</t>
    </rPh>
    <rPh sb="12" eb="14">
      <t>ジカン</t>
    </rPh>
    <phoneticPr fontId="1"/>
  </si>
  <si>
    <t>独立行政法人地域医療機能推進機構　横浜中央病院</t>
    <rPh sb="0" eb="2">
      <t>ドクリツ</t>
    </rPh>
    <rPh sb="2" eb="4">
      <t>ギョウセイ</t>
    </rPh>
    <rPh sb="4" eb="6">
      <t>ホウジン</t>
    </rPh>
    <rPh sb="6" eb="8">
      <t>チイキ</t>
    </rPh>
    <rPh sb="8" eb="10">
      <t>イリョウ</t>
    </rPh>
    <rPh sb="10" eb="12">
      <t>キノウ</t>
    </rPh>
    <rPh sb="12" eb="14">
      <t>スイシン</t>
    </rPh>
    <rPh sb="14" eb="16">
      <t>キコウ</t>
    </rPh>
    <rPh sb="17" eb="19">
      <t>ヨコハマ</t>
    </rPh>
    <rPh sb="19" eb="21">
      <t>チュウオウ</t>
    </rPh>
    <rPh sb="21" eb="23">
      <t>ビョウイン</t>
    </rPh>
    <phoneticPr fontId="13"/>
  </si>
  <si>
    <t>JCHO Yokohama Chuo Hospital</t>
    <phoneticPr fontId="9"/>
  </si>
  <si>
    <t>231-8553</t>
  </si>
  <si>
    <t>神奈川県横浜市中区山下町268番地</t>
    <rPh sb="0" eb="4">
      <t>カナガワケン</t>
    </rPh>
    <rPh sb="4" eb="7">
      <t>ヨコハマシ</t>
    </rPh>
    <rPh sb="7" eb="9">
      <t>ナカク</t>
    </rPh>
    <rPh sb="9" eb="11">
      <t>ヤマシタ</t>
    </rPh>
    <rPh sb="11" eb="12">
      <t>チョウ</t>
    </rPh>
    <rPh sb="15" eb="17">
      <t>バンチ</t>
    </rPh>
    <phoneticPr fontId="13"/>
  </si>
  <si>
    <t>268,Yamashitacho, Naka-ku, Yokohama-shi, Kanagawa,231-8553</t>
  </si>
  <si>
    <t>045-641-1921</t>
  </si>
  <si>
    <t>（月-金）7:50-11:30
（救急患者要相談）
（土日・祝日）
救急外来24時間対応</t>
    <rPh sb="1" eb="2">
      <t>ゲツ</t>
    </rPh>
    <rPh sb="3" eb="4">
      <t>キン</t>
    </rPh>
    <rPh sb="17" eb="19">
      <t>キュウキュウ</t>
    </rPh>
    <rPh sb="19" eb="21">
      <t>カンジャ</t>
    </rPh>
    <rPh sb="21" eb="22">
      <t>ヨウ</t>
    </rPh>
    <rPh sb="22" eb="24">
      <t>ソウダン</t>
    </rPh>
    <rPh sb="27" eb="29">
      <t>ドニチ</t>
    </rPh>
    <rPh sb="30" eb="32">
      <t>シュクジツ</t>
    </rPh>
    <rPh sb="34" eb="36">
      <t>キュウキュウ</t>
    </rPh>
    <rPh sb="36" eb="38">
      <t>ガイライ</t>
    </rPh>
    <rPh sb="40" eb="42">
      <t>ジカン</t>
    </rPh>
    <rPh sb="42" eb="44">
      <t>タイオウ</t>
    </rPh>
    <phoneticPr fontId="13"/>
  </si>
  <si>
    <t>http://yokohama.jcho.go.jp</t>
  </si>
  <si>
    <t>【対応診療科】
内科，外科，整形外科，脳神経外科，皮膚科，泌尿器科，眼科
【対応言語】ＥＮ/ＺH</t>
    <rPh sb="1" eb="3">
      <t>タイオウ</t>
    </rPh>
    <rPh sb="3" eb="6">
      <t>シンリョウカ</t>
    </rPh>
    <rPh sb="8" eb="10">
      <t>ナイカ</t>
    </rPh>
    <rPh sb="11" eb="13">
      <t>ゲカ</t>
    </rPh>
    <rPh sb="14" eb="16">
      <t>セイケイ</t>
    </rPh>
    <rPh sb="16" eb="18">
      <t>ゲカ</t>
    </rPh>
    <rPh sb="19" eb="22">
      <t>ノウシンケイ</t>
    </rPh>
    <rPh sb="22" eb="24">
      <t>ゲカ</t>
    </rPh>
    <rPh sb="25" eb="28">
      <t>ヒフカ</t>
    </rPh>
    <rPh sb="29" eb="32">
      <t>ヒニョウキ</t>
    </rPh>
    <rPh sb="32" eb="33">
      <t>カ</t>
    </rPh>
    <rPh sb="34" eb="36">
      <t>ガンカ</t>
    </rPh>
    <rPh sb="38" eb="40">
      <t>タイオウ</t>
    </rPh>
    <rPh sb="40" eb="42">
      <t>ゲンゴ</t>
    </rPh>
    <phoneticPr fontId="13"/>
  </si>
  <si>
    <t>JCB、AMEX、VISA、MASTER、
DinersClub、DISCOVER、中国銀聯</t>
    <phoneticPr fontId="1"/>
  </si>
  <si>
    <t>EN/月～金 9:00-16:00、ZH/月～金 8:30-17:00</t>
    <rPh sb="3" eb="5">
      <t>ゲツカラ</t>
    </rPh>
    <rPh sb="5" eb="6">
      <t>キン</t>
    </rPh>
    <rPh sb="21" eb="22">
      <t>ゲツ</t>
    </rPh>
    <rPh sb="23" eb="24">
      <t>キン</t>
    </rPh>
    <phoneticPr fontId="13"/>
  </si>
  <si>
    <t>EN/月～金 9:00-16:00、ZH/月～金 8:30-17:00</t>
    <rPh sb="3" eb="5">
      <t>ゲツカラ</t>
    </rPh>
    <rPh sb="5" eb="6">
      <t>キン</t>
    </rPh>
    <rPh sb="21" eb="22">
      <t>ゲツ</t>
    </rPh>
    <rPh sb="23" eb="24">
      <t>キン</t>
    </rPh>
    <phoneticPr fontId="1"/>
  </si>
  <si>
    <t>戸塚共立第1病院</t>
    <rPh sb="0" eb="2">
      <t>トツカ</t>
    </rPh>
    <rPh sb="2" eb="4">
      <t>キョウリツ</t>
    </rPh>
    <rPh sb="4" eb="5">
      <t>ダイ</t>
    </rPh>
    <rPh sb="6" eb="8">
      <t>ビョウイン</t>
    </rPh>
    <phoneticPr fontId="13"/>
  </si>
  <si>
    <t>totsuka-kyouritsu-dai1
Hospital</t>
    <phoneticPr fontId="9"/>
  </si>
  <si>
    <t>244-0003</t>
  </si>
  <si>
    <t>神奈川県横浜市戸塚区戸塚町116</t>
    <rPh sb="0" eb="4">
      <t>カナガワケン</t>
    </rPh>
    <rPh sb="4" eb="7">
      <t>ヨコハマシ</t>
    </rPh>
    <rPh sb="7" eb="10">
      <t>トツカク</t>
    </rPh>
    <rPh sb="10" eb="12">
      <t>トツカ</t>
    </rPh>
    <rPh sb="12" eb="13">
      <t>チョウ</t>
    </rPh>
    <phoneticPr fontId="13"/>
  </si>
  <si>
    <t>116,Totsukachou, Totsuka-ku,Yokohama-shi, Kanagawa,244-0003</t>
  </si>
  <si>
    <t>045-864-2501</t>
  </si>
  <si>
    <t>（月-金）8:30-12:00、13:30-16:30
（土）8:30-12:30
日祝、救急外来は24時間対応</t>
    <rPh sb="1" eb="2">
      <t>ゲツ</t>
    </rPh>
    <rPh sb="3" eb="4">
      <t>キン</t>
    </rPh>
    <rPh sb="29" eb="30">
      <t>ド</t>
    </rPh>
    <rPh sb="42" eb="43">
      <t>ニチ</t>
    </rPh>
    <rPh sb="43" eb="44">
      <t>シュク</t>
    </rPh>
    <rPh sb="45" eb="47">
      <t>キュウキュウ</t>
    </rPh>
    <rPh sb="47" eb="49">
      <t>ガイライ</t>
    </rPh>
    <rPh sb="52" eb="54">
      <t>ジカン</t>
    </rPh>
    <rPh sb="54" eb="56">
      <t>タイオウ</t>
    </rPh>
    <phoneticPr fontId="13"/>
  </si>
  <si>
    <t>http://www.tk1-hospital.com</t>
  </si>
  <si>
    <t>【対応診療科】
内科/神経内科/外科/整形外科/泌尿器科/形成外科/脳神経外科/その他
【対応言語】ZH
≪横浜市電話通訳サービス≫
【対応言語】EN/ZH/KO/PT/ES/TH/VI/ID/TL/NE/MS/FR/IT/DE/RU</t>
    <rPh sb="1" eb="3">
      <t>タイオウ</t>
    </rPh>
    <rPh sb="3" eb="6">
      <t>シンリョウカ</t>
    </rPh>
    <rPh sb="8" eb="10">
      <t>ナイカ</t>
    </rPh>
    <rPh sb="11" eb="13">
      <t>シンケイ</t>
    </rPh>
    <rPh sb="13" eb="15">
      <t>ナイカ</t>
    </rPh>
    <rPh sb="16" eb="18">
      <t>ゲカ</t>
    </rPh>
    <rPh sb="19" eb="21">
      <t>セイケイ</t>
    </rPh>
    <rPh sb="21" eb="23">
      <t>ゲカ</t>
    </rPh>
    <rPh sb="24" eb="28">
      <t>ヒニョウキカ</t>
    </rPh>
    <rPh sb="29" eb="31">
      <t>ケイセイ</t>
    </rPh>
    <rPh sb="31" eb="33">
      <t>ゲカ</t>
    </rPh>
    <rPh sb="34" eb="37">
      <t>ノウシンケイ</t>
    </rPh>
    <rPh sb="37" eb="39">
      <t>ゲカ</t>
    </rPh>
    <rPh sb="42" eb="43">
      <t>タ</t>
    </rPh>
    <rPh sb="45" eb="47">
      <t>タイオウ</t>
    </rPh>
    <rPh sb="47" eb="49">
      <t>ゲンゴ</t>
    </rPh>
    <rPh sb="54" eb="57">
      <t>ヨコハマシ</t>
    </rPh>
    <rPh sb="57" eb="59">
      <t>デンワ</t>
    </rPh>
    <rPh sb="59" eb="61">
      <t>ツウヤク</t>
    </rPh>
    <rPh sb="68" eb="70">
      <t>タイオウ</t>
    </rPh>
    <rPh sb="70" eb="72">
      <t>ゲンゴ</t>
    </rPh>
    <phoneticPr fontId="13"/>
  </si>
  <si>
    <t>【対応言語】ZH
【対応時間】8:30-17:00（曜日は要問合せ）</t>
    <rPh sb="1" eb="3">
      <t>タイオウ</t>
    </rPh>
    <rPh sb="3" eb="5">
      <t>ゲンゴ</t>
    </rPh>
    <rPh sb="10" eb="12">
      <t>タイオウ</t>
    </rPh>
    <rPh sb="12" eb="14">
      <t>ジカン</t>
    </rPh>
    <rPh sb="26" eb="28">
      <t>ヨウビ</t>
    </rPh>
    <rPh sb="29" eb="30">
      <t>ヨウ</t>
    </rPh>
    <rPh sb="30" eb="32">
      <t>トイアワ</t>
    </rPh>
    <phoneticPr fontId="1"/>
  </si>
  <si>
    <t>≪横浜市電話医療通訳サービス≫
【対応言語】
EN/ZH/KO/PT/ES/TH/VI/ID/TL/NE/MS/FR/IT/DE/RU
【対応時間】
24時間</t>
  </si>
  <si>
    <t>ポケトークを使用</t>
    <rPh sb="6" eb="8">
      <t>シヨウ</t>
    </rPh>
    <phoneticPr fontId="1"/>
  </si>
  <si>
    <t>はせがわ内科クリニック</t>
    <rPh sb="4" eb="6">
      <t>ナイカ</t>
    </rPh>
    <phoneticPr fontId="13"/>
  </si>
  <si>
    <t>Hasegawa Medical Clinic</t>
  </si>
  <si>
    <t>240-0053</t>
  </si>
  <si>
    <t>神奈川県横浜市保土ヶ谷区新井町457-1</t>
    <rPh sb="0" eb="4">
      <t>カナガワケン</t>
    </rPh>
    <rPh sb="4" eb="15">
      <t>ヨコハマシホドガヤクアライチョウ</t>
    </rPh>
    <phoneticPr fontId="13"/>
  </si>
  <si>
    <t>457-1, Arai-cho, Hodogaya-ku, Yokohama-shi, Kanagawa,240-0053</t>
    <phoneticPr fontId="78"/>
  </si>
  <si>
    <t>045-372-3131</t>
  </si>
  <si>
    <t>（月-金）8:45-12:00、14:15-18:00　
（土）8:45-12:00、13:45-16:30</t>
    <rPh sb="1" eb="2">
      <t>ゲツ</t>
    </rPh>
    <rPh sb="3" eb="4">
      <t>キン</t>
    </rPh>
    <rPh sb="30" eb="31">
      <t>ド</t>
    </rPh>
    <phoneticPr fontId="13"/>
  </si>
  <si>
    <t>http://www.hasegawa-naika.net/</t>
  </si>
  <si>
    <t>【対応診療科】内科
【対応言語】EN</t>
    <rPh sb="1" eb="3">
      <t>タイオウ</t>
    </rPh>
    <rPh sb="3" eb="6">
      <t>シンリョウカ</t>
    </rPh>
    <rPh sb="7" eb="9">
      <t>ナイカ</t>
    </rPh>
    <rPh sb="11" eb="13">
      <t>タイオウ</t>
    </rPh>
    <rPh sb="13" eb="15">
      <t>ゲンゴ</t>
    </rPh>
    <phoneticPr fontId="13"/>
  </si>
  <si>
    <t xml:space="preserve">
【対応言語】EN
【対応時間】
（月-金）8:45-12:00、14:15-18:00　
（土）8:45-12:00、13:45-16:30</t>
    <rPh sb="2" eb="4">
      <t>タイオウ</t>
    </rPh>
    <rPh sb="4" eb="6">
      <t>ゲンゴ</t>
    </rPh>
    <rPh sb="11" eb="13">
      <t>タイオウ</t>
    </rPh>
    <rPh sb="13" eb="15">
      <t>ジカン</t>
    </rPh>
    <phoneticPr fontId="1"/>
  </si>
  <si>
    <t>はな眼科</t>
    <rPh sb="2" eb="4">
      <t>ガンカ</t>
    </rPh>
    <phoneticPr fontId="13"/>
  </si>
  <si>
    <t>Hana Eye Clinic</t>
  </si>
  <si>
    <t>225-0002</t>
  </si>
  <si>
    <t>横浜市青葉区美しが丘２－２０－１８ドムス有本２０１</t>
    <rPh sb="0" eb="7">
      <t>ヨコハマシアオバクウツク</t>
    </rPh>
    <rPh sb="9" eb="10">
      <t>オカ</t>
    </rPh>
    <rPh sb="20" eb="22">
      <t>アリモト</t>
    </rPh>
    <phoneticPr fontId="13"/>
  </si>
  <si>
    <t>201, Domus Arimoto, 2-20-18, Utsukushigaoka, Aoba-ku, Yokohama-shi, Kanagawa,225-0002</t>
  </si>
  <si>
    <t>045-903-1349</t>
  </si>
  <si>
    <t>（月・水）15:00-18:30 
（金）10:00-13:00 
（土）9:00-12:00</t>
    <rPh sb="1" eb="2">
      <t>ゲツ</t>
    </rPh>
    <rPh sb="3" eb="4">
      <t>スイ</t>
    </rPh>
    <rPh sb="19" eb="20">
      <t>キン</t>
    </rPh>
    <rPh sb="35" eb="36">
      <t>ド</t>
    </rPh>
    <phoneticPr fontId="13"/>
  </si>
  <si>
    <t>https://byoinnavi.jp/clinic/29831</t>
    <phoneticPr fontId="1"/>
  </si>
  <si>
    <t>【対応診療科】眼科
【対応言語】ＥＮ</t>
    <rPh sb="1" eb="3">
      <t>タイオウ</t>
    </rPh>
    <rPh sb="3" eb="6">
      <t>シンリョウカ</t>
    </rPh>
    <rPh sb="7" eb="9">
      <t>ガンカ</t>
    </rPh>
    <rPh sb="11" eb="13">
      <t>タイオウ</t>
    </rPh>
    <rPh sb="13" eb="15">
      <t>ゲンゴ</t>
    </rPh>
    <phoneticPr fontId="13"/>
  </si>
  <si>
    <t>ペイペイ</t>
    <phoneticPr fontId="1"/>
  </si>
  <si>
    <t>【対応言語】EN
【対応時間】
（月・水）15:00-16:30
（金）10:00-13:00 
（土）9:00-12:00</t>
    <rPh sb="1" eb="3">
      <t>タイオウ</t>
    </rPh>
    <rPh sb="3" eb="5">
      <t>ゲンゴ</t>
    </rPh>
    <rPh sb="10" eb="12">
      <t>タイオウ</t>
    </rPh>
    <rPh sb="12" eb="14">
      <t>ジカン</t>
    </rPh>
    <phoneticPr fontId="1"/>
  </si>
  <si>
    <t>東川島診療所</t>
    <rPh sb="0" eb="1">
      <t>ヒガシ</t>
    </rPh>
    <rPh sb="1" eb="3">
      <t>カワシマ</t>
    </rPh>
    <rPh sb="3" eb="6">
      <t>シンリョウジョ</t>
    </rPh>
    <phoneticPr fontId="13"/>
  </si>
  <si>
    <t>Higashikawashima-cl</t>
    <phoneticPr fontId="1"/>
  </si>
  <si>
    <t>240-0041</t>
  </si>
  <si>
    <t>神奈川県横浜市保土ケ谷区東川島町15-6</t>
    <phoneticPr fontId="13"/>
  </si>
  <si>
    <t>15-6,Higashikawashimacho, Hodogayaku, Yokohama, Kanagawa</t>
    <phoneticPr fontId="1"/>
  </si>
  <si>
    <t>045-373-9899</t>
  </si>
  <si>
    <t>（月－金）9:00-12:00</t>
    <rPh sb="1" eb="2">
      <t>ゲツ</t>
    </rPh>
    <rPh sb="3" eb="4">
      <t>キン</t>
    </rPh>
    <phoneticPr fontId="13"/>
  </si>
  <si>
    <t>http://www.higashikawashima-cl.com</t>
    <phoneticPr fontId="1"/>
  </si>
  <si>
    <t>【対応診療科】内科/外科/小児科/精神科/皮膚科
【対応言語】EN/ZH</t>
    <rPh sb="1" eb="3">
      <t>タイオウ</t>
    </rPh>
    <rPh sb="3" eb="6">
      <t>シンリョウカ</t>
    </rPh>
    <rPh sb="17" eb="19">
      <t>セイシン</t>
    </rPh>
    <rPh sb="26" eb="28">
      <t>タイオウ</t>
    </rPh>
    <rPh sb="28" eb="30">
      <t>ゲンゴ</t>
    </rPh>
    <phoneticPr fontId="13"/>
  </si>
  <si>
    <t>【対応言語】EN/ZH
【対応時間】（水・木・金）9:00-12:00</t>
    <rPh sb="1" eb="3">
      <t>タイオウ</t>
    </rPh>
    <rPh sb="3" eb="5">
      <t>ゲンゴ</t>
    </rPh>
    <rPh sb="13" eb="15">
      <t>タイオウ</t>
    </rPh>
    <rPh sb="15" eb="17">
      <t>ジカン</t>
    </rPh>
    <rPh sb="19" eb="20">
      <t>スイ</t>
    </rPh>
    <rPh sb="21" eb="22">
      <t>モク</t>
    </rPh>
    <rPh sb="23" eb="24">
      <t>キン</t>
    </rPh>
    <phoneticPr fontId="1"/>
  </si>
  <si>
    <t>【対応言語】EN ZH</t>
    <rPh sb="1" eb="3">
      <t>タイオウ</t>
    </rPh>
    <rPh sb="3" eb="5">
      <t>ゲンゴ</t>
    </rPh>
    <phoneticPr fontId="1"/>
  </si>
  <si>
    <t>ポーラのクリニック</t>
    <phoneticPr fontId="13"/>
  </si>
  <si>
    <t>paula`s clinic</t>
    <phoneticPr fontId="1"/>
  </si>
  <si>
    <t>231-0032</t>
  </si>
  <si>
    <t>横浜市中区不老町3-14-5　中外ビル2Ｆ</t>
    <rPh sb="0" eb="3">
      <t>ヨコハマシ</t>
    </rPh>
    <rPh sb="3" eb="5">
      <t>ナカク</t>
    </rPh>
    <rPh sb="5" eb="7">
      <t>フロウ</t>
    </rPh>
    <rPh sb="7" eb="8">
      <t>チョウ</t>
    </rPh>
    <rPh sb="15" eb="17">
      <t>チュウガイ</t>
    </rPh>
    <phoneticPr fontId="13"/>
  </si>
  <si>
    <t>Chuugai bill 2F, 3-14-5, Fulouchou,Naka-ku,Yokohama-shi,Kanagawa,231-0032</t>
    <phoneticPr fontId="1"/>
  </si>
  <si>
    <t>045-222-8461</t>
    <phoneticPr fontId="9"/>
  </si>
  <si>
    <t>（月・火・木・金・土）　9:00-11:30　
（月・火）14:00-16:30</t>
    <rPh sb="1" eb="2">
      <t>ゲツ</t>
    </rPh>
    <rPh sb="3" eb="4">
      <t>カ</t>
    </rPh>
    <rPh sb="5" eb="6">
      <t>モク</t>
    </rPh>
    <rPh sb="7" eb="8">
      <t>キン</t>
    </rPh>
    <rPh sb="9" eb="10">
      <t>ド</t>
    </rPh>
    <rPh sb="25" eb="26">
      <t>ゲツ</t>
    </rPh>
    <rPh sb="27" eb="28">
      <t>カ</t>
    </rPh>
    <phoneticPr fontId="13"/>
  </si>
  <si>
    <t>http://paulasclinic.com/</t>
  </si>
  <si>
    <t>【対応診療科】内科
【対応言語】ＥＮ</t>
    <rPh sb="1" eb="3">
      <t>タイオウ</t>
    </rPh>
    <rPh sb="3" eb="6">
      <t>シンリョウカ</t>
    </rPh>
    <rPh sb="7" eb="9">
      <t>ナイカ</t>
    </rPh>
    <rPh sb="11" eb="13">
      <t>タイオウ</t>
    </rPh>
    <rPh sb="13" eb="15">
      <t>ゲンゴ</t>
    </rPh>
    <phoneticPr fontId="13"/>
  </si>
  <si>
    <t>【対応言語】ＥＮ
【対応時間】
（月・火・木・金・土）　9:00-11:30　
（月・火）14:00-16:30</t>
    <rPh sb="1" eb="3">
      <t>タイオウ</t>
    </rPh>
    <rPh sb="3" eb="5">
      <t>ゲンゴ</t>
    </rPh>
    <rPh sb="10" eb="12">
      <t>タイオウ</t>
    </rPh>
    <rPh sb="12" eb="14">
      <t>ジカン</t>
    </rPh>
    <phoneticPr fontId="1"/>
  </si>
  <si>
    <t>松川歯科医院</t>
    <rPh sb="0" eb="2">
      <t>マツカワ</t>
    </rPh>
    <rPh sb="2" eb="4">
      <t>シカ</t>
    </rPh>
    <rPh sb="4" eb="6">
      <t>イイン</t>
    </rPh>
    <phoneticPr fontId="13"/>
  </si>
  <si>
    <t>MATSUKAWA DENTAL OFFCE</t>
  </si>
  <si>
    <t>232-0006</t>
  </si>
  <si>
    <t>横浜市南区南太田1-28-2</t>
    <rPh sb="0" eb="3">
      <t>ヨコハマシ</t>
    </rPh>
    <rPh sb="3" eb="5">
      <t>ミナミク</t>
    </rPh>
    <rPh sb="5" eb="6">
      <t>ミナミ</t>
    </rPh>
    <rPh sb="6" eb="8">
      <t>オオタ</t>
    </rPh>
    <phoneticPr fontId="13"/>
  </si>
  <si>
    <t>1-28-2,Minamiota,Minami-Ward,Yokohama-City, Kanagawa,232-0006　　</t>
  </si>
  <si>
    <t>045-713-4682</t>
    <phoneticPr fontId="9"/>
  </si>
  <si>
    <t>（月・火・水・金）9:30～11:45、14:00～18:45
（土）9:30～11:45、14:00～15:45
休診日:木・日</t>
    <phoneticPr fontId="13"/>
  </si>
  <si>
    <t>http://matsukawadental.com</t>
  </si>
  <si>
    <t>【対応診療科】歯科
【対応言語】
EN/ZH/KO/ID（ほか通訳アプリを使って約６０カ国語対応）</t>
    <rPh sb="1" eb="3">
      <t>タイオウ</t>
    </rPh>
    <rPh sb="3" eb="6">
      <t>シンリョウカ</t>
    </rPh>
    <rPh sb="7" eb="9">
      <t>シカ</t>
    </rPh>
    <rPh sb="11" eb="13">
      <t>タイオウ</t>
    </rPh>
    <rPh sb="13" eb="15">
      <t>ゲンゴ</t>
    </rPh>
    <rPh sb="31" eb="33">
      <t>ツウヤク</t>
    </rPh>
    <rPh sb="37" eb="38">
      <t>ツカ</t>
    </rPh>
    <rPh sb="40" eb="41">
      <t>ヤク</t>
    </rPh>
    <rPh sb="44" eb="45">
      <t>コク</t>
    </rPh>
    <rPh sb="45" eb="46">
      <t>ゴ</t>
    </rPh>
    <rPh sb="46" eb="48">
      <t>タイオウ</t>
    </rPh>
    <phoneticPr fontId="13"/>
  </si>
  <si>
    <t>（現金のみ）日本円，米ドル，ユーロ</t>
    <rPh sb="1" eb="3">
      <t>ゲンキン</t>
    </rPh>
    <rPh sb="6" eb="9">
      <t>ニホンエン</t>
    </rPh>
    <rPh sb="10" eb="11">
      <t>ベイ</t>
    </rPh>
    <phoneticPr fontId="13"/>
  </si>
  <si>
    <t>【対応時間】09:30‐18:00</t>
    <rPh sb="1" eb="3">
      <t>タイオウ</t>
    </rPh>
    <rPh sb="3" eb="5">
      <t>ジカン</t>
    </rPh>
    <phoneticPr fontId="1"/>
  </si>
  <si>
    <t>【対応言語】EN.ZH.KO.ID（ほか通訳アプリを使って約６０カ国語対応）
【対応可能日時】09:30~12:00 14:00~18:00</t>
    <rPh sb="40" eb="42">
      <t>タイオウ</t>
    </rPh>
    <rPh sb="42" eb="44">
      <t>カノウ</t>
    </rPh>
    <rPh sb="44" eb="46">
      <t>ニチジ</t>
    </rPh>
    <phoneticPr fontId="13"/>
  </si>
  <si>
    <t>みなとクリニック</t>
    <phoneticPr fontId="13"/>
  </si>
  <si>
    <t>Minato Clinic</t>
  </si>
  <si>
    <t>231-0806</t>
  </si>
  <si>
    <t>神奈川県横浜市中区本牧町1-7</t>
    <phoneticPr fontId="13"/>
  </si>
  <si>
    <t>1-7,Hommokucho, Naka-ku, Yokohama-shi, Kanagawa</t>
    <phoneticPr fontId="1"/>
  </si>
  <si>
    <t>045-623-6633</t>
  </si>
  <si>
    <t>（月-土）9:00-12:00、14:30-18:00
日・祝日/お休み
夜間対応/不可</t>
    <rPh sb="1" eb="2">
      <t>ゲツ</t>
    </rPh>
    <rPh sb="3" eb="4">
      <t>ツチ</t>
    </rPh>
    <rPh sb="28" eb="29">
      <t>ニチ</t>
    </rPh>
    <rPh sb="30" eb="31">
      <t>シュク</t>
    </rPh>
    <rPh sb="31" eb="32">
      <t>ヒ</t>
    </rPh>
    <rPh sb="34" eb="35">
      <t>ヤス</t>
    </rPh>
    <rPh sb="37" eb="39">
      <t>ヤカン</t>
    </rPh>
    <rPh sb="39" eb="41">
      <t>タイオウ</t>
    </rPh>
    <rPh sb="42" eb="44">
      <t>フカ</t>
    </rPh>
    <phoneticPr fontId="13"/>
  </si>
  <si>
    <t>http://www.minato6633.com</t>
  </si>
  <si>
    <t>【対応診療科】内科/小児科/皮膚科/整形外科
【対応言語】EN/ZH</t>
    <phoneticPr fontId="13"/>
  </si>
  <si>
    <t>【対応言語】EN/ZH
【対応時間】
（月-土）9:00-12:00、14:30-18:00</t>
    <rPh sb="1" eb="3">
      <t>タイオウ</t>
    </rPh>
    <rPh sb="3" eb="5">
      <t>ゲンゴ</t>
    </rPh>
    <rPh sb="13" eb="15">
      <t>タイオウ</t>
    </rPh>
    <rPh sb="15" eb="17">
      <t>ジカン</t>
    </rPh>
    <phoneticPr fontId="1"/>
  </si>
  <si>
    <t>横浜市立市民病院</t>
    <rPh sb="0" eb="3">
      <t>ヨコハマシ</t>
    </rPh>
    <rPh sb="3" eb="4">
      <t>リツ</t>
    </rPh>
    <rPh sb="4" eb="6">
      <t>シミン</t>
    </rPh>
    <rPh sb="6" eb="8">
      <t>ビョウイン</t>
    </rPh>
    <phoneticPr fontId="13"/>
  </si>
  <si>
    <t>Yokohama Municipal Citizen's Hospital</t>
    <phoneticPr fontId="1"/>
  </si>
  <si>
    <t>221-0855</t>
    <phoneticPr fontId="1"/>
  </si>
  <si>
    <t>神奈川県横浜市神奈川区三ツ沢西町１-１</t>
    <rPh sb="0" eb="4">
      <t>カナガワケン</t>
    </rPh>
    <rPh sb="4" eb="7">
      <t>ヨコハマシ</t>
    </rPh>
    <rPh sb="7" eb="11">
      <t>カナガワク</t>
    </rPh>
    <rPh sb="11" eb="12">
      <t>ミ</t>
    </rPh>
    <rPh sb="13" eb="14">
      <t>ザワ</t>
    </rPh>
    <rPh sb="14" eb="15">
      <t>ニシ</t>
    </rPh>
    <rPh sb="15" eb="16">
      <t>マチ</t>
    </rPh>
    <phoneticPr fontId="13"/>
  </si>
  <si>
    <t>１-１,Mitsuzawanishimachi,Kanagawa-ku,Yokohama-shi,Kanagawa,221-0855</t>
    <phoneticPr fontId="1"/>
  </si>
  <si>
    <t>045-316-4580</t>
    <phoneticPr fontId="1"/>
  </si>
  <si>
    <t>（月-金）8:30-11:00
（土日・祝日）救急外来24時間対応</t>
    <rPh sb="1" eb="2">
      <t>ツキ</t>
    </rPh>
    <rPh sb="3" eb="4">
      <t>キン</t>
    </rPh>
    <rPh sb="17" eb="19">
      <t>ドニチ</t>
    </rPh>
    <rPh sb="20" eb="22">
      <t>シュクジツ</t>
    </rPh>
    <rPh sb="23" eb="25">
      <t>キュウキュウ</t>
    </rPh>
    <rPh sb="25" eb="27">
      <t>ガイライ</t>
    </rPh>
    <rPh sb="29" eb="31">
      <t>ジカン</t>
    </rPh>
    <rPh sb="31" eb="33">
      <t>タイオウ</t>
    </rPh>
    <phoneticPr fontId="13"/>
  </si>
  <si>
    <t>https://yokohama-shiminhosp.jp/index.html（日本語）
https://yokohama-shiminhosp.jp/en/index.html（英語）</t>
    <phoneticPr fontId="13"/>
  </si>
  <si>
    <t>腎臓内科/糖尿病リウマチ内科/血液内科/脳神経内科/呼吸器内科・腫瘍内科/循環器内科/消化器内科・外科/炎症性腸疾患科/乳腺外科/小児科/整形外科/形成外科/脳神経外科・救急脳神経外科/脳血管内治療科/呼吸器外科/心臓血管外科/皮膚科/泌尿器科/産婦人科/眼科/耳鼻咽喉科/神経精神科/リハビリテーション科/放射線診断科・治療科/麻酔科/歯科口腔外科/感染症内科/緩和ケア内科/救急診療科/病理診断科
≪ＭＩＣかながわ医療通訳≫
【対応言語】
EN/ZH/NE/VI/FR/ES/KO/TL/RU/PT/TH/KM/LO
≪メディフォン電話医療通訳サービス≫
【対応言語】
医療通訳：EN/ZH/KO/VI/TH/ES/PT/RU/FR/HI/MN/ID/NE/FA/MY/TL/YUE
≪タブレットを使用したテレビ電話通訳サービス≫
【対応言語】
医療通訳：EN/ZH/KO/PT/ES/VI
一般通訳:EN/ZH/KO/PT/ES/VI/TL/ID/HI/NE/FR/TH/RU</t>
    <phoneticPr fontId="1"/>
  </si>
  <si>
    <t>VISA、MASTER、Diners Club、AMEX、
JCB、NICOS</t>
    <phoneticPr fontId="1"/>
  </si>
  <si>
    <t>【対応言語】EN/ZH/MS
【対応時間】平日 8：30-17:00</t>
    <rPh sb="1" eb="3">
      <t>タイオウ</t>
    </rPh>
    <rPh sb="3" eb="5">
      <t>ゲンゴ</t>
    </rPh>
    <rPh sb="16" eb="18">
      <t>タイオウ</t>
    </rPh>
    <rPh sb="18" eb="20">
      <t>ジカン</t>
    </rPh>
    <rPh sb="21" eb="23">
      <t>ヘイジツ</t>
    </rPh>
    <phoneticPr fontId="1"/>
  </si>
  <si>
    <t>【対応言語】EN/ZH/MS
【対応時間】平日8：30-17:00</t>
    <rPh sb="1" eb="3">
      <t>タイオウ</t>
    </rPh>
    <rPh sb="3" eb="5">
      <t>ゲンゴ</t>
    </rPh>
    <rPh sb="16" eb="18">
      <t>タイオウ</t>
    </rPh>
    <rPh sb="18" eb="20">
      <t>ジカン</t>
    </rPh>
    <rPh sb="21" eb="23">
      <t>ヘイジツ</t>
    </rPh>
    <phoneticPr fontId="1"/>
  </si>
  <si>
    <t>≪ＭＩＣかながわ医療通訳≫
【対応言語】
EN/ZH/NE/VI/FR/ES/KO/TL/RU/PT/TH/KM/LO
【対応時間】
平日8:30-17:00</t>
    <phoneticPr fontId="1"/>
  </si>
  <si>
    <t xml:space="preserve">≪メディフォン電話医療通訳サービス≫
医療通訳：EN/ZH/KO/VI/TH/ES/PT/RU/FR/HI/MN/ID/NE/FA/MY/TL/YUE
【対応時間】8:30～24:00
≪タブレットを使用したテレビ電話通訳サービス≫
医療通訳
EN/ZH/KO：平日8:30-18:30
PT/ES/VI：平日9:00-17:30
一般通訳
EN/ZH/KO/PT/ES：24時間365日
TH：9：00-21：00　365日
RU/ID/NE/HI：平日9：00-18：00
VI：9：00-20：00　365日
FR/TL：平日9：00-19：00
</t>
    <rPh sb="132" eb="134">
      <t>ヘイジツ</t>
    </rPh>
    <rPh sb="154" eb="156">
      <t>ヘイジツ</t>
    </rPh>
    <rPh sb="190" eb="192">
      <t>ジカン</t>
    </rPh>
    <rPh sb="195" eb="196">
      <t>ニチ</t>
    </rPh>
    <rPh sb="214" eb="215">
      <t>ニチ</t>
    </rPh>
    <rPh sb="228" eb="230">
      <t>ヘイジツ</t>
    </rPh>
    <rPh sb="258" eb="259">
      <t>ニチ</t>
    </rPh>
    <rPh sb="266" eb="268">
      <t>ヘイジツ</t>
    </rPh>
    <phoneticPr fontId="1"/>
  </si>
  <si>
    <t>外来受診時の簡易な会話や病棟での日常会話の補助等にポケトークを使用</t>
    <rPh sb="0" eb="2">
      <t>ガイライ</t>
    </rPh>
    <rPh sb="2" eb="4">
      <t>ジュシン</t>
    </rPh>
    <rPh sb="4" eb="5">
      <t>ジ</t>
    </rPh>
    <rPh sb="6" eb="8">
      <t>カンイ</t>
    </rPh>
    <rPh sb="9" eb="11">
      <t>カイワ</t>
    </rPh>
    <rPh sb="12" eb="14">
      <t>ビョウトウ</t>
    </rPh>
    <rPh sb="16" eb="20">
      <t>ニチジョウカイワ</t>
    </rPh>
    <rPh sb="21" eb="23">
      <t>ホジョ</t>
    </rPh>
    <rPh sb="23" eb="24">
      <t>トウ</t>
    </rPh>
    <rPh sb="31" eb="33">
      <t>シヨウ</t>
    </rPh>
    <phoneticPr fontId="1"/>
  </si>
  <si>
    <t>横浜市立大学附属病院</t>
    <rPh sb="0" eb="10">
      <t>ヨコハマシリツダイガクフゾクビョウイン</t>
    </rPh>
    <phoneticPr fontId="13"/>
  </si>
  <si>
    <t>YOKOHAMA CITY UNIVERSITY HOSPITAL</t>
    <phoneticPr fontId="1"/>
  </si>
  <si>
    <t>236-0004</t>
    <phoneticPr fontId="1"/>
  </si>
  <si>
    <t>神奈川県横浜市金沢区福浦3-9</t>
    <rPh sb="0" eb="4">
      <t>カナガワケン</t>
    </rPh>
    <rPh sb="4" eb="7">
      <t>ヨコハマシ</t>
    </rPh>
    <rPh sb="7" eb="10">
      <t>カナザワク</t>
    </rPh>
    <rPh sb="10" eb="12">
      <t>フクウラ</t>
    </rPh>
    <phoneticPr fontId="13"/>
  </si>
  <si>
    <t>3-9,Fukuura,Kanazawa-ku,Yokohama-shi,Kanagawa,236-0004</t>
    <phoneticPr fontId="1"/>
  </si>
  <si>
    <t>045-787-2800</t>
    <phoneticPr fontId="1"/>
  </si>
  <si>
    <t>（月-金）8:30-10:30
休日:休診</t>
    <rPh sb="1" eb="2">
      <t>ゲツ</t>
    </rPh>
    <rPh sb="3" eb="4">
      <t>キン</t>
    </rPh>
    <rPh sb="16" eb="18">
      <t>キュウジツ</t>
    </rPh>
    <rPh sb="19" eb="21">
      <t>キュウシン</t>
    </rPh>
    <phoneticPr fontId="13"/>
  </si>
  <si>
    <t>【対応診療科】
救急科/内科/外科/小児科/精神科/皮膚科/脳神経外科/泌尿器科/整形外科/眼科/耳鼻咽喉科/産科/婦人科/歯科
【対応言語】EN
≪医療通訳派遣サービス≫
EN/ZH/KO/PT/ES/TL/TH/VI/NE/FR/RU/ラオス語/朝鮮語/カンボジア語
≪その他の電話医療通訳≫
EN/ZH/KO/VI/RU/PT/TH/ES/TL/FR/MN/HI/ID/FA/NE/ミャンマー語/広東語
（ベストエフォート対応）
AR/UR/LO/BM/台湾語/IT/KM/ダリ―語/DE/PS/SI/TR/TA/MS/UK
≪ビデオ医療通訳≫
EN/ZH/ES/PT</t>
    <rPh sb="1" eb="3">
      <t>タイオウ</t>
    </rPh>
    <rPh sb="3" eb="6">
      <t>シンリョウカ</t>
    </rPh>
    <rPh sb="66" eb="68">
      <t>タイオウ</t>
    </rPh>
    <rPh sb="68" eb="70">
      <t>ゲンゴ</t>
    </rPh>
    <rPh sb="76" eb="78">
      <t>イリョウ</t>
    </rPh>
    <rPh sb="78" eb="80">
      <t>ツウヤク</t>
    </rPh>
    <rPh sb="80" eb="82">
      <t>ハケン</t>
    </rPh>
    <rPh sb="126" eb="129">
      <t>チョウセンゴ</t>
    </rPh>
    <rPh sb="135" eb="136">
      <t>ゴ</t>
    </rPh>
    <rPh sb="137" eb="138">
      <t>タ</t>
    </rPh>
    <rPh sb="139" eb="141">
      <t>デンワ</t>
    </rPh>
    <rPh sb="141" eb="143">
      <t>イリョウ</t>
    </rPh>
    <rPh sb="143" eb="145">
      <t>ツウヤク</t>
    </rPh>
    <rPh sb="197" eb="198">
      <t>ゴ</t>
    </rPh>
    <rPh sb="199" eb="202">
      <t>カントンゴ</t>
    </rPh>
    <rPh sb="215" eb="217">
      <t>タイオウ</t>
    </rPh>
    <rPh sb="231" eb="234">
      <t>タイワンゴ</t>
    </rPh>
    <rPh sb="243" eb="245">
      <t>ーゴ</t>
    </rPh>
    <rPh sb="268" eb="270">
      <t>イリョウ</t>
    </rPh>
    <rPh sb="270" eb="272">
      <t>ツウヤク</t>
    </rPh>
    <phoneticPr fontId="13"/>
  </si>
  <si>
    <t>VISA、MASTER、AMEX、Diners Club、JCB、DC、Discover</t>
    <phoneticPr fontId="1"/>
  </si>
  <si>
    <t>（必要に応じて外部機関へ依頼しますので、事前にご連絡ください）
EN/ZH/KO/PT/ES/TL/TH/VI/NE/FR/RU/ラオス語/朝鮮語/カンボジア語</t>
    <rPh sb="1" eb="3">
      <t>ヒツヨウ</t>
    </rPh>
    <rPh sb="4" eb="5">
      <t>オウ</t>
    </rPh>
    <rPh sb="7" eb="9">
      <t>ガイブ</t>
    </rPh>
    <rPh sb="9" eb="11">
      <t>キカン</t>
    </rPh>
    <rPh sb="12" eb="14">
      <t>イライ</t>
    </rPh>
    <rPh sb="20" eb="22">
      <t>ジゼン</t>
    </rPh>
    <rPh sb="24" eb="26">
      <t>レンラク</t>
    </rPh>
    <rPh sb="70" eb="73">
      <t>チョウセンゴ</t>
    </rPh>
    <rPh sb="79" eb="80">
      <t>ゴ</t>
    </rPh>
    <phoneticPr fontId="1"/>
  </si>
  <si>
    <t>≪その他の電話医療通訳≫
EN/ZH/KO/VI/RU/PT/TH/ES/TL/FR/MN/HI/ID/FA/NE/ミャンマー語/広東語（24時間）
（ベストエフォート対応）
AR/UR/LO/BM/台湾語/IT/KM/ダリ―語/DE/PS/SI/TR/TA/MS/UK
≪ビデオ医療通訳≫
EN/ZH/ES/PT(平日8:30-18:00)</t>
    <rPh sb="3" eb="4">
      <t>タ</t>
    </rPh>
    <rPh sb="5" eb="7">
      <t>デンワ</t>
    </rPh>
    <rPh sb="7" eb="9">
      <t>イリョウ</t>
    </rPh>
    <rPh sb="9" eb="11">
      <t>ツウヤク</t>
    </rPh>
    <rPh sb="63" eb="64">
      <t>ゴ</t>
    </rPh>
    <rPh sb="65" eb="68">
      <t>カントンゴ</t>
    </rPh>
    <rPh sb="71" eb="73">
      <t>ジカン</t>
    </rPh>
    <rPh sb="140" eb="142">
      <t>イリョウ</t>
    </rPh>
    <rPh sb="142" eb="144">
      <t>ツウヤク</t>
    </rPh>
    <rPh sb="158" eb="160">
      <t>ヘイジツ</t>
    </rPh>
    <phoneticPr fontId="1"/>
  </si>
  <si>
    <t>○</t>
    <phoneticPr fontId="78"/>
  </si>
  <si>
    <t>自動翻訳機（ポケトーク）を使用</t>
    <rPh sb="0" eb="2">
      <t>ジドウ</t>
    </rPh>
    <rPh sb="2" eb="4">
      <t>ホンヤク</t>
    </rPh>
    <rPh sb="4" eb="5">
      <t>キ</t>
    </rPh>
    <rPh sb="13" eb="15">
      <t>シヨウ</t>
    </rPh>
    <phoneticPr fontId="1"/>
  </si>
  <si>
    <t>横浜市立みなと赤十字病院</t>
    <rPh sb="0" eb="4">
      <t>ヨコハマシリツ</t>
    </rPh>
    <rPh sb="7" eb="10">
      <t>セキジュウジ</t>
    </rPh>
    <rPh sb="10" eb="12">
      <t>ビョウイン</t>
    </rPh>
    <phoneticPr fontId="13"/>
  </si>
  <si>
    <t>Yokohama City Minato Red Cross Hospital</t>
  </si>
  <si>
    <t>231-8682</t>
  </si>
  <si>
    <t>神奈川県横浜市中区新山下3-12-1</t>
    <phoneticPr fontId="13"/>
  </si>
  <si>
    <t>3-12-1,Shinyamashita, Naka-ku, Yokohama</t>
    <phoneticPr fontId="1"/>
  </si>
  <si>
    <t>045-628-6100</t>
  </si>
  <si>
    <t>（月-金）8:30-11:00
　　紹介状をお持ちの方は8:15-
　  救急外来24時間対応
（土日・祝日）救急外来24時間対応</t>
    <rPh sb="37" eb="39">
      <t>キュウキュウ</t>
    </rPh>
    <rPh sb="39" eb="41">
      <t>ガイライ</t>
    </rPh>
    <rPh sb="43" eb="45">
      <t>ジカン</t>
    </rPh>
    <rPh sb="45" eb="47">
      <t>タイオウ</t>
    </rPh>
    <rPh sb="49" eb="51">
      <t>ドニチ</t>
    </rPh>
    <rPh sb="52" eb="54">
      <t>シュクジツ</t>
    </rPh>
    <phoneticPr fontId="13"/>
  </si>
  <si>
    <t>http://www.yokohama.jrc.or.jp</t>
    <phoneticPr fontId="13"/>
  </si>
  <si>
    <t xml:space="preserve">【対応診療科】
救急科/内科/外科/小児科/精神科/皮膚科/脳神経外科/泌尿器科/整形外科/眼科/耳鼻咽喉科/産科/婦人科/歯科/その他
【対応言語】
EN/ZH/KO/PT/ES/RU/NE/HI/ID/TH/VI/FR/TL（ビデオ通訳）
ZH/KO/TL/PT/ES/EN/TH/VI/LO/RU/FR/NE/カンボジア語（派遣通訳）
</t>
    <rPh sb="1" eb="6">
      <t>タイオウシンリョウカ</t>
    </rPh>
    <rPh sb="70" eb="72">
      <t>タイオウ</t>
    </rPh>
    <rPh sb="72" eb="74">
      <t>ゲンゴ</t>
    </rPh>
    <rPh sb="118" eb="120">
      <t>ツウヤク</t>
    </rPh>
    <rPh sb="165" eb="169">
      <t>ハケンツウヤク</t>
    </rPh>
    <phoneticPr fontId="13"/>
  </si>
  <si>
    <r>
      <t xml:space="preserve">VISA, MASTER, JCB, AMEX, </t>
    </r>
    <r>
      <rPr>
        <sz val="11"/>
        <color theme="1"/>
        <rFont val="ＭＳ Ｐゴシック"/>
        <family val="3"/>
        <charset val="128"/>
      </rPr>
      <t>Diners Club, DC, UC, DISCOVER, 銀聯(Union Pay)</t>
    </r>
    <phoneticPr fontId="1"/>
  </si>
  <si>
    <t>デビットカード、（銀聯(Union Pay)のみ平日時間内のみ対応可）</t>
    <phoneticPr fontId="1"/>
  </si>
  <si>
    <t>【対応言語】EN
【対応時間】（月-金）8:30-17:00</t>
    <rPh sb="1" eb="3">
      <t>タイオウ</t>
    </rPh>
    <rPh sb="3" eb="5">
      <t>ゲンゴ</t>
    </rPh>
    <rPh sb="10" eb="12">
      <t>タイオウ</t>
    </rPh>
    <rPh sb="12" eb="14">
      <t>ジカン</t>
    </rPh>
    <rPh sb="16" eb="17">
      <t>ゲツ</t>
    </rPh>
    <rPh sb="18" eb="19">
      <t>キン</t>
    </rPh>
    <phoneticPr fontId="16"/>
  </si>
  <si>
    <t>≪ＭＩＣかながわ医療通訳≫
【対応言語】
ZH/KO/TL/PT/ES/EN/TH/VI/LO/RU/FR/NE/カンボジア語
【対応時間】原則　平日の8:30-17:00</t>
    <rPh sb="8" eb="10">
      <t>イリョウ</t>
    </rPh>
    <rPh sb="10" eb="12">
      <t>ツウヤク</t>
    </rPh>
    <rPh sb="15" eb="17">
      <t>タイオウ</t>
    </rPh>
    <rPh sb="17" eb="19">
      <t>ゲンゴ</t>
    </rPh>
    <rPh sb="62" eb="63">
      <t>ゴ</t>
    </rPh>
    <rPh sb="65" eb="67">
      <t>タイオウ</t>
    </rPh>
    <rPh sb="67" eb="69">
      <t>ジカン</t>
    </rPh>
    <rPh sb="70" eb="72">
      <t>ゲンソク</t>
    </rPh>
    <rPh sb="73" eb="75">
      <t>ヘイジツ</t>
    </rPh>
    <phoneticPr fontId="1"/>
  </si>
  <si>
    <t>≪ビデオ通訳≫　
24時間:EN/ZH/KO/PT/ES
平日9:00～18:00:RU/NE/HI/ID
365日9:00～21:00:TH　
365日9:00～20:00:VI
平日9:00～19:00:FR/TL　</t>
    <phoneticPr fontId="1"/>
  </si>
  <si>
    <r>
      <t>英語を話せる医師による外来、</t>
    </r>
    <r>
      <rPr>
        <sz val="11"/>
        <color theme="1"/>
        <rFont val="ＭＳ Ｐゴシック"/>
        <family val="3"/>
        <charset val="128"/>
      </rPr>
      <t>機械翻訳アプリ（Voice Tra）を使用</t>
    </r>
    <rPh sb="14" eb="16">
      <t>キカイ</t>
    </rPh>
    <rPh sb="16" eb="18">
      <t>ホンヤク</t>
    </rPh>
    <rPh sb="33" eb="35">
      <t>シヨウ</t>
    </rPh>
    <phoneticPr fontId="1"/>
  </si>
  <si>
    <t>医療法人社団慶博会　関内医院</t>
    <rPh sb="10" eb="12">
      <t>カンナイ</t>
    </rPh>
    <phoneticPr fontId="13"/>
  </si>
  <si>
    <t>Medical Corporation KEIHAKUKAI Kannai Medical Clinic</t>
  </si>
  <si>
    <t>231-0015</t>
  </si>
  <si>
    <t>神奈川県横浜市中区尾上町5-76　明治屋尾上町ビル3階</t>
    <rPh sb="0" eb="4">
      <t>カナガワケン</t>
    </rPh>
    <rPh sb="26" eb="27">
      <t>カイ</t>
    </rPh>
    <phoneticPr fontId="13"/>
  </si>
  <si>
    <t>MeidiyaonoechoBLDG.3F,5-76,Onoe-cho, Naka-ku, Yokohama-shi,Kanagawa,231-0015</t>
    <phoneticPr fontId="1"/>
  </si>
  <si>
    <t>045-663-7161</t>
  </si>
  <si>
    <t>（月・火・金）9:00‐12:45、15:00‐17:45（水・木）10:00‐12:45、15:00‐17:45
（土・日）10:00‐12:45
※担当医師が不在の場合もありますので、来院前にご連絡ください。</t>
    <rPh sb="1" eb="2">
      <t>ゲツ</t>
    </rPh>
    <rPh sb="3" eb="4">
      <t>ヒ</t>
    </rPh>
    <rPh sb="5" eb="6">
      <t>キン</t>
    </rPh>
    <rPh sb="30" eb="31">
      <t>スイ</t>
    </rPh>
    <rPh sb="32" eb="33">
      <t>キ</t>
    </rPh>
    <rPh sb="59" eb="60">
      <t>ド</t>
    </rPh>
    <rPh sb="61" eb="62">
      <t>ニチ</t>
    </rPh>
    <rPh sb="76" eb="78">
      <t>タントウ</t>
    </rPh>
    <rPh sb="78" eb="80">
      <t>イシ</t>
    </rPh>
    <rPh sb="81" eb="83">
      <t>フザイ</t>
    </rPh>
    <rPh sb="84" eb="86">
      <t>バアイ</t>
    </rPh>
    <rPh sb="94" eb="96">
      <t>ライイン</t>
    </rPh>
    <rPh sb="96" eb="97">
      <t>マエ</t>
    </rPh>
    <rPh sb="99" eb="101">
      <t>レンラク</t>
    </rPh>
    <phoneticPr fontId="13"/>
  </si>
  <si>
    <t>https://www.kannai-iin.com/（日本語）</t>
    <rPh sb="28" eb="30">
      <t>ニホン</t>
    </rPh>
    <rPh sb="30" eb="31">
      <t>ゴ</t>
    </rPh>
    <phoneticPr fontId="1"/>
  </si>
  <si>
    <t>【対応診療科】内科/外科
【対応言語】EN</t>
    <rPh sb="1" eb="3">
      <t>タイオウ</t>
    </rPh>
    <rPh sb="3" eb="6">
      <t>シンリョウカ</t>
    </rPh>
    <rPh sb="7" eb="9">
      <t>ナイカ</t>
    </rPh>
    <rPh sb="10" eb="12">
      <t>ゲカ</t>
    </rPh>
    <rPh sb="14" eb="16">
      <t>タイオウ</t>
    </rPh>
    <rPh sb="16" eb="18">
      <t>ゲンゴ</t>
    </rPh>
    <phoneticPr fontId="13"/>
  </si>
  <si>
    <t>【対応言語】EN
対応時間は要問合せ</t>
    <rPh sb="1" eb="3">
      <t>タイオウ</t>
    </rPh>
    <rPh sb="3" eb="5">
      <t>ゲンゴ</t>
    </rPh>
    <rPh sb="9" eb="11">
      <t>タイオウ</t>
    </rPh>
    <rPh sb="11" eb="13">
      <t>ジカン</t>
    </rPh>
    <rPh sb="14" eb="15">
      <t>ヨウ</t>
    </rPh>
    <rPh sb="15" eb="17">
      <t>トイアワ</t>
    </rPh>
    <phoneticPr fontId="1"/>
  </si>
  <si>
    <t>医療法人社団慶博会　つなしま医院</t>
    <phoneticPr fontId="13"/>
  </si>
  <si>
    <t>Medical Corporation KEIHAKUKAI Tsunashima Medical Clinic</t>
  </si>
  <si>
    <t>223-0052</t>
  </si>
  <si>
    <t>神奈川県横浜市港北区綱島東1-6-10　Ｔ’ｓＢＲＩＧＨＴＩＡ綱島3階</t>
    <rPh sb="0" eb="4">
      <t>カナガワケン</t>
    </rPh>
    <rPh sb="34" eb="35">
      <t>カイ</t>
    </rPh>
    <phoneticPr fontId="13"/>
  </si>
  <si>
    <t>T's BRIGHTIA Tsunashima 3F, Tsunashimahigashi, Kohuku-ku, Yokohama-shi,Kanagawa,223-0052</t>
  </si>
  <si>
    <t>045-531-1212</t>
  </si>
  <si>
    <t>（月‐土）9:00‐12:30、14:30‐17:30
（日）9:00‐12:30※担当医師が不在の場合もありますので、来院前にご連絡ください。
※対応可能な場合あり</t>
    <rPh sb="1" eb="2">
      <t>ツキ</t>
    </rPh>
    <rPh sb="3" eb="4">
      <t>ツチ</t>
    </rPh>
    <rPh sb="29" eb="30">
      <t>ニチ</t>
    </rPh>
    <rPh sb="74" eb="76">
      <t>タイオウ</t>
    </rPh>
    <rPh sb="76" eb="78">
      <t>カノウ</t>
    </rPh>
    <rPh sb="79" eb="81">
      <t>バアイ</t>
    </rPh>
    <phoneticPr fontId="13"/>
  </si>
  <si>
    <t>http://www.tsunashima-iin.com/（日本語）</t>
    <rPh sb="31" eb="33">
      <t>ニホン</t>
    </rPh>
    <rPh sb="33" eb="34">
      <t>ゴ</t>
    </rPh>
    <phoneticPr fontId="13"/>
  </si>
  <si>
    <t>【対応言語】EN
対応時間は要問合せ</t>
    <rPh sb="1" eb="3">
      <t>タイオウ</t>
    </rPh>
    <rPh sb="3" eb="5">
      <t>ゲンゴ</t>
    </rPh>
    <phoneticPr fontId="1"/>
  </si>
  <si>
    <t>医療法人社団慶博会　村山クリニック</t>
    <phoneticPr fontId="13"/>
  </si>
  <si>
    <t>Medical Corporation KEIHAKUKAI Murayama Clinic</t>
  </si>
  <si>
    <t>232-0021</t>
  </si>
  <si>
    <t>神奈川県横浜市南区真金町1-7</t>
    <rPh sb="0" eb="4">
      <t>カナガワケン</t>
    </rPh>
    <phoneticPr fontId="13"/>
  </si>
  <si>
    <t>1-7, Magane-cho, Minami-ku, Yokohama-shi,Kanagawa,232-0021</t>
  </si>
  <si>
    <t>045-251-2500</t>
  </si>
  <si>
    <t>（月-土）9:00‐12:30、15:00‐17:30
※担当医師が不在の場合もありますので、来院前にご連絡ください。</t>
    <rPh sb="1" eb="2">
      <t>ゲツ</t>
    </rPh>
    <rPh sb="3" eb="4">
      <t>ツチ</t>
    </rPh>
    <rPh sb="29" eb="31">
      <t>タントウ</t>
    </rPh>
    <rPh sb="31" eb="33">
      <t>イシ</t>
    </rPh>
    <rPh sb="34" eb="36">
      <t>フザイ</t>
    </rPh>
    <rPh sb="37" eb="39">
      <t>バアイ</t>
    </rPh>
    <rPh sb="47" eb="49">
      <t>ライイン</t>
    </rPh>
    <rPh sb="49" eb="50">
      <t>マエ</t>
    </rPh>
    <rPh sb="52" eb="54">
      <t>レンラク</t>
    </rPh>
    <phoneticPr fontId="13"/>
  </si>
  <si>
    <t>https://www.murayama-cl.com/（日本語）</t>
    <rPh sb="29" eb="32">
      <t>ニホンゴ</t>
    </rPh>
    <phoneticPr fontId="13"/>
  </si>
  <si>
    <t>【対応言語】EN/(ZH)
対応日時は要問合せ
中国語が話せるスタッフによる受付あり（不定期）</t>
    <rPh sb="1" eb="3">
      <t>タイオウ</t>
    </rPh>
    <rPh sb="3" eb="5">
      <t>ゲンゴ</t>
    </rPh>
    <phoneticPr fontId="1"/>
  </si>
  <si>
    <t>医療法人社団緑十字クリニック</t>
    <phoneticPr fontId="13"/>
  </si>
  <si>
    <t>Midorijuji clinic</t>
  </si>
  <si>
    <t>225-0011</t>
  </si>
  <si>
    <t>神奈川県横浜市青葉区あざみ野2-19-10</t>
    <rPh sb="0" eb="4">
      <t>カナガワケン</t>
    </rPh>
    <rPh sb="4" eb="7">
      <t>アオバク</t>
    </rPh>
    <phoneticPr fontId="13"/>
  </si>
  <si>
    <t>2-19-10, Azamino, Aoba-ku, Yokohama-shi, Kanagawa,225-0011</t>
  </si>
  <si>
    <t>045-902-3220</t>
  </si>
  <si>
    <t>（月-土） 9:00-12:00 
（月-金）14:00-18:30</t>
    <rPh sb="1" eb="2">
      <t>ゲツ</t>
    </rPh>
    <phoneticPr fontId="13"/>
  </si>
  <si>
    <t>http://green-cross-clinic.com</t>
    <phoneticPr fontId="13"/>
  </si>
  <si>
    <t>【対応診療科】内科、外科
【対応言語】EN/DE</t>
    <rPh sb="1" eb="3">
      <t>タイオウ</t>
    </rPh>
    <rPh sb="3" eb="6">
      <t>シンリョウカ</t>
    </rPh>
    <rPh sb="7" eb="9">
      <t>ナイカ</t>
    </rPh>
    <rPh sb="10" eb="12">
      <t>ゲカ</t>
    </rPh>
    <rPh sb="14" eb="16">
      <t>タイオウ</t>
    </rPh>
    <rPh sb="16" eb="18">
      <t>ゲンゴ</t>
    </rPh>
    <phoneticPr fontId="13"/>
  </si>
  <si>
    <t>VISA、MASTER、American Express、Diners Club、Discover</t>
  </si>
  <si>
    <t>交通系マネー, Ali pay, Wechat pay, D払い</t>
    <rPh sb="0" eb="1">
      <t>ハライ</t>
    </rPh>
    <phoneticPr fontId="13"/>
  </si>
  <si>
    <t xml:space="preserve">【対応言語と対応時間】
EN:水（9:00-12:00 14:00-18:00）、第2・第3土曜日（9:00-12:00）　
ＤE:月火（9:00-12:00 14:00-18:00）、第1・第4土曜日（9:00-12:00） </t>
    <rPh sb="1" eb="3">
      <t>タイオウ</t>
    </rPh>
    <rPh sb="3" eb="5">
      <t>ゲンゴ</t>
    </rPh>
    <rPh sb="6" eb="8">
      <t>タイオウ</t>
    </rPh>
    <rPh sb="8" eb="10">
      <t>ジカン</t>
    </rPh>
    <phoneticPr fontId="1"/>
  </si>
  <si>
    <t>菊名記念病院</t>
    <phoneticPr fontId="13"/>
  </si>
  <si>
    <t>Kikuna Memorial Hospital</t>
  </si>
  <si>
    <t>222-0011</t>
  </si>
  <si>
    <t>神奈川県横浜市港北区菊名4-4-27</t>
    <rPh sb="0" eb="4">
      <t>カナガワケン</t>
    </rPh>
    <phoneticPr fontId="13"/>
  </si>
  <si>
    <t>4-4-27，Kikuna,Kouhoku－ku，Yokohama-shi，Kanagawa,222-0011</t>
  </si>
  <si>
    <t>045-402-7111</t>
  </si>
  <si>
    <t>（月-土）9:00-16:30
　　救急外来24時間対応
（日・祝日）救急外来24時間対応</t>
    <rPh sb="3" eb="4">
      <t>ド</t>
    </rPh>
    <phoneticPr fontId="13"/>
  </si>
  <si>
    <t>https://kmh.or.jp</t>
  </si>
  <si>
    <t>【対応診療科】救急科/内科/外科/脳神経外科/泌尿器科/整形外科
【対応言語】EN</t>
    <rPh sb="1" eb="3">
      <t>タイオウ</t>
    </rPh>
    <rPh sb="3" eb="6">
      <t>シンリョウカ</t>
    </rPh>
    <rPh sb="34" eb="36">
      <t>タイオウ</t>
    </rPh>
    <rPh sb="36" eb="38">
      <t>ゲンゴ</t>
    </rPh>
    <phoneticPr fontId="13"/>
  </si>
  <si>
    <t>Visa、JCB、MASTER、AMEX、Diners Club</t>
    <phoneticPr fontId="1"/>
  </si>
  <si>
    <t>社会福祉法人恩賜財団済生会横浜市東部病院</t>
    <phoneticPr fontId="13"/>
  </si>
  <si>
    <t>Social Welfare Organization Imperial Gift Foundation, Inc.
Saiseikai Yokohama-shi tobu Hospital</t>
    <phoneticPr fontId="1"/>
  </si>
  <si>
    <t>230-8765</t>
  </si>
  <si>
    <t>神奈川県横浜市鶴見区下末吉3-6-1</t>
    <phoneticPr fontId="13"/>
  </si>
  <si>
    <t>3-6-1,Shimosueyoshi,Tsurumi Ward, Yokohama, Kanagawa ,230-8765</t>
  </si>
  <si>
    <t>045-576-3000</t>
  </si>
  <si>
    <t>（月-金）8:30-11:00
　　救急外来24時間対応
（土日・祝日）救急外来24時間対応</t>
    <rPh sb="1" eb="2">
      <t>ツキ</t>
    </rPh>
    <rPh sb="3" eb="4">
      <t>キン</t>
    </rPh>
    <rPh sb="18" eb="20">
      <t>キュウキュウ</t>
    </rPh>
    <rPh sb="20" eb="22">
      <t>ガイライ</t>
    </rPh>
    <rPh sb="24" eb="26">
      <t>ジカン</t>
    </rPh>
    <rPh sb="26" eb="28">
      <t>タイオウ</t>
    </rPh>
    <rPh sb="30" eb="32">
      <t>ドニチ</t>
    </rPh>
    <rPh sb="33" eb="35">
      <t>シュクジツ</t>
    </rPh>
    <rPh sb="36" eb="38">
      <t>キュウキュウ</t>
    </rPh>
    <rPh sb="38" eb="40">
      <t>ガイライ</t>
    </rPh>
    <rPh sb="42" eb="44">
      <t>ジカン</t>
    </rPh>
    <rPh sb="44" eb="46">
      <t>タイオウ</t>
    </rPh>
    <phoneticPr fontId="13"/>
  </si>
  <si>
    <t>http://www.tobu.saiseikai.or.jp/ (日本語)
http://www.tobu.saiseikai.or.jp/en/ (英語)</t>
  </si>
  <si>
    <t>【対応診療科】
救急科/整形外科/総合内科/消化器内科/消化器外科/小児肝臓消化器科/呼吸器内科/呼吸器外科/循環器内科/不整脈科/心臓血管外科/血管外科/糖尿病・内分泌内科/脳血管・神経内科/脳神経外科・脳血管内治療科/腎臓内科/泌尿器科/産婦人科/乳腺外科/小児科/精神科/リハビリテーション科/眼科/耳鼻咽喉科/皮膚科/口腔外科/集中治療科/麻酔科/放射線治療科/放射線診断科/病理科/臨床検査科
【対応言語】
ZH/KO/HI/MS/VI/TL/TH/AR/EN/FR/DE/IT/ES/PT/RU/NE/ID/KM/MN</t>
    <rPh sb="8" eb="10">
      <t>キュウキュウ</t>
    </rPh>
    <rPh sb="10" eb="11">
      <t>カ</t>
    </rPh>
    <rPh sb="12" eb="14">
      <t>セイケイ</t>
    </rPh>
    <rPh sb="14" eb="16">
      <t>ゲカ</t>
    </rPh>
    <rPh sb="17" eb="19">
      <t>ソウゴウ</t>
    </rPh>
    <rPh sb="19" eb="21">
      <t>ナイカ</t>
    </rPh>
    <rPh sb="22" eb="25">
      <t>ショウカキ</t>
    </rPh>
    <rPh sb="25" eb="27">
      <t>ナイカ</t>
    </rPh>
    <rPh sb="28" eb="31">
      <t>ショウカキ</t>
    </rPh>
    <rPh sb="31" eb="33">
      <t>ゲカ</t>
    </rPh>
    <rPh sb="34" eb="36">
      <t>ショウニ</t>
    </rPh>
    <rPh sb="36" eb="38">
      <t>カンゾウ</t>
    </rPh>
    <rPh sb="38" eb="41">
      <t>ショウカキ</t>
    </rPh>
    <rPh sb="41" eb="42">
      <t>カ</t>
    </rPh>
    <rPh sb="43" eb="46">
      <t>コキュウキ</t>
    </rPh>
    <rPh sb="46" eb="48">
      <t>ナイカ</t>
    </rPh>
    <rPh sb="49" eb="52">
      <t>コキュウキ</t>
    </rPh>
    <rPh sb="52" eb="54">
      <t>ゲカ</t>
    </rPh>
    <rPh sb="55" eb="58">
      <t>ジュンカンキ</t>
    </rPh>
    <rPh sb="58" eb="60">
      <t>ナイカ</t>
    </rPh>
    <rPh sb="61" eb="64">
      <t>フセイミャク</t>
    </rPh>
    <rPh sb="64" eb="65">
      <t>カ</t>
    </rPh>
    <rPh sb="66" eb="68">
      <t>シンゾウ</t>
    </rPh>
    <rPh sb="68" eb="70">
      <t>ケッカン</t>
    </rPh>
    <rPh sb="70" eb="72">
      <t>ゲカ</t>
    </rPh>
    <rPh sb="73" eb="75">
      <t>ケッカン</t>
    </rPh>
    <rPh sb="75" eb="77">
      <t>ゲカ</t>
    </rPh>
    <rPh sb="78" eb="81">
      <t>トウニョウビョウ</t>
    </rPh>
    <rPh sb="82" eb="85">
      <t>ナイブンピツ</t>
    </rPh>
    <rPh sb="85" eb="87">
      <t>ナイカ</t>
    </rPh>
    <rPh sb="88" eb="89">
      <t>ノウ</t>
    </rPh>
    <rPh sb="89" eb="91">
      <t>ケッカン</t>
    </rPh>
    <rPh sb="92" eb="94">
      <t>シンケイ</t>
    </rPh>
    <rPh sb="94" eb="96">
      <t>ナイカ</t>
    </rPh>
    <rPh sb="97" eb="100">
      <t>ノウシンケイ</t>
    </rPh>
    <rPh sb="100" eb="102">
      <t>ゲカ</t>
    </rPh>
    <rPh sb="103" eb="104">
      <t>ノウ</t>
    </rPh>
    <rPh sb="104" eb="106">
      <t>ケッカン</t>
    </rPh>
    <rPh sb="106" eb="107">
      <t>ナイ</t>
    </rPh>
    <rPh sb="107" eb="109">
      <t>チリョウ</t>
    </rPh>
    <rPh sb="109" eb="110">
      <t>カ</t>
    </rPh>
    <rPh sb="111" eb="113">
      <t>ジンゾウ</t>
    </rPh>
    <rPh sb="113" eb="115">
      <t>ナイカ</t>
    </rPh>
    <rPh sb="116" eb="120">
      <t>ヒニョウキカ</t>
    </rPh>
    <rPh sb="121" eb="125">
      <t>サンフジンカ</t>
    </rPh>
    <rPh sb="126" eb="128">
      <t>ニュウセン</t>
    </rPh>
    <rPh sb="128" eb="130">
      <t>ゲカ</t>
    </rPh>
    <rPh sb="131" eb="133">
      <t>ショウニ</t>
    </rPh>
    <rPh sb="133" eb="134">
      <t>カ</t>
    </rPh>
    <rPh sb="135" eb="138">
      <t>セイシンカ</t>
    </rPh>
    <rPh sb="148" eb="149">
      <t>カ</t>
    </rPh>
    <rPh sb="150" eb="152">
      <t>ガンカ</t>
    </rPh>
    <phoneticPr fontId="13"/>
  </si>
  <si>
    <t>【対応言語】EN
【対応時間】（平日）8:30～17:00</t>
    <phoneticPr fontId="1"/>
  </si>
  <si>
    <t>【対応言語】EN
【対応時間】（平日）8：30～17：00</t>
    <rPh sb="1" eb="3">
      <t>タイオウ</t>
    </rPh>
    <rPh sb="3" eb="5">
      <t>ゲンゴ</t>
    </rPh>
    <rPh sb="10" eb="12">
      <t>タイオウ</t>
    </rPh>
    <rPh sb="12" eb="14">
      <t>ジカン</t>
    </rPh>
    <rPh sb="16" eb="18">
      <t>ヘイジツ</t>
    </rPh>
    <phoneticPr fontId="1"/>
  </si>
  <si>
    <t>【対応言語】ZH/KO/HI/MS/VI/TL/TH/AR/EN/FR/DE/IT/ES/PT/RU/NE/ID/KM/MN
【対応可能日時】
24時間</t>
    <rPh sb="1" eb="3">
      <t>タイオウ</t>
    </rPh>
    <rPh sb="3" eb="5">
      <t>ゲンゴ</t>
    </rPh>
    <rPh sb="64" eb="66">
      <t>タイオウ</t>
    </rPh>
    <rPh sb="66" eb="68">
      <t>カノウ</t>
    </rPh>
    <rPh sb="68" eb="70">
      <t>ニチジ</t>
    </rPh>
    <rPh sb="74" eb="76">
      <t>ジカン</t>
    </rPh>
    <phoneticPr fontId="1"/>
  </si>
  <si>
    <t>機械翻訳MELONを使用</t>
    <rPh sb="0" eb="2">
      <t>キカイ</t>
    </rPh>
    <rPh sb="2" eb="4">
      <t>ホンヤク</t>
    </rPh>
    <rPh sb="10" eb="12">
      <t>シヨウ</t>
    </rPh>
    <phoneticPr fontId="1"/>
  </si>
  <si>
    <t>医療法人新川新横浜クリニック</t>
    <rPh sb="0" eb="2">
      <t>イリョウ</t>
    </rPh>
    <rPh sb="2" eb="4">
      <t>ホウジン</t>
    </rPh>
    <phoneticPr fontId="13"/>
  </si>
  <si>
    <t>IryouhoujinShinkawa-Shinyokohama Clinic</t>
    <phoneticPr fontId="80"/>
  </si>
  <si>
    <t>222-0033</t>
  </si>
  <si>
    <t>神奈川県横浜市港北区新横浜2-6-13新横浜ステーションビル２階</t>
    <rPh sb="0" eb="4">
      <t>カナガワケン</t>
    </rPh>
    <rPh sb="4" eb="7">
      <t>ヨコハマシ</t>
    </rPh>
    <rPh sb="7" eb="10">
      <t>コウホクク</t>
    </rPh>
    <rPh sb="10" eb="13">
      <t>シンヨコハマ</t>
    </rPh>
    <rPh sb="19" eb="22">
      <t>シンヨコハマ</t>
    </rPh>
    <rPh sb="31" eb="32">
      <t>カイ</t>
    </rPh>
    <phoneticPr fontId="13"/>
  </si>
  <si>
    <t>2-6-13, Shinyokohama, Kouhoku-ku, Yokohama-shi, Kanagawa,222-0033</t>
  </si>
  <si>
    <t>045-476-9009</t>
  </si>
  <si>
    <t>（月・火・木・金）9:45-13:45、15:45-18:45　
（水）9:45-13:45　
（土）9:45-12:45</t>
    <rPh sb="1" eb="2">
      <t>ゲツ</t>
    </rPh>
    <rPh sb="3" eb="4">
      <t>カ</t>
    </rPh>
    <rPh sb="5" eb="6">
      <t>モク</t>
    </rPh>
    <rPh sb="7" eb="8">
      <t>キン</t>
    </rPh>
    <rPh sb="34" eb="35">
      <t>スイ</t>
    </rPh>
    <rPh sb="49" eb="50">
      <t>ド</t>
    </rPh>
    <phoneticPr fontId="13"/>
  </si>
  <si>
    <t>http://www.shinkawa-shinyokohama.com</t>
  </si>
  <si>
    <t>【対応診療科】耳鼻咽喉科
【対応言語】EN/ZH</t>
    <rPh sb="1" eb="3">
      <t>タイオウ</t>
    </rPh>
    <rPh sb="3" eb="6">
      <t>シンリョウカ</t>
    </rPh>
    <rPh sb="7" eb="9">
      <t>ジビ</t>
    </rPh>
    <rPh sb="9" eb="11">
      <t>インコウ</t>
    </rPh>
    <rPh sb="11" eb="12">
      <t>カ</t>
    </rPh>
    <rPh sb="14" eb="16">
      <t>タイオウ</t>
    </rPh>
    <rPh sb="16" eb="18">
      <t>ゲンゴ</t>
    </rPh>
    <phoneticPr fontId="13"/>
  </si>
  <si>
    <t>VISA、 MASTER、 AMEX、 JCB</t>
    <phoneticPr fontId="1"/>
  </si>
  <si>
    <t>Suica, PASMO, ICOCA, Kitaca, manaca, nimoca, SUGOCA, はやかけん,DISCOVER, iD, apple Pay, QuicPay</t>
  </si>
  <si>
    <t>【対応言語】EN/ZH
【対応時間】診療時間内</t>
    <phoneticPr fontId="1"/>
  </si>
  <si>
    <t>柳沼眼科医院</t>
    <phoneticPr fontId="13"/>
  </si>
  <si>
    <t>Yaginuma Eye Clinic</t>
  </si>
  <si>
    <t>236-0042</t>
  </si>
  <si>
    <t>神奈川県横浜市金沢区釜利谷東2-20-28</t>
    <phoneticPr fontId="13"/>
  </si>
  <si>
    <t>2-20-28,Kamariyahigashi, Kanazawa-ku, Yokohama-shi, Kanagawa,236-0042</t>
  </si>
  <si>
    <t>045-786-1100</t>
    <phoneticPr fontId="13"/>
  </si>
  <si>
    <t>（月・火・木・金）8：30-12:00、15：00-18:00
（水・土）8：30－12:00</t>
    <rPh sb="7" eb="8">
      <t>キン</t>
    </rPh>
    <rPh sb="33" eb="34">
      <t>スイ</t>
    </rPh>
    <rPh sb="35" eb="36">
      <t>ツチ</t>
    </rPh>
    <phoneticPr fontId="13"/>
  </si>
  <si>
    <t>【対応診療科】眼科
【対応言語】EN/KO</t>
    <rPh sb="1" eb="3">
      <t>タイオウ</t>
    </rPh>
    <rPh sb="3" eb="6">
      <t>シンリョウカ</t>
    </rPh>
    <rPh sb="11" eb="13">
      <t>タイオウ</t>
    </rPh>
    <rPh sb="13" eb="15">
      <t>ゲンゴ</t>
    </rPh>
    <phoneticPr fontId="13"/>
  </si>
  <si>
    <t>【対応言語】EN/KO
【対応時間】
（月・火・木・金）8：30-12:00、15：00-18:00
（水・土）8：30－12:00</t>
    <rPh sb="1" eb="3">
      <t>タイオウ</t>
    </rPh>
    <rPh sb="3" eb="5">
      <t>ゲンゴ</t>
    </rPh>
    <rPh sb="13" eb="15">
      <t>タイオウ</t>
    </rPh>
    <rPh sb="15" eb="17">
      <t>ジカン</t>
    </rPh>
    <phoneticPr fontId="1"/>
  </si>
  <si>
    <t>鶴見大学歯学部附属病院</t>
    <rPh sb="0" eb="2">
      <t>ツルミ</t>
    </rPh>
    <rPh sb="2" eb="4">
      <t>ダイガク</t>
    </rPh>
    <rPh sb="4" eb="7">
      <t>シガクブ</t>
    </rPh>
    <rPh sb="7" eb="9">
      <t>フゾク</t>
    </rPh>
    <rPh sb="9" eb="11">
      <t>ビョウイン</t>
    </rPh>
    <phoneticPr fontId="13"/>
  </si>
  <si>
    <t>Tsurumi　University　Dental　Hospital</t>
  </si>
  <si>
    <t>230-8501</t>
  </si>
  <si>
    <t>神奈川県横浜市鶴見区鶴見２－１－３</t>
    <rPh sb="0" eb="4">
      <t>カナガワケン</t>
    </rPh>
    <rPh sb="4" eb="7">
      <t>ヨコハマシ</t>
    </rPh>
    <rPh sb="7" eb="10">
      <t>ツルミク</t>
    </rPh>
    <rPh sb="10" eb="12">
      <t>ツルミ</t>
    </rPh>
    <phoneticPr fontId="13"/>
  </si>
  <si>
    <t>2-1-3,Tsurumi, Tsurumi-ku, Yokohama-shi,Kanagawa,230-8501</t>
    <phoneticPr fontId="9"/>
  </si>
  <si>
    <t>045-580-8500　(代）</t>
    <rPh sb="14" eb="15">
      <t>ダイ</t>
    </rPh>
    <phoneticPr fontId="13"/>
  </si>
  <si>
    <t>（月-金）9:00-11:00、13:30-15:00 
（土）9:00-11:00
日・祝日:休診　</t>
    <rPh sb="1" eb="2">
      <t>ツキ</t>
    </rPh>
    <rPh sb="3" eb="4">
      <t>キン</t>
    </rPh>
    <rPh sb="30" eb="31">
      <t>ド</t>
    </rPh>
    <rPh sb="43" eb="44">
      <t>ニチ</t>
    </rPh>
    <rPh sb="45" eb="46">
      <t>シュク</t>
    </rPh>
    <rPh sb="46" eb="47">
      <t>ニチ</t>
    </rPh>
    <rPh sb="48" eb="50">
      <t>キュウシン</t>
    </rPh>
    <phoneticPr fontId="13"/>
  </si>
  <si>
    <t>https://www.tsurumi-u.ac.jp/site/dental-hospital/</t>
    <phoneticPr fontId="13"/>
  </si>
  <si>
    <t>【対応診療科】歯科
【対応言語】EN</t>
    <rPh sb="1" eb="3">
      <t>タイオウ</t>
    </rPh>
    <rPh sb="3" eb="6">
      <t>シンリョウカ</t>
    </rPh>
    <rPh sb="7" eb="9">
      <t>シカ</t>
    </rPh>
    <rPh sb="11" eb="13">
      <t>タイオウ</t>
    </rPh>
    <rPh sb="13" eb="15">
      <t>ゲンゴ</t>
    </rPh>
    <phoneticPr fontId="13"/>
  </si>
  <si>
    <t>VISA、MASTER、JCB 、AMEX、Diners Club</t>
    <phoneticPr fontId="1"/>
  </si>
  <si>
    <t>【対応言語】ＥＮ
【対応時間】
（月-金）9:00-11:00、13:30-15:00 
（土）9:00-11:00</t>
    <rPh sb="1" eb="3">
      <t>タイオウ</t>
    </rPh>
    <rPh sb="3" eb="5">
      <t>ゲンゴ</t>
    </rPh>
    <rPh sb="10" eb="12">
      <t>タイオウ</t>
    </rPh>
    <rPh sb="12" eb="14">
      <t>ジカン</t>
    </rPh>
    <phoneticPr fontId="1"/>
  </si>
  <si>
    <t>医療法人博生会　本牧病院</t>
    <rPh sb="0" eb="7">
      <t>イリョウホウジンハクセイカイ</t>
    </rPh>
    <rPh sb="8" eb="10">
      <t>ホンモク</t>
    </rPh>
    <rPh sb="10" eb="12">
      <t>ビョウイン</t>
    </rPh>
    <phoneticPr fontId="13"/>
  </si>
  <si>
    <t>Iryouhoujin Hakuseikai Honmoku Byouin</t>
  </si>
  <si>
    <t>231-0824</t>
  </si>
  <si>
    <t>神奈川県横浜市中区本牧三之谷11-5</t>
    <rPh sb="0" eb="14">
      <t>２３１－０８２４</t>
    </rPh>
    <phoneticPr fontId="13"/>
  </si>
  <si>
    <t>11-5, Honmokusannotani, Naka-ku, Yokohama　Kanagawa</t>
    <phoneticPr fontId="9"/>
  </si>
  <si>
    <t>045-621-2445</t>
    <phoneticPr fontId="9"/>
  </si>
  <si>
    <t>（月-金）8:00-12:00、13:00-16:45
（土）8:00-12:00</t>
    <rPh sb="1" eb="2">
      <t>ゲツ</t>
    </rPh>
    <rPh sb="3" eb="4">
      <t>キン</t>
    </rPh>
    <rPh sb="29" eb="30">
      <t>ツチ</t>
    </rPh>
    <phoneticPr fontId="13"/>
  </si>
  <si>
    <t>http://www.honmoku-hospital.or.jp/</t>
    <phoneticPr fontId="13"/>
  </si>
  <si>
    <t>【対応診療科】内科/外科/整形外科
【対応言語】EN</t>
    <rPh sb="1" eb="3">
      <t>タイオウ</t>
    </rPh>
    <rPh sb="3" eb="6">
      <t>シンリョウカ</t>
    </rPh>
    <rPh sb="7" eb="9">
      <t>ナイカ</t>
    </rPh>
    <rPh sb="10" eb="12">
      <t>ゲカ</t>
    </rPh>
    <rPh sb="13" eb="15">
      <t>セイケイ</t>
    </rPh>
    <rPh sb="15" eb="17">
      <t>ゲカ</t>
    </rPh>
    <rPh sb="19" eb="21">
      <t>タイオウ</t>
    </rPh>
    <rPh sb="21" eb="23">
      <t>ゲンゴ</t>
    </rPh>
    <phoneticPr fontId="13"/>
  </si>
  <si>
    <t>【対応言語】EN
【対応時間】
（月-金）8:00-12:00、13:00-16:45
（土）8:00-12:00</t>
    <rPh sb="1" eb="3">
      <t>タイオウ</t>
    </rPh>
    <rPh sb="3" eb="5">
      <t>ゲンゴ</t>
    </rPh>
    <rPh sb="10" eb="12">
      <t>タイオウ</t>
    </rPh>
    <rPh sb="12" eb="14">
      <t>ジカン</t>
    </rPh>
    <phoneticPr fontId="1"/>
  </si>
  <si>
    <t>中国語を話せる看護師在籍：ZH</t>
    <rPh sb="0" eb="3">
      <t>チュウゴクゴ</t>
    </rPh>
    <rPh sb="4" eb="5">
      <t>ハナ</t>
    </rPh>
    <rPh sb="7" eb="10">
      <t>カンゴシ</t>
    </rPh>
    <rPh sb="10" eb="12">
      <t>ザイセキ</t>
    </rPh>
    <phoneticPr fontId="16"/>
  </si>
  <si>
    <t>横浜けいあい眼科 和田町院</t>
    <phoneticPr fontId="13"/>
  </si>
  <si>
    <t>Yokohama Keiai Eye Clinic</t>
    <phoneticPr fontId="9"/>
  </si>
  <si>
    <t>240-0065</t>
    <phoneticPr fontId="9"/>
  </si>
  <si>
    <t>神奈川県横浜市保土ヶ谷区和田1-11-17 コートリーハウス2階</t>
    <phoneticPr fontId="13"/>
  </si>
  <si>
    <t>2F 1-11-17, Wada, Hodogaya-ku, Yokohama,Kanagawa</t>
    <phoneticPr fontId="9"/>
  </si>
  <si>
    <t>045-331-5550</t>
    <phoneticPr fontId="9"/>
  </si>
  <si>
    <t>（月・火・水・金・土・日・祝日）10:00-13:00、14:30-18:00</t>
    <rPh sb="1" eb="2">
      <t>ツキ</t>
    </rPh>
    <rPh sb="3" eb="4">
      <t>カヨウ</t>
    </rPh>
    <rPh sb="5" eb="6">
      <t>スイ</t>
    </rPh>
    <rPh sb="7" eb="8">
      <t>キン</t>
    </rPh>
    <rPh sb="9" eb="10">
      <t>ツチ</t>
    </rPh>
    <rPh sb="11" eb="12">
      <t>ヒ</t>
    </rPh>
    <rPh sb="13" eb="15">
      <t>シュク</t>
    </rPh>
    <phoneticPr fontId="13"/>
  </si>
  <si>
    <t>【対応診療科】眼科【対応言語】EN/HI</t>
    <rPh sb="1" eb="3">
      <t>タイオウ</t>
    </rPh>
    <rPh sb="3" eb="6">
      <t>シンリョウカ</t>
    </rPh>
    <rPh sb="10" eb="12">
      <t>タイオウ</t>
    </rPh>
    <rPh sb="12" eb="14">
      <t>ゲンゴ</t>
    </rPh>
    <phoneticPr fontId="13"/>
  </si>
  <si>
    <t>【対応言語】EN／HI
【対応時間】（金・日）10:00-13:00、14:30-18:00　※HIは金曜日のみ対応</t>
    <phoneticPr fontId="16"/>
  </si>
  <si>
    <t>【対応言語】EN　対応可能日時は要問合せ</t>
    <rPh sb="1" eb="3">
      <t>タイオウ</t>
    </rPh>
    <rPh sb="3" eb="5">
      <t>ゲンゴ</t>
    </rPh>
    <phoneticPr fontId="1"/>
  </si>
  <si>
    <t>【対応言語】EN
【対応日時】24時間</t>
    <rPh sb="1" eb="3">
      <t>タイオウ</t>
    </rPh>
    <rPh sb="3" eb="5">
      <t>ゲンゴ</t>
    </rPh>
    <rPh sb="10" eb="12">
      <t>タイオウ</t>
    </rPh>
    <rPh sb="12" eb="14">
      <t>ニチジ</t>
    </rPh>
    <phoneticPr fontId="1"/>
  </si>
  <si>
    <t>医療法人華夏会　西門歯科</t>
    <phoneticPr fontId="13"/>
  </si>
  <si>
    <t>Simon's dental office</t>
    <phoneticPr fontId="9"/>
  </si>
  <si>
    <t>230-0048</t>
    <phoneticPr fontId="9"/>
  </si>
  <si>
    <t>神奈川県横浜市鶴見区本町通２−８４−１−１０２</t>
    <rPh sb="0" eb="4">
      <t>カナガw</t>
    </rPh>
    <rPh sb="4" eb="10">
      <t>ヨコハマs</t>
    </rPh>
    <rPh sb="10" eb="12">
      <t>ホンチョ</t>
    </rPh>
    <rPh sb="12" eb="13">
      <t>トオr</t>
    </rPh>
    <phoneticPr fontId="13"/>
  </si>
  <si>
    <t>2-84-1-102, Hontyoudori, Tsurumi-ku, Yokohama, Kanagawa</t>
    <phoneticPr fontId="9"/>
  </si>
  <si>
    <t>045-307-1997</t>
    <phoneticPr fontId="9"/>
  </si>
  <si>
    <t>（月・火・水・金）8:30-17:30          
（土）8:30-12:00</t>
    <rPh sb="1" eb="2">
      <t>ゲツ</t>
    </rPh>
    <rPh sb="3" eb="4">
      <t>カ</t>
    </rPh>
    <rPh sb="5" eb="6">
      <t>スイ</t>
    </rPh>
    <rPh sb="7" eb="8">
      <t>キン</t>
    </rPh>
    <rPh sb="31" eb="32">
      <t>ド</t>
    </rPh>
    <phoneticPr fontId="13"/>
  </si>
  <si>
    <t>http://www.simon-dental-office.com</t>
    <phoneticPr fontId="9"/>
  </si>
  <si>
    <t>【対応診療科】歯科
【対応言語】EN/ZH</t>
    <rPh sb="1" eb="3">
      <t>タイオウ</t>
    </rPh>
    <rPh sb="3" eb="6">
      <t>シンリョウカ</t>
    </rPh>
    <rPh sb="7" eb="9">
      <t>シカモ</t>
    </rPh>
    <rPh sb="11" eb="13">
      <t>タイオウ</t>
    </rPh>
    <rPh sb="13" eb="15">
      <t>ゲンゴ</t>
    </rPh>
    <phoneticPr fontId="13"/>
  </si>
  <si>
    <t>VISA、 MASTER、 AMEX、 JCB、</t>
    <phoneticPr fontId="1"/>
  </si>
  <si>
    <t xml:space="preserve">【対応言語】EN/ZH
【対応時間】
（月・火・水・金）8:30-17:30
（土）8:30-12:00
  </t>
    <phoneticPr fontId="1"/>
  </si>
  <si>
    <t>こどもの木クリニック</t>
    <rPh sb="4" eb="5">
      <t>キ</t>
    </rPh>
    <phoneticPr fontId="13"/>
  </si>
  <si>
    <t>Kodomonoki clinic</t>
    <phoneticPr fontId="1"/>
  </si>
  <si>
    <t>224-0007</t>
    <phoneticPr fontId="1"/>
  </si>
  <si>
    <t>神奈川県横浜市都筑区荏田南3-1-7</t>
    <rPh sb="0" eb="4">
      <t>カナガワケン</t>
    </rPh>
    <rPh sb="4" eb="7">
      <t>ヨコハマシ</t>
    </rPh>
    <rPh sb="7" eb="10">
      <t>ツヅキク</t>
    </rPh>
    <rPh sb="10" eb="13">
      <t>エダミナミ</t>
    </rPh>
    <phoneticPr fontId="13"/>
  </si>
  <si>
    <t>3-1-7, Edaminami, tsuzukiku, Yokohama, Kanagawa</t>
  </si>
  <si>
    <t>045-947-1888</t>
    <phoneticPr fontId="1"/>
  </si>
  <si>
    <t>（月-金）9:00-12:00、15:00-18:15
（土）9:00-12:45      　　　
休日:水、日、祝日</t>
    <rPh sb="29" eb="30">
      <t>ド</t>
    </rPh>
    <rPh sb="51" eb="53">
      <t>キュウジツ</t>
    </rPh>
    <rPh sb="54" eb="55">
      <t>スイ</t>
    </rPh>
    <rPh sb="56" eb="57">
      <t>ニチ</t>
    </rPh>
    <rPh sb="58" eb="60">
      <t>シュクジツ</t>
    </rPh>
    <phoneticPr fontId="13"/>
  </si>
  <si>
    <t>http://www.myclinic.ne.jp/kodomo/
http://www.myclinic.ne.jp/kodomo/</t>
    <phoneticPr fontId="9"/>
  </si>
  <si>
    <t>【対応診療科】
小児科、小児循環器科、児童精神科（金曜午後、土曜のみ外来）
【対応言語】EN</t>
    <rPh sb="1" eb="3">
      <t>タイオウ</t>
    </rPh>
    <rPh sb="3" eb="6">
      <t>シンリョウカ</t>
    </rPh>
    <rPh sb="8" eb="11">
      <t>ショウニカ</t>
    </rPh>
    <rPh sb="12" eb="14">
      <t>ショウニ</t>
    </rPh>
    <rPh sb="14" eb="17">
      <t>ジュンカンキ</t>
    </rPh>
    <rPh sb="17" eb="18">
      <t>カ</t>
    </rPh>
    <rPh sb="19" eb="21">
      <t>ジドウ</t>
    </rPh>
    <rPh sb="21" eb="24">
      <t>セイシンカ</t>
    </rPh>
    <rPh sb="25" eb="27">
      <t>キンヨウ</t>
    </rPh>
    <rPh sb="27" eb="29">
      <t>ゴゴ</t>
    </rPh>
    <rPh sb="30" eb="32">
      <t>ドヨウ</t>
    </rPh>
    <rPh sb="34" eb="36">
      <t>ガイライ</t>
    </rPh>
    <rPh sb="39" eb="41">
      <t>タイオウ</t>
    </rPh>
    <rPh sb="41" eb="43">
      <t>ゲンゴ</t>
    </rPh>
    <phoneticPr fontId="13"/>
  </si>
  <si>
    <t xml:space="preserve">【対応言語】EN
【対応時間】
（月-金）9:00-12:00、15:00-18:15
（土）9:00-12:45     </t>
    <phoneticPr fontId="1"/>
  </si>
  <si>
    <t>慶宮医院</t>
    <phoneticPr fontId="13"/>
  </si>
  <si>
    <t>Keigu Clinic</t>
    <phoneticPr fontId="1"/>
  </si>
  <si>
    <t>230-0023</t>
    <phoneticPr fontId="1"/>
  </si>
  <si>
    <t xml:space="preserve">横浜市鶴見区市場西中町2-2
</t>
    <rPh sb="0" eb="3">
      <t>ヨコハマシ</t>
    </rPh>
    <rPh sb="3" eb="6">
      <t>ツルミク</t>
    </rPh>
    <rPh sb="6" eb="8">
      <t>イチバ</t>
    </rPh>
    <phoneticPr fontId="13"/>
  </si>
  <si>
    <t>2-2 Nishinaka-cho,Tsurumiku Ichiba,Yokohama,Tsurumiku,Ichiba,Yokohama</t>
    <phoneticPr fontId="1"/>
  </si>
  <si>
    <t>045-501-5361</t>
  </si>
  <si>
    <t>（月・火・金）9:00-12:00、13:30-17:00
（水・土）9:00-12:00
（木）9:00-12:00、13:30-15:00</t>
    <rPh sb="1" eb="2">
      <t>ガツ</t>
    </rPh>
    <rPh sb="3" eb="4">
      <t>カ</t>
    </rPh>
    <rPh sb="5" eb="6">
      <t>キン</t>
    </rPh>
    <rPh sb="31" eb="32">
      <t>スイ</t>
    </rPh>
    <rPh sb="33" eb="34">
      <t>ド</t>
    </rPh>
    <rPh sb="47" eb="48">
      <t>モク</t>
    </rPh>
    <phoneticPr fontId="13"/>
  </si>
  <si>
    <t>www.keiguiin.com</t>
  </si>
  <si>
    <t>【対応診療科】内科/小児科/その他
【対応言語】EN</t>
    <rPh sb="1" eb="3">
      <t>タイオウ</t>
    </rPh>
    <rPh sb="3" eb="6">
      <t>シンリョウカ</t>
    </rPh>
    <rPh sb="7" eb="9">
      <t>ナイカ</t>
    </rPh>
    <rPh sb="10" eb="13">
      <t>ショウニカ</t>
    </rPh>
    <rPh sb="16" eb="17">
      <t>ホカ</t>
    </rPh>
    <rPh sb="19" eb="21">
      <t>タイオウ</t>
    </rPh>
    <rPh sb="21" eb="23">
      <t>ゲンゴ</t>
    </rPh>
    <phoneticPr fontId="13"/>
  </si>
  <si>
    <t>【対応言語】EN
【対応時間】
（月・火・金）9:00-12:00、13:30-17:00
（水・土）9:00-12:00
（木）9:00-12:00、13:30-15:00</t>
    <phoneticPr fontId="1"/>
  </si>
  <si>
    <t>聖マリアンナ医科大学横浜市西部病院</t>
    <phoneticPr fontId="13"/>
  </si>
  <si>
    <t>St. Marianna University Yokohama Seibu Hospital</t>
    <phoneticPr fontId="1"/>
  </si>
  <si>
    <t>241-0811</t>
    <phoneticPr fontId="1"/>
  </si>
  <si>
    <t>神奈川県横浜市旭区矢指町1197-1</t>
    <phoneticPr fontId="13"/>
  </si>
  <si>
    <t>1197-1,
Yasashicho,Asahi-ku,
Yokohama,Kanagawa</t>
    <phoneticPr fontId="1"/>
  </si>
  <si>
    <t>045-366-1111</t>
    <phoneticPr fontId="1"/>
  </si>
  <si>
    <t>（月-金、第2・4・5土曜）9:00-11:00
　　救急外来24時間対応
（第1・3土、日・祝日、年末年始休暇）
　　救急外来24時間対応</t>
    <phoneticPr fontId="13"/>
  </si>
  <si>
    <t>https://seibu.marianna-u.ac.jp/</t>
    <phoneticPr fontId="1"/>
  </si>
  <si>
    <t>【対応診療科】
内科（全科）/外科/神経精神科/小児科/小児外科/心臓血管外科/脳神経外科/整形外科/形成外科/皮膚科/泌尿器科/産婦人科/整形外科/眼科/耳鼻咽喉科
【対応言語】EN</t>
    <rPh sb="1" eb="3">
      <t>タイオウ</t>
    </rPh>
    <rPh sb="3" eb="6">
      <t>シンリョウカ</t>
    </rPh>
    <rPh sb="15" eb="17">
      <t>ゲカ</t>
    </rPh>
    <rPh sb="85" eb="87">
      <t>タイオウ</t>
    </rPh>
    <rPh sb="87" eb="89">
      <t>ゲンゴ</t>
    </rPh>
    <phoneticPr fontId="13"/>
  </si>
  <si>
    <t>VISA、MASTER、AMEX、JCB、DC、AMERICAN EXPRESS、UC、J-Debit</t>
    <phoneticPr fontId="1"/>
  </si>
  <si>
    <t>≪ＭＩＣかながわ医療通訳≫
【対応言語】ZH/KO/TL/PT/ES/EN/TH/VI/LO/RU/FR/NE/カンボジア語
【対応時間】原則　平日の8:3０-17:００</t>
    <phoneticPr fontId="1"/>
  </si>
  <si>
    <t>≪横浜市電話医療通訳サービス≫
【対応言語】EN/ZH/KO/PT/ES/TH/VI/ID/TL/NE/MS/FR/IT/DE/RU
【対応時間】24時間</t>
    <phoneticPr fontId="1"/>
  </si>
  <si>
    <t>川崎市立井田病院</t>
    <phoneticPr fontId="13"/>
  </si>
  <si>
    <t>Kawasaki
Municipal
Ida Hospital</t>
    <phoneticPr fontId="1"/>
  </si>
  <si>
    <t>211-0035</t>
    <phoneticPr fontId="1"/>
  </si>
  <si>
    <t>神奈川県川崎市中原区井田２－２７－１</t>
    <rPh sb="0" eb="3">
      <t>カナガワ</t>
    </rPh>
    <rPh sb="3" eb="4">
      <t>ケン</t>
    </rPh>
    <rPh sb="4" eb="7">
      <t>カワサキシ</t>
    </rPh>
    <rPh sb="7" eb="10">
      <t>ナカハラク</t>
    </rPh>
    <rPh sb="10" eb="12">
      <t>イダ</t>
    </rPh>
    <phoneticPr fontId="13"/>
  </si>
  <si>
    <t>２－２７－１　Ida,Nakahara-ku,Kawasaki
Kanagawa</t>
    <phoneticPr fontId="1"/>
  </si>
  <si>
    <t>044-766-2188</t>
    <phoneticPr fontId="1"/>
  </si>
  <si>
    <t>（月-金）初診8:30-11:00再診8:00-11:00、11:30-15:00（土日・祝日）一般外来は休診。救急外来のみ。</t>
    <rPh sb="1" eb="2">
      <t>ゲツ</t>
    </rPh>
    <rPh sb="3" eb="4">
      <t>キン</t>
    </rPh>
    <rPh sb="5" eb="7">
      <t>ショシン</t>
    </rPh>
    <rPh sb="17" eb="19">
      <t>サイシン</t>
    </rPh>
    <phoneticPr fontId="13"/>
  </si>
  <si>
    <t xml:space="preserve">
https://www.city.kawasaki.jp/33/cmsfiles/contents/0000037/37855/ida/(日本語）
</t>
    <rPh sb="70" eb="73">
      <t>ニホンゴ</t>
    </rPh>
    <phoneticPr fontId="1"/>
  </si>
  <si>
    <t>【対応診療科】
内科/泌尿器科/皮膚科/眼科
≪電話医療通訳サービス(日本エマージェンシーアシスタント(株))≫
【対応言語】EN/ZH/KO/VI/NE/TL/ES/PT/ID/IT/FR/DE/RU/TH/MS/KM /MY/MO/SI/HI/BE
≪ＭＩＣかながわ医療通訳≫
【対応言語】
ZH/KO/TL/PT/ES/EN/TH/VI/LO/RU/FR/NE/カンボジア語</t>
    <rPh sb="1" eb="3">
      <t>タイオウ</t>
    </rPh>
    <rPh sb="3" eb="6">
      <t>シンリョウカ</t>
    </rPh>
    <rPh sb="8" eb="10">
      <t>ナイカ</t>
    </rPh>
    <rPh sb="11" eb="15">
      <t>ヒニョウキカ</t>
    </rPh>
    <rPh sb="16" eb="19">
      <t>ヒフカ</t>
    </rPh>
    <rPh sb="20" eb="22">
      <t>ガンカ</t>
    </rPh>
    <rPh sb="59" eb="61">
      <t>タイオウ</t>
    </rPh>
    <rPh sb="61" eb="63">
      <t>ゲンゴ</t>
    </rPh>
    <phoneticPr fontId="13"/>
  </si>
  <si>
    <t xml:space="preserve">VISA、MASTER、AMEX、Diners Club、JCB
</t>
    <phoneticPr fontId="1"/>
  </si>
  <si>
    <t>電話医療通訳サービス(日本エマージェンシーアシスタント(株))と三者間通話によりサービスを利用できます。
【対応言語】EN/ZH/KO/VI/NE/TL/ES/PT/ID/IT/FR/DE/RU/TH/MS/KM /MY/MN/SI/HI/BE※１回の通話は30分程度、年間の利用上限あり。
【対応可能時間】２４時間</t>
    <phoneticPr fontId="1"/>
  </si>
  <si>
    <t>翻訳機（ポケトーク）を使用</t>
    <rPh sb="0" eb="3">
      <t>ホンヤクキ</t>
    </rPh>
    <rPh sb="11" eb="13">
      <t>シヨウ</t>
    </rPh>
    <phoneticPr fontId="1"/>
  </si>
  <si>
    <t>川崎市立多摩病院</t>
    <rPh sb="0" eb="8">
      <t>カワサキシリツタマビョウイン</t>
    </rPh>
    <phoneticPr fontId="13"/>
  </si>
  <si>
    <t>Kawasaki Municipal Tama Hospital</t>
    <phoneticPr fontId="78"/>
  </si>
  <si>
    <t>214-8525</t>
    <phoneticPr fontId="9"/>
  </si>
  <si>
    <t>川崎市多摩区宿河原1-30-37</t>
    <rPh sb="0" eb="3">
      <t>カワサキシ</t>
    </rPh>
    <rPh sb="3" eb="6">
      <t>タマク</t>
    </rPh>
    <rPh sb="6" eb="9">
      <t>シュクガワラ</t>
    </rPh>
    <phoneticPr fontId="13"/>
  </si>
  <si>
    <t>1-30-37　Shukugawara, Tama-ku, Kawasaki 214-8525, Japan</t>
    <phoneticPr fontId="9"/>
  </si>
  <si>
    <t>044-933-8111</t>
  </si>
  <si>
    <t>（月-金）8:30-11:00
（第2・4・5土）8:30-10:30
　　救急外来24時間対応
（第1.・3土、日・祝日）
　　救急外来24時間対応</t>
    <rPh sb="17" eb="18">
      <t>ダイ</t>
    </rPh>
    <rPh sb="23" eb="24">
      <t>ド</t>
    </rPh>
    <rPh sb="50" eb="51">
      <t>ダイ</t>
    </rPh>
    <rPh sb="55" eb="56">
      <t>ド</t>
    </rPh>
    <phoneticPr fontId="13"/>
  </si>
  <si>
    <t>【対応診療科】
救急科/内科/外科/小児科/皮膚科/脳神経外科/泌尿器科/整形外科/眼科/耳鼻咽喉科/産科/婦人科/その他/
【対応言語】EN （タブレットにて対応）
≪ＭＩＣかながわ医療通訳≫
【対応言語】
ZH/KO/TL/PT/ES/EN/TH/VI/LO/RU/FR/NE/カンボジア語</t>
    <rPh sb="1" eb="3">
      <t>タイオウ</t>
    </rPh>
    <rPh sb="3" eb="6">
      <t>シンリョウカ</t>
    </rPh>
    <rPh sb="51" eb="52">
      <t>サン</t>
    </rPh>
    <rPh sb="54" eb="56">
      <t>フジン</t>
    </rPh>
    <rPh sb="64" eb="66">
      <t>タイオウ</t>
    </rPh>
    <rPh sb="66" eb="68">
      <t>ゲンゴ</t>
    </rPh>
    <rPh sb="80" eb="82">
      <t>タイオウ</t>
    </rPh>
    <phoneticPr fontId="13"/>
  </si>
  <si>
    <t>VISA、MASTER、AMEX、JCB、UC、SAISON、DinersClub、DISCOVER、
J-Debit</t>
    <phoneticPr fontId="1"/>
  </si>
  <si>
    <t>≪みえる通訳≫
【対応言語】
EN/ZH/KO/TH/RU/VI/PT/ES/FR/TL/NE/HI/ID</t>
    <phoneticPr fontId="13"/>
  </si>
  <si>
    <t>入澤クリニック</t>
    <rPh sb="0" eb="2">
      <t>イリサワ</t>
    </rPh>
    <phoneticPr fontId="13"/>
  </si>
  <si>
    <t>IRISAWA CLINIC</t>
    <phoneticPr fontId="9"/>
  </si>
  <si>
    <t>252-0001</t>
    <phoneticPr fontId="9"/>
  </si>
  <si>
    <t>神奈川県座間市相模が丘1-18-26</t>
    <rPh sb="0" eb="4">
      <t>カナガワケン</t>
    </rPh>
    <rPh sb="4" eb="7">
      <t>ザマシ</t>
    </rPh>
    <rPh sb="7" eb="11">
      <t>サガミガオカ</t>
    </rPh>
    <phoneticPr fontId="13"/>
  </si>
  <si>
    <t>1-18-26, Sagamigaoka, Zama city, Kanagawa pref.</t>
    <phoneticPr fontId="9"/>
  </si>
  <si>
    <t>042-748-7131</t>
    <phoneticPr fontId="9"/>
  </si>
  <si>
    <t>（月・火・木・金・土）9:00-12:00、14:00-18:00
（日）9:00-12:00
水・祝日休み</t>
    <rPh sb="1" eb="2">
      <t>ゲツ</t>
    </rPh>
    <rPh sb="3" eb="4">
      <t>カ</t>
    </rPh>
    <rPh sb="5" eb="6">
      <t>モク</t>
    </rPh>
    <rPh sb="7" eb="8">
      <t>キン</t>
    </rPh>
    <rPh sb="9" eb="10">
      <t>ド</t>
    </rPh>
    <rPh sb="35" eb="36">
      <t>ニチ</t>
    </rPh>
    <rPh sb="48" eb="49">
      <t>スイ</t>
    </rPh>
    <rPh sb="50" eb="52">
      <t>シュクジツ</t>
    </rPh>
    <rPh sb="52" eb="53">
      <t>ヤス</t>
    </rPh>
    <phoneticPr fontId="13"/>
  </si>
  <si>
    <t>http://www.irisawaclinic.com</t>
    <phoneticPr fontId="1"/>
  </si>
  <si>
    <t>【対応診療科】循環器内科/呼吸器内科/内科/外科
【対応言語】EN</t>
    <rPh sb="1" eb="3">
      <t>タイオウ</t>
    </rPh>
    <rPh sb="3" eb="6">
      <t>シンリョウカ</t>
    </rPh>
    <rPh sb="7" eb="12">
      <t>ジュンカンキナイカ</t>
    </rPh>
    <rPh sb="13" eb="18">
      <t>コキュウキナイカ</t>
    </rPh>
    <rPh sb="19" eb="21">
      <t>ナイカ</t>
    </rPh>
    <rPh sb="22" eb="24">
      <t>ゲカ</t>
    </rPh>
    <rPh sb="26" eb="28">
      <t>タイオウ</t>
    </rPh>
    <rPh sb="28" eb="30">
      <t>ゲンゴ</t>
    </rPh>
    <phoneticPr fontId="13"/>
  </si>
  <si>
    <t>【対応言語】EN
【対応時間】
（月・火・木・金・土）9:00-12:00、14:00-18:00
（日）9:00-12:00</t>
    <rPh sb="1" eb="3">
      <t>タイオウ</t>
    </rPh>
    <rPh sb="3" eb="5">
      <t>ゲンゴ</t>
    </rPh>
    <rPh sb="10" eb="12">
      <t>タイオウ</t>
    </rPh>
    <rPh sb="12" eb="14">
      <t>ジカン</t>
    </rPh>
    <phoneticPr fontId="1"/>
  </si>
  <si>
    <t>誠友クリニック</t>
    <rPh sb="0" eb="2">
      <t>マコトトモ</t>
    </rPh>
    <phoneticPr fontId="13"/>
  </si>
  <si>
    <t>Seiyu　Clinic</t>
    <phoneticPr fontId="1"/>
  </si>
  <si>
    <t>231-0023</t>
  </si>
  <si>
    <t>神奈川県横浜市中区山下町224-2　パークポイント山下町1F</t>
    <rPh sb="0" eb="12">
      <t>カナガワケンヨコハマシナカクヤマシタマチ</t>
    </rPh>
    <rPh sb="25" eb="28">
      <t>ヤマシタマチ</t>
    </rPh>
    <phoneticPr fontId="13"/>
  </si>
  <si>
    <t>224-2 Yamashitacho Naka-ku,Yokohama-shi, Kanagawa-ken,</t>
    <phoneticPr fontId="1"/>
  </si>
  <si>
    <t>045-264-9267</t>
  </si>
  <si>
    <t>　（火-日）9:00-12:00、14:00-18:00　</t>
    <rPh sb="2" eb="3">
      <t>ヒ</t>
    </rPh>
    <rPh sb="4" eb="5">
      <t>ニチ</t>
    </rPh>
    <phoneticPr fontId="13"/>
  </si>
  <si>
    <t>https://seiyu-clinic.com</t>
    <phoneticPr fontId="1"/>
  </si>
  <si>
    <t>【対応診療科】内科/漢方内科/皮膚科/小児科
【対応言語】ZH/KO　　　　　　　　　　　</t>
    <rPh sb="1" eb="3">
      <t>タイオウ</t>
    </rPh>
    <rPh sb="3" eb="6">
      <t>シンリョウカ</t>
    </rPh>
    <rPh sb="7" eb="9">
      <t>ナイカ</t>
    </rPh>
    <rPh sb="10" eb="14">
      <t>カンポウナイカ</t>
    </rPh>
    <rPh sb="15" eb="18">
      <t>ヒフカ</t>
    </rPh>
    <rPh sb="19" eb="22">
      <t>ショウニカ</t>
    </rPh>
    <rPh sb="24" eb="26">
      <t>タイオウ</t>
    </rPh>
    <rPh sb="26" eb="28">
      <t>ゲンゴ</t>
    </rPh>
    <phoneticPr fontId="13"/>
  </si>
  <si>
    <t>VISA、MASTER、AMEX、JCB、</t>
    <phoneticPr fontId="1"/>
  </si>
  <si>
    <t>QRコード：paypay</t>
    <phoneticPr fontId="16"/>
  </si>
  <si>
    <t>【対応言語】ZH
【対応時間】（火-日）9:00-18:00</t>
    <rPh sb="1" eb="3">
      <t>タイオウ</t>
    </rPh>
    <rPh sb="3" eb="5">
      <t>ゲンゴ</t>
    </rPh>
    <rPh sb="10" eb="12">
      <t>タイオウ</t>
    </rPh>
    <rPh sb="12" eb="14">
      <t>ジカン</t>
    </rPh>
    <rPh sb="16" eb="17">
      <t>ヒ</t>
    </rPh>
    <rPh sb="18" eb="19">
      <t>ニチ</t>
    </rPh>
    <phoneticPr fontId="17"/>
  </si>
  <si>
    <t>【対応言語】ZH
【対応時間】（火-日）9-12,14-18　　　　</t>
    <rPh sb="16" eb="17">
      <t>ヒ</t>
    </rPh>
    <rPh sb="18" eb="19">
      <t>ニチ</t>
    </rPh>
    <phoneticPr fontId="17"/>
  </si>
  <si>
    <t xml:space="preserve">【対応言語】ZH
【対応時間】(火-日）9-12,14-18 </t>
    <rPh sb="16" eb="17">
      <t>ヒ</t>
    </rPh>
    <rPh sb="18" eb="19">
      <t>ニチ</t>
    </rPh>
    <phoneticPr fontId="1"/>
  </si>
  <si>
    <t>【対応言語】ZH
【対応時間】（火-日）9:00-18:00
≪横浜市電話医療通訳サービス≫
【対応言語】EN/ZH/KO/PT/ES/TH/VI/ID/TL/NE/MS/FR/IT/DE/RU
【対応時間】24時間</t>
    <rPh sb="1" eb="3">
      <t>タイオウ</t>
    </rPh>
    <rPh sb="3" eb="5">
      <t>ゲンゴ</t>
    </rPh>
    <rPh sb="10" eb="12">
      <t>タイオウ</t>
    </rPh>
    <rPh sb="12" eb="14">
      <t>ジカン</t>
    </rPh>
    <rPh sb="16" eb="17">
      <t>ヒ</t>
    </rPh>
    <rPh sb="18" eb="19">
      <t>ニチ</t>
    </rPh>
    <phoneticPr fontId="17"/>
  </si>
  <si>
    <t>湘南平塚下肢静脈瘤クリニック</t>
    <phoneticPr fontId="13"/>
  </si>
  <si>
    <t>The Shonan Hiratsuka Varicose Vein Clinic</t>
  </si>
  <si>
    <t>254-0043</t>
    <phoneticPr fontId="78"/>
  </si>
  <si>
    <t>神奈川県平塚市紅谷町14-20　FT共同ビル3階</t>
    <phoneticPr fontId="13"/>
  </si>
  <si>
    <t>14-20 3F Beniyacho Hiratsuka, Kanagawa, Japan</t>
    <phoneticPr fontId="1"/>
  </si>
  <si>
    <t>0463-74-6694</t>
    <phoneticPr fontId="13"/>
  </si>
  <si>
    <t>（月・水・木・金）　9：00-12：00（※外来不可）、13：00-17：30
（土）9：00-12：00</t>
    <phoneticPr fontId="13"/>
  </si>
  <si>
    <t>https://shv-clinic.com</t>
    <phoneticPr fontId="13"/>
  </si>
  <si>
    <t>【対応診療科】
血管外科（Vascular Surgery)
【対応言語】 EN</t>
    <phoneticPr fontId="13"/>
  </si>
  <si>
    <t>【対応言語】EN
【対応時間】（月・水・木・金）13：00-17：00
（土）9：00-12：00</t>
    <phoneticPr fontId="1"/>
  </si>
  <si>
    <t>和田歯科</t>
    <rPh sb="0" eb="2">
      <t>ワダ</t>
    </rPh>
    <rPh sb="2" eb="4">
      <t>シカ</t>
    </rPh>
    <phoneticPr fontId="13"/>
  </si>
  <si>
    <t>WADA DENTAL CLINIC</t>
    <phoneticPr fontId="1"/>
  </si>
  <si>
    <t>252-0802</t>
    <phoneticPr fontId="78"/>
  </si>
  <si>
    <t>藤沢市高倉645</t>
    <rPh sb="0" eb="3">
      <t>フジサワシ</t>
    </rPh>
    <rPh sb="3" eb="5">
      <t>タカクラ</t>
    </rPh>
    <phoneticPr fontId="13"/>
  </si>
  <si>
    <t>645, Takakura, Fuzisawa, Kanagawa</t>
    <phoneticPr fontId="1"/>
  </si>
  <si>
    <t>0466-44-0020</t>
    <phoneticPr fontId="78"/>
  </si>
  <si>
    <t>（月・火・水・金）9：00-12：00、14：00-18：30
（土）9：00-12：00、14：00-18：00
※日・祝日：休み</t>
    <rPh sb="1" eb="2">
      <t>ゲツ</t>
    </rPh>
    <rPh sb="3" eb="4">
      <t>カ</t>
    </rPh>
    <rPh sb="5" eb="6">
      <t>スイ</t>
    </rPh>
    <rPh sb="7" eb="8">
      <t>キン</t>
    </rPh>
    <rPh sb="33" eb="34">
      <t>ド</t>
    </rPh>
    <rPh sb="59" eb="60">
      <t>ニチ</t>
    </rPh>
    <rPh sb="61" eb="63">
      <t>シュクジツ</t>
    </rPh>
    <rPh sb="64" eb="65">
      <t>ヤス</t>
    </rPh>
    <phoneticPr fontId="13"/>
  </si>
  <si>
    <t>【対応診療科】歯科
【対応言語】EN（スマホ翻訳）</t>
    <rPh sb="1" eb="3">
      <t>タイオウ</t>
    </rPh>
    <rPh sb="3" eb="6">
      <t>シンリョウカ</t>
    </rPh>
    <rPh sb="7" eb="9">
      <t>シカ</t>
    </rPh>
    <rPh sb="11" eb="13">
      <t>タイオウ</t>
    </rPh>
    <rPh sb="13" eb="15">
      <t>ゲンゴ</t>
    </rPh>
    <rPh sb="22" eb="24">
      <t>ホンヤク</t>
    </rPh>
    <phoneticPr fontId="17"/>
  </si>
  <si>
    <t>○</t>
    <phoneticPr fontId="17"/>
  </si>
  <si>
    <t>【対応言語】EN（スマホ翻訳）
【対応時間】診療時間内</t>
    <rPh sb="1" eb="3">
      <t>タイオウ</t>
    </rPh>
    <rPh sb="3" eb="5">
      <t>ゲンゴ</t>
    </rPh>
    <rPh sb="12" eb="14">
      <t>ホンヤク</t>
    </rPh>
    <rPh sb="17" eb="19">
      <t>タイオウ</t>
    </rPh>
    <rPh sb="19" eb="21">
      <t>ジカン</t>
    </rPh>
    <rPh sb="22" eb="24">
      <t>シンリョウ</t>
    </rPh>
    <rPh sb="24" eb="26">
      <t>ジカン</t>
    </rPh>
    <rPh sb="26" eb="27">
      <t>ナイ</t>
    </rPh>
    <phoneticPr fontId="1"/>
  </si>
  <si>
    <t>〇</t>
    <phoneticPr fontId="17"/>
  </si>
  <si>
    <t>【対応言語】EN（スマホ通訳）
【対応時間】診療時間内</t>
    <rPh sb="1" eb="3">
      <t>タイオウ</t>
    </rPh>
    <rPh sb="3" eb="5">
      <t>ゲンゴ</t>
    </rPh>
    <rPh sb="12" eb="14">
      <t>ツウヤク</t>
    </rPh>
    <rPh sb="17" eb="19">
      <t>タイオウ</t>
    </rPh>
    <rPh sb="19" eb="21">
      <t>ジカン</t>
    </rPh>
    <rPh sb="22" eb="24">
      <t>シンリョウ</t>
    </rPh>
    <rPh sb="24" eb="26">
      <t>ジカン</t>
    </rPh>
    <rPh sb="26" eb="27">
      <t>ナイ</t>
    </rPh>
    <phoneticPr fontId="1"/>
  </si>
  <si>
    <t>三井眼科</t>
    <rPh sb="0" eb="2">
      <t>ミツイ</t>
    </rPh>
    <rPh sb="2" eb="4">
      <t>ガンカ</t>
    </rPh>
    <phoneticPr fontId="16"/>
  </si>
  <si>
    <t>Mitsui Eye Clinic</t>
    <phoneticPr fontId="78"/>
  </si>
  <si>
    <t>252-0804</t>
    <phoneticPr fontId="78"/>
  </si>
  <si>
    <t>藤沢市湘南台2-27-15-3Ｆ</t>
    <rPh sb="0" eb="3">
      <t>フジサワシ</t>
    </rPh>
    <rPh sb="3" eb="6">
      <t>ショウナンダイ</t>
    </rPh>
    <phoneticPr fontId="78"/>
  </si>
  <si>
    <t>2-27-15, Shonandai, Fujisawa, Kanagawa</t>
    <phoneticPr fontId="78"/>
  </si>
  <si>
    <t>0466-43-7886</t>
    <phoneticPr fontId="78"/>
  </si>
  <si>
    <t>（月-土）9:00-12:00,14：30-17：30
※土・水・木曜午後・日曜休診</t>
    <rPh sb="1" eb="2">
      <t>ゲツ</t>
    </rPh>
    <rPh sb="3" eb="4">
      <t>ド</t>
    </rPh>
    <rPh sb="29" eb="30">
      <t>ド</t>
    </rPh>
    <rPh sb="31" eb="32">
      <t>スイ</t>
    </rPh>
    <rPh sb="33" eb="35">
      <t>モクヨウ</t>
    </rPh>
    <rPh sb="35" eb="37">
      <t>ゴゴ</t>
    </rPh>
    <rPh sb="38" eb="40">
      <t>ニチヨウ</t>
    </rPh>
    <rPh sb="40" eb="42">
      <t>キュウシン</t>
    </rPh>
    <phoneticPr fontId="13"/>
  </si>
  <si>
    <t>https://www6.bausch.co.jp/clinic/v0466437886/
（日本語）</t>
    <rPh sb="47" eb="50">
      <t>ニホンゴ</t>
    </rPh>
    <phoneticPr fontId="78"/>
  </si>
  <si>
    <t>【対応診療科】眼科
【対応言語】EN</t>
    <rPh sb="1" eb="3">
      <t>タイオウ</t>
    </rPh>
    <rPh sb="3" eb="6">
      <t>シンリョウカ</t>
    </rPh>
    <rPh sb="7" eb="9">
      <t>ガンカ</t>
    </rPh>
    <rPh sb="11" eb="13">
      <t>タイオウ</t>
    </rPh>
    <rPh sb="13" eb="15">
      <t>ゲンゴ</t>
    </rPh>
    <phoneticPr fontId="17"/>
  </si>
  <si>
    <t>【対応言語】EN
【対応時間】9：00-17：00（診療時間内）</t>
    <rPh sb="1" eb="3">
      <t>タイオウ</t>
    </rPh>
    <rPh sb="3" eb="5">
      <t>ゲンゴ</t>
    </rPh>
    <rPh sb="10" eb="12">
      <t>タイオウ</t>
    </rPh>
    <rPh sb="12" eb="14">
      <t>ジカン</t>
    </rPh>
    <rPh sb="26" eb="28">
      <t>シンリョウ</t>
    </rPh>
    <rPh sb="28" eb="30">
      <t>ジカン</t>
    </rPh>
    <rPh sb="30" eb="31">
      <t>ナイ</t>
    </rPh>
    <phoneticPr fontId="1"/>
  </si>
  <si>
    <t>医療法人社団 ベル歯科</t>
    <rPh sb="0" eb="4">
      <t>イリョウホウジン</t>
    </rPh>
    <rPh sb="4" eb="6">
      <t>シャダン</t>
    </rPh>
    <rPh sb="9" eb="11">
      <t>シカ</t>
    </rPh>
    <phoneticPr fontId="16"/>
  </si>
  <si>
    <t>bell dental clinic</t>
    <phoneticPr fontId="78"/>
  </si>
  <si>
    <t>243-0432</t>
    <phoneticPr fontId="78"/>
  </si>
  <si>
    <t>神奈川県海老名市中央1-20-43</t>
    <phoneticPr fontId="78"/>
  </si>
  <si>
    <t>Chuo, Ebina Shi, Kanagawa Ken, 243-0432, Japan</t>
    <phoneticPr fontId="78"/>
  </si>
  <si>
    <t>046-234-0880</t>
    <phoneticPr fontId="78"/>
  </si>
  <si>
    <t>（月・火・水・金・土） 9:30-13:00、14:30-19:00(土曜のみ18:00まで)</t>
    <rPh sb="1" eb="2">
      <t>ゲツ</t>
    </rPh>
    <rPh sb="3" eb="4">
      <t>ヒ</t>
    </rPh>
    <rPh sb="5" eb="6">
      <t>スイ</t>
    </rPh>
    <rPh sb="7" eb="8">
      <t>キン</t>
    </rPh>
    <rPh sb="9" eb="10">
      <t>ツチ</t>
    </rPh>
    <rPh sb="35" eb="37">
      <t>ドヨウ</t>
    </rPh>
    <phoneticPr fontId="13"/>
  </si>
  <si>
    <t>【対応診療科】
一般歯科、矯正歯科、口腔外科、訪問診療、インプラント、審美歯科
【対応言語】EN/ZH</t>
    <rPh sb="1" eb="3">
      <t>タイオウ</t>
    </rPh>
    <rPh sb="3" eb="6">
      <t>シンリョウカ</t>
    </rPh>
    <rPh sb="8" eb="10">
      <t>イッパン</t>
    </rPh>
    <rPh sb="10" eb="12">
      <t>シカ</t>
    </rPh>
    <rPh sb="13" eb="15">
      <t>キョウセイ</t>
    </rPh>
    <rPh sb="15" eb="17">
      <t>シカ</t>
    </rPh>
    <rPh sb="18" eb="22">
      <t>コウクウゲカ</t>
    </rPh>
    <rPh sb="23" eb="27">
      <t>ホウモンシンリョウ</t>
    </rPh>
    <rPh sb="35" eb="37">
      <t>シンビ</t>
    </rPh>
    <rPh sb="37" eb="39">
      <t>シカ</t>
    </rPh>
    <rPh sb="41" eb="43">
      <t>タイオウ</t>
    </rPh>
    <rPh sb="43" eb="45">
      <t>ゲンゴ</t>
    </rPh>
    <phoneticPr fontId="17"/>
  </si>
  <si>
    <t>【対応言語】
EN/ZH
【対応時間】
（月・火・水・金・土 ） 9:30-13:00 ,14:30-19:00(土曜のみ18:00まで)</t>
    <phoneticPr fontId="1"/>
  </si>
  <si>
    <t>タカオメディカルクリニック</t>
    <phoneticPr fontId="16"/>
  </si>
  <si>
    <t>Takao Medical Clinic</t>
    <phoneticPr fontId="78"/>
  </si>
  <si>
    <t>240-0013</t>
    <phoneticPr fontId="78"/>
  </si>
  <si>
    <t>神奈川県横浜市保土ヶ谷区帷子町2-85</t>
    <phoneticPr fontId="78"/>
  </si>
  <si>
    <t>2-85,Katabiratyou,Hodogayaku
,Yokohama，Kanagaway</t>
    <phoneticPr fontId="78"/>
  </si>
  <si>
    <t>045-331-3406</t>
    <phoneticPr fontId="78"/>
  </si>
  <si>
    <t xml:space="preserve">（月-水,金）9:00-12:00、14:00-17:00
</t>
    <rPh sb="3" eb="4">
      <t>ミズ</t>
    </rPh>
    <rPh sb="5" eb="6">
      <t>キン</t>
    </rPh>
    <phoneticPr fontId="13"/>
  </si>
  <si>
    <t>https://takaomedicalclinic.com/</t>
    <phoneticPr fontId="1"/>
  </si>
  <si>
    <t>【対応診療科】内科/外科/麻酔科
【対応言語】EN</t>
    <rPh sb="1" eb="3">
      <t>タイオウ</t>
    </rPh>
    <rPh sb="3" eb="6">
      <t>シンリョウカ</t>
    </rPh>
    <rPh sb="7" eb="9">
      <t>ナイカ</t>
    </rPh>
    <rPh sb="10" eb="12">
      <t>ゲカ</t>
    </rPh>
    <rPh sb="13" eb="16">
      <t>マスイカ</t>
    </rPh>
    <rPh sb="18" eb="20">
      <t>タイオウ</t>
    </rPh>
    <rPh sb="20" eb="22">
      <t>ゲンゴ</t>
    </rPh>
    <phoneticPr fontId="17"/>
  </si>
  <si>
    <t>【対応言語】
EN
【対応時間】
月-水,金9:00-12:00、14:00-17:00</t>
    <phoneticPr fontId="1"/>
  </si>
  <si>
    <t>オゼキ歯科医院</t>
    <phoneticPr fontId="17"/>
  </si>
  <si>
    <t>Ozeki　Dental　Clinic</t>
  </si>
  <si>
    <t>252-0804</t>
  </si>
  <si>
    <t>神奈川県藤沢市湘南台6-1-5　57田中ビル2階</t>
  </si>
  <si>
    <t>2F,6-1-5,Shounanndai,Fujisawa-shi,Kanagawa,252-0804</t>
  </si>
  <si>
    <t>0466-43-1101</t>
  </si>
  <si>
    <t>（月-金）9：00－12：00、15：00－20：00　祝祭日休診</t>
    <phoneticPr fontId="17"/>
  </si>
  <si>
    <t>http://www.netlaputa.ne.jp/^march24/main.html（日本語）</t>
    <phoneticPr fontId="1"/>
  </si>
  <si>
    <t>【対応診療科】歯科
【対応言語】　EN</t>
    <phoneticPr fontId="17"/>
  </si>
  <si>
    <t>【対応言語】
EN
【対応時間】                               9:00-12:00,15:00-20:00</t>
    <phoneticPr fontId="1"/>
  </si>
  <si>
    <t>医療法人湘南信和会　いざき歯科クリニック</t>
    <rPh sb="0" eb="2">
      <t>イリョウ</t>
    </rPh>
    <rPh sb="2" eb="4">
      <t>ホウジン</t>
    </rPh>
    <rPh sb="4" eb="6">
      <t>ショウナン</t>
    </rPh>
    <rPh sb="6" eb="9">
      <t>シンワカイ</t>
    </rPh>
    <rPh sb="13" eb="15">
      <t>シカ</t>
    </rPh>
    <phoneticPr fontId="78"/>
  </si>
  <si>
    <t>Izaki Dental Clinic</t>
    <phoneticPr fontId="78"/>
  </si>
  <si>
    <t>251-0861</t>
    <phoneticPr fontId="78"/>
  </si>
  <si>
    <t>神奈川県藤沢市大庭5061-2　イオン3F</t>
    <rPh sb="0" eb="4">
      <t>カナガワケン</t>
    </rPh>
    <rPh sb="4" eb="7">
      <t>フジサワシ</t>
    </rPh>
    <rPh sb="7" eb="9">
      <t>オオニワ</t>
    </rPh>
    <phoneticPr fontId="78"/>
  </si>
  <si>
    <t>5061-2, AEON 3F, Ooba, Fujisawa City, Kanagawa, 251-0861</t>
    <phoneticPr fontId="78"/>
  </si>
  <si>
    <t>0466-88-8148</t>
    <phoneticPr fontId="78"/>
  </si>
  <si>
    <t>（月-金）10:00-13:00, 15:00-18:00 
（祝日）10:00-13:00</t>
    <rPh sb="1" eb="2">
      <t>ゲツ</t>
    </rPh>
    <rPh sb="3" eb="4">
      <t>キン</t>
    </rPh>
    <rPh sb="32" eb="34">
      <t>シュクジツ</t>
    </rPh>
    <phoneticPr fontId="13"/>
  </si>
  <si>
    <t>【対応診療科】歯科
【対応言語】EN/ZH（月・火・水・金）</t>
    <rPh sb="1" eb="3">
      <t>タイオウ</t>
    </rPh>
    <rPh sb="3" eb="6">
      <t>シンリョウカ</t>
    </rPh>
    <rPh sb="7" eb="9">
      <t>シカ</t>
    </rPh>
    <rPh sb="11" eb="13">
      <t>タイオウ</t>
    </rPh>
    <rPh sb="13" eb="15">
      <t>ゲンゴ</t>
    </rPh>
    <rPh sb="22" eb="23">
      <t>ゲツ</t>
    </rPh>
    <rPh sb="24" eb="25">
      <t>カ</t>
    </rPh>
    <rPh sb="26" eb="27">
      <t>スイ</t>
    </rPh>
    <rPh sb="28" eb="29">
      <t>キン</t>
    </rPh>
    <phoneticPr fontId="17"/>
  </si>
  <si>
    <t>【対応言語】EN/ZH
【対応時間】月・火・水・金
※時間は10：00-13：00、15：00-18：00</t>
    <rPh sb="1" eb="3">
      <t>タイオウ</t>
    </rPh>
    <rPh sb="3" eb="5">
      <t>ゲンゴ</t>
    </rPh>
    <rPh sb="13" eb="15">
      <t>タイオウ</t>
    </rPh>
    <rPh sb="15" eb="17">
      <t>ジカン</t>
    </rPh>
    <rPh sb="18" eb="19">
      <t>ゲツ</t>
    </rPh>
    <rPh sb="20" eb="21">
      <t>カ</t>
    </rPh>
    <rPh sb="22" eb="23">
      <t>スイ</t>
    </rPh>
    <rPh sb="24" eb="25">
      <t>キン</t>
    </rPh>
    <rPh sb="27" eb="29">
      <t>ジカン</t>
    </rPh>
    <phoneticPr fontId="1"/>
  </si>
  <si>
    <t>医療法人愛誠会　田澤歯科医院</t>
    <rPh sb="0" eb="2">
      <t>イリョウ</t>
    </rPh>
    <rPh sb="2" eb="4">
      <t>ホウジン</t>
    </rPh>
    <rPh sb="4" eb="5">
      <t>アイ</t>
    </rPh>
    <rPh sb="5" eb="6">
      <t>マコト</t>
    </rPh>
    <rPh sb="6" eb="7">
      <t>カイ</t>
    </rPh>
    <rPh sb="8" eb="10">
      <t>タザワ</t>
    </rPh>
    <rPh sb="10" eb="12">
      <t>シカ</t>
    </rPh>
    <rPh sb="12" eb="14">
      <t>イイン</t>
    </rPh>
    <phoneticPr fontId="78"/>
  </si>
  <si>
    <t>TAZAWA DENTAL CLINIC</t>
    <phoneticPr fontId="78"/>
  </si>
  <si>
    <t>237-0075</t>
    <phoneticPr fontId="78"/>
  </si>
  <si>
    <t>神奈川県横須賀市田浦町2-83</t>
    <rPh sb="0" eb="4">
      <t>カナガワケン</t>
    </rPh>
    <rPh sb="4" eb="8">
      <t>ヨコスカシ</t>
    </rPh>
    <rPh sb="8" eb="10">
      <t>タウラ</t>
    </rPh>
    <rPh sb="10" eb="11">
      <t>マチ</t>
    </rPh>
    <phoneticPr fontId="78"/>
  </si>
  <si>
    <t>2-83, Tauramachi, Yokosuka, Kanagawa</t>
    <phoneticPr fontId="78"/>
  </si>
  <si>
    <t>046-861-8148</t>
    <phoneticPr fontId="78"/>
  </si>
  <si>
    <t>（月・火・水・金）9：30-12：30、15：00-18：30
（土）9：00-13：00</t>
    <rPh sb="1" eb="2">
      <t>ゲツ</t>
    </rPh>
    <rPh sb="3" eb="4">
      <t>カ</t>
    </rPh>
    <rPh sb="5" eb="6">
      <t>スイ</t>
    </rPh>
    <rPh sb="7" eb="8">
      <t>キン</t>
    </rPh>
    <rPh sb="33" eb="34">
      <t>ド</t>
    </rPh>
    <phoneticPr fontId="13"/>
  </si>
  <si>
    <t>https://www.tazawa-shika.com</t>
    <phoneticPr fontId="13"/>
  </si>
  <si>
    <t>【対応診療科】一般歯科・小児歯科・口腔外科・ホワイトニング
【対応言語】EN/ZH/ES/PT</t>
    <rPh sb="1" eb="3">
      <t>タイオウ</t>
    </rPh>
    <rPh sb="3" eb="6">
      <t>シンリョウカ</t>
    </rPh>
    <rPh sb="7" eb="9">
      <t>イッパン</t>
    </rPh>
    <rPh sb="9" eb="11">
      <t>シカ</t>
    </rPh>
    <rPh sb="12" eb="14">
      <t>ショウニ</t>
    </rPh>
    <rPh sb="14" eb="16">
      <t>シカ</t>
    </rPh>
    <rPh sb="17" eb="19">
      <t>コウクウ</t>
    </rPh>
    <rPh sb="19" eb="21">
      <t>ゲカ</t>
    </rPh>
    <rPh sb="31" eb="33">
      <t>タイオウ</t>
    </rPh>
    <rPh sb="33" eb="35">
      <t>ゲンゴ</t>
    </rPh>
    <phoneticPr fontId="17"/>
  </si>
  <si>
    <t>VISA, MASTER, AMEX, JCB</t>
    <phoneticPr fontId="1"/>
  </si>
  <si>
    <t>【対応言語】EN/ZH/ES/PT
【対応時間】9:30-13:00、15:00-19:00
※院長対応のため、受診前に電話必要</t>
    <rPh sb="1" eb="3">
      <t>タイオウ</t>
    </rPh>
    <rPh sb="3" eb="5">
      <t>ゲンゴ</t>
    </rPh>
    <rPh sb="19" eb="21">
      <t>タイオウ</t>
    </rPh>
    <rPh sb="21" eb="23">
      <t>ジカン</t>
    </rPh>
    <rPh sb="48" eb="50">
      <t>インチョウ</t>
    </rPh>
    <rPh sb="50" eb="52">
      <t>タイオウ</t>
    </rPh>
    <rPh sb="56" eb="58">
      <t>ジュシン</t>
    </rPh>
    <rPh sb="58" eb="59">
      <t>マエ</t>
    </rPh>
    <rPh sb="60" eb="62">
      <t>デンワ</t>
    </rPh>
    <rPh sb="62" eb="64">
      <t>ヒツヨウ</t>
    </rPh>
    <phoneticPr fontId="1"/>
  </si>
  <si>
    <t>【対応言語】EN/ZH/ES/PT
【対応時間】9:30-13:00、15:00-19:00</t>
    <rPh sb="1" eb="3">
      <t>タイオウ</t>
    </rPh>
    <rPh sb="3" eb="5">
      <t>ゲンゴ</t>
    </rPh>
    <rPh sb="19" eb="21">
      <t>タイオウ</t>
    </rPh>
    <rPh sb="21" eb="23">
      <t>ジカン</t>
    </rPh>
    <phoneticPr fontId="1"/>
  </si>
  <si>
    <t>アンメッドクリニック元町</t>
    <phoneticPr fontId="78"/>
  </si>
  <si>
    <t>UnMed Clinic Motomachi</t>
    <phoneticPr fontId="78"/>
  </si>
  <si>
    <t>231-0861</t>
    <phoneticPr fontId="78"/>
  </si>
  <si>
    <t>横浜市中区元町3-116 高倉ビル1F</t>
    <phoneticPr fontId="78"/>
  </si>
  <si>
    <t>3-116, Motomachi, Naka-ku, yokohama, Kanagawa</t>
    <phoneticPr fontId="78"/>
  </si>
  <si>
    <t>045-264-9468</t>
    <phoneticPr fontId="78"/>
  </si>
  <si>
    <t>（毎日）9:00-12:30、（月・水・木） 15:00-18:30
※祝日は休診</t>
    <rPh sb="1" eb="3">
      <t>マイニチ</t>
    </rPh>
    <rPh sb="16" eb="17">
      <t>ゲツ</t>
    </rPh>
    <rPh sb="18" eb="19">
      <t>スイ</t>
    </rPh>
    <rPh sb="20" eb="21">
      <t>モク</t>
    </rPh>
    <phoneticPr fontId="13"/>
  </si>
  <si>
    <t>https://www.unmed-clinic.jp/  (日本語)　https://www.unmed-clinic.jp/english/ (英語)</t>
  </si>
  <si>
    <t>【対応診療科】内科/消化器内科/健康診断/禁煙外来/産業医
【対応言語】EN</t>
    <rPh sb="1" eb="3">
      <t>タイオウ</t>
    </rPh>
    <rPh sb="3" eb="6">
      <t>シンリョウカ</t>
    </rPh>
    <rPh sb="31" eb="33">
      <t>タイオウ</t>
    </rPh>
    <rPh sb="33" eb="35">
      <t>ゲンゴ</t>
    </rPh>
    <phoneticPr fontId="78"/>
  </si>
  <si>
    <t>VISA, JCB, MASTER, AMEX, DINERS,</t>
    <phoneticPr fontId="1"/>
  </si>
  <si>
    <t xml:space="preserve">【対応言語】EN
【対応時間】9:00-12:30(毎日) 15:00-18:30(月・水・木)　祝日は休診
</t>
    <rPh sb="1" eb="3">
      <t>タイオウ</t>
    </rPh>
    <rPh sb="3" eb="5">
      <t>ゲンゴ</t>
    </rPh>
    <phoneticPr fontId="1"/>
  </si>
  <si>
    <t>医療法人社団慶真会　川崎中央クリニック　</t>
    <phoneticPr fontId="78"/>
  </si>
  <si>
    <t>Iryouhoujinsyadan keishinnkai kawasakichuouclinic</t>
    <phoneticPr fontId="78"/>
  </si>
  <si>
    <t>212−0022</t>
    <phoneticPr fontId="78"/>
  </si>
  <si>
    <t>神奈川県幸区神明町2丁目68番地7</t>
    <phoneticPr fontId="78"/>
  </si>
  <si>
    <t>2−68−7 ,shinmei,saiwai,kawasaki,kanagawa</t>
    <phoneticPr fontId="78"/>
  </si>
  <si>
    <t>044−511−6333</t>
    <phoneticPr fontId="78"/>
  </si>
  <si>
    <t>（月・火・木・金）9:00-13:00、15:00-18:00
（水）9:00-13:00、14:00-17:00
（土）9:00-13:00</t>
    <rPh sb="1" eb="2">
      <t>ゲツ</t>
    </rPh>
    <rPh sb="3" eb="4">
      <t>カ</t>
    </rPh>
    <rPh sb="5" eb="6">
      <t>モク</t>
    </rPh>
    <rPh sb="7" eb="8">
      <t>キン</t>
    </rPh>
    <rPh sb="33" eb="34">
      <t>スイ</t>
    </rPh>
    <rPh sb="59" eb="60">
      <t>ド</t>
    </rPh>
    <phoneticPr fontId="13"/>
  </si>
  <si>
    <t>https://kawasaki-chuo.jp/（日本語）
https://kawasaki-chuo.jp/english（英語）</t>
    <rPh sb="26" eb="29">
      <t>ニホンゴ</t>
    </rPh>
    <rPh sb="64" eb="66">
      <t>エイゴ</t>
    </rPh>
    <phoneticPr fontId="78"/>
  </si>
  <si>
    <t>【対応診療科脳神経外科/内科/整形外科/消化器内科
【対応言語】EN/DE</t>
    <rPh sb="1" eb="3">
      <t>タイオウ</t>
    </rPh>
    <rPh sb="3" eb="6">
      <t>シンリョウカ</t>
    </rPh>
    <rPh sb="6" eb="9">
      <t>ノウシンケイ</t>
    </rPh>
    <rPh sb="27" eb="29">
      <t>タイオウ</t>
    </rPh>
    <rPh sb="29" eb="31">
      <t>ゲンゴ</t>
    </rPh>
    <phoneticPr fontId="78"/>
  </si>
  <si>
    <t>【対応言語】EN/DE
【対応時間】9：00-17：00</t>
    <rPh sb="1" eb="3">
      <t>タイオウ</t>
    </rPh>
    <rPh sb="3" eb="5">
      <t>ゲンゴ</t>
    </rPh>
    <rPh sb="13" eb="15">
      <t>タイオウ</t>
    </rPh>
    <rPh sb="15" eb="17">
      <t>ジカン</t>
    </rPh>
    <phoneticPr fontId="1"/>
  </si>
  <si>
    <t>【対応言語】EN/DE</t>
    <rPh sb="1" eb="3">
      <t>タイオウ</t>
    </rPh>
    <rPh sb="3" eb="5">
      <t>ゲンゴ</t>
    </rPh>
    <phoneticPr fontId="78"/>
  </si>
  <si>
    <t>えびな脳神経クリニック</t>
    <phoneticPr fontId="1"/>
  </si>
  <si>
    <t>EBINA Neurology clinic</t>
    <phoneticPr fontId="78"/>
  </si>
  <si>
    <t>243-0438</t>
    <phoneticPr fontId="78"/>
  </si>
  <si>
    <t>神奈川県海老名市めぐみ町3-1 ViNA GARDENS PERCH 601-12</t>
    <rPh sb="0" eb="4">
      <t>カナガワケン</t>
    </rPh>
    <rPh sb="4" eb="8">
      <t>エビナシ</t>
    </rPh>
    <rPh sb="11" eb="12">
      <t>マチ</t>
    </rPh>
    <phoneticPr fontId="78"/>
  </si>
  <si>
    <t>ViNA GARDENS PERCH 601-12, 3-1, megumicho, ebina-shi, kanagawa</t>
    <phoneticPr fontId="78"/>
  </si>
  <si>
    <t>046-236-2188</t>
  </si>
  <si>
    <t>（月～土）8:45-12:30　（月～金）13:45-20:30 　（土）13:45-17:30  
※日曜・祭日は休診</t>
    <phoneticPr fontId="13"/>
  </si>
  <si>
    <t>https://www.ebinou.com/</t>
    <phoneticPr fontId="1"/>
  </si>
  <si>
    <t>【対応診療科】脳神経外科/脳神経内科（神経内科）/内科/リハビリテーション科
【対応言語】EN</t>
    <rPh sb="1" eb="3">
      <t>タイオウ</t>
    </rPh>
    <rPh sb="3" eb="6">
      <t>シンリョウカ</t>
    </rPh>
    <rPh sb="40" eb="42">
      <t>タイオウ</t>
    </rPh>
    <rPh sb="42" eb="44">
      <t>ゲンゴ</t>
    </rPh>
    <phoneticPr fontId="17"/>
  </si>
  <si>
    <t>VISA、MASTER、AMEX、JCB
JCB、</t>
    <phoneticPr fontId="1"/>
  </si>
  <si>
    <t>Suica, PASMO,</t>
  </si>
  <si>
    <t>【対応言語】EN
【対応時間】診療時間内であれば対応可能であるが、場合により不可能の場合あり</t>
    <rPh sb="1" eb="3">
      <t>タイオウ</t>
    </rPh>
    <rPh sb="3" eb="5">
      <t>ゲンゴ</t>
    </rPh>
    <rPh sb="10" eb="12">
      <t>タイオウ</t>
    </rPh>
    <rPh sb="12" eb="14">
      <t>ジカン</t>
    </rPh>
    <rPh sb="15" eb="17">
      <t>シンリョウ</t>
    </rPh>
    <rPh sb="17" eb="19">
      <t>ジカン</t>
    </rPh>
    <rPh sb="19" eb="20">
      <t>ナイ</t>
    </rPh>
    <rPh sb="24" eb="26">
      <t>タイオウ</t>
    </rPh>
    <rPh sb="26" eb="28">
      <t>カノウ</t>
    </rPh>
    <rPh sb="33" eb="35">
      <t>バアイ</t>
    </rPh>
    <rPh sb="38" eb="41">
      <t>フカノウ</t>
    </rPh>
    <rPh sb="42" eb="44">
      <t>バアイ</t>
    </rPh>
    <phoneticPr fontId="1"/>
  </si>
  <si>
    <t>医療法人徳洲会　湘南大磯病院</t>
    <rPh sb="0" eb="4">
      <t>イリョウホウジン</t>
    </rPh>
    <rPh sb="4" eb="7">
      <t>トクシュウカイ</t>
    </rPh>
    <rPh sb="8" eb="14">
      <t>ショウナンオオイソビョウイン</t>
    </rPh>
    <phoneticPr fontId="80"/>
  </si>
  <si>
    <t>shonanoiso Hospital</t>
    <phoneticPr fontId="78"/>
  </si>
  <si>
    <t>259-0114</t>
    <phoneticPr fontId="78"/>
  </si>
  <si>
    <t>神奈川県中郡大磯町月京21-1</t>
    <rPh sb="0" eb="4">
      <t>カナガワケン</t>
    </rPh>
    <rPh sb="4" eb="6">
      <t>ナカグン</t>
    </rPh>
    <rPh sb="6" eb="9">
      <t>オオイソマチ</t>
    </rPh>
    <rPh sb="9" eb="10">
      <t>ツキ</t>
    </rPh>
    <rPh sb="10" eb="11">
      <t>キョウ</t>
    </rPh>
    <phoneticPr fontId="78"/>
  </si>
  <si>
    <t>21-1､galtukyou,oisotown,nakagun,kanagawa</t>
    <phoneticPr fontId="78"/>
  </si>
  <si>
    <t>0463-72-3211</t>
    <phoneticPr fontId="78"/>
  </si>
  <si>
    <t>（月～土）8：30～11:30、13：30～16：00</t>
    <rPh sb="1" eb="2">
      <t>ゲツ</t>
    </rPh>
    <rPh sb="3" eb="4">
      <t>ド</t>
    </rPh>
    <phoneticPr fontId="13"/>
  </si>
  <si>
    <t>https://oisoth.jp/</t>
    <phoneticPr fontId="1"/>
  </si>
  <si>
    <t>【対応診療科】内科・外科
【対応言語】英語・中国語・韓国語・ベトナム語・タイ語・スペイン語・ポルトガル語・ロシア語・フランス語・ヒンディー語・モンゴル語・インドネシア語・ネパール語・ペルシア語・ミャンマー語・タガログ語・広東語</t>
    <phoneticPr fontId="17"/>
  </si>
  <si>
    <t>第二次救急医療機関</t>
    <rPh sb="0" eb="1">
      <t>ダイ</t>
    </rPh>
    <rPh sb="1" eb="3">
      <t>ニジ</t>
    </rPh>
    <rPh sb="3" eb="5">
      <t>キュウキュウ</t>
    </rPh>
    <rPh sb="5" eb="7">
      <t>イリョウ</t>
    </rPh>
    <rPh sb="7" eb="9">
      <t>キカン</t>
    </rPh>
    <phoneticPr fontId="3"/>
  </si>
  <si>
    <t>（電話通訳）
【対応言語】英語・中国語・韓国語・ベトナム語・タイ語・スペイン語・ポルトガル語・ロシア語・フランス語・ヒンディー語・モンゴル語・インドネシア語・ネパール語・ペルシア語・ミャンマー語・タガログ語・広東語
【対応時間】８：３０～２４：００（３６５日）</t>
    <phoneticPr fontId="80"/>
  </si>
  <si>
    <t>（通訳タブレット）
【対応言語】英語・中国語・韓国語・ベトナム語・タイ語・スペイン語・ポルトガル語・ロシア語・フランス語・ヒンディー語・モンゴル語・インドネシア語・ネパール語・ペルシア語・ミャンマー語・タガログ語・広東語
【対応時間】２４時間（３６５日）</t>
    <rPh sb="11" eb="13">
      <t>タイオウ</t>
    </rPh>
    <rPh sb="13" eb="15">
      <t>ゲンゴ</t>
    </rPh>
    <phoneticPr fontId="80"/>
  </si>
  <si>
    <t>MMわんぱくこどもクリニック</t>
  </si>
  <si>
    <t>MMWANPAKU Pediatrics clinic</t>
  </si>
  <si>
    <t>220-0012</t>
  </si>
  <si>
    <t>神奈川県横浜市西区みなとみらい4-7-1Ｍ.Ｍ.ミッドスクエア 2Ｆ</t>
  </si>
  <si>
    <t>4-7-1，Minatomirai,Nishi－ku，Yokohama，Kanagawa</t>
  </si>
  <si>
    <t>045-641-1893</t>
    <phoneticPr fontId="78"/>
  </si>
  <si>
    <t>(月～土)午前 9:00～12:00 午後14:00～18:00　休診日：水曜・土曜午後・日曜・祝日</t>
    <rPh sb="1" eb="2">
      <t>ゲツ</t>
    </rPh>
    <rPh sb="3" eb="4">
      <t>ド</t>
    </rPh>
    <rPh sb="5" eb="7">
      <t>ゴゼン</t>
    </rPh>
    <rPh sb="19" eb="21">
      <t>ゴゴ</t>
    </rPh>
    <phoneticPr fontId="13"/>
  </si>
  <si>
    <t>https://www.mmwanpaku.com/　日本語
https://www.mmwanpaku.com/en　英語</t>
  </si>
  <si>
    <t>【対応診療科】小児科
【対応言語】EN/ES</t>
    <rPh sb="7" eb="10">
      <t>ショウニカ</t>
    </rPh>
    <phoneticPr fontId="17"/>
  </si>
  <si>
    <t>VISA　MASTER　AMEX　JCB　ダイナース</t>
  </si>
  <si>
    <t>診療所</t>
    <rPh sb="0" eb="3">
      <t>シンリョウジョ</t>
    </rPh>
    <phoneticPr fontId="3"/>
  </si>
  <si>
    <t>【対応言語】EN　ES
【対応時間】9：00-18：00</t>
    <rPh sb="1" eb="3">
      <t>タイオウ</t>
    </rPh>
    <rPh sb="3" eb="5">
      <t>ゲンゴ</t>
    </rPh>
    <rPh sb="13" eb="15">
      <t>タイオウ</t>
    </rPh>
    <rPh sb="15" eb="17">
      <t>ジカン</t>
    </rPh>
    <phoneticPr fontId="80"/>
  </si>
  <si>
    <t>【対応言語】EN　ES
【対応時間】9：00-18：00</t>
    <phoneticPr fontId="1"/>
  </si>
  <si>
    <t>【対応言語】EN
【対応時間】9：00-18：00</t>
    <phoneticPr fontId="80"/>
  </si>
  <si>
    <t>本牧ベイサイドクリニック</t>
    <rPh sb="0" eb="2">
      <t>ホンモク</t>
    </rPh>
    <phoneticPr fontId="80"/>
  </si>
  <si>
    <t>Honmoku baysideclinic</t>
    <phoneticPr fontId="78"/>
  </si>
  <si>
    <t>231－0821</t>
    <phoneticPr fontId="78"/>
  </si>
  <si>
    <t>横浜市中区本牧原1－22ムラーラ本牧1F</t>
    <rPh sb="16" eb="18">
      <t>ホンモク</t>
    </rPh>
    <phoneticPr fontId="78"/>
  </si>
  <si>
    <t>1-22, honmokuhara,nakaku,yokohama,kanagawa</t>
    <phoneticPr fontId="78"/>
  </si>
  <si>
    <t>045-628-0622</t>
    <phoneticPr fontId="78"/>
  </si>
  <si>
    <t>（月-金）9:00-13:00、14:00-18:00</t>
    <phoneticPr fontId="13"/>
  </si>
  <si>
    <t>https://bayside-cl.com/(日本語）</t>
    <phoneticPr fontId="1"/>
  </si>
  <si>
    <t>【対応診療科】内科　消化器内科　皮膚科　小児科
【対応言語】EN</t>
    <rPh sb="7" eb="9">
      <t>ナイカ</t>
    </rPh>
    <rPh sb="10" eb="13">
      <t>ショウカキ</t>
    </rPh>
    <rPh sb="13" eb="15">
      <t>ナイカ</t>
    </rPh>
    <rPh sb="16" eb="19">
      <t>ヒフカ</t>
    </rPh>
    <rPh sb="20" eb="23">
      <t>ショウニカ</t>
    </rPh>
    <phoneticPr fontId="17"/>
  </si>
  <si>
    <t>VISA　MASTER　</t>
    <phoneticPr fontId="1"/>
  </si>
  <si>
    <t>【対応言語】EN
【対応時間】9：00-18：00</t>
    <phoneticPr fontId="1"/>
  </si>
  <si>
    <t>【対応言語】EN
【対応時間】9：00-18：00</t>
    <rPh sb="1" eb="3">
      <t>タイオウ</t>
    </rPh>
    <rPh sb="3" eb="5">
      <t>ゲンゴ</t>
    </rPh>
    <rPh sb="10" eb="12">
      <t>タイオウ</t>
    </rPh>
    <rPh sb="12" eb="14">
      <t>ジカン</t>
    </rPh>
    <phoneticPr fontId="80"/>
  </si>
  <si>
    <t>医療法人社団輔仁会片倉病院</t>
    <rPh sb="0" eb="13">
      <t>イリョウホウジンシャダンホジンカイカタクラビョウイン</t>
    </rPh>
    <phoneticPr fontId="80"/>
  </si>
  <si>
    <t>katakura hospital</t>
    <phoneticPr fontId="78"/>
  </si>
  <si>
    <t>213-0014　</t>
    <phoneticPr fontId="78"/>
  </si>
  <si>
    <t>神奈川県川崎市高津区新作4丁目11－16</t>
    <rPh sb="0" eb="12">
      <t>カナガワケンカワサキシタカツクシンサク</t>
    </rPh>
    <rPh sb="13" eb="15">
      <t>チョウメ</t>
    </rPh>
    <phoneticPr fontId="78"/>
  </si>
  <si>
    <t>11－16
shinsaku,takatsuku,kawasaki,kanagawa</t>
    <phoneticPr fontId="78"/>
  </si>
  <si>
    <t>044-866-2151</t>
    <phoneticPr fontId="78"/>
  </si>
  <si>
    <t>（月-土）9:00-12:00、14:00-17:30
（土日・祝日）9:00-12:00</t>
    <rPh sb="3" eb="4">
      <t>ド</t>
    </rPh>
    <rPh sb="29" eb="31">
      <t>ドニチ</t>
    </rPh>
    <rPh sb="32" eb="34">
      <t>シュクジツ</t>
    </rPh>
    <phoneticPr fontId="13"/>
  </si>
  <si>
    <t>https://www.katakura-hp.com/</t>
    <phoneticPr fontId="1"/>
  </si>
  <si>
    <t>【対応診療科】糖尿病代謝内分泌内科　消化器科　循環器内科　脳神経内科　腎臓内科　腎臓透析内科　リウマチ科
【対応言語】EN</t>
    <rPh sb="7" eb="10">
      <t>トウニョウビョウ</t>
    </rPh>
    <rPh sb="10" eb="12">
      <t>タイシャ</t>
    </rPh>
    <rPh sb="12" eb="17">
      <t>ナイブンピツナイカ</t>
    </rPh>
    <rPh sb="18" eb="22">
      <t>ショウカキカ</t>
    </rPh>
    <rPh sb="23" eb="26">
      <t>ジュンカンキ</t>
    </rPh>
    <rPh sb="26" eb="28">
      <t>ナイカ</t>
    </rPh>
    <rPh sb="29" eb="32">
      <t>ノウシンケイ</t>
    </rPh>
    <rPh sb="32" eb="34">
      <t>ナイカ</t>
    </rPh>
    <rPh sb="35" eb="37">
      <t>ジンゾウ</t>
    </rPh>
    <rPh sb="37" eb="39">
      <t>ナイカ</t>
    </rPh>
    <rPh sb="40" eb="44">
      <t>ジンゾウトウセキ</t>
    </rPh>
    <rPh sb="44" eb="46">
      <t>ナイカ</t>
    </rPh>
    <rPh sb="51" eb="52">
      <t>カ</t>
    </rPh>
    <phoneticPr fontId="17"/>
  </si>
  <si>
    <t>VISA　MASTER
JCB　</t>
    <phoneticPr fontId="1"/>
  </si>
  <si>
    <t>第二次救急医療機関</t>
    <rPh sb="0" eb="1">
      <t>ダイ</t>
    </rPh>
    <rPh sb="1" eb="2">
      <t>ニ</t>
    </rPh>
    <rPh sb="2" eb="3">
      <t>ジ</t>
    </rPh>
    <rPh sb="3" eb="5">
      <t>キュウキュウ</t>
    </rPh>
    <rPh sb="5" eb="7">
      <t>イリョウ</t>
    </rPh>
    <rPh sb="7" eb="9">
      <t>キカン</t>
    </rPh>
    <phoneticPr fontId="8"/>
  </si>
  <si>
    <t>【対応言語】EN
【対応時間】8:30-19:00</t>
    <phoneticPr fontId="1"/>
  </si>
  <si>
    <t>【対応言語】EN
【対応時間】8：30-17：30</t>
    <rPh sb="1" eb="3">
      <t>タイオウ</t>
    </rPh>
    <rPh sb="3" eb="5">
      <t>ゲンゴ</t>
    </rPh>
    <rPh sb="10" eb="12">
      <t>タイオウ</t>
    </rPh>
    <rPh sb="12" eb="14">
      <t>ジカン</t>
    </rPh>
    <phoneticPr fontId="80"/>
  </si>
  <si>
    <t>メディカルパーク　湘南</t>
    <rPh sb="9" eb="11">
      <t>ショウナン</t>
    </rPh>
    <phoneticPr fontId="80"/>
  </si>
  <si>
    <t>medical park shonan</t>
    <phoneticPr fontId="78"/>
  </si>
  <si>
    <t>252-0804　</t>
    <phoneticPr fontId="78"/>
  </si>
  <si>
    <t>神奈川県藤沢市湘南台1-14-3</t>
    <phoneticPr fontId="78"/>
  </si>
  <si>
    <t>1-14-3
syounandai,fujisawa,kanagawa</t>
    <phoneticPr fontId="78"/>
  </si>
  <si>
    <t>046-641-0331</t>
    <phoneticPr fontId="78"/>
  </si>
  <si>
    <t>（月-土）9:00-12:00、14:00-18:00
（土日・祝日）9:00-14:00</t>
    <rPh sb="3" eb="4">
      <t>ド</t>
    </rPh>
    <rPh sb="29" eb="31">
      <t>ドニチ</t>
    </rPh>
    <rPh sb="32" eb="34">
      <t>シュクジツ</t>
    </rPh>
    <phoneticPr fontId="13"/>
  </si>
  <si>
    <t>https://medicalpark-shonan.com/</t>
  </si>
  <si>
    <t>【対応診療科】婦人科　産科　乳腺外科  麻酔科
【対応言語】EN</t>
    <phoneticPr fontId="78"/>
  </si>
  <si>
    <t>【対応言語】EN
【対応時間】8：30-19：00</t>
    <rPh sb="1" eb="3">
      <t>タイオウ</t>
    </rPh>
    <rPh sb="3" eb="5">
      <t>ゲンゴ</t>
    </rPh>
    <rPh sb="10" eb="12">
      <t>タイオウ</t>
    </rPh>
    <rPh sb="12" eb="14">
      <t>ジカン</t>
    </rPh>
    <phoneticPr fontId="80"/>
  </si>
  <si>
    <t>医療法人社団宏和会　横浜こどもクリニック</t>
    <phoneticPr fontId="80"/>
  </si>
  <si>
    <t>yokohama children　clinic</t>
    <phoneticPr fontId="78"/>
  </si>
  <si>
    <t>220-0073</t>
    <phoneticPr fontId="78"/>
  </si>
  <si>
    <t>神奈川県横浜市西区岡野２－５－１８　２F</t>
    <rPh sb="0" eb="4">
      <t>カナガワケン</t>
    </rPh>
    <rPh sb="4" eb="9">
      <t>ヨコハマシニシク</t>
    </rPh>
    <rPh sb="9" eb="11">
      <t>オカノ</t>
    </rPh>
    <phoneticPr fontId="78"/>
  </si>
  <si>
    <t>2F, 2-5-18 Okano, Nishi-ku, Yokohama-shi, Kanagawa</t>
    <phoneticPr fontId="78"/>
  </si>
  <si>
    <t>045-548-9777</t>
    <phoneticPr fontId="78"/>
  </si>
  <si>
    <t>８：３０～１２：３０　　１５：３０～１８：３０（水曜日、日曜日は休診、土曜日は１２：３０まで受付）</t>
    <rPh sb="24" eb="27">
      <t>スイヨウビ</t>
    </rPh>
    <rPh sb="28" eb="31">
      <t>ニチヨウビ</t>
    </rPh>
    <rPh sb="32" eb="34">
      <t>キュウシン</t>
    </rPh>
    <rPh sb="35" eb="38">
      <t>ドヨウビ</t>
    </rPh>
    <rPh sb="46" eb="48">
      <t>ウケツケ</t>
    </rPh>
    <phoneticPr fontId="13"/>
  </si>
  <si>
    <t>https://www.yokohama-kodomo.jp/</t>
    <phoneticPr fontId="13"/>
  </si>
  <si>
    <t>【対応診療科】小児科
【対応言語】英語</t>
    <rPh sb="1" eb="3">
      <t>タイオウ</t>
    </rPh>
    <rPh sb="3" eb="6">
      <t>シンリョウカ</t>
    </rPh>
    <rPh sb="7" eb="10">
      <t>ショウニカ</t>
    </rPh>
    <rPh sb="12" eb="14">
      <t>タイオウ</t>
    </rPh>
    <rPh sb="14" eb="16">
      <t>ゲンゴ</t>
    </rPh>
    <rPh sb="17" eb="19">
      <t>エイゴ</t>
    </rPh>
    <phoneticPr fontId="78"/>
  </si>
  <si>
    <t xml:space="preserve">VISA、MASTER、AMEX、
JCB、
</t>
    <phoneticPr fontId="1"/>
  </si>
  <si>
    <t>非接触カード決済：楽天Edy、Suica, PASMO, ICOCA、Waon, nanacoなど
QRコード決済：d払い、ペイペイ、LINE Payなど</t>
    <rPh sb="0" eb="1">
      <t>ヒ</t>
    </rPh>
    <rPh sb="1" eb="3">
      <t>セッショク</t>
    </rPh>
    <rPh sb="6" eb="8">
      <t>ケッサイ</t>
    </rPh>
    <rPh sb="9" eb="11">
      <t>ラクテン</t>
    </rPh>
    <rPh sb="55" eb="57">
      <t>ケッサイ</t>
    </rPh>
    <rPh sb="59" eb="60">
      <t>ハラ</t>
    </rPh>
    <phoneticPr fontId="80"/>
  </si>
  <si>
    <t>≪ＭＩＣかながわ医療通訳派遣サービス≫【対応言語】
ZH/KO/TL/PT/ES/EN/TH/VI/LO/RU/FR/NE/カンボジア語
【対応時間】
平日　9：00-17：00</t>
    <phoneticPr fontId="1"/>
  </si>
  <si>
    <t>≪横浜市電話医療通訳サービス≫
【対応言語】
EN/ZH/KO/PT/ES/TH/VI/ID/TL/NE/MS/FR/IT/DE/RU
【対応時間】
９：００～１７：００</t>
    <phoneticPr fontId="80"/>
  </si>
  <si>
    <t>医療法人社団　漢医会　岡林クリニック</t>
    <phoneticPr fontId="1"/>
  </si>
  <si>
    <t>Okabayashi clinic</t>
    <phoneticPr fontId="78"/>
  </si>
  <si>
    <t>242-0021</t>
    <phoneticPr fontId="1"/>
  </si>
  <si>
    <t>神奈川県大和市中央1-1-2第二近藤ビル２階</t>
    <rPh sb="0" eb="4">
      <t>カナガワケン</t>
    </rPh>
    <rPh sb="4" eb="7">
      <t>ヤマトシ</t>
    </rPh>
    <rPh sb="7" eb="9">
      <t>チュウオウ</t>
    </rPh>
    <rPh sb="14" eb="15">
      <t>ダイ</t>
    </rPh>
    <rPh sb="15" eb="16">
      <t>ニ</t>
    </rPh>
    <rPh sb="16" eb="18">
      <t>コンドウ</t>
    </rPh>
    <rPh sb="21" eb="22">
      <t>カイ</t>
    </rPh>
    <phoneticPr fontId="78"/>
  </si>
  <si>
    <t>1-1-2Kondo-2Bldg.2nd floor,,Yamato-City Chuo,Kanagawaken,242-0021 Japan</t>
    <phoneticPr fontId="78"/>
  </si>
  <si>
    <t>046-262-4885</t>
    <phoneticPr fontId="78"/>
  </si>
  <si>
    <t>（月火木金9：00‐12：00、15：00‐18：30）（土9：00‐12：00）　日・祝日・水曜休診</t>
    <phoneticPr fontId="13"/>
  </si>
  <si>
    <t>http://okabayashi.pupu.jp</t>
    <phoneticPr fontId="13"/>
  </si>
  <si>
    <t>【対応診療科】内科・皮膚科・整形外科  【対応言語】EN/ZH</t>
    <phoneticPr fontId="78"/>
  </si>
  <si>
    <t>【対応言語】EN/ZH
【対応時間】月火木金9：00‐12：00　15：00‐18：30
土9：00‐12：00(水日祝日・休診)　</t>
    <phoneticPr fontId="1"/>
  </si>
  <si>
    <t>社会医療法人財団石心会　第二川崎幸クリニック</t>
    <rPh sb="6" eb="8">
      <t>ザイダン</t>
    </rPh>
    <phoneticPr fontId="1"/>
  </si>
  <si>
    <t>The Second Kawasaki Saiwai Clinic</t>
    <phoneticPr fontId="78"/>
  </si>
  <si>
    <t>212-0021</t>
  </si>
  <si>
    <t>神奈川県川崎市幸区都町39番地1</t>
    <rPh sb="0" eb="4">
      <t>カナガワケン</t>
    </rPh>
    <rPh sb="4" eb="7">
      <t>カワサキシ</t>
    </rPh>
    <rPh sb="7" eb="9">
      <t>サイワイク</t>
    </rPh>
    <rPh sb="9" eb="11">
      <t>ミヤコチョウ</t>
    </rPh>
    <rPh sb="13" eb="15">
      <t>バンチ</t>
    </rPh>
    <phoneticPr fontId="78"/>
  </si>
  <si>
    <t>39-1 Miyako-cho,Saiwai-ku,Kawasaki-shi,Kanagawa-ken 212-0014</t>
    <phoneticPr fontId="78"/>
  </si>
  <si>
    <t>044-511-1322</t>
    <phoneticPr fontId="78"/>
  </si>
  <si>
    <t>月～金：
午前 9:00～12:00
午後 14:00～16:30
夕診 17:00～18:30
土：
9:00～12:00</t>
    <rPh sb="0" eb="1">
      <t>ゲツ</t>
    </rPh>
    <rPh sb="2" eb="3">
      <t>キン</t>
    </rPh>
    <rPh sb="5" eb="7">
      <t>ゴゼン</t>
    </rPh>
    <rPh sb="19" eb="21">
      <t>ゴゴ</t>
    </rPh>
    <phoneticPr fontId="13"/>
  </si>
  <si>
    <t>【対応診療科】
消化器内科/循環器内科/外科/脳神経外科/泌尿器科/婦人科/乳腺外科/心臓血管外科/形成外科/血管外科/その他
【対応言語】
EN/ZH</t>
    <rPh sb="1" eb="3">
      <t>タイオウ</t>
    </rPh>
    <rPh sb="3" eb="6">
      <t>シンリョウカ</t>
    </rPh>
    <rPh sb="8" eb="13">
      <t>ショウカキナイカ</t>
    </rPh>
    <rPh sb="14" eb="17">
      <t>ジュンカンキ</t>
    </rPh>
    <rPh sb="17" eb="19">
      <t>ナイカ</t>
    </rPh>
    <rPh sb="20" eb="22">
      <t>ゲカ</t>
    </rPh>
    <rPh sb="23" eb="28">
      <t>ノウシンケイゲカ</t>
    </rPh>
    <rPh sb="29" eb="33">
      <t>ヒニョウキカ</t>
    </rPh>
    <rPh sb="34" eb="37">
      <t>フジンカ</t>
    </rPh>
    <rPh sb="38" eb="42">
      <t>ニュウセンゲカ</t>
    </rPh>
    <rPh sb="43" eb="47">
      <t>シンゾウケッカン</t>
    </rPh>
    <rPh sb="47" eb="49">
      <t>ゲカ</t>
    </rPh>
    <rPh sb="50" eb="52">
      <t>ケイセイ</t>
    </rPh>
    <rPh sb="52" eb="54">
      <t>ゲカ</t>
    </rPh>
    <rPh sb="55" eb="57">
      <t>ケッカン</t>
    </rPh>
    <rPh sb="57" eb="59">
      <t>ゲカ</t>
    </rPh>
    <rPh sb="62" eb="63">
      <t>タ</t>
    </rPh>
    <rPh sb="66" eb="68">
      <t>タイオウ</t>
    </rPh>
    <rPh sb="68" eb="70">
      <t>ゲンゴ</t>
    </rPh>
    <phoneticPr fontId="78"/>
  </si>
  <si>
    <t>VISA、MASTER、AMEX、
JCB、DISCOVER、Diner Club</t>
    <phoneticPr fontId="1"/>
  </si>
  <si>
    <t>デビットカード</t>
    <phoneticPr fontId="80"/>
  </si>
  <si>
    <t>診療所</t>
    <rPh sb="0" eb="3">
      <t>シンリョウジョ</t>
    </rPh>
    <phoneticPr fontId="80"/>
  </si>
  <si>
    <t>【対応言語】EN/ZH
【対応時間】
月～金：午前 9:00～12:00、
　           午後 14:00～16:30
土：9:00～12:00</t>
    <phoneticPr fontId="1"/>
  </si>
  <si>
    <t>≪タブレットビデオ通訳/どこでも通訳≫
【対応言語】EN/ZH/KO/PT/ES/VI/TL/TH/FR/NE/HI/RU/ID/KM
【対応時間】月～金：8:30～17:00、土：8:30～12:00
≪電話通訳/メディフォン≫
【対応言語】EN/ZH/KO/PT/ES/VI/NE/TL/TH/ID/HI/RU/FR/MN/FA/AR
【対応時間】月～金：8:30～17:00、土：8:30～12:00</t>
    <rPh sb="21" eb="23">
      <t>タイオウ</t>
    </rPh>
    <rPh sb="23" eb="25">
      <t>ゲンゴ</t>
    </rPh>
    <rPh sb="69" eb="71">
      <t>タイオウ</t>
    </rPh>
    <rPh sb="71" eb="73">
      <t>ジカン</t>
    </rPh>
    <rPh sb="74" eb="75">
      <t>ゲツ</t>
    </rPh>
    <rPh sb="76" eb="77">
      <t>キン</t>
    </rPh>
    <rPh sb="89" eb="90">
      <t>ツチ</t>
    </rPh>
    <phoneticPr fontId="80"/>
  </si>
  <si>
    <t>≪機械通訳/メディフォン≫
【対応言語】
EN/ZH/KO/PT/ES/VI/NE/TL/TH/ID/HI/RU/FR/MN/FA/AR
【対応時間】
月～金：8:30～17:00、土：8:30～12:00</t>
    <phoneticPr fontId="80"/>
  </si>
  <si>
    <t>妙蓮寺すいクリニック Sui Obstetrics &amp; Gynecology</t>
    <phoneticPr fontId="1"/>
  </si>
  <si>
    <t>Sui Obstetrics &amp; Gynecology</t>
    <phoneticPr fontId="78"/>
  </si>
  <si>
    <t>222-0011</t>
    <phoneticPr fontId="1"/>
  </si>
  <si>
    <t>神奈川県横浜市港北区菊名1-9-10 高貝ビル3F</t>
    <rPh sb="0" eb="4">
      <t>カナガワケン</t>
    </rPh>
    <rPh sb="4" eb="7">
      <t>ヨコハマシ</t>
    </rPh>
    <rPh sb="7" eb="10">
      <t>コウホクク</t>
    </rPh>
    <rPh sb="10" eb="12">
      <t>キクナ</t>
    </rPh>
    <rPh sb="19" eb="20">
      <t>コウ</t>
    </rPh>
    <rPh sb="20" eb="21">
      <t>カイ</t>
    </rPh>
    <phoneticPr fontId="78"/>
  </si>
  <si>
    <t>1-9-10 Takagai Building 3F Kikuna, Kohoku-ku, Yokohama City, Kanagawa</t>
    <phoneticPr fontId="78"/>
  </si>
  <si>
    <t>045-642-5087</t>
    <phoneticPr fontId="78"/>
  </si>
  <si>
    <t>（火-金)9:00-12:00、13:30-17:00
（土）9:00-13:30</t>
    <rPh sb="1" eb="2">
      <t>ヒ</t>
    </rPh>
    <rPh sb="3" eb="4">
      <t>キン</t>
    </rPh>
    <rPh sb="29" eb="32">
      <t>ド</t>
    </rPh>
    <phoneticPr fontId="13"/>
  </si>
  <si>
    <t>http://www.suiobgyn.org</t>
  </si>
  <si>
    <t>【対応診療科】婦人科、産科
【対応言語】
EN</t>
    <rPh sb="1" eb="3">
      <t>タイオウ</t>
    </rPh>
    <rPh sb="3" eb="6">
      <t>シンリョウカ</t>
    </rPh>
    <rPh sb="7" eb="10">
      <t>フジンカ</t>
    </rPh>
    <rPh sb="11" eb="13">
      <t>サンカ</t>
    </rPh>
    <rPh sb="16" eb="18">
      <t>タイオウ</t>
    </rPh>
    <rPh sb="18" eb="20">
      <t>ゲンゴ</t>
    </rPh>
    <phoneticPr fontId="78"/>
  </si>
  <si>
    <t>VISA、MASTER、AMEX、
JCB、
中国銀聯</t>
    <phoneticPr fontId="1"/>
  </si>
  <si>
    <t>非接触カード決済：楽天Edy、Suica, PASMO, ICOCA、Waon, nanacoなど
QRコード決済：アリペイ、WeChatPay</t>
    <phoneticPr fontId="80"/>
  </si>
  <si>
    <t>カテゴリー2</t>
    <phoneticPr fontId="80"/>
  </si>
  <si>
    <t>【対応言語】EN
【対応時間】診療時間すべて</t>
    <rPh sb="15" eb="17">
      <t>シンリョウ</t>
    </rPh>
    <rPh sb="17" eb="19">
      <t>ジカン</t>
    </rPh>
    <phoneticPr fontId="1"/>
  </si>
  <si>
    <t>浅田内科・循環器内科</t>
    <rPh sb="0" eb="2">
      <t>アサダ</t>
    </rPh>
    <rPh sb="2" eb="4">
      <t>ナイカ</t>
    </rPh>
    <rPh sb="5" eb="8">
      <t>ジュンカンキ</t>
    </rPh>
    <rPh sb="8" eb="10">
      <t>ナイカ</t>
    </rPh>
    <phoneticPr fontId="80"/>
  </si>
  <si>
    <t>Asada Internal Medicine/Cardiology clinic</t>
  </si>
  <si>
    <t>210-0843</t>
  </si>
  <si>
    <t>神奈川県川崎市川崎区小田栄2-2-3</t>
    <rPh sb="0" eb="4">
      <t>カナガワケン</t>
    </rPh>
    <rPh sb="4" eb="7">
      <t>カワサキシ</t>
    </rPh>
    <rPh sb="7" eb="10">
      <t>カワサキク</t>
    </rPh>
    <rPh sb="10" eb="12">
      <t>オダ</t>
    </rPh>
    <rPh sb="12" eb="13">
      <t>サカエ</t>
    </rPh>
    <phoneticPr fontId="80"/>
  </si>
  <si>
    <t>2-2-3, Odasakae, Kawasaki Ward, Kawasaki City, Kanagawa Prefecture</t>
  </si>
  <si>
    <t>050-3355-5759</t>
  </si>
  <si>
    <t>9:00-12:45、15:00-18:15（水曜・祝日除く）</t>
    <rPh sb="23" eb="25">
      <t>スイヨウ</t>
    </rPh>
    <rPh sb="26" eb="28">
      <t>シュクジツ</t>
    </rPh>
    <rPh sb="28" eb="29">
      <t>ノゾ</t>
    </rPh>
    <phoneticPr fontId="80"/>
  </si>
  <si>
    <t>https://asada-heart.com/</t>
  </si>
  <si>
    <t xml:space="preserve">【対応診療科】内科/循環器内科
【対応言語】EN
</t>
    <rPh sb="1" eb="6">
      <t>タイオウシンリョウカ</t>
    </rPh>
    <rPh sb="7" eb="9">
      <t>ナイカ</t>
    </rPh>
    <rPh sb="10" eb="13">
      <t>ジュンカンキ</t>
    </rPh>
    <rPh sb="13" eb="15">
      <t>ナイカ</t>
    </rPh>
    <phoneticPr fontId="80"/>
  </si>
  <si>
    <t>【対応言語】ＥＮ
【対応時間】平日15:00～18:15</t>
    <phoneticPr fontId="1"/>
  </si>
  <si>
    <t>機械通訳（ポケトーク、スマホアプリ）を使用【対応言語】
ＥＮ
【対応時間】15時～18時</t>
    <phoneticPr fontId="1"/>
  </si>
  <si>
    <t>鎌倉かまりんヒフクリニック</t>
    <rPh sb="0" eb="2">
      <t>カマクラ</t>
    </rPh>
    <phoneticPr fontId="80"/>
  </si>
  <si>
    <t>KAMAKURA　KaMarin Dermatology Clinic</t>
  </si>
  <si>
    <t>248-0006</t>
  </si>
  <si>
    <t>神奈川県鎌倉市小町２－１５－１１　２F</t>
    <rPh sb="0" eb="9">
      <t>248-0006</t>
    </rPh>
    <phoneticPr fontId="80"/>
  </si>
  <si>
    <t>２F　2－15-11,Komachi,Kamakura-shi,Kanagawa</t>
  </si>
  <si>
    <t>０４６７－２５－１２５５</t>
  </si>
  <si>
    <t>月・火・木9:15-12:15、14:15-17:15
水13:00-19：00
土8:30-11:30</t>
    <rPh sb="2" eb="3">
      <t>ヒ</t>
    </rPh>
    <rPh sb="4" eb="5">
      <t>モク</t>
    </rPh>
    <rPh sb="28" eb="29">
      <t>スイ</t>
    </rPh>
    <rPh sb="41" eb="42">
      <t>ド</t>
    </rPh>
    <phoneticPr fontId="3"/>
  </si>
  <si>
    <t>https://kamarinhifu.com/</t>
  </si>
  <si>
    <t>【対応診療科】皮膚科/アレルギー科/形成外科/美容皮膚科
【対応言語】EN</t>
    <rPh sb="1" eb="6">
      <t>タイオウシンリョウカ</t>
    </rPh>
    <phoneticPr fontId="1"/>
  </si>
  <si>
    <t>PayPay、交通系IC</t>
    <rPh sb="7" eb="10">
      <t>コウツウケイ</t>
    </rPh>
    <phoneticPr fontId="80"/>
  </si>
  <si>
    <t>診療所</t>
    <rPh sb="0" eb="3">
      <t>シンリョウジョ</t>
    </rPh>
    <phoneticPr fontId="118"/>
  </si>
  <si>
    <t>【対応言語】EN
【対応時間】月・火・木9:15-12:15、14:15-17:15
 水13:00-19：00
土8:30-11:30</t>
  </si>
  <si>
    <t>社会医療法人財団石心会川崎幸病院</t>
    <rPh sb="0" eb="6">
      <t>シャカイイリョウホウジン</t>
    </rPh>
    <rPh sb="6" eb="16">
      <t>ザイダンセキシンカイカワサキサイワイビョウイン</t>
    </rPh>
    <phoneticPr fontId="80"/>
  </si>
  <si>
    <t>SEKISHINKAI Medical Group KAWASAKI SAIWAI HOSPITAL</t>
  </si>
  <si>
    <t>212-0014</t>
  </si>
  <si>
    <t>神奈川県川崎市幸区大宮町31番27</t>
    <rPh sb="0" eb="12">
      <t>カナガワケンカワサキシサイワイクオオミヤチョウ</t>
    </rPh>
    <rPh sb="14" eb="15">
      <t>バン</t>
    </rPh>
    <phoneticPr fontId="80"/>
  </si>
  <si>
    <t>31-27, Omiya-cho Saiwai-ku Kawasaki  City, Kanagawa</t>
  </si>
  <si>
    <t>044-544-4611</t>
  </si>
  <si>
    <t>曜日関係なく、救急外来24時間対応</t>
    <rPh sb="0" eb="2">
      <t>ヨウビ</t>
    </rPh>
    <rPh sb="2" eb="4">
      <t>カンケイ</t>
    </rPh>
    <phoneticPr fontId="80"/>
  </si>
  <si>
    <t>https://saiwaihp.jp/
日本語のみ</t>
    <phoneticPr fontId="1"/>
  </si>
  <si>
    <t>【対応診療科】大動脈外科、脳神経外科、心臓外科、循環器内科、救急科、放射線治療科、外科、消化器内科、腎臓内科、婦人科、呼吸器外科
【対応言語】ZH/EN</t>
    <rPh sb="1" eb="3">
      <t>タイオウ</t>
    </rPh>
    <rPh sb="3" eb="6">
      <t>シンリョウカ</t>
    </rPh>
    <rPh sb="66" eb="68">
      <t>タイオウ</t>
    </rPh>
    <rPh sb="68" eb="70">
      <t>ゲンゴ</t>
    </rPh>
    <phoneticPr fontId="1"/>
  </si>
  <si>
    <t xml:space="preserve">VISA、アリカン　エクスプレス、　マスターカード、ダイナースクラブ、JCB </t>
  </si>
  <si>
    <t>第二次救急医療機関</t>
    <rPh sb="0" eb="1">
      <t>ダイ</t>
    </rPh>
    <rPh sb="1" eb="2">
      <t>ニ</t>
    </rPh>
    <rPh sb="2" eb="3">
      <t>ジ</t>
    </rPh>
    <rPh sb="3" eb="5">
      <t>キュウキュウ</t>
    </rPh>
    <rPh sb="5" eb="7">
      <t>イリョウ</t>
    </rPh>
    <rPh sb="7" eb="9">
      <t>キカン</t>
    </rPh>
    <phoneticPr fontId="118"/>
  </si>
  <si>
    <t>【対応言語】CH、EN
【対応時間】平日　8：30-17：00</t>
    <rPh sb="1" eb="3">
      <t>タイオウ</t>
    </rPh>
    <rPh sb="3" eb="5">
      <t>ゲンゴ</t>
    </rPh>
    <rPh sb="13" eb="15">
      <t>タイオウ</t>
    </rPh>
    <rPh sb="15" eb="17">
      <t>ジカン</t>
    </rPh>
    <rPh sb="18" eb="20">
      <t>ヘイジツ</t>
    </rPh>
    <phoneticPr fontId="80"/>
  </si>
  <si>
    <t>【対応言語】CH
【対応時間】平日　8：30-17：00</t>
    <rPh sb="15" eb="17">
      <t>ヘイジツ</t>
    </rPh>
    <phoneticPr fontId="80"/>
  </si>
  <si>
    <t>【対応言語】ZH、EN
【対応時間】平日　8：30-17：00</t>
    <phoneticPr fontId="1"/>
  </si>
  <si>
    <t>《電話通訳》
【対応言語】EN/ZH/KO/VI/NE/TL/ES/PT/ID/IT/FR/DE/RU/TH/MS/MY/KM/MN/SI
【対応時間】24時間</t>
    <rPh sb="1" eb="3">
      <t>デンワ</t>
    </rPh>
    <rPh sb="3" eb="5">
      <t>ツウヤク</t>
    </rPh>
    <rPh sb="8" eb="10">
      <t>タイオウ</t>
    </rPh>
    <rPh sb="10" eb="12">
      <t>ゲンゴ</t>
    </rPh>
    <rPh sb="71" eb="73">
      <t>タイオウ</t>
    </rPh>
    <rPh sb="73" eb="75">
      <t>ジカン</t>
    </rPh>
    <phoneticPr fontId="80"/>
  </si>
  <si>
    <t>【対応言語】JA/EN/ZH/KO/TH/ID/VI/MY/FR/ES/PT/TL/KM/NE/MN
【対応時間】24時間</t>
    <phoneticPr fontId="1"/>
  </si>
  <si>
    <t>15新潟県</t>
    <rPh sb="2" eb="5">
      <t>ニイガタケン</t>
    </rPh>
    <phoneticPr fontId="25"/>
  </si>
  <si>
    <t>川合クリニック</t>
  </si>
  <si>
    <t>KAWAI SURGICAL CLINIC</t>
    <phoneticPr fontId="1"/>
  </si>
  <si>
    <t>950-0087</t>
  </si>
  <si>
    <t>新潟県新潟市中央区東大通2-3-26プレイス新潟３F</t>
  </si>
  <si>
    <t>PlaceNiigata3F,2-3-26,Higashi-odori,Chuo-ku,Niigata,950-0087</t>
  </si>
  <si>
    <t>025-242-1311</t>
  </si>
  <si>
    <t>月・水・金：9:00-12:00,14:00-18:00
火・木・土：9:00-12:00</t>
    <rPh sb="2" eb="3">
      <t>スイ</t>
    </rPh>
    <rPh sb="4" eb="5">
      <t>キン</t>
    </rPh>
    <rPh sb="29" eb="30">
      <t>カ</t>
    </rPh>
    <rPh sb="31" eb="32">
      <t>モク</t>
    </rPh>
    <rPh sb="33" eb="34">
      <t>ツチ</t>
    </rPh>
    <phoneticPr fontId="16"/>
  </si>
  <si>
    <t>http://www.ne.jp/asahi/kawai/clinic/(日本語)</t>
    <phoneticPr fontId="1"/>
  </si>
  <si>
    <t>内科：EN★_x000D_
外科：EN</t>
    <phoneticPr fontId="1"/>
  </si>
  <si>
    <t>初期救急医療機関</t>
    <rPh sb="0" eb="2">
      <t>ショキ</t>
    </rPh>
    <rPh sb="2" eb="4">
      <t>キュウキュウ</t>
    </rPh>
    <rPh sb="4" eb="6">
      <t>イリョウ</t>
    </rPh>
    <rPh sb="6" eb="8">
      <t>キカン</t>
    </rPh>
    <phoneticPr fontId="16"/>
  </si>
  <si>
    <t>英語（医師による対応）</t>
    <rPh sb="0" eb="2">
      <t>エイゴ</t>
    </rPh>
    <rPh sb="3" eb="5">
      <t>イシ</t>
    </rPh>
    <rPh sb="8" eb="10">
      <t>タイオウ</t>
    </rPh>
    <phoneticPr fontId="16"/>
  </si>
  <si>
    <t>川端内科消化器科病院</t>
  </si>
  <si>
    <t>KawabataClinic</t>
  </si>
  <si>
    <t>942-0061</t>
  </si>
  <si>
    <t>新潟県新潟県上越市春日新田1丁目20番13号</t>
  </si>
  <si>
    <t>1-20-13,KasugaShinden,Joetsu-city,Nigata,942-0061</t>
  </si>
  <si>
    <t>025-543-0008</t>
  </si>
  <si>
    <t>月火水金8:30-18:00
木土8:30-12:00</t>
    <rPh sb="0" eb="1">
      <t>ゲツ</t>
    </rPh>
    <rPh sb="1" eb="2">
      <t>カ</t>
    </rPh>
    <rPh sb="2" eb="3">
      <t>スイ</t>
    </rPh>
    <rPh sb="3" eb="4">
      <t>キン</t>
    </rPh>
    <phoneticPr fontId="16"/>
  </si>
  <si>
    <t>英語
（月火水金
8:30-18:00
、木土8:30-12:00）</t>
    <rPh sb="0" eb="2">
      <t>エイゴ</t>
    </rPh>
    <rPh sb="4" eb="5">
      <t>ゲツ</t>
    </rPh>
    <rPh sb="5" eb="6">
      <t>カ</t>
    </rPh>
    <rPh sb="6" eb="7">
      <t>スイ</t>
    </rPh>
    <rPh sb="7" eb="8">
      <t>キン</t>
    </rPh>
    <phoneticPr fontId="16"/>
  </si>
  <si>
    <t>英語（医師による外来）</t>
    <rPh sb="0" eb="2">
      <t>エイゴ</t>
    </rPh>
    <phoneticPr fontId="1"/>
  </si>
  <si>
    <t>1502 新潟</t>
  </si>
  <si>
    <t>社会福祉法人恩賜財団済生会支部
新潟県済生会済生会新潟病院</t>
  </si>
  <si>
    <t>SaiseikaiNiigataHospital</t>
  </si>
  <si>
    <t>950-1104</t>
  </si>
  <si>
    <t>新潟県新潟市西区寺地280-7</t>
  </si>
  <si>
    <t>280-7Teraji,Nishi-kuNiigata-shi,Niigata,950-1104</t>
  </si>
  <si>
    <t>025-233-6161</t>
  </si>
  <si>
    <t>http://www.ngt.saiseikai.or.jp/(日本語)</t>
  </si>
  <si>
    <t>血液内科・腎、膠原病内科・代謝、内分泌内科・精神内科・脳神経内科・呼吸器内科・消化器内科・循環器内科・小児科・外科・整形外科・形成外科・呼吸器外科・心臓血管外科・皮膚科・泌尿器科・眼科・産婦人科・耳鼻咽喉科・リハビリテーション科・放射線科・麻酔科:EN</t>
    <phoneticPr fontId="16"/>
  </si>
  <si>
    <t>VISA、MASTER、JCB、AMERICANEXPRESS、DINERS、UFJ、NICOS、DC、UCS、SAISON</t>
  </si>
  <si>
    <t>英語等</t>
    <rPh sb="0" eb="2">
      <t>エイゴ</t>
    </rPh>
    <rPh sb="2" eb="3">
      <t>トウ</t>
    </rPh>
    <phoneticPr fontId="1"/>
  </si>
  <si>
    <t>英語等（予約診療等において外部から派遣）</t>
    <rPh sb="0" eb="2">
      <t>エイゴ</t>
    </rPh>
    <rPh sb="2" eb="3">
      <t>トウ</t>
    </rPh>
    <rPh sb="4" eb="6">
      <t>ヨヤク</t>
    </rPh>
    <rPh sb="6" eb="8">
      <t>シンリョウ</t>
    </rPh>
    <rPh sb="8" eb="9">
      <t>トウ</t>
    </rPh>
    <rPh sb="13" eb="15">
      <t>ガイブ</t>
    </rPh>
    <rPh sb="17" eb="19">
      <t>ハケン</t>
    </rPh>
    <phoneticPr fontId="16"/>
  </si>
  <si>
    <t>英語等（タブレット端末により対応）</t>
    <rPh sb="0" eb="2">
      <t>エイゴ</t>
    </rPh>
    <rPh sb="2" eb="3">
      <t>トウ</t>
    </rPh>
    <rPh sb="9" eb="11">
      <t>タンマツ</t>
    </rPh>
    <rPh sb="14" eb="16">
      <t>タイオウ</t>
    </rPh>
    <phoneticPr fontId="16"/>
  </si>
  <si>
    <t>すぎはら整形外科</t>
  </si>
  <si>
    <t>SugiharaOrthopedicClinic</t>
  </si>
  <si>
    <t>959-2036</t>
  </si>
  <si>
    <t>新潟県新潟県阿賀野市若葉町7番3号</t>
  </si>
  <si>
    <t>7-3,Wakaba-cho,Agano-shi,Nigata,959-2036</t>
  </si>
  <si>
    <t>0250-63-0001</t>
  </si>
  <si>
    <t>月－土8:30－12:00
月,火,水,金　15:00-18:00</t>
    <rPh sb="0" eb="1">
      <t>ゲツ</t>
    </rPh>
    <rPh sb="2" eb="3">
      <t>ド</t>
    </rPh>
    <phoneticPr fontId="16"/>
  </si>
  <si>
    <t>英語のみ</t>
    <rPh sb="0" eb="2">
      <t>エイゴ</t>
    </rPh>
    <phoneticPr fontId="16"/>
  </si>
  <si>
    <t>常勤医師の英語対応可</t>
    <rPh sb="0" eb="2">
      <t>ジョウキン</t>
    </rPh>
    <rPh sb="2" eb="4">
      <t>イシ</t>
    </rPh>
    <rPh sb="5" eb="7">
      <t>エイゴ</t>
    </rPh>
    <rPh sb="7" eb="9">
      <t>タイオウ</t>
    </rPh>
    <rPh sb="9" eb="10">
      <t>カ</t>
    </rPh>
    <phoneticPr fontId="16"/>
  </si>
  <si>
    <t>長岡赤十字病院</t>
  </si>
  <si>
    <t>NagaokaRedCrossHospital</t>
  </si>
  <si>
    <t>940-2085</t>
  </si>
  <si>
    <t>新潟県長岡市千秋2-297-1</t>
  </si>
  <si>
    <t>2-297-1Senshu,Nagaoka,Niigata,940-2085</t>
  </si>
  <si>
    <t>0258-28-3600</t>
  </si>
  <si>
    <t>月-金:8:30-11:00（一部診療科除く）（救急外来24時間対応)
土日・祝日：救急外来24時間対応</t>
    <rPh sb="15" eb="17">
      <t>イチブ</t>
    </rPh>
    <rPh sb="17" eb="19">
      <t>シンリョウ</t>
    </rPh>
    <rPh sb="19" eb="20">
      <t>カ</t>
    </rPh>
    <rPh sb="20" eb="21">
      <t>ノゾ</t>
    </rPh>
    <rPh sb="24" eb="26">
      <t>キュウキュウ</t>
    </rPh>
    <rPh sb="26" eb="28">
      <t>ガイライ</t>
    </rPh>
    <rPh sb="30" eb="32">
      <t>ジカン</t>
    </rPh>
    <rPh sb="32" eb="34">
      <t>タイオウ</t>
    </rPh>
    <rPh sb="36" eb="38">
      <t>ドニチ</t>
    </rPh>
    <rPh sb="39" eb="41">
      <t>シュクジツ</t>
    </rPh>
    <phoneticPr fontId="33"/>
  </si>
  <si>
    <t>http://www.nagaoka.jrc.or.jp/contents/（日本語）
http://www.nagaoka.jrc.or.jp/contents/english/（英語）</t>
    <rPh sb="39" eb="42">
      <t>ニホンゴ</t>
    </rPh>
    <rPh sb="91" eb="93">
      <t>エイゴ</t>
    </rPh>
    <phoneticPr fontId="16"/>
  </si>
  <si>
    <t>救急科、内科、外科、小児科、精神科、皮膚科、脳神経外科、泌尿器科、整形外科、眼科、耳鼻咽喉科、産科、婦人科、歯科等の全ての診療科において英語が可能、他言語はPOCKTALK・自動翻訳ツールにて対応</t>
    <phoneticPr fontId="1"/>
  </si>
  <si>
    <t>VISA、MASTER、JCB、UCS、DC、UFJ、NICOS、AMEX、DINERS CLUB ※平日時間内のみ</t>
    <rPh sb="51" eb="53">
      <t>ヘイジツ</t>
    </rPh>
    <rPh sb="53" eb="55">
      <t>ジカン</t>
    </rPh>
    <rPh sb="55" eb="56">
      <t>ナイ</t>
    </rPh>
    <phoneticPr fontId="16"/>
  </si>
  <si>
    <t>英語、他言語はPOCKTALK・自動翻訳ツール使用（月-金 8：30-17：00）</t>
    <rPh sb="23" eb="25">
      <t>シヨウ</t>
    </rPh>
    <rPh sb="26" eb="27">
      <t>ゲツ</t>
    </rPh>
    <rPh sb="28" eb="29">
      <t>キン</t>
    </rPh>
    <phoneticPr fontId="16"/>
  </si>
  <si>
    <t>新潟脳外科病院</t>
  </si>
  <si>
    <t>NiigataNeurosurgicalHospital</t>
  </si>
  <si>
    <t>950-1101</t>
  </si>
  <si>
    <t>新潟県新潟市西区山田3057番地</t>
  </si>
  <si>
    <t>3057,Yamada,Nishi-ku,Nigata-city,Nigata,950-1101</t>
  </si>
  <si>
    <t>025-231-5111</t>
  </si>
  <si>
    <t>月－金8:30-12:00（救急外来24時間対応）
土・日・祝：救急外来</t>
    <rPh sb="0" eb="1">
      <t>ツキ</t>
    </rPh>
    <rPh sb="2" eb="3">
      <t>キン</t>
    </rPh>
    <rPh sb="14" eb="16">
      <t>キュウキュウ</t>
    </rPh>
    <rPh sb="16" eb="18">
      <t>ガイライ</t>
    </rPh>
    <rPh sb="20" eb="22">
      <t>ジカン</t>
    </rPh>
    <rPh sb="22" eb="24">
      <t>タイオウ</t>
    </rPh>
    <rPh sb="26" eb="27">
      <t>ド</t>
    </rPh>
    <rPh sb="28" eb="29">
      <t>ヒ</t>
    </rPh>
    <rPh sb="30" eb="31">
      <t>シュク</t>
    </rPh>
    <rPh sb="32" eb="34">
      <t>キュウキュウ</t>
    </rPh>
    <rPh sb="34" eb="36">
      <t>ガイライ</t>
    </rPh>
    <phoneticPr fontId="16"/>
  </si>
  <si>
    <t>http://niigata-nogeka.or.jp/(日本語)</t>
  </si>
  <si>
    <t>VISA,MASTER,
AMEX,JCB,
NICOS,Diners Club,DISCOVER</t>
  </si>
  <si>
    <t>英語（月～金8:30～17:30）</t>
    <rPh sb="3" eb="4">
      <t>ツキ</t>
    </rPh>
    <rPh sb="5" eb="6">
      <t>キン</t>
    </rPh>
    <phoneticPr fontId="16"/>
  </si>
  <si>
    <t>電話医療通訳ｻｰﾋﾞｽ（17か国語、24時間365日）</t>
    <rPh sb="0" eb="2">
      <t>デンワ</t>
    </rPh>
    <rPh sb="2" eb="4">
      <t>イリョウ</t>
    </rPh>
    <rPh sb="4" eb="6">
      <t>ツウヤク</t>
    </rPh>
    <rPh sb="15" eb="17">
      <t>コクゴ</t>
    </rPh>
    <rPh sb="20" eb="22">
      <t>ジカン</t>
    </rPh>
    <rPh sb="25" eb="26">
      <t>ヒ</t>
    </rPh>
    <phoneticPr fontId="16"/>
  </si>
  <si>
    <t>ゆきよしクリニック</t>
  </si>
  <si>
    <t>YukiyoshiClinic</t>
  </si>
  <si>
    <t>950-0122</t>
  </si>
  <si>
    <t>新潟県新潟市江南区稲葉1丁目4番3号</t>
  </si>
  <si>
    <t>1-4-3,Inaba,Konan-ku,Nigata-city,Niagata,950-0122</t>
  </si>
  <si>
    <t>025-382-3450</t>
  </si>
  <si>
    <t>月・火・水・金:8:30-19:00
木・土：8:30-13:00</t>
    <rPh sb="0" eb="1">
      <t>ゲツ</t>
    </rPh>
    <rPh sb="2" eb="3">
      <t>カ</t>
    </rPh>
    <rPh sb="4" eb="5">
      <t>スイ</t>
    </rPh>
    <rPh sb="6" eb="7">
      <t>キン</t>
    </rPh>
    <rPh sb="19" eb="20">
      <t>モク</t>
    </rPh>
    <phoneticPr fontId="16"/>
  </si>
  <si>
    <t>http://www.rnhj.jp(日本語)</t>
  </si>
  <si>
    <t>整形外科：EN
リハビリテーション科：EN</t>
    <rPh sb="17" eb="18">
      <t>カ</t>
    </rPh>
    <phoneticPr fontId="16"/>
  </si>
  <si>
    <t>メディカルフォレスト十日町中央クリニック</t>
  </si>
  <si>
    <t>MedicalforestCentralTokamachiClinic</t>
  </si>
  <si>
    <t>948-0093</t>
  </si>
  <si>
    <t>新潟県十日町市稲荷町33丁目南1番9</t>
  </si>
  <si>
    <t>3Minami1-9,Inari-cho,Tokamachi,Niigata948-0093</t>
  </si>
  <si>
    <t>025-761-7606</t>
  </si>
  <si>
    <t>月-金:8:30-12:00,15:00-17:45
土：8:30-12:00  　　　日曜日、祝祭日休診</t>
  </si>
  <si>
    <t>内科：EN
外科：EN
泌尿器科：EN
整形外科：EN
リハビリ：EN（英語を話せるPT）</t>
  </si>
  <si>
    <t>VISA、MASTER、AMEX、JCB、</t>
  </si>
  <si>
    <t>英語（月・水・金15:00-17:30、火・木8：30-17：30、土8：30-12：00）</t>
    <rPh sb="0" eb="2">
      <t>エイゴ</t>
    </rPh>
    <rPh sb="3" eb="4">
      <t>ゲツ</t>
    </rPh>
    <rPh sb="5" eb="6">
      <t>スイ</t>
    </rPh>
    <rPh sb="7" eb="8">
      <t>キン</t>
    </rPh>
    <rPh sb="20" eb="21">
      <t>カ</t>
    </rPh>
    <rPh sb="22" eb="23">
      <t>モク</t>
    </rPh>
    <rPh sb="34" eb="35">
      <t>ド</t>
    </rPh>
    <phoneticPr fontId="16"/>
  </si>
  <si>
    <t>英語（24時間）</t>
    <rPh sb="0" eb="2">
      <t>エイゴ</t>
    </rPh>
    <rPh sb="5" eb="7">
      <t>ジカン</t>
    </rPh>
    <phoneticPr fontId="16"/>
  </si>
  <si>
    <t>英語（医師による外来 :金曜）</t>
    <rPh sb="0" eb="2">
      <t>エイゴ</t>
    </rPh>
    <rPh sb="3" eb="5">
      <t>イシ</t>
    </rPh>
    <rPh sb="8" eb="10">
      <t>ガイライ</t>
    </rPh>
    <rPh sb="12" eb="14">
      <t>キンヨウ</t>
    </rPh>
    <phoneticPr fontId="16"/>
  </si>
  <si>
    <t>ラサ内科皮膚科クリニック</t>
  </si>
  <si>
    <t>LhasaClinic</t>
  </si>
  <si>
    <t>950-0912</t>
  </si>
  <si>
    <t>新潟県新潟市中央区南笹口1-1-30</t>
  </si>
  <si>
    <t>1-1-30Minamisasaguchi,Chuo-ku,Niigata,Niigata,950-0912</t>
  </si>
  <si>
    <t>025-247-3811</t>
  </si>
  <si>
    <t>9:30-12:30</t>
  </si>
  <si>
    <t>http://lhasaclinic.com(日本語)</t>
  </si>
  <si>
    <t>内科：EN、ZH、FR★_x000D_
皮膚科：EN、ZH、FR</t>
  </si>
  <si>
    <t xml:space="preserve">UC,JCB,VISA </t>
  </si>
  <si>
    <t>英語、北京語、フランス語</t>
    <rPh sb="0" eb="2">
      <t>エイゴ</t>
    </rPh>
    <rPh sb="3" eb="5">
      <t>ペキン</t>
    </rPh>
    <rPh sb="5" eb="6">
      <t>ゴ</t>
    </rPh>
    <rPh sb="11" eb="12">
      <t>ゴ</t>
    </rPh>
    <phoneticPr fontId="16"/>
  </si>
  <si>
    <t>五泉中央病院</t>
    <rPh sb="0" eb="2">
      <t>ゴセン</t>
    </rPh>
    <rPh sb="2" eb="4">
      <t>チュウオウ</t>
    </rPh>
    <rPh sb="4" eb="6">
      <t>ビョウイン</t>
    </rPh>
    <phoneticPr fontId="16"/>
  </si>
  <si>
    <t>Gosen Central Hospital</t>
  </si>
  <si>
    <t>959-1825</t>
  </si>
  <si>
    <t>五泉市太田489番地1</t>
    <rPh sb="0" eb="3">
      <t>ゴセンシ</t>
    </rPh>
    <rPh sb="3" eb="5">
      <t>オオタ</t>
    </rPh>
    <rPh sb="8" eb="10">
      <t>バンチ</t>
    </rPh>
    <phoneticPr fontId="16"/>
  </si>
  <si>
    <t>489-1 Ota,Gosen-Shi,Niigata Prefecture</t>
  </si>
  <si>
    <t>0250-47-8150</t>
  </si>
  <si>
    <t>月-金:8:30-11：30（救急外来24時間対応)
土日・祝日：救急外来24時間対応</t>
  </si>
  <si>
    <t>http://www.sinjinkai.or.jp（日本語）</t>
  </si>
  <si>
    <t>救急外来：EN
内科：EN
外科：EN</t>
    <rPh sb="0" eb="4">
      <t>キュウキュウガイライ</t>
    </rPh>
    <rPh sb="8" eb="10">
      <t>ナイカ</t>
    </rPh>
    <rPh sb="14" eb="16">
      <t>ゲカ</t>
    </rPh>
    <phoneticPr fontId="16"/>
  </si>
  <si>
    <t>英語（医師及び翻訳機器による対応）</t>
    <rPh sb="0" eb="2">
      <t>エイゴ</t>
    </rPh>
    <rPh sb="3" eb="5">
      <t>イシ</t>
    </rPh>
    <rPh sb="5" eb="6">
      <t>オヨ</t>
    </rPh>
    <rPh sb="7" eb="9">
      <t>ホンヤク</t>
    </rPh>
    <rPh sb="9" eb="11">
      <t>キキ</t>
    </rPh>
    <rPh sb="14" eb="16">
      <t>タイオウ</t>
    </rPh>
    <phoneticPr fontId="16"/>
  </si>
  <si>
    <t>松波クリニック</t>
    <rPh sb="0" eb="2">
      <t>マツナミ</t>
    </rPh>
    <phoneticPr fontId="16"/>
  </si>
  <si>
    <t>Matsunami Clinic</t>
  </si>
  <si>
    <t>951-8161</t>
  </si>
  <si>
    <t>新潟市中央区関屋松波町２丁目１４３番地</t>
  </si>
  <si>
    <t>2-143 Sekiyamatsunamityou,Chuo-ku,Niigata City,Niigata Prefecture</t>
  </si>
  <si>
    <t>025-231-2336</t>
  </si>
  <si>
    <t>月～土：8:30～12:30
月～金：15:30～18:00
火：19:00～21:00</t>
    <rPh sb="0" eb="1">
      <t>ゲツ</t>
    </rPh>
    <rPh sb="2" eb="3">
      <t>ツチ</t>
    </rPh>
    <rPh sb="15" eb="16">
      <t>ガツ</t>
    </rPh>
    <rPh sb="17" eb="18">
      <t>キン</t>
    </rPh>
    <rPh sb="31" eb="32">
      <t>カ</t>
    </rPh>
    <phoneticPr fontId="16"/>
  </si>
  <si>
    <t>https://matsunami-clinic.com/（日本語）</t>
    <rPh sb="30" eb="33">
      <t>ニホンゴ</t>
    </rPh>
    <phoneticPr fontId="16"/>
  </si>
  <si>
    <t>肛門内科、肛門外科：EN</t>
    <rPh sb="0" eb="2">
      <t>コウモン</t>
    </rPh>
    <rPh sb="2" eb="4">
      <t>ナイカ</t>
    </rPh>
    <rPh sb="5" eb="7">
      <t>コウモン</t>
    </rPh>
    <rPh sb="7" eb="9">
      <t>ゲカ</t>
    </rPh>
    <phoneticPr fontId="16"/>
  </si>
  <si>
    <t>くわな内科クリニック</t>
    <rPh sb="3" eb="5">
      <t>ナイカ</t>
    </rPh>
    <phoneticPr fontId="16"/>
  </si>
  <si>
    <t>Kuwana medical clinic</t>
  </si>
  <si>
    <t>951-8146</t>
  </si>
  <si>
    <t>新潟県新潟市中央区有明大橋町3-25</t>
    <rPh sb="0" eb="3">
      <t>ニイガタケン</t>
    </rPh>
    <rPh sb="3" eb="6">
      <t>ニイガタシ</t>
    </rPh>
    <rPh sb="6" eb="9">
      <t>チュウオウク</t>
    </rPh>
    <rPh sb="9" eb="14">
      <t>アリアケオオハシチョウ</t>
    </rPh>
    <phoneticPr fontId="16"/>
  </si>
  <si>
    <t>3-25 Ariakeohhashi-cho, Chuo-ku,Niigatashi, Niigata Prefecture,951-8146</t>
    <phoneticPr fontId="1"/>
  </si>
  <si>
    <t>025-232-1700</t>
  </si>
  <si>
    <t>月火木金:8:30-13:00､14:30-18:00
水土：8:30-13:00</t>
    <rPh sb="0" eb="1">
      <t>ゲツ</t>
    </rPh>
    <rPh sb="1" eb="2">
      <t>ヒ</t>
    </rPh>
    <rPh sb="2" eb="3">
      <t>モク</t>
    </rPh>
    <rPh sb="3" eb="4">
      <t>キン</t>
    </rPh>
    <rPh sb="28" eb="29">
      <t>スイ</t>
    </rPh>
    <phoneticPr fontId="33"/>
  </si>
  <si>
    <t>内科:EN、ZH、KO、FRほか</t>
    <rPh sb="0" eb="2">
      <t>ナイカ</t>
    </rPh>
    <phoneticPr fontId="16"/>
  </si>
  <si>
    <t>英語ほか（自動翻訳ツールによる対応）</t>
    <rPh sb="0" eb="2">
      <t>エイゴ</t>
    </rPh>
    <rPh sb="5" eb="7">
      <t>ジドウ</t>
    </rPh>
    <rPh sb="7" eb="9">
      <t>ホンヤク</t>
    </rPh>
    <rPh sb="15" eb="17">
      <t>タイオウ</t>
    </rPh>
    <phoneticPr fontId="16"/>
  </si>
  <si>
    <t>たなか医院</t>
  </si>
  <si>
    <t>Tanaka Clinic</t>
  </si>
  <si>
    <t>953-0041</t>
  </si>
  <si>
    <t>新潟市西蒲区巻甲４２１２－１</t>
  </si>
  <si>
    <t>4212-1 Maki-Ko,Nishikan-Ku,Niigata-Shi,Niigata Prefecture</t>
  </si>
  <si>
    <t>0256-72-8532</t>
  </si>
  <si>
    <t>月・火・水・金：8:30～12:30,15:00～18:00
木・土：8:30～12:30</t>
    <rPh sb="0" eb="1">
      <t>ゲツ</t>
    </rPh>
    <rPh sb="2" eb="3">
      <t>カ</t>
    </rPh>
    <rPh sb="4" eb="5">
      <t>スイ</t>
    </rPh>
    <rPh sb="6" eb="7">
      <t>キン</t>
    </rPh>
    <rPh sb="31" eb="32">
      <t>モク</t>
    </rPh>
    <rPh sb="33" eb="34">
      <t>ツチ</t>
    </rPh>
    <phoneticPr fontId="16"/>
  </si>
  <si>
    <t>http://www.tanaka-een.com/（日本語）</t>
    <rPh sb="27" eb="30">
      <t>ニホンゴ</t>
    </rPh>
    <phoneticPr fontId="16"/>
  </si>
  <si>
    <t>心療内科：EN
内科：EN
神経科：EN
小児精神科：EN</t>
    <rPh sb="0" eb="2">
      <t>シンリョウ</t>
    </rPh>
    <rPh sb="2" eb="4">
      <t>ナイカ</t>
    </rPh>
    <rPh sb="14" eb="17">
      <t>シンケイカ</t>
    </rPh>
    <rPh sb="23" eb="25">
      <t>セイシン</t>
    </rPh>
    <phoneticPr fontId="16"/>
  </si>
  <si>
    <t>1504 中越</t>
  </si>
  <si>
    <t>立川綜合病院</t>
    <rPh sb="0" eb="6">
      <t>タチカワソウゴウビョウイン</t>
    </rPh>
    <phoneticPr fontId="16"/>
  </si>
  <si>
    <t>Tachikawa General Hospital</t>
  </si>
  <si>
    <t>940-8621</t>
  </si>
  <si>
    <t>新潟県長岡市旭岡1-24</t>
  </si>
  <si>
    <t>1-24．Asahioka，Nagaoka-shi,Niigata-Prefecture</t>
  </si>
  <si>
    <t>0258-33-3111</t>
  </si>
  <si>
    <t>8:30-16:30
15:00-18:30</t>
  </si>
  <si>
    <t>https://www.tatikawa.or.jp（日本語）</t>
  </si>
  <si>
    <t>循環器内科・心臓血管外科・脳神経外科・神経内科・内分泌内科・腎臓内科・消化器内科・外科・呼吸器内科・呼吸器外科・生殖医療センター・産婦人科・小児科・血液内科・泌尿器科・整形外科・形成外科・耳鼻咽喉科・眼科・皮膚科・ストレス外来・歯科口腔外科・移植外来・緩和治療内科：EN</t>
    <phoneticPr fontId="16"/>
  </si>
  <si>
    <t>VISA,Master,AMERICAN EXPRESS,Dynas,DISCOVER,JCB</t>
  </si>
  <si>
    <t>約70か国語(×:BO,MN,TL △:FA,NE,SI,KM)</t>
    <rPh sb="0" eb="1">
      <t>ヤク</t>
    </rPh>
    <rPh sb="4" eb="6">
      <t>コクゴ</t>
    </rPh>
    <phoneticPr fontId="16"/>
  </si>
  <si>
    <t>柏崎総合医療センター</t>
    <rPh sb="0" eb="6">
      <t>カシワザキソウゴウイリョウ</t>
    </rPh>
    <phoneticPr fontId="16"/>
  </si>
  <si>
    <t>Kashiwazaki General Hospital and Medical Center</t>
  </si>
  <si>
    <t>945-8535</t>
  </si>
  <si>
    <t>新潟県柏崎市北半田2丁目11番3号</t>
    <rPh sb="0" eb="7">
      <t>ニイガタケンカシワザキシキタ</t>
    </rPh>
    <rPh sb="7" eb="9">
      <t>ハンダ</t>
    </rPh>
    <rPh sb="10" eb="12">
      <t>チョウメ</t>
    </rPh>
    <rPh sb="14" eb="15">
      <t>バン</t>
    </rPh>
    <rPh sb="16" eb="17">
      <t>ゴウ</t>
    </rPh>
    <phoneticPr fontId="16"/>
  </si>
  <si>
    <t>2-11-3 Kitahanda Kashiwazaki Niigata Prefecture 945-8535</t>
  </si>
  <si>
    <t>0257-23-2165</t>
  </si>
  <si>
    <t>月-金:8:30-17:00（救急外来24時間対応)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33"/>
  </si>
  <si>
    <t>http://www.kashiwazaki-ghmc.jp/（日本語）</t>
    <rPh sb="32" eb="35">
      <t>ニホンゴ</t>
    </rPh>
    <phoneticPr fontId="16"/>
  </si>
  <si>
    <t>内科:EN
外科:EN
小児科:EN
整形外科:EN
産婦人科:EN</t>
    <rPh sb="0" eb="2">
      <t>ナイカ</t>
    </rPh>
    <rPh sb="6" eb="8">
      <t>ゲカ</t>
    </rPh>
    <rPh sb="12" eb="15">
      <t>ショウニカ</t>
    </rPh>
    <rPh sb="19" eb="21">
      <t>セイケイ</t>
    </rPh>
    <rPh sb="21" eb="23">
      <t>ゲカ</t>
    </rPh>
    <rPh sb="27" eb="31">
      <t>サンフジンカ</t>
    </rPh>
    <phoneticPr fontId="16"/>
  </si>
  <si>
    <t>QRコード決済</t>
    <rPh sb="5" eb="7">
      <t>ケッサイ</t>
    </rPh>
    <phoneticPr fontId="1"/>
  </si>
  <si>
    <t>英語（翻訳ソフトを入れたタブレット端末での対応）</t>
    <rPh sb="0" eb="2">
      <t>エイゴ</t>
    </rPh>
    <rPh sb="3" eb="5">
      <t>ホンヤク</t>
    </rPh>
    <rPh sb="9" eb="10">
      <t>イ</t>
    </rPh>
    <rPh sb="17" eb="19">
      <t>タンマツ</t>
    </rPh>
    <rPh sb="21" eb="23">
      <t>タイオウ</t>
    </rPh>
    <phoneticPr fontId="16"/>
  </si>
  <si>
    <t>医療法人おくがわ小児クリニック</t>
    <rPh sb="0" eb="4">
      <t>イリョウホウジン</t>
    </rPh>
    <rPh sb="8" eb="10">
      <t>ショウニ</t>
    </rPh>
    <phoneticPr fontId="16"/>
  </si>
  <si>
    <t>Okugawa Pediatric Clinic</t>
  </si>
  <si>
    <t>940-2106</t>
  </si>
  <si>
    <t>新潟県長岡市古正寺1-2838</t>
    <rPh sb="0" eb="3">
      <t>ニイガタケン</t>
    </rPh>
    <rPh sb="3" eb="6">
      <t>ナガオカシ</t>
    </rPh>
    <rPh sb="6" eb="9">
      <t>コショウジ</t>
    </rPh>
    <phoneticPr fontId="16"/>
  </si>
  <si>
    <t>1-2838,Nagaoka-shi,Niigata Prefecture</t>
  </si>
  <si>
    <t>0258-28-3111</t>
  </si>
  <si>
    <t>月-土:9:00-11:30
月.火.木.金:15:00-17:30
日曜日.祝日は休診</t>
    <rPh sb="0" eb="1">
      <t>ゲツ</t>
    </rPh>
    <rPh sb="2" eb="3">
      <t>ツチ</t>
    </rPh>
    <rPh sb="15" eb="16">
      <t>ゲツ</t>
    </rPh>
    <rPh sb="17" eb="18">
      <t>ヒ</t>
    </rPh>
    <rPh sb="19" eb="20">
      <t>キ</t>
    </rPh>
    <rPh sb="21" eb="22">
      <t>キン</t>
    </rPh>
    <rPh sb="35" eb="38">
      <t>ニチヨウビ</t>
    </rPh>
    <rPh sb="39" eb="41">
      <t>シュクジツ</t>
    </rPh>
    <rPh sb="42" eb="44">
      <t>キュウシン</t>
    </rPh>
    <phoneticPr fontId="16"/>
  </si>
  <si>
    <t>https://byoinnavi.jp/clinic/156594(日本語)https://www2.i-helios-net.com/top.php?mdid=11111992（日本語）</t>
    <phoneticPr fontId="1"/>
  </si>
  <si>
    <t>小児科：EN</t>
    <rPh sb="0" eb="3">
      <t>ショウニカ</t>
    </rPh>
    <phoneticPr fontId="16"/>
  </si>
  <si>
    <t>英語（月-金9:30-11:00）</t>
    <rPh sb="0" eb="2">
      <t>エイゴ</t>
    </rPh>
    <rPh sb="3" eb="4">
      <t>ゲツ</t>
    </rPh>
    <rPh sb="5" eb="6">
      <t>キン</t>
    </rPh>
    <phoneticPr fontId="16"/>
  </si>
  <si>
    <t>1505 魚沼</t>
  </si>
  <si>
    <t>新潟県立十日町病院</t>
    <rPh sb="0" eb="9">
      <t>ニイガタケンリツトオカマチビョウイン</t>
    </rPh>
    <phoneticPr fontId="16"/>
  </si>
  <si>
    <t>Niigata Prefectural Tokamachi Hospital</t>
  </si>
  <si>
    <t>948-0065</t>
  </si>
  <si>
    <t>新潟県十日町市高田町三丁目南32-9</t>
    <rPh sb="0" eb="7">
      <t>ニイガタケントオカマチシ</t>
    </rPh>
    <rPh sb="7" eb="13">
      <t>タカダチョウサンチョウメ</t>
    </rPh>
    <rPh sb="13" eb="14">
      <t>ミナミ</t>
    </rPh>
    <phoneticPr fontId="16"/>
  </si>
  <si>
    <t>Minami3-32-9 Takadacho  Tokamachi Niigata Prefecture</t>
  </si>
  <si>
    <t>025-757-5566</t>
  </si>
  <si>
    <t>http://www.tokamachi-hosp-niigata.jp/（日本語）</t>
  </si>
  <si>
    <t>内科・外科・整形外科・小児科・産婦人科・歯科口腔外科・麻酔科：EN</t>
    <rPh sb="0" eb="2">
      <t>ナイカ</t>
    </rPh>
    <rPh sb="3" eb="5">
      <t>ゲカ</t>
    </rPh>
    <rPh sb="6" eb="8">
      <t>セイケイ</t>
    </rPh>
    <rPh sb="8" eb="10">
      <t>ゲカ</t>
    </rPh>
    <rPh sb="11" eb="13">
      <t>ショウニ</t>
    </rPh>
    <rPh sb="13" eb="14">
      <t>カ</t>
    </rPh>
    <rPh sb="15" eb="19">
      <t>サンフジンカ</t>
    </rPh>
    <rPh sb="20" eb="22">
      <t>シカ</t>
    </rPh>
    <rPh sb="22" eb="24">
      <t>コウクウ</t>
    </rPh>
    <rPh sb="24" eb="26">
      <t>ゲカ</t>
    </rPh>
    <rPh sb="27" eb="30">
      <t>マスイカ</t>
    </rPh>
    <phoneticPr fontId="16"/>
  </si>
  <si>
    <t>英語（医療スタッフによる対応）</t>
    <rPh sb="0" eb="2">
      <t>エイゴ</t>
    </rPh>
    <rPh sb="3" eb="5">
      <t>イリョウ</t>
    </rPh>
    <rPh sb="12" eb="14">
      <t>タイオウ</t>
    </rPh>
    <phoneticPr fontId="16"/>
  </si>
  <si>
    <t>新潟県立松代病院</t>
    <rPh sb="0" eb="4">
      <t>ニイガタケンリツ</t>
    </rPh>
    <rPh sb="4" eb="6">
      <t>マツダイ</t>
    </rPh>
    <rPh sb="6" eb="8">
      <t>ビョウイン</t>
    </rPh>
    <phoneticPr fontId="1"/>
  </si>
  <si>
    <t>Niigata Prefectural Matsudai Hospital</t>
  </si>
  <si>
    <t>942ｰ1526</t>
  </si>
  <si>
    <t>新潟県十日町市松代３５９２－２</t>
    <rPh sb="0" eb="3">
      <t>ニイガタケン</t>
    </rPh>
    <rPh sb="3" eb="7">
      <t>トオカマチシ</t>
    </rPh>
    <rPh sb="7" eb="9">
      <t>マツダイ</t>
    </rPh>
    <phoneticPr fontId="16"/>
  </si>
  <si>
    <t>niigatakentokamachisimatsudai3592-2</t>
  </si>
  <si>
    <t>025－597－2100</t>
  </si>
  <si>
    <t>月～金:8:30-11:30
月・水・金13:00-15:00（救急外来24時間対応)
土日・祝日：救急外来24時間対応</t>
    <rPh sb="15" eb="16">
      <t>ゲツ</t>
    </rPh>
    <rPh sb="17" eb="18">
      <t>スイ</t>
    </rPh>
    <rPh sb="19" eb="20">
      <t>キン</t>
    </rPh>
    <rPh sb="32" eb="34">
      <t>キュウキュウ</t>
    </rPh>
    <rPh sb="34" eb="36">
      <t>ガイライ</t>
    </rPh>
    <rPh sb="38" eb="40">
      <t>ジカン</t>
    </rPh>
    <rPh sb="40" eb="42">
      <t>タイオウ</t>
    </rPh>
    <rPh sb="44" eb="46">
      <t>ドニチ</t>
    </rPh>
    <rPh sb="47" eb="49">
      <t>シュクジツ</t>
    </rPh>
    <phoneticPr fontId="33"/>
  </si>
  <si>
    <t>http://www.matsudai-hp.server-shared.com/（日本語）</t>
  </si>
  <si>
    <t>内科：EN</t>
    <rPh sb="0" eb="2">
      <t>ナイカ</t>
    </rPh>
    <phoneticPr fontId="33"/>
  </si>
  <si>
    <t>1506 上越</t>
  </si>
  <si>
    <t>新潟県立中央病院</t>
    <rPh sb="0" eb="2">
      <t>ニイガタ</t>
    </rPh>
    <rPh sb="2" eb="4">
      <t>ケンリツ</t>
    </rPh>
    <rPh sb="4" eb="6">
      <t>チュウオウ</t>
    </rPh>
    <rPh sb="6" eb="8">
      <t>ビョウイン</t>
    </rPh>
    <phoneticPr fontId="13"/>
  </si>
  <si>
    <t>Niigata Prefectural Central Hospital</t>
  </si>
  <si>
    <t>943-0192</t>
  </si>
  <si>
    <t>新潟県上越市新南町205</t>
    <rPh sb="0" eb="3">
      <t>ニイガタケン</t>
    </rPh>
    <rPh sb="3" eb="6">
      <t>ジョウエツシ</t>
    </rPh>
    <rPh sb="6" eb="7">
      <t>シン</t>
    </rPh>
    <rPh sb="7" eb="8">
      <t>ミナミ</t>
    </rPh>
    <rPh sb="8" eb="9">
      <t>チョウ</t>
    </rPh>
    <phoneticPr fontId="13"/>
  </si>
  <si>
    <t>205 Shinnan-cho, Joetsu-City,Niigata Prefecture</t>
  </si>
  <si>
    <t>025-522-7711</t>
  </si>
  <si>
    <t>月-金:9:00-12:00（救急外来24時間対応)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15"/>
  </si>
  <si>
    <t xml:space="preserve">http://www.cent-hosp.pref.niigata.jp/ (日本語)
</t>
    <rPh sb="39" eb="42">
      <t>ニホンゴ</t>
    </rPh>
    <phoneticPr fontId="15"/>
  </si>
  <si>
    <t>救急科：EN,内科：EN,外科：EN,小児科：EN,循環器内科:EN,麻酔科：EN,脳神経内科：EN,脳神経外科：EN,泌尿器科：EN,整形外科：EN,眼科：EN,耳鼻咽喉科：EN,産婦人科：EN,形成外科：EN,歯科口腔外科：EN,病理診断科:EN,心臓血管外科:EN,呼吸器外科:EN,小児外科:EN,放射線科:EN</t>
    <rPh sb="26" eb="29">
      <t>ジュンカンキ</t>
    </rPh>
    <rPh sb="29" eb="31">
      <t>ナイカ</t>
    </rPh>
    <rPh sb="35" eb="38">
      <t>マスイカ</t>
    </rPh>
    <rPh sb="42" eb="45">
      <t>ノウシンケイ</t>
    </rPh>
    <rPh sb="45" eb="47">
      <t>ナイカ</t>
    </rPh>
    <rPh sb="91" eb="92">
      <t>サン</t>
    </rPh>
    <rPh sb="92" eb="94">
      <t>フジン</t>
    </rPh>
    <rPh sb="94" eb="95">
      <t>カ</t>
    </rPh>
    <rPh sb="99" eb="101">
      <t>ケイセイ</t>
    </rPh>
    <rPh sb="101" eb="103">
      <t>ゲカ</t>
    </rPh>
    <rPh sb="109" eb="111">
      <t>コウクウ</t>
    </rPh>
    <rPh sb="111" eb="113">
      <t>ゲカ</t>
    </rPh>
    <rPh sb="117" eb="119">
      <t>ビョウリ</t>
    </rPh>
    <rPh sb="119" eb="122">
      <t>シンダンカ</t>
    </rPh>
    <rPh sb="126" eb="128">
      <t>シンゾウ</t>
    </rPh>
    <rPh sb="128" eb="130">
      <t>ケッカン</t>
    </rPh>
    <rPh sb="130" eb="132">
      <t>ゲカ</t>
    </rPh>
    <rPh sb="136" eb="139">
      <t>コキュウキ</t>
    </rPh>
    <rPh sb="139" eb="141">
      <t>ゲカ</t>
    </rPh>
    <rPh sb="145" eb="147">
      <t>ショウニ</t>
    </rPh>
    <rPh sb="147" eb="149">
      <t>ゲカ</t>
    </rPh>
    <rPh sb="153" eb="157">
      <t>ホウシャセンカ</t>
    </rPh>
    <phoneticPr fontId="15"/>
  </si>
  <si>
    <t>VISA、MASTER、AMEX、JCB、DC、UFJ</t>
  </si>
  <si>
    <t>英語（翻訳機器により対応）</t>
    <rPh sb="0" eb="2">
      <t>エイゴ</t>
    </rPh>
    <rPh sb="3" eb="5">
      <t>ホンヤク</t>
    </rPh>
    <rPh sb="5" eb="7">
      <t>キキ</t>
    </rPh>
    <rPh sb="10" eb="12">
      <t>タイオウ</t>
    </rPh>
    <phoneticPr fontId="13"/>
  </si>
  <si>
    <t>けいなん総合病院</t>
    <rPh sb="4" eb="6">
      <t>ソウゴウ</t>
    </rPh>
    <rPh sb="6" eb="8">
      <t>ビョウイン</t>
    </rPh>
    <phoneticPr fontId="13"/>
  </si>
  <si>
    <t>keinan general hospital</t>
  </si>
  <si>
    <t>944-8501</t>
  </si>
  <si>
    <t>新潟県妙高市田町2丁目4番7号</t>
    <rPh sb="0" eb="3">
      <t>ニイガタケン</t>
    </rPh>
    <rPh sb="3" eb="6">
      <t>ミョウコウシ</t>
    </rPh>
    <rPh sb="6" eb="8">
      <t>タマチ</t>
    </rPh>
    <rPh sb="9" eb="11">
      <t>チョウメ</t>
    </rPh>
    <rPh sb="12" eb="13">
      <t>バン</t>
    </rPh>
    <rPh sb="14" eb="15">
      <t>ゴウ</t>
    </rPh>
    <phoneticPr fontId="13"/>
  </si>
  <si>
    <t>2-4-7 Tamachi,Myokoshi,Niigata prefecture, 944-8501</t>
  </si>
  <si>
    <t>0255-72-3161</t>
  </si>
  <si>
    <t>月-金8：30-16：00</t>
    <rPh sb="0" eb="1">
      <t>ゲツ</t>
    </rPh>
    <rPh sb="2" eb="3">
      <t>キン</t>
    </rPh>
    <phoneticPr fontId="13"/>
  </si>
  <si>
    <t>http://www.keinansogo.jp/（日本語）</t>
    <rPh sb="26" eb="28">
      <t>ニホン</t>
    </rPh>
    <rPh sb="28" eb="29">
      <t>ゴ</t>
    </rPh>
    <phoneticPr fontId="13"/>
  </si>
  <si>
    <t>内科：EN　小児科：EN　整形外科：EN</t>
    <rPh sb="0" eb="2">
      <t>ナイカ</t>
    </rPh>
    <rPh sb="6" eb="9">
      <t>ショウニカ</t>
    </rPh>
    <rPh sb="13" eb="15">
      <t>セイケイ</t>
    </rPh>
    <rPh sb="15" eb="17">
      <t>ゲカ</t>
    </rPh>
    <phoneticPr fontId="13"/>
  </si>
  <si>
    <t>英語：通信機器による外来対応（平日8：30～16：00）</t>
    <rPh sb="0" eb="2">
      <t>エイゴ</t>
    </rPh>
    <rPh sb="3" eb="5">
      <t>ツウシン</t>
    </rPh>
    <rPh sb="5" eb="7">
      <t>キキ</t>
    </rPh>
    <rPh sb="10" eb="12">
      <t>ガイライ</t>
    </rPh>
    <rPh sb="12" eb="14">
      <t>タイオウ</t>
    </rPh>
    <rPh sb="15" eb="17">
      <t>ヘイジツ</t>
    </rPh>
    <phoneticPr fontId="13"/>
  </si>
  <si>
    <t>山本医院</t>
    <rPh sb="0" eb="2">
      <t>ヤマモト</t>
    </rPh>
    <rPh sb="2" eb="4">
      <t>イイン</t>
    </rPh>
    <phoneticPr fontId="13"/>
  </si>
  <si>
    <t>YAMAMOTO Clinic</t>
  </si>
  <si>
    <t>949-0304</t>
  </si>
  <si>
    <t>新潟県糸魚川市寺地232-1</t>
    <rPh sb="0" eb="3">
      <t>ニイガタケン</t>
    </rPh>
    <rPh sb="3" eb="7">
      <t>イトイガワシ</t>
    </rPh>
    <rPh sb="7" eb="9">
      <t>テラジ</t>
    </rPh>
    <phoneticPr fontId="13"/>
  </si>
  <si>
    <t>232-1 Teraji,Itoigawashi,Niigata Prefectur,949-0304</t>
  </si>
  <si>
    <t>025-562-2456</t>
  </si>
  <si>
    <t>月,火,水,金,土：
　　9:00～12:00
 　 14:00～17:30</t>
    <rPh sb="0" eb="1">
      <t>ゲツ</t>
    </rPh>
    <rPh sb="2" eb="3">
      <t>カ</t>
    </rPh>
    <rPh sb="4" eb="5">
      <t>スイ</t>
    </rPh>
    <rPh sb="6" eb="7">
      <t>キン</t>
    </rPh>
    <rPh sb="8" eb="9">
      <t>ド</t>
    </rPh>
    <phoneticPr fontId="13"/>
  </si>
  <si>
    <t>内科・小児科:
　ポケトークにて対応
（EN、ZH、KO、FRほか）</t>
    <rPh sb="0" eb="2">
      <t>ナイカ</t>
    </rPh>
    <rPh sb="3" eb="6">
      <t>ショウニカ</t>
    </rPh>
    <rPh sb="16" eb="18">
      <t>タイオウ</t>
    </rPh>
    <phoneticPr fontId="13"/>
  </si>
  <si>
    <t>ポケトークにて/
診療時間内</t>
    <rPh sb="9" eb="13">
      <t>シンリョウジカン</t>
    </rPh>
    <rPh sb="13" eb="14">
      <t>ナイ</t>
    </rPh>
    <phoneticPr fontId="13"/>
  </si>
  <si>
    <t>内山医院</t>
  </si>
  <si>
    <t>UchiyamaClinic</t>
  </si>
  <si>
    <t>949-3443</t>
  </si>
  <si>
    <t>新潟県上越市吉川区下町1161-1</t>
  </si>
  <si>
    <t>1161-1YoshikawakuShitamachi,Joetsu,Niigata,949-3443</t>
  </si>
  <si>
    <t>025-548-2400</t>
  </si>
  <si>
    <t>月-金:9:00-12:00,15:00-18:00
木、土：9:00-12:00</t>
    <rPh sb="27" eb="28">
      <t>モク</t>
    </rPh>
    <rPh sb="29" eb="30">
      <t>ツチ</t>
    </rPh>
    <phoneticPr fontId="19"/>
  </si>
  <si>
    <t>内科：EN★_x000D_
小児科：EN</t>
  </si>
  <si>
    <t>英語（月曜~金曜 9:00-18:00）</t>
    <rPh sb="0" eb="2">
      <t>エイゴ</t>
    </rPh>
    <rPh sb="3" eb="5">
      <t>ゲツヨウ</t>
    </rPh>
    <rPh sb="6" eb="8">
      <t>キンヨウ</t>
    </rPh>
    <phoneticPr fontId="16"/>
  </si>
  <si>
    <t>16富山県</t>
    <rPh sb="2" eb="5">
      <t>トヤマケン</t>
    </rPh>
    <phoneticPr fontId="17"/>
  </si>
  <si>
    <t>黒部市民病院</t>
  </si>
  <si>
    <t>Kurobe City Hospital</t>
  </si>
  <si>
    <t>938-8502</t>
  </si>
  <si>
    <t>富山県黒部市三日市1108番地1</t>
  </si>
  <si>
    <t>1108-1Mikkaichi,Kurobe city ,Toyama,938-8502</t>
  </si>
  <si>
    <t>0765-54-2211</t>
  </si>
  <si>
    <t>月-金:7:30-11:00</t>
  </si>
  <si>
    <t>http://med-kurobe.jp/</t>
  </si>
  <si>
    <t>救急科_x000D_　内科_x000D_　外科_x000D_　小児科　精神科_x000D_　皮膚科　脳神経外科_x000D_　泌尿器科　整形外科_x000D_　眼科_x000D_　耳鼻咽喉科_x000D_　産科_x000D_　婦人科_x000D_　歯科　その他（英語）</t>
    <rPh sb="19" eb="20">
      <t>カ</t>
    </rPh>
    <rPh sb="71" eb="73">
      <t>エイゴ</t>
    </rPh>
    <phoneticPr fontId="10"/>
  </si>
  <si>
    <t>病院</t>
    <rPh sb="0" eb="2">
      <t>ビョウイン</t>
    </rPh>
    <phoneticPr fontId="19"/>
  </si>
  <si>
    <t>16富山県</t>
    <rPh sb="2" eb="5">
      <t>トヤマケン</t>
    </rPh>
    <phoneticPr fontId="8"/>
  </si>
  <si>
    <t>富山大学附属病院</t>
  </si>
  <si>
    <t>University of Toyama Hospital</t>
  </si>
  <si>
    <t>930-0194</t>
  </si>
  <si>
    <t>富山県富山市杉谷2630番地</t>
  </si>
  <si>
    <t>2630 Sugitani,Toyama city ,Toyama,930-0194</t>
  </si>
  <si>
    <t>076-434-2281</t>
  </si>
  <si>
    <t>http://www.hosp.u-toyama.ac.jp/guide/index.html</t>
  </si>
  <si>
    <t>救急科  内科 外科 小児科 精神科 皮膚科 脳神経外科 眼科 整形外科 耳鼻咽喉科 産科 婦人科  歯科 その他（英語）※AI通訳機あり</t>
    <rPh sb="52" eb="53">
      <t>カ</t>
    </rPh>
    <phoneticPr fontId="18"/>
  </si>
  <si>
    <t>1602 富山</t>
  </si>
  <si>
    <t>常願寺病院</t>
    <phoneticPr fontId="4"/>
  </si>
  <si>
    <t>Joganji hospital</t>
  </si>
  <si>
    <t>939-3552</t>
  </si>
  <si>
    <t>富山市水橋肘崎438番地</t>
    <rPh sb="0" eb="3">
      <t>トヤマシ</t>
    </rPh>
    <rPh sb="3" eb="5">
      <t>ミズハシ</t>
    </rPh>
    <rPh sb="5" eb="6">
      <t>ヒジ</t>
    </rPh>
    <rPh sb="6" eb="7">
      <t>サキ</t>
    </rPh>
    <rPh sb="10" eb="12">
      <t>バンチ</t>
    </rPh>
    <phoneticPr fontId="17"/>
  </si>
  <si>
    <t>438 Mizuhashi kainazaki,Toyama city ,Toyama 939-3552</t>
  </si>
  <si>
    <t>076-478-1191</t>
  </si>
  <si>
    <t>月-金:8:30-11:30  13:30-15:30　土:8：30-11：30</t>
    <rPh sb="28" eb="29">
      <t>ド</t>
    </rPh>
    <phoneticPr fontId="18"/>
  </si>
  <si>
    <t>http://www.tokiwa-toyama.jp/</t>
  </si>
  <si>
    <t>精神科　内科　神経内科（英語）</t>
    <phoneticPr fontId="18"/>
  </si>
  <si>
    <t>富山市立富山まちなか病院</t>
  </si>
  <si>
    <t>Toyama City Machinaka Hospital</t>
    <phoneticPr fontId="1"/>
  </si>
  <si>
    <t>930-8527</t>
  </si>
  <si>
    <t>富山市鹿島町二丁目２番２９号</t>
  </si>
  <si>
    <t>2-2-29 Kashimacho,Toyama city,Toyama 930-8527</t>
  </si>
  <si>
    <t>076-423-7727</t>
  </si>
  <si>
    <t>月-金8：30-11-30　13：00-16：00</t>
    <rPh sb="0" eb="1">
      <t>ゲツ</t>
    </rPh>
    <rPh sb="2" eb="3">
      <t>キン</t>
    </rPh>
    <phoneticPr fontId="1"/>
  </si>
  <si>
    <t>https://www.tch.toyama.toyama.jp/tmh/</t>
  </si>
  <si>
    <t>内科、外科、整形外科、眼科、婦人科（英語）</t>
    <phoneticPr fontId="18"/>
  </si>
  <si>
    <t>1602 富山</t>
    <rPh sb="5" eb="7">
      <t>トヤマ</t>
    </rPh>
    <phoneticPr fontId="1"/>
  </si>
  <si>
    <t>富山県リハビリテーション病院・こども支援センター</t>
    <phoneticPr fontId="1"/>
  </si>
  <si>
    <t>Toyama Prefectural Rehabilitation Hospital &amp; Support Center for Children with Disabilities</t>
    <phoneticPr fontId="1"/>
  </si>
  <si>
    <t>931-8517（特定郵便番号）／　931-8443（通常）</t>
    <phoneticPr fontId="1"/>
  </si>
  <si>
    <t>富山市下飯野36番地</t>
    <phoneticPr fontId="1"/>
  </si>
  <si>
    <t>36，shimoiino,toyama-shi,Toyama,931-8443</t>
    <phoneticPr fontId="1"/>
  </si>
  <si>
    <t>076-438-2233</t>
    <phoneticPr fontId="1"/>
  </si>
  <si>
    <t>月-金8:30-11:00　13:00-3:00</t>
    <rPh sb="0" eb="1">
      <t>ゲツ</t>
    </rPh>
    <rPh sb="2" eb="3">
      <t>キン</t>
    </rPh>
    <phoneticPr fontId="1"/>
  </si>
  <si>
    <t>http://www.toyama-reha.or.jp/</t>
    <phoneticPr fontId="1"/>
  </si>
  <si>
    <t>内科、リハビリテーション科、整形外科、小児科　　(英語、スマホの翻訳機能などを利用した対応)</t>
    <phoneticPr fontId="1"/>
  </si>
  <si>
    <t>吉見病院</t>
    <rPh sb="0" eb="2">
      <t>ヨシミ</t>
    </rPh>
    <rPh sb="2" eb="4">
      <t>ビョウイン</t>
    </rPh>
    <phoneticPr fontId="1"/>
  </si>
  <si>
    <t>yoshimi hospital</t>
    <phoneticPr fontId="1"/>
  </si>
  <si>
    <t>936-0052</t>
    <phoneticPr fontId="1"/>
  </si>
  <si>
    <t>富山県滑川市清水町３番２５号</t>
    <phoneticPr fontId="1"/>
  </si>
  <si>
    <t>3-25　shimizu-tyou, namerikawa city, toyama  936-0052</t>
    <phoneticPr fontId="1"/>
  </si>
  <si>
    <t>076-475-0861</t>
    <phoneticPr fontId="1"/>
  </si>
  <si>
    <t>月-金9:00～12：00　15：00～18：00、土9：00～12：00</t>
    <rPh sb="0" eb="1">
      <t>ゲツ</t>
    </rPh>
    <rPh sb="2" eb="3">
      <t>キン</t>
    </rPh>
    <rPh sb="26" eb="27">
      <t>ツチ</t>
    </rPh>
    <phoneticPr fontId="1"/>
  </si>
  <si>
    <t>http://yoshimi-hospital.jp</t>
    <phoneticPr fontId="1"/>
  </si>
  <si>
    <t>内科　リウマチ科（英語）</t>
    <rPh sb="9" eb="11">
      <t>エイゴ</t>
    </rPh>
    <phoneticPr fontId="10"/>
  </si>
  <si>
    <t>西能病院</t>
    <rPh sb="0" eb="1">
      <t>ニシ</t>
    </rPh>
    <rPh sb="1" eb="2">
      <t>ノウ</t>
    </rPh>
    <rPh sb="2" eb="4">
      <t>ビョウイン</t>
    </rPh>
    <phoneticPr fontId="1"/>
  </si>
  <si>
    <t>SAINOU HOSPITAL</t>
  </si>
  <si>
    <t>930-0866</t>
  </si>
  <si>
    <t>富山県富山市高田70番地</t>
    <rPh sb="0" eb="3">
      <t>トヤマケン</t>
    </rPh>
    <rPh sb="3" eb="6">
      <t>トヤマシ</t>
    </rPh>
    <rPh sb="6" eb="8">
      <t>タカタ</t>
    </rPh>
    <rPh sb="10" eb="12">
      <t>バンチ</t>
    </rPh>
    <phoneticPr fontId="1"/>
  </si>
  <si>
    <t>70 Takada, Toyama City, Toyama Prefecture, Japan</t>
  </si>
  <si>
    <t>076-422-2211</t>
  </si>
  <si>
    <t>月ｰ金8:30～17:00</t>
    <rPh sb="0" eb="1">
      <t>ゲツ</t>
    </rPh>
    <rPh sb="2" eb="3">
      <t>キン</t>
    </rPh>
    <phoneticPr fontId="1"/>
  </si>
  <si>
    <t>https://www.sainouhp.or.jp/sainou/</t>
    <phoneticPr fontId="1"/>
  </si>
  <si>
    <t>内科・糖尿病内科・泌尿器科・麻酔科・整形外科・リハビリテーション科（英語）</t>
    <rPh sb="34" eb="36">
      <t>エイゴ</t>
    </rPh>
    <phoneticPr fontId="1"/>
  </si>
  <si>
    <t>翻訳系アプリ（※時期により異なる）（英語、他複数言語対応）</t>
    <rPh sb="18" eb="20">
      <t>エイゴ</t>
    </rPh>
    <phoneticPr fontId="1"/>
  </si>
  <si>
    <t>富山県済生会富山病院</t>
  </si>
  <si>
    <t>Saiseikai Toyama Hospital</t>
  </si>
  <si>
    <t>931-8533</t>
  </si>
  <si>
    <t>富山県富山市楠木33番地-1</t>
    <rPh sb="0" eb="3">
      <t>トヤマケン</t>
    </rPh>
    <rPh sb="3" eb="6">
      <t>トヤマシ</t>
    </rPh>
    <rPh sb="6" eb="8">
      <t>クスノキ</t>
    </rPh>
    <rPh sb="10" eb="12">
      <t>バンチ</t>
    </rPh>
    <phoneticPr fontId="1"/>
  </si>
  <si>
    <t>33-1,Kushunoki,Toyama-shi,Toyama 931-8533 Japan</t>
  </si>
  <si>
    <t>076-437-1111</t>
  </si>
  <si>
    <t>月-金:午前 8：30～12：30／午後 13：30～17：30
受付は診療科によって異なりますのでHPをご確認ください</t>
    <rPh sb="0" eb="1">
      <t>ゲツ</t>
    </rPh>
    <rPh sb="2" eb="3">
      <t>キン</t>
    </rPh>
    <rPh sb="4" eb="6">
      <t>ゴゼン</t>
    </rPh>
    <rPh sb="18" eb="20">
      <t>ゴゴ</t>
    </rPh>
    <rPh sb="33" eb="35">
      <t>ウケツケ</t>
    </rPh>
    <rPh sb="36" eb="39">
      <t>シンリョウカ</t>
    </rPh>
    <rPh sb="43" eb="44">
      <t>コト</t>
    </rPh>
    <rPh sb="54" eb="56">
      <t>カクニン</t>
    </rPh>
    <phoneticPr fontId="1"/>
  </si>
  <si>
    <t>https://saiseikai-toyama.jp/</t>
  </si>
  <si>
    <t>内科・消化器内科・循環器内科・超尿病・内分泌内科・脳神経内科・外科・消化器外科・形成外科・整形外科・脳神経外科・皮膚科・泌尿器科・産婦人科・眼科・耳鼻咽喉科・麻酔科・リハビリテーション科・放射線科・歯科口腔外科（英語）</t>
  </si>
  <si>
    <t>　</t>
    <phoneticPr fontId="1"/>
  </si>
  <si>
    <t>みなみの星病院</t>
    <rPh sb="4" eb="5">
      <t>ホシ</t>
    </rPh>
    <rPh sb="5" eb="7">
      <t>ビョウイン</t>
    </rPh>
    <phoneticPr fontId="1"/>
  </si>
  <si>
    <t>Minaminohoshi Hospital</t>
  </si>
  <si>
    <t>939-8185</t>
  </si>
  <si>
    <t>富山県富山市二俣382</t>
    <rPh sb="0" eb="3">
      <t>トヤマケン</t>
    </rPh>
    <rPh sb="3" eb="6">
      <t>トヤマシ</t>
    </rPh>
    <rPh sb="6" eb="8">
      <t>フタマタ</t>
    </rPh>
    <phoneticPr fontId="1"/>
  </si>
  <si>
    <t>382　Futamata,Toyama-shi</t>
  </si>
  <si>
    <t>076-428-1373</t>
  </si>
  <si>
    <t>月-金:8:30-18:00、土:8:30-17:00</t>
    <rPh sb="0" eb="1">
      <t>ゲツ</t>
    </rPh>
    <rPh sb="2" eb="3">
      <t>キン</t>
    </rPh>
    <rPh sb="15" eb="16">
      <t>ツチ</t>
    </rPh>
    <phoneticPr fontId="1"/>
  </si>
  <si>
    <t>https://toyama-souseikai.or.jp/minami/</t>
    <phoneticPr fontId="1"/>
  </si>
  <si>
    <t>内科(英語)、整形外科(英語)</t>
    <phoneticPr fontId="1"/>
  </si>
  <si>
    <t>ペイペイ、SUICA</t>
    <phoneticPr fontId="1"/>
  </si>
  <si>
    <t>救急告示病院</t>
    <rPh sb="0" eb="2">
      <t>キュウキュウ</t>
    </rPh>
    <rPh sb="2" eb="4">
      <t>コクジ</t>
    </rPh>
    <rPh sb="4" eb="6">
      <t>ビョウイン</t>
    </rPh>
    <phoneticPr fontId="13"/>
  </si>
  <si>
    <t>富山県立中央病院</t>
  </si>
  <si>
    <t>Toyama Prefectural Central Hospital</t>
  </si>
  <si>
    <t>930-8550</t>
  </si>
  <si>
    <t xml:space="preserve">
富山県富山市西長江2-2-78</t>
  </si>
  <si>
    <t>2-2-78 Nishinagae,Toyama city ,Toyama,930-8550</t>
  </si>
  <si>
    <t>076-424-1531</t>
  </si>
  <si>
    <t>http://www.tch.pref.toyama.jp/</t>
  </si>
  <si>
    <t>内科　腎臓・高血圧内科　循環器内科　血液内科　呼吸器内科　消化器内科　内分泌・代謝内科　感染症内科　腫瘍内科　リウマチ・和漢診療科　脳神経内科　小児科　外科　呼吸器外科　脳神経外科　整形外科　形成外科　産婦人科　皮膚科　泌尿器科　眼科　耳鼻咽喉科　歯科・口腔外科　放射線診断科　放射線治療科　精神科　心臓血管外科　麻酔科　リハビリテーション科　緩和ケア科　小児外科　救急科　新生児科　乳腺外科　アレルギー治療科（英語）</t>
    <rPh sb="3" eb="5">
      <t>ジンゾウ</t>
    </rPh>
    <rPh sb="6" eb="9">
      <t>コウケツアツ</t>
    </rPh>
    <rPh sb="9" eb="11">
      <t>ナイカ</t>
    </rPh>
    <rPh sb="12" eb="17">
      <t>ジュンカンキナイカ</t>
    </rPh>
    <rPh sb="18" eb="22">
      <t>ケツエキナイカ</t>
    </rPh>
    <rPh sb="23" eb="28">
      <t>コキュウキナイカ</t>
    </rPh>
    <rPh sb="29" eb="34">
      <t>ショウカキナイカ</t>
    </rPh>
    <rPh sb="35" eb="38">
      <t>ナイブンピツ</t>
    </rPh>
    <rPh sb="39" eb="41">
      <t>タイシャ</t>
    </rPh>
    <rPh sb="41" eb="43">
      <t>ナイカ</t>
    </rPh>
    <rPh sb="44" eb="49">
      <t>カンセンショウナイカ</t>
    </rPh>
    <rPh sb="50" eb="54">
      <t>シュヨウナイカ</t>
    </rPh>
    <phoneticPr fontId="18"/>
  </si>
  <si>
    <t>富山赤十字病院</t>
    <rPh sb="0" eb="7">
      <t>トヤマセキジュウジビョウイン</t>
    </rPh>
    <phoneticPr fontId="1"/>
  </si>
  <si>
    <t xml:space="preserve">Toyama Red Cross Hospital </t>
  </si>
  <si>
    <t>930-8562</t>
  </si>
  <si>
    <t>富山県富山市牛島本町2-1-58</t>
    <rPh sb="0" eb="6">
      <t>トヤマケントヤマシ</t>
    </rPh>
    <rPh sb="6" eb="10">
      <t>ウシジマホンマチ</t>
    </rPh>
    <phoneticPr fontId="1"/>
  </si>
  <si>
    <t>2-1-58 ushijimahonmachi toyama city, toyama</t>
  </si>
  <si>
    <t>076-433-2222</t>
  </si>
  <si>
    <t>月-金:8:30-11:00(再診11：30）,13:00-15:00</t>
    <rPh sb="0" eb="1">
      <t>ゲツ</t>
    </rPh>
    <rPh sb="2" eb="3">
      <t>キン</t>
    </rPh>
    <rPh sb="15" eb="17">
      <t>サイシン</t>
    </rPh>
    <phoneticPr fontId="1"/>
  </si>
  <si>
    <t>https://www.toyama-med.jrc.or.jp/</t>
    <phoneticPr fontId="1"/>
  </si>
  <si>
    <t>内科　小児科　外科　整形外科　皮膚科　脳神経外科　心臓血管外科  泌尿器科　産婦人科　耳鼻咽喉科　眼科　歯科口腔外科　放射線科　麻酔科　リハビリテーション科（英語）</t>
    <phoneticPr fontId="1"/>
  </si>
  <si>
    <t>UFJ、NICOS、DC</t>
    <phoneticPr fontId="1"/>
  </si>
  <si>
    <t>ポケトーク（74言語）</t>
    <rPh sb="8" eb="10">
      <t>ゲンゴ</t>
    </rPh>
    <phoneticPr fontId="1"/>
  </si>
  <si>
    <t>16富山県</t>
  </si>
  <si>
    <t>富山市立富山市民病院</t>
    <rPh sb="0" eb="4">
      <t>トヤマシリツ</t>
    </rPh>
    <rPh sb="4" eb="6">
      <t>トヤマ</t>
    </rPh>
    <rPh sb="6" eb="8">
      <t>シミン</t>
    </rPh>
    <rPh sb="8" eb="10">
      <t>ビョウイン</t>
    </rPh>
    <phoneticPr fontId="1"/>
  </si>
  <si>
    <t>Toyama City Hospital</t>
  </si>
  <si>
    <t>939-8511</t>
  </si>
  <si>
    <t>富山県富山市今泉北部町２番地１</t>
    <rPh sb="0" eb="3">
      <t>トヤマケン</t>
    </rPh>
    <rPh sb="3" eb="6">
      <t>トヤマシ</t>
    </rPh>
    <rPh sb="6" eb="8">
      <t>イマイズミ</t>
    </rPh>
    <rPh sb="8" eb="10">
      <t>ホクブ</t>
    </rPh>
    <rPh sb="10" eb="11">
      <t>マチ</t>
    </rPh>
    <rPh sb="12" eb="14">
      <t>バンチ</t>
    </rPh>
    <phoneticPr fontId="1"/>
  </si>
  <si>
    <t>2-1 Imaizumihokubumachi,Toyama city,Toyama 939-8511</t>
  </si>
  <si>
    <t>076-422-1112</t>
  </si>
  <si>
    <t>月～金:8:30～11:30
受付は診療科によって異なりますのでHPをご確認ください　　　　　　　　　　　　　　　　　　　　　　　　　　　　　　　　　　　　　　　　　　　　　土曜日なし</t>
    <rPh sb="15" eb="17">
      <t>ウケツケ</t>
    </rPh>
    <rPh sb="18" eb="21">
      <t>シンリョウカ</t>
    </rPh>
    <rPh sb="25" eb="26">
      <t>コト</t>
    </rPh>
    <rPh sb="36" eb="38">
      <t>カクニン</t>
    </rPh>
    <rPh sb="87" eb="90">
      <t>ドヨウビ</t>
    </rPh>
    <phoneticPr fontId="1"/>
  </si>
  <si>
    <t>https://www.tch.toyama.toyama.jp/</t>
  </si>
  <si>
    <t>内科、精神科、脳神経内科、呼吸器内科、消化器内科、循環器内科、内分泌代謝内科、血液内科、腎臓内科、内視鏡内科、透析内科、腫瘍内科、感染症内科、小児科、外科、消化器外科、乳腺外科、整形外科、形成外科、脳神経外科、呼吸器・血管外科、皮膚科、泌尿器科、産婦人科、眼科、耳鼻いんこう科、リハビリテーション科、放射線治療科、放射線診断科、歯科口腔外科、麻酔科、ペインクリニック内科、緩和ケア内科、病理診断科、救急科（英語）</t>
    <rPh sb="203" eb="205">
      <t>エイゴ</t>
    </rPh>
    <phoneticPr fontId="1"/>
  </si>
  <si>
    <t>VISA,MASTER,AMEX,DinerClub,JCB</t>
    <phoneticPr fontId="1"/>
  </si>
  <si>
    <t>英語、中国語、韓国語、ポルトガル語、スペイン語、ロシア語、ベトナム語、タガログ語、インドネシア語、ネパール語、イタリア語、フランス語、ドイツ語、タイ語、マレー語、ミャンマー語、クメール語、モンゴル語、シンハラ語、ビンディー語、ベンガル語</t>
    <rPh sb="0" eb="2">
      <t>エイゴ</t>
    </rPh>
    <rPh sb="3" eb="6">
      <t>チュウゴクゴ</t>
    </rPh>
    <rPh sb="7" eb="10">
      <t>カンコクゴ</t>
    </rPh>
    <rPh sb="16" eb="17">
      <t>ゴ</t>
    </rPh>
    <rPh sb="22" eb="23">
      <t>ゴ</t>
    </rPh>
    <rPh sb="27" eb="28">
      <t>ゴ</t>
    </rPh>
    <rPh sb="33" eb="34">
      <t>ゴ</t>
    </rPh>
    <rPh sb="39" eb="40">
      <t>ゴ</t>
    </rPh>
    <rPh sb="47" eb="48">
      <t>ゴ</t>
    </rPh>
    <rPh sb="53" eb="54">
      <t>ゴ</t>
    </rPh>
    <rPh sb="59" eb="60">
      <t>ゴ</t>
    </rPh>
    <rPh sb="65" eb="66">
      <t>ゴ</t>
    </rPh>
    <rPh sb="70" eb="71">
      <t>ゴ</t>
    </rPh>
    <rPh sb="74" eb="75">
      <t>ゴ</t>
    </rPh>
    <rPh sb="79" eb="80">
      <t>ゴ</t>
    </rPh>
    <rPh sb="86" eb="87">
      <t>ゴ</t>
    </rPh>
    <rPh sb="92" eb="93">
      <t>ゴ</t>
    </rPh>
    <rPh sb="98" eb="99">
      <t>ゴ</t>
    </rPh>
    <rPh sb="104" eb="105">
      <t>ゴ</t>
    </rPh>
    <rPh sb="111" eb="112">
      <t>ゴ</t>
    </rPh>
    <rPh sb="117" eb="118">
      <t>ゴ</t>
    </rPh>
    <phoneticPr fontId="1"/>
  </si>
  <si>
    <t>成和病院</t>
    <rPh sb="0" eb="2">
      <t>セイワ</t>
    </rPh>
    <rPh sb="2" eb="4">
      <t>ビョウイン</t>
    </rPh>
    <phoneticPr fontId="1"/>
  </si>
  <si>
    <t>SEIWA　HOSPITAL</t>
    <phoneticPr fontId="1"/>
  </si>
  <si>
    <t>931ｰ8431</t>
    <phoneticPr fontId="1"/>
  </si>
  <si>
    <t>富山市針原中町336</t>
    <rPh sb="0" eb="3">
      <t>トヤマシ</t>
    </rPh>
    <rPh sb="3" eb="5">
      <t>ハリハラ</t>
    </rPh>
    <rPh sb="5" eb="7">
      <t>ナカマチ</t>
    </rPh>
    <phoneticPr fontId="1"/>
  </si>
  <si>
    <t>336Hariwaranakamachi.toyama-city</t>
    <phoneticPr fontId="1"/>
  </si>
  <si>
    <t>076-451-7001</t>
    <phoneticPr fontId="1"/>
  </si>
  <si>
    <t>月火水金:8:30-12:30,13:30-17:30　木土:8:30-12:30</t>
    <rPh sb="0" eb="1">
      <t>ゲツ</t>
    </rPh>
    <rPh sb="1" eb="2">
      <t>ヒ</t>
    </rPh>
    <rPh sb="2" eb="3">
      <t>スイ</t>
    </rPh>
    <rPh sb="3" eb="4">
      <t>キン</t>
    </rPh>
    <rPh sb="28" eb="29">
      <t>モク</t>
    </rPh>
    <rPh sb="29" eb="30">
      <t>ツチ</t>
    </rPh>
    <phoneticPr fontId="1"/>
  </si>
  <si>
    <t>https://seikeikaitoyama.com</t>
    <phoneticPr fontId="1"/>
  </si>
  <si>
    <t>厚生連滑川病院</t>
    <rPh sb="0" eb="3">
      <t>コウセイレン</t>
    </rPh>
    <rPh sb="3" eb="5">
      <t>ナメリカワ</t>
    </rPh>
    <rPh sb="5" eb="7">
      <t>ビョウイン</t>
    </rPh>
    <phoneticPr fontId="1"/>
  </si>
  <si>
    <t>Ｋｏｕｓｅｉｒｅｎ　Ｎａｍｅｒｉｋａｗａ　Ｈｏｓｐｉｔａｌ</t>
  </si>
  <si>
    <t>936-8585</t>
  </si>
  <si>
    <t>富山県滑川市常盤町119番地</t>
    <rPh sb="0" eb="3">
      <t>トヤマケン</t>
    </rPh>
    <rPh sb="3" eb="6">
      <t>ナメリカワシ</t>
    </rPh>
    <rPh sb="6" eb="9">
      <t>トキワチョウ</t>
    </rPh>
    <rPh sb="12" eb="14">
      <t>バンチ</t>
    </rPh>
    <phoneticPr fontId="1"/>
  </si>
  <si>
    <t>Ｔｏｋｉｗａｃｈｏ,Ｎａｍｅｒｉｋａｗａ,Ｔｏｙａｍａ９３６－８５８５,Ｊａｐａｎ</t>
    <phoneticPr fontId="1"/>
  </si>
  <si>
    <t>076-475-1000</t>
  </si>
  <si>
    <t>月-金:8:30-17:00</t>
    <rPh sb="0" eb="1">
      <t>ゲツ</t>
    </rPh>
    <rPh sb="2" eb="3">
      <t>キン</t>
    </rPh>
    <phoneticPr fontId="1"/>
  </si>
  <si>
    <t>http://www.kouseiren-namerikawa.jp</t>
    <phoneticPr fontId="1"/>
  </si>
  <si>
    <t>内科　小児科　外科　消化器外科　整形外科　産婦人科　皮膚科　泌尿器科　脳神経外科　眼科　耳鼻科　放射線科　麻酔科　リハビリテーション科（英語）</t>
    <rPh sb="3" eb="6">
      <t>ショウニカ</t>
    </rPh>
    <rPh sb="10" eb="13">
      <t>ショウカキ</t>
    </rPh>
    <rPh sb="35" eb="38">
      <t>ノウシンケイ</t>
    </rPh>
    <rPh sb="38" eb="40">
      <t>ゲカ</t>
    </rPh>
    <rPh sb="44" eb="47">
      <t>ジビカ</t>
    </rPh>
    <rPh sb="48" eb="52">
      <t>ホウシャセンカ</t>
    </rPh>
    <rPh sb="53" eb="56">
      <t>マスイカ</t>
    </rPh>
    <rPh sb="66" eb="67">
      <t>カ</t>
    </rPh>
    <rPh sb="68" eb="70">
      <t>エイゴ</t>
    </rPh>
    <phoneticPr fontId="1"/>
  </si>
  <si>
    <t>真生会富山病院</t>
    <rPh sb="0" eb="1">
      <t>シン</t>
    </rPh>
    <rPh sb="1" eb="2">
      <t>イ</t>
    </rPh>
    <rPh sb="2" eb="3">
      <t>カイ</t>
    </rPh>
    <rPh sb="3" eb="5">
      <t>トヤマ</t>
    </rPh>
    <rPh sb="5" eb="7">
      <t>ビョウイン</t>
    </rPh>
    <phoneticPr fontId="4"/>
  </si>
  <si>
    <t>Shinseikai toyama Hospital</t>
  </si>
  <si>
    <t>939-0243</t>
  </si>
  <si>
    <t>富山県射水市下若89-10</t>
  </si>
  <si>
    <t>89-10 Shimowaka, Imizu City, Toyama 939-0243</t>
  </si>
  <si>
    <t>0766-52-2156</t>
  </si>
  <si>
    <t>【7月31日まで】８:00-11:30（複数科の場合は11:00まで）,（月･水･金、眼科のみ）→13:30-16:00　,（月･水･金）→16:00-18:30（複数科の場合は18:00まで）
【8月1日以降】8:00-11:30（複数科の場合は11:00まで）,（月･金は眼科のみ、水は内科・消化器内科・皮膚科・眼科のみ）→13:30-16:00（複数科の場合は15:30まで）</t>
    <phoneticPr fontId="1"/>
  </si>
  <si>
    <t>https://www.shinseikai.jp/en/</t>
  </si>
  <si>
    <t>内科　小児科　外科　整形外科　皮膚科　形成外科  耳鼻咽喉科　心療内科　緩和ケア内科　歯科　リハビリテーション科　消化器内科　眼科（英語 北京語）</t>
    <rPh sb="0" eb="2">
      <t>ナイカ</t>
    </rPh>
    <rPh sb="3" eb="5">
      <t>ショウニ</t>
    </rPh>
    <rPh sb="5" eb="6">
      <t>カ</t>
    </rPh>
    <rPh sb="7" eb="9">
      <t>ゲカ</t>
    </rPh>
    <rPh sb="10" eb="12">
      <t>セイケイ</t>
    </rPh>
    <rPh sb="12" eb="14">
      <t>ゲカ</t>
    </rPh>
    <rPh sb="15" eb="18">
      <t>ヒフカ</t>
    </rPh>
    <rPh sb="19" eb="21">
      <t>ケイセイ</t>
    </rPh>
    <rPh sb="21" eb="23">
      <t>ゲカ</t>
    </rPh>
    <rPh sb="25" eb="27">
      <t>ジビ</t>
    </rPh>
    <rPh sb="27" eb="29">
      <t>インコウ</t>
    </rPh>
    <rPh sb="29" eb="30">
      <t>カ</t>
    </rPh>
    <rPh sb="31" eb="33">
      <t>シンリョウ</t>
    </rPh>
    <rPh sb="33" eb="35">
      <t>ナイカ</t>
    </rPh>
    <rPh sb="36" eb="38">
      <t>カンワ</t>
    </rPh>
    <rPh sb="40" eb="42">
      <t>ナイカ</t>
    </rPh>
    <rPh sb="43" eb="45">
      <t>シカ</t>
    </rPh>
    <rPh sb="55" eb="56">
      <t>カ</t>
    </rPh>
    <rPh sb="57" eb="60">
      <t>ショウカキ</t>
    </rPh>
    <rPh sb="60" eb="62">
      <t>ナイカ</t>
    </rPh>
    <rPh sb="63" eb="65">
      <t>ガンカ</t>
    </rPh>
    <rPh sb="66" eb="68">
      <t>エイゴ</t>
    </rPh>
    <rPh sb="69" eb="71">
      <t>ペキン</t>
    </rPh>
    <rPh sb="71" eb="72">
      <t>ゴ</t>
    </rPh>
    <phoneticPr fontId="18"/>
  </si>
  <si>
    <t>VISA、MASTER、DinersClub、AMEX、JCB、AEON、銀聯</t>
    <phoneticPr fontId="1"/>
  </si>
  <si>
    <t>ペイペイ支払</t>
  </si>
  <si>
    <t>中国語：月～金8:30-17:15</t>
    <phoneticPr fontId="1"/>
  </si>
  <si>
    <t>Mediphone電話通訳：毎日8:30-24:00EN,ZH,VI,RU,PT,TH,ES,KO,(要予約：TL,FR,MN,HI,ID,FA,NE,MY,yue)、Mediphoneビデオ通訳：平日8:30-18:00EN,ZH</t>
    <rPh sb="9" eb="11">
      <t>デンワ</t>
    </rPh>
    <rPh sb="11" eb="13">
      <t>ツウヤク</t>
    </rPh>
    <rPh sb="14" eb="16">
      <t>マイニチ</t>
    </rPh>
    <rPh sb="51" eb="54">
      <t>ヨウヨヤク</t>
    </rPh>
    <rPh sb="96" eb="98">
      <t>ツウヤク</t>
    </rPh>
    <rPh sb="99" eb="101">
      <t>ヘイジツ</t>
    </rPh>
    <phoneticPr fontId="18"/>
  </si>
  <si>
    <t>24時間：自動翻訳機器等にて対応</t>
  </si>
  <si>
    <t>1603 高岡</t>
  </si>
  <si>
    <t>厚生連高岡病院</t>
    <phoneticPr fontId="1"/>
  </si>
  <si>
    <t>Kouseiren Takaoka Hospital</t>
  </si>
  <si>
    <t>933-8555</t>
  </si>
  <si>
    <t xml:space="preserve">
富山県高岡市永楽町5番10号</t>
  </si>
  <si>
    <t>5-10 Eirakumachi,Takaoka city ,Toyama,933-8555</t>
  </si>
  <si>
    <t>0766-21-3930</t>
  </si>
  <si>
    <t>月-金:8:30-17:00</t>
  </si>
  <si>
    <t>http://www.kouseiren-ta.or.jp/</t>
  </si>
  <si>
    <t>救急科
　内科
　外科　泌尿器科　整形外科　耳鼻咽喉科　産科
　婦人科
　歯科
　その他（英語）</t>
    <rPh sb="43" eb="44">
      <t>タ</t>
    </rPh>
    <rPh sb="45" eb="47">
      <t>エイゴ</t>
    </rPh>
    <phoneticPr fontId="18"/>
  </si>
  <si>
    <t>南砺市民病院</t>
  </si>
  <si>
    <t>Nanto Municipal Hospital</t>
  </si>
  <si>
    <t>932-0211</t>
  </si>
  <si>
    <t>富山県南砺市井波938番地</t>
  </si>
  <si>
    <t>938 Inami,Nanto city,Toyama,932-0211</t>
  </si>
  <si>
    <t>0763-82-1475</t>
  </si>
  <si>
    <t>月-金:8:30-11:30,13:00-16:00
土日・祝日:救急外来24時間対応
詳細はホームページ参照</t>
  </si>
  <si>
    <t>http://shiminhp.city.nanto.toyoma.jp</t>
  </si>
  <si>
    <t>内科_x000D_　外科_x000D_　小児科　脳神経外科　整形外科_x000D_　耳鼻咽喉科（英語）</t>
    <rPh sb="30" eb="32">
      <t>エイゴ</t>
    </rPh>
    <phoneticPr fontId="18"/>
  </si>
  <si>
    <t>VISA、MASTER、DinersClub</t>
  </si>
  <si>
    <t>1604 砺波</t>
  </si>
  <si>
    <t>南砺中央病院</t>
    <rPh sb="0" eb="2">
      <t>ナント</t>
    </rPh>
    <rPh sb="2" eb="4">
      <t>チュウオウ</t>
    </rPh>
    <rPh sb="4" eb="6">
      <t>ビョウイン</t>
    </rPh>
    <phoneticPr fontId="4"/>
  </si>
  <si>
    <t>Nanto central Hospital</t>
  </si>
  <si>
    <t>939-1724</t>
  </si>
  <si>
    <t>富山県南砺市梅野2007番地5</t>
  </si>
  <si>
    <t>2007-5 umeno nanto city toyama 939-1724</t>
  </si>
  <si>
    <t>0763-53-0001</t>
  </si>
  <si>
    <t>月-金:8:30-11:30  13:30-16:00</t>
  </si>
  <si>
    <t>http://nantohp.city.nanto.toyama.jp/www/en/</t>
  </si>
  <si>
    <t>小児科　　泌尿器科　　脳神経外科　　皮膚科　　内科　　外科　整形外科　耳鼻咽喉科　眼科　産婦人科（英語）</t>
    <rPh sb="0" eb="3">
      <t>ショウニカ</t>
    </rPh>
    <rPh sb="5" eb="9">
      <t>ヒニョウキカ</t>
    </rPh>
    <rPh sb="11" eb="12">
      <t>ノウ</t>
    </rPh>
    <rPh sb="12" eb="14">
      <t>シンケイ</t>
    </rPh>
    <rPh sb="14" eb="16">
      <t>ゲカ</t>
    </rPh>
    <rPh sb="18" eb="21">
      <t>ヒフカ</t>
    </rPh>
    <rPh sb="23" eb="25">
      <t>ナイカ</t>
    </rPh>
    <rPh sb="27" eb="29">
      <t>ゲカ</t>
    </rPh>
    <rPh sb="30" eb="32">
      <t>セイケイ</t>
    </rPh>
    <rPh sb="32" eb="34">
      <t>ゲカ</t>
    </rPh>
    <rPh sb="35" eb="37">
      <t>ジビ</t>
    </rPh>
    <rPh sb="37" eb="39">
      <t>インコウ</t>
    </rPh>
    <rPh sb="39" eb="40">
      <t>カ</t>
    </rPh>
    <rPh sb="41" eb="43">
      <t>ガンカ</t>
    </rPh>
    <rPh sb="44" eb="48">
      <t>サンフジンカ</t>
    </rPh>
    <rPh sb="49" eb="51">
      <t>エイゴ</t>
    </rPh>
    <phoneticPr fontId="18"/>
  </si>
  <si>
    <t>市立砺波総合病院</t>
    <rPh sb="0" eb="8">
      <t>シリツトナミソウゴウビョウイン</t>
    </rPh>
    <phoneticPr fontId="1"/>
  </si>
  <si>
    <t xml:space="preserve">Tonami General Hospital </t>
  </si>
  <si>
    <t>939-1395</t>
  </si>
  <si>
    <t>富山県砺波市新富町１番６１号</t>
    <rPh sb="0" eb="3">
      <t>トヤマケン</t>
    </rPh>
    <rPh sb="3" eb="6">
      <t>トナミシ</t>
    </rPh>
    <rPh sb="6" eb="9">
      <t>シントミチョウ</t>
    </rPh>
    <rPh sb="10" eb="11">
      <t>バン</t>
    </rPh>
    <rPh sb="13" eb="14">
      <t>ゴウ</t>
    </rPh>
    <phoneticPr fontId="1"/>
  </si>
  <si>
    <t>1-61 Shintomicho, Tonami City, Toyama Prefecture</t>
  </si>
  <si>
    <t>0763-32-3320</t>
  </si>
  <si>
    <t>月-金:8:00～11:00（診療科によって休診日あり）</t>
    <rPh sb="15" eb="18">
      <t>シンリョウカ</t>
    </rPh>
    <rPh sb="22" eb="25">
      <t>キュウシンビ</t>
    </rPh>
    <phoneticPr fontId="1"/>
  </si>
  <si>
    <t>https://www.med.tonami.toyama.jp/</t>
  </si>
  <si>
    <t>救急科（AI通訳機による対応）</t>
    <rPh sb="0" eb="2">
      <t>キュウキュウ</t>
    </rPh>
    <rPh sb="2" eb="3">
      <t>カ</t>
    </rPh>
    <rPh sb="6" eb="8">
      <t>ツウヤク</t>
    </rPh>
    <rPh sb="8" eb="9">
      <t>キ</t>
    </rPh>
    <rPh sb="12" eb="14">
      <t>タイオウ</t>
    </rPh>
    <phoneticPr fontId="1"/>
  </si>
  <si>
    <t>1601 新川</t>
  </si>
  <si>
    <t>ねづか内科クリニック</t>
    <rPh sb="3" eb="5">
      <t>ナイカ</t>
    </rPh>
    <phoneticPr fontId="17"/>
  </si>
  <si>
    <t>Nezuka Medical　Clinic</t>
  </si>
  <si>
    <t>938-0057</t>
  </si>
  <si>
    <t>黒部市石田新739-1</t>
    <rPh sb="0" eb="3">
      <t>クロベシ</t>
    </rPh>
    <rPh sb="3" eb="5">
      <t>イシダ</t>
    </rPh>
    <rPh sb="5" eb="6">
      <t>シン</t>
    </rPh>
    <phoneticPr fontId="17"/>
  </si>
  <si>
    <t>Ishidashin 739-1 Kurobe city Toyama , 938-0057</t>
  </si>
  <si>
    <t>0765-32-5257</t>
  </si>
  <si>
    <t>月火木金:8:30-12:30  14:30-18:00　土:8：30-14：00</t>
    <rPh sb="1" eb="2">
      <t>カ</t>
    </rPh>
    <rPh sb="2" eb="3">
      <t>モク</t>
    </rPh>
    <rPh sb="29" eb="30">
      <t>ド</t>
    </rPh>
    <phoneticPr fontId="18"/>
  </si>
  <si>
    <t>http://nezuka-clinic.com/</t>
    <phoneticPr fontId="1"/>
  </si>
  <si>
    <t>内科　外科　内視鏡内科（英語）</t>
    <rPh sb="0" eb="2">
      <t>ナイカ</t>
    </rPh>
    <rPh sb="3" eb="5">
      <t>ゲカ</t>
    </rPh>
    <rPh sb="6" eb="9">
      <t>ナイシキョウ</t>
    </rPh>
    <rPh sb="9" eb="11">
      <t>ナイカ</t>
    </rPh>
    <rPh sb="12" eb="14">
      <t>エイゴ</t>
    </rPh>
    <phoneticPr fontId="18"/>
  </si>
  <si>
    <t>こうちウィメンズクリニック</t>
    <phoneticPr fontId="4"/>
  </si>
  <si>
    <t>Cochi  Ｗomen's　Clinic</t>
  </si>
  <si>
    <t>937-0041</t>
  </si>
  <si>
    <t>魚津市吉島1-8-10</t>
    <rPh sb="0" eb="3">
      <t>ウオヅシ</t>
    </rPh>
    <rPh sb="3" eb="5">
      <t>キチジマ</t>
    </rPh>
    <phoneticPr fontId="17"/>
  </si>
  <si>
    <t>1-8-10 kichijima Uozu City, Toyama 937-0041</t>
  </si>
  <si>
    <t>0765-32-3323</t>
  </si>
  <si>
    <t xml:space="preserve">月-金:9:00-12:30  15:00-18:00(木曜ＰＭ除く)　土:9:00-12:30 </t>
    <rPh sb="28" eb="30">
      <t>モクヨウ</t>
    </rPh>
    <rPh sb="32" eb="33">
      <t>ノゾ</t>
    </rPh>
    <rPh sb="36" eb="37">
      <t>ド</t>
    </rPh>
    <phoneticPr fontId="18"/>
  </si>
  <si>
    <t>http://www.kochi-clinic.com</t>
  </si>
  <si>
    <t>産婦人科（英語）</t>
    <rPh sb="0" eb="4">
      <t>サンフジンカ</t>
    </rPh>
    <rPh sb="5" eb="7">
      <t>エイゴ</t>
    </rPh>
    <phoneticPr fontId="18"/>
  </si>
  <si>
    <t>青山内科</t>
    <rPh sb="0" eb="2">
      <t>アオヤマ</t>
    </rPh>
    <rPh sb="2" eb="4">
      <t>ナイカ</t>
    </rPh>
    <phoneticPr fontId="17"/>
  </si>
  <si>
    <t>Aoyama Clinic</t>
  </si>
  <si>
    <t>937-0061</t>
  </si>
  <si>
    <t>魚津市仏田3303</t>
    <rPh sb="0" eb="3">
      <t>ウオヅシ</t>
    </rPh>
    <rPh sb="3" eb="4">
      <t>ホトケ</t>
    </rPh>
    <rPh sb="4" eb="5">
      <t>タ</t>
    </rPh>
    <phoneticPr fontId="17"/>
  </si>
  <si>
    <t>3303  Butsuden,Uozu city ,Toyama 937-0061</t>
  </si>
  <si>
    <t>0765-25-0250</t>
  </si>
  <si>
    <t>月-金:8:30-17:30(木曜ＰＭ除く）  土:8:30-12:30</t>
    <rPh sb="15" eb="17">
      <t>モクヨウ</t>
    </rPh>
    <rPh sb="19" eb="20">
      <t>ノゾ</t>
    </rPh>
    <rPh sb="24" eb="25">
      <t>ド</t>
    </rPh>
    <phoneticPr fontId="18"/>
  </si>
  <si>
    <t>http://www.aoym-med.info/</t>
  </si>
  <si>
    <t>内科　消化器科（英語）</t>
    <rPh sb="0" eb="2">
      <t>ナイカ</t>
    </rPh>
    <rPh sb="3" eb="6">
      <t>ショウカキ</t>
    </rPh>
    <rPh sb="6" eb="7">
      <t>カ</t>
    </rPh>
    <rPh sb="8" eb="10">
      <t>エイゴ</t>
    </rPh>
    <phoneticPr fontId="18"/>
  </si>
  <si>
    <t>医療法人社団しのざき小児科</t>
    <rPh sb="0" eb="2">
      <t>イリョウ</t>
    </rPh>
    <rPh sb="2" eb="4">
      <t>ホウジン</t>
    </rPh>
    <rPh sb="4" eb="6">
      <t>シャダン</t>
    </rPh>
    <rPh sb="10" eb="13">
      <t>ショウニカ</t>
    </rPh>
    <phoneticPr fontId="17"/>
  </si>
  <si>
    <t>ｓｈｉｎｏｚａｋｉ　ｐｅｄｉａｔｒｉｃ　ｃｌｉｎｉｃ</t>
    <phoneticPr fontId="1"/>
  </si>
  <si>
    <t>938-0031</t>
    <phoneticPr fontId="1"/>
  </si>
  <si>
    <t>黒部市三日市1062番地</t>
    <rPh sb="0" eb="2">
      <t>クロベ</t>
    </rPh>
    <rPh sb="2" eb="3">
      <t>シ</t>
    </rPh>
    <rPh sb="3" eb="6">
      <t>ミッカイチ</t>
    </rPh>
    <rPh sb="10" eb="12">
      <t>バンチ</t>
    </rPh>
    <phoneticPr fontId="17"/>
  </si>
  <si>
    <t>ｔｏｙａｍａ　ｐｒｅｆｅｃｔｕｒｅ　ｋｕｒｏｂｅ　ｃｉｔｙ　ｍｉｋｋａｉｔｉ　1062</t>
    <phoneticPr fontId="1"/>
  </si>
  <si>
    <t>0765-56-6938</t>
    <phoneticPr fontId="1"/>
  </si>
  <si>
    <t>月-金:8:00-11:00、15:00-17:00(水曜ＰＭ除く）  土:8:00-11:00、12:30-15:00</t>
    <rPh sb="27" eb="29">
      <t>スイヨウ</t>
    </rPh>
    <rPh sb="31" eb="32">
      <t>ノゾ</t>
    </rPh>
    <rPh sb="36" eb="37">
      <t>ド</t>
    </rPh>
    <phoneticPr fontId="18"/>
  </si>
  <si>
    <t>https://shinozaki-pediatric-clinic.jp/</t>
    <phoneticPr fontId="1"/>
  </si>
  <si>
    <t>小児科(英語）</t>
    <rPh sb="0" eb="3">
      <t>ショウニカ</t>
    </rPh>
    <rPh sb="4" eb="6">
      <t>エイゴ</t>
    </rPh>
    <phoneticPr fontId="18"/>
  </si>
  <si>
    <t>むらおかクリニック</t>
    <phoneticPr fontId="1"/>
  </si>
  <si>
    <t>muraoka clinc</t>
    <phoneticPr fontId="1"/>
  </si>
  <si>
    <t>938-0061</t>
    <phoneticPr fontId="1"/>
  </si>
  <si>
    <t>黒部市生地神区370</t>
    <phoneticPr fontId="1"/>
  </si>
  <si>
    <t>Kurobe city, kamiku,370</t>
    <phoneticPr fontId="1"/>
  </si>
  <si>
    <t>0765-56-5166</t>
    <phoneticPr fontId="1"/>
  </si>
  <si>
    <t>月-金:9:00-12:30、14:30-18:00、土:9:00-12:30</t>
    <rPh sb="27" eb="28">
      <t>ド</t>
    </rPh>
    <phoneticPr fontId="18"/>
  </si>
  <si>
    <t>https://www.muraokaclinic.com/</t>
    <phoneticPr fontId="1"/>
  </si>
  <si>
    <t>内科、外科、整形外科（英語）</t>
    <rPh sb="11" eb="13">
      <t>エイゴ</t>
    </rPh>
    <phoneticPr fontId="18"/>
  </si>
  <si>
    <t>山本クリニック</t>
    <rPh sb="0" eb="2">
      <t>ヤマモト</t>
    </rPh>
    <phoneticPr fontId="1"/>
  </si>
  <si>
    <t>yamamoto clinic</t>
  </si>
  <si>
    <t>939-0626</t>
  </si>
  <si>
    <t>富山県下新川郡入善町入膳139－3</t>
    <rPh sb="0" eb="12">
      <t>トヤマケンシモニイカワグンニュウゼンマチニュウゼン</t>
    </rPh>
    <phoneticPr fontId="1"/>
  </si>
  <si>
    <t>139-3Nyuzen,Nyuzen-cho,Shimoniikawa-gun,Toyama Preecture</t>
  </si>
  <si>
    <t>0765-74-0110</t>
  </si>
  <si>
    <t>月ｰ金9：00～12：00, 14：00～18：00、土9：00～12：00</t>
    <rPh sb="0" eb="1">
      <t>ゲツ</t>
    </rPh>
    <rPh sb="2" eb="3">
      <t>キン</t>
    </rPh>
    <rPh sb="27" eb="28">
      <t>ツチ</t>
    </rPh>
    <phoneticPr fontId="1"/>
  </si>
  <si>
    <t>内科（Google翻訳で対応可能な言語）</t>
    <rPh sb="0" eb="2">
      <t>ナイカ</t>
    </rPh>
    <rPh sb="9" eb="11">
      <t>ホンヤク</t>
    </rPh>
    <rPh sb="12" eb="16">
      <t>タイオウカノウ</t>
    </rPh>
    <rPh sb="17" eb="19">
      <t>ゲンゴ</t>
    </rPh>
    <phoneticPr fontId="1"/>
  </si>
  <si>
    <t>スマートフォン翻訳</t>
    <rPh sb="7" eb="9">
      <t>ホンヤク</t>
    </rPh>
    <phoneticPr fontId="1"/>
  </si>
  <si>
    <t>五百石整形外科医院</t>
    <rPh sb="0" eb="3">
      <t>ゴヒャッコク</t>
    </rPh>
    <rPh sb="3" eb="5">
      <t>セイケイ</t>
    </rPh>
    <rPh sb="5" eb="7">
      <t>ゲカ</t>
    </rPh>
    <rPh sb="7" eb="9">
      <t>イイン</t>
    </rPh>
    <phoneticPr fontId="17"/>
  </si>
  <si>
    <t>Gohearcock Medical Clinic</t>
  </si>
  <si>
    <t>930-0214</t>
  </si>
  <si>
    <t>中新川郡立山町五百石184</t>
    <rPh sb="0" eb="4">
      <t>ナカニイカワグン</t>
    </rPh>
    <rPh sb="4" eb="7">
      <t>タテヤママチ</t>
    </rPh>
    <rPh sb="7" eb="10">
      <t>ゴヒャクゴク</t>
    </rPh>
    <phoneticPr fontId="17"/>
  </si>
  <si>
    <t xml:space="preserve">184 Gohyakukoku,Nakaniikawa Gun Tateyama town,Toyama ,930-0214 </t>
  </si>
  <si>
    <t>076-462-0001</t>
  </si>
  <si>
    <t>月-金:8:45-11:45  14:30-18:30（木曜ＰＭ除く）　土:8:45-11:45  14:00-17:00</t>
    <rPh sb="0" eb="1">
      <t>ゲツ</t>
    </rPh>
    <rPh sb="2" eb="3">
      <t>キン</t>
    </rPh>
    <rPh sb="28" eb="30">
      <t>モクヨウ</t>
    </rPh>
    <rPh sb="32" eb="33">
      <t>ノゾ</t>
    </rPh>
    <rPh sb="36" eb="37">
      <t>ド</t>
    </rPh>
    <phoneticPr fontId="18"/>
  </si>
  <si>
    <t>https://e500koku.wixsite.com/mysite</t>
    <phoneticPr fontId="1"/>
  </si>
  <si>
    <t>整形外科（英語）</t>
    <rPh sb="0" eb="2">
      <t>セイケイ</t>
    </rPh>
    <rPh sb="2" eb="4">
      <t>ゲカ</t>
    </rPh>
    <rPh sb="5" eb="6">
      <t>エイ</t>
    </rPh>
    <rPh sb="6" eb="7">
      <t>ゴ</t>
    </rPh>
    <phoneticPr fontId="18"/>
  </si>
  <si>
    <t>VISA、MASTER</t>
    <phoneticPr fontId="10"/>
  </si>
  <si>
    <t>とやまPET画像診断センター</t>
    <rPh sb="6" eb="8">
      <t>ガゾウ</t>
    </rPh>
    <rPh sb="8" eb="10">
      <t>シンダン</t>
    </rPh>
    <phoneticPr fontId="17"/>
  </si>
  <si>
    <t>Toyama  PET-Imaging   Center</t>
  </si>
  <si>
    <t>939-8222</t>
  </si>
  <si>
    <t>富山市蜷川388</t>
    <rPh sb="0" eb="3">
      <t>トヤマシ</t>
    </rPh>
    <rPh sb="3" eb="5">
      <t>ニナガワ</t>
    </rPh>
    <phoneticPr fontId="17"/>
  </si>
  <si>
    <t>388Ninagawa,Toyama city, Toayama 939-8222</t>
  </si>
  <si>
    <t>076-411-5200</t>
  </si>
  <si>
    <t>月-金:9:00-17:00</t>
    <rPh sb="0" eb="1">
      <t>ゲツ</t>
    </rPh>
    <rPh sb="2" eb="3">
      <t>キン</t>
    </rPh>
    <phoneticPr fontId="18"/>
  </si>
  <si>
    <t>http://www.pet-toyaｍa.jp</t>
  </si>
  <si>
    <t>放射線科（英語）</t>
    <rPh sb="0" eb="3">
      <t>ホウシャセン</t>
    </rPh>
    <rPh sb="3" eb="4">
      <t>カ</t>
    </rPh>
    <rPh sb="5" eb="7">
      <t>エイゴ</t>
    </rPh>
    <phoneticPr fontId="1"/>
  </si>
  <si>
    <t>VISA、MASTER、AMEX、JCB、DinersClub、DC</t>
    <phoneticPr fontId="10"/>
  </si>
  <si>
    <t>松野リウマチ整形外科</t>
    <rPh sb="0" eb="2">
      <t>マツノ</t>
    </rPh>
    <rPh sb="6" eb="8">
      <t>セイケイ</t>
    </rPh>
    <rPh sb="8" eb="10">
      <t>ゲカ</t>
    </rPh>
    <phoneticPr fontId="17"/>
  </si>
  <si>
    <t>Matsuno Coinic for Rheumatic Diseases</t>
  </si>
  <si>
    <t>930-0138</t>
  </si>
  <si>
    <t>富山市呉羽町7187-2</t>
    <rPh sb="0" eb="3">
      <t>トヤマシ</t>
    </rPh>
    <rPh sb="3" eb="6">
      <t>クレハマチ</t>
    </rPh>
    <phoneticPr fontId="17"/>
  </si>
  <si>
    <t>7187-2, kurehamachi Toyama city, Toyama 930-0138</t>
    <phoneticPr fontId="1"/>
  </si>
  <si>
    <t>076-436-1757</t>
  </si>
  <si>
    <t>月-金:9:00-11:30　14:00-18:00（水曜ＰＭ除く）　土:9：00-11：30</t>
    <rPh sb="0" eb="1">
      <t>ゲツ</t>
    </rPh>
    <rPh sb="2" eb="3">
      <t>キン</t>
    </rPh>
    <rPh sb="27" eb="29">
      <t>スイヨウ</t>
    </rPh>
    <rPh sb="31" eb="32">
      <t>ノゾ</t>
    </rPh>
    <rPh sb="35" eb="36">
      <t>ド</t>
    </rPh>
    <phoneticPr fontId="18"/>
  </si>
  <si>
    <t>http://www.toyama-ra.com/</t>
    <phoneticPr fontId="1"/>
  </si>
  <si>
    <t>整形外科（英語）</t>
    <rPh sb="0" eb="2">
      <t>セイケイ</t>
    </rPh>
    <rPh sb="2" eb="4">
      <t>ゲカ</t>
    </rPh>
    <rPh sb="5" eb="6">
      <t>エイ</t>
    </rPh>
    <rPh sb="6" eb="7">
      <t>ゴ</t>
    </rPh>
    <phoneticPr fontId="10"/>
  </si>
  <si>
    <t>VISA、MASTER、AMEX、JCB、DinersClub</t>
  </si>
  <si>
    <t>しんたにこどもクリニック</t>
    <phoneticPr fontId="17"/>
  </si>
  <si>
    <t>Shintani　Children Clinic</t>
  </si>
  <si>
    <t>930-0972</t>
  </si>
  <si>
    <t>富山市長江新町2-2-38</t>
    <rPh sb="0" eb="3">
      <t>トヤマシ</t>
    </rPh>
    <rPh sb="3" eb="7">
      <t>ナガエシンマチ</t>
    </rPh>
    <phoneticPr fontId="17"/>
  </si>
  <si>
    <t>2-2-38　Nagaeshinmachi.Toyama city, Toyama 930-0972</t>
  </si>
  <si>
    <t>076-423-5588</t>
  </si>
  <si>
    <t>月火水金:8:30-11:30　14:00-18:00　木:8:30-11:30　土:8：30-11：30</t>
    <rPh sb="0" eb="1">
      <t>ゲツ</t>
    </rPh>
    <rPh sb="1" eb="2">
      <t>カ</t>
    </rPh>
    <rPh sb="2" eb="3">
      <t>スイ</t>
    </rPh>
    <rPh sb="3" eb="4">
      <t>キン</t>
    </rPh>
    <rPh sb="28" eb="29">
      <t>モク</t>
    </rPh>
    <rPh sb="41" eb="42">
      <t>ド</t>
    </rPh>
    <phoneticPr fontId="18"/>
  </si>
  <si>
    <t>https://www.toyamashi-med.or.jp/map/?mode=dtl&amp;id=14673</t>
    <phoneticPr fontId="1"/>
  </si>
  <si>
    <t>小児科（英語）</t>
    <rPh sb="0" eb="3">
      <t>ショウニカ</t>
    </rPh>
    <rPh sb="4" eb="6">
      <t>エイゴ</t>
    </rPh>
    <phoneticPr fontId="18"/>
  </si>
  <si>
    <t>布谷整形外科医院</t>
    <rPh sb="0" eb="2">
      <t>ヌノタニ</t>
    </rPh>
    <rPh sb="2" eb="4">
      <t>セイケイ</t>
    </rPh>
    <rPh sb="4" eb="6">
      <t>ゲカ</t>
    </rPh>
    <rPh sb="6" eb="8">
      <t>イイン</t>
    </rPh>
    <phoneticPr fontId="17"/>
  </si>
  <si>
    <t>Nunotani　Orthopedec　Clinic</t>
  </si>
  <si>
    <t>930-0068</t>
  </si>
  <si>
    <t>富山市西四十物町3-8</t>
    <rPh sb="0" eb="3">
      <t>トヤマシ</t>
    </rPh>
    <rPh sb="3" eb="4">
      <t>ニシ</t>
    </rPh>
    <rPh sb="4" eb="5">
      <t>ヨン</t>
    </rPh>
    <rPh sb="5" eb="6">
      <t>ジュウ</t>
    </rPh>
    <rPh sb="6" eb="7">
      <t>モノ</t>
    </rPh>
    <rPh sb="7" eb="8">
      <t>マチ</t>
    </rPh>
    <phoneticPr fontId="17"/>
  </si>
  <si>
    <t>3-8　Nishi-ai,　Mon-Cho、Toyama city 、Toyama 930-0068</t>
  </si>
  <si>
    <t>076-425-8288</t>
  </si>
  <si>
    <t>月-金:9:00-12:00  14:00-17:30（水曜ＰＭ除く）　土:9:00-12:00  14:00-16:30</t>
    <rPh sb="28" eb="30">
      <t>スイヨウ</t>
    </rPh>
    <rPh sb="32" eb="33">
      <t>ノゾ</t>
    </rPh>
    <rPh sb="36" eb="37">
      <t>ド</t>
    </rPh>
    <phoneticPr fontId="18"/>
  </si>
  <si>
    <t>http://www.nunotaniseikei.com</t>
  </si>
  <si>
    <t>整形外科　リウマチ科　リハビリテーション科（英語）</t>
    <rPh sb="0" eb="2">
      <t>セイケイ</t>
    </rPh>
    <rPh sb="2" eb="4">
      <t>ゲカ</t>
    </rPh>
    <rPh sb="9" eb="10">
      <t>カ</t>
    </rPh>
    <rPh sb="20" eb="21">
      <t>カ</t>
    </rPh>
    <rPh sb="22" eb="23">
      <t>エイ</t>
    </rPh>
    <rPh sb="23" eb="24">
      <t>ゴ</t>
    </rPh>
    <phoneticPr fontId="18"/>
  </si>
  <si>
    <t>やまだホームケアクリニック</t>
  </si>
  <si>
    <t>Yamada Homecare Clinic</t>
  </si>
  <si>
    <t>939-8036</t>
  </si>
  <si>
    <t>富山県富山市高屋敷65番地１</t>
    <phoneticPr fontId="17"/>
  </si>
  <si>
    <t>1-65 Takayashiki,Toyama city ,Toyama,939-8036</t>
  </si>
  <si>
    <t>076-493-6002</t>
  </si>
  <si>
    <t>月-金:9:00-11:30,14:00-17:00</t>
    <phoneticPr fontId="18"/>
  </si>
  <si>
    <t>http://yhomecare.jp/</t>
  </si>
  <si>
    <t>内科　外科（英語・中国語）</t>
    <rPh sb="3" eb="5">
      <t>ゲカ</t>
    </rPh>
    <rPh sb="6" eb="8">
      <t>エイゴ</t>
    </rPh>
    <rPh sb="9" eb="12">
      <t>チュウゴクゴ</t>
    </rPh>
    <phoneticPr fontId="18"/>
  </si>
  <si>
    <t>加納耳鼻咽喉科医院</t>
    <phoneticPr fontId="1"/>
  </si>
  <si>
    <t>Kano　ENT　Clinic</t>
    <phoneticPr fontId="1"/>
  </si>
  <si>
    <t>930-0061</t>
    <phoneticPr fontId="1"/>
  </si>
  <si>
    <t>富山市一番町4-18</t>
    <rPh sb="0" eb="3">
      <t>トヤマシ</t>
    </rPh>
    <rPh sb="3" eb="6">
      <t>イチバンマチ</t>
    </rPh>
    <phoneticPr fontId="1"/>
  </si>
  <si>
    <t>4-18 Ichibammachi,Toyama city,Toyama 930-0061</t>
    <phoneticPr fontId="1"/>
  </si>
  <si>
    <t>076-495-8733</t>
    <phoneticPr fontId="1"/>
  </si>
  <si>
    <t>月火水金:9:00-11:30  14:00-17:30　木:9：00-11：30　土:9:00-11:30、14:00-16:30</t>
    <rPh sb="1" eb="2">
      <t>カ</t>
    </rPh>
    <rPh sb="2" eb="3">
      <t>スイ</t>
    </rPh>
    <rPh sb="29" eb="30">
      <t>モク</t>
    </rPh>
    <rPh sb="42" eb="43">
      <t>ド</t>
    </rPh>
    <phoneticPr fontId="18"/>
  </si>
  <si>
    <t>https://www.kano-jibika.net/</t>
    <phoneticPr fontId="1"/>
  </si>
  <si>
    <t>耳鼻咽喉科　アレルギー科　（英語）</t>
    <rPh sb="0" eb="2">
      <t>ジビ</t>
    </rPh>
    <rPh sb="2" eb="4">
      <t>インコウ</t>
    </rPh>
    <rPh sb="4" eb="5">
      <t>カ</t>
    </rPh>
    <rPh sb="11" eb="12">
      <t>カ</t>
    </rPh>
    <rPh sb="14" eb="16">
      <t>エイゴ</t>
    </rPh>
    <phoneticPr fontId="18"/>
  </si>
  <si>
    <t>ポケトーク（75言語）</t>
    <rPh sb="8" eb="10">
      <t>ゲンゴ</t>
    </rPh>
    <phoneticPr fontId="1"/>
  </si>
  <si>
    <t>大野胃腸外科医院・乳腺外科</t>
    <phoneticPr fontId="1"/>
  </si>
  <si>
    <t>OHNO Clinic・Breast Oncology Centre</t>
    <phoneticPr fontId="1"/>
  </si>
  <si>
    <t>939-8064</t>
    <phoneticPr fontId="1"/>
  </si>
  <si>
    <t>富山市赤田778</t>
    <rPh sb="0" eb="2">
      <t>トヤマ</t>
    </rPh>
    <rPh sb="2" eb="3">
      <t>シ</t>
    </rPh>
    <rPh sb="3" eb="5">
      <t>アカダ</t>
    </rPh>
    <phoneticPr fontId="1"/>
  </si>
  <si>
    <t>778　Akada Toyama-City</t>
    <phoneticPr fontId="1"/>
  </si>
  <si>
    <t>076-422-1133</t>
    <phoneticPr fontId="1"/>
  </si>
  <si>
    <t>月火水金:14：00-18：00</t>
    <rPh sb="1" eb="2">
      <t>カ</t>
    </rPh>
    <rPh sb="2" eb="3">
      <t>スイ</t>
    </rPh>
    <phoneticPr fontId="18"/>
  </si>
  <si>
    <t>https://www.ohnoichougeka-nyusen.com</t>
    <phoneticPr fontId="1"/>
  </si>
  <si>
    <t>内科、外科、乳腺外科（英語・イタリア語）</t>
    <rPh sb="0" eb="2">
      <t>ナイカ</t>
    </rPh>
    <rPh sb="3" eb="5">
      <t>ゲカ</t>
    </rPh>
    <rPh sb="6" eb="8">
      <t>ニュウセン</t>
    </rPh>
    <rPh sb="8" eb="10">
      <t>ゲカ</t>
    </rPh>
    <rPh sb="11" eb="13">
      <t>エイゴ</t>
    </rPh>
    <rPh sb="18" eb="19">
      <t>ゴ</t>
    </rPh>
    <phoneticPr fontId="18"/>
  </si>
  <si>
    <t>PayPay支払い</t>
    <rPh sb="6" eb="8">
      <t>シハラ</t>
    </rPh>
    <phoneticPr fontId="1"/>
  </si>
  <si>
    <t>英語・イタリア語</t>
    <rPh sb="0" eb="1">
      <t>エイゴ</t>
    </rPh>
    <phoneticPr fontId="1"/>
  </si>
  <si>
    <t>スマートフォン翻訳</t>
    <rPh sb="4" eb="6">
      <t>フォン</t>
    </rPh>
    <rPh sb="7" eb="8">
      <t>ホンヤク</t>
    </rPh>
    <phoneticPr fontId="1"/>
  </si>
  <si>
    <t>やしま整形外科クリニック</t>
    <rPh sb="3" eb="5">
      <t>セイケイ</t>
    </rPh>
    <rPh sb="5" eb="7">
      <t>ゲカ</t>
    </rPh>
    <phoneticPr fontId="1"/>
  </si>
  <si>
    <t>Yashima’s orthopediac clinic</t>
    <phoneticPr fontId="1"/>
  </si>
  <si>
    <t>930-0827</t>
    <phoneticPr fontId="1"/>
  </si>
  <si>
    <t>富山市上飯野13-16</t>
    <rPh sb="0" eb="2">
      <t>トヤマ</t>
    </rPh>
    <rPh sb="2" eb="3">
      <t>シ</t>
    </rPh>
    <rPh sb="3" eb="6">
      <t>カミイイノ</t>
    </rPh>
    <phoneticPr fontId="1"/>
  </si>
  <si>
    <t>kamiiino13-16 Toyama city</t>
    <phoneticPr fontId="1"/>
  </si>
  <si>
    <t>076-452-9222</t>
    <phoneticPr fontId="1"/>
  </si>
  <si>
    <t>月-金:9:00-13:00 14:30-18:00（水曜ＰＭ除く）　土:9:00-12:00 13:30-15:00</t>
    <rPh sb="27" eb="29">
      <t>スイヨウ</t>
    </rPh>
    <rPh sb="31" eb="32">
      <t>ノゾ</t>
    </rPh>
    <rPh sb="35" eb="36">
      <t>ド</t>
    </rPh>
    <phoneticPr fontId="18"/>
  </si>
  <si>
    <t>http://www.tpal.net/medical/clinic/yashima.html</t>
  </si>
  <si>
    <t>整形外科（英語、その他言語はPC翻訳ソフトでの対応）</t>
    <rPh sb="0" eb="2">
      <t>セイケイ</t>
    </rPh>
    <rPh sb="2" eb="4">
      <t>ゲカ</t>
    </rPh>
    <rPh sb="5" eb="6">
      <t>エイ</t>
    </rPh>
    <rPh sb="6" eb="7">
      <t>ゴ</t>
    </rPh>
    <rPh sb="10" eb="11">
      <t>ホカ</t>
    </rPh>
    <rPh sb="11" eb="13">
      <t>ゲンゴ</t>
    </rPh>
    <rPh sb="16" eb="18">
      <t>ホンヤク</t>
    </rPh>
    <rPh sb="23" eb="25">
      <t>タイオウ</t>
    </rPh>
    <phoneticPr fontId="1"/>
  </si>
  <si>
    <t>交通系電子マネー、その他電子マネー</t>
    <rPh sb="0" eb="2">
      <t>コウツウ</t>
    </rPh>
    <rPh sb="2" eb="3">
      <t>ケイ</t>
    </rPh>
    <rPh sb="3" eb="5">
      <t>デンシ</t>
    </rPh>
    <rPh sb="11" eb="12">
      <t>タ</t>
    </rPh>
    <rPh sb="12" eb="14">
      <t>デンシ</t>
    </rPh>
    <phoneticPr fontId="1"/>
  </si>
  <si>
    <t>いつき内科クリニック</t>
    <rPh sb="3" eb="5">
      <t>ナイカ</t>
    </rPh>
    <phoneticPr fontId="1"/>
  </si>
  <si>
    <t>Itsuki Internal Medicine Clinic</t>
  </si>
  <si>
    <t>930-0065</t>
    <phoneticPr fontId="1"/>
  </si>
  <si>
    <t>富山市星井町2丁目7-39　泉ビル２F</t>
    <rPh sb="0" eb="2">
      <t>トヤマ</t>
    </rPh>
    <rPh sb="2" eb="3">
      <t>シ</t>
    </rPh>
    <rPh sb="3" eb="5">
      <t>ホシイ</t>
    </rPh>
    <rPh sb="5" eb="6">
      <t>マチ</t>
    </rPh>
    <rPh sb="7" eb="9">
      <t>チョウメ</t>
    </rPh>
    <rPh sb="14" eb="15">
      <t>イズミ</t>
    </rPh>
    <phoneticPr fontId="1"/>
  </si>
  <si>
    <t>2F, Izumi Bldg. 2-7-39 Hoshii-cho, Toyama-shi</t>
  </si>
  <si>
    <t>076-461-6515</t>
    <phoneticPr fontId="1"/>
  </si>
  <si>
    <t>月-金:9:00-12:15 14:30-17:45（水曜ＰＭ除く）　土:9:00-12:15</t>
    <rPh sb="27" eb="29">
      <t>スイヨウ</t>
    </rPh>
    <rPh sb="31" eb="32">
      <t>ノゾ</t>
    </rPh>
    <rPh sb="35" eb="36">
      <t>ド</t>
    </rPh>
    <phoneticPr fontId="18"/>
  </si>
  <si>
    <t>https://itsuki.clinic/</t>
    <phoneticPr fontId="1"/>
  </si>
  <si>
    <t>内科（英語、その他言語はポケトーク使用）</t>
    <rPh sb="0" eb="2">
      <t>ナイカ</t>
    </rPh>
    <rPh sb="3" eb="5">
      <t>エイゴ</t>
    </rPh>
    <rPh sb="8" eb="9">
      <t>タ</t>
    </rPh>
    <rPh sb="9" eb="11">
      <t>ゲンゴ</t>
    </rPh>
    <rPh sb="17" eb="19">
      <t>シヨウ</t>
    </rPh>
    <phoneticPr fontId="1"/>
  </si>
  <si>
    <t>きたがわ整形外科医院</t>
    <rPh sb="4" eb="6">
      <t>セイケイ</t>
    </rPh>
    <rPh sb="6" eb="8">
      <t>ゲカ</t>
    </rPh>
    <rPh sb="8" eb="10">
      <t>イイン</t>
    </rPh>
    <phoneticPr fontId="1"/>
  </si>
  <si>
    <t>Kitagawa Orthopedic Clinic</t>
    <phoneticPr fontId="1"/>
  </si>
  <si>
    <t>930-0952</t>
    <phoneticPr fontId="1"/>
  </si>
  <si>
    <t>富山市町村 2-15</t>
    <phoneticPr fontId="1"/>
  </si>
  <si>
    <t xml:space="preserve">2-15 Machimura, Toyama city 930-0952 </t>
    <phoneticPr fontId="1"/>
  </si>
  <si>
    <t>076-420-3833‬</t>
    <phoneticPr fontId="1"/>
  </si>
  <si>
    <t>月-金:9：00-11：30 14:30-17：30（木曜ＰＭ除く）　土:9：00-11：30</t>
    <rPh sb="27" eb="29">
      <t>モクヨウ</t>
    </rPh>
    <rPh sb="31" eb="32">
      <t>ノゾ</t>
    </rPh>
    <rPh sb="35" eb="36">
      <t>ド</t>
    </rPh>
    <phoneticPr fontId="18"/>
  </si>
  <si>
    <t>http://www.kitagawa-seikeigeka.com</t>
    <phoneticPr fontId="1"/>
  </si>
  <si>
    <t>整形外科、リハビリテーション科、リウマチ科（英語）</t>
    <rPh sb="0" eb="2">
      <t>セイケイ</t>
    </rPh>
    <rPh sb="2" eb="4">
      <t>ゲカ</t>
    </rPh>
    <rPh sb="14" eb="15">
      <t>カ</t>
    </rPh>
    <rPh sb="20" eb="21">
      <t>カ</t>
    </rPh>
    <rPh sb="22" eb="24">
      <t>エイゴ</t>
    </rPh>
    <phoneticPr fontId="1"/>
  </si>
  <si>
    <t>たち眼科富山駅前アイクリニック</t>
    <rPh sb="2" eb="4">
      <t>ガンカ</t>
    </rPh>
    <rPh sb="4" eb="6">
      <t>トヤマ</t>
    </rPh>
    <rPh sb="6" eb="8">
      <t>エキマエ</t>
    </rPh>
    <phoneticPr fontId="1"/>
  </si>
  <si>
    <t>Tachi Eye Clinic</t>
    <phoneticPr fontId="1"/>
  </si>
  <si>
    <t>930-0002</t>
    <phoneticPr fontId="1"/>
  </si>
  <si>
    <t>富山市新富町1-2-3　CiCビル２F</t>
    <rPh sb="0" eb="2">
      <t>トヤマ</t>
    </rPh>
    <rPh sb="2" eb="3">
      <t>シ</t>
    </rPh>
    <rPh sb="3" eb="6">
      <t>シントミチョウ</t>
    </rPh>
    <phoneticPr fontId="1"/>
  </si>
  <si>
    <t>1-2-3,Shintomi-cho,Toyama-shi</t>
    <phoneticPr fontId="1"/>
  </si>
  <si>
    <t>076-499-8884</t>
    <phoneticPr fontId="1"/>
  </si>
  <si>
    <t>月-日:10：00-12：00 14:00-18：00（火曜除く）</t>
    <rPh sb="2" eb="3">
      <t>ニチ</t>
    </rPh>
    <rPh sb="28" eb="30">
      <t>カヨウ</t>
    </rPh>
    <rPh sb="30" eb="31">
      <t>ノゾ</t>
    </rPh>
    <phoneticPr fontId="18"/>
  </si>
  <si>
    <t>https://tachi-eyeclinic.com/</t>
    <phoneticPr fontId="1"/>
  </si>
  <si>
    <t>眼科（英語、中国語）</t>
    <rPh sb="0" eb="2">
      <t>ガンカ</t>
    </rPh>
    <rPh sb="3" eb="5">
      <t>エイゴ</t>
    </rPh>
    <rPh sb="6" eb="9">
      <t>チュウゴクゴ</t>
    </rPh>
    <phoneticPr fontId="18"/>
  </si>
  <si>
    <t>〇</t>
    <phoneticPr fontId="13"/>
  </si>
  <si>
    <t>スマートフォン翻訳、ポケトーク（75言語）</t>
    <rPh sb="7" eb="9">
      <t>ホンヤク</t>
    </rPh>
    <rPh sb="18" eb="20">
      <t>ゲンゴ</t>
    </rPh>
    <phoneticPr fontId="13"/>
  </si>
  <si>
    <t>渡辺整形外科医院</t>
    <rPh sb="0" eb="2">
      <t>ワタナベ</t>
    </rPh>
    <rPh sb="2" eb="4">
      <t>セイケイ</t>
    </rPh>
    <rPh sb="4" eb="6">
      <t>ゲカ</t>
    </rPh>
    <rPh sb="6" eb="8">
      <t>イイン</t>
    </rPh>
    <phoneticPr fontId="4"/>
  </si>
  <si>
    <t>Watanabe Orthopeadic Clinic</t>
    <phoneticPr fontId="1"/>
  </si>
  <si>
    <t>930-0352</t>
    <phoneticPr fontId="1"/>
  </si>
  <si>
    <t>中新川郡上市町上法音寺12</t>
    <rPh sb="0" eb="4">
      <t>ナカニイカワグン</t>
    </rPh>
    <rPh sb="4" eb="6">
      <t>カミイチ</t>
    </rPh>
    <rPh sb="6" eb="7">
      <t>マチ</t>
    </rPh>
    <rPh sb="7" eb="9">
      <t>カミホウ</t>
    </rPh>
    <rPh sb="9" eb="10">
      <t>オン</t>
    </rPh>
    <rPh sb="10" eb="11">
      <t>ジ</t>
    </rPh>
    <phoneticPr fontId="17"/>
  </si>
  <si>
    <t xml:space="preserve">12　Kamihouonji　Kamiichi-town Nakaniikawa-county </t>
    <phoneticPr fontId="1"/>
  </si>
  <si>
    <t>076-472-0103</t>
    <phoneticPr fontId="1"/>
  </si>
  <si>
    <t>月-土:8：30-12：00 14:00-18：00（木、土曜PM除く）</t>
    <rPh sb="2" eb="3">
      <t>ツチ</t>
    </rPh>
    <rPh sb="27" eb="28">
      <t>モク</t>
    </rPh>
    <rPh sb="29" eb="31">
      <t>ドヨウ</t>
    </rPh>
    <rPh sb="33" eb="34">
      <t>ノゾ</t>
    </rPh>
    <phoneticPr fontId="18"/>
  </si>
  <si>
    <t>https://www.ddmap.jp/0764720103</t>
    <phoneticPr fontId="1"/>
  </si>
  <si>
    <t>ゆあさ眼科</t>
    <rPh sb="3" eb="5">
      <t>ガンカ</t>
    </rPh>
    <phoneticPr fontId="1"/>
  </si>
  <si>
    <t>Yuasa ophthalmology clinic</t>
  </si>
  <si>
    <t>939-1328</t>
  </si>
  <si>
    <t>砺波市大辻619</t>
    <rPh sb="0" eb="3">
      <t>トナミシ</t>
    </rPh>
    <rPh sb="3" eb="5">
      <t>オオツジ</t>
    </rPh>
    <phoneticPr fontId="1"/>
  </si>
  <si>
    <t>Tonami city Otsuji 619</t>
  </si>
  <si>
    <t>0763-33-5885</t>
  </si>
  <si>
    <t>月-金:9:00-18:00　土:9:00-17:00</t>
    <rPh sb="0" eb="1">
      <t>ゲツ</t>
    </rPh>
    <rPh sb="2" eb="3">
      <t>キン</t>
    </rPh>
    <rPh sb="15" eb="16">
      <t>ツチ</t>
    </rPh>
    <phoneticPr fontId="1"/>
  </si>
  <si>
    <t>眼科（英語）</t>
    <rPh sb="0" eb="2">
      <t>ガンカ</t>
    </rPh>
    <rPh sb="3" eb="5">
      <t>エイゴ</t>
    </rPh>
    <phoneticPr fontId="1"/>
  </si>
  <si>
    <t>高岡駅南クリニック</t>
    <rPh sb="0" eb="2">
      <t>タカオカ</t>
    </rPh>
    <rPh sb="2" eb="4">
      <t>エキナン</t>
    </rPh>
    <phoneticPr fontId="17"/>
  </si>
  <si>
    <t>Takaoka　Ekinan　Clinic</t>
  </si>
  <si>
    <t>933-0871</t>
  </si>
  <si>
    <t>高岡市駅南3-1-8</t>
    <rPh sb="0" eb="3">
      <t>タカオカシ</t>
    </rPh>
    <rPh sb="3" eb="5">
      <t>エキナン</t>
    </rPh>
    <phoneticPr fontId="17"/>
  </si>
  <si>
    <t>3-1-8　Ekinan1,Takaoka city, Toyama 933-0871</t>
    <phoneticPr fontId="1"/>
  </si>
  <si>
    <t>0766-29-1200</t>
  </si>
  <si>
    <t>火-金:9:00-12:00  15:00-17:30（木曜ＰＭ除く）　土:9:00-12:00  15:00-17:00</t>
    <rPh sb="0" eb="1">
      <t>カ</t>
    </rPh>
    <rPh sb="28" eb="30">
      <t>モクヨウ</t>
    </rPh>
    <rPh sb="32" eb="33">
      <t>ノゾ</t>
    </rPh>
    <rPh sb="36" eb="37">
      <t>ド</t>
    </rPh>
    <phoneticPr fontId="18"/>
  </si>
  <si>
    <t>http://www.ekinan-clinic.com</t>
  </si>
  <si>
    <t>胃腸科（英語）、外科（英語）、肛門科（英語）、内科（英語）、整形外科（英語）</t>
    <rPh sb="0" eb="3">
      <t>イチョウカ</t>
    </rPh>
    <rPh sb="4" eb="6">
      <t>エイゴ</t>
    </rPh>
    <rPh sb="8" eb="10">
      <t>ゲカ</t>
    </rPh>
    <rPh sb="11" eb="13">
      <t>エイゴ</t>
    </rPh>
    <rPh sb="15" eb="18">
      <t>コウモンカ</t>
    </rPh>
    <rPh sb="19" eb="21">
      <t>エイゴ</t>
    </rPh>
    <rPh sb="23" eb="25">
      <t>ナイカ</t>
    </rPh>
    <rPh sb="26" eb="28">
      <t>エイゴ</t>
    </rPh>
    <rPh sb="30" eb="34">
      <t>セイケイゲカ</t>
    </rPh>
    <rPh sb="35" eb="37">
      <t>エイゴ</t>
    </rPh>
    <phoneticPr fontId="10"/>
  </si>
  <si>
    <t>VISA、MASTER、AMEX、JCB、DinersClub　銀聯</t>
    <rPh sb="32" eb="34">
      <t>ギンレン</t>
    </rPh>
    <phoneticPr fontId="10"/>
  </si>
  <si>
    <t>福老館クリニック</t>
    <rPh sb="0" eb="1">
      <t>フク</t>
    </rPh>
    <rPh sb="1" eb="2">
      <t>ロウ</t>
    </rPh>
    <rPh sb="2" eb="3">
      <t>カン</t>
    </rPh>
    <phoneticPr fontId="17"/>
  </si>
  <si>
    <t>Fukurou-kan　Clinic</t>
  </si>
  <si>
    <t>935-0104</t>
  </si>
  <si>
    <t>氷見市堀田465-2</t>
    <rPh sb="0" eb="3">
      <t>ヒミシ</t>
    </rPh>
    <rPh sb="3" eb="5">
      <t>ホリタ</t>
    </rPh>
    <phoneticPr fontId="17"/>
  </si>
  <si>
    <t>465-2 Horita, Himi city, Toyama 935-0104</t>
    <phoneticPr fontId="1"/>
  </si>
  <si>
    <t>0766-91-7720</t>
  </si>
  <si>
    <t>月-金:9:00-12:00  15:00-19:00（水曜ＰＭ除く）　土:9:00-12:00</t>
    <rPh sb="28" eb="30">
      <t>スイヨウ</t>
    </rPh>
    <rPh sb="32" eb="33">
      <t>ノゾ</t>
    </rPh>
    <rPh sb="36" eb="37">
      <t>ド</t>
    </rPh>
    <phoneticPr fontId="18"/>
  </si>
  <si>
    <t>http://www.fukuroukan.jp/</t>
  </si>
  <si>
    <t>胃腸科　内科　外科　肛門科　リハビリテーション（英語）</t>
    <rPh sb="0" eb="3">
      <t>イチョウカ</t>
    </rPh>
    <rPh sb="4" eb="6">
      <t>ナイカ</t>
    </rPh>
    <rPh sb="7" eb="9">
      <t>ゲカ</t>
    </rPh>
    <rPh sb="10" eb="13">
      <t>コウモンカ</t>
    </rPh>
    <rPh sb="24" eb="26">
      <t>エイゴ</t>
    </rPh>
    <phoneticPr fontId="18"/>
  </si>
  <si>
    <t>高木内科医院</t>
    <rPh sb="0" eb="2">
      <t>タカギ</t>
    </rPh>
    <rPh sb="2" eb="4">
      <t>ナイカ</t>
    </rPh>
    <rPh sb="4" eb="6">
      <t>イイン</t>
    </rPh>
    <phoneticPr fontId="1"/>
  </si>
  <si>
    <t>Ｔａｋａｇｉ　Ｃｌｉｎｉｃ</t>
    <phoneticPr fontId="1"/>
  </si>
  <si>
    <t>935-0026</t>
    <phoneticPr fontId="1"/>
  </si>
  <si>
    <t>氷見市大野595</t>
    <rPh sb="0" eb="3">
      <t>ヒミシ</t>
    </rPh>
    <rPh sb="3" eb="5">
      <t>オオノ</t>
    </rPh>
    <phoneticPr fontId="1"/>
  </si>
  <si>
    <t>595 Ｏｈｎｏ, Himi　city, Toyama 935-0026</t>
    <phoneticPr fontId="1"/>
  </si>
  <si>
    <t>0766-72-8686</t>
    <phoneticPr fontId="1"/>
  </si>
  <si>
    <t xml:space="preserve">月-金:9:00-12:30  15:00-18:30（木曜ＰＭ除く）　土:9:00-12:30 </t>
    <rPh sb="28" eb="30">
      <t>モクヨウ</t>
    </rPh>
    <rPh sb="32" eb="33">
      <t>ノゾ</t>
    </rPh>
    <rPh sb="36" eb="37">
      <t>ド</t>
    </rPh>
    <phoneticPr fontId="18"/>
  </si>
  <si>
    <t>内科（英語）</t>
    <rPh sb="0" eb="2">
      <t>ナイカ</t>
    </rPh>
    <rPh sb="3" eb="5">
      <t>エイゴ</t>
    </rPh>
    <phoneticPr fontId="1"/>
  </si>
  <si>
    <t>吉田内科小児科</t>
    <phoneticPr fontId="1"/>
  </si>
  <si>
    <t>yosida clinic of internal medicine and pediatrics</t>
    <phoneticPr fontId="1"/>
  </si>
  <si>
    <t>933-0908</t>
    <phoneticPr fontId="1"/>
  </si>
  <si>
    <t>高岡市木町1番地　</t>
    <phoneticPr fontId="1"/>
  </si>
  <si>
    <t xml:space="preserve">1  kimachi  takaoka toyama </t>
    <phoneticPr fontId="1"/>
  </si>
  <si>
    <t>0766-22-2234</t>
    <phoneticPr fontId="1"/>
  </si>
  <si>
    <t>月-金:9:00-12:00  14:00-18:00  土:9:00-12:00</t>
    <rPh sb="29" eb="30">
      <t>ド</t>
    </rPh>
    <phoneticPr fontId="1"/>
  </si>
  <si>
    <t>https://yoshida-naika-shonika.jp/</t>
    <phoneticPr fontId="1"/>
  </si>
  <si>
    <t>内科、小児科（英語）</t>
    <rPh sb="0" eb="2">
      <t>ナイカ</t>
    </rPh>
    <rPh sb="3" eb="6">
      <t>ショウニカ</t>
    </rPh>
    <rPh sb="7" eb="9">
      <t>エイゴ</t>
    </rPh>
    <phoneticPr fontId="1"/>
  </si>
  <si>
    <t>白川クリニック</t>
    <phoneticPr fontId="1"/>
  </si>
  <si>
    <t>Shirakawa Clinic</t>
    <phoneticPr fontId="1"/>
  </si>
  <si>
    <t>939-1104</t>
    <phoneticPr fontId="1"/>
  </si>
  <si>
    <t>富山県高岡市戸出町3丁目19番50号</t>
    <phoneticPr fontId="1"/>
  </si>
  <si>
    <t>3-19-50 Toidemachi,Takaoka city,Toyama</t>
    <phoneticPr fontId="1"/>
  </si>
  <si>
    <t>0766-62-0088</t>
    <phoneticPr fontId="1"/>
  </si>
  <si>
    <t>月-土9:00～12：30　月-水、金15：00～18：30</t>
    <rPh sb="0" eb="1">
      <t>ゲツ</t>
    </rPh>
    <rPh sb="2" eb="3">
      <t>ツチ</t>
    </rPh>
    <rPh sb="14" eb="15">
      <t>ゲツ</t>
    </rPh>
    <rPh sb="16" eb="17">
      <t>スイ</t>
    </rPh>
    <rPh sb="18" eb="19">
      <t>キン</t>
    </rPh>
    <phoneticPr fontId="1"/>
  </si>
  <si>
    <t>https://www.e-muchtoyama.com/detail/index_204.html</t>
    <phoneticPr fontId="1"/>
  </si>
  <si>
    <t>外科・内科・循環器外科/内科・整形外科・リハビリテーション科(英語）</t>
    <rPh sb="31" eb="33">
      <t>エイゴ</t>
    </rPh>
    <phoneticPr fontId="1"/>
  </si>
  <si>
    <t>1603 高岡</t>
    <rPh sb="5" eb="7">
      <t>タカオカ</t>
    </rPh>
    <phoneticPr fontId="1"/>
  </si>
  <si>
    <t>桜馬場内科歯科医院</t>
    <phoneticPr fontId="1"/>
  </si>
  <si>
    <t>Sakurababa Medicai and Dental Clinic</t>
    <phoneticPr fontId="1"/>
  </si>
  <si>
    <t>933-0033</t>
    <phoneticPr fontId="1"/>
  </si>
  <si>
    <t>富山県高岡市東下関1-24</t>
  </si>
  <si>
    <t>1-24　Higashishimozeki，TakaokaCity，Toyama</t>
    <phoneticPr fontId="1"/>
  </si>
  <si>
    <t>0766-22-8578</t>
    <phoneticPr fontId="1"/>
  </si>
  <si>
    <t>平日（月,火,木,金）9:00-17:30　水・土9:00-12:00</t>
    <rPh sb="0" eb="2">
      <t>ヘイジツ</t>
    </rPh>
    <rPh sb="3" eb="4">
      <t>ゲツ</t>
    </rPh>
    <rPh sb="5" eb="6">
      <t>ヒ</t>
    </rPh>
    <rPh sb="7" eb="8">
      <t>キ</t>
    </rPh>
    <rPh sb="9" eb="10">
      <t>キン</t>
    </rPh>
    <rPh sb="22" eb="23">
      <t>スイ</t>
    </rPh>
    <rPh sb="24" eb="25">
      <t>ツチ</t>
    </rPh>
    <phoneticPr fontId="1"/>
  </si>
  <si>
    <t>http://sakurababa.xsrv.jp</t>
    <phoneticPr fontId="1"/>
  </si>
  <si>
    <t>内科（英語）</t>
    <rPh sb="0" eb="2">
      <t>ナイカ</t>
    </rPh>
    <rPh sb="3" eb="5">
      <t>エイゴ</t>
    </rPh>
    <phoneticPr fontId="10"/>
  </si>
  <si>
    <t>VISA、MASTER、AMEX、JCB、DinersClub　</t>
    <phoneticPr fontId="10"/>
  </si>
  <si>
    <t>市野瀬和田内科医院</t>
    <rPh sb="0" eb="3">
      <t>イチノセ</t>
    </rPh>
    <rPh sb="3" eb="5">
      <t>ワダ</t>
    </rPh>
    <rPh sb="5" eb="7">
      <t>ナイカ</t>
    </rPh>
    <rPh sb="7" eb="9">
      <t>イイン</t>
    </rPh>
    <phoneticPr fontId="1"/>
  </si>
  <si>
    <t>Wada Medical Clinic</t>
  </si>
  <si>
    <t>933-1101</t>
    <phoneticPr fontId="1"/>
  </si>
  <si>
    <t>富山県高岡市戸出市野瀬　388</t>
    <rPh sb="0" eb="1">
      <t>トヤｍ</t>
    </rPh>
    <phoneticPr fontId="1"/>
  </si>
  <si>
    <t xml:space="preserve">388 Ichinose Toide Takaoka Toyama </t>
  </si>
  <si>
    <t>0766-63-1118</t>
  </si>
  <si>
    <t>平日9:00-18:30　土9:00-15:00</t>
    <rPh sb="0" eb="2">
      <t>ヘイジツ</t>
    </rPh>
    <rPh sb="13" eb="14">
      <t>ツチ</t>
    </rPh>
    <phoneticPr fontId="1"/>
  </si>
  <si>
    <t>https://wada-naikaiin.com</t>
  </si>
  <si>
    <t>けやきひふ科</t>
    <phoneticPr fontId="17"/>
  </si>
  <si>
    <t>Keyaki Hifuka</t>
  </si>
  <si>
    <t>939-1387</t>
  </si>
  <si>
    <t>富山県砺波市となみ町11-11</t>
    <phoneticPr fontId="17"/>
  </si>
  <si>
    <t>11-11Tonamimachi,Tonami city ,Toyama,939-1387</t>
  </si>
  <si>
    <t>0763-58-5670</t>
  </si>
  <si>
    <t>月/火/水/金:9:00-12:30,14:30-18:00　
木/土:9:00-12:30</t>
    <phoneticPr fontId="18"/>
  </si>
  <si>
    <t>http://keyaki-hihuka.com</t>
  </si>
  <si>
    <t>皮膚科（英語）</t>
    <rPh sb="4" eb="6">
      <t>エイゴ</t>
    </rPh>
    <phoneticPr fontId="18"/>
  </si>
  <si>
    <t>伏木医院</t>
    <rPh sb="0" eb="2">
      <t>フシキ</t>
    </rPh>
    <rPh sb="2" eb="4">
      <t>イイン</t>
    </rPh>
    <phoneticPr fontId="17"/>
  </si>
  <si>
    <t>Fushiki Clinic</t>
    <phoneticPr fontId="1"/>
  </si>
  <si>
    <t>939-1352</t>
    <phoneticPr fontId="1"/>
  </si>
  <si>
    <t>砺波市宮丸568</t>
    <rPh sb="0" eb="3">
      <t>トナミシ</t>
    </rPh>
    <rPh sb="3" eb="5">
      <t>ミヤマル</t>
    </rPh>
    <phoneticPr fontId="17"/>
  </si>
  <si>
    <t>568  Miyamaru, Tonami city, Toyama  939-1352</t>
    <phoneticPr fontId="1"/>
  </si>
  <si>
    <t>0763-32-2275</t>
    <phoneticPr fontId="1"/>
  </si>
  <si>
    <t>月-土:9:00-12:00  14:00-18:00（木曜日除く）</t>
    <rPh sb="2" eb="3">
      <t>ド</t>
    </rPh>
    <rPh sb="28" eb="30">
      <t>モクヨウ</t>
    </rPh>
    <rPh sb="30" eb="31">
      <t>ヒ</t>
    </rPh>
    <rPh sb="31" eb="32">
      <t>ノゾ</t>
    </rPh>
    <phoneticPr fontId="18"/>
  </si>
  <si>
    <t>産婦人科　内科（英語）</t>
    <rPh sb="0" eb="4">
      <t>サンフジンカ</t>
    </rPh>
    <rPh sb="5" eb="7">
      <t>ナイカ</t>
    </rPh>
    <rPh sb="8" eb="10">
      <t>エイゴ</t>
    </rPh>
    <phoneticPr fontId="18"/>
  </si>
  <si>
    <t>利賀診療所</t>
    <phoneticPr fontId="17"/>
  </si>
  <si>
    <t>Toga clinic</t>
    <phoneticPr fontId="1"/>
  </si>
  <si>
    <t>939-2507</t>
    <phoneticPr fontId="1"/>
  </si>
  <si>
    <t>富山県南砺市利賀村25番地</t>
    <phoneticPr fontId="17"/>
  </si>
  <si>
    <t>25 Toga Village, Nanto City, Toyama</t>
    <phoneticPr fontId="1"/>
  </si>
  <si>
    <t>0763-68-2213</t>
    <phoneticPr fontId="1"/>
  </si>
  <si>
    <t>月-金:9:00-16:30（火曜日除く）</t>
    <rPh sb="2" eb="3">
      <t>キン</t>
    </rPh>
    <rPh sb="15" eb="18">
      <t>カヨウビ</t>
    </rPh>
    <rPh sb="17" eb="18">
      <t>ヒ</t>
    </rPh>
    <rPh sb="18" eb="19">
      <t>ノゾ</t>
    </rPh>
    <phoneticPr fontId="18"/>
  </si>
  <si>
    <t>http://shinryo.city.nanto.toyama.jp/www/section/detail.jsp?id=210</t>
    <phoneticPr fontId="1"/>
  </si>
  <si>
    <t>内科、外科（英語）</t>
    <rPh sb="0" eb="2">
      <t>ナイカ</t>
    </rPh>
    <rPh sb="6" eb="8">
      <t>エイゴ</t>
    </rPh>
    <phoneticPr fontId="18"/>
  </si>
  <si>
    <t>17石川県</t>
    <phoneticPr fontId="25"/>
  </si>
  <si>
    <t>石川勤労者医療協会羽咋診療所</t>
  </si>
  <si>
    <t>IshikawaLaborsMedicalAssociationHakuiClinic</t>
    <phoneticPr fontId="1"/>
  </si>
  <si>
    <t>925-0049</t>
  </si>
  <si>
    <t>石川県羽咋市柳橋町堂田53-1</t>
  </si>
  <si>
    <t>53-1 Douda, Yanagibashimachi, Hakui-shi, Ishikawa, 925-0049</t>
  </si>
  <si>
    <t>0767-22-5652</t>
  </si>
  <si>
    <t>月・水・木: 8:30-11:30
火・金:8:30-11:30,15:00-17:30
第3土曜日:8:30-11:30</t>
    <rPh sb="0" eb="1">
      <t>ゲツ</t>
    </rPh>
    <rPh sb="2" eb="3">
      <t>ミズ</t>
    </rPh>
    <rPh sb="4" eb="5">
      <t>モク</t>
    </rPh>
    <rPh sb="18" eb="19">
      <t>ヒ</t>
    </rPh>
    <phoneticPr fontId="16"/>
  </si>
  <si>
    <t>http://ishikawa-kinikyo.jp/hakui/ (日本語)</t>
    <phoneticPr fontId="1"/>
  </si>
  <si>
    <t>内科：EN
外科：EN</t>
    <phoneticPr fontId="1"/>
  </si>
  <si>
    <t>石川県立中央病院</t>
  </si>
  <si>
    <t>IshikawaPrefecturalCentralHospital</t>
  </si>
  <si>
    <t>920-8530</t>
  </si>
  <si>
    <t>石川県金沢市鞍月東2丁目1番地</t>
  </si>
  <si>
    <t>2-1 Kuratsukihigashi, Kanazawa, Ishikawa, 920-8530</t>
  </si>
  <si>
    <t>076-237-8211</t>
  </si>
  <si>
    <t>月-金:8:20-11:20</t>
    <phoneticPr fontId="16"/>
  </si>
  <si>
    <t>http://www.pref.ishikawa.jp/ipch/ (日本語)</t>
  </si>
  <si>
    <t>救急科：EN　内科：EN　外科：EN　小児科：EN　皮膚科：EN　脳神経外科：EN　尿器科：EN　整形外科：EN　眼科：EN　耳鼻咽喉科：EN　産科：EN　婦人科：EN　歯科：EN</t>
    <phoneticPr fontId="1"/>
  </si>
  <si>
    <t>VISA、MASTER、JCB、アメリカンエキスプレス、ダイナーズ</t>
  </si>
  <si>
    <t>病院</t>
    <phoneticPr fontId="16"/>
  </si>
  <si>
    <t>第三次救急医療機関（救命救急センター）</t>
    <phoneticPr fontId="16"/>
  </si>
  <si>
    <t>EN,ZH,KO,RU,ID,MS,ES,PT,MN,FR,DE,MY,TL,NE,VI,TH,IT,KM　24時間</t>
  </si>
  <si>
    <t>医療法人社団竜山会石野病院</t>
    <rPh sb="0" eb="2">
      <t>イリョウ</t>
    </rPh>
    <rPh sb="2" eb="4">
      <t>ホウジン</t>
    </rPh>
    <rPh sb="4" eb="6">
      <t>シャダン</t>
    </rPh>
    <rPh sb="6" eb="8">
      <t>リュウザン</t>
    </rPh>
    <rPh sb="8" eb="9">
      <t>カイ</t>
    </rPh>
    <phoneticPr fontId="1"/>
  </si>
  <si>
    <t>IshinoHospital</t>
  </si>
  <si>
    <t>921-8023</t>
  </si>
  <si>
    <t>石川県金沢市千日町7番15号</t>
  </si>
  <si>
    <t>7-15 Sennichimachi Kanazawa Ishikawa,921-8023</t>
  </si>
  <si>
    <t>076-242-0111</t>
  </si>
  <si>
    <t>月-土:9:00-12:00
午後の診療は、地域への往診、学校医活動、警察医活動、厚生労働関連活動、医師会活動のため、診療予約による確認が必要です</t>
    <rPh sb="15" eb="17">
      <t>ゴゴ</t>
    </rPh>
    <rPh sb="18" eb="20">
      <t>シンリョウ</t>
    </rPh>
    <rPh sb="22" eb="24">
      <t>チイキ</t>
    </rPh>
    <rPh sb="26" eb="28">
      <t>オウシン</t>
    </rPh>
    <rPh sb="29" eb="32">
      <t>ガッコウイ</t>
    </rPh>
    <rPh sb="32" eb="34">
      <t>カツドウ</t>
    </rPh>
    <rPh sb="35" eb="38">
      <t>ケイサツイ</t>
    </rPh>
    <rPh sb="38" eb="40">
      <t>カツドウ</t>
    </rPh>
    <rPh sb="41" eb="43">
      <t>コウセイ</t>
    </rPh>
    <rPh sb="43" eb="45">
      <t>ロウドウ</t>
    </rPh>
    <rPh sb="45" eb="47">
      <t>カンレン</t>
    </rPh>
    <rPh sb="47" eb="49">
      <t>カツドウ</t>
    </rPh>
    <rPh sb="50" eb="53">
      <t>イシカイ</t>
    </rPh>
    <rPh sb="53" eb="55">
      <t>カツドウ</t>
    </rPh>
    <rPh sb="59" eb="61">
      <t>シンリョウ</t>
    </rPh>
    <rPh sb="61" eb="63">
      <t>ヨヤク</t>
    </rPh>
    <rPh sb="66" eb="68">
      <t>カクニン</t>
    </rPh>
    <rPh sb="69" eb="71">
      <t>ヒツヨウ</t>
    </rPh>
    <phoneticPr fontId="16"/>
  </si>
  <si>
    <t>https://ishino-hp.jp/（日本語）</t>
    <rPh sb="22" eb="25">
      <t>ニホンゴ</t>
    </rPh>
    <phoneticPr fontId="1"/>
  </si>
  <si>
    <t>救急科:EN、ZH、KO、DE、FR
内科:EN、ZH、KO、DE、FR
整形外科:EN、ZH、KO、DE、FR</t>
  </si>
  <si>
    <t>和泉歯科医院</t>
  </si>
  <si>
    <t>IzumiDentalClinic</t>
  </si>
  <si>
    <t>929-1715</t>
  </si>
  <si>
    <t>石川県鹿島郡中能登町一青ま33</t>
  </si>
  <si>
    <t>Ma-33 Hitoto, Nakanoto-machi, Kashima-gun, Ishikawa-ken 929-1715</t>
  </si>
  <si>
    <t>0767-74-0460</t>
  </si>
  <si>
    <t>月/火/水/金:9:00-18:30
土:9:00-18:30</t>
    <phoneticPr fontId="33"/>
  </si>
  <si>
    <t>医療法人社団和楽仁芳珠記念病院</t>
  </si>
  <si>
    <t>HoujuMemorialHospital</t>
  </si>
  <si>
    <t>923-1226</t>
  </si>
  <si>
    <t>石川県能美市緑が丘11丁目71番地</t>
  </si>
  <si>
    <t>11-71 Midorigaoka, Nomi, Ishikawa, 923-1226</t>
  </si>
  <si>
    <t>0761-51-5551</t>
  </si>
  <si>
    <t>月-金:7:45-11:30,13：30-16：30
土(第1,3土曜日を除く):7:45-11:30</t>
    <phoneticPr fontId="1"/>
  </si>
  <si>
    <t>http://www.houju.or.jp/ (日本語)</t>
    <phoneticPr fontId="1"/>
  </si>
  <si>
    <t>内科：EN
外科：EN
小児科：EN
皮膚科：EN
脳神経外科：EN
泌尿器科：EN
整形外科：EN
眼科：EN
耳鼻咽喉科：EN
産科：EN
婦人科：EN
歯科：EN</t>
  </si>
  <si>
    <t>（翻訳アプリボイストラでの対応）　17言語（英・中・韓・ポルトガル・スペイン・ベトナム・タイ・ロシア・タガログ・フランス・ヒンディー・モンゴル・ネパール・インドネシア・ペルシャ・ミャンマー・広東語）</t>
    <phoneticPr fontId="16"/>
  </si>
  <si>
    <t>(翻訳アプリボイストラでの対応)</t>
    <phoneticPr fontId="13"/>
  </si>
  <si>
    <t>医療法人社団慈豊会久藤総合病院</t>
  </si>
  <si>
    <t>JihoukaimedicalcorporationKudogeneralhospital</t>
  </si>
  <si>
    <t>922-0024</t>
  </si>
  <si>
    <t>石川県加賀市大聖寺永町イ17番地</t>
  </si>
  <si>
    <t>I 17, Daishoji Nagamachi, Kaga, Ishikawa, 922-0024</t>
  </si>
  <si>
    <t>0761-73-3312</t>
  </si>
  <si>
    <t>月-金:8:30-12:00,13:30-17:00
第1,3土曜日:8:30-12:00</t>
  </si>
  <si>
    <t>http://www.jihoukai.net (日本語)</t>
  </si>
  <si>
    <t>内科：EN、ZH
外科：EN、ZH
皮膚科：EN、ZH
脳神経外科：EN、ZH
泌尿器科：EN、ZH
整形外科：EN、ZH
眼科：EN、ZH
耳鼻咽喉科：EN、ZH</t>
  </si>
  <si>
    <t>（メディホン使用）</t>
    <rPh sb="6" eb="8">
      <t>シヨウ</t>
    </rPh>
    <phoneticPr fontId="16"/>
  </si>
  <si>
    <t>おおたクリニック</t>
  </si>
  <si>
    <t>OtaClinic</t>
  </si>
  <si>
    <t>929-0345</t>
  </si>
  <si>
    <t>石川県河北郡津幡大田 は112-3</t>
  </si>
  <si>
    <t>Ha-112-3 Ota, Tsubata, Kahoku District, Ishikawa Prefecture 929-0345</t>
  </si>
  <si>
    <t>076-288-6000</t>
  </si>
  <si>
    <t>月-金:9:00-12:00,14:00-19:00 
土:9:00-12:00,14:00-17:00</t>
  </si>
  <si>
    <t>http://www.ota.om.arena.ne.jp (日本語)</t>
  </si>
  <si>
    <t>救急科:EN
内科:EN
小児科:EN
皮膚科:EN</t>
  </si>
  <si>
    <t>加賀市医療センター</t>
    <phoneticPr fontId="16"/>
  </si>
  <si>
    <t>KagaMedicalCenter</t>
  </si>
  <si>
    <t>922-8522</t>
  </si>
  <si>
    <t>石川県加賀市作見町リ36番地</t>
    <phoneticPr fontId="16"/>
  </si>
  <si>
    <t>Ri 36 Sakumi, Kaga, Ishikawa, 922-8522</t>
  </si>
  <si>
    <t>0761-72-1188</t>
  </si>
  <si>
    <t>https://www.kagacityhp.jp(日本語）</t>
    <phoneticPr fontId="1"/>
  </si>
  <si>
    <t>以下遠隔通訳にて対応
　内科：EN,ZH,KO,VI,RU,PT,ES,TH
　外科：EN,ZH,KO,VI,RU,PT,ES,TH
　整形外科：EN,ZH,KO,VI,RU,PT,ES,TH
　産婦人科：EN,ZH,KO,VI,RU,PT,ES,TH
　小児科：EN,ZH,KO,VI,RU,PT,ES,TH
　眼科：EN,ZH,KO,VI,RU,PT,ES,TH
　耳鼻いんこう科:EN,ZH,KO,VI,RU,PT,ES,TH
　皮膚科：EN,ZH,KO,VI,RU,PT,ES,TH
　泌尿器科：EN,ZH,KO,VI,RU,PT,ES,TH
　脳神経外科：EN,ZH,KO,VI,RU,PT,ES,TH
　総合診療科：EN,ZH,KO,VI,RU,PT,ES,TH
　救急科：EN,ZH,KO,(VI,RU,PT,ES,TH) ※EN,ZH,KO以外は深夜対応不可</t>
    <rPh sb="0" eb="2">
      <t>イカ</t>
    </rPh>
    <rPh sb="2" eb="4">
      <t>エンカク</t>
    </rPh>
    <rPh sb="4" eb="6">
      <t>ツウヤク</t>
    </rPh>
    <rPh sb="8" eb="10">
      <t>タイオウ</t>
    </rPh>
    <rPh sb="12" eb="14">
      <t>ナイカ</t>
    </rPh>
    <rPh sb="40" eb="42">
      <t>ゲカ</t>
    </rPh>
    <rPh sb="68" eb="70">
      <t>セイケイ</t>
    </rPh>
    <rPh sb="70" eb="72">
      <t>ゲカ</t>
    </rPh>
    <rPh sb="98" eb="102">
      <t>サンフジンカ</t>
    </rPh>
    <rPh sb="128" eb="131">
      <t>ショウニカ</t>
    </rPh>
    <rPh sb="157" eb="159">
      <t>ガンカ</t>
    </rPh>
    <rPh sb="185" eb="187">
      <t>ジビ</t>
    </rPh>
    <rPh sb="191" eb="192">
      <t>カ</t>
    </rPh>
    <rPh sb="218" eb="221">
      <t>ヒフカ</t>
    </rPh>
    <rPh sb="247" eb="251">
      <t>ヒニョウキカ</t>
    </rPh>
    <rPh sb="277" eb="280">
      <t>ノウシンケイ</t>
    </rPh>
    <rPh sb="280" eb="282">
      <t>ゲカ</t>
    </rPh>
    <rPh sb="308" eb="310">
      <t>ソウゴウ</t>
    </rPh>
    <rPh sb="310" eb="313">
      <t>シンリョウカ</t>
    </rPh>
    <rPh sb="339" eb="341">
      <t>キュウキュウ</t>
    </rPh>
    <rPh sb="341" eb="342">
      <t>カ</t>
    </rPh>
    <rPh sb="378" eb="380">
      <t>イガイ</t>
    </rPh>
    <rPh sb="381" eb="383">
      <t>シンヤ</t>
    </rPh>
    <rPh sb="383" eb="385">
      <t>タイオウ</t>
    </rPh>
    <rPh sb="385" eb="387">
      <t>フカ</t>
    </rPh>
    <phoneticPr fontId="16"/>
  </si>
  <si>
    <t>24時間：EN,ZH,KO
6:00～24:00：VI,RU,PT,ES,TH
上記以外言語については、事前予約が必要です。</t>
    <rPh sb="2" eb="4">
      <t>ジカン</t>
    </rPh>
    <rPh sb="40" eb="42">
      <t>ジョウキ</t>
    </rPh>
    <rPh sb="42" eb="44">
      <t>イガイ</t>
    </rPh>
    <rPh sb="44" eb="46">
      <t>ゲンゴ</t>
    </rPh>
    <rPh sb="52" eb="54">
      <t>ジゼン</t>
    </rPh>
    <rPh sb="54" eb="56">
      <t>ヨヤク</t>
    </rPh>
    <rPh sb="57" eb="59">
      <t>ヒツヨウ</t>
    </rPh>
    <phoneticPr fontId="13"/>
  </si>
  <si>
    <t>金沢有松病院</t>
    <phoneticPr fontId="16"/>
  </si>
  <si>
    <t>KanazawaArimatsuHospital</t>
  </si>
  <si>
    <t>921-8161</t>
  </si>
  <si>
    <t>石川県金沢市有松5-1-7</t>
  </si>
  <si>
    <t>5-1-7 Arimatsu, Kanazawa, Ishikawa, 921-8161</t>
  </si>
  <si>
    <t>076-242-2111</t>
  </si>
  <si>
    <t>月、火、木、金:8:30-19:00
水:8:30-13:00
土:8:30-15:00
日/祝日:救急外来24時間対応</t>
    <rPh sb="2" eb="3">
      <t>カ</t>
    </rPh>
    <rPh sb="4" eb="5">
      <t>モク</t>
    </rPh>
    <rPh sb="19" eb="20">
      <t>スイ</t>
    </rPh>
    <phoneticPr fontId="16"/>
  </si>
  <si>
    <t>http://www.k-arimatsu.jp/ (日本語)</t>
    <phoneticPr fontId="16"/>
  </si>
  <si>
    <t>内科：EN
外科：EN</t>
    <phoneticPr fontId="16"/>
  </si>
  <si>
    <t>一般診療時間内で電話通訳のみ</t>
    <rPh sb="0" eb="2">
      <t>イッパン</t>
    </rPh>
    <rPh sb="2" eb="4">
      <t>シンリョウ</t>
    </rPh>
    <rPh sb="4" eb="6">
      <t>ジカン</t>
    </rPh>
    <rPh sb="6" eb="7">
      <t>ナイ</t>
    </rPh>
    <rPh sb="8" eb="10">
      <t>デンワ</t>
    </rPh>
    <rPh sb="10" eb="12">
      <t>ツウヤク</t>
    </rPh>
    <phoneticPr fontId="13"/>
  </si>
  <si>
    <t>金沢医科大学病院</t>
    <phoneticPr fontId="16"/>
  </si>
  <si>
    <t>KanazawaMedicalUniversityHospital</t>
  </si>
  <si>
    <t>920-0293</t>
  </si>
  <si>
    <t>石川県河北郡内灘町大学1-1</t>
    <phoneticPr fontId="16"/>
  </si>
  <si>
    <t>1-1 Daigaku, Uchinada, Kahoku, Ishikawa, 920-0293</t>
    <phoneticPr fontId="1"/>
  </si>
  <si>
    <t>076-286-3511</t>
  </si>
  <si>
    <t>月-金:8:30-15:00
土:8:30-12:00</t>
    <phoneticPr fontId="33"/>
  </si>
  <si>
    <t>http://www.kanazawa-med.ac.jp/~hospital/
(日本語・英語共通)</t>
    <rPh sb="43" eb="46">
      <t>ニホンゴ</t>
    </rPh>
    <rPh sb="47" eb="49">
      <t>エイゴ</t>
    </rPh>
    <rPh sb="49" eb="51">
      <t>キョウツウ</t>
    </rPh>
    <phoneticPr fontId="13"/>
  </si>
  <si>
    <t>循環器内科、心血管カテーテル治療科、心臓血管外科、末梢血管外科、小児心臓血管外科、呼吸器内科、呼吸器外科、消化器内科、一般・消化器外科、乳腺・内分泌内科、腎臓内科、泌尿器科、糖尿病・内分泌内科、血管・リウマチ膠原病科、脳神経内科、脳神経外科、腫瘍内科、高齢医学科、小児科、小児外科、神経科精神科、心身医学科、放射線科、放射線治療科、整形外科、形成外科、眼科、耳鼻咽喉科、頭頚部・甲状腺外科、皮膚科、産科婦人科、麻酔科、リハビリテーション科、救命救急科、病理診療科、感染症科、歯科口腔科　EN、ZH</t>
    <rPh sb="0" eb="5">
      <t>ジュンカンキナイカ</t>
    </rPh>
    <rPh sb="6" eb="7">
      <t>シン</t>
    </rPh>
    <rPh sb="7" eb="9">
      <t>ケッカン</t>
    </rPh>
    <rPh sb="14" eb="16">
      <t>チリョウ</t>
    </rPh>
    <rPh sb="16" eb="17">
      <t>カ</t>
    </rPh>
    <phoneticPr fontId="1"/>
  </si>
  <si>
    <t>第三次救急医療機関</t>
    <phoneticPr fontId="16"/>
  </si>
  <si>
    <t>英語・中国語　/　8:45～16:00</t>
    <rPh sb="0" eb="2">
      <t>エイゴ</t>
    </rPh>
    <rPh sb="3" eb="6">
      <t>チュウゴクゴ</t>
    </rPh>
    <phoneticPr fontId="13"/>
  </si>
  <si>
    <t>英語・中国語　/　8:45～16:00</t>
  </si>
  <si>
    <t>＜ビデオ通訳＞24時間/英語、中国語、韓国語、ポルトガル語、スペイン語</t>
    <rPh sb="4" eb="6">
      <t>ツウヤク</t>
    </rPh>
    <rPh sb="9" eb="11">
      <t>ジカン</t>
    </rPh>
    <rPh sb="12" eb="14">
      <t>エイゴ</t>
    </rPh>
    <rPh sb="15" eb="18">
      <t>チュウゴクゴ</t>
    </rPh>
    <rPh sb="19" eb="22">
      <t>カンコクゴ</t>
    </rPh>
    <rPh sb="28" eb="29">
      <t>ゴ</t>
    </rPh>
    <rPh sb="34" eb="35">
      <t>ゴ</t>
    </rPh>
    <phoneticPr fontId="13"/>
  </si>
  <si>
    <t>＜電話医療通訳＞24時間/英語、中国語、韓国語、タイ語、ロシア語、ベトナム語、ポルトガル語、スペイン語、フランス語、タガログ語</t>
    <rPh sb="1" eb="7">
      <t>デンワイリョウツウヤク</t>
    </rPh>
    <rPh sb="10" eb="12">
      <t>ジカン</t>
    </rPh>
    <rPh sb="13" eb="15">
      <t>エイゴ</t>
    </rPh>
    <rPh sb="16" eb="19">
      <t>チュウゴクゴ</t>
    </rPh>
    <rPh sb="20" eb="23">
      <t>カンコクゴ</t>
    </rPh>
    <rPh sb="26" eb="27">
      <t>ゴ</t>
    </rPh>
    <rPh sb="31" eb="32">
      <t>ゴ</t>
    </rPh>
    <rPh sb="37" eb="38">
      <t>ゴ</t>
    </rPh>
    <rPh sb="44" eb="45">
      <t>ゴ</t>
    </rPh>
    <rPh sb="50" eb="51">
      <t>ゴ</t>
    </rPh>
    <rPh sb="56" eb="57">
      <t>ゴ</t>
    </rPh>
    <rPh sb="62" eb="63">
      <t>ゴ</t>
    </rPh>
    <phoneticPr fontId="13"/>
  </si>
  <si>
    <t>金沢市立病院</t>
    <phoneticPr fontId="16"/>
  </si>
  <si>
    <t>KanazawaMunicipalHospital</t>
  </si>
  <si>
    <t>921-8105</t>
  </si>
  <si>
    <t>石川県金沢市平和町3丁目7番3号</t>
    <phoneticPr fontId="16"/>
  </si>
  <si>
    <t>3-7-3 Heiwamachi, Kanazawa, Ishikawa, 921-8105</t>
  </si>
  <si>
    <t>076-245-2600</t>
  </si>
  <si>
    <t>月-金:8:30-11:30,13:00-15:00</t>
    <phoneticPr fontId="16"/>
  </si>
  <si>
    <t>http://kanazawa-municipal-hosp.com/ (日本語)</t>
  </si>
  <si>
    <t>内科：EN
外科：EN
小児科：EN
皮膚科：EN
脳神経外科：EN
泌尿器科：EN
整形外科：EN
眼科：EN
耳鼻咽喉科：EN
産科：EN
婦人科：EN</t>
    <phoneticPr fontId="16"/>
  </si>
  <si>
    <t>ＶＩＳＡ、マスターカード、ＪＣＢ、アメリカンエキスプレス、ダイナースクラブ</t>
  </si>
  <si>
    <t>英語・中国語・韓国語・ポルトガル語・スペイン語・ベトナム語・タイ語・ロシア語・タガログ語・フランス語・ヒンディー語・モンゴル語・ネパール語・インドネシア語・ペルシャ語・ミャンマー語・広東語</t>
  </si>
  <si>
    <t>金沢西病院</t>
    <phoneticPr fontId="16"/>
  </si>
  <si>
    <t>KanazawaNishiHospital</t>
  </si>
  <si>
    <t>920-0025</t>
  </si>
  <si>
    <t>石川県金沢市駅西本町6丁目15番41号</t>
  </si>
  <si>
    <t>6-15-41 Ekinishihommachi, Kanazawa, Ishikawa, 920-0025</t>
  </si>
  <si>
    <t>076-233-1811</t>
  </si>
  <si>
    <t>月-金:9:00-18:00
月・火・水・金：9:00-18:00　木・土：9:00-12:30
上記時間以外は時間外受付</t>
    <rPh sb="15" eb="16">
      <t>ゲツ</t>
    </rPh>
    <rPh sb="17" eb="18">
      <t>カ</t>
    </rPh>
    <rPh sb="19" eb="20">
      <t>スイ</t>
    </rPh>
    <rPh sb="21" eb="22">
      <t>キン</t>
    </rPh>
    <rPh sb="34" eb="35">
      <t>モク</t>
    </rPh>
    <rPh sb="36" eb="37">
      <t>ド</t>
    </rPh>
    <phoneticPr fontId="1"/>
  </si>
  <si>
    <t>http://www.knh.or.jp/ (日本語)</t>
  </si>
  <si>
    <t>内科：ZH・EN
外科：ZH・EN
整形外科：ZH・EN
脳神経内科：ZH・EN
その他：ZH・EN</t>
    <rPh sb="9" eb="11">
      <t>ゲカ</t>
    </rPh>
    <rPh sb="29" eb="30">
      <t>ノウ</t>
    </rPh>
    <rPh sb="30" eb="32">
      <t>シンケイ</t>
    </rPh>
    <rPh sb="32" eb="34">
      <t>ナイカ</t>
    </rPh>
    <phoneticPr fontId="16"/>
  </si>
  <si>
    <t>VISA、MASTER、AMEX、Diners Club、JCB、UC、Discover</t>
    <phoneticPr fontId="1"/>
  </si>
  <si>
    <t>PayPay</t>
    <phoneticPr fontId="1"/>
  </si>
  <si>
    <t>公立穴水総合病院</t>
    <phoneticPr fontId="16"/>
  </si>
  <si>
    <t>AnamizuGeneralHospital</t>
  </si>
  <si>
    <t>927-0027</t>
  </si>
  <si>
    <t>石川県鳳珠郡穴水町字川島タの8番地</t>
    <phoneticPr fontId="16"/>
  </si>
  <si>
    <t>ta-8 Kawashima, Anamizu-machi, Hosu-gun, Ishikawa, 927-0027</t>
  </si>
  <si>
    <t>0768-52-0511</t>
  </si>
  <si>
    <t>月-金:8:30-17:15</t>
    <phoneticPr fontId="33"/>
  </si>
  <si>
    <t>http://www.anamizu.jp/ (日本語)</t>
    <phoneticPr fontId="16"/>
  </si>
  <si>
    <t>内科：EN</t>
    <phoneticPr fontId="16"/>
  </si>
  <si>
    <t>火曜　英語を話せる医師による外来：EN</t>
    <rPh sb="0" eb="2">
      <t>カヨウ</t>
    </rPh>
    <rPh sb="3" eb="5">
      <t>エイゴ</t>
    </rPh>
    <rPh sb="6" eb="7">
      <t>ハナ</t>
    </rPh>
    <rPh sb="9" eb="11">
      <t>イシ</t>
    </rPh>
    <rPh sb="14" eb="16">
      <t>ガイライ</t>
    </rPh>
    <phoneticPr fontId="16"/>
  </si>
  <si>
    <t>公立宇出津総合病院</t>
    <phoneticPr fontId="16"/>
  </si>
  <si>
    <t>UshitsuGeneralHospital</t>
  </si>
  <si>
    <t>927-0495</t>
  </si>
  <si>
    <t>石川県鳳珠郡能登町字宇出津タ字97番地</t>
    <phoneticPr fontId="16"/>
  </si>
  <si>
    <t>Ta 97 Ushitsu, Notocho, Hosu-gun, Ishikawa, 927-0495</t>
  </si>
  <si>
    <t>0768-62-1311</t>
  </si>
  <si>
    <t>月-金:9:00-12:00（救急外来24時間対応)
　次の診療科は午後も受付可
　・内科（初診、再診の予約者のみ）：月-金　     13：00-15：30
　・小児科　　　　　　　　　　　　：月-金　     13：00-16：30
　・耳鼻咽喉科　　　　　　　　　　：月/水/金　  13：00-16：00
　・皮膚科　　　　　　　　　　　　：月/水　     13：00-15：30
  ・眼科　　　　　　　　　　　　　：第2・3 月　 13：00-15：30
　　　　　　　　　　　　　　　　　：第4 木　　　13：00-15：30
　　　　　　　　　　　　　　　　　：不定期　金　13：00-15：30
土日・祝日・年末年始：救急外来24時間対応</t>
    <rPh sb="28" eb="29">
      <t>ツギ</t>
    </rPh>
    <rPh sb="30" eb="33">
      <t>シンリョウカ</t>
    </rPh>
    <rPh sb="34" eb="36">
      <t>ゴゴ</t>
    </rPh>
    <rPh sb="37" eb="39">
      <t>ウケツケ</t>
    </rPh>
    <rPh sb="39" eb="40">
      <t>カ</t>
    </rPh>
    <rPh sb="43" eb="45">
      <t>ナイカ</t>
    </rPh>
    <rPh sb="46" eb="48">
      <t>ショシン</t>
    </rPh>
    <rPh sb="49" eb="51">
      <t>サイシン</t>
    </rPh>
    <rPh sb="52" eb="55">
      <t>ヨヤクシャ</t>
    </rPh>
    <rPh sb="59" eb="60">
      <t>ゲツ</t>
    </rPh>
    <rPh sb="61" eb="62">
      <t>キン</t>
    </rPh>
    <rPh sb="82" eb="84">
      <t>ショウニ</t>
    </rPh>
    <rPh sb="84" eb="85">
      <t>カ</t>
    </rPh>
    <rPh sb="121" eb="123">
      <t>ジビ</t>
    </rPh>
    <rPh sb="123" eb="125">
      <t>インコウ</t>
    </rPh>
    <rPh sb="125" eb="126">
      <t>カ</t>
    </rPh>
    <rPh sb="139" eb="140">
      <t>スイ</t>
    </rPh>
    <rPh sb="159" eb="162">
      <t>ヒフカ</t>
    </rPh>
    <rPh sb="177" eb="178">
      <t>スイ</t>
    </rPh>
    <rPh sb="201" eb="203">
      <t>ガンカ</t>
    </rPh>
    <rPh sb="217" eb="218">
      <t>ダイ</t>
    </rPh>
    <rPh sb="222" eb="223">
      <t>ゲツ</t>
    </rPh>
    <rPh sb="255" eb="256">
      <t>ダイ</t>
    </rPh>
    <rPh sb="258" eb="259">
      <t>モク</t>
    </rPh>
    <rPh sb="292" eb="295">
      <t>フテイキ</t>
    </rPh>
    <rPh sb="296" eb="297">
      <t>キン</t>
    </rPh>
    <rPh sb="316" eb="318">
      <t>ネンマツ</t>
    </rPh>
    <rPh sb="318" eb="320">
      <t>ネンシ</t>
    </rPh>
    <phoneticPr fontId="16"/>
  </si>
  <si>
    <t>http://www.hospitalnet.jp/ (日本語)</t>
    <phoneticPr fontId="1"/>
  </si>
  <si>
    <t>VISA、MASTER、Diners Club、UFJ Card、Nicos</t>
  </si>
  <si>
    <t>ミャンマー語、KM、IT、TH、VI、EN、ZH、KO、RU、ID、MS、ES、PT、FR、ｄE、TL、NE
土日祝日を除く8：30～17:15</t>
    <rPh sb="5" eb="6">
      <t>ゴ</t>
    </rPh>
    <phoneticPr fontId="9"/>
  </si>
  <si>
    <t>公立能登総合病院</t>
    <phoneticPr fontId="16"/>
  </si>
  <si>
    <t>NotoGeneralHospital</t>
  </si>
  <si>
    <t>926-0816</t>
  </si>
  <si>
    <t>石川県七尾市藤橋町ア部6番地4</t>
    <phoneticPr fontId="16"/>
  </si>
  <si>
    <t>A-bu 6-4, Fujihashimachi, Nanao, Ishikawa, 926-0816</t>
  </si>
  <si>
    <t>0767-52-6611</t>
  </si>
  <si>
    <t>月-金:8:30-11:30,17:15-8:00(受付時間は、診療科により異なる)
土日・祝日:救急外来24時間対応</t>
  </si>
  <si>
    <t>http://www.noto-hospital.jp/ (日本語)</t>
  </si>
  <si>
    <t>内科：EN
神経内科：ＥＮ
小児科：EN
外科：ＥＮ
整形外科：ＥＮ
形成外科：ＥＮ
脳神経外科：ＥＮ
泌尿器科：ＥＮ
産婦人科：ＥＮ
眼科：ＥＮ
耳鼻いんこう科：ＥＮ
放射線科：ＥＮ
歯科口腔外科：ＥＮ</t>
    <rPh sb="6" eb="8">
      <t>シンケイ</t>
    </rPh>
    <rPh sb="8" eb="10">
      <t>ナイカ</t>
    </rPh>
    <rPh sb="21" eb="23">
      <t>ゲカ</t>
    </rPh>
    <rPh sb="27" eb="29">
      <t>セイケイ</t>
    </rPh>
    <rPh sb="29" eb="31">
      <t>ゲカ</t>
    </rPh>
    <rPh sb="35" eb="37">
      <t>ケイセイ</t>
    </rPh>
    <rPh sb="37" eb="39">
      <t>ゲカ</t>
    </rPh>
    <rPh sb="43" eb="46">
      <t>ノウシンケイ</t>
    </rPh>
    <rPh sb="46" eb="48">
      <t>ゲカ</t>
    </rPh>
    <rPh sb="52" eb="56">
      <t>ヒニョウキカ</t>
    </rPh>
    <rPh sb="60" eb="64">
      <t>サンフジンカ</t>
    </rPh>
    <rPh sb="68" eb="70">
      <t>ガンカ</t>
    </rPh>
    <rPh sb="74" eb="76">
      <t>ジビ</t>
    </rPh>
    <rPh sb="80" eb="81">
      <t>カ</t>
    </rPh>
    <rPh sb="85" eb="89">
      <t>ホウシャセンカ</t>
    </rPh>
    <rPh sb="93" eb="95">
      <t>シカ</t>
    </rPh>
    <rPh sb="95" eb="97">
      <t>コウクウ</t>
    </rPh>
    <rPh sb="97" eb="99">
      <t>ゲカ</t>
    </rPh>
    <phoneticPr fontId="16"/>
  </si>
  <si>
    <t>２４時間　英語、中国語、韓国語</t>
    <rPh sb="2" eb="4">
      <t>ジカン</t>
    </rPh>
    <rPh sb="5" eb="7">
      <t>エイゴ</t>
    </rPh>
    <rPh sb="8" eb="11">
      <t>チュウゴクゴ</t>
    </rPh>
    <rPh sb="12" eb="15">
      <t>カンコクゴ</t>
    </rPh>
    <phoneticPr fontId="13"/>
  </si>
  <si>
    <t>公立松任石川中央病院</t>
  </si>
  <si>
    <t>PublicCentralHospitalofMattoIshikawa</t>
    <phoneticPr fontId="1"/>
  </si>
  <si>
    <t>924-8588</t>
  </si>
  <si>
    <t>石川県白山市倉光三丁目8番地</t>
    <phoneticPr fontId="13"/>
  </si>
  <si>
    <t>3-8 Kuramitsu, Hakusan, Ishikawa, 924-8588</t>
  </si>
  <si>
    <t>076-275-2222</t>
  </si>
  <si>
    <t>月-金:8:45-11:30</t>
    <phoneticPr fontId="16"/>
  </si>
  <si>
    <t>http://www.mattohp.jp/ (日本語)</t>
    <phoneticPr fontId="1"/>
  </si>
  <si>
    <t>救急科：EN
内科：EN
外科：EN
小児科：EN
皮膚科：EN
脳神経外科：EN
泌尿器科：EN
整形外科：EN
眼科：EN
耳鼻咽喉科：EN
婦人科：EN
歯科：EN</t>
  </si>
  <si>
    <t>英語、 08:15～17:15</t>
    <rPh sb="0" eb="2">
      <t>エイゴ</t>
    </rPh>
    <phoneticPr fontId="13"/>
  </si>
  <si>
    <t>24時間、英語、中国語、ベトナム語　ほか</t>
    <rPh sb="2" eb="4">
      <t>ジカン</t>
    </rPh>
    <rPh sb="5" eb="7">
      <t>エイゴ</t>
    </rPh>
    <rPh sb="8" eb="11">
      <t>チュウゴクゴ</t>
    </rPh>
    <rPh sb="16" eb="17">
      <t>ゴ</t>
    </rPh>
    <phoneticPr fontId="13"/>
  </si>
  <si>
    <t>多言語音声翻訳アプリ　VoiceTraを配備</t>
    <rPh sb="0" eb="3">
      <t>タゲンゴ</t>
    </rPh>
    <rPh sb="3" eb="5">
      <t>オンセイ</t>
    </rPh>
    <rPh sb="5" eb="7">
      <t>ホンヤク</t>
    </rPh>
    <rPh sb="20" eb="22">
      <t>ハイビ</t>
    </rPh>
    <phoneticPr fontId="13"/>
  </si>
  <si>
    <t>国民健康保険小松市民病院</t>
  </si>
  <si>
    <t>KomatsuMunicipalHospital</t>
  </si>
  <si>
    <t>923-8560</t>
  </si>
  <si>
    <t>石川県小松市向本折町ホ60番地</t>
  </si>
  <si>
    <t>Mukaimotori-machi, Komatsu, ho 60,Komatsu-shi,Ishikawa-ken  923-8560</t>
  </si>
  <si>
    <t>0761-22-7111</t>
  </si>
  <si>
    <t>月-金:8:00-11:30</t>
    <phoneticPr fontId="16"/>
  </si>
  <si>
    <t>http://www.hosp.komatsu.ishikawa.jp/ (日本語)</t>
  </si>
  <si>
    <t>内科：EN，FR　外科：EN，FR　小児科：EN，FR　皮膚科：EN，FR　脳神経外科：EN，FR　泌尿器科：EN，FR　整形外科：EN，FR　耳鼻咽喉科：EN，FR　産科：EN，FR　婦人科：EN，FR　歯科：EN，FR</t>
    <phoneticPr fontId="1"/>
  </si>
  <si>
    <t>英語，フランス語
土日祝日を除く8：30～17:15</t>
    <phoneticPr fontId="9"/>
  </si>
  <si>
    <t>メディフォン</t>
    <phoneticPr fontId="13"/>
  </si>
  <si>
    <t>国立大学法人金沢大学附属病院</t>
  </si>
  <si>
    <t>KanazawaUniversityHospital</t>
  </si>
  <si>
    <t>920-8641</t>
  </si>
  <si>
    <t>石川県金沢市宝町13-1</t>
  </si>
  <si>
    <t>13-1 Takaramachi, Kanazawa, Ishikawa, 920-8641</t>
  </si>
  <si>
    <t>076-265-2000</t>
  </si>
  <si>
    <t xml:space="preserve">https://web.hosp.kanazawa-u.ac.jp/en/ </t>
    <phoneticPr fontId="1"/>
  </si>
  <si>
    <t>救急科：EN　内科：EN外科：EN　小児科：EN　精神科：EN　皮膚科：EN　脳神経外科：EN　泌尿器科：EN　整形外科：EN　眼科：EN　耳鼻咽喉科：EN　産科：EN　婦人科：EN　歯科：EN</t>
    <phoneticPr fontId="1"/>
  </si>
  <si>
    <t>志賀クリニック</t>
    <phoneticPr fontId="1"/>
  </si>
  <si>
    <t>ShikaClinic</t>
  </si>
  <si>
    <t>925-0141</t>
  </si>
  <si>
    <t>石川県羽咋郡志賀町高浜町ヤ-79番地1</t>
    <phoneticPr fontId="1"/>
  </si>
  <si>
    <t>Ya 79-1, Takahamamachi, Shika-machi, Hakui-gun, Ishikawa, 925-0141</t>
  </si>
  <si>
    <t>0767-32-5307</t>
  </si>
  <si>
    <t>月-金:8:45-17:00
土:8:45-12:00</t>
    <phoneticPr fontId="16"/>
  </si>
  <si>
    <t>https://www.town.shika.lg.jp/jouhou/kakuka_shisetuannai/hoken_hukushi/shika_clinic.html（日本語）</t>
    <rPh sb="88" eb="91">
      <t>ニホンゴ</t>
    </rPh>
    <phoneticPr fontId="1"/>
  </si>
  <si>
    <t>社会医療法人財団董仙会恵寿総合病院</t>
  </si>
  <si>
    <t>Tosenkai,Keiju Medical Center</t>
    <phoneticPr fontId="1"/>
  </si>
  <si>
    <t>926-8605</t>
  </si>
  <si>
    <t>石川県七尾市富岡町94番地</t>
  </si>
  <si>
    <t>94 Tomiokacho, Nanao, Ishikawa, 926-8605</t>
    <phoneticPr fontId="1"/>
  </si>
  <si>
    <t>0767-52-3211</t>
  </si>
  <si>
    <t>月-金:8:30-16:30</t>
    <phoneticPr fontId="33"/>
  </si>
  <si>
    <t>http://www.keiju.co.jp/ (日本語)</t>
    <phoneticPr fontId="1"/>
  </si>
  <si>
    <t>外科、消化器外科、乳腺外科、内科、血液内科、呼吸器内科、腎臓内科、代謝内分泌内科、膠原病内科、消化器内科、心臓血管外科、循環器内科、脳神経外科、脳神経内科、整形外科、呼吸器外科、形成外科、美容外科、産婦人科、総合診療科（家庭医療）、小児科、眼科、耳鼻咽喉科、泌尿器科、麻酔科、皮膚科、リハビリテーション科、放射線科、病理診断科、心療内科、精神科、救急科、健診科(健康管理センター)。全診療科がENおよびそれ以外の言語に対応。EN以外は電話医療通訳サービスで対応。（後段参照。）</t>
  </si>
  <si>
    <t>J-Debit, d払い、PayPay, auPAY、支付宝、微信支付</t>
    <phoneticPr fontId="1"/>
  </si>
  <si>
    <t>平日　8:30～17：15 EN</t>
    <rPh sb="0" eb="2">
      <t>ヘイジツ</t>
    </rPh>
    <phoneticPr fontId="13"/>
  </si>
  <si>
    <t>平日　8:30～17：15 EN</t>
    <phoneticPr fontId="1"/>
  </si>
  <si>
    <t xml:space="preserve">全診療科がENおよびそれ以外の言語に対応。EN以外は電話医療通訳サービスで対応。EN、ZH、KO（毎日24時間対応可）、NE,PT、ES、VI、ミャンマー語、FR、RU、TH、HI、MN、TL、ID、FA、広東語、AR、ウルドゥー語、LO、ベンガル語、台湾語、IT、KM、ダリー語、DE、パシュトー語、SI、トルコ語、タミル語、MS、UK（毎日8:00~24:00：予約制）
</t>
    <phoneticPr fontId="1"/>
  </si>
  <si>
    <t>翻訳アプリ「VoiceTra」の使用（31言語対応）、Google翻訳、必要時</t>
    <phoneticPr fontId="1"/>
  </si>
  <si>
    <t>社会医療法人財団松原愛育会松原病院</t>
  </si>
  <si>
    <t>MatsubaraHospital</t>
  </si>
  <si>
    <t>920-8654</t>
  </si>
  <si>
    <t>石川県金沢市石引4丁目3番5号</t>
  </si>
  <si>
    <t>4-3-5 Ishibiki, Kanazawa, Ishikawa, 920-8654</t>
  </si>
  <si>
    <t>076-231-4138</t>
  </si>
  <si>
    <t>月-金:9:00-13:00,14:00-17:00
土:9:00-13:00,14:00-17:00
日/祝日:救急外来24時間対応</t>
    <phoneticPr fontId="16"/>
  </si>
  <si>
    <t>http://matsubara-hospital.org (日本語)</t>
  </si>
  <si>
    <t>精神科：EN</t>
  </si>
  <si>
    <t>専用タブレット翻訳端末を用いた対応</t>
    <rPh sb="0" eb="2">
      <t>センヨウ</t>
    </rPh>
    <rPh sb="7" eb="9">
      <t>ホンヤク</t>
    </rPh>
    <rPh sb="9" eb="11">
      <t>タンマツ</t>
    </rPh>
    <rPh sb="12" eb="13">
      <t>モチ</t>
    </rPh>
    <rPh sb="15" eb="17">
      <t>タイオウ</t>
    </rPh>
    <phoneticPr fontId="13"/>
  </si>
  <si>
    <t>城北病院</t>
    <phoneticPr fontId="1"/>
  </si>
  <si>
    <t>JouhokuHospital</t>
    <phoneticPr fontId="1"/>
  </si>
  <si>
    <t>920-8616</t>
  </si>
  <si>
    <t>石川県金沢市京町20-3</t>
  </si>
  <si>
    <t>20-3 Kyomachi, Kanazawa, Ishikawa, 920-8616</t>
  </si>
  <si>
    <t>076-251-6111</t>
  </si>
  <si>
    <t>月-金:8:35-18:30、土:8:35-12:00</t>
  </si>
  <si>
    <t>http://www.jouhoku-hosp.com/ (日本語)</t>
  </si>
  <si>
    <t>内科
外科
小児科
泌尿器科
整形外科
EN,ZH,KO,RU,ES,PT,VI,TH</t>
    <rPh sb="4" eb="5">
      <t>カ</t>
    </rPh>
    <phoneticPr fontId="16"/>
  </si>
  <si>
    <t xml:space="preserve">月-金:8:35-18:30(受付時間は、曜日により異なる)
土:8:35-12:00
内科
外科
小児科
泌尿器科
整形外科
EN,ZH,KO,RU,ES,PT,VI,TH
</t>
  </si>
  <si>
    <t>タブレット対応</t>
  </si>
  <si>
    <t>市立輪島病院</t>
  </si>
  <si>
    <t>WajimaMunicipalHospital</t>
  </si>
  <si>
    <t>928-8585</t>
  </si>
  <si>
    <t>石川県輪島市山岸町は1番1地</t>
  </si>
  <si>
    <t>Ha 1-1, Yamagishimachi, Wajima, Ishikawa, 928-8585</t>
  </si>
  <si>
    <t>0768-22-2222</t>
  </si>
  <si>
    <t>月-金:8:15-11:30,13:00-15:30</t>
  </si>
  <si>
    <t>http://www.city.wajima.ishikawa.jp/wajimahp/　（英語、中国語）
http://honyaku.j-server.com/LUCWAJIMA/ns/tl.cgi/http://www.city.wajima.ishikawa.jp/wajimahp/?SLANG=ja&amp;TLANG=ko&amp;XMODE=0&amp;XJSID=0　（韓国語）</t>
    <phoneticPr fontId="1"/>
  </si>
  <si>
    <t>内科：EN
外科：EN
小児科：EN
耳鼻咽喉科：EN
泌尿器科：EN
整形外科：EN</t>
    <rPh sb="19" eb="24">
      <t>ジビインコウカ</t>
    </rPh>
    <phoneticPr fontId="9"/>
  </si>
  <si>
    <t>Quickpay</t>
  </si>
  <si>
    <t>タブレット対応</t>
    <rPh sb="5" eb="7">
      <t>タイオウ</t>
    </rPh>
    <phoneticPr fontId="1"/>
  </si>
  <si>
    <t>珠洲市総合病院</t>
    <rPh sb="0" eb="3">
      <t>スズシ</t>
    </rPh>
    <rPh sb="3" eb="5">
      <t>ソウゴウ</t>
    </rPh>
    <rPh sb="5" eb="7">
      <t>ビョウイン</t>
    </rPh>
    <phoneticPr fontId="9"/>
  </si>
  <si>
    <t>SuzuGeneralHospital</t>
    <phoneticPr fontId="9"/>
  </si>
  <si>
    <t>927-1213</t>
  </si>
  <si>
    <t>石川県珠洲市野々江町ユ部１番地１</t>
    <rPh sb="0" eb="3">
      <t>イシカワケン</t>
    </rPh>
    <rPh sb="3" eb="6">
      <t>スズシ</t>
    </rPh>
    <rPh sb="6" eb="10">
      <t>ノノエマチ</t>
    </rPh>
    <rPh sb="11" eb="12">
      <t>ブ</t>
    </rPh>
    <rPh sb="13" eb="15">
      <t>バンチ</t>
    </rPh>
    <phoneticPr fontId="13"/>
  </si>
  <si>
    <t>Yu1-1.Nonoemachi.Suzu.Ishikawa．927-1213</t>
  </si>
  <si>
    <t>0768-82-1181</t>
  </si>
  <si>
    <t>月-金：8：00-11：30</t>
    <rPh sb="0" eb="1">
      <t>ゲツ</t>
    </rPh>
    <rPh sb="2" eb="3">
      <t>キン</t>
    </rPh>
    <phoneticPr fontId="13"/>
  </si>
  <si>
    <t>http:// www.city.suzu.lg.jp/suzuhp/（日本語）</t>
    <rPh sb="36" eb="39">
      <t>ニホンゴ</t>
    </rPh>
    <phoneticPr fontId="13"/>
  </si>
  <si>
    <t>内科：EN
外科：EN
小児科：EN
耳鼻咽喉科：EN
整形外科：EN
脳神経外科：EN</t>
    <rPh sb="0" eb="2">
      <t>ナイカ</t>
    </rPh>
    <rPh sb="6" eb="8">
      <t>ゲカ</t>
    </rPh>
    <rPh sb="12" eb="14">
      <t>ショウニ</t>
    </rPh>
    <rPh sb="14" eb="15">
      <t>カ</t>
    </rPh>
    <rPh sb="19" eb="21">
      <t>ジビ</t>
    </rPh>
    <rPh sb="21" eb="23">
      <t>インコウ</t>
    </rPh>
    <rPh sb="23" eb="24">
      <t>カ</t>
    </rPh>
    <rPh sb="28" eb="30">
      <t>セイケイ</t>
    </rPh>
    <rPh sb="30" eb="32">
      <t>ゲカ</t>
    </rPh>
    <rPh sb="36" eb="39">
      <t>ノウシンケイ</t>
    </rPh>
    <rPh sb="39" eb="41">
      <t>ゲカ</t>
    </rPh>
    <phoneticPr fontId="13"/>
  </si>
  <si>
    <t>VISA、MASTER、AMEX、JCB、中国銀聯、Diners Club、
北國デビット</t>
    <rPh sb="39" eb="41">
      <t>ホッコク</t>
    </rPh>
    <phoneticPr fontId="13"/>
  </si>
  <si>
    <t>整形外科米澤病院</t>
    <phoneticPr fontId="16"/>
  </si>
  <si>
    <t>YonezawaHospitalofOrthopedics</t>
  </si>
  <si>
    <t>920-0848</t>
  </si>
  <si>
    <t xml:space="preserve">石川県金沢市京町1番30号 </t>
    <phoneticPr fontId="16"/>
  </si>
  <si>
    <t>1-30 Kyomachi, Kanazawa, Ishikawa, 920-0848</t>
  </si>
  <si>
    <t>076-252-3281</t>
  </si>
  <si>
    <t>月-金:9:00-19:00
土:9:00-17:00
日/祝日:救急外来24時間対応</t>
  </si>
  <si>
    <t>http://www.yonezawa-hospital.jp/ (日本語)</t>
  </si>
  <si>
    <t>整形外科：EN</t>
    <phoneticPr fontId="16"/>
  </si>
  <si>
    <t>対応言語：英語
対応可能時間：事前予約にて対応</t>
    <rPh sb="0" eb="2">
      <t>タイオウ</t>
    </rPh>
    <rPh sb="2" eb="4">
      <t>ゲンゴ</t>
    </rPh>
    <rPh sb="5" eb="7">
      <t>エイゴ</t>
    </rPh>
    <rPh sb="8" eb="10">
      <t>タイオウ</t>
    </rPh>
    <rPh sb="10" eb="12">
      <t>カノウ</t>
    </rPh>
    <rPh sb="12" eb="14">
      <t>ジカン</t>
    </rPh>
    <rPh sb="15" eb="17">
      <t>ジゼン</t>
    </rPh>
    <rPh sb="17" eb="19">
      <t>ヨヤク</t>
    </rPh>
    <rPh sb="21" eb="23">
      <t>タイオウ</t>
    </rPh>
    <phoneticPr fontId="13"/>
  </si>
  <si>
    <t>だいもん内科・腎透析クリニック</t>
    <phoneticPr fontId="16"/>
  </si>
  <si>
    <t>Daimonclinicforinternalmedicine,nephrologyanddialysis</t>
  </si>
  <si>
    <t>921-8802</t>
  </si>
  <si>
    <t>石川県野々市市押野1-400</t>
    <phoneticPr fontId="1"/>
  </si>
  <si>
    <t>1 Chome-400 Oshino, Nonoichi-shi, Ishikawa-ken 921-8802</t>
  </si>
  <si>
    <t>076-294-0086</t>
  </si>
  <si>
    <t>月/水/金:9:30-17:30
火/木/土:9:30-12:00</t>
    <phoneticPr fontId="16"/>
  </si>
  <si>
    <t>http://www.daimon-clinic.jp/（日本語）</t>
    <phoneticPr fontId="16"/>
  </si>
  <si>
    <t>町立富来病院</t>
    <phoneticPr fontId="16"/>
  </si>
  <si>
    <t>ShikaTownTogiHospital</t>
  </si>
  <si>
    <t>925-0446</t>
  </si>
  <si>
    <t>石川県羽咋郡志賀町富来地頭町7の110番地1</t>
    <phoneticPr fontId="16"/>
  </si>
  <si>
    <t>7-110-1 Togi Jitomachi, Shika-machi, Hakui-gun, Ishikawa, 925-0446</t>
    <phoneticPr fontId="1"/>
  </si>
  <si>
    <t>0767-42-1122</t>
  </si>
  <si>
    <t>月-金:8:00-17:00
土(第2,4土曜日を除く):8:00-11:30</t>
    <phoneticPr fontId="33"/>
  </si>
  <si>
    <t>http://www.town.shika.ishikawa.jp/togihospital/ (日本語)</t>
    <phoneticPr fontId="13"/>
  </si>
  <si>
    <t>内科：EN
整形外科：EN
皮膚科：EN
外科：EN
眼科：EN
耳鼻咽喉科：EN
精神科：EN
泌尿器科：EN</t>
    <rPh sb="14" eb="17">
      <t>ヒフカ</t>
    </rPh>
    <rPh sb="21" eb="23">
      <t>ゲカ</t>
    </rPh>
    <rPh sb="27" eb="29">
      <t>ガンカ</t>
    </rPh>
    <rPh sb="33" eb="35">
      <t>ジビ</t>
    </rPh>
    <rPh sb="35" eb="37">
      <t>インコウ</t>
    </rPh>
    <rPh sb="37" eb="38">
      <t>カ</t>
    </rPh>
    <rPh sb="42" eb="44">
      <t>セイシン</t>
    </rPh>
    <rPh sb="44" eb="45">
      <t>カ</t>
    </rPh>
    <rPh sb="49" eb="52">
      <t>ヒニョウキ</t>
    </rPh>
    <rPh sb="52" eb="53">
      <t>カ</t>
    </rPh>
    <phoneticPr fontId="16"/>
  </si>
  <si>
    <t>独立行政法人国立病院機構金沢医療センター</t>
    <phoneticPr fontId="16"/>
  </si>
  <si>
    <t>NHOKanazawaMedicalCenter</t>
  </si>
  <si>
    <t>920-8650</t>
  </si>
  <si>
    <t>石川県金沢市下石引町1番1号</t>
    <phoneticPr fontId="16"/>
  </si>
  <si>
    <t>1-1 Shimoishibikimachi, Kanazawa, Ishikawa, 920-8650</t>
  </si>
  <si>
    <t>076-262-4161</t>
  </si>
  <si>
    <t>月-金:8:30-11:00</t>
    <phoneticPr fontId="16"/>
  </si>
  <si>
    <t>https://kanazawa.hosp.go.jp/(日本語)</t>
    <phoneticPr fontId="1"/>
  </si>
  <si>
    <t>内科：EN
外科：EN
小児科：EN
皮膚科：EN
脳神経外科：EN
泌尿器科：EN
整形外科：EN
眼科：EN
産科：EN
婦人科：EN
歯科：EN
その他：EN</t>
    <phoneticPr fontId="16"/>
  </si>
  <si>
    <t>電話医療通訳サービス</t>
    <rPh sb="0" eb="2">
      <t>デンワ</t>
    </rPh>
    <rPh sb="2" eb="4">
      <t>イリョウ</t>
    </rPh>
    <rPh sb="4" eb="6">
      <t>ツウヤク</t>
    </rPh>
    <phoneticPr fontId="13"/>
  </si>
  <si>
    <t>独立行政法人国立病院機構七尾病院</t>
  </si>
  <si>
    <t>NanaoNationalHospital</t>
  </si>
  <si>
    <t>926-8531</t>
  </si>
  <si>
    <t>石川県七尾市松百町八部3番地の1</t>
  </si>
  <si>
    <t>3-1, Mattomachi, Nanao, Ishikawa, 926-8531</t>
  </si>
  <si>
    <t>0767-53-1890</t>
  </si>
  <si>
    <t>月-金:8:30-16:00</t>
    <phoneticPr fontId="16"/>
  </si>
  <si>
    <t>https://www.nanao-hosp.jp (日本語)</t>
    <phoneticPr fontId="16"/>
  </si>
  <si>
    <t>内科:ZH</t>
    <phoneticPr fontId="16"/>
  </si>
  <si>
    <t>とよはら歯科診療所</t>
    <rPh sb="6" eb="9">
      <t>シンリョウジョ</t>
    </rPh>
    <phoneticPr fontId="16"/>
  </si>
  <si>
    <t>ToyoharaDentalClinic</t>
  </si>
  <si>
    <t>926-0056</t>
  </si>
  <si>
    <t>石川県七尾市塗師町2</t>
  </si>
  <si>
    <t>Nushi Machi 2 Nanao city, Ishikawa, 926-0056</t>
  </si>
  <si>
    <t>0767-53-1075</t>
  </si>
  <si>
    <t>月/火/水/金/土:9:00-12:30,14:30-19:00</t>
  </si>
  <si>
    <t>にしかわクリニック</t>
    <phoneticPr fontId="16"/>
  </si>
  <si>
    <t>NishikawaClinic</t>
  </si>
  <si>
    <t>923-1243</t>
  </si>
  <si>
    <t>石川県能美市三ツ屋町 14−1</t>
    <phoneticPr fontId="16"/>
  </si>
  <si>
    <t>I-14-1 Mitsuyamachi, Nomi-shi, Ishikawa-ken 923-1243</t>
  </si>
  <si>
    <t>0761-52-0025</t>
  </si>
  <si>
    <t>月/火/水/金:8:45-12:00,14:00-17:45
木/土: 8:45-12:00</t>
    <phoneticPr fontId="33"/>
  </si>
  <si>
    <t>泌尿器科:EN、ZH、KO</t>
    <phoneticPr fontId="16"/>
  </si>
  <si>
    <t>翻訳エディタ使用（英語、中国語、フランス語、ドイツ語、イタリア語、韓国語、ポルトガル語、ロシア語、スペイン語）</t>
    <rPh sb="0" eb="2">
      <t>ホンヤク</t>
    </rPh>
    <rPh sb="6" eb="8">
      <t>シヨウ</t>
    </rPh>
    <rPh sb="9" eb="11">
      <t>エイゴ</t>
    </rPh>
    <rPh sb="12" eb="15">
      <t>チュウゴクゴ</t>
    </rPh>
    <rPh sb="20" eb="21">
      <t>ゴ</t>
    </rPh>
    <rPh sb="25" eb="26">
      <t>ゴ</t>
    </rPh>
    <rPh sb="31" eb="32">
      <t>ゴ</t>
    </rPh>
    <rPh sb="33" eb="36">
      <t>カンコクゴ</t>
    </rPh>
    <rPh sb="42" eb="43">
      <t>ゴ</t>
    </rPh>
    <rPh sb="47" eb="48">
      <t>ゴ</t>
    </rPh>
    <rPh sb="53" eb="54">
      <t>ゴ</t>
    </rPh>
    <phoneticPr fontId="16"/>
  </si>
  <si>
    <t>わかばやし眼科クリニック</t>
    <rPh sb="5" eb="7">
      <t>ガンカ</t>
    </rPh>
    <phoneticPr fontId="16"/>
  </si>
  <si>
    <t>WakabayashiEyeCenter</t>
  </si>
  <si>
    <t>921-8845</t>
  </si>
  <si>
    <t>石川県野々市市太平寺3-160</t>
    <phoneticPr fontId="16"/>
  </si>
  <si>
    <t>3-160 Taheiji, Nonoichi, Ishikawa, 921-8845</t>
  </si>
  <si>
    <t>076-294-0707</t>
  </si>
  <si>
    <t>月-金:8:30-18:00
土:8:30-15:00</t>
    <phoneticPr fontId="16"/>
  </si>
  <si>
    <t>http://waka.or.jp (日本語)</t>
    <phoneticPr fontId="1"/>
  </si>
  <si>
    <t>眼科：EN</t>
    <phoneticPr fontId="16"/>
  </si>
  <si>
    <t>VISA,MASTER,AMEX,JCB</t>
  </si>
  <si>
    <t>月～土　ＡＭ　英語にて診療可能（８：３０～１２：００）
ＰＭは１６：００～１８：００（（土）は１３：００～１５：００）英語にて診療可</t>
    <rPh sb="0" eb="1">
      <t>ゲツ</t>
    </rPh>
    <rPh sb="2" eb="3">
      <t>ツチ</t>
    </rPh>
    <rPh sb="7" eb="9">
      <t>エイゴ</t>
    </rPh>
    <rPh sb="11" eb="13">
      <t>シンリョウ</t>
    </rPh>
    <rPh sb="13" eb="15">
      <t>カノウ</t>
    </rPh>
    <rPh sb="44" eb="45">
      <t>ツチ</t>
    </rPh>
    <rPh sb="59" eb="61">
      <t>エイゴ</t>
    </rPh>
    <rPh sb="63" eb="65">
      <t>シンリョウ</t>
    </rPh>
    <rPh sb="65" eb="66">
      <t>カ</t>
    </rPh>
    <phoneticPr fontId="13"/>
  </si>
  <si>
    <t>18福井県</t>
    <phoneticPr fontId="25"/>
  </si>
  <si>
    <t>医療法人長村歯科医院</t>
  </si>
  <si>
    <t>NagamuraDentalClinic</t>
    <phoneticPr fontId="1"/>
  </si>
  <si>
    <t>914-0121</t>
  </si>
  <si>
    <t>福井県敦賀市野神40-256-4</t>
  </si>
  <si>
    <t>40-256-4Nogami,Tsuruga,Fukui,914-0121</t>
  </si>
  <si>
    <t>0770-22-4460</t>
  </si>
  <si>
    <t>月-金:8:30-12:00,13:30-18:00
土:8:30-12:00</t>
    <rPh sb="27" eb="28">
      <t>ド</t>
    </rPh>
    <phoneticPr fontId="16"/>
  </si>
  <si>
    <t>https://nagamura-dent.com</t>
    <phoneticPr fontId="1"/>
  </si>
  <si>
    <t>VISA（自費診療時のみ）</t>
    <rPh sb="5" eb="7">
      <t>ジヒ</t>
    </rPh>
    <rPh sb="7" eb="9">
      <t>シンリョウ</t>
    </rPh>
    <rPh sb="9" eb="10">
      <t>ジ</t>
    </rPh>
    <phoneticPr fontId="1"/>
  </si>
  <si>
    <t>医療法人島矯正歯科</t>
  </si>
  <si>
    <t>ShimaOrthodonticOffice</t>
  </si>
  <si>
    <t>910-0006</t>
  </si>
  <si>
    <t>福井県福井市中央1-21-22</t>
  </si>
  <si>
    <t>1-21-22Chuo,Fukui,Fukui,910-0006</t>
  </si>
  <si>
    <t>0776-23-1187</t>
    <phoneticPr fontId="1"/>
  </si>
  <si>
    <t>月/火/水/金/土:10:00-13:00、14:30-19:00
休診日:木、日</t>
    <rPh sb="8" eb="9">
      <t>ツチ</t>
    </rPh>
    <rPh sb="34" eb="36">
      <t>キュウシン</t>
    </rPh>
    <rPh sb="38" eb="39">
      <t>キ</t>
    </rPh>
    <rPh sb="40" eb="41">
      <t>ヒ</t>
    </rPh>
    <phoneticPr fontId="16"/>
  </si>
  <si>
    <t>http://shima-ortho.com/(日本語)</t>
    <phoneticPr fontId="1"/>
  </si>
  <si>
    <t>医療法人筍会たけの子歯科</t>
  </si>
  <si>
    <t>TakenokoDentalClinic</t>
  </si>
  <si>
    <t>914-0814</t>
  </si>
  <si>
    <t>福井県敦賀市木崎20-15-1</t>
  </si>
  <si>
    <t>20-15-1Kizaki,Tsuruga,Fukui,914-0814</t>
  </si>
  <si>
    <t>0770-24-0418</t>
  </si>
  <si>
    <t>月/火/木/金/土:9:00-12:30,14:00-18:30</t>
    <phoneticPr fontId="33"/>
  </si>
  <si>
    <t>takenoko.biz</t>
    <phoneticPr fontId="1"/>
  </si>
  <si>
    <t>VISA、MASTER、DinersClub、JCB、中国銀聯</t>
  </si>
  <si>
    <t>1801 福井・坂井</t>
  </si>
  <si>
    <t>医療法人ドクター・ズー</t>
    <phoneticPr fontId="1"/>
  </si>
  <si>
    <t>medicalcorporationDr.zoo</t>
  </si>
  <si>
    <t>910-0846</t>
  </si>
  <si>
    <t>福井県福井市四ツ井1-22-22</t>
    <phoneticPr fontId="1"/>
  </si>
  <si>
    <t>1-22-22,Yotsui,Fukui,Fukui,910-0846</t>
  </si>
  <si>
    <t>0776-54-8833</t>
  </si>
  <si>
    <t>月/火/木/金:9:00-13:00,15:00-18:00
土:9:00-12:00,13:00-16:00</t>
    <phoneticPr fontId="16"/>
  </si>
  <si>
    <t>内科：EN,ZH（両言語とも簡単な会話のみ可能）</t>
    <rPh sb="9" eb="10">
      <t>リョウ</t>
    </rPh>
    <rPh sb="10" eb="12">
      <t>ゲンゴ</t>
    </rPh>
    <rPh sb="14" eb="16">
      <t>カンタン</t>
    </rPh>
    <rPh sb="17" eb="19">
      <t>カイワ</t>
    </rPh>
    <rPh sb="21" eb="23">
      <t>カノウ</t>
    </rPh>
    <phoneticPr fontId="1"/>
  </si>
  <si>
    <t>岩井病院</t>
  </si>
  <si>
    <t>IwaiHospital</t>
  </si>
  <si>
    <t>910-0859</t>
  </si>
  <si>
    <t>福井県福井市日之出2-15-10</t>
  </si>
  <si>
    <t>2-15-10Hinode,Fukui,Fukui,910-0859</t>
  </si>
  <si>
    <t>0776-24-0306</t>
  </si>
  <si>
    <t>月/火/水/金/土:9:00-12:30/14:00-17:00　木：9:00-12:30</t>
    <phoneticPr fontId="33"/>
  </si>
  <si>
    <t>http://www.horae.dti.ne.jp/~akio-i/(日本語)</t>
  </si>
  <si>
    <t>内科・整形外科：EN</t>
    <phoneticPr fontId="1"/>
  </si>
  <si>
    <t>奥村整形外科クリニック</t>
    <phoneticPr fontId="1"/>
  </si>
  <si>
    <t>OkumuraOrthopaedicClinic</t>
  </si>
  <si>
    <t>910-0021</t>
  </si>
  <si>
    <t>福井県福井市乾徳3-11-23</t>
  </si>
  <si>
    <t>3-11-23Kentoku,Fukui,Fukui,910-0021</t>
  </si>
  <si>
    <t>0776-28-1550</t>
  </si>
  <si>
    <t>月/火/水/金:8:30-11:30,14:30-18:00
木:8:30-11:30
土:8:30-11:30,14:00-15:30</t>
    <phoneticPr fontId="16"/>
  </si>
  <si>
    <t>http://okumura-seikei.jp（日本語）</t>
    <rPh sb="25" eb="28">
      <t>ニホンゴ</t>
    </rPh>
    <phoneticPr fontId="1"/>
  </si>
  <si>
    <t>小津外科医院</t>
    <rPh sb="4" eb="6">
      <t>イイン</t>
    </rPh>
    <phoneticPr fontId="1"/>
  </si>
  <si>
    <t>OzuClinic</t>
    <phoneticPr fontId="1"/>
  </si>
  <si>
    <t>917-0068</t>
  </si>
  <si>
    <t>福井県小浜市小浜日吉69番1号</t>
  </si>
  <si>
    <t>69-1,ObamaHiyoshi,ObamaCity,Fukui,917-0068</t>
    <phoneticPr fontId="1"/>
  </si>
  <si>
    <t>0770-52-0072</t>
  </si>
  <si>
    <t>月-金:8:30-17:30
土:8:30-16:00</t>
    <phoneticPr fontId="16"/>
  </si>
  <si>
    <t>かおる矯正歯科クリニック</t>
  </si>
  <si>
    <t>KaoruOrthodonticClinic</t>
  </si>
  <si>
    <t>910-0015</t>
  </si>
  <si>
    <t>福井県福井市二の宮3-6-8</t>
  </si>
  <si>
    <t>3-6-8Ninomiya,Fukui,Fukui,910-0015</t>
  </si>
  <si>
    <t>0776-89-1848</t>
  </si>
  <si>
    <t>火-土:10:00-12:30,14:30-19:00</t>
    <phoneticPr fontId="33"/>
  </si>
  <si>
    <t>https://kaoru-ortho.com(日本語)</t>
    <phoneticPr fontId="1"/>
  </si>
  <si>
    <t>川畑歯科医院</t>
    <rPh sb="1" eb="2">
      <t>ハタケ</t>
    </rPh>
    <phoneticPr fontId="1"/>
  </si>
  <si>
    <t>KawabataDentalClinic</t>
  </si>
  <si>
    <t>916-0026</t>
  </si>
  <si>
    <t>福井県鯖江市本町1-1-12</t>
  </si>
  <si>
    <t>1-1-12Hommachi,Sabae,Fukui,916-0026</t>
  </si>
  <si>
    <t>0778-51-0418</t>
  </si>
  <si>
    <t>月-金:9:00-12:20,14:00-17:00
土:9:00-12:20</t>
    <phoneticPr fontId="16"/>
  </si>
  <si>
    <t>https://www.kawabatashika.net(日本語)</t>
    <phoneticPr fontId="13"/>
  </si>
  <si>
    <t>キンダークリニックきかわ小児科</t>
    <phoneticPr fontId="16"/>
  </si>
  <si>
    <t>KikawaPediatrics</t>
  </si>
  <si>
    <t>919-0413</t>
  </si>
  <si>
    <t>福井県坂井市春江町随応寺中央303番</t>
    <phoneticPr fontId="16"/>
  </si>
  <si>
    <t>ZuiojiChuo303,Haruecho,SakaiCity,Fukui,919-0413</t>
  </si>
  <si>
    <t>0776-58-0033</t>
  </si>
  <si>
    <t>月/火/水/金:8:30-12:00,14:30-18:00
土:8:30-12:00</t>
    <rPh sb="31" eb="32">
      <t>ド</t>
    </rPh>
    <phoneticPr fontId="33"/>
  </si>
  <si>
    <t>http://www.kikawa-clinic.com(日本語)</t>
  </si>
  <si>
    <t>小児科：EN</t>
    <phoneticPr fontId="16"/>
  </si>
  <si>
    <t>EN/診療時間内</t>
    <rPh sb="3" eb="5">
      <t>シンリョウ</t>
    </rPh>
    <rPh sb="5" eb="7">
      <t>ジカン</t>
    </rPh>
    <rPh sb="7" eb="8">
      <t>ナイ</t>
    </rPh>
    <phoneticPr fontId="1"/>
  </si>
  <si>
    <t>くぼたクリニック</t>
    <phoneticPr fontId="16"/>
  </si>
  <si>
    <t>KubotaClinic</t>
  </si>
  <si>
    <t>916-0004</t>
  </si>
  <si>
    <t>福井県鯖江市糺町30-2-1</t>
  </si>
  <si>
    <t>30-2-1Tadasucho,Sabae,Fukui,916-0004</t>
  </si>
  <si>
    <t>0778-53-2511</t>
  </si>
  <si>
    <t>月/火/木/金:9:00-13:00,15:00-18:00
水/土:7:30-12:00（第2、第4水曜日は休診）</t>
    <rPh sb="46" eb="47">
      <t>ダイ</t>
    </rPh>
    <rPh sb="49" eb="50">
      <t>ダイ</t>
    </rPh>
    <rPh sb="51" eb="54">
      <t>スイヨウビ</t>
    </rPh>
    <rPh sb="55" eb="57">
      <t>キュウシン</t>
    </rPh>
    <phoneticPr fontId="16"/>
  </si>
  <si>
    <t>内科：EN
外科：EN
皮膚科：EN</t>
    <phoneticPr fontId="16"/>
  </si>
  <si>
    <t>小林眼科</t>
    <phoneticPr fontId="16"/>
  </si>
  <si>
    <t>KobayashiEyeClinic</t>
  </si>
  <si>
    <t>911-0803</t>
  </si>
  <si>
    <t>福井県勝山市旭町1-2-38</t>
    <phoneticPr fontId="16"/>
  </si>
  <si>
    <t>1-2-38Asahimachi,Katsuyama,Fukui,911-0803</t>
    <phoneticPr fontId="1"/>
  </si>
  <si>
    <t>0779-87-7888</t>
  </si>
  <si>
    <t>月/火/金:9:00-12:30,14:30-18:00
水/木:9:00-12:30
土:9:00-12:30,14:00-16:00</t>
    <phoneticPr fontId="33"/>
  </si>
  <si>
    <t>コンドー歯科</t>
    <phoneticPr fontId="16"/>
  </si>
  <si>
    <t>KondoDentalClinic</t>
  </si>
  <si>
    <t>910-0842</t>
  </si>
  <si>
    <t>福井県福井市開発4-306</t>
    <phoneticPr fontId="16"/>
  </si>
  <si>
    <t>4-306Kaihotsu,Fukui,Fukui,910-0842</t>
  </si>
  <si>
    <t>0776-53-2828</t>
  </si>
  <si>
    <t>月･火･水･金 9:00-18:00
木･土 9:00-12:00</t>
    <rPh sb="19" eb="20">
      <t>キ</t>
    </rPh>
    <phoneticPr fontId="16"/>
  </si>
  <si>
    <t>齊藤歯科医院</t>
  </si>
  <si>
    <t>SaitoDentalClinic</t>
  </si>
  <si>
    <t>910-4105</t>
  </si>
  <si>
    <t>福井県あわら市舟津9-29</t>
    <phoneticPr fontId="13"/>
  </si>
  <si>
    <t>9-29Funatsu,Awara,Fukui,910-4105</t>
    <phoneticPr fontId="1"/>
  </si>
  <si>
    <t>0776-78-7337</t>
  </si>
  <si>
    <t>月/火/水/金:9:00-13:00/14:30-18:00
木/土:9:00-13:00</t>
    <rPh sb="2" eb="3">
      <t>ヒ</t>
    </rPh>
    <rPh sb="4" eb="5">
      <t>スイ</t>
    </rPh>
    <rPh sb="6" eb="7">
      <t>キン</t>
    </rPh>
    <rPh sb="31" eb="32">
      <t>モク</t>
    </rPh>
    <phoneticPr fontId="16"/>
  </si>
  <si>
    <t>sdc.main.jp</t>
    <phoneticPr fontId="16"/>
  </si>
  <si>
    <t>佐々木眼科</t>
    <phoneticPr fontId="16"/>
  </si>
  <si>
    <t>Sasaki Eye Clinic</t>
    <phoneticPr fontId="1"/>
  </si>
  <si>
    <t>913-0016</t>
  </si>
  <si>
    <t>福井県坂井市三国町三国東5-2-6</t>
  </si>
  <si>
    <t>5-2-6MikunichoMikunihigashi,Sakai,Fukui,913-0016</t>
  </si>
  <si>
    <t>0776-88-0033</t>
  </si>
  <si>
    <t>月/金:9:00-12:00,14:30-18:00
火/水/木/土:9:00-12:00</t>
    <rPh sb="29" eb="30">
      <t>ミズ</t>
    </rPh>
    <rPh sb="33" eb="34">
      <t>ド</t>
    </rPh>
    <phoneticPr fontId="33"/>
  </si>
  <si>
    <t>http://sasakieye-cl.com(日本語)（英語）</t>
    <rPh sb="29" eb="31">
      <t>エイゴ</t>
    </rPh>
    <phoneticPr fontId="1"/>
  </si>
  <si>
    <t>島崎歯科医院</t>
    <phoneticPr fontId="16"/>
  </si>
  <si>
    <t>ShimazakiDentalClinic</t>
  </si>
  <si>
    <t>919-0404</t>
  </si>
  <si>
    <t>福井県坂井市春江町西長田40-45-3</t>
    <phoneticPr fontId="16"/>
  </si>
  <si>
    <t>40-45-3HaruechoNishinagata,Sakai,Fukui,919-0404</t>
  </si>
  <si>
    <t>0776-72-3322</t>
  </si>
  <si>
    <t>月-金:9:00-12:30,14:00-18:00
土日・祝日:9:00-12:30,14:00-18:00</t>
    <phoneticPr fontId="16"/>
  </si>
  <si>
    <t>shimazakidental.com</t>
    <phoneticPr fontId="1"/>
  </si>
  <si>
    <t>玉井デンタルクリニック</t>
    <phoneticPr fontId="16"/>
  </si>
  <si>
    <t>TamaiDentalClinic</t>
  </si>
  <si>
    <t>福井県福井市乾徳4-4-7</t>
    <phoneticPr fontId="16"/>
  </si>
  <si>
    <t>4-4-7Kentoku,Fukui,Fukui,910-0021</t>
  </si>
  <si>
    <t>0776-25-6221</t>
  </si>
  <si>
    <t>月-土:9:00-12:00,14:00-18:00
日・祝日:休診、木:往診のため休診</t>
    <rPh sb="35" eb="36">
      <t>モク</t>
    </rPh>
    <rPh sb="37" eb="39">
      <t>オウシン</t>
    </rPh>
    <rPh sb="42" eb="44">
      <t>キュウシン</t>
    </rPh>
    <phoneticPr fontId="33"/>
  </si>
  <si>
    <t>歯科：EN、ZH</t>
    <phoneticPr fontId="16"/>
  </si>
  <si>
    <t>つちだ小児科</t>
    <phoneticPr fontId="16"/>
  </si>
  <si>
    <t>TsuchidaChildren'sClinic</t>
  </si>
  <si>
    <t>910-0372</t>
  </si>
  <si>
    <t>福井県坂井市丸岡町吉政11-10-2</t>
    <phoneticPr fontId="16"/>
  </si>
  <si>
    <t>11-10-2MaruokachoYoshimasa,Sakai,Fukui,910-0372</t>
  </si>
  <si>
    <t>0776-67-8306</t>
  </si>
  <si>
    <t>月/火/木/金:8:30-12:00,14:45-18:15
水:8:30-12:00
土:8:30-13:00</t>
  </si>
  <si>
    <t>http://www.pediatric.jp/(日本語)</t>
  </si>
  <si>
    <t>※JCB、※VISA、※Mastercard、AMEX（※5000円以上の場合のみ）</t>
    <rPh sb="33" eb="34">
      <t>エン</t>
    </rPh>
    <rPh sb="34" eb="36">
      <t>イジョウ</t>
    </rPh>
    <rPh sb="37" eb="39">
      <t>バアイ</t>
    </rPh>
    <phoneticPr fontId="13"/>
  </si>
  <si>
    <t>独立行政法人地域医療機能推進機構若狭高浜病院</t>
  </si>
  <si>
    <t>JapanCommunityHealthcareOrganization:JCHO
WakasaTakahamaHospital</t>
    <phoneticPr fontId="1"/>
  </si>
  <si>
    <t>919-2293</t>
  </si>
  <si>
    <t>福井県大飯郡高浜町宮崎87-14-2</t>
    <phoneticPr fontId="13"/>
  </si>
  <si>
    <t>87-14-2Miyazaki,Takahama-cho,Oi-gun,Fukui,919-2293</t>
  </si>
  <si>
    <t>0770-72-0880</t>
  </si>
  <si>
    <t>月-金:8:15-11:30
救急の場合は24時間対応</t>
    <phoneticPr fontId="16"/>
  </si>
  <si>
    <t>http://takahama.jcho.go.jp/(日本語)</t>
    <phoneticPr fontId="1"/>
  </si>
  <si>
    <t>内科：EN　外科：EN　整形外科：EN</t>
    <rPh sb="6" eb="7">
      <t>ゲ</t>
    </rPh>
    <rPh sb="12" eb="16">
      <t>セイケイゲカ</t>
    </rPh>
    <phoneticPr fontId="13"/>
  </si>
  <si>
    <t>永井歯科医院</t>
  </si>
  <si>
    <t>NagaiDentalClinic</t>
  </si>
  <si>
    <t>918-8055</t>
  </si>
  <si>
    <t>福井県福井市若杉2-1537</t>
  </si>
  <si>
    <t>2-1537Wakasugi,Fukui,Fukui,918-8055</t>
  </si>
  <si>
    <t>0776-36-2222</t>
  </si>
  <si>
    <t>月-金:9:00-19:00
土:9:00-14:30</t>
    <phoneticPr fontId="16"/>
  </si>
  <si>
    <t>https://nagaidentalclinic.com(日本語)</t>
    <phoneticPr fontId="1"/>
  </si>
  <si>
    <t>歯科：EN,ZH</t>
    <phoneticPr fontId="1"/>
  </si>
  <si>
    <t>VISA、JCB、AMEX</t>
    <phoneticPr fontId="1"/>
  </si>
  <si>
    <t>iD、QUICPay、Suica</t>
    <phoneticPr fontId="1"/>
  </si>
  <si>
    <t>根尾歯科医院</t>
  </si>
  <si>
    <t>NeoDentalClinic</t>
    <phoneticPr fontId="9"/>
  </si>
  <si>
    <t>914-0045</t>
  </si>
  <si>
    <t>福井県敦賀市古田刈69-2017</t>
  </si>
  <si>
    <t>69-2017Kotakari,Tsuruga,Fukui,914-0045</t>
  </si>
  <si>
    <t>0770-24-1182</t>
  </si>
  <si>
    <t>月/火/水/金:9:00-12:00,14:30-17:45
土:9:00-12:00,14:00-16:45</t>
    <phoneticPr fontId="13"/>
  </si>
  <si>
    <t>https://www.neodc.net</t>
    <phoneticPr fontId="1"/>
  </si>
  <si>
    <t>弘川医院</t>
    <rPh sb="2" eb="4">
      <t>イイン</t>
    </rPh>
    <phoneticPr fontId="1"/>
  </si>
  <si>
    <t>HirokawaClinic</t>
  </si>
  <si>
    <t>912-0022</t>
  </si>
  <si>
    <t>福井県大野市陽明町2丁目101番地</t>
    <rPh sb="16" eb="17">
      <t>チ</t>
    </rPh>
    <phoneticPr fontId="1"/>
  </si>
  <si>
    <t>2-101,Yomei-cho,OnoCity,Fukui,912-0022</t>
  </si>
  <si>
    <t>0779-66-5110</t>
  </si>
  <si>
    <t>月/火/木/金:8:30-12:00,14:30-18:00
水:8:30-12:00,16:30-18:00
第1,3土曜日:8:30-12:00</t>
    <phoneticPr fontId="16"/>
  </si>
  <si>
    <t>内科：EN、ZH
外科：EN、ZH</t>
    <phoneticPr fontId="1"/>
  </si>
  <si>
    <t>広瀬病院</t>
    <phoneticPr fontId="1"/>
  </si>
  <si>
    <t>HiroseHospital</t>
  </si>
  <si>
    <t>916-0025</t>
  </si>
  <si>
    <t>福井県鯖江市旭町1-2-8</t>
  </si>
  <si>
    <t>1-2-8Asahimachi,Sabae,Fukui,916-0025</t>
  </si>
  <si>
    <t>0778-51-3030</t>
  </si>
  <si>
    <t>月-金:8:30-18:30
土:8:30-11:30</t>
    <phoneticPr fontId="16"/>
  </si>
  <si>
    <t>http://hirosebyouin.com(日本語)</t>
  </si>
  <si>
    <t>救急科：EN　内科：EN　外科：EN</t>
    <rPh sb="7" eb="8">
      <t>ナイ</t>
    </rPh>
    <rPh sb="13" eb="14">
      <t>ソト</t>
    </rPh>
    <phoneticPr fontId="1"/>
  </si>
  <si>
    <t>PayPay、交通系電子マネーカード</t>
    <rPh sb="7" eb="10">
      <t>コウツウケイ</t>
    </rPh>
    <rPh sb="10" eb="12">
      <t>デンシ</t>
    </rPh>
    <phoneticPr fontId="1"/>
  </si>
  <si>
    <t>福井県済生会病院</t>
  </si>
  <si>
    <t>Fukui-kenSaiseikaiHospital</t>
  </si>
  <si>
    <t>918-8503</t>
  </si>
  <si>
    <t>福井県福井市和田中町舟橋7番地1</t>
    <rPh sb="0" eb="3">
      <t>フクイケン</t>
    </rPh>
    <rPh sb="3" eb="6">
      <t>フクイシ</t>
    </rPh>
    <rPh sb="6" eb="10">
      <t>ワダナカチョウ</t>
    </rPh>
    <rPh sb="10" eb="12">
      <t>フナバシ</t>
    </rPh>
    <rPh sb="13" eb="15">
      <t>バンチ</t>
    </rPh>
    <phoneticPr fontId="1"/>
  </si>
  <si>
    <t>Funabashi 7-1, Wadanaka-cho, Fukui City, Fukui 918-8503 JAPAN.</t>
  </si>
  <si>
    <t>0776-23-1111</t>
  </si>
  <si>
    <t>月-金:8:20-11:00
（時間外・土日・祝日は救急センターにて対応）</t>
    <phoneticPr fontId="16"/>
  </si>
  <si>
    <t>https://www.fukui-saiseikai.com/ (日本語) 
https://www.fukui-saiseikai.com/english/(英語)</t>
    <phoneticPr fontId="13"/>
  </si>
  <si>
    <t>全診療科（内科、呼吸器内科、外科、整形外科、脳神経外科、産婦人科、小児科、泌尿器科、循環器内科、消化器内科、呼吸器外科、放射線科、眼科、耳鼻咽喉科、麻酔科、皮膚科、リハビリテーション科、神経科精神科、心臓血管外科、脳神経内科、口腔外科、腫瘍内科、病理診断科、緩和ケア外科）にて医療通訳機にて対応（要事前連絡）</t>
    <phoneticPr fontId="1"/>
  </si>
  <si>
    <t>Visa
Mastercard
AmericanExpress
JCB
UnionPay
Diners
NICOS</t>
    <phoneticPr fontId="1"/>
  </si>
  <si>
    <t>事前に連絡をもらい、通訳ボランティアを手配：EN
翻訳機（24時間対応）</t>
    <phoneticPr fontId="13"/>
  </si>
  <si>
    <t>福井県立病院</t>
    <phoneticPr fontId="1"/>
  </si>
  <si>
    <t>FukuiPrefecturalHospital</t>
    <phoneticPr fontId="1"/>
  </si>
  <si>
    <t>910-8256</t>
  </si>
  <si>
    <t>福井県福井市四ツ井２丁目８－１</t>
    <rPh sb="0" eb="3">
      <t>フクイケン</t>
    </rPh>
    <rPh sb="3" eb="6">
      <t>フクイシ</t>
    </rPh>
    <rPh sb="6" eb="7">
      <t>ヨ</t>
    </rPh>
    <rPh sb="8" eb="9">
      <t>イ</t>
    </rPh>
    <rPh sb="10" eb="12">
      <t>チョウメ</t>
    </rPh>
    <phoneticPr fontId="1"/>
  </si>
  <si>
    <t>2 Chome-8-1 Yotsui, Fukui,Fukui, 910-8526</t>
  </si>
  <si>
    <t>0776-54-5151</t>
    <phoneticPr fontId="1"/>
  </si>
  <si>
    <t>月-金:8:30-11:30（救急外来24時間対応)　土日・祝日・年末年始：救急外来24時間対応</t>
    <phoneticPr fontId="16"/>
  </si>
  <si>
    <t>https://fph.pref.fukui.lg.jp/（日本語）　https://fph.pref.fukui.lg.jp/fukui-pref-hosp/english-page-top.html（英語）</t>
    <phoneticPr fontId="1"/>
  </si>
  <si>
    <t>救急科：EN</t>
    <rPh sb="0" eb="2">
      <t>キュウキュウ</t>
    </rPh>
    <rPh sb="2" eb="3">
      <t>カ</t>
    </rPh>
    <phoneticPr fontId="16"/>
  </si>
  <si>
    <t>Visa
Mastercard
AmericanExpress
JCB
Discover
Diners</t>
  </si>
  <si>
    <t>○事前に連絡をもらい医療通訳者を手配</t>
    <rPh sb="1" eb="3">
      <t>ジゼン</t>
    </rPh>
    <rPh sb="4" eb="6">
      <t>レンラク</t>
    </rPh>
    <rPh sb="10" eb="14">
      <t>イリョウツウヤク</t>
    </rPh>
    <rPh sb="14" eb="15">
      <t>シャ</t>
    </rPh>
    <rPh sb="16" eb="18">
      <t>テハイ</t>
    </rPh>
    <phoneticPr fontId="1"/>
  </si>
  <si>
    <t>EN、ZH、TL、VI、PT、KO、MS/原則平日9：00～17：00</t>
    <phoneticPr fontId="1"/>
  </si>
  <si>
    <t>ビデオ通訳EN、ZH、KO、ES、PT/２４時間対応可能
VI、RU、TH、TL、NE、ID、HI/平日9：00～18：00</t>
    <rPh sb="22" eb="24">
      <t>ジカン</t>
    </rPh>
    <rPh sb="24" eb="28">
      <t>タイオウカノウ</t>
    </rPh>
    <phoneticPr fontId="1"/>
  </si>
  <si>
    <t>○多言語対応医療通訳タブレット端末配備</t>
    <rPh sb="1" eb="6">
      <t>タゲンゴタイオウ</t>
    </rPh>
    <rPh sb="6" eb="10">
      <t>イリョウツウヤク</t>
    </rPh>
    <rPh sb="15" eb="17">
      <t>タンマツ</t>
    </rPh>
    <rPh sb="17" eb="19">
      <t>ハイビ</t>
    </rPh>
    <phoneticPr fontId="1"/>
  </si>
  <si>
    <t>EN、ZH、KO、ES、PT、VI、RU、TH、TL、NE、ID、HI、FR、DE、IT、MS、MY、KM、MN、UK/２４時間対応可能</t>
    <phoneticPr fontId="1"/>
  </si>
  <si>
    <t>福井歯科医院</t>
  </si>
  <si>
    <t>FukuiDentalClinic</t>
  </si>
  <si>
    <t>910-0001</t>
  </si>
  <si>
    <t>福井県福井市大願寺3-9-15</t>
  </si>
  <si>
    <t>3-9-15Daiganji,Fukui,Fukui,910-0001</t>
  </si>
  <si>
    <t>0776-23-4123</t>
  </si>
  <si>
    <t>月-土:9:00-14:00</t>
  </si>
  <si>
    <t>歯科：EN,ES,DE,ZH</t>
    <phoneticPr fontId="9"/>
  </si>
  <si>
    <t>歯科診療所</t>
    <rPh sb="0" eb="2">
      <t>シカ</t>
    </rPh>
    <rPh sb="2" eb="4">
      <t>シンリョウ</t>
    </rPh>
    <rPh sb="4" eb="5">
      <t>ジョ</t>
    </rPh>
    <phoneticPr fontId="16"/>
  </si>
  <si>
    <t>松田歯科医院</t>
    <phoneticPr fontId="9"/>
  </si>
  <si>
    <t>MatsudaDentalClinic</t>
    <phoneticPr fontId="9"/>
  </si>
  <si>
    <t>910-0856</t>
  </si>
  <si>
    <t>福井県福井市勝見3-1-14</t>
    <phoneticPr fontId="13"/>
  </si>
  <si>
    <t>3-1-14Katsumi,Fukui,Fukui,910-0856</t>
  </si>
  <si>
    <t>0776-25-0300</t>
  </si>
  <si>
    <t>月/火/水/金:9:00-18:30　土:9:00-17:00</t>
    <phoneticPr fontId="13"/>
  </si>
  <si>
    <t>http://www.matsuda-dentalclinic.jp(日本語)</t>
    <phoneticPr fontId="13"/>
  </si>
  <si>
    <t>JCB、VISA、AMEX</t>
    <phoneticPr fontId="13"/>
  </si>
  <si>
    <t>Diners Club、Discover</t>
    <phoneticPr fontId="1"/>
  </si>
  <si>
    <t>明峰クリニック</t>
    <phoneticPr fontId="16"/>
  </si>
  <si>
    <t>Meihouclinic</t>
    <phoneticPr fontId="1"/>
  </si>
  <si>
    <t>914-0056</t>
  </si>
  <si>
    <t>福井県敦賀市津内町3丁目6番38号</t>
    <phoneticPr fontId="16"/>
  </si>
  <si>
    <t>3-6-38,Tsunaicho,Tsuruga,Fukui,914-0056</t>
  </si>
  <si>
    <t>0770-23-3031</t>
    <phoneticPr fontId="1"/>
  </si>
  <si>
    <t>月/水/木/金:8:30-12:30/14:00-18:00
火/土:8:30-12:30</t>
    <phoneticPr fontId="1"/>
  </si>
  <si>
    <t>https://meihoukai.com/service/clinic/(日本語)</t>
  </si>
  <si>
    <t>時間外　webにて問診可</t>
    <rPh sb="0" eb="3">
      <t>ジカンガイ</t>
    </rPh>
    <rPh sb="9" eb="11">
      <t>モンシン</t>
    </rPh>
    <rPh sb="11" eb="12">
      <t>カ</t>
    </rPh>
    <phoneticPr fontId="1"/>
  </si>
  <si>
    <t>Yamamoto　Dental　Studio</t>
    <phoneticPr fontId="16"/>
  </si>
  <si>
    <t>Yamamoto　Dental　Studio</t>
    <phoneticPr fontId="13"/>
  </si>
  <si>
    <t>910-0024</t>
    <phoneticPr fontId="13"/>
  </si>
  <si>
    <t>福井県福井市照手1丁目10-20</t>
    <rPh sb="6" eb="8">
      <t>テルテ</t>
    </rPh>
    <rPh sb="9" eb="11">
      <t>チョウメ</t>
    </rPh>
    <phoneticPr fontId="13"/>
  </si>
  <si>
    <t>10-20Terute,Fukui-city,Fukui,910-0024</t>
    <phoneticPr fontId="13"/>
  </si>
  <si>
    <t>0776-22-5792</t>
  </si>
  <si>
    <t>月/火/水/金:9:00-18:00　土:9:00-17:00　木/日/祝日:休診</t>
    <rPh sb="19" eb="20">
      <t>ツチ</t>
    </rPh>
    <rPh sb="32" eb="33">
      <t>キ</t>
    </rPh>
    <rPh sb="34" eb="35">
      <t>ヒ</t>
    </rPh>
    <rPh sb="36" eb="37">
      <t>シュク</t>
    </rPh>
    <rPh sb="37" eb="38">
      <t>ヒ</t>
    </rPh>
    <rPh sb="39" eb="41">
      <t>キュウシン</t>
    </rPh>
    <phoneticPr fontId="16"/>
  </si>
  <si>
    <t>http://www.yamamoto-dentalclinic.net/(日本語)</t>
    <phoneticPr fontId="16"/>
  </si>
  <si>
    <t>VISA</t>
    <phoneticPr fontId="13"/>
  </si>
  <si>
    <t>公立丹南病院</t>
    <rPh sb="0" eb="2">
      <t>コウリツ</t>
    </rPh>
    <rPh sb="2" eb="4">
      <t>タンナン</t>
    </rPh>
    <rPh sb="4" eb="6">
      <t>ビョウイン</t>
    </rPh>
    <phoneticPr fontId="16"/>
  </si>
  <si>
    <t>TannanRegionalMedicalCenter</t>
  </si>
  <si>
    <t>916-0021</t>
  </si>
  <si>
    <t>福井県鯖江市三六町1-2-31</t>
    <rPh sb="0" eb="3">
      <t>フクイケン</t>
    </rPh>
    <rPh sb="3" eb="6">
      <t>サバエシ</t>
    </rPh>
    <rPh sb="6" eb="9">
      <t>３６チョウ</t>
    </rPh>
    <phoneticPr fontId="16"/>
  </si>
  <si>
    <t>1-2-31,sanroku tyou,sabae si,fukui prefecture</t>
    <phoneticPr fontId="1"/>
  </si>
  <si>
    <t>0778-51-2260</t>
  </si>
  <si>
    <t>月-金、第2・4土　:8:30-11:30（救急外来24時間対応）
日・祝日・第1,3,5土　:救急外来24時間対応</t>
    <rPh sb="2" eb="3">
      <t>キン</t>
    </rPh>
    <rPh sb="4" eb="5">
      <t>ダイ</t>
    </rPh>
    <rPh sb="8" eb="9">
      <t>ド</t>
    </rPh>
    <rPh sb="22" eb="24">
      <t>キュウキュウ</t>
    </rPh>
    <rPh sb="24" eb="26">
      <t>ガイライ</t>
    </rPh>
    <rPh sb="28" eb="30">
      <t>ジカン</t>
    </rPh>
    <rPh sb="30" eb="32">
      <t>タイオウ</t>
    </rPh>
    <rPh sb="34" eb="35">
      <t>ニチ</t>
    </rPh>
    <rPh sb="36" eb="38">
      <t>シュクジツ</t>
    </rPh>
    <rPh sb="39" eb="40">
      <t>ダイ</t>
    </rPh>
    <rPh sb="45" eb="46">
      <t>ド</t>
    </rPh>
    <rPh sb="48" eb="50">
      <t>キュウキュウ</t>
    </rPh>
    <rPh sb="50" eb="52">
      <t>ガイライ</t>
    </rPh>
    <rPh sb="54" eb="56">
      <t>ジカン</t>
    </rPh>
    <rPh sb="56" eb="58">
      <t>タイオウ</t>
    </rPh>
    <phoneticPr fontId="33"/>
  </si>
  <si>
    <t>https://www.tannanhp-jadecom.jp</t>
    <phoneticPr fontId="13"/>
  </si>
  <si>
    <t>内科：EN
脳神経内科：EN
小児科：EN
外科：EN
消化器外科：EN
整形外科：EN
脳神経外科：EN
産婦人科：EN
皮膚科：EN
形成外科：EN
泌尿器科：EN
眼科：EN
耳鼻咽喉科：EN
放射線科：EN
麻酔科：EN
総合診療科：EN</t>
    <rPh sb="0" eb="2">
      <t>ナイカ</t>
    </rPh>
    <rPh sb="6" eb="9">
      <t>ノウシンケイ</t>
    </rPh>
    <rPh sb="9" eb="11">
      <t>ナイカ</t>
    </rPh>
    <rPh sb="15" eb="18">
      <t>ショウニカ</t>
    </rPh>
    <rPh sb="22" eb="24">
      <t>ゲカ</t>
    </rPh>
    <rPh sb="28" eb="31">
      <t>ショウカキ</t>
    </rPh>
    <rPh sb="31" eb="33">
      <t>ゲカ</t>
    </rPh>
    <rPh sb="37" eb="39">
      <t>セイケイ</t>
    </rPh>
    <rPh sb="39" eb="41">
      <t>ゲカ</t>
    </rPh>
    <rPh sb="45" eb="48">
      <t>ノウシンケイ</t>
    </rPh>
    <rPh sb="48" eb="50">
      <t>ゲカ</t>
    </rPh>
    <rPh sb="54" eb="58">
      <t>サンフジンカ</t>
    </rPh>
    <rPh sb="62" eb="65">
      <t>ヒフカ</t>
    </rPh>
    <rPh sb="69" eb="71">
      <t>ケイセイ</t>
    </rPh>
    <rPh sb="71" eb="73">
      <t>ゲカ</t>
    </rPh>
    <rPh sb="77" eb="81">
      <t>ヒニョウキカ</t>
    </rPh>
    <rPh sb="85" eb="86">
      <t>ガン</t>
    </rPh>
    <rPh sb="86" eb="87">
      <t>カ</t>
    </rPh>
    <rPh sb="91" eb="93">
      <t>ジビ</t>
    </rPh>
    <rPh sb="93" eb="95">
      <t>インコウ</t>
    </rPh>
    <rPh sb="95" eb="96">
      <t>カ</t>
    </rPh>
    <rPh sb="100" eb="104">
      <t>ホウシャセンカ</t>
    </rPh>
    <rPh sb="108" eb="111">
      <t>マスイカ</t>
    </rPh>
    <rPh sb="115" eb="117">
      <t>ソウゴウ</t>
    </rPh>
    <rPh sb="117" eb="119">
      <t>シンリョウ</t>
    </rPh>
    <rPh sb="119" eb="120">
      <t>カ</t>
    </rPh>
    <phoneticPr fontId="16"/>
  </si>
  <si>
    <t>VISA、MASTER、AMEX、JCB、NICOS、UFJ Card（時間外は除く）</t>
    <phoneticPr fontId="1"/>
  </si>
  <si>
    <t>第二次救急医療機関</t>
    <phoneticPr fontId="16"/>
  </si>
  <si>
    <t>通訳機ポケトーク：24時間対応
タブレット端末：24時間対応</t>
    <rPh sb="0" eb="2">
      <t>ツウヤク</t>
    </rPh>
    <rPh sb="2" eb="3">
      <t>キ</t>
    </rPh>
    <rPh sb="11" eb="13">
      <t>ジカン</t>
    </rPh>
    <rPh sb="13" eb="15">
      <t>タイオウ</t>
    </rPh>
    <rPh sb="21" eb="23">
      <t>タンマツ</t>
    </rPh>
    <rPh sb="26" eb="27">
      <t>ジ</t>
    </rPh>
    <rPh sb="27" eb="28">
      <t>カン</t>
    </rPh>
    <rPh sb="28" eb="30">
      <t>タイオウ</t>
    </rPh>
    <phoneticPr fontId="1"/>
  </si>
  <si>
    <t>独立行政法人地域医療機能推進機構福井勝山総合病院</t>
    <rPh sb="0" eb="2">
      <t>ドクリツ</t>
    </rPh>
    <rPh sb="2" eb="4">
      <t>ギョウセイ</t>
    </rPh>
    <rPh sb="4" eb="6">
      <t>ホウジン</t>
    </rPh>
    <rPh sb="6" eb="8">
      <t>チイキ</t>
    </rPh>
    <rPh sb="8" eb="10">
      <t>イリョウ</t>
    </rPh>
    <rPh sb="10" eb="12">
      <t>キノウ</t>
    </rPh>
    <rPh sb="12" eb="14">
      <t>スイシン</t>
    </rPh>
    <rPh sb="14" eb="16">
      <t>キコウ</t>
    </rPh>
    <rPh sb="16" eb="18">
      <t>フクイ</t>
    </rPh>
    <rPh sb="18" eb="20">
      <t>カツヤマ</t>
    </rPh>
    <rPh sb="20" eb="22">
      <t>ソウゴウ</t>
    </rPh>
    <rPh sb="22" eb="24">
      <t>ビョウイン</t>
    </rPh>
    <phoneticPr fontId="16"/>
  </si>
  <si>
    <t>FukuiKatsuyamaGeneralHospital</t>
  </si>
  <si>
    <t>911-8558</t>
  </si>
  <si>
    <t>福井県勝山市長山町2丁目6番21号</t>
    <rPh sb="0" eb="3">
      <t>フクイケン</t>
    </rPh>
    <rPh sb="3" eb="6">
      <t>カツヤマシ</t>
    </rPh>
    <rPh sb="6" eb="9">
      <t>ナガヤマチョウ</t>
    </rPh>
    <rPh sb="10" eb="12">
      <t>チョウメ</t>
    </rPh>
    <rPh sb="13" eb="14">
      <t>バン</t>
    </rPh>
    <rPh sb="16" eb="17">
      <t>ゴウ</t>
    </rPh>
    <phoneticPr fontId="16"/>
  </si>
  <si>
    <t>2-6-21,Nagayamacho,Katuyamashi,Fukuiprefecture,911-8558</t>
  </si>
  <si>
    <t>0779-88-0350</t>
  </si>
  <si>
    <t>月-金:8:30-15:00（救急外来24時間対応)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16"/>
  </si>
  <si>
    <t>https://fukui.jcho.go.jp/</t>
    <phoneticPr fontId="13"/>
  </si>
  <si>
    <t>内科：EN
外科：EN
整形外科：EN
小児科：EN
産婦人科：EN
耳鼻咽喉科：EN
泌尿器科：EN
眼科：EN
脳神経外科：EN
皮膚科：EN
救急科：EN</t>
    <rPh sb="12" eb="14">
      <t>セイケイ</t>
    </rPh>
    <rPh sb="28" eb="30">
      <t>フジン</t>
    </rPh>
    <phoneticPr fontId="16"/>
  </si>
  <si>
    <t>VISA、DC、MASTER、AMEX、JCB</t>
  </si>
  <si>
    <t>24時間:EN他
（時間、回数に制限有）</t>
    <rPh sb="2" eb="4">
      <t>ジカン</t>
    </rPh>
    <rPh sb="7" eb="8">
      <t>タ</t>
    </rPh>
    <rPh sb="10" eb="12">
      <t>ジカン</t>
    </rPh>
    <rPh sb="13" eb="15">
      <t>カイスウ</t>
    </rPh>
    <rPh sb="16" eb="18">
      <t>セイゲン</t>
    </rPh>
    <rPh sb="18" eb="19">
      <t>アリ</t>
    </rPh>
    <phoneticPr fontId="13"/>
  </si>
  <si>
    <t>福井赤十字病院</t>
    <rPh sb="0" eb="2">
      <t>フクイ</t>
    </rPh>
    <rPh sb="2" eb="5">
      <t>セキジュウジ</t>
    </rPh>
    <rPh sb="5" eb="7">
      <t>ビョウイン</t>
    </rPh>
    <phoneticPr fontId="1"/>
  </si>
  <si>
    <t>Japanese 
Red Cross  Fukui Hospital</t>
    <phoneticPr fontId="1"/>
  </si>
  <si>
    <t>918-8501</t>
  </si>
  <si>
    <t>福井県福井市月見2丁目4-1</t>
    <rPh sb="0" eb="3">
      <t>フクイケン</t>
    </rPh>
    <rPh sb="3" eb="6">
      <t>フクイシ</t>
    </rPh>
    <rPh sb="6" eb="8">
      <t>ツキミ</t>
    </rPh>
    <rPh sb="9" eb="11">
      <t>チョウメ</t>
    </rPh>
    <phoneticPr fontId="1"/>
  </si>
  <si>
    <t>2-4-1,Tsukimi,fukui-city,Fukui,918-8501,Japan</t>
    <phoneticPr fontId="1"/>
  </si>
  <si>
    <t>0776-36-3630</t>
  </si>
  <si>
    <t xml:space="preserve">診療時間8：30～17：00（救急外来24時間対応）
</t>
    <rPh sb="0" eb="2">
      <t>シンリョウ</t>
    </rPh>
    <rPh sb="2" eb="4">
      <t>ジカン</t>
    </rPh>
    <rPh sb="15" eb="17">
      <t>キュウキュウ</t>
    </rPh>
    <rPh sb="17" eb="19">
      <t>ガイライ</t>
    </rPh>
    <rPh sb="21" eb="23">
      <t>ジカン</t>
    </rPh>
    <rPh sb="23" eb="25">
      <t>タイオウ</t>
    </rPh>
    <phoneticPr fontId="16"/>
  </si>
  <si>
    <t>http://www.fukui-med.jrc.or.jp/</t>
    <phoneticPr fontId="16"/>
  </si>
  <si>
    <t>EN、
ZH（予約のみ）
対応診療科　代謝代謝・内分泌内科、精神科、脳神経内科、呼吸器内科、消化器内科、循環器内科、血液内科、腫瘍内科、腎臓内科、リウマチ・膠原病内科、小児科、緩和ケア内科、消化器外科、乳腺外科、整形外科、形成外科、脳神経外科、呼吸器外科、皮膚科、泌尿器科、産婦人科、眼科、耳鼻咽喉科、放射線治療科、麻酔科、救急科、歯科、歯科口腔外科</t>
    <rPh sb="7" eb="9">
      <t>ヨヤク</t>
    </rPh>
    <rPh sb="13" eb="18">
      <t>タイオウシンリョウカ</t>
    </rPh>
    <phoneticPr fontId="16"/>
  </si>
  <si>
    <t>JCB
AMERICANEXPRESS
Diners Club
DISCOVER
VISA
MasterCard</t>
    <phoneticPr fontId="1"/>
  </si>
  <si>
    <t>翻訳アプリ（タブレット端末）：24時間対応
予約患者については通訳者を事前に手配しております</t>
    <rPh sb="22" eb="24">
      <t>ヨヤク</t>
    </rPh>
    <rPh sb="24" eb="26">
      <t>カンジャ</t>
    </rPh>
    <rPh sb="31" eb="33">
      <t>ツウヤク</t>
    </rPh>
    <rPh sb="33" eb="34">
      <t>シャ</t>
    </rPh>
    <rPh sb="35" eb="37">
      <t>ジゼン</t>
    </rPh>
    <rPh sb="38" eb="40">
      <t>テハイ</t>
    </rPh>
    <phoneticPr fontId="1"/>
  </si>
  <si>
    <t>社会医療法人財団　中村病院</t>
    <phoneticPr fontId="16"/>
  </si>
  <si>
    <t>NAKAMURA Hosopital</t>
  </si>
  <si>
    <t>915-0068</t>
  </si>
  <si>
    <t>福井県越前市天王町4-28</t>
    <rPh sb="0" eb="3">
      <t>フクイケン</t>
    </rPh>
    <rPh sb="3" eb="6">
      <t>エチゼンシ</t>
    </rPh>
    <rPh sb="6" eb="8">
      <t>テンノウ</t>
    </rPh>
    <rPh sb="8" eb="9">
      <t>マチ</t>
    </rPh>
    <phoneticPr fontId="1"/>
  </si>
  <si>
    <t>4-28 tennoutyou,etizensi,fukui prefecture,915-0068</t>
    <phoneticPr fontId="1"/>
  </si>
  <si>
    <t>0778-22-0618</t>
  </si>
  <si>
    <t>月,水,木,金:8:00-11:00　13：30-17:30 （救急外来24時間対応)   火,土（第1,3,5）:8:00-11:00（救急外来24時間対応)   日・祝日：救急外来24時間対応</t>
    <rPh sb="2" eb="3">
      <t>ミズ</t>
    </rPh>
    <rPh sb="4" eb="5">
      <t>モク</t>
    </rPh>
    <rPh sb="46" eb="47">
      <t>カ</t>
    </rPh>
    <rPh sb="48" eb="49">
      <t>ツチ</t>
    </rPh>
    <rPh sb="50" eb="51">
      <t>ダイ</t>
    </rPh>
    <rPh sb="83" eb="84">
      <t>ヒ</t>
    </rPh>
    <rPh sb="85" eb="87">
      <t>シュクジツ</t>
    </rPh>
    <phoneticPr fontId="46"/>
  </si>
  <si>
    <t>http://www.nakamura-hp.or.jp(日本語、英語、ポルトガル語)</t>
    <rPh sb="29" eb="32">
      <t>ニホンゴ</t>
    </rPh>
    <rPh sb="33" eb="35">
      <t>エイゴ</t>
    </rPh>
    <rPh sb="41" eb="42">
      <t>ゴ</t>
    </rPh>
    <phoneticPr fontId="46"/>
  </si>
  <si>
    <t>内科：EN,ZH,PT,VI
外科：EN,ZH,PT,VI
小児科：EN,ZH,PT,VI
脳神経外科：EN,ZH,PT,VI
泌尿器科：EN,ZH,PT,VI
整形外科：EN,ZH,PT,VI
脳神経内科：EN,ZH,PT,VI
循環器内科：EN,ZH,PT,VI　心臓血管外科：EN,ZH,PT,VI　　　　麻酔科：EN,ZH,PT,VI　　　　　　　　　　　　　　　　　　　　　</t>
    <rPh sb="98" eb="101">
      <t>ノウシンケイ</t>
    </rPh>
    <rPh sb="101" eb="103">
      <t>ナイカ</t>
    </rPh>
    <rPh sb="116" eb="121">
      <t>ジュンカンキナイカ</t>
    </rPh>
    <rPh sb="134" eb="140">
      <t>シンゾウケッカンゲカ</t>
    </rPh>
    <rPh sb="156" eb="159">
      <t>マスイカ</t>
    </rPh>
    <phoneticPr fontId="16"/>
  </si>
  <si>
    <t>翻訳機　24時間</t>
    <rPh sb="0" eb="3">
      <t>ホンヤクキ</t>
    </rPh>
    <rPh sb="6" eb="8">
      <t>ジカン</t>
    </rPh>
    <phoneticPr fontId="1"/>
  </si>
  <si>
    <t>福井中央クリニック</t>
    <rPh sb="0" eb="2">
      <t>フクイ</t>
    </rPh>
    <rPh sb="2" eb="4">
      <t>チュウオウ</t>
    </rPh>
    <phoneticPr fontId="16"/>
  </si>
  <si>
    <t>Fukui Chuoh Clinic</t>
    <phoneticPr fontId="1"/>
  </si>
  <si>
    <t>910-0003</t>
  </si>
  <si>
    <t>福井県福井市松本４丁目５番１０号</t>
    <rPh sb="0" eb="3">
      <t>フクイケン</t>
    </rPh>
    <rPh sb="3" eb="8">
      <t>フクイシマツモト</t>
    </rPh>
    <rPh sb="9" eb="11">
      <t>チョウメ</t>
    </rPh>
    <rPh sb="12" eb="13">
      <t>バン</t>
    </rPh>
    <rPh sb="15" eb="16">
      <t>ゴウ</t>
    </rPh>
    <phoneticPr fontId="16"/>
  </si>
  <si>
    <t>Matsumoto 4 Chome-5-10,Fukui-shi,Fukui-Pref,910-0003</t>
    <phoneticPr fontId="1"/>
  </si>
  <si>
    <t>0776-24-2410</t>
  </si>
  <si>
    <t>月火木金:8:30-12:00,14:30-17:30　水:8:30-12:00　土:8:30-12:00,14:30-17:00</t>
    <rPh sb="0" eb="1">
      <t>ゲツ</t>
    </rPh>
    <rPh sb="1" eb="2">
      <t>カ</t>
    </rPh>
    <rPh sb="2" eb="4">
      <t>モクキン</t>
    </rPh>
    <rPh sb="28" eb="29">
      <t>スイ</t>
    </rPh>
    <rPh sb="41" eb="42">
      <t>ド</t>
    </rPh>
    <phoneticPr fontId="33"/>
  </si>
  <si>
    <t>http://fukui-chuoh-clinic.com/</t>
  </si>
  <si>
    <t>VISA、AMEX、JCB、MUFG</t>
    <phoneticPr fontId="1"/>
  </si>
  <si>
    <t>英語を話せる医師による外来 : EN</t>
    <rPh sb="0" eb="2">
      <t>エイゴ</t>
    </rPh>
    <rPh sb="3" eb="4">
      <t>ハナ</t>
    </rPh>
    <rPh sb="6" eb="8">
      <t>イシ</t>
    </rPh>
    <rPh sb="11" eb="13">
      <t>ガイライ</t>
    </rPh>
    <phoneticPr fontId="16"/>
  </si>
  <si>
    <t>福井大学医学部附属病院</t>
    <phoneticPr fontId="16"/>
  </si>
  <si>
    <t>University of Fukui Hospital</t>
  </si>
  <si>
    <t>910-1193</t>
  </si>
  <si>
    <t>福井県吉田郡永平寺町松岡下合月23-3</t>
    <phoneticPr fontId="16"/>
  </si>
  <si>
    <t>23-3 Matsuoka Shimoaizuki, Eiheiji-cho, Yoshida-gun, Fukui 910-1193, Japan</t>
  </si>
  <si>
    <t>0776-61-3111</t>
  </si>
  <si>
    <t>月-金:8:30-11:00（救急部24時間対応)　土日・祝日・年末年始：救急部24時間対応</t>
    <rPh sb="15" eb="17">
      <t>キュウキュウ</t>
    </rPh>
    <rPh sb="17" eb="18">
      <t>ブ</t>
    </rPh>
    <rPh sb="20" eb="22">
      <t>ジカン</t>
    </rPh>
    <rPh sb="22" eb="24">
      <t>タイオウ</t>
    </rPh>
    <rPh sb="26" eb="28">
      <t>ドニチ</t>
    </rPh>
    <rPh sb="29" eb="31">
      <t>シュクジツ</t>
    </rPh>
    <rPh sb="32" eb="36">
      <t>ネンマツネンシ</t>
    </rPh>
    <rPh sb="39" eb="40">
      <t>ブ</t>
    </rPh>
    <phoneticPr fontId="16"/>
  </si>
  <si>
    <t>https://www.hosp.u-fukui.ac.jp/(日本語)
https://www.hosp.u-fukui.ac.jp/en/ (英語)</t>
    <phoneticPr fontId="1"/>
  </si>
  <si>
    <t>内科、神経内科、消化器内科、呼吸器内科、循環器内科、小児科、神経科精神科、皮膚科、放射線科、整形外科、脳神経外科、麻酔科蘇生科、産科婦人科、泌尿器科、眼科、耳鼻咽喉科、歯科口腔外科、形成外科、外科、心臓血管外科、呼吸器外科、小児外科、リハビリテーション科、救急科／医療通訳機により対応（EN,ZH,KO,ES,PT,VI,RU,TH,TL,NE,ID,HI,FR,DE,IT,MS,MY,KM,MN
,FA）</t>
    <phoneticPr fontId="1"/>
  </si>
  <si>
    <t>MASTER、JCB、AMEX、VISA、DC、UFJ、NICOS,Diners Club、DISCOVERなど</t>
  </si>
  <si>
    <t>24時間:EN,ZH,KO,
ES,PT,VI,RU,TH,TL,NE,ID,FR,DE,IT,MS,MY,KM,MN
8:30-24:00:HI,FA</t>
    <phoneticPr fontId="1"/>
  </si>
  <si>
    <t>24時間:EN,ZH,KO,ES,PT,VI,RU,TH,TL,NE,ID,HI,FR,DE,IT,MS,MY,KM,MN,FA</t>
    <phoneticPr fontId="13"/>
  </si>
  <si>
    <t>市立敦賀病院</t>
    <rPh sb="0" eb="2">
      <t>シリツ</t>
    </rPh>
    <rPh sb="2" eb="4">
      <t>ツルガ</t>
    </rPh>
    <rPh sb="4" eb="6">
      <t>ビョウイン</t>
    </rPh>
    <phoneticPr fontId="1"/>
  </si>
  <si>
    <t>Munincipal Tsuruga Hospital</t>
    <phoneticPr fontId="1"/>
  </si>
  <si>
    <t>914-8502</t>
  </si>
  <si>
    <t>福井県敦賀市三島町１丁目６番６０号</t>
    <rPh sb="0" eb="3">
      <t>フクイケン</t>
    </rPh>
    <rPh sb="3" eb="6">
      <t>ツルガシ</t>
    </rPh>
    <rPh sb="6" eb="8">
      <t>ミシマ</t>
    </rPh>
    <rPh sb="8" eb="9">
      <t>チョウ</t>
    </rPh>
    <rPh sb="10" eb="12">
      <t>チョウメ</t>
    </rPh>
    <rPh sb="13" eb="14">
      <t>バン</t>
    </rPh>
    <rPh sb="16" eb="17">
      <t>ゴウ</t>
    </rPh>
    <phoneticPr fontId="1"/>
  </si>
  <si>
    <t>1-6-60Mishima-cho,Tsurugashi,Fukuiprefecture,
914-8502</t>
    <phoneticPr fontId="1"/>
  </si>
  <si>
    <t>0770-22-3611</t>
  </si>
  <si>
    <t>月-金:
午前の診療
8:30-11:00
午後の診療
13:00-15:00（午後に診療のある科のみ）
救急外来24時間対応
土日・祝日：
救急外来24時間対応</t>
    <rPh sb="5" eb="7">
      <t>ゴゼン</t>
    </rPh>
    <rPh sb="8" eb="10">
      <t>シンリョウ</t>
    </rPh>
    <rPh sb="22" eb="24">
      <t>ゴゴ</t>
    </rPh>
    <rPh sb="25" eb="27">
      <t>シンリョウ</t>
    </rPh>
    <rPh sb="40" eb="42">
      <t>ゴゴ</t>
    </rPh>
    <rPh sb="43" eb="45">
      <t>シンリョウ</t>
    </rPh>
    <rPh sb="48" eb="49">
      <t>カ</t>
    </rPh>
    <rPh sb="53" eb="55">
      <t>キュウキュウ</t>
    </rPh>
    <rPh sb="55" eb="57">
      <t>ガイライ</t>
    </rPh>
    <rPh sb="59" eb="61">
      <t>ジカン</t>
    </rPh>
    <rPh sb="61" eb="63">
      <t>タイオウ</t>
    </rPh>
    <rPh sb="65" eb="67">
      <t>ドニチ</t>
    </rPh>
    <rPh sb="68" eb="70">
      <t>シュクジツ</t>
    </rPh>
    <phoneticPr fontId="16"/>
  </si>
  <si>
    <t>https://tsuruga-hp.jp/</t>
    <phoneticPr fontId="16"/>
  </si>
  <si>
    <t>内科
神経内科
消化器内科
循環器内科
小児科
外科
心臓血管外科
乳腺外科
整形外科
脳神経外科
皮膚科
形成外科
泌尿器科
産婦人科
眼科
耳鼻咽喉科
放射線科
神経科精神科
歯科口腔外科
麻酔科
リハビリテーション科
病理診断科
救急科
：ＥＮ</t>
    <rPh sb="0" eb="2">
      <t>ナイカ</t>
    </rPh>
    <rPh sb="3" eb="5">
      <t>シンケイ</t>
    </rPh>
    <rPh sb="5" eb="7">
      <t>ナイカ</t>
    </rPh>
    <rPh sb="8" eb="11">
      <t>ショウカキ</t>
    </rPh>
    <rPh sb="11" eb="13">
      <t>ナイカ</t>
    </rPh>
    <rPh sb="14" eb="17">
      <t>ジュンカンキ</t>
    </rPh>
    <rPh sb="17" eb="19">
      <t>ナイカ</t>
    </rPh>
    <rPh sb="20" eb="23">
      <t>ショウニカ</t>
    </rPh>
    <rPh sb="24" eb="26">
      <t>ゲカ</t>
    </rPh>
    <rPh sb="27" eb="29">
      <t>シンゾウ</t>
    </rPh>
    <rPh sb="29" eb="31">
      <t>ケッカン</t>
    </rPh>
    <rPh sb="31" eb="33">
      <t>ゲカ</t>
    </rPh>
    <rPh sb="34" eb="36">
      <t>ニュウセン</t>
    </rPh>
    <rPh sb="36" eb="38">
      <t>ゲカ</t>
    </rPh>
    <rPh sb="39" eb="41">
      <t>セイケイ</t>
    </rPh>
    <rPh sb="41" eb="43">
      <t>ゲカ</t>
    </rPh>
    <rPh sb="44" eb="47">
      <t>ノウシンケイ</t>
    </rPh>
    <rPh sb="47" eb="49">
      <t>ゲカ</t>
    </rPh>
    <rPh sb="50" eb="52">
      <t>ヒフ</t>
    </rPh>
    <rPh sb="52" eb="53">
      <t>カ</t>
    </rPh>
    <rPh sb="54" eb="56">
      <t>ケイセイ</t>
    </rPh>
    <rPh sb="56" eb="58">
      <t>ゲカ</t>
    </rPh>
    <rPh sb="59" eb="62">
      <t>ヒニョウキ</t>
    </rPh>
    <rPh sb="62" eb="63">
      <t>カ</t>
    </rPh>
    <rPh sb="64" eb="65">
      <t>サン</t>
    </rPh>
    <rPh sb="65" eb="67">
      <t>フジン</t>
    </rPh>
    <rPh sb="67" eb="68">
      <t>カ</t>
    </rPh>
    <rPh sb="69" eb="71">
      <t>ガンカ</t>
    </rPh>
    <rPh sb="72" eb="74">
      <t>ジビ</t>
    </rPh>
    <rPh sb="74" eb="76">
      <t>インコウ</t>
    </rPh>
    <rPh sb="76" eb="77">
      <t>カ</t>
    </rPh>
    <rPh sb="78" eb="81">
      <t>ホウシャセン</t>
    </rPh>
    <rPh sb="81" eb="82">
      <t>カ</t>
    </rPh>
    <rPh sb="83" eb="86">
      <t>シンケイカ</t>
    </rPh>
    <rPh sb="86" eb="88">
      <t>セイシン</t>
    </rPh>
    <rPh sb="88" eb="89">
      <t>カ</t>
    </rPh>
    <rPh sb="90" eb="92">
      <t>シカ</t>
    </rPh>
    <rPh sb="92" eb="94">
      <t>コウクウ</t>
    </rPh>
    <rPh sb="94" eb="96">
      <t>ゲカ</t>
    </rPh>
    <rPh sb="97" eb="99">
      <t>マスイ</t>
    </rPh>
    <rPh sb="99" eb="100">
      <t>カ</t>
    </rPh>
    <rPh sb="110" eb="111">
      <t>カ</t>
    </rPh>
    <rPh sb="112" eb="114">
      <t>ビョウリ</t>
    </rPh>
    <rPh sb="118" eb="120">
      <t>キュウキュウ</t>
    </rPh>
    <rPh sb="120" eb="121">
      <t>カ</t>
    </rPh>
    <phoneticPr fontId="16"/>
  </si>
  <si>
    <t>VISA、
MASTER、
AMEX、
JCB</t>
    <phoneticPr fontId="1"/>
  </si>
  <si>
    <t>通訳機ポケトーク：24時間対応</t>
    <phoneticPr fontId="1"/>
  </si>
  <si>
    <t>医療法人　林病院</t>
    <rPh sb="0" eb="2">
      <t>イリョウ</t>
    </rPh>
    <rPh sb="2" eb="4">
      <t>ホウジン</t>
    </rPh>
    <rPh sb="5" eb="6">
      <t>ハヤシ</t>
    </rPh>
    <rPh sb="6" eb="8">
      <t>ビョウイン</t>
    </rPh>
    <phoneticPr fontId="16"/>
  </si>
  <si>
    <t>Hayashi Hospital</t>
    <phoneticPr fontId="1"/>
  </si>
  <si>
    <t>915-8511</t>
    <phoneticPr fontId="1"/>
  </si>
  <si>
    <t>福井県越前市府中１丁目3-5</t>
    <rPh sb="0" eb="3">
      <t>フクイケン</t>
    </rPh>
    <rPh sb="3" eb="6">
      <t>エチゼンシ</t>
    </rPh>
    <rPh sb="6" eb="8">
      <t>フチュウ</t>
    </rPh>
    <rPh sb="9" eb="11">
      <t>チョウメ</t>
    </rPh>
    <phoneticPr fontId="1"/>
  </si>
  <si>
    <t>1-3-5,hutyu,etizensi,fukui</t>
    <phoneticPr fontId="1"/>
  </si>
  <si>
    <t>0778-22-0336</t>
    <phoneticPr fontId="1"/>
  </si>
  <si>
    <t>月～金
8:00～12:00
（救急外来24時間対応)　</t>
    <phoneticPr fontId="46"/>
  </si>
  <si>
    <t>http://www.hayashi-hospital.or.jp</t>
    <phoneticPr fontId="46"/>
  </si>
  <si>
    <t>内科：EN
外科：EN
整形外科：EN
脳神経外科：EN</t>
    <phoneticPr fontId="16"/>
  </si>
  <si>
    <t>VISA、MASTER、JCB、AMEX、Diners Club、DISCOVER、DC、MUFGCARD、UFJ、NICOS</t>
    <phoneticPr fontId="1"/>
  </si>
  <si>
    <t>タブレット端末可</t>
    <rPh sb="5" eb="7">
      <t>タンマツ</t>
    </rPh>
    <rPh sb="7" eb="8">
      <t>カ</t>
    </rPh>
    <phoneticPr fontId="1"/>
  </si>
  <si>
    <t>坂井市立三国病院</t>
    <rPh sb="0" eb="4">
      <t>サカイシリツ</t>
    </rPh>
    <rPh sb="4" eb="8">
      <t>ミクニビョウイン</t>
    </rPh>
    <phoneticPr fontId="16"/>
  </si>
  <si>
    <t>Sakai municipal mikuni hospital</t>
    <phoneticPr fontId="1"/>
  </si>
  <si>
    <t>913-8611</t>
    <phoneticPr fontId="1"/>
  </si>
  <si>
    <t>福井県坂井市三国町中央一丁目2番34号</t>
    <rPh sb="0" eb="3">
      <t>フクイケン</t>
    </rPh>
    <rPh sb="3" eb="5">
      <t>サカイ</t>
    </rPh>
    <rPh sb="5" eb="6">
      <t>シ</t>
    </rPh>
    <rPh sb="6" eb="9">
      <t>ミクニチョウ</t>
    </rPh>
    <rPh sb="9" eb="11">
      <t>チュウオウ</t>
    </rPh>
    <rPh sb="11" eb="12">
      <t>イチ</t>
    </rPh>
    <rPh sb="12" eb="14">
      <t>チョウメ</t>
    </rPh>
    <rPh sb="15" eb="16">
      <t>バン</t>
    </rPh>
    <rPh sb="18" eb="19">
      <t>ゴウ</t>
    </rPh>
    <phoneticPr fontId="1"/>
  </si>
  <si>
    <t>1-2-34,Mikunichochuo,Sakai,Fukui,913-8611</t>
    <phoneticPr fontId="1"/>
  </si>
  <si>
    <t>0776-82-0480</t>
    <phoneticPr fontId="1"/>
  </si>
  <si>
    <t>月～土　8:30～11:30（救急外来24時間対応)　</t>
    <rPh sb="2" eb="3">
      <t>ド</t>
    </rPh>
    <phoneticPr fontId="1"/>
  </si>
  <si>
    <t>https://www.city.fukui-sakai.lg.jp/byouin/index.html</t>
    <phoneticPr fontId="46"/>
  </si>
  <si>
    <t>診療科：小児科、内科、整形外科、皮膚科、産婦人科、耳鼻咽喉科、脳神経外科、泌尿器科、眼科、外科、心臓血管外科　外国語：英語、中国語、韓国語、ポルトガル語、スペイン語、ベトナム語、ロシア語、タイ語、タガログ語、ネパール語、インドネシア語、ヒンディー語、フランス語、ドイツ語、イタリア語、マレー語、ミャンマー語、クメール語、モンゴル語</t>
    <rPh sb="0" eb="3">
      <t>シンリョウカ</t>
    </rPh>
    <rPh sb="4" eb="7">
      <t>ショウニカ</t>
    </rPh>
    <rPh sb="8" eb="10">
      <t>ナイカ</t>
    </rPh>
    <rPh sb="11" eb="15">
      <t>セイケイゲカ</t>
    </rPh>
    <rPh sb="16" eb="19">
      <t>ヒフカ</t>
    </rPh>
    <rPh sb="20" eb="24">
      <t>サンフジンカ</t>
    </rPh>
    <rPh sb="25" eb="30">
      <t>ジビインコウカ</t>
    </rPh>
    <rPh sb="31" eb="36">
      <t>ノウシンケイゲカ</t>
    </rPh>
    <rPh sb="37" eb="41">
      <t>ヒニョウキカ</t>
    </rPh>
    <rPh sb="42" eb="44">
      <t>ガンカ</t>
    </rPh>
    <rPh sb="45" eb="47">
      <t>ゲカ</t>
    </rPh>
    <rPh sb="48" eb="54">
      <t>シンゾウケッカンゲカ</t>
    </rPh>
    <rPh sb="55" eb="58">
      <t>ガイコクゴ</t>
    </rPh>
    <rPh sb="59" eb="61">
      <t>エイゴ</t>
    </rPh>
    <rPh sb="62" eb="65">
      <t>チュウゴクゴ</t>
    </rPh>
    <rPh sb="66" eb="69">
      <t>カンコクゴ</t>
    </rPh>
    <rPh sb="75" eb="76">
      <t>ゴ</t>
    </rPh>
    <rPh sb="81" eb="82">
      <t>ゴ</t>
    </rPh>
    <rPh sb="87" eb="88">
      <t>ゴ</t>
    </rPh>
    <rPh sb="92" eb="93">
      <t>ゴ</t>
    </rPh>
    <rPh sb="96" eb="97">
      <t>ゴ</t>
    </rPh>
    <rPh sb="102" eb="103">
      <t>ゴ</t>
    </rPh>
    <rPh sb="108" eb="109">
      <t>ゴ</t>
    </rPh>
    <rPh sb="116" eb="117">
      <t>ゴ</t>
    </rPh>
    <rPh sb="123" eb="124">
      <t>ゴ</t>
    </rPh>
    <rPh sb="129" eb="130">
      <t>ゴ</t>
    </rPh>
    <rPh sb="134" eb="135">
      <t>ゴ</t>
    </rPh>
    <rPh sb="140" eb="141">
      <t>ゴ</t>
    </rPh>
    <rPh sb="145" eb="146">
      <t>ゴ</t>
    </rPh>
    <rPh sb="152" eb="153">
      <t>ゴ</t>
    </rPh>
    <rPh sb="158" eb="159">
      <t>ゴ</t>
    </rPh>
    <rPh sb="164" eb="165">
      <t>ゴ</t>
    </rPh>
    <phoneticPr fontId="1"/>
  </si>
  <si>
    <t>JCB、AMEX、DinersClub、VISA、MASTER</t>
    <phoneticPr fontId="1"/>
  </si>
  <si>
    <t>医療機関向け多言語通訳アプリにて対応可</t>
    <rPh sb="0" eb="5">
      <t>イリョウキカンム</t>
    </rPh>
    <rPh sb="6" eb="9">
      <t>タゲンゴ</t>
    </rPh>
    <rPh sb="9" eb="11">
      <t>ツウヤク</t>
    </rPh>
    <rPh sb="16" eb="19">
      <t>タイオウカ</t>
    </rPh>
    <phoneticPr fontId="1"/>
  </si>
  <si>
    <t>２０言語対応（医療・機械通訳）。２４時間。</t>
    <rPh sb="7" eb="9">
      <t>イリョウ</t>
    </rPh>
    <rPh sb="10" eb="14">
      <t>キカイツウヤク</t>
    </rPh>
    <phoneticPr fontId="1"/>
  </si>
  <si>
    <t>1901 中北</t>
  </si>
  <si>
    <t>国立病院機構甲府病院</t>
    <phoneticPr fontId="1"/>
  </si>
  <si>
    <t>National Hospital Organization Kofu National Hospital</t>
    <phoneticPr fontId="1"/>
  </si>
  <si>
    <t>400-0006</t>
  </si>
  <si>
    <t>山梨県甲府市天神町11-35</t>
    <rPh sb="0" eb="3">
      <t>ヤマナシケン</t>
    </rPh>
    <rPh sb="3" eb="6">
      <t>コウフシ</t>
    </rPh>
    <rPh sb="6" eb="9">
      <t>テンジンチョウ</t>
    </rPh>
    <phoneticPr fontId="46"/>
  </si>
  <si>
    <t>Yamanashi Pref.Kofu-shi Tenjinchou11-35</t>
  </si>
  <si>
    <t>055-253-6131</t>
  </si>
  <si>
    <t>月-金8:30-11:00</t>
    <rPh sb="0" eb="1">
      <t>ゲツ</t>
    </rPh>
    <rPh sb="2" eb="3">
      <t>キン</t>
    </rPh>
    <phoneticPr fontId="46"/>
  </si>
  <si>
    <t>内科:EN 小児科:EN 外科:EN 整形外科:EN 眼科:EN 脳神経外科:EN 産婦人科:EN</t>
    <rPh sb="0" eb="2">
      <t>ナイカ</t>
    </rPh>
    <rPh sb="6" eb="9">
      <t>ショウニカ</t>
    </rPh>
    <rPh sb="13" eb="15">
      <t>ゲカ</t>
    </rPh>
    <rPh sb="19" eb="21">
      <t>セイケイ</t>
    </rPh>
    <rPh sb="21" eb="23">
      <t>ゲカ</t>
    </rPh>
    <rPh sb="27" eb="29">
      <t>ガンカ</t>
    </rPh>
    <rPh sb="33" eb="36">
      <t>ノウシンケイ</t>
    </rPh>
    <rPh sb="36" eb="38">
      <t>ゲカ</t>
    </rPh>
    <rPh sb="42" eb="46">
      <t>サンフジンカ</t>
    </rPh>
    <phoneticPr fontId="46"/>
  </si>
  <si>
    <t>独立行政法人地域医療機能推進機構山梨病院</t>
    <rPh sb="0" eb="2">
      <t>ドクリツ</t>
    </rPh>
    <rPh sb="2" eb="4">
      <t>ギョウセイ</t>
    </rPh>
    <rPh sb="4" eb="6">
      <t>ホウジン</t>
    </rPh>
    <rPh sb="6" eb="16">
      <t>チイキイリョウキノウスイシンキコウ</t>
    </rPh>
    <rPh sb="16" eb="18">
      <t>ヤマナシ</t>
    </rPh>
    <rPh sb="18" eb="20">
      <t>ビョウイン</t>
    </rPh>
    <phoneticPr fontId="46"/>
  </si>
  <si>
    <t>Japan Community Healthcare Organization Yamanashi Hospital</t>
  </si>
  <si>
    <t>400-0025</t>
  </si>
  <si>
    <t>山梨県甲府市朝日3-11-16</t>
    <rPh sb="0" eb="3">
      <t>ヤマナシケン</t>
    </rPh>
    <rPh sb="3" eb="6">
      <t>コウフシ</t>
    </rPh>
    <rPh sb="6" eb="8">
      <t>アサヒ</t>
    </rPh>
    <phoneticPr fontId="46"/>
  </si>
  <si>
    <t>Yamanashi Pref.Kofu-shi Asahi3-11-16</t>
  </si>
  <si>
    <t>055-252-8831</t>
  </si>
  <si>
    <t>月-金8:30-17:00</t>
    <rPh sb="0" eb="1">
      <t>ゲツ</t>
    </rPh>
    <rPh sb="2" eb="3">
      <t>キン</t>
    </rPh>
    <phoneticPr fontId="46"/>
  </si>
  <si>
    <t>内科:EN 外科:EN 整形外科:EN</t>
    <rPh sb="0" eb="2">
      <t>ナイカ</t>
    </rPh>
    <rPh sb="6" eb="8">
      <t>ゲカ</t>
    </rPh>
    <rPh sb="12" eb="16">
      <t>セイケイゲカ</t>
    </rPh>
    <phoneticPr fontId="46"/>
  </si>
  <si>
    <t>国立大学法人山梨大学医学部附属病院</t>
    <rPh sb="0" eb="17">
      <t>コクリツダイガクホウジンヤマナシダイガクイガクブフゾクビョウイン</t>
    </rPh>
    <phoneticPr fontId="46"/>
  </si>
  <si>
    <t>University Of Yamanashi Hospital</t>
  </si>
  <si>
    <t>409-3821</t>
  </si>
  <si>
    <t>山梨県中央市下河東1110</t>
    <rPh sb="0" eb="3">
      <t>ヤマナシケン</t>
    </rPh>
    <rPh sb="3" eb="6">
      <t>チュウオウシ</t>
    </rPh>
    <rPh sb="6" eb="7">
      <t>シモ</t>
    </rPh>
    <rPh sb="7" eb="9">
      <t>カワトウ</t>
    </rPh>
    <phoneticPr fontId="46"/>
  </si>
  <si>
    <t>Yamanashi Pref.Chuo-shi Shimokatou1110</t>
  </si>
  <si>
    <t>055-273-1111</t>
  </si>
  <si>
    <t>月-金8:30-10:30</t>
    <rPh sb="0" eb="1">
      <t>ゲツ</t>
    </rPh>
    <rPh sb="2" eb="3">
      <t>キン</t>
    </rPh>
    <phoneticPr fontId="46"/>
  </si>
  <si>
    <t>小児科:EN 精神科:EN 皮膚科:EN 整形外科:EN 脳神経外科:EN 麻酔科:EN 産婦人科:EN 泌尿器科:EN 眼科:EN 耳鼻咽喉科:EN 放射線科:EN、VI 口腔外科:EN 第一内科:EN、ZH 第二内科:EN 第三内科:EN 第一外科:EN 第二外科:EN 神経内科:EN、ZH 血液内科:EN 形成外科:EN 救急科:EN</t>
    <rPh sb="0" eb="3">
      <t>ショウニカ</t>
    </rPh>
    <rPh sb="7" eb="10">
      <t>セイシンカ</t>
    </rPh>
    <rPh sb="14" eb="17">
      <t>ヒフカ</t>
    </rPh>
    <rPh sb="21" eb="23">
      <t>セイケイ</t>
    </rPh>
    <rPh sb="23" eb="25">
      <t>ゲカ</t>
    </rPh>
    <rPh sb="29" eb="34">
      <t>ノウシンケイゲカ</t>
    </rPh>
    <rPh sb="38" eb="41">
      <t>マスイカ</t>
    </rPh>
    <rPh sb="45" eb="49">
      <t>サンフジンカ</t>
    </rPh>
    <rPh sb="53" eb="57">
      <t>ヒニョウキカ</t>
    </rPh>
    <rPh sb="61" eb="63">
      <t>ガンカ</t>
    </rPh>
    <rPh sb="67" eb="72">
      <t>ジビインコウカ</t>
    </rPh>
    <rPh sb="76" eb="80">
      <t>ホウシャセンカ</t>
    </rPh>
    <rPh sb="87" eb="91">
      <t>コウクウゲカ</t>
    </rPh>
    <rPh sb="95" eb="97">
      <t>ダイイチ</t>
    </rPh>
    <rPh sb="97" eb="99">
      <t>ナイカ</t>
    </rPh>
    <rPh sb="106" eb="108">
      <t>ダイニ</t>
    </rPh>
    <rPh sb="108" eb="110">
      <t>ナイカ</t>
    </rPh>
    <rPh sb="114" eb="115">
      <t>ダイ</t>
    </rPh>
    <rPh sb="115" eb="116">
      <t>サン</t>
    </rPh>
    <rPh sb="116" eb="118">
      <t>ナイカ</t>
    </rPh>
    <rPh sb="122" eb="124">
      <t>ダイイチ</t>
    </rPh>
    <rPh sb="124" eb="126">
      <t>ゲカ</t>
    </rPh>
    <phoneticPr fontId="46"/>
  </si>
  <si>
    <t>国民健康保険韮崎市立病院</t>
    <rPh sb="0" eb="12">
      <t>コクミンケンコウホケンニラサキシリツビョウイン</t>
    </rPh>
    <phoneticPr fontId="46"/>
  </si>
  <si>
    <t>Nirasaki City Hospital</t>
  </si>
  <si>
    <t>407-0024</t>
  </si>
  <si>
    <t>山梨県韮崎市本町3-5-3</t>
    <rPh sb="0" eb="3">
      <t>ヤマナシケン</t>
    </rPh>
    <rPh sb="3" eb="6">
      <t>ニラサキシ</t>
    </rPh>
    <rPh sb="6" eb="8">
      <t>ホンマチ</t>
    </rPh>
    <phoneticPr fontId="46"/>
  </si>
  <si>
    <t>Yamanashi Pref.Nirasaki-shi Honmachi3-5-3</t>
  </si>
  <si>
    <t>0551-22-1221</t>
  </si>
  <si>
    <t>月-金8:30-16:30</t>
    <rPh sb="0" eb="1">
      <t>ゲツ</t>
    </rPh>
    <rPh sb="2" eb="3">
      <t>キン</t>
    </rPh>
    <phoneticPr fontId="46"/>
  </si>
  <si>
    <t>内科:EN、ZH 外科EN、ZH 小児科EN、ZH 整形外科EN、ZH</t>
    <rPh sb="0" eb="2">
      <t>ナイカ</t>
    </rPh>
    <rPh sb="9" eb="11">
      <t>ゲカ</t>
    </rPh>
    <rPh sb="17" eb="20">
      <t>ショウニカ</t>
    </rPh>
    <rPh sb="26" eb="28">
      <t>セイケイ</t>
    </rPh>
    <rPh sb="28" eb="30">
      <t>ゲカ</t>
    </rPh>
    <phoneticPr fontId="46"/>
  </si>
  <si>
    <t>19山梨県</t>
  </si>
  <si>
    <t>宮川病院</t>
    <rPh sb="0" eb="4">
      <t>ミヤガワビョウイン</t>
    </rPh>
    <phoneticPr fontId="9"/>
  </si>
  <si>
    <t>Miyagawa Hospital</t>
  </si>
  <si>
    <t>400-0211</t>
  </si>
  <si>
    <t>山梨県南アルプス市上今諏訪1750</t>
    <rPh sb="0" eb="3">
      <t>ヤマナシケン</t>
    </rPh>
    <rPh sb="3" eb="4">
      <t>ミナミ</t>
    </rPh>
    <rPh sb="8" eb="9">
      <t>シ</t>
    </rPh>
    <rPh sb="9" eb="10">
      <t>カミ</t>
    </rPh>
    <rPh sb="10" eb="11">
      <t>コン</t>
    </rPh>
    <rPh sb="11" eb="13">
      <t>スワ</t>
    </rPh>
    <phoneticPr fontId="9"/>
  </si>
  <si>
    <t>Yamanashi Pref.Minamialps-shi Kamiimasuwa1750</t>
  </si>
  <si>
    <t>055-282-1107</t>
  </si>
  <si>
    <t>月-金:8:30-17:30　土:8:30-12:30</t>
    <rPh sb="0" eb="1">
      <t>ツキ</t>
    </rPh>
    <rPh sb="2" eb="3">
      <t>キン</t>
    </rPh>
    <rPh sb="15" eb="16">
      <t>ツチ</t>
    </rPh>
    <phoneticPr fontId="9"/>
  </si>
  <si>
    <t>内科:EN 外科:EN 消化器科:EN 整形外科:EN</t>
  </si>
  <si>
    <t>翻訳機</t>
    <rPh sb="0" eb="3">
      <t>ホンヤクキ</t>
    </rPh>
    <phoneticPr fontId="9"/>
  </si>
  <si>
    <t>今井小児科</t>
    <rPh sb="0" eb="2">
      <t>イマイ</t>
    </rPh>
    <rPh sb="2" eb="5">
      <t>ショウニカ</t>
    </rPh>
    <phoneticPr fontId="9"/>
  </si>
  <si>
    <t>Imai Pediatric Clinic</t>
  </si>
  <si>
    <t>400-0854</t>
  </si>
  <si>
    <t>山梨県甲府市中小河原町1589</t>
    <rPh sb="0" eb="3">
      <t>ヤマナシケン</t>
    </rPh>
    <rPh sb="3" eb="6">
      <t>コウフシ</t>
    </rPh>
    <rPh sb="6" eb="10">
      <t>ナカコガワラ</t>
    </rPh>
    <rPh sb="10" eb="11">
      <t>マチ</t>
    </rPh>
    <phoneticPr fontId="9"/>
  </si>
  <si>
    <t>Yamanashi Pref.Kofu-shi Nakakogawaramachi1589</t>
  </si>
  <si>
    <t>055-241-5636</t>
  </si>
  <si>
    <t>月、火、木、金8:30-12:00、15:00-18:00　土8:30-12:00</t>
    <rPh sb="0" eb="1">
      <t>ゲツ</t>
    </rPh>
    <rPh sb="2" eb="3">
      <t>ヒ</t>
    </rPh>
    <rPh sb="4" eb="5">
      <t>キ</t>
    </rPh>
    <rPh sb="6" eb="7">
      <t>キン</t>
    </rPh>
    <rPh sb="30" eb="31">
      <t>ツチ</t>
    </rPh>
    <phoneticPr fontId="9"/>
  </si>
  <si>
    <t>小児科：EN、ZH</t>
  </si>
  <si>
    <t>ひろクリニック</t>
  </si>
  <si>
    <t>HIRO Medical Clinic</t>
  </si>
  <si>
    <t>400-0855</t>
  </si>
  <si>
    <t>山梨県甲府市中小河原1-9-12</t>
    <rPh sb="0" eb="3">
      <t>ヤマナシケン</t>
    </rPh>
    <rPh sb="3" eb="6">
      <t>コウフシ</t>
    </rPh>
    <rPh sb="6" eb="10">
      <t>ナカコガワラ</t>
    </rPh>
    <phoneticPr fontId="9"/>
  </si>
  <si>
    <t>Yamanashi Pref.Kofu-shi Nakakogawara1-9-12</t>
  </si>
  <si>
    <t>055-241-2313</t>
  </si>
  <si>
    <t>月、火、木、金9:00-12:00、14:00-18:00　土9:00-13:00</t>
    <rPh sb="0" eb="1">
      <t>ゲツ</t>
    </rPh>
    <rPh sb="2" eb="3">
      <t>ヒ</t>
    </rPh>
    <rPh sb="4" eb="5">
      <t>キ</t>
    </rPh>
    <rPh sb="6" eb="7">
      <t>キン</t>
    </rPh>
    <rPh sb="30" eb="31">
      <t>ツチ</t>
    </rPh>
    <phoneticPr fontId="9"/>
  </si>
  <si>
    <t>内科：EN
消化器科：：EN
外科：：EN
胃腸科：：EN
こう門科：：EN</t>
    <rPh sb="0" eb="2">
      <t>ナイカ</t>
    </rPh>
    <rPh sb="6" eb="10">
      <t>ショウカキカ</t>
    </rPh>
    <rPh sb="15" eb="17">
      <t>ゲカ</t>
    </rPh>
    <rPh sb="22" eb="25">
      <t>イチョウカ</t>
    </rPh>
    <rPh sb="32" eb="33">
      <t>モン</t>
    </rPh>
    <rPh sb="33" eb="34">
      <t>カ</t>
    </rPh>
    <phoneticPr fontId="9"/>
  </si>
  <si>
    <t>井上内科小児科医院</t>
    <rPh sb="0" eb="2">
      <t>イノウエ</t>
    </rPh>
    <rPh sb="2" eb="4">
      <t>ナイカ</t>
    </rPh>
    <rPh sb="4" eb="7">
      <t>ショウニカ</t>
    </rPh>
    <rPh sb="7" eb="9">
      <t>イイン</t>
    </rPh>
    <phoneticPr fontId="9"/>
  </si>
  <si>
    <t>Inoue Internal Medical Pediatric Clinic</t>
  </si>
  <si>
    <t>山梨県甲府市朝日1-4-12</t>
    <rPh sb="0" eb="3">
      <t>ヤマナシケン</t>
    </rPh>
    <rPh sb="3" eb="6">
      <t>コウフシ</t>
    </rPh>
    <rPh sb="6" eb="8">
      <t>アサヒ</t>
    </rPh>
    <phoneticPr fontId="9"/>
  </si>
  <si>
    <t>Yamanashi Pref.Kofu-shi Asahi1-4-12</t>
  </si>
  <si>
    <t>055-251-7700</t>
  </si>
  <si>
    <t>月-金9:00-12:00、15:00-17:30、土9:00-12:00</t>
    <rPh sb="0" eb="1">
      <t>ゲツ</t>
    </rPh>
    <rPh sb="2" eb="3">
      <t>キン</t>
    </rPh>
    <rPh sb="26" eb="27">
      <t>ツチ</t>
    </rPh>
    <phoneticPr fontId="9"/>
  </si>
  <si>
    <t>内科：EN
消化器科：EN
小児科：EN
神経内科：EN</t>
    <rPh sb="0" eb="2">
      <t>ナイカ</t>
    </rPh>
    <rPh sb="6" eb="10">
      <t>ショウカキカ</t>
    </rPh>
    <rPh sb="14" eb="17">
      <t>ショウニカ</t>
    </rPh>
    <rPh sb="21" eb="23">
      <t>シンケイ</t>
    </rPh>
    <rPh sb="23" eb="25">
      <t>ナイカ</t>
    </rPh>
    <phoneticPr fontId="9"/>
  </si>
  <si>
    <t>新津小児科</t>
  </si>
  <si>
    <t>Nitsu Pedistric Clinic</t>
  </si>
  <si>
    <t>400-0812</t>
  </si>
  <si>
    <t>山梨県甲府市和戸町1002-5</t>
    <rPh sb="0" eb="3">
      <t>ヤマナシケン</t>
    </rPh>
    <rPh sb="3" eb="6">
      <t>コウフシ</t>
    </rPh>
    <rPh sb="6" eb="9">
      <t>ワドマチ</t>
    </rPh>
    <phoneticPr fontId="9"/>
  </si>
  <si>
    <t>Yamanashi Pref.Kofu-shi wadomachi1002-5</t>
  </si>
  <si>
    <t>055-233-1014</t>
  </si>
  <si>
    <t>月-土・日9:00-18:00</t>
    <rPh sb="0" eb="1">
      <t>ゲツ</t>
    </rPh>
    <rPh sb="2" eb="3">
      <t>ツチ</t>
    </rPh>
    <rPh sb="4" eb="5">
      <t>ヒ</t>
    </rPh>
    <phoneticPr fontId="9"/>
  </si>
  <si>
    <t>小児科：EN</t>
    <rPh sb="0" eb="3">
      <t>ショウニカ</t>
    </rPh>
    <phoneticPr fontId="13"/>
  </si>
  <si>
    <t>のだ内科クリニック</t>
  </si>
  <si>
    <t>Noda Medical Clinic</t>
  </si>
  <si>
    <t>400-0027</t>
  </si>
  <si>
    <t>山梨県甲府市富士見1-7-35</t>
    <rPh sb="0" eb="3">
      <t>ヤマナシケン</t>
    </rPh>
    <rPh sb="3" eb="6">
      <t>コウフシ</t>
    </rPh>
    <rPh sb="6" eb="9">
      <t>フジミ</t>
    </rPh>
    <phoneticPr fontId="9"/>
  </si>
  <si>
    <t>Yamanashi Pref.Kofu-shi Fujimi1-7-35</t>
  </si>
  <si>
    <t>055-253-2119</t>
  </si>
  <si>
    <t>月-金9:00-12:30、15:00-18:00　土（第4土除く）9:00-12:30</t>
    <rPh sb="0" eb="1">
      <t>ゲツ</t>
    </rPh>
    <rPh sb="2" eb="3">
      <t>キン</t>
    </rPh>
    <rPh sb="26" eb="27">
      <t>ツチ</t>
    </rPh>
    <rPh sb="28" eb="29">
      <t>ダイ</t>
    </rPh>
    <rPh sb="30" eb="31">
      <t>ド</t>
    </rPh>
    <rPh sb="31" eb="32">
      <t>ノゾ</t>
    </rPh>
    <phoneticPr fontId="9"/>
  </si>
  <si>
    <t>日原内科小児科医院</t>
    <rPh sb="0" eb="2">
      <t>ヒハラ</t>
    </rPh>
    <rPh sb="2" eb="4">
      <t>ナイカ</t>
    </rPh>
    <rPh sb="4" eb="7">
      <t>ショウニカ</t>
    </rPh>
    <rPh sb="7" eb="9">
      <t>イイン</t>
    </rPh>
    <phoneticPr fontId="9"/>
  </si>
  <si>
    <t>Hihara Internal and Pediatric Clinic</t>
  </si>
  <si>
    <t>山梨県甲府市天神町14-45</t>
    <rPh sb="0" eb="3">
      <t>ヤマナシケン</t>
    </rPh>
    <rPh sb="3" eb="6">
      <t>コウフシ</t>
    </rPh>
    <rPh sb="6" eb="9">
      <t>テンジンチョウ</t>
    </rPh>
    <phoneticPr fontId="9"/>
  </si>
  <si>
    <t>Yamanashi Pref.Kofu-shi Tenjinchou14-45</t>
  </si>
  <si>
    <t>055-252-8786</t>
  </si>
  <si>
    <t>月、火、木、金9:00-12:00、14:00-18:00　水、土9:00-12:00</t>
    <rPh sb="0" eb="1">
      <t>ゲツ</t>
    </rPh>
    <rPh sb="2" eb="3">
      <t>ヒ</t>
    </rPh>
    <rPh sb="4" eb="5">
      <t>キ</t>
    </rPh>
    <rPh sb="6" eb="7">
      <t>キン</t>
    </rPh>
    <rPh sb="30" eb="31">
      <t>スイ</t>
    </rPh>
    <rPh sb="32" eb="33">
      <t>ツチ</t>
    </rPh>
    <phoneticPr fontId="9"/>
  </si>
  <si>
    <t>内科：EN
小児科：EN</t>
    <rPh sb="0" eb="2">
      <t>ナイカ</t>
    </rPh>
    <rPh sb="6" eb="9">
      <t>ショウニカ</t>
    </rPh>
    <phoneticPr fontId="9"/>
  </si>
  <si>
    <t>竜王ペイン（痛み）クリニック</t>
    <rPh sb="0" eb="2">
      <t>リュウオウ</t>
    </rPh>
    <rPh sb="6" eb="7">
      <t>イタ</t>
    </rPh>
    <phoneticPr fontId="9"/>
  </si>
  <si>
    <t>Ryuo Pein（itami） Clinic</t>
  </si>
  <si>
    <t>400-0126</t>
  </si>
  <si>
    <t>山梨県甲斐市大下条1600-5</t>
    <rPh sb="0" eb="3">
      <t>ヤマナシケン</t>
    </rPh>
    <rPh sb="3" eb="6">
      <t>カイシ</t>
    </rPh>
    <rPh sb="6" eb="9">
      <t>オオシモジョウ</t>
    </rPh>
    <phoneticPr fontId="9"/>
  </si>
  <si>
    <t>Yamanashi Pref.Kai-shi ooshimojou1600-5</t>
  </si>
  <si>
    <t>055-298-6666</t>
  </si>
  <si>
    <t>月水木9:00-12:00、15:00-18:00　火金9:00-12:00　土9:00-12:00、15:00-18:00</t>
    <rPh sb="0" eb="1">
      <t>ゲツ</t>
    </rPh>
    <rPh sb="1" eb="2">
      <t>スイ</t>
    </rPh>
    <rPh sb="2" eb="3">
      <t>キ</t>
    </rPh>
    <rPh sb="26" eb="27">
      <t>ヒ</t>
    </rPh>
    <rPh sb="27" eb="28">
      <t>キン</t>
    </rPh>
    <rPh sb="39" eb="40">
      <t>ツチ</t>
    </rPh>
    <phoneticPr fontId="9"/>
  </si>
  <si>
    <t>麻酔科：EN、ZH、KO
内科：EN、ZH、KO
リハビリ科：EN、ZH、KO</t>
    <rPh sb="0" eb="2">
      <t>マスイ</t>
    </rPh>
    <rPh sb="2" eb="3">
      <t>カ</t>
    </rPh>
    <rPh sb="29" eb="30">
      <t>カ</t>
    </rPh>
    <phoneticPr fontId="48"/>
  </si>
  <si>
    <t>北原内科クリニック</t>
    <rPh sb="0" eb="2">
      <t>キタハラ</t>
    </rPh>
    <rPh sb="2" eb="4">
      <t>ナイカ</t>
    </rPh>
    <phoneticPr fontId="9"/>
  </si>
  <si>
    <t>Kitahara Medical Clinic</t>
  </si>
  <si>
    <t>409-3866</t>
  </si>
  <si>
    <t>山梨県中巨摩郡昭和町西条5003-2</t>
    <rPh sb="0" eb="3">
      <t>ヤマナシケン</t>
    </rPh>
    <rPh sb="3" eb="7">
      <t>ナカコマグン</t>
    </rPh>
    <rPh sb="7" eb="10">
      <t>ショウワチョウ</t>
    </rPh>
    <rPh sb="10" eb="12">
      <t>サイジョウ</t>
    </rPh>
    <phoneticPr fontId="9"/>
  </si>
  <si>
    <t>Yamanashi Nakakoma-gun Showa-chou Saijou5003-2</t>
  </si>
  <si>
    <t>055-268-7020</t>
  </si>
  <si>
    <t>月8:30-12:00、14:30-17:00　火金8:30-11:30、14:30-18:00　水8:30-12:00、14:30-17:00　木8:30-12:00（事前予約制）　土8:30-12:30</t>
    <rPh sb="0" eb="1">
      <t>ゲツ</t>
    </rPh>
    <phoneticPr fontId="9"/>
  </si>
  <si>
    <t>内科：EN
小児科：EN</t>
    <rPh sb="0" eb="2">
      <t>ナイカ</t>
    </rPh>
    <rPh sb="6" eb="9">
      <t>ショウニカ</t>
    </rPh>
    <phoneticPr fontId="13"/>
  </si>
  <si>
    <t>まつしたこどもクリニック</t>
  </si>
  <si>
    <t>MATSUSHITA CHILDREN'S CLINIC</t>
  </si>
  <si>
    <t>409-3867</t>
  </si>
  <si>
    <t>山梨県中巨摩郡昭和町清水新居1278-3</t>
    <rPh sb="0" eb="3">
      <t>ヤマナシケン</t>
    </rPh>
    <rPh sb="3" eb="7">
      <t>ナカコマグン</t>
    </rPh>
    <rPh sb="7" eb="10">
      <t>ショウワチョウ</t>
    </rPh>
    <rPh sb="10" eb="12">
      <t>シミズ</t>
    </rPh>
    <rPh sb="12" eb="14">
      <t>アライ</t>
    </rPh>
    <phoneticPr fontId="9"/>
  </si>
  <si>
    <t>Yamanashi Nakakoma-gun Showa-chou shimizuarai1278-3</t>
  </si>
  <si>
    <t>055-269-6711</t>
  </si>
  <si>
    <t>月-金9:00-11:30、15:00-17:30　土9:00-12:00</t>
    <rPh sb="0" eb="1">
      <t>ゲツ</t>
    </rPh>
    <rPh sb="2" eb="3">
      <t>キン</t>
    </rPh>
    <rPh sb="26" eb="27">
      <t>ツチ</t>
    </rPh>
    <phoneticPr fontId="9"/>
  </si>
  <si>
    <t>げんきキッズクリニック</t>
  </si>
  <si>
    <t>Genkikids Clinic</t>
  </si>
  <si>
    <t>409-3863</t>
  </si>
  <si>
    <t>山梨県中巨摩郡昭和町河東中島748-1</t>
    <rPh sb="0" eb="3">
      <t>ヤマナシケン</t>
    </rPh>
    <rPh sb="3" eb="7">
      <t>ナカコマグン</t>
    </rPh>
    <rPh sb="7" eb="10">
      <t>ショウワチョウ</t>
    </rPh>
    <rPh sb="10" eb="12">
      <t>カワトウ</t>
    </rPh>
    <rPh sb="12" eb="14">
      <t>ナカジマ</t>
    </rPh>
    <phoneticPr fontId="9"/>
  </si>
  <si>
    <t>Yamanashi Nakakoma-gun Showa-chou katounakajima748-1</t>
  </si>
  <si>
    <t>055-68-5599</t>
  </si>
  <si>
    <t>月-金8:30-17:00　土8:00-13:00</t>
    <rPh sb="0" eb="1">
      <t>ゲツ</t>
    </rPh>
    <rPh sb="2" eb="3">
      <t>キン</t>
    </rPh>
    <rPh sb="14" eb="15">
      <t>ツチ</t>
    </rPh>
    <phoneticPr fontId="9"/>
  </si>
  <si>
    <t>小児科：EN、ZH、KO</t>
    <rPh sb="0" eb="3">
      <t>ショウニカ</t>
    </rPh>
    <phoneticPr fontId="13"/>
  </si>
  <si>
    <t>森の診療所</t>
  </si>
  <si>
    <t>Mori-no shinryojo</t>
  </si>
  <si>
    <t>409-1501</t>
  </si>
  <si>
    <t>山梨県北杜市大泉町西井出8240-369</t>
    <rPh sb="0" eb="3">
      <t>ヤマナシケン</t>
    </rPh>
    <rPh sb="3" eb="6">
      <t>ホクトシ</t>
    </rPh>
    <rPh sb="6" eb="8">
      <t>オオイズミ</t>
    </rPh>
    <rPh sb="8" eb="9">
      <t>マチ</t>
    </rPh>
    <rPh sb="9" eb="11">
      <t>ニシイ</t>
    </rPh>
    <rPh sb="11" eb="12">
      <t>デ</t>
    </rPh>
    <phoneticPr fontId="9"/>
  </si>
  <si>
    <t>Yamanashi Pref.Hokuto-shi ooizumichou nishiide8240-369</t>
  </si>
  <si>
    <t>0551-30-7887</t>
  </si>
  <si>
    <t>月、火、木、金9:00-12:00、15:00-17:30、土9:00-12:00</t>
    <rPh sb="0" eb="1">
      <t>ゲツ</t>
    </rPh>
    <rPh sb="2" eb="3">
      <t>ヒ</t>
    </rPh>
    <rPh sb="4" eb="5">
      <t>キ</t>
    </rPh>
    <rPh sb="6" eb="7">
      <t>キン</t>
    </rPh>
    <rPh sb="30" eb="31">
      <t>ツチ</t>
    </rPh>
    <phoneticPr fontId="9"/>
  </si>
  <si>
    <t>武井歯科医院</t>
  </si>
  <si>
    <t>TAKEI Dental Clinic</t>
  </si>
  <si>
    <t>400-0032</t>
  </si>
  <si>
    <t>山梨県甲府市中央5-2-10</t>
    <rPh sb="0" eb="3">
      <t>ヤマナシケン</t>
    </rPh>
    <rPh sb="3" eb="6">
      <t>コウフシ</t>
    </rPh>
    <rPh sb="6" eb="8">
      <t>チュウオウ</t>
    </rPh>
    <phoneticPr fontId="9"/>
  </si>
  <si>
    <t>Yamanashi Pref.Kofu-shi Chuo5-2-10</t>
  </si>
  <si>
    <t>055-233-4559</t>
  </si>
  <si>
    <t>月火木金9:00-12:00、14:00-18:00　水土9:00-12:30</t>
    <rPh sb="0" eb="1">
      <t>ゲツ</t>
    </rPh>
    <rPh sb="1" eb="2">
      <t>ヒ</t>
    </rPh>
    <rPh sb="2" eb="4">
      <t>モクキン</t>
    </rPh>
    <rPh sb="27" eb="28">
      <t>ミズ</t>
    </rPh>
    <rPh sb="28" eb="29">
      <t>ツチ</t>
    </rPh>
    <phoneticPr fontId="9"/>
  </si>
  <si>
    <t>歯科：EN、ZH、KO、ES</t>
    <rPh sb="0" eb="2">
      <t>シカ</t>
    </rPh>
    <phoneticPr fontId="13"/>
  </si>
  <si>
    <t>MIHO矯正歯科クリニック</t>
  </si>
  <si>
    <t>mihokyouseishikakurinikku</t>
  </si>
  <si>
    <t>400-0845</t>
  </si>
  <si>
    <t>山梨県甲府市上今井町2339</t>
    <rPh sb="0" eb="3">
      <t>ヤマナシケン</t>
    </rPh>
    <rPh sb="3" eb="6">
      <t>コウフシ</t>
    </rPh>
    <rPh sb="6" eb="9">
      <t>カミイマイ</t>
    </rPh>
    <rPh sb="9" eb="10">
      <t>マチ</t>
    </rPh>
    <phoneticPr fontId="9"/>
  </si>
  <si>
    <t>Yamanashi Pref.Kofu-shi Kamimaimachi2339</t>
  </si>
  <si>
    <t>055-249-8161</t>
  </si>
  <si>
    <t>火、木、金11:00-13:00、15:30-18:00　水15:30-18:00　土9:00-17:00</t>
    <rPh sb="0" eb="1">
      <t>ヒ</t>
    </rPh>
    <rPh sb="2" eb="3">
      <t>キ</t>
    </rPh>
    <rPh sb="4" eb="5">
      <t>キン</t>
    </rPh>
    <rPh sb="29" eb="30">
      <t>スイ</t>
    </rPh>
    <rPh sb="42" eb="43">
      <t>ツチ</t>
    </rPh>
    <phoneticPr fontId="9"/>
  </si>
  <si>
    <t>山梨口腔保健センター</t>
  </si>
  <si>
    <t>Yamanashi Kouku Hoken Center</t>
  </si>
  <si>
    <t>400-0017</t>
  </si>
  <si>
    <t>山梨県甲府市屋形2-1-33</t>
    <rPh sb="0" eb="3">
      <t>ヤマナシケン</t>
    </rPh>
    <rPh sb="3" eb="6">
      <t>コウフシ</t>
    </rPh>
    <rPh sb="6" eb="8">
      <t>ヤカタ</t>
    </rPh>
    <phoneticPr fontId="9"/>
  </si>
  <si>
    <t>Yamanashi Pref.Kofu-shi Yakata2-1-33</t>
  </si>
  <si>
    <t>055-252-9955</t>
  </si>
  <si>
    <t>日祝10:00-17:00</t>
    <rPh sb="0" eb="1">
      <t>ニチ</t>
    </rPh>
    <rPh sb="1" eb="2">
      <t>シュク</t>
    </rPh>
    <phoneticPr fontId="9"/>
  </si>
  <si>
    <t>小田原歯科医院</t>
  </si>
  <si>
    <t>ODAWARA DENTAL CLINIC</t>
  </si>
  <si>
    <t>400-0034</t>
  </si>
  <si>
    <t>山梨県甲府市宝1-11-25</t>
    <rPh sb="0" eb="3">
      <t>ヤマナシケン</t>
    </rPh>
    <rPh sb="3" eb="6">
      <t>コウフシ</t>
    </rPh>
    <rPh sb="6" eb="7">
      <t>タカラ</t>
    </rPh>
    <phoneticPr fontId="9"/>
  </si>
  <si>
    <t>Yamanashi Pref.Kofu-shi Takara1-11-25</t>
  </si>
  <si>
    <t>055-225-5883</t>
  </si>
  <si>
    <t>月火水金9:00-12:00、14:00-20:00　土9:00-14:00</t>
    <rPh sb="0" eb="1">
      <t>ゲツ</t>
    </rPh>
    <rPh sb="1" eb="2">
      <t>カ</t>
    </rPh>
    <rPh sb="2" eb="3">
      <t>スイ</t>
    </rPh>
    <rPh sb="3" eb="4">
      <t>キン</t>
    </rPh>
    <rPh sb="27" eb="28">
      <t>ツチ</t>
    </rPh>
    <phoneticPr fontId="9"/>
  </si>
  <si>
    <t>歯科：EN、ZH、KO、ES、IT、TH、DE、RU、FR</t>
    <rPh sb="0" eb="2">
      <t>シカ</t>
    </rPh>
    <phoneticPr fontId="13"/>
  </si>
  <si>
    <t>石部歯科医院</t>
  </si>
  <si>
    <t>W Dental Care</t>
  </si>
  <si>
    <t>400-0024</t>
  </si>
  <si>
    <t>山梨県甲府市北口2-9-12</t>
    <rPh sb="0" eb="3">
      <t>ヤマナシケン</t>
    </rPh>
    <rPh sb="3" eb="6">
      <t>コウフシ</t>
    </rPh>
    <rPh sb="6" eb="8">
      <t>キタグチ</t>
    </rPh>
    <phoneticPr fontId="9"/>
  </si>
  <si>
    <t>Yamanashi Pref.Kofu-shi Kitaguchi2-9-12</t>
  </si>
  <si>
    <t>055-287-8817</t>
  </si>
  <si>
    <t>月-金8:30-18:00　土日祝9:00-14:30</t>
    <rPh sb="0" eb="1">
      <t>ゲツ</t>
    </rPh>
    <rPh sb="2" eb="3">
      <t>キン</t>
    </rPh>
    <rPh sb="14" eb="16">
      <t>ドニチ</t>
    </rPh>
    <rPh sb="16" eb="17">
      <t>シュク</t>
    </rPh>
    <phoneticPr fontId="9"/>
  </si>
  <si>
    <t>岩下歯科医院</t>
    <rPh sb="0" eb="2">
      <t>イワシタ</t>
    </rPh>
    <rPh sb="2" eb="4">
      <t>シカ</t>
    </rPh>
    <rPh sb="4" eb="6">
      <t>イイン</t>
    </rPh>
    <phoneticPr fontId="9"/>
  </si>
  <si>
    <t>Iwashita Dental Clinic</t>
  </si>
  <si>
    <t>400-0107</t>
  </si>
  <si>
    <t>山梨県甲斐市志田473</t>
    <rPh sb="0" eb="3">
      <t>ヤマナシケン</t>
    </rPh>
    <rPh sb="3" eb="6">
      <t>カイシ</t>
    </rPh>
    <rPh sb="6" eb="8">
      <t>シダ</t>
    </rPh>
    <phoneticPr fontId="9"/>
  </si>
  <si>
    <t>Yamanashi Pref.Kai-shi shida473</t>
  </si>
  <si>
    <t>0551-28-6767</t>
  </si>
  <si>
    <t>月、火、水、金8:40-12:00、14:20-18:30、木8:40-12:00、土8:40-12:00、14:20-17:0</t>
    <rPh sb="0" eb="1">
      <t>ゲツ</t>
    </rPh>
    <rPh sb="2" eb="3">
      <t>ヒ</t>
    </rPh>
    <rPh sb="4" eb="5">
      <t>ミズ</t>
    </rPh>
    <rPh sb="6" eb="7">
      <t>キン</t>
    </rPh>
    <rPh sb="30" eb="31">
      <t>キ</t>
    </rPh>
    <rPh sb="42" eb="43">
      <t>ツチ</t>
    </rPh>
    <phoneticPr fontId="9"/>
  </si>
  <si>
    <t>Iwashita Dental Clinic Surgery</t>
  </si>
  <si>
    <t>400-0302</t>
  </si>
  <si>
    <t>山梨県北杜市武川町牧原922-1</t>
    <rPh sb="0" eb="3">
      <t>ヤマナシケン</t>
    </rPh>
    <rPh sb="3" eb="6">
      <t>ホクトシ</t>
    </rPh>
    <rPh sb="6" eb="9">
      <t>ムカワチョウ</t>
    </rPh>
    <rPh sb="9" eb="11">
      <t>マキハラ</t>
    </rPh>
    <phoneticPr fontId="9"/>
  </si>
  <si>
    <t>Yamanashi Pref.Hokuto-shi Mukawachoumakihara922-1</t>
  </si>
  <si>
    <t>0551-26-2102</t>
  </si>
  <si>
    <t>月-金9:00-17:30、土9:00-12:00</t>
    <rPh sb="0" eb="1">
      <t>ゲツ</t>
    </rPh>
    <rPh sb="2" eb="3">
      <t>キン</t>
    </rPh>
    <rPh sb="14" eb="15">
      <t>ツチ</t>
    </rPh>
    <phoneticPr fontId="9"/>
  </si>
  <si>
    <t>あけの歯科医院</t>
    <rPh sb="3" eb="5">
      <t>シカ</t>
    </rPh>
    <rPh sb="5" eb="7">
      <t>イイン</t>
    </rPh>
    <phoneticPr fontId="19"/>
  </si>
  <si>
    <t>akeno dental clinic</t>
  </si>
  <si>
    <t>408-0204</t>
  </si>
  <si>
    <t>山梨県北杜市明野町上手650-1</t>
    <rPh sb="0" eb="3">
      <t>ヤマナシケン</t>
    </rPh>
    <rPh sb="3" eb="6">
      <t>ホクトシ</t>
    </rPh>
    <rPh sb="6" eb="9">
      <t>アケノチョウ</t>
    </rPh>
    <rPh sb="9" eb="11">
      <t>カミテ</t>
    </rPh>
    <phoneticPr fontId="16"/>
  </si>
  <si>
    <t>Yamanashi Pref.Hokuto-shi Akenochou650-1</t>
  </si>
  <si>
    <t>0551-45-7457</t>
  </si>
  <si>
    <t>月-金9:00-12:00、14:00-17:30</t>
    <rPh sb="0" eb="1">
      <t>ゲツ</t>
    </rPh>
    <rPh sb="2" eb="3">
      <t>キン</t>
    </rPh>
    <phoneticPr fontId="16"/>
  </si>
  <si>
    <t>歯科：EN</t>
    <rPh sb="0" eb="2">
      <t>シカ</t>
    </rPh>
    <phoneticPr fontId="16"/>
  </si>
  <si>
    <t>コマキ歯科</t>
  </si>
  <si>
    <t>Komaki Dentai Clinic</t>
  </si>
  <si>
    <t>400-0049</t>
  </si>
  <si>
    <t>山梨県甲府市徳行4-6-6</t>
    <rPh sb="0" eb="3">
      <t>ヤマナシケン</t>
    </rPh>
    <rPh sb="3" eb="6">
      <t>コウフシ</t>
    </rPh>
    <rPh sb="6" eb="8">
      <t>トクギョウ</t>
    </rPh>
    <phoneticPr fontId="16"/>
  </si>
  <si>
    <t>Yamanashi Pref.Kofu-shi Tokugyou4-6-6</t>
  </si>
  <si>
    <t>055-228-7689</t>
  </si>
  <si>
    <t>月-金9:00-12:00、13:30-18:30　土9:00-12:00、13:30-16:00</t>
    <rPh sb="0" eb="1">
      <t>ゲツ</t>
    </rPh>
    <rPh sb="2" eb="3">
      <t>キン</t>
    </rPh>
    <rPh sb="26" eb="27">
      <t>ツチ</t>
    </rPh>
    <phoneticPr fontId="16"/>
  </si>
  <si>
    <t>歯科：EN、ZH、KO</t>
    <rPh sb="0" eb="2">
      <t>シカ</t>
    </rPh>
    <phoneticPr fontId="16"/>
  </si>
  <si>
    <t>しむら歯科</t>
  </si>
  <si>
    <t>Shimura Dental Clinic</t>
  </si>
  <si>
    <t>400-0043</t>
  </si>
  <si>
    <t>山梨県甲府市国母1-17-19</t>
    <rPh sb="0" eb="3">
      <t>ヤマナシケン</t>
    </rPh>
    <rPh sb="3" eb="6">
      <t>コウフシ</t>
    </rPh>
    <rPh sb="6" eb="8">
      <t>コクボ</t>
    </rPh>
    <phoneticPr fontId="16"/>
  </si>
  <si>
    <t>Yamanashi Pref.Kofu-shi kokubo1-17-19</t>
  </si>
  <si>
    <t>055-228-7293</t>
  </si>
  <si>
    <t>月-金9:00-12:00、14:30-18:00　土日祝9:00-12:00</t>
    <rPh sb="0" eb="1">
      <t>ゲツ</t>
    </rPh>
    <rPh sb="2" eb="3">
      <t>キン</t>
    </rPh>
    <rPh sb="26" eb="28">
      <t>ドニチ</t>
    </rPh>
    <rPh sb="28" eb="29">
      <t>シュク</t>
    </rPh>
    <phoneticPr fontId="16"/>
  </si>
  <si>
    <t>東甲府医院</t>
    <rPh sb="0" eb="1">
      <t>ヒガシ</t>
    </rPh>
    <rPh sb="1" eb="3">
      <t>コウフ</t>
    </rPh>
    <rPh sb="3" eb="5">
      <t>イイン</t>
    </rPh>
    <phoneticPr fontId="16"/>
  </si>
  <si>
    <t>Higashikofu Iin</t>
  </si>
  <si>
    <t>400-0803</t>
  </si>
  <si>
    <t>山梨県甲府市桜井町299</t>
    <rPh sb="0" eb="3">
      <t>ヤマナシケン</t>
    </rPh>
    <rPh sb="3" eb="6">
      <t>コウフシ</t>
    </rPh>
    <rPh sb="6" eb="8">
      <t>サクライ</t>
    </rPh>
    <rPh sb="8" eb="9">
      <t>マチ</t>
    </rPh>
    <phoneticPr fontId="16"/>
  </si>
  <si>
    <t>Yamanashi Pref.Kofu-shi sakuraichou299</t>
  </si>
  <si>
    <t>055-222-2000</t>
  </si>
  <si>
    <t>月-金9:00-18:00　土9:00-13:00</t>
    <rPh sb="0" eb="1">
      <t>ゲツ</t>
    </rPh>
    <rPh sb="2" eb="3">
      <t>キン</t>
    </rPh>
    <rPh sb="14" eb="15">
      <t>ツチ</t>
    </rPh>
    <phoneticPr fontId="16"/>
  </si>
  <si>
    <t>内科：EN
外科：EN
小児科：EN
皮膚科：EN
整形外科：EN</t>
    <rPh sb="0" eb="2">
      <t>ナイカ</t>
    </rPh>
    <rPh sb="6" eb="8">
      <t>ゲカ</t>
    </rPh>
    <rPh sb="12" eb="15">
      <t>ショウニカ</t>
    </rPh>
    <rPh sb="19" eb="22">
      <t>ヒフカ</t>
    </rPh>
    <rPh sb="26" eb="28">
      <t>セイケイ</t>
    </rPh>
    <rPh sb="28" eb="30">
      <t>ゲカ</t>
    </rPh>
    <phoneticPr fontId="16"/>
  </si>
  <si>
    <t>望月クリニック</t>
    <rPh sb="0" eb="2">
      <t>モチヅキ</t>
    </rPh>
    <phoneticPr fontId="16"/>
  </si>
  <si>
    <t>Mochizuki Clinic</t>
  </si>
  <si>
    <t>400-0026</t>
  </si>
  <si>
    <t>山梨県甲府市塩部4-16-2</t>
    <rPh sb="0" eb="3">
      <t>ヤマナシケン</t>
    </rPh>
    <rPh sb="3" eb="6">
      <t>コウフシ</t>
    </rPh>
    <rPh sb="6" eb="8">
      <t>シオベ</t>
    </rPh>
    <phoneticPr fontId="16"/>
  </si>
  <si>
    <t>Yamanashi Pref.Kofu-shi shiobe4-16-2</t>
  </si>
  <si>
    <t>055-220-3311</t>
  </si>
  <si>
    <t>月火木金9:00-16:30　水土9:00-11:30</t>
    <rPh sb="0" eb="1">
      <t>ゲツ</t>
    </rPh>
    <rPh sb="1" eb="2">
      <t>カ</t>
    </rPh>
    <rPh sb="2" eb="4">
      <t>モクキン</t>
    </rPh>
    <rPh sb="15" eb="16">
      <t>ミズ</t>
    </rPh>
    <rPh sb="16" eb="17">
      <t>ツチ</t>
    </rPh>
    <phoneticPr fontId="16"/>
  </si>
  <si>
    <t>整形外科：KO</t>
    <rPh sb="0" eb="2">
      <t>セイケイ</t>
    </rPh>
    <rPh sb="2" eb="4">
      <t>ゲカ</t>
    </rPh>
    <phoneticPr fontId="16"/>
  </si>
  <si>
    <t>やじま歯科医院</t>
  </si>
  <si>
    <t>YajimaDentalOffice</t>
  </si>
  <si>
    <t>400-0117</t>
  </si>
  <si>
    <t>山梨県甲斐市西八幡2296-1</t>
  </si>
  <si>
    <t>2296-1Nishiyahata,Kai,Yamanashi,400-0117</t>
  </si>
  <si>
    <t>055-279-1996</t>
  </si>
  <si>
    <t>月-金:9:00-18:00★_x000D_
土:9:00-17:30</t>
  </si>
  <si>
    <t>医療法人中央歯科医院</t>
  </si>
  <si>
    <t>Chuuou Dental Office</t>
  </si>
  <si>
    <t>山梨県甲府市中央5-5-3</t>
    <rPh sb="0" eb="3">
      <t>ヤマナシケン</t>
    </rPh>
    <rPh sb="3" eb="6">
      <t>コウフシ</t>
    </rPh>
    <rPh sb="6" eb="8">
      <t>チュウオウ</t>
    </rPh>
    <phoneticPr fontId="16"/>
  </si>
  <si>
    <t>Yamanashi Pref.Kofu-shi Chuo5-5-3</t>
  </si>
  <si>
    <t>055-232-4082</t>
  </si>
  <si>
    <t>月-金9:00-13:00、14:30-18:30　土9:00-13:00、14:3018:30</t>
    <rPh sb="0" eb="1">
      <t>ゲツ</t>
    </rPh>
    <rPh sb="2" eb="3">
      <t>キン</t>
    </rPh>
    <rPh sb="26" eb="27">
      <t>ツチ</t>
    </rPh>
    <phoneticPr fontId="16"/>
  </si>
  <si>
    <t>Visa、MASTER、AMEX、JCB</t>
  </si>
  <si>
    <t>羽中田歯科医院</t>
  </si>
  <si>
    <t>Hachuda Dental Clinic</t>
  </si>
  <si>
    <t>400-1501</t>
  </si>
  <si>
    <t>山梨県甲府市上曽根町1891</t>
    <rPh sb="0" eb="3">
      <t>ヤマナシケン</t>
    </rPh>
    <rPh sb="3" eb="6">
      <t>コウフシ</t>
    </rPh>
    <rPh sb="6" eb="9">
      <t>カミソネ</t>
    </rPh>
    <rPh sb="9" eb="10">
      <t>マチ</t>
    </rPh>
    <phoneticPr fontId="16"/>
  </si>
  <si>
    <t>Yamanashi Pref.Kofu-shi kamisonemachi1891</t>
  </si>
  <si>
    <t>055-266-4567</t>
  </si>
  <si>
    <t>月-金9:00-12:30、14:00-16:00　土9:0-12:30</t>
    <rPh sb="0" eb="1">
      <t>ゲツ</t>
    </rPh>
    <rPh sb="2" eb="3">
      <t>キン</t>
    </rPh>
    <rPh sb="26" eb="27">
      <t>ツチ</t>
    </rPh>
    <phoneticPr fontId="16"/>
  </si>
  <si>
    <t>河西歯科医院</t>
  </si>
  <si>
    <t>DENTAL CLINIC KASAI</t>
  </si>
  <si>
    <t>400-0041</t>
  </si>
  <si>
    <t>山梨県甲府市上石田2-39-17</t>
    <rPh sb="0" eb="3">
      <t>ヤマナシケン</t>
    </rPh>
    <rPh sb="3" eb="6">
      <t>コウフシ</t>
    </rPh>
    <rPh sb="6" eb="9">
      <t>カミイシダ</t>
    </rPh>
    <phoneticPr fontId="16"/>
  </si>
  <si>
    <t>Yamanashi Pref.Kofu-shi Kamiishida2-39-17</t>
  </si>
  <si>
    <t>055-228-2223</t>
  </si>
  <si>
    <t>月-金9:00-11:30、14:00-18:00　土9:00-11:30</t>
    <rPh sb="0" eb="1">
      <t>ゲツ</t>
    </rPh>
    <rPh sb="2" eb="3">
      <t>キン</t>
    </rPh>
    <rPh sb="26" eb="27">
      <t>ツチ</t>
    </rPh>
    <phoneticPr fontId="16"/>
  </si>
  <si>
    <t>三本松医院</t>
  </si>
  <si>
    <t>Sanbonmatsu Clinic</t>
  </si>
  <si>
    <t>409-3892</t>
  </si>
  <si>
    <t>山梨県中央市東花輪66-10</t>
    <rPh sb="0" eb="3">
      <t>ヤマナシケン</t>
    </rPh>
    <rPh sb="3" eb="6">
      <t>チュウオウシ</t>
    </rPh>
    <rPh sb="6" eb="9">
      <t>ヒガシハナワ</t>
    </rPh>
    <phoneticPr fontId="16"/>
  </si>
  <si>
    <t>Yamanashi Pref.Chuo-shi Higashihanawa66-10</t>
  </si>
  <si>
    <t>055-274-2711</t>
  </si>
  <si>
    <t>月-金8:30-12:00、15:00-18:00　土8:30-12:00、13:00-16:00</t>
    <rPh sb="0" eb="1">
      <t>ゲツ</t>
    </rPh>
    <rPh sb="2" eb="3">
      <t>キン</t>
    </rPh>
    <rPh sb="26" eb="27">
      <t>ツチ</t>
    </rPh>
    <phoneticPr fontId="16"/>
  </si>
  <si>
    <t>内科：EN
小児科：EN</t>
    <rPh sb="0" eb="2">
      <t>ナイカ</t>
    </rPh>
    <rPh sb="6" eb="9">
      <t>ショウニカ</t>
    </rPh>
    <phoneticPr fontId="16"/>
  </si>
  <si>
    <t>山梨県立中央病院</t>
  </si>
  <si>
    <t>YamanashiPrefecturalCentralHospital</t>
  </si>
  <si>
    <t>400-8506</t>
  </si>
  <si>
    <t xml:space="preserve">
山梨県甲府市富士見1-1-1</t>
  </si>
  <si>
    <t>1-1-1Fujimi,Kofu,Yamanashi,400-8506</t>
  </si>
  <si>
    <t>055-253-7111</t>
  </si>
  <si>
    <t>内科:EN 小児科:EN 外科:EN 整形外科:EN 眼科:EN 脳神経外科:EN 産婦人科:EN
内科：EN★_x000D_
外科：EN★_x000D_
小児科：EN★_x000D_
産科：EN★_x000D_
婦人科：EN★_x000D_
その他：EN</t>
    <phoneticPr fontId="1"/>
  </si>
  <si>
    <t>第三次救急医療機関</t>
    <rPh sb="0" eb="1">
      <t>ダイ</t>
    </rPh>
    <rPh sb="1" eb="3">
      <t>サンジ</t>
    </rPh>
    <rPh sb="3" eb="5">
      <t>キュウキュウ</t>
    </rPh>
    <rPh sb="5" eb="7">
      <t>イリョウ</t>
    </rPh>
    <rPh sb="7" eb="9">
      <t>キカン</t>
    </rPh>
    <phoneticPr fontId="1"/>
  </si>
  <si>
    <t>名取歯科医院</t>
  </si>
  <si>
    <t>Natori Dental Clinic</t>
  </si>
  <si>
    <t>400-0303</t>
  </si>
  <si>
    <t>山梨県南アルプス市沢登922-1</t>
    <rPh sb="0" eb="3">
      <t>ヤマナシケン</t>
    </rPh>
    <rPh sb="3" eb="4">
      <t>ミナミ</t>
    </rPh>
    <rPh sb="8" eb="9">
      <t>シ</t>
    </rPh>
    <rPh sb="9" eb="11">
      <t>サワノボリ</t>
    </rPh>
    <phoneticPr fontId="16"/>
  </si>
  <si>
    <t xml:space="preserve">Yamanashi Pref.Minami-Alps-shi </t>
  </si>
  <si>
    <t>055-282-1184</t>
  </si>
  <si>
    <t>月火木金9:00-18:00　水土9:00-12:00</t>
    <rPh sb="0" eb="1">
      <t>ゲツ</t>
    </rPh>
    <rPh sb="1" eb="2">
      <t>カ</t>
    </rPh>
    <rPh sb="2" eb="4">
      <t>モクキン</t>
    </rPh>
    <rPh sb="15" eb="16">
      <t>ミズ</t>
    </rPh>
    <rPh sb="16" eb="17">
      <t>ツチ</t>
    </rPh>
    <phoneticPr fontId="16"/>
  </si>
  <si>
    <t>1902 峡東</t>
  </si>
  <si>
    <t>笛吹中央病院</t>
    <rPh sb="0" eb="2">
      <t>フエフ</t>
    </rPh>
    <rPh sb="2" eb="4">
      <t>チュウオウ</t>
    </rPh>
    <rPh sb="4" eb="6">
      <t>ビョウイン</t>
    </rPh>
    <phoneticPr fontId="9"/>
  </si>
  <si>
    <t>Fuefuki Central Hospital</t>
  </si>
  <si>
    <t>406-0032</t>
  </si>
  <si>
    <t>山梨県笛吹市石和町四日市場47-1</t>
    <rPh sb="0" eb="3">
      <t>ヤマナシケン</t>
    </rPh>
    <rPh sb="3" eb="6">
      <t>フエフキシ</t>
    </rPh>
    <rPh sb="6" eb="9">
      <t>イサワチョウ</t>
    </rPh>
    <rPh sb="9" eb="11">
      <t>ヨッカ</t>
    </rPh>
    <rPh sb="11" eb="13">
      <t>イチバ</t>
    </rPh>
    <phoneticPr fontId="9"/>
  </si>
  <si>
    <t>Yamanashi Pref.Fuefuki-shi Isawachouyokkaichiba47-1</t>
  </si>
  <si>
    <t>055-262-2185</t>
  </si>
  <si>
    <t>月-金8:00-12:30、13:30-17:00、土8:00-12:30</t>
    <rPh sb="0" eb="1">
      <t>ゲツ</t>
    </rPh>
    <rPh sb="2" eb="3">
      <t>キン</t>
    </rPh>
    <rPh sb="26" eb="27">
      <t>ツチ</t>
    </rPh>
    <phoneticPr fontId="9"/>
  </si>
  <si>
    <t>内科：EN、ZH
小児科：EN、ZH
外科：EN、ZH
整形外科：EN、ZH
脳神経外科：EN、ZH
眼科：EN、ZH
耳鼻咽喉科：EN、ZH
皮膚科：EN、ZH</t>
    <rPh sb="0" eb="2">
      <t>ナイカ</t>
    </rPh>
    <rPh sb="9" eb="12">
      <t>ショウニカ</t>
    </rPh>
    <rPh sb="19" eb="21">
      <t>ゲカ</t>
    </rPh>
    <rPh sb="28" eb="30">
      <t>セイケイ</t>
    </rPh>
    <rPh sb="30" eb="32">
      <t>ゲカ</t>
    </rPh>
    <rPh sb="39" eb="42">
      <t>ノウシンケイ</t>
    </rPh>
    <rPh sb="42" eb="44">
      <t>ゲカ</t>
    </rPh>
    <rPh sb="51" eb="53">
      <t>ガンカ</t>
    </rPh>
    <rPh sb="60" eb="62">
      <t>ジビ</t>
    </rPh>
    <rPh sb="62" eb="65">
      <t>インコウカ</t>
    </rPh>
    <rPh sb="72" eb="75">
      <t>ヒフカ</t>
    </rPh>
    <phoneticPr fontId="9"/>
  </si>
  <si>
    <t>茂手木歯科医院</t>
    <rPh sb="0" eb="3">
      <t>モテギ</t>
    </rPh>
    <rPh sb="3" eb="5">
      <t>シカ</t>
    </rPh>
    <rPh sb="5" eb="7">
      <t>イイン</t>
    </rPh>
    <phoneticPr fontId="9"/>
  </si>
  <si>
    <t>Motegi Shikaiin</t>
  </si>
  <si>
    <t>406-0031</t>
  </si>
  <si>
    <t>山梨県笛吹市石和町市部251</t>
    <rPh sb="0" eb="3">
      <t>ヤマナシケン</t>
    </rPh>
    <rPh sb="3" eb="6">
      <t>フエフキシ</t>
    </rPh>
    <rPh sb="6" eb="9">
      <t>イサワチョウ</t>
    </rPh>
    <rPh sb="9" eb="11">
      <t>イチブ</t>
    </rPh>
    <phoneticPr fontId="9"/>
  </si>
  <si>
    <t>Yamanashi Pref.Fuefuki-shi Isawachouichibe251</t>
  </si>
  <si>
    <t>055-262-0088</t>
  </si>
  <si>
    <t>月、火、水、金、土9:00-17:30、木9:00-12:00</t>
    <rPh sb="0" eb="1">
      <t>ゲツ</t>
    </rPh>
    <rPh sb="2" eb="3">
      <t>ヒ</t>
    </rPh>
    <rPh sb="4" eb="5">
      <t>ミズ</t>
    </rPh>
    <rPh sb="6" eb="7">
      <t>キン</t>
    </rPh>
    <rPh sb="8" eb="9">
      <t>ツチ</t>
    </rPh>
    <rPh sb="20" eb="21">
      <t>キ</t>
    </rPh>
    <phoneticPr fontId="9"/>
  </si>
  <si>
    <t>中川歯科医院</t>
    <rPh sb="0" eb="2">
      <t>ナカガワ</t>
    </rPh>
    <rPh sb="2" eb="4">
      <t>シカ</t>
    </rPh>
    <rPh sb="4" eb="6">
      <t>イイン</t>
    </rPh>
    <phoneticPr fontId="9"/>
  </si>
  <si>
    <t>Nakagawa Dental Clinic</t>
  </si>
  <si>
    <t>406-0031</t>
    <phoneticPr fontId="1"/>
  </si>
  <si>
    <t>山梨県笛吹市石和町市部1022</t>
    <rPh sb="0" eb="3">
      <t>ヤマナシケン</t>
    </rPh>
    <rPh sb="3" eb="6">
      <t>フエフキシ</t>
    </rPh>
    <rPh sb="6" eb="9">
      <t>イサワチョウ</t>
    </rPh>
    <rPh sb="9" eb="11">
      <t>イチブ</t>
    </rPh>
    <phoneticPr fontId="9"/>
  </si>
  <si>
    <t>Yamanashi Pref.Fuefuki-shi Isawachouichibe1022</t>
  </si>
  <si>
    <t>055-262-2716</t>
  </si>
  <si>
    <t>月、火、木、金8:30-11:45、14:00-17:45、土8:30-11:45</t>
    <rPh sb="0" eb="1">
      <t>ゲツ</t>
    </rPh>
    <rPh sb="2" eb="3">
      <t>ヒ</t>
    </rPh>
    <rPh sb="4" eb="5">
      <t>キ</t>
    </rPh>
    <rPh sb="6" eb="7">
      <t>キン</t>
    </rPh>
    <rPh sb="30" eb="31">
      <t>ツチ</t>
    </rPh>
    <phoneticPr fontId="9"/>
  </si>
  <si>
    <t>翻訳機</t>
    <rPh sb="0" eb="3">
      <t>ホンヤクキ</t>
    </rPh>
    <phoneticPr fontId="1"/>
  </si>
  <si>
    <t>医療法人輝はやかわ歯科医院</t>
    <rPh sb="0" eb="4">
      <t>イリョウホウジン</t>
    </rPh>
    <rPh sb="4" eb="5">
      <t>テル</t>
    </rPh>
    <phoneticPr fontId="41"/>
  </si>
  <si>
    <t>Hayakawa Dental Clinic</t>
  </si>
  <si>
    <t>405-0011</t>
  </si>
  <si>
    <t>山梨県山梨市三カ所787-3</t>
    <rPh sb="0" eb="3">
      <t>ヤマナシケン</t>
    </rPh>
    <rPh sb="3" eb="6">
      <t>ヤマナシシ</t>
    </rPh>
    <rPh sb="6" eb="7">
      <t>サン</t>
    </rPh>
    <rPh sb="8" eb="9">
      <t>ショ</t>
    </rPh>
    <phoneticPr fontId="16"/>
  </si>
  <si>
    <t>Yamanashi Pref.Yamanashi-shi Sanngasho787-3</t>
  </si>
  <si>
    <t>0553-24-4455</t>
  </si>
  <si>
    <t>月-金9:00-13:00、14:00-19:00　土8:35-13:0、14:00-18:00</t>
    <rPh sb="0" eb="1">
      <t>ゲツ</t>
    </rPh>
    <rPh sb="2" eb="3">
      <t>キン</t>
    </rPh>
    <rPh sb="26" eb="27">
      <t>ツチ</t>
    </rPh>
    <phoneticPr fontId="16"/>
  </si>
  <si>
    <t>やました内科クリニック</t>
  </si>
  <si>
    <t>YamashitaInternalClinic</t>
  </si>
  <si>
    <t>山梨県笛吹市石和町四日市場1643</t>
  </si>
  <si>
    <t>1643IsawachoYokkaichiba,Fuefuki,Yamanashi,406-0032</t>
  </si>
  <si>
    <t>055-288-1625</t>
  </si>
  <si>
    <t>月/水/金:9:00-12:00,15:00-18:00★_x000D_
土:9:00-12:00</t>
  </si>
  <si>
    <t>内科：ZH</t>
  </si>
  <si>
    <t>医療法人石和温泉病院</t>
  </si>
  <si>
    <t>Isawa Onsen Byoin</t>
  </si>
  <si>
    <t>406-0023</t>
  </si>
  <si>
    <t>山梨県笛吹市石和町八田330-5</t>
    <rPh sb="0" eb="3">
      <t>ヤマナシケン</t>
    </rPh>
    <rPh sb="3" eb="6">
      <t>フエフキシ</t>
    </rPh>
    <rPh sb="6" eb="9">
      <t>イサワチョウ</t>
    </rPh>
    <rPh sb="9" eb="11">
      <t>ハッタ</t>
    </rPh>
    <phoneticPr fontId="16"/>
  </si>
  <si>
    <t>Yamanashi Pref.Fuefuki-shi Isawachou Hatta330-5</t>
  </si>
  <si>
    <t>055-263-0111</t>
  </si>
  <si>
    <t>月-金8:30-11:30</t>
    <rPh sb="0" eb="1">
      <t>ゲツ</t>
    </rPh>
    <rPh sb="2" eb="3">
      <t>キン</t>
    </rPh>
    <phoneticPr fontId="16"/>
  </si>
  <si>
    <t>内科：EN
外科：EN</t>
    <rPh sb="0" eb="2">
      <t>ナイカ</t>
    </rPh>
    <rPh sb="6" eb="8">
      <t>ゲカ</t>
    </rPh>
    <phoneticPr fontId="16"/>
  </si>
  <si>
    <t>加納岩総合病院</t>
  </si>
  <si>
    <t>KANOIWA GENERAL HOSPITAL</t>
  </si>
  <si>
    <t>405-0018</t>
  </si>
  <si>
    <t>山梨県山梨市上神内川1309</t>
    <rPh sb="0" eb="3">
      <t>ヤマナシケン</t>
    </rPh>
    <rPh sb="3" eb="6">
      <t>ヤマナシシ</t>
    </rPh>
    <rPh sb="6" eb="7">
      <t>ウエ</t>
    </rPh>
    <rPh sb="7" eb="8">
      <t>カミ</t>
    </rPh>
    <rPh sb="8" eb="10">
      <t>ウチカワ</t>
    </rPh>
    <phoneticPr fontId="16"/>
  </si>
  <si>
    <t>Yamanashi Pref.Yamanashi-shi Kamikanogawa1309</t>
  </si>
  <si>
    <t>0553-22-2511</t>
  </si>
  <si>
    <t>月-金8:30-11:30、13:30-15:30　土8:30-11:30</t>
    <rPh sb="0" eb="1">
      <t>ゲツ</t>
    </rPh>
    <rPh sb="2" eb="3">
      <t>キン</t>
    </rPh>
    <rPh sb="26" eb="27">
      <t>ツチ</t>
    </rPh>
    <phoneticPr fontId="16"/>
  </si>
  <si>
    <t>外科：EN
泌尿器科：EN</t>
    <rPh sb="0" eb="2">
      <t>ゲカ</t>
    </rPh>
    <rPh sb="6" eb="10">
      <t>ヒニョウキカ</t>
    </rPh>
    <phoneticPr fontId="16"/>
  </si>
  <si>
    <t>Visa、MASTER、AMEX、JCB、Diners Club</t>
  </si>
  <si>
    <t>若月医院</t>
  </si>
  <si>
    <t>WAKATSUKICLINIC</t>
  </si>
  <si>
    <t>山梨県笛吹市石和町市部596-3</t>
  </si>
  <si>
    <t>596-3IsawachoIchibe,Fuefuki,Yamanashi,406-0031</t>
  </si>
  <si>
    <t>055-262-8088</t>
  </si>
  <si>
    <t>月/火/水/金:9:00-12:30,15:00-17:45★_x000D_
土:9:00-12:30,14:00-15:00</t>
  </si>
  <si>
    <t>石倉歯科医院</t>
  </si>
  <si>
    <t>Ishikura Dental Clinic</t>
  </si>
  <si>
    <t>406-0021</t>
  </si>
  <si>
    <t>山梨県笛吹市石和町市部789-87</t>
    <rPh sb="0" eb="3">
      <t>ヤマナシケン</t>
    </rPh>
    <rPh sb="3" eb="6">
      <t>フエフキシ</t>
    </rPh>
    <rPh sb="6" eb="9">
      <t>イサワチョウ</t>
    </rPh>
    <rPh sb="9" eb="11">
      <t>イチベ</t>
    </rPh>
    <phoneticPr fontId="16"/>
  </si>
  <si>
    <t>Yamanashi Pref.Fuefuki-shi Isawachou Ichibe789-87</t>
  </si>
  <si>
    <t>055-263-2221</t>
  </si>
  <si>
    <t>月火木金土9:00-12:30、14:00-18:30</t>
    <rPh sb="0" eb="1">
      <t>ゲツ</t>
    </rPh>
    <rPh sb="1" eb="2">
      <t>カ</t>
    </rPh>
    <rPh sb="2" eb="4">
      <t>モクキン</t>
    </rPh>
    <rPh sb="4" eb="5">
      <t>ツチ</t>
    </rPh>
    <phoneticPr fontId="16"/>
  </si>
  <si>
    <t>Visa、MASTER、AMEX、Diners Club、JCB</t>
  </si>
  <si>
    <t>公益財団法人山梨厚生会山梨厚生病院</t>
    <rPh sb="0" eb="11">
      <t>コウエキザイダンホウジンヤマナシコウセイカイ</t>
    </rPh>
    <rPh sb="11" eb="13">
      <t>ヤマナシ</t>
    </rPh>
    <rPh sb="13" eb="15">
      <t>コウセイ</t>
    </rPh>
    <rPh sb="15" eb="17">
      <t>ビョウイン</t>
    </rPh>
    <phoneticPr fontId="46"/>
  </si>
  <si>
    <t>Yamanashikosei Hospital</t>
  </si>
  <si>
    <t>405-0033</t>
  </si>
  <si>
    <t>山梨県山梨市落合860</t>
    <rPh sb="0" eb="3">
      <t>ヤマナシケン</t>
    </rPh>
    <rPh sb="3" eb="6">
      <t>ヤマナシシ</t>
    </rPh>
    <rPh sb="6" eb="8">
      <t>オチアイ</t>
    </rPh>
    <phoneticPr fontId="46"/>
  </si>
  <si>
    <t>Yamanashi Pref.Yamanashi-shi Ochiai860</t>
  </si>
  <si>
    <t>0553-23-1311</t>
  </si>
  <si>
    <t>月-土8:30-11:30</t>
    <rPh sb="0" eb="1">
      <t>ゲツ</t>
    </rPh>
    <rPh sb="2" eb="3">
      <t>ド</t>
    </rPh>
    <phoneticPr fontId="46"/>
  </si>
  <si>
    <t>内科：EN、ZH、KO
小児科：EN、ZH、KO
外科：EN、ZH、KO
整形外科：EN、ZH、KO
脳神経外科：EN、ZH、KO
耳鼻咽喉科：EN、ZH、KO
皮膚科：EN、ZH、KO
循環器内科：EN、ZH、KO
消化器内科：EN、ZH、KO
呼吸器内科：EN、ZH、KO
呼吸器外科：EN、ZH、KO
心臓外科：EN、ZH、KO
婦人科：EN、ZH、KO</t>
    <rPh sb="0" eb="2">
      <t>ナイカ</t>
    </rPh>
    <rPh sb="12" eb="15">
      <t>ショウニカ</t>
    </rPh>
    <rPh sb="25" eb="27">
      <t>ゲカ</t>
    </rPh>
    <rPh sb="37" eb="39">
      <t>セイケイ</t>
    </rPh>
    <rPh sb="39" eb="41">
      <t>ゲカ</t>
    </rPh>
    <rPh sb="51" eb="54">
      <t>ノウシンケイ</t>
    </rPh>
    <rPh sb="54" eb="56">
      <t>ゲカ</t>
    </rPh>
    <rPh sb="66" eb="68">
      <t>ジビ</t>
    </rPh>
    <rPh sb="68" eb="71">
      <t>インコウカ</t>
    </rPh>
    <rPh sb="81" eb="84">
      <t>ヒフカ</t>
    </rPh>
    <rPh sb="94" eb="97">
      <t>ジュンカンキ</t>
    </rPh>
    <rPh sb="97" eb="99">
      <t>ナイカ</t>
    </rPh>
    <rPh sb="109" eb="114">
      <t>ショウカキナイカ</t>
    </rPh>
    <rPh sb="124" eb="127">
      <t>コキュウキ</t>
    </rPh>
    <rPh sb="127" eb="129">
      <t>ナイカ</t>
    </rPh>
    <rPh sb="139" eb="142">
      <t>コキュウキ</t>
    </rPh>
    <rPh sb="142" eb="144">
      <t>ゲカ</t>
    </rPh>
    <rPh sb="154" eb="156">
      <t>シンゾウ</t>
    </rPh>
    <rPh sb="156" eb="158">
      <t>ゲカ</t>
    </rPh>
    <rPh sb="168" eb="171">
      <t>フジンカ</t>
    </rPh>
    <phoneticPr fontId="46"/>
  </si>
  <si>
    <t>一般社団法人山梨整肢更生会富士温泉病院</t>
  </si>
  <si>
    <t>Fuji Onsen Byouin</t>
  </si>
  <si>
    <t>406-0004</t>
  </si>
  <si>
    <t>山梨県笛吹市春日居町小松1177</t>
    <rPh sb="0" eb="3">
      <t>ヤマナシケン</t>
    </rPh>
    <rPh sb="3" eb="6">
      <t>フエフキシ</t>
    </rPh>
    <rPh sb="6" eb="10">
      <t>カスガイチョウ</t>
    </rPh>
    <rPh sb="10" eb="12">
      <t>コマツ</t>
    </rPh>
    <phoneticPr fontId="46"/>
  </si>
  <si>
    <t>Yamanashi Pref.Fuefuki-shi Kasugaichoukomatsu1177</t>
  </si>
  <si>
    <t>0553-26-3331</t>
  </si>
  <si>
    <t>月-金9:00-12:00、13:30-17:00、土9:00-12:00</t>
    <rPh sb="0" eb="1">
      <t>ゲツ</t>
    </rPh>
    <rPh sb="2" eb="3">
      <t>キン</t>
    </rPh>
    <rPh sb="26" eb="27">
      <t>ド</t>
    </rPh>
    <phoneticPr fontId="46"/>
  </si>
  <si>
    <t>内科：EN、ZH
外科：EN、ZH
呼吸器外科：EN、ZH</t>
    <rPh sb="0" eb="2">
      <t>ナイカ</t>
    </rPh>
    <rPh sb="9" eb="11">
      <t>ゲカ</t>
    </rPh>
    <rPh sb="18" eb="21">
      <t>コキュウキ</t>
    </rPh>
    <rPh sb="21" eb="23">
      <t>ゲカ</t>
    </rPh>
    <phoneticPr fontId="46"/>
  </si>
  <si>
    <t>身延町早川町国民健康保険病院一部事務組合立飯富病院</t>
  </si>
  <si>
    <t>Iitomibyoin</t>
  </si>
  <si>
    <t>409-3423</t>
  </si>
  <si>
    <t>山梨県南巨摩郡身延町飯富1628</t>
    <rPh sb="0" eb="3">
      <t>ヤマナシケン</t>
    </rPh>
    <rPh sb="3" eb="7">
      <t>ミナミコマグン</t>
    </rPh>
    <rPh sb="7" eb="10">
      <t>ミノブチョウ</t>
    </rPh>
    <rPh sb="10" eb="12">
      <t>イイトミ</t>
    </rPh>
    <phoneticPr fontId="9"/>
  </si>
  <si>
    <t>Yamanashi Pref.Minamikoma-gun Minobuchou Iitomi1628</t>
  </si>
  <si>
    <t>0556-42-2322</t>
  </si>
  <si>
    <t>月-金8:30-11:30、13:30-15:30　土8:30-11:3013:00-16:30　土救急24時間対応</t>
    <rPh sb="0" eb="1">
      <t>ゲツ</t>
    </rPh>
    <rPh sb="2" eb="3">
      <t>キン</t>
    </rPh>
    <rPh sb="26" eb="27">
      <t>ツチ</t>
    </rPh>
    <rPh sb="49" eb="50">
      <t>ツチ</t>
    </rPh>
    <rPh sb="50" eb="52">
      <t>キュウキュウ</t>
    </rPh>
    <rPh sb="54" eb="56">
      <t>ジカン</t>
    </rPh>
    <rPh sb="56" eb="58">
      <t>タイオウ</t>
    </rPh>
    <phoneticPr fontId="9"/>
  </si>
  <si>
    <t>内科：EN、ZH、KO
外科：EN、ZH、KO
整形外科：EN、ZH、KO</t>
  </si>
  <si>
    <t>くつま整形外科医院</t>
    <rPh sb="3" eb="5">
      <t>セイケイ</t>
    </rPh>
    <rPh sb="5" eb="7">
      <t>ゲカ</t>
    </rPh>
    <rPh sb="7" eb="9">
      <t>イイン</t>
    </rPh>
    <phoneticPr fontId="9"/>
  </si>
  <si>
    <t>Kutsuma Orthopedic Clinic</t>
  </si>
  <si>
    <t>400-0501</t>
  </si>
  <si>
    <t>山梨県南巨摩郡富士川町青柳町1136-1</t>
    <rPh sb="0" eb="3">
      <t>ヤマナシケン</t>
    </rPh>
    <rPh sb="3" eb="13">
      <t>ミナミコマグンフジカワチョウアオヤナギ</t>
    </rPh>
    <rPh sb="13" eb="14">
      <t>マチ</t>
    </rPh>
    <phoneticPr fontId="9"/>
  </si>
  <si>
    <t>Yamanashi Pref.Minamikoma-gun Fujikawachouaoyanagimachi1136-1</t>
  </si>
  <si>
    <t>0556-22-6688</t>
  </si>
  <si>
    <t>月、水、金9:00-11:30、14:00-17:30、火、木、土9:00-11:30</t>
    <rPh sb="0" eb="1">
      <t>ゲツ</t>
    </rPh>
    <rPh sb="2" eb="3">
      <t>スイ</t>
    </rPh>
    <rPh sb="4" eb="5">
      <t>キン</t>
    </rPh>
    <rPh sb="28" eb="29">
      <t>ヒ</t>
    </rPh>
    <rPh sb="30" eb="31">
      <t>キ</t>
    </rPh>
    <rPh sb="32" eb="33">
      <t>ツチ</t>
    </rPh>
    <phoneticPr fontId="9"/>
  </si>
  <si>
    <t>整形外科：EN、PT、ES</t>
    <rPh sb="0" eb="2">
      <t>セイケイ</t>
    </rPh>
    <rPh sb="2" eb="4">
      <t>ゲカ</t>
    </rPh>
    <phoneticPr fontId="9"/>
  </si>
  <si>
    <t>アイボリー歯科医院</t>
    <rPh sb="5" eb="7">
      <t>シカ</t>
    </rPh>
    <rPh sb="7" eb="9">
      <t>イイン</t>
    </rPh>
    <phoneticPr fontId="9"/>
  </si>
  <si>
    <t>Ivory Dental Clinic</t>
  </si>
  <si>
    <t>409-3612</t>
  </si>
  <si>
    <t>山梨県西八代郡市川三郷町上野582-6</t>
    <rPh sb="0" eb="3">
      <t>ヤマナシケン</t>
    </rPh>
    <rPh sb="3" eb="7">
      <t>ニシヤツシログン</t>
    </rPh>
    <rPh sb="7" eb="12">
      <t>イチカワミサトチョウ</t>
    </rPh>
    <rPh sb="12" eb="14">
      <t>ウエノ</t>
    </rPh>
    <phoneticPr fontId="9"/>
  </si>
  <si>
    <t>Yamanashi Pref.Nishiyatsushiro-gun Ueno582-6</t>
  </si>
  <si>
    <t>055-272-6688</t>
  </si>
  <si>
    <t>月-金9:30-17:30、土9:30-12:00</t>
    <rPh sb="0" eb="1">
      <t>ゲツ</t>
    </rPh>
    <rPh sb="2" eb="3">
      <t>キン</t>
    </rPh>
    <rPh sb="14" eb="15">
      <t>ツチ</t>
    </rPh>
    <phoneticPr fontId="9"/>
  </si>
  <si>
    <t>峡南医療センター企業団富士川病院</t>
    <rPh sb="0" eb="4">
      <t>キョウナンイリョウ</t>
    </rPh>
    <rPh sb="8" eb="10">
      <t>キギョウ</t>
    </rPh>
    <rPh sb="10" eb="11">
      <t>ダン</t>
    </rPh>
    <rPh sb="11" eb="14">
      <t>フジカワ</t>
    </rPh>
    <rPh sb="14" eb="16">
      <t>ビョウイン</t>
    </rPh>
    <phoneticPr fontId="46"/>
  </si>
  <si>
    <t>Kyounan Iryousenta Fujikawabyouin</t>
  </si>
  <si>
    <t>400-0601</t>
  </si>
  <si>
    <t>山梨県南巨摩郡富士川町鰍沢340-1</t>
    <rPh sb="0" eb="3">
      <t>ヤマナシケン</t>
    </rPh>
    <rPh sb="3" eb="7">
      <t>ミナミコマグン</t>
    </rPh>
    <rPh sb="7" eb="11">
      <t>フジカワチョウ</t>
    </rPh>
    <rPh sb="11" eb="13">
      <t>カジカザワ</t>
    </rPh>
    <phoneticPr fontId="46"/>
  </si>
  <si>
    <t>Yamanashi Pref.Minamikoma-gun Fujikawachou Kajikazawa340-1</t>
  </si>
  <si>
    <t>0556-22-3135</t>
  </si>
  <si>
    <t>月-金8:00-11:30 土日祝救急24時間対応</t>
    <rPh sb="0" eb="1">
      <t>ゲツ</t>
    </rPh>
    <rPh sb="2" eb="3">
      <t>キン</t>
    </rPh>
    <phoneticPr fontId="46"/>
  </si>
  <si>
    <t>内科：EN
外科：EN
小児科：EN
整形外科：EN</t>
    <rPh sb="0" eb="2">
      <t>ナイカ</t>
    </rPh>
    <rPh sb="6" eb="8">
      <t>ゲカ</t>
    </rPh>
    <rPh sb="12" eb="15">
      <t>ショウニカ</t>
    </rPh>
    <rPh sb="19" eb="21">
      <t>セイケイ</t>
    </rPh>
    <rPh sb="21" eb="23">
      <t>ゲカ</t>
    </rPh>
    <phoneticPr fontId="16"/>
  </si>
  <si>
    <t>1904 富士・東部</t>
  </si>
  <si>
    <t>富士吉田市立病院</t>
    <rPh sb="0" eb="8">
      <t>フジヨシダシリツビョウイン</t>
    </rPh>
    <phoneticPr fontId="9"/>
  </si>
  <si>
    <t>Fujiyoshida Municipal Hospital</t>
  </si>
  <si>
    <t>403-0005</t>
  </si>
  <si>
    <t>山梨県富士吉田市上吉田6530</t>
    <rPh sb="0" eb="3">
      <t>ヤマナシケン</t>
    </rPh>
    <rPh sb="3" eb="8">
      <t>フジヨシダシ</t>
    </rPh>
    <rPh sb="8" eb="11">
      <t>カミヨシダ</t>
    </rPh>
    <phoneticPr fontId="9"/>
  </si>
  <si>
    <t>Yamanashi Pref.Fujiyoshida-shi kamiyoshida6530</t>
  </si>
  <si>
    <t>0555-22-4111</t>
  </si>
  <si>
    <t>月-金8:15-11:00</t>
    <phoneticPr fontId="1"/>
  </si>
  <si>
    <t>内科：EN
循環器内科：EN
小児科：EN
精神科：EN
神経内科：EN
リマウチ科：EN
外科：EN
形成外科：EN
脳神経外科：EN
呼吸器外科：EN
心臓血管外科：EN
産婦人科：EN
眼科：EN
耳鼻咽喉科：EN
皮膚科：EN
泌尿器科：EN
リハビリテーション科：EN
放射線科：EN
麻酔科：EN
歯科口腔外科：EN</t>
    <rPh sb="6" eb="9">
      <t>ジュンカンキ</t>
    </rPh>
    <rPh sb="9" eb="11">
      <t>ナイカ</t>
    </rPh>
    <rPh sb="15" eb="18">
      <t>ショウニカ</t>
    </rPh>
    <rPh sb="22" eb="25">
      <t>セイシンカ</t>
    </rPh>
    <rPh sb="29" eb="31">
      <t>シンケイ</t>
    </rPh>
    <rPh sb="31" eb="33">
      <t>ナイカ</t>
    </rPh>
    <rPh sb="41" eb="42">
      <t>カ</t>
    </rPh>
    <rPh sb="52" eb="54">
      <t>ケイセイ</t>
    </rPh>
    <rPh sb="54" eb="56">
      <t>ゲカ</t>
    </rPh>
    <rPh sb="60" eb="65">
      <t>ノウシンケイゲカ</t>
    </rPh>
    <rPh sb="69" eb="72">
      <t>コキュウキ</t>
    </rPh>
    <rPh sb="72" eb="74">
      <t>ゲカ</t>
    </rPh>
    <rPh sb="78" eb="80">
      <t>シンゾウ</t>
    </rPh>
    <rPh sb="80" eb="82">
      <t>ケッカン</t>
    </rPh>
    <rPh sb="82" eb="84">
      <t>ゲカ</t>
    </rPh>
    <rPh sb="88" eb="92">
      <t>サンフジンカ</t>
    </rPh>
    <rPh sb="111" eb="114">
      <t>ヒフカ</t>
    </rPh>
    <rPh sb="118" eb="122">
      <t>ヒニョウキカ</t>
    </rPh>
    <rPh sb="135" eb="136">
      <t>カ</t>
    </rPh>
    <rPh sb="140" eb="144">
      <t>ホウシャセンカ</t>
    </rPh>
    <rPh sb="148" eb="151">
      <t>マスイカ</t>
    </rPh>
    <rPh sb="155" eb="157">
      <t>シカ</t>
    </rPh>
    <rPh sb="157" eb="159">
      <t>コウクウ</t>
    </rPh>
    <rPh sb="159" eb="161">
      <t>ゲカ</t>
    </rPh>
    <phoneticPr fontId="48"/>
  </si>
  <si>
    <t>山梨赤十字病院</t>
    <rPh sb="0" eb="7">
      <t>ヤマナシセキジュウジビョウイン</t>
    </rPh>
    <phoneticPr fontId="9"/>
  </si>
  <si>
    <t>YAMANASHI REDCROSS HOSPITAL</t>
  </si>
  <si>
    <t>401-0301</t>
  </si>
  <si>
    <t>山梨県南都留郡富士河口湖町船津6663-1</t>
    <rPh sb="0" eb="3">
      <t>ヤマナシケン</t>
    </rPh>
    <rPh sb="3" eb="7">
      <t>ミナミツルグン</t>
    </rPh>
    <rPh sb="7" eb="13">
      <t>フジカワグチコマチ</t>
    </rPh>
    <rPh sb="13" eb="15">
      <t>フナツ</t>
    </rPh>
    <phoneticPr fontId="9"/>
  </si>
  <si>
    <t>Yamanashi Pref.Minamitsuru-gun fujikawaguchikomachi funatsu6663-1</t>
  </si>
  <si>
    <t>0555-72-2222</t>
  </si>
  <si>
    <t>月-金
8:00-11:00、13:00-15:00</t>
    <rPh sb="0" eb="1">
      <t>ゲツ</t>
    </rPh>
    <rPh sb="2" eb="3">
      <t>キン</t>
    </rPh>
    <phoneticPr fontId="9"/>
  </si>
  <si>
    <t>内科：EN、外科：EN、小児科：EN、皮膚科：EN、脳神経外科：EN、泌尿器科：EN、整形外科：EN、眼科：EN、耳鼻咽喉科：EN、産科：EN、婦人科：EN、歯科：EN</t>
  </si>
  <si>
    <t>都留市立病院</t>
    <rPh sb="0" eb="6">
      <t>ツルシリツビョウイン</t>
    </rPh>
    <phoneticPr fontId="9"/>
  </si>
  <si>
    <t>TSURU Municipal Hospital</t>
  </si>
  <si>
    <t>402-0056</t>
  </si>
  <si>
    <t>山梨県都留市つる5-1-55</t>
    <rPh sb="0" eb="3">
      <t>ヤマナシケン</t>
    </rPh>
    <rPh sb="3" eb="6">
      <t>ツルシ</t>
    </rPh>
    <phoneticPr fontId="9"/>
  </si>
  <si>
    <t>Yamanashi Pref.Tsuru-shi Tsuru5-1-55</t>
  </si>
  <si>
    <t>0554-45-1811</t>
  </si>
  <si>
    <t>月-金8:30-11:00、土8:30-10:30</t>
    <rPh sb="0" eb="1">
      <t>ゲツ</t>
    </rPh>
    <rPh sb="2" eb="3">
      <t>キン</t>
    </rPh>
    <rPh sb="14" eb="15">
      <t>ツチ</t>
    </rPh>
    <phoneticPr fontId="9"/>
  </si>
  <si>
    <t>内科：EN、ZH
外科：EN、ZH
整形外科：EN、ZH
小児科：EN、ZH</t>
    <rPh sb="0" eb="2">
      <t>ナイカ</t>
    </rPh>
    <rPh sb="9" eb="11">
      <t>ゲカ</t>
    </rPh>
    <rPh sb="18" eb="20">
      <t>セイケイ</t>
    </rPh>
    <rPh sb="20" eb="22">
      <t>ゲカ</t>
    </rPh>
    <rPh sb="29" eb="32">
      <t>ショウニカ</t>
    </rPh>
    <phoneticPr fontId="9"/>
  </si>
  <si>
    <t>医療法人社団青虎会 ツル虎ノ門外科リハビリテーション病院</t>
  </si>
  <si>
    <t>TURUTORANOMONGEKA RIHABIRITE-SHONBYO-IN</t>
  </si>
  <si>
    <t>402-0005</t>
  </si>
  <si>
    <t>山梨県都留市四日市場185</t>
    <rPh sb="0" eb="3">
      <t>ヤマナシケン</t>
    </rPh>
    <rPh sb="3" eb="6">
      <t>ツルシ</t>
    </rPh>
    <rPh sb="6" eb="8">
      <t>ヨッカ</t>
    </rPh>
    <rPh sb="8" eb="10">
      <t>イチバ</t>
    </rPh>
    <phoneticPr fontId="9"/>
  </si>
  <si>
    <t>Yamanashi Pref.Tsuru-shi Yokkaichiba185</t>
  </si>
  <si>
    <t>0554-45-8861</t>
  </si>
  <si>
    <t>月-金9:30-12:00、16:00-18:00　土9:00-12:00</t>
    <rPh sb="0" eb="1">
      <t>ゲツ</t>
    </rPh>
    <rPh sb="2" eb="3">
      <t>キン</t>
    </rPh>
    <rPh sb="26" eb="27">
      <t>ツチ</t>
    </rPh>
    <phoneticPr fontId="9"/>
  </si>
  <si>
    <t>外科：EN
整形外科：EN</t>
    <rPh sb="0" eb="2">
      <t>ゲカ</t>
    </rPh>
    <rPh sb="6" eb="8">
      <t>セイケイ</t>
    </rPh>
    <rPh sb="8" eb="10">
      <t>ゲカ</t>
    </rPh>
    <phoneticPr fontId="13"/>
  </si>
  <si>
    <t>樂天堂整形外科</t>
    <rPh sb="0" eb="1">
      <t>ラク</t>
    </rPh>
    <rPh sb="1" eb="2">
      <t>ソラ</t>
    </rPh>
    <rPh sb="2" eb="3">
      <t>ドウ</t>
    </rPh>
    <rPh sb="3" eb="5">
      <t>セイケイ</t>
    </rPh>
    <rPh sb="5" eb="7">
      <t>ゲカ</t>
    </rPh>
    <phoneticPr fontId="9"/>
  </si>
  <si>
    <t>Rakutendo Orthopedics</t>
  </si>
  <si>
    <t>山梨県富士吉田市上吉田2-5-1</t>
    <rPh sb="0" eb="3">
      <t>ヤマナシケン</t>
    </rPh>
    <rPh sb="3" eb="8">
      <t>フジヨシダシ</t>
    </rPh>
    <rPh sb="8" eb="11">
      <t>カミヨシダ</t>
    </rPh>
    <phoneticPr fontId="9"/>
  </si>
  <si>
    <t>Yamanashi Pref.Fujiyoshida-shi kamiyoshida2-5-1</t>
  </si>
  <si>
    <t>0555-21-1161</t>
  </si>
  <si>
    <t>毎日9:00-12:30、15:00-18:00</t>
    <rPh sb="0" eb="2">
      <t>マイニチ</t>
    </rPh>
    <phoneticPr fontId="9"/>
  </si>
  <si>
    <t>整形外科：EN
リマウチ科：EN
リハビリテーション科：EN</t>
    <rPh sb="0" eb="2">
      <t>セイケイ</t>
    </rPh>
    <rPh sb="2" eb="4">
      <t>ゲカ</t>
    </rPh>
    <rPh sb="12" eb="13">
      <t>カ</t>
    </rPh>
    <rPh sb="26" eb="27">
      <t>カ</t>
    </rPh>
    <phoneticPr fontId="9"/>
  </si>
  <si>
    <t>すずき整形外科医院</t>
    <rPh sb="3" eb="5">
      <t>セイケイ</t>
    </rPh>
    <rPh sb="5" eb="7">
      <t>ゲカ</t>
    </rPh>
    <rPh sb="7" eb="9">
      <t>イイン</t>
    </rPh>
    <phoneticPr fontId="9"/>
  </si>
  <si>
    <t>Suzuki Orthopedics Clinic</t>
  </si>
  <si>
    <t>401-0012</t>
  </si>
  <si>
    <t>山梨県大月市御太刀2-8-8</t>
    <rPh sb="0" eb="3">
      <t>ヤマナシケン</t>
    </rPh>
    <rPh sb="3" eb="6">
      <t>オオツキシ</t>
    </rPh>
    <rPh sb="6" eb="9">
      <t>ミタチ</t>
    </rPh>
    <phoneticPr fontId="9"/>
  </si>
  <si>
    <t>Yamanashi Pref.Otshuki-shi Mitachi2-8-8</t>
  </si>
  <si>
    <t>0554-22-6500</t>
  </si>
  <si>
    <t>月、火、水、金9:00-12:00、15:00-18:00、土9:00-12:00</t>
    <rPh sb="0" eb="1">
      <t>ゲツ</t>
    </rPh>
    <rPh sb="2" eb="3">
      <t>ヒ</t>
    </rPh>
    <rPh sb="4" eb="5">
      <t>ミズ</t>
    </rPh>
    <rPh sb="6" eb="7">
      <t>キン</t>
    </rPh>
    <rPh sb="30" eb="31">
      <t>ツチ</t>
    </rPh>
    <phoneticPr fontId="9"/>
  </si>
  <si>
    <t>整形外科：EN
リマウチ科：EN
リハビリテーション科：EN
内科：EN</t>
    <rPh sb="0" eb="2">
      <t>セイケイ</t>
    </rPh>
    <rPh sb="2" eb="4">
      <t>ゲカ</t>
    </rPh>
    <rPh sb="12" eb="13">
      <t>カ</t>
    </rPh>
    <rPh sb="26" eb="27">
      <t>カ</t>
    </rPh>
    <rPh sb="31" eb="33">
      <t>ナイカ</t>
    </rPh>
    <phoneticPr fontId="9"/>
  </si>
  <si>
    <t>富士・東部口腔保健センター</t>
    <rPh sb="0" eb="5">
      <t>フジトウブ</t>
    </rPh>
    <rPh sb="5" eb="7">
      <t>コウクウ</t>
    </rPh>
    <rPh sb="7" eb="9">
      <t>ホケン</t>
    </rPh>
    <phoneticPr fontId="20"/>
  </si>
  <si>
    <t>FujiToubu Koukuhokencenter</t>
  </si>
  <si>
    <t>0554-56-8899</t>
  </si>
  <si>
    <t>安富歯科医院</t>
    <rPh sb="0" eb="2">
      <t>ヤストミ</t>
    </rPh>
    <rPh sb="2" eb="4">
      <t>シカ</t>
    </rPh>
    <rPh sb="4" eb="6">
      <t>イイン</t>
    </rPh>
    <phoneticPr fontId="20"/>
  </si>
  <si>
    <t>Yasutomi Dental Clinic</t>
  </si>
  <si>
    <t>401-0320</t>
  </si>
  <si>
    <t>山梨県南都留郡鳴沢村2150</t>
    <rPh sb="0" eb="3">
      <t>ヤマナシケン</t>
    </rPh>
    <rPh sb="3" eb="7">
      <t>ミナミツルグン</t>
    </rPh>
    <rPh sb="7" eb="10">
      <t>ナルサワムラ</t>
    </rPh>
    <phoneticPr fontId="9"/>
  </si>
  <si>
    <t>Yamanashi Pref.Minamitsuru-gun Narusawamura2150</t>
  </si>
  <si>
    <t>0555-85-3955</t>
  </si>
  <si>
    <t>月、火、木、金9:00-12:00、14:00-17:30、水、土9:00-12:00</t>
    <rPh sb="0" eb="1">
      <t>ゲツ</t>
    </rPh>
    <rPh sb="2" eb="3">
      <t>ヒ</t>
    </rPh>
    <rPh sb="4" eb="5">
      <t>キ</t>
    </rPh>
    <rPh sb="6" eb="7">
      <t>キン</t>
    </rPh>
    <rPh sb="30" eb="31">
      <t>ミズ</t>
    </rPh>
    <rPh sb="32" eb="33">
      <t>ツチ</t>
    </rPh>
    <phoneticPr fontId="9"/>
  </si>
  <si>
    <t>歯科：英語</t>
    <rPh sb="0" eb="2">
      <t>シカ</t>
    </rPh>
    <rPh sb="3" eb="5">
      <t>エイゴ</t>
    </rPh>
    <phoneticPr fontId="13"/>
  </si>
  <si>
    <t>野村眼科医院</t>
    <rPh sb="0" eb="2">
      <t>ノムラ</t>
    </rPh>
    <rPh sb="4" eb="6">
      <t>イイン</t>
    </rPh>
    <phoneticPr fontId="19"/>
  </si>
  <si>
    <t>Nomura Ganka iin</t>
  </si>
  <si>
    <t>山梨県都留市四日市場8-6</t>
    <rPh sb="0" eb="3">
      <t>ヤマナシケン</t>
    </rPh>
    <rPh sb="3" eb="6">
      <t>ツルシ</t>
    </rPh>
    <phoneticPr fontId="16"/>
  </si>
  <si>
    <t>Yamanashi Pref.Tsuru-shi Yokkaichiba8-6</t>
  </si>
  <si>
    <t>0554-20-8070</t>
  </si>
  <si>
    <t>月火水金9:00-12:30、15:00-18:00　土9:00-12:30</t>
    <rPh sb="0" eb="1">
      <t>ゲツ</t>
    </rPh>
    <rPh sb="1" eb="2">
      <t>カ</t>
    </rPh>
    <rPh sb="2" eb="3">
      <t>スイ</t>
    </rPh>
    <rPh sb="3" eb="4">
      <t>キン</t>
    </rPh>
    <rPh sb="27" eb="28">
      <t>ツチ</t>
    </rPh>
    <phoneticPr fontId="16"/>
  </si>
  <si>
    <t>眼科：EN</t>
    <rPh sb="0" eb="2">
      <t>ガンカ</t>
    </rPh>
    <phoneticPr fontId="16"/>
  </si>
  <si>
    <t>マーブル歯科</t>
  </si>
  <si>
    <t>MarbleDentalClinic</t>
  </si>
  <si>
    <t>403-0004</t>
  </si>
  <si>
    <t>山梨県富士吉田市下吉田4丁目7番17号</t>
  </si>
  <si>
    <t>4-7-17,Shimoyoshida,Fujiyoshida-city,Yamanashi,403-0004</t>
  </si>
  <si>
    <t>0555-23-6165</t>
  </si>
  <si>
    <t>月-金:9:00-12:00,14:00-18:00★_x000D_
土:9:00-12:00</t>
  </si>
  <si>
    <t>VISA、MASTER、DinersClub、JCB</t>
  </si>
  <si>
    <t>高橋皮膚科医院</t>
  </si>
  <si>
    <t>Takahashi Dermatology Clinic</t>
  </si>
  <si>
    <t>403-0017</t>
  </si>
  <si>
    <t>山梨県富士吉田市新西原1-27-1</t>
    <rPh sb="0" eb="3">
      <t>ヤマナシケン</t>
    </rPh>
    <rPh sb="3" eb="8">
      <t>フジヨシダシ</t>
    </rPh>
    <rPh sb="8" eb="9">
      <t>シン</t>
    </rPh>
    <rPh sb="9" eb="11">
      <t>サイハラ</t>
    </rPh>
    <phoneticPr fontId="16"/>
  </si>
  <si>
    <t>Yamanashi Pref.Fujiyoshida-shi Shinnsaihara1-27-1</t>
  </si>
  <si>
    <t>0555-24-6000</t>
  </si>
  <si>
    <t>月水金8:30-12:00、14:00-17:00　火8:30-12:00、15:00-17:00　土8:30-12:30</t>
    <rPh sb="0" eb="1">
      <t>ゲツ</t>
    </rPh>
    <rPh sb="1" eb="2">
      <t>スイ</t>
    </rPh>
    <rPh sb="2" eb="3">
      <t>キン</t>
    </rPh>
    <rPh sb="26" eb="27">
      <t>ヒ</t>
    </rPh>
    <rPh sb="50" eb="51">
      <t>ツチ</t>
    </rPh>
    <phoneticPr fontId="16"/>
  </si>
  <si>
    <t>皮膚科：EN</t>
    <rPh sb="0" eb="3">
      <t>ヒフカ</t>
    </rPh>
    <phoneticPr fontId="16"/>
  </si>
  <si>
    <t>進士歯科医院</t>
  </si>
  <si>
    <t>Shinji Dental Clinic</t>
  </si>
  <si>
    <t>山梨県大月市御太刀1-8-19</t>
    <rPh sb="0" eb="3">
      <t>ヤマナシケン</t>
    </rPh>
    <rPh sb="3" eb="6">
      <t>オオツキシ</t>
    </rPh>
    <rPh sb="6" eb="9">
      <t>ミタチ</t>
    </rPh>
    <phoneticPr fontId="16"/>
  </si>
  <si>
    <t>Yamanashi Pref.Otsuki-shi Mitachi1-8-19</t>
  </si>
  <si>
    <t>0554-22-0135</t>
  </si>
  <si>
    <t>月-金8:45-11:30、14:00-18:00　土8:45-11:30</t>
    <rPh sb="0" eb="1">
      <t>ゲツ</t>
    </rPh>
    <rPh sb="2" eb="3">
      <t>キン</t>
    </rPh>
    <rPh sb="26" eb="27">
      <t>ツチ</t>
    </rPh>
    <phoneticPr fontId="16"/>
  </si>
  <si>
    <t>Visa、MASTER、JCB</t>
  </si>
  <si>
    <t>20長野県</t>
  </si>
  <si>
    <t>佐久総合病院佐久医療センター</t>
    <phoneticPr fontId="1"/>
  </si>
  <si>
    <t>Saku Central Hospital Advanced Care Center</t>
    <phoneticPr fontId="1"/>
  </si>
  <si>
    <t>385-0051</t>
  </si>
  <si>
    <t>長野県佐久市中込3400-28</t>
    <phoneticPr fontId="46"/>
  </si>
  <si>
    <t>3400-28 Nakagomi, Saku, Nagano, 385-0051</t>
  </si>
  <si>
    <t>0267-62-8181</t>
  </si>
  <si>
    <t>月-金:8:30-17:00
土日・祝日：救急外来24時間対応</t>
  </si>
  <si>
    <t>http://www.sakuhp.or.jp/（日本語）</t>
    <phoneticPr fontId="10"/>
  </si>
  <si>
    <t>救急科：EN、内科：EN、外科：EN、小児科：EN、脳神経外科：EN、泌尿器科：EN、整形外科：EN、耳鼻咽喉科：EN、産科：EN、婦人科：EN</t>
    <phoneticPr fontId="46"/>
  </si>
  <si>
    <t>EN：平日時間内（必要に応じて）</t>
  </si>
  <si>
    <t>EN：平日時間内</t>
  </si>
  <si>
    <t>電話通訳／8時〜24時：EN他（一部制限あり）</t>
  </si>
  <si>
    <t>病院職員による通訳：EN  POKETALK、その他翻訳アプリ完備</t>
  </si>
  <si>
    <t>独立行政法人国立病院機構
　信州上田医療センター</t>
    <rPh sb="0" eb="2">
      <t>ドクリツ</t>
    </rPh>
    <rPh sb="2" eb="4">
      <t>ギョウセイ</t>
    </rPh>
    <rPh sb="4" eb="6">
      <t>ホウジン</t>
    </rPh>
    <rPh sb="6" eb="8">
      <t>コクリツ</t>
    </rPh>
    <rPh sb="8" eb="10">
      <t>ビョウイン</t>
    </rPh>
    <rPh sb="10" eb="12">
      <t>キコウ</t>
    </rPh>
    <rPh sb="14" eb="16">
      <t>シンシュウ</t>
    </rPh>
    <rPh sb="16" eb="18">
      <t>ウエダ</t>
    </rPh>
    <rPh sb="18" eb="20">
      <t>イリョウ</t>
    </rPh>
    <phoneticPr fontId="46"/>
  </si>
  <si>
    <t>NHO Shinshu Ueda Medical Center</t>
  </si>
  <si>
    <t>386-8610</t>
  </si>
  <si>
    <t>長野県上田市緑が丘1丁目27番21号</t>
    <phoneticPr fontId="46"/>
  </si>
  <si>
    <t>1-27-21 Midorigaoka, Ueda, Nagano, 386-8610</t>
  </si>
  <si>
    <t>0268-22-1890</t>
  </si>
  <si>
    <t>月-金:8:30-11:00</t>
    <phoneticPr fontId="46"/>
  </si>
  <si>
    <t>https://shinshuueda.hosp.go.jp/（日本語）</t>
    <phoneticPr fontId="45"/>
  </si>
  <si>
    <t>救急科：EN、内科：EN、外科：EN、小児科：EN、皮膚科：EN、脳神経外科：EN、泌尿器科：EN、整形外科：EN、耳鼻咽喉科：EN、産科：EN、婦人科：EN、歯科：EN</t>
    <rPh sb="0" eb="2">
      <t>キュウキュウ</t>
    </rPh>
    <rPh sb="2" eb="3">
      <t>カ</t>
    </rPh>
    <rPh sb="7" eb="9">
      <t>ナイカ</t>
    </rPh>
    <rPh sb="13" eb="15">
      <t>ゲカ</t>
    </rPh>
    <rPh sb="19" eb="22">
      <t>ショウニカ</t>
    </rPh>
    <rPh sb="26" eb="29">
      <t>ヒフカ</t>
    </rPh>
    <rPh sb="33" eb="36">
      <t>ノウシンケイ</t>
    </rPh>
    <rPh sb="36" eb="38">
      <t>ゲカ</t>
    </rPh>
    <rPh sb="42" eb="46">
      <t>ヒニョウキカ</t>
    </rPh>
    <rPh sb="50" eb="52">
      <t>セイケイ</t>
    </rPh>
    <rPh sb="52" eb="54">
      <t>ゲカ</t>
    </rPh>
    <rPh sb="58" eb="60">
      <t>ジビ</t>
    </rPh>
    <rPh sb="60" eb="62">
      <t>インコウ</t>
    </rPh>
    <rPh sb="62" eb="63">
      <t>カ</t>
    </rPh>
    <rPh sb="67" eb="69">
      <t>サンカ</t>
    </rPh>
    <rPh sb="73" eb="76">
      <t>フジンカ</t>
    </rPh>
    <rPh sb="80" eb="82">
      <t>シカ</t>
    </rPh>
    <phoneticPr fontId="46"/>
  </si>
  <si>
    <t>EN,ZH,KO,ES,PT,TL,HI,VI,NE</t>
    <phoneticPr fontId="13"/>
  </si>
  <si>
    <t>POKETALKにて対応可能な言語：２４時間</t>
  </si>
  <si>
    <t>丸子中央病院</t>
    <rPh sb="0" eb="2">
      <t>マルコ</t>
    </rPh>
    <rPh sb="2" eb="4">
      <t>チュウオウ</t>
    </rPh>
    <rPh sb="4" eb="6">
      <t>ビョウイン</t>
    </rPh>
    <phoneticPr fontId="15"/>
  </si>
  <si>
    <t>Maruko Central Hospital</t>
  </si>
  <si>
    <t>386-0405</t>
  </si>
  <si>
    <t>長野県上田市中丸子1771-1</t>
    <rPh sb="0" eb="3">
      <t>ナガノケン</t>
    </rPh>
    <rPh sb="3" eb="6">
      <t>ウエダシ</t>
    </rPh>
    <rPh sb="6" eb="7">
      <t>ナカ</t>
    </rPh>
    <rPh sb="7" eb="9">
      <t>マルコ</t>
    </rPh>
    <phoneticPr fontId="15"/>
  </si>
  <si>
    <t>1771-1 Nakamaruko, Ueda, Nagano, 386-0405</t>
  </si>
  <si>
    <t>0268-42-1111</t>
  </si>
  <si>
    <t>月-金:8:30-11:30,13:30-16:30
土: 8:30-11:30（救急外来24時間対応）</t>
    <rPh sb="41" eb="43">
      <t>キュウキュウ</t>
    </rPh>
    <rPh sb="43" eb="45">
      <t>ガイライ</t>
    </rPh>
    <rPh sb="47" eb="49">
      <t>ジカン</t>
    </rPh>
    <rPh sb="49" eb="51">
      <t>タイオウ</t>
    </rPh>
    <phoneticPr fontId="15"/>
  </si>
  <si>
    <t>http://maruko-hp.jp/（日本語）</t>
  </si>
  <si>
    <t>救急科：EN、内科：EN・ZH、外科：EN・ZH、脳神経外科：EN・ZH、整形外科：EN・ZH、眼科：EN・ZH、歯科：EN・ZH</t>
  </si>
  <si>
    <t>ZH：平日時間内（9:00～17:30）</t>
    <rPh sb="3" eb="5">
      <t>ヘイジツ</t>
    </rPh>
    <rPh sb="5" eb="7">
      <t>ジカン</t>
    </rPh>
    <rPh sb="7" eb="8">
      <t>ナイ</t>
    </rPh>
    <phoneticPr fontId="1"/>
  </si>
  <si>
    <t>医師免許付帯通訳サービス、厚労省希少言語通訳サービス、NAGANO多言語コールセンターを利用　24時間：EN,ZH,KO,TH,ID</t>
    <rPh sb="0" eb="4">
      <t>イシメンキョ</t>
    </rPh>
    <rPh sb="4" eb="6">
      <t>フタイ</t>
    </rPh>
    <rPh sb="6" eb="8">
      <t>ツウヤク</t>
    </rPh>
    <rPh sb="13" eb="16">
      <t>コウロウショウ</t>
    </rPh>
    <rPh sb="16" eb="22">
      <t>キショウゲンゴツウヤク</t>
    </rPh>
    <rPh sb="33" eb="36">
      <t>タゲンゴ</t>
    </rPh>
    <rPh sb="44" eb="46">
      <t>リヨウ</t>
    </rPh>
    <rPh sb="49" eb="51">
      <t>ジカン</t>
    </rPh>
    <phoneticPr fontId="3"/>
  </si>
  <si>
    <t>①病院職員による通訳者：CH,TH,PT/要連絡②通訳ソフト：ポケトークを利用</t>
    <rPh sb="1" eb="3">
      <t>ビョウイン</t>
    </rPh>
    <rPh sb="3" eb="5">
      <t>ショクイン</t>
    </rPh>
    <rPh sb="8" eb="11">
      <t>ツウヤクシャ</t>
    </rPh>
    <rPh sb="21" eb="22">
      <t>ヨウ</t>
    </rPh>
    <rPh sb="22" eb="24">
      <t>レンラク</t>
    </rPh>
    <rPh sb="25" eb="27">
      <t>ツウヤク</t>
    </rPh>
    <rPh sb="37" eb="39">
      <t>リヨウ</t>
    </rPh>
    <phoneticPr fontId="7"/>
  </si>
  <si>
    <t>矢嶋内科医院</t>
    <phoneticPr fontId="46"/>
  </si>
  <si>
    <t>Yajima Internal Medicine clinic</t>
  </si>
  <si>
    <t>391-0001</t>
  </si>
  <si>
    <t>長野県茅野市ちの3494</t>
    <phoneticPr fontId="46"/>
  </si>
  <si>
    <t>3494 Chino, Chino, Nagano, 391-0001</t>
  </si>
  <si>
    <t>0266-72-2048</t>
  </si>
  <si>
    <t>月-金:8:30-11:30, 16:00-17:30
土日:8:30-11:30</t>
    <phoneticPr fontId="46"/>
  </si>
  <si>
    <t>内科：EN</t>
    <phoneticPr fontId="46"/>
  </si>
  <si>
    <t>言語対応問診票：EN,ZH,TL,KO,RU,FR,TH,PT,ES</t>
  </si>
  <si>
    <t>2003 諏訪</t>
  </si>
  <si>
    <t>諏訪赤十字病院</t>
    <rPh sb="0" eb="2">
      <t>スワ</t>
    </rPh>
    <rPh sb="2" eb="5">
      <t>セキジュウジ</t>
    </rPh>
    <rPh sb="5" eb="7">
      <t>ビョウイン</t>
    </rPh>
    <phoneticPr fontId="9"/>
  </si>
  <si>
    <t>Suwa Red Cross Hospital</t>
  </si>
  <si>
    <t>392-8510</t>
  </si>
  <si>
    <t>長野県諏訪市湖岸通り5丁目11番50号</t>
  </si>
  <si>
    <t>5-11-50 Kogandori, Suwa, Nagano, 392-8510</t>
  </si>
  <si>
    <t>0266-52-6111</t>
  </si>
  <si>
    <t>https://www.suwa.jrc.or.jp/（日本語）</t>
    <rPh sb="28" eb="31">
      <t>ニホンゴ</t>
    </rPh>
    <phoneticPr fontId="6"/>
  </si>
  <si>
    <t>救急科：EN、内科：EN、外科：EN、小児科：EN、精神科：EN、皮膚科：EN、脳神経外科：EN、泌尿器科：EN、整形外科：EN、眼科：EN、耳鼻咽喉科：EN、産科：EN、婦人科：EN、歯科：EN</t>
    <rPh sb="0" eb="2">
      <t>キュウキュウ</t>
    </rPh>
    <rPh sb="2" eb="3">
      <t>カ</t>
    </rPh>
    <rPh sb="7" eb="9">
      <t>ナイカ</t>
    </rPh>
    <rPh sb="13" eb="15">
      <t>ゲカ</t>
    </rPh>
    <rPh sb="19" eb="22">
      <t>ショウニカ</t>
    </rPh>
    <rPh sb="26" eb="29">
      <t>セイシンカ</t>
    </rPh>
    <rPh sb="33" eb="36">
      <t>ヒフカ</t>
    </rPh>
    <rPh sb="40" eb="43">
      <t>ノウシンケイ</t>
    </rPh>
    <rPh sb="43" eb="45">
      <t>ゲカ</t>
    </rPh>
    <rPh sb="49" eb="53">
      <t>ヒニョウキカ</t>
    </rPh>
    <rPh sb="57" eb="59">
      <t>セイケイ</t>
    </rPh>
    <rPh sb="59" eb="61">
      <t>ゲカ</t>
    </rPh>
    <rPh sb="65" eb="67">
      <t>ガンカ</t>
    </rPh>
    <rPh sb="71" eb="73">
      <t>ジビ</t>
    </rPh>
    <rPh sb="73" eb="75">
      <t>インコウ</t>
    </rPh>
    <rPh sb="75" eb="76">
      <t>カ</t>
    </rPh>
    <rPh sb="80" eb="82">
      <t>サンカ</t>
    </rPh>
    <rPh sb="86" eb="89">
      <t>フジンカ</t>
    </rPh>
    <rPh sb="93" eb="95">
      <t>シカ</t>
    </rPh>
    <phoneticPr fontId="6"/>
  </si>
  <si>
    <t>第三次救急医療機関（救命救急センター）</t>
    <rPh sb="0" eb="3">
      <t>ダイサンジ</t>
    </rPh>
    <rPh sb="3" eb="5">
      <t>キュウキュウ</t>
    </rPh>
    <rPh sb="5" eb="7">
      <t>イリョウ</t>
    </rPh>
    <rPh sb="7" eb="9">
      <t>キカン</t>
    </rPh>
    <rPh sb="10" eb="12">
      <t>キュウメイ</t>
    </rPh>
    <rPh sb="12" eb="14">
      <t>キュウキュウ</t>
    </rPh>
    <phoneticPr fontId="6"/>
  </si>
  <si>
    <t>NAGANO多言語コールセンターを利用
24時間：EN,ZH,KO,TH,ID</t>
    <rPh sb="6" eb="9">
      <t>タゲンゴ</t>
    </rPh>
    <rPh sb="17" eb="19">
      <t>リヨウ</t>
    </rPh>
    <rPh sb="22" eb="24">
      <t>ジカン</t>
    </rPh>
    <phoneticPr fontId="6"/>
  </si>
  <si>
    <t>POCKETALKにて対応可能な言語：２４時間</t>
    <rPh sb="11" eb="13">
      <t>タイオウ</t>
    </rPh>
    <rPh sb="13" eb="15">
      <t>カノウ</t>
    </rPh>
    <rPh sb="16" eb="18">
      <t>ゲンゴ</t>
    </rPh>
    <rPh sb="21" eb="23">
      <t>ジカン</t>
    </rPh>
    <phoneticPr fontId="1"/>
  </si>
  <si>
    <t>伊那中央病院</t>
    <rPh sb="0" eb="2">
      <t>イナ</t>
    </rPh>
    <rPh sb="2" eb="4">
      <t>チュウオウ</t>
    </rPh>
    <rPh sb="4" eb="6">
      <t>ビョウイン</t>
    </rPh>
    <phoneticPr fontId="9"/>
  </si>
  <si>
    <t>Ina Central Hospital</t>
  </si>
  <si>
    <t>396-8555</t>
  </si>
  <si>
    <t>長野県伊那市小四郎久保1313-1</t>
    <phoneticPr fontId="9"/>
  </si>
  <si>
    <t>1313-1 Koshirokubo, Ina, Nagano, 396-8555</t>
  </si>
  <si>
    <t>0265-72-3121</t>
  </si>
  <si>
    <t>月-金:8:30-11:30(救急外来24時間対応)
（受付時間は、診療科により異なる）</t>
    <rPh sb="28" eb="30">
      <t>ウケツケ</t>
    </rPh>
    <rPh sb="30" eb="32">
      <t>ジカン</t>
    </rPh>
    <rPh sb="34" eb="37">
      <t>シンリョウカ</t>
    </rPh>
    <rPh sb="40" eb="41">
      <t>コト</t>
    </rPh>
    <phoneticPr fontId="9"/>
  </si>
  <si>
    <t>http://www.inahp.jp/（日本語）</t>
    <rPh sb="21" eb="24">
      <t>ニホンゴ</t>
    </rPh>
    <phoneticPr fontId="6"/>
  </si>
  <si>
    <t>救急科：EN・ZH、内科：EN・ZH、外科：EN・ZH、小児科：EN・ZH、皮膚科：EN・ZH、脳神経外科：EN・ZH、泌尿器科：EN・ZH、整形外科：EN・ZH、眼科：EN・ZH、耳鼻咽喉科：EN・ZH、産科：EN・ZH、婦人科：EN・ZH、歯科：EN・ZH</t>
    <rPh sb="0" eb="2">
      <t>キュウキュウ</t>
    </rPh>
    <rPh sb="2" eb="3">
      <t>カ</t>
    </rPh>
    <rPh sb="10" eb="12">
      <t>ナイカ</t>
    </rPh>
    <rPh sb="19" eb="21">
      <t>ゲカ</t>
    </rPh>
    <rPh sb="28" eb="31">
      <t>ショウニカ</t>
    </rPh>
    <rPh sb="38" eb="41">
      <t>ヒフカ</t>
    </rPh>
    <rPh sb="48" eb="51">
      <t>ノウシンケイ</t>
    </rPh>
    <rPh sb="51" eb="53">
      <t>ゲカ</t>
    </rPh>
    <rPh sb="60" eb="64">
      <t>ヒニョウキカ</t>
    </rPh>
    <rPh sb="71" eb="73">
      <t>セイケイ</t>
    </rPh>
    <rPh sb="73" eb="75">
      <t>ゲカ</t>
    </rPh>
    <rPh sb="82" eb="84">
      <t>ガンカ</t>
    </rPh>
    <rPh sb="91" eb="93">
      <t>ジビ</t>
    </rPh>
    <rPh sb="93" eb="95">
      <t>インコウ</t>
    </rPh>
    <rPh sb="95" eb="96">
      <t>カ</t>
    </rPh>
    <rPh sb="103" eb="105">
      <t>サンカ</t>
    </rPh>
    <rPh sb="112" eb="115">
      <t>フジンカ</t>
    </rPh>
    <rPh sb="122" eb="124">
      <t>シカ</t>
    </rPh>
    <phoneticPr fontId="6"/>
  </si>
  <si>
    <t>VISA、MASTER、AMEX、Diners Club、JCB、UC、SAISON CARD、DISCOVER</t>
    <phoneticPr fontId="1"/>
  </si>
  <si>
    <t>POKETALKにて対応可能な言語：２４時間</t>
    <rPh sb="10" eb="12">
      <t>タイオウ</t>
    </rPh>
    <rPh sb="12" eb="14">
      <t>カノウ</t>
    </rPh>
    <rPh sb="15" eb="17">
      <t>ゲンゴ</t>
    </rPh>
    <rPh sb="20" eb="22">
      <t>ジカン</t>
    </rPh>
    <phoneticPr fontId="9"/>
  </si>
  <si>
    <t>飯田市立病院</t>
    <rPh sb="0" eb="2">
      <t>イイダ</t>
    </rPh>
    <rPh sb="2" eb="4">
      <t>シリツ</t>
    </rPh>
    <rPh sb="4" eb="6">
      <t>ビョウイン</t>
    </rPh>
    <phoneticPr fontId="9"/>
  </si>
  <si>
    <t>Iida Municipal Hospital</t>
  </si>
  <si>
    <t>395-8502</t>
  </si>
  <si>
    <t>長野県飯田市八幡町438番地</t>
    <phoneticPr fontId="9"/>
  </si>
  <si>
    <t>438 Yawatamachi, Iida, Nagano, 395-8502</t>
  </si>
  <si>
    <t>0265-21-1255</t>
  </si>
  <si>
    <t>月-金:8:30-11:30</t>
    <phoneticPr fontId="9"/>
  </si>
  <si>
    <t>http://www.imh.jp/（日本語）</t>
    <rPh sb="19" eb="22">
      <t>ニホンゴ</t>
    </rPh>
    <phoneticPr fontId="9"/>
  </si>
  <si>
    <t>救急科：EN・ZH、内科：EN・ZH、外科：EN・ZH、小児科：EN・ZH、皮膚科：EN・ZH、脳神経外科：EN・ZH、泌尿器科：EN・ZH、整形外科：EN・ZH、眼科：EN・ZH、耳鼻咽喉科：EN・ZH、産科：EN・ZH、婦人科：EN・ZH、歯科：EN・ZH</t>
    <rPh sb="0" eb="2">
      <t>キュウキュウ</t>
    </rPh>
    <rPh sb="2" eb="3">
      <t>カ</t>
    </rPh>
    <rPh sb="10" eb="12">
      <t>ナイカ</t>
    </rPh>
    <rPh sb="19" eb="21">
      <t>ゲカ</t>
    </rPh>
    <rPh sb="28" eb="31">
      <t>ショウニカ</t>
    </rPh>
    <rPh sb="38" eb="41">
      <t>ヒフカ</t>
    </rPh>
    <rPh sb="48" eb="51">
      <t>ノウシンケイ</t>
    </rPh>
    <rPh sb="51" eb="53">
      <t>ゲカ</t>
    </rPh>
    <rPh sb="60" eb="64">
      <t>ヒニョウキカ</t>
    </rPh>
    <rPh sb="71" eb="73">
      <t>セイケイ</t>
    </rPh>
    <rPh sb="73" eb="75">
      <t>ゲカ</t>
    </rPh>
    <rPh sb="82" eb="84">
      <t>ガンカ</t>
    </rPh>
    <rPh sb="91" eb="93">
      <t>ジビ</t>
    </rPh>
    <rPh sb="93" eb="95">
      <t>インコウ</t>
    </rPh>
    <rPh sb="95" eb="96">
      <t>カ</t>
    </rPh>
    <rPh sb="103" eb="105">
      <t>サンカ</t>
    </rPh>
    <rPh sb="112" eb="115">
      <t>フジンカ</t>
    </rPh>
    <rPh sb="122" eb="124">
      <t>シカ</t>
    </rPh>
    <phoneticPr fontId="9"/>
  </si>
  <si>
    <t>中国語月‐金8:30-17:15：ZH</t>
    <rPh sb="0" eb="3">
      <t>チュウゴクゴ</t>
    </rPh>
    <rPh sb="3" eb="4">
      <t>ゲツ</t>
    </rPh>
    <rPh sb="5" eb="6">
      <t>キン</t>
    </rPh>
    <phoneticPr fontId="9"/>
  </si>
  <si>
    <t>ipad通訳ソフト</t>
    <rPh sb="4" eb="6">
      <t>ツウヤク</t>
    </rPh>
    <phoneticPr fontId="9"/>
  </si>
  <si>
    <t>長野県立木曽病院</t>
    <rPh sb="0" eb="3">
      <t>ナガノケン</t>
    </rPh>
    <rPh sb="3" eb="4">
      <t>リツ</t>
    </rPh>
    <rPh sb="4" eb="6">
      <t>キソ</t>
    </rPh>
    <rPh sb="6" eb="8">
      <t>ビョウイン</t>
    </rPh>
    <phoneticPr fontId="9"/>
  </si>
  <si>
    <t>Nagano Prefectural Kiso Hospital</t>
  </si>
  <si>
    <t>397-8555</t>
  </si>
  <si>
    <t>長野県木曽郡木曽町福島6613-4</t>
    <phoneticPr fontId="9"/>
  </si>
  <si>
    <t>6613-4 Fukushima, Kiso-machi, Kiso-gun, Nagano, 397-8555</t>
  </si>
  <si>
    <t>0264-22-2703</t>
  </si>
  <si>
    <t>月-金:8:00-11:00(受付時間は、診療科により異なる)（夜間等は救急患者のみ受付）
土日・祝日：救急患者のみ受付</t>
    <rPh sb="32" eb="34">
      <t>ヤカン</t>
    </rPh>
    <rPh sb="34" eb="35">
      <t>トウ</t>
    </rPh>
    <rPh sb="36" eb="38">
      <t>キュウキュウ</t>
    </rPh>
    <rPh sb="38" eb="40">
      <t>カンジャ</t>
    </rPh>
    <rPh sb="42" eb="43">
      <t>ウ</t>
    </rPh>
    <rPh sb="43" eb="44">
      <t>ツ</t>
    </rPh>
    <rPh sb="46" eb="48">
      <t>ドニチ</t>
    </rPh>
    <rPh sb="49" eb="51">
      <t>シュクジツ</t>
    </rPh>
    <rPh sb="52" eb="54">
      <t>キュウキュウ</t>
    </rPh>
    <rPh sb="54" eb="56">
      <t>カンジャ</t>
    </rPh>
    <rPh sb="58" eb="60">
      <t>ウケツケ</t>
    </rPh>
    <phoneticPr fontId="9"/>
  </si>
  <si>
    <t>https://kiso-hosp.jp/（日本語）</t>
    <rPh sb="22" eb="25">
      <t>ニホンゴ</t>
    </rPh>
    <phoneticPr fontId="10"/>
  </si>
  <si>
    <t>内科：EN、外科：EN、小児科：EN、精神科：EN、皮膚科：EN、脳神経外科：EN、泌尿器科：EN、整形外科：EN、眼科：EN、耳鼻咽喉科：EN、産科：EN、婦人科：EN、脳神経内科：EN、麻酔科：EN、形成外科：EN、放射線科：EN、リハビリテーション科：EN、歯科口腔外科：EN、心臓血管外科：EN</t>
    <rPh sb="0" eb="2">
      <t>ナイカ</t>
    </rPh>
    <rPh sb="6" eb="8">
      <t>ゲカ</t>
    </rPh>
    <rPh sb="12" eb="15">
      <t>ショウニカ</t>
    </rPh>
    <rPh sb="19" eb="22">
      <t>セイシンカ</t>
    </rPh>
    <rPh sb="26" eb="29">
      <t>ヒフカ</t>
    </rPh>
    <rPh sb="33" eb="36">
      <t>ノウシンケイ</t>
    </rPh>
    <rPh sb="36" eb="38">
      <t>ゲカ</t>
    </rPh>
    <rPh sb="42" eb="46">
      <t>ヒニョウキカ</t>
    </rPh>
    <rPh sb="50" eb="52">
      <t>セイケイ</t>
    </rPh>
    <rPh sb="52" eb="54">
      <t>ゲカ</t>
    </rPh>
    <rPh sb="58" eb="60">
      <t>ガンカ</t>
    </rPh>
    <rPh sb="64" eb="66">
      <t>ジビ</t>
    </rPh>
    <rPh sb="66" eb="68">
      <t>インコウ</t>
    </rPh>
    <rPh sb="68" eb="69">
      <t>カ</t>
    </rPh>
    <rPh sb="73" eb="75">
      <t>サンカ</t>
    </rPh>
    <rPh sb="79" eb="82">
      <t>フジンカ</t>
    </rPh>
    <rPh sb="86" eb="87">
      <t>ノウ</t>
    </rPh>
    <rPh sb="87" eb="89">
      <t>シンケイ</t>
    </rPh>
    <rPh sb="89" eb="91">
      <t>ナイカ</t>
    </rPh>
    <rPh sb="95" eb="98">
      <t>マスイカ</t>
    </rPh>
    <rPh sb="102" eb="104">
      <t>ケイセイ</t>
    </rPh>
    <rPh sb="104" eb="106">
      <t>ゲカ</t>
    </rPh>
    <rPh sb="110" eb="114">
      <t>ホウシャセンカ</t>
    </rPh>
    <rPh sb="127" eb="128">
      <t>カ</t>
    </rPh>
    <rPh sb="132" eb="134">
      <t>シカ</t>
    </rPh>
    <rPh sb="134" eb="136">
      <t>コウクウ</t>
    </rPh>
    <rPh sb="136" eb="138">
      <t>ゲカ</t>
    </rPh>
    <rPh sb="142" eb="146">
      <t>シンゾウケッカン</t>
    </rPh>
    <rPh sb="146" eb="148">
      <t>ゲカ</t>
    </rPh>
    <phoneticPr fontId="9"/>
  </si>
  <si>
    <t>VISA、MASTER、JCB、AMEX、Diners Club、DiscoverCard</t>
    <phoneticPr fontId="1"/>
  </si>
  <si>
    <t>・電話通訳サービスの活用／24時間：EN他（対応内容、件数に制限あり）
・翻訳アプリ（タブレット）の活用／EN他</t>
    <rPh sb="1" eb="3">
      <t>デンワ</t>
    </rPh>
    <rPh sb="3" eb="5">
      <t>ツウヤク</t>
    </rPh>
    <rPh sb="10" eb="12">
      <t>カツヨウ</t>
    </rPh>
    <rPh sb="15" eb="17">
      <t>ジカン</t>
    </rPh>
    <rPh sb="20" eb="21">
      <t>ホカ</t>
    </rPh>
    <rPh sb="22" eb="24">
      <t>タイオウ</t>
    </rPh>
    <rPh sb="24" eb="26">
      <t>ナイヨウ</t>
    </rPh>
    <rPh sb="27" eb="29">
      <t>ケンスウ</t>
    </rPh>
    <rPh sb="30" eb="32">
      <t>セイゲン</t>
    </rPh>
    <rPh sb="37" eb="39">
      <t>ホンヤク</t>
    </rPh>
    <rPh sb="50" eb="52">
      <t>カツヨウ</t>
    </rPh>
    <rPh sb="55" eb="56">
      <t>ホカ</t>
    </rPh>
    <phoneticPr fontId="10"/>
  </si>
  <si>
    <t>安曇野赤十字病院</t>
    <rPh sb="0" eb="3">
      <t>アズミノ</t>
    </rPh>
    <rPh sb="3" eb="6">
      <t>セキジュウジ</t>
    </rPh>
    <rPh sb="6" eb="8">
      <t>ビョウイン</t>
    </rPh>
    <phoneticPr fontId="10"/>
  </si>
  <si>
    <t>Azumino Red Cross Hospital</t>
    <phoneticPr fontId="1"/>
  </si>
  <si>
    <t>399-8292</t>
  </si>
  <si>
    <t>長野県安曇野市豊科5685番地</t>
    <phoneticPr fontId="9"/>
  </si>
  <si>
    <t>5685 Toyoshina, Azumino, Nagano, 399-8292</t>
  </si>
  <si>
    <t>0263-72-3170</t>
  </si>
  <si>
    <t>月-金:8:20-17:00</t>
    <phoneticPr fontId="9"/>
  </si>
  <si>
    <t>http://www.azumino.jrc.or.jp/（日本語）</t>
    <rPh sb="30" eb="33">
      <t>ニホンゴ</t>
    </rPh>
    <phoneticPr fontId="9"/>
  </si>
  <si>
    <t>救急科：EN・ZH、内科：EN、外科：EN、小児科：EN、皮膚科：EN、脳神経外科：EN、泌尿器科：EN、整形外科：EN、眼科：EN、耳鼻咽喉科：EN、産科：EN、婦人科：EN、歯科：EN</t>
    <rPh sb="0" eb="2">
      <t>キュウキュウ</t>
    </rPh>
    <rPh sb="2" eb="3">
      <t>カ</t>
    </rPh>
    <rPh sb="10" eb="12">
      <t>ナイカ</t>
    </rPh>
    <rPh sb="16" eb="18">
      <t>ゲカ</t>
    </rPh>
    <rPh sb="22" eb="25">
      <t>ショウニカ</t>
    </rPh>
    <rPh sb="29" eb="32">
      <t>ヒフカ</t>
    </rPh>
    <rPh sb="36" eb="39">
      <t>ノウシンケイ</t>
    </rPh>
    <rPh sb="39" eb="41">
      <t>ゲカ</t>
    </rPh>
    <rPh sb="45" eb="49">
      <t>ヒニョウキカ</t>
    </rPh>
    <rPh sb="53" eb="55">
      <t>セイケイ</t>
    </rPh>
    <rPh sb="55" eb="57">
      <t>ゲカ</t>
    </rPh>
    <rPh sb="61" eb="63">
      <t>ガンカ</t>
    </rPh>
    <rPh sb="67" eb="69">
      <t>ジビ</t>
    </rPh>
    <rPh sb="69" eb="71">
      <t>インコウ</t>
    </rPh>
    <rPh sb="71" eb="72">
      <t>カ</t>
    </rPh>
    <rPh sb="76" eb="78">
      <t>サンカ</t>
    </rPh>
    <rPh sb="82" eb="85">
      <t>フジンカ</t>
    </rPh>
    <rPh sb="89" eb="91">
      <t>シカ</t>
    </rPh>
    <phoneticPr fontId="13"/>
  </si>
  <si>
    <t>救急科：中国語を話せる医師による対応</t>
    <rPh sb="0" eb="2">
      <t>キュウキュウ</t>
    </rPh>
    <rPh sb="2" eb="3">
      <t>カ</t>
    </rPh>
    <rPh sb="4" eb="7">
      <t>チュウゴクゴ</t>
    </rPh>
    <rPh sb="8" eb="9">
      <t>ハナ</t>
    </rPh>
    <rPh sb="11" eb="13">
      <t>イシ</t>
    </rPh>
    <rPh sb="16" eb="18">
      <t>タイオウ</t>
    </rPh>
    <phoneticPr fontId="10"/>
  </si>
  <si>
    <t>2007 松本</t>
  </si>
  <si>
    <t>相澤病院</t>
    <rPh sb="0" eb="2">
      <t>アイザワ</t>
    </rPh>
    <rPh sb="2" eb="4">
      <t>ビョウイン</t>
    </rPh>
    <phoneticPr fontId="10"/>
  </si>
  <si>
    <t>Aizawa Hospital</t>
  </si>
  <si>
    <t>390-8510</t>
  </si>
  <si>
    <t>長野県松本市本庄2丁目5番1号</t>
  </si>
  <si>
    <t>2-5-1 Honjou, Matsumoto, Nagano, 390-8510</t>
  </si>
  <si>
    <t>0263-33-8600</t>
  </si>
  <si>
    <t>月-金：8:30-11:30,13:30-15:30（救急外来24時間対応）
土日・祝日：救急外来24時間対応</t>
    <rPh sb="27" eb="29">
      <t>キュウキュウ</t>
    </rPh>
    <rPh sb="29" eb="31">
      <t>ガイライ</t>
    </rPh>
    <rPh sb="33" eb="35">
      <t>ジカン</t>
    </rPh>
    <rPh sb="35" eb="37">
      <t>タイオウ</t>
    </rPh>
    <rPh sb="39" eb="41">
      <t>ドニチ</t>
    </rPh>
    <rPh sb="42" eb="44">
      <t>シュクジツ</t>
    </rPh>
    <rPh sb="45" eb="47">
      <t>キュウキュウ</t>
    </rPh>
    <rPh sb="47" eb="49">
      <t>ガイライ</t>
    </rPh>
    <rPh sb="51" eb="53">
      <t>ジカン</t>
    </rPh>
    <rPh sb="53" eb="55">
      <t>タイオウ</t>
    </rPh>
    <phoneticPr fontId="9"/>
  </si>
  <si>
    <t>http://w3.ai-hosp.or.jp/_en/（英語）
http://w3.ai-hosp.or.jp/_cn/（中国語）</t>
    <rPh sb="29" eb="31">
      <t>エイゴ</t>
    </rPh>
    <rPh sb="62" eb="65">
      <t>チュウゴクゴ</t>
    </rPh>
    <phoneticPr fontId="9"/>
  </si>
  <si>
    <t>救急科：EN・ZH、内科：EN・ZH、外科：EN・ZH、小児科：EN・ZH、形成外科：EN・ZH、脳神経外科：EN・ZH、泌尿器科：EN・ZH、整形外科：EN・ZH、眼科：EN・ZH、耳鼻咽喉科：EN・ZH、産科：EN・ZH、婦人科：EN・ZH、歯科：EN・ZH、その他：EN・ZH
電話通訳を利用すると全診療科19言語対応可能</t>
    <rPh sb="0" eb="2">
      <t>キュウキュウ</t>
    </rPh>
    <rPh sb="2" eb="3">
      <t>カ</t>
    </rPh>
    <rPh sb="10" eb="12">
      <t>ナイカ</t>
    </rPh>
    <rPh sb="19" eb="21">
      <t>ゲカ</t>
    </rPh>
    <rPh sb="28" eb="31">
      <t>ショウニカ</t>
    </rPh>
    <rPh sb="38" eb="40">
      <t>ケイセイ</t>
    </rPh>
    <rPh sb="40" eb="42">
      <t>ゲカ</t>
    </rPh>
    <rPh sb="49" eb="52">
      <t>ノウシンケイ</t>
    </rPh>
    <rPh sb="52" eb="54">
      <t>ゲカ</t>
    </rPh>
    <rPh sb="61" eb="65">
      <t>ヒニョウキカ</t>
    </rPh>
    <rPh sb="72" eb="74">
      <t>セイケイ</t>
    </rPh>
    <rPh sb="74" eb="76">
      <t>ゲカ</t>
    </rPh>
    <rPh sb="83" eb="85">
      <t>ガンカ</t>
    </rPh>
    <rPh sb="92" eb="94">
      <t>ジビ</t>
    </rPh>
    <rPh sb="94" eb="96">
      <t>インコウ</t>
    </rPh>
    <rPh sb="96" eb="97">
      <t>カ</t>
    </rPh>
    <rPh sb="113" eb="116">
      <t>フジンカ</t>
    </rPh>
    <rPh sb="123" eb="125">
      <t>シカ</t>
    </rPh>
    <rPh sb="134" eb="135">
      <t>タ</t>
    </rPh>
    <rPh sb="143" eb="145">
      <t>デンワ</t>
    </rPh>
    <rPh sb="145" eb="147">
      <t>ツウヤク</t>
    </rPh>
    <rPh sb="148" eb="150">
      <t>リヨウ</t>
    </rPh>
    <rPh sb="153" eb="154">
      <t>ゼン</t>
    </rPh>
    <rPh sb="154" eb="157">
      <t>シンリョウカ</t>
    </rPh>
    <rPh sb="159" eb="161">
      <t>ゲンゴ</t>
    </rPh>
    <rPh sb="161" eb="163">
      <t>タイオウ</t>
    </rPh>
    <rPh sb="163" eb="165">
      <t>カノウ</t>
    </rPh>
    <phoneticPr fontId="13"/>
  </si>
  <si>
    <t>VISA、MASTER、AMEX、JCB、Diners Club、Discover</t>
  </si>
  <si>
    <t>PayPay、LINE Pay、楽天Edy、nanaco、WAON、QUICPay、交通系IC、J-Debit</t>
    <rPh sb="16" eb="18">
      <t>ラクテン</t>
    </rPh>
    <rPh sb="42" eb="44">
      <t>コウツウ</t>
    </rPh>
    <rPh sb="44" eb="45">
      <t>ケイ</t>
    </rPh>
    <phoneticPr fontId="13"/>
  </si>
  <si>
    <t>EN：平日時間内（09：00～17：00）
ZH：平日時間内（9:00～17:00）</t>
  </si>
  <si>
    <t>電話通訳／24時間365日：EN、ZH、KO、TH、VI、TL、ID、MS、NE、KM、PT、ES、FR、DE、IT、RU、HI、MN、ミャンマー語</t>
    <rPh sb="0" eb="2">
      <t>デンワ</t>
    </rPh>
    <rPh sb="2" eb="4">
      <t>ツウヤク</t>
    </rPh>
    <rPh sb="7" eb="9">
      <t>ジカン</t>
    </rPh>
    <rPh sb="12" eb="13">
      <t>ニチ</t>
    </rPh>
    <rPh sb="73" eb="74">
      <t>ゴ</t>
    </rPh>
    <phoneticPr fontId="10"/>
  </si>
  <si>
    <t>タブレット端末を利用した機械翻訳：対応言語多数（24時間365日）</t>
    <rPh sb="5" eb="7">
      <t>タンマツ</t>
    </rPh>
    <rPh sb="8" eb="10">
      <t>リヨウ</t>
    </rPh>
    <rPh sb="12" eb="14">
      <t>キカイ</t>
    </rPh>
    <rPh sb="14" eb="16">
      <t>ホンヤク</t>
    </rPh>
    <rPh sb="17" eb="19">
      <t>タイオウ</t>
    </rPh>
    <rPh sb="19" eb="21">
      <t>ゲンゴ</t>
    </rPh>
    <rPh sb="21" eb="23">
      <t>タスウ</t>
    </rPh>
    <rPh sb="26" eb="28">
      <t>ジカン</t>
    </rPh>
    <rPh sb="31" eb="32">
      <t>ヒ</t>
    </rPh>
    <phoneticPr fontId="9"/>
  </si>
  <si>
    <t>白木医院</t>
    <rPh sb="0" eb="2">
      <t>シラキ</t>
    </rPh>
    <rPh sb="2" eb="4">
      <t>イイン</t>
    </rPh>
    <phoneticPr fontId="9"/>
  </si>
  <si>
    <t>Shiraki Clinic</t>
  </si>
  <si>
    <t>399-8101</t>
  </si>
  <si>
    <t>長野県安曇野市三郷明盛1610-1</t>
    <phoneticPr fontId="9"/>
  </si>
  <si>
    <t>1610-1  Meisei, Misato, Azumino, Nagano, 399-8101</t>
  </si>
  <si>
    <t>0263-77-2134</t>
  </si>
  <si>
    <t>火-金:8:30-11:30, 13:30-17:30
土:8:30-11:30, 13:30-16:00</t>
    <phoneticPr fontId="9"/>
  </si>
  <si>
    <t>信州大学医学部附属病院</t>
    <rPh sb="0" eb="2">
      <t>シンシュウ</t>
    </rPh>
    <rPh sb="2" eb="4">
      <t>ダイガク</t>
    </rPh>
    <rPh sb="4" eb="6">
      <t>イガク</t>
    </rPh>
    <rPh sb="6" eb="7">
      <t>ブ</t>
    </rPh>
    <rPh sb="7" eb="9">
      <t>フゾク</t>
    </rPh>
    <rPh sb="9" eb="11">
      <t>ビョウイン</t>
    </rPh>
    <phoneticPr fontId="9"/>
  </si>
  <si>
    <t>Shinshu University Hospital</t>
  </si>
  <si>
    <t>390-8621</t>
  </si>
  <si>
    <t>長野県松本市旭3-1-1</t>
  </si>
  <si>
    <t>3-1-1 Asahi, Matsumoto, Nagano, 390-8621</t>
  </si>
  <si>
    <t>0263-37-4600</t>
  </si>
  <si>
    <t>月-金:8:30-11:30
土日・祝日：救急外来24時間対応</t>
  </si>
  <si>
    <t>http://wwwhp.md.shinshu-u.ac.jp/（日本語）
http://wwwhp.md.shinshu-u.ac.jp/english/ （英語）</t>
    <rPh sb="33" eb="36">
      <t>ニホンゴ</t>
    </rPh>
    <rPh sb="80" eb="82">
      <t>エイゴ</t>
    </rPh>
    <phoneticPr fontId="9"/>
  </si>
  <si>
    <t>救急科：EN、内科：EN、外科：EN、小児科：EN、精神科：EN、皮膚科：EN、脳神経外科：EN、泌尿器科：EN、整形外科：EN、眼科：EN、耳鼻咽喉科：EN、産科：EN、婦人科：EN、歯科：EN</t>
    <rPh sb="0" eb="2">
      <t>キュウキュウ</t>
    </rPh>
    <rPh sb="2" eb="3">
      <t>カ</t>
    </rPh>
    <rPh sb="7" eb="9">
      <t>ナイカ</t>
    </rPh>
    <rPh sb="13" eb="15">
      <t>ゲカ</t>
    </rPh>
    <rPh sb="19" eb="22">
      <t>ショウニカ</t>
    </rPh>
    <rPh sb="26" eb="29">
      <t>セイシンカ</t>
    </rPh>
    <rPh sb="33" eb="36">
      <t>ヒフカ</t>
    </rPh>
    <rPh sb="40" eb="43">
      <t>ノウシンケイ</t>
    </rPh>
    <rPh sb="43" eb="45">
      <t>ゲカ</t>
    </rPh>
    <rPh sb="49" eb="53">
      <t>ヒニョウキカ</t>
    </rPh>
    <rPh sb="57" eb="59">
      <t>セイケイ</t>
    </rPh>
    <rPh sb="59" eb="61">
      <t>ゲカ</t>
    </rPh>
    <rPh sb="65" eb="67">
      <t>ガンカ</t>
    </rPh>
    <rPh sb="71" eb="73">
      <t>ジビ</t>
    </rPh>
    <rPh sb="73" eb="75">
      <t>インコウ</t>
    </rPh>
    <rPh sb="75" eb="76">
      <t>カ</t>
    </rPh>
    <rPh sb="80" eb="82">
      <t>サンカ</t>
    </rPh>
    <rPh sb="86" eb="89">
      <t>フジンカ</t>
    </rPh>
    <rPh sb="93" eb="95">
      <t>シカ</t>
    </rPh>
    <phoneticPr fontId="48"/>
  </si>
  <si>
    <t>VISA、DC、AMEX、JCB</t>
  </si>
  <si>
    <t>電話通訳／24時間365日：EN、ZH、KO、毎日8時30分～24時：ES、PT、VI、RU、TH</t>
    <rPh sb="0" eb="2">
      <t>デンワ</t>
    </rPh>
    <rPh sb="2" eb="4">
      <t>ツウヤク</t>
    </rPh>
    <rPh sb="7" eb="9">
      <t>ジカン</t>
    </rPh>
    <rPh sb="12" eb="13">
      <t>ニチ</t>
    </rPh>
    <rPh sb="23" eb="25">
      <t>マイニチ</t>
    </rPh>
    <rPh sb="26" eb="27">
      <t>ジ</t>
    </rPh>
    <rPh sb="29" eb="30">
      <t>フン</t>
    </rPh>
    <rPh sb="33" eb="34">
      <t>ジ</t>
    </rPh>
    <phoneticPr fontId="10"/>
  </si>
  <si>
    <t>タブレット端末を利用した機械翻訳：32言語（24時間365日）</t>
    <rPh sb="5" eb="7">
      <t>タンマツ</t>
    </rPh>
    <rPh sb="8" eb="10">
      <t>リヨウ</t>
    </rPh>
    <rPh sb="12" eb="14">
      <t>キカイ</t>
    </rPh>
    <rPh sb="14" eb="16">
      <t>ホンヤク</t>
    </rPh>
    <rPh sb="19" eb="21">
      <t>ゲンゴ</t>
    </rPh>
    <rPh sb="24" eb="26">
      <t>ジカン</t>
    </rPh>
    <rPh sb="29" eb="30">
      <t>ヒ</t>
    </rPh>
    <phoneticPr fontId="9"/>
  </si>
  <si>
    <t>北アルプス医療センター　
白馬診療所</t>
    <rPh sb="0" eb="1">
      <t>キタ</t>
    </rPh>
    <rPh sb="5" eb="7">
      <t>イリョウ</t>
    </rPh>
    <rPh sb="13" eb="15">
      <t>ハクバ</t>
    </rPh>
    <rPh sb="15" eb="18">
      <t>シンリョウジョ</t>
    </rPh>
    <phoneticPr fontId="9"/>
  </si>
  <si>
    <t>North Alps Medical Center Hakuba Clinic</t>
  </si>
  <si>
    <t>399-9211</t>
  </si>
  <si>
    <t>長野県北安曇郡白馬村大字神城21551</t>
    <phoneticPr fontId="9"/>
  </si>
  <si>
    <t>21551, Kamishiro, Ooaza, Hakuba-Mura, Kitaazumi-gun, 399-9211</t>
    <phoneticPr fontId="1"/>
  </si>
  <si>
    <t>0261-75-4123</t>
  </si>
  <si>
    <t>月-金:8:30-11:30, 13:00-16:30
土:8:30-11:00</t>
    <phoneticPr fontId="9"/>
  </si>
  <si>
    <t>http://azumi-ghp.jp/（日本語）</t>
    <rPh sb="21" eb="24">
      <t>ニホンゴ</t>
    </rPh>
    <phoneticPr fontId="9"/>
  </si>
  <si>
    <t>平日診療日：9:00～12:00・14:00～17:00、土曜診療日：9:00～12:00／EN・ZH・KO・TH・ID</t>
    <rPh sb="0" eb="2">
      <t>ヘイジツ</t>
    </rPh>
    <rPh sb="2" eb="5">
      <t>シンリョウビ</t>
    </rPh>
    <rPh sb="29" eb="31">
      <t>ドヨウ</t>
    </rPh>
    <rPh sb="31" eb="34">
      <t>シンリョウビ</t>
    </rPh>
    <phoneticPr fontId="10"/>
  </si>
  <si>
    <t>○</t>
    <phoneticPr fontId="10"/>
  </si>
  <si>
    <t>ipad通訳ソフト/平日診療日：9:00～12:00・14:00～17:00、土曜診療日：9:00～12:00</t>
    <rPh sb="4" eb="6">
      <t>ツウヤク</t>
    </rPh>
    <phoneticPr fontId="9"/>
  </si>
  <si>
    <t>2008 大北</t>
  </si>
  <si>
    <t>市立大町総合病院</t>
    <rPh sb="0" eb="2">
      <t>シリツ</t>
    </rPh>
    <rPh sb="2" eb="4">
      <t>オオマチ</t>
    </rPh>
    <rPh sb="4" eb="6">
      <t>ソウゴウ</t>
    </rPh>
    <rPh sb="6" eb="8">
      <t>ビョウイン</t>
    </rPh>
    <phoneticPr fontId="10"/>
  </si>
  <si>
    <t>Omachi Municipal General Hospital</t>
  </si>
  <si>
    <t>398-0002</t>
  </si>
  <si>
    <t>長野県大町市大町3130</t>
    <phoneticPr fontId="9"/>
  </si>
  <si>
    <t>3130 Omachi, Omachi, Nagano, 398-0002</t>
  </si>
  <si>
    <t>0261-22-0415</t>
  </si>
  <si>
    <t>月-金:8:00-11:30(受付時間は、診療科により異なる)</t>
    <phoneticPr fontId="9"/>
  </si>
  <si>
    <t>https://www.omachi-hospital.jp/ （日本語）</t>
    <rPh sb="33" eb="36">
      <t>ニホンゴ</t>
    </rPh>
    <phoneticPr fontId="10"/>
  </si>
  <si>
    <t>内科：EN、呼吸器・アレルギー内科：EN、循環器内科：EN、消化器内科：EN、腎臓内科：EN、血液内科：EN、糖尿病・内分泌内科：EN、漢方・リウマチ科：EN、神経内科：EN、感染症内科：EN、外科：EN、小児科：EN、皮膚科：EN、脳神経外科：EN、泌尿器科：EN、整形外科：EN、眼科：EN、耳鼻咽喉科：EN、産科：EN、婦人科：EN、形成外科：EN、歯科：EN</t>
    <rPh sb="0" eb="2">
      <t>ナイカ</t>
    </rPh>
    <rPh sb="80" eb="82">
      <t>シンケイ</t>
    </rPh>
    <rPh sb="82" eb="83">
      <t>ナイ</t>
    </rPh>
    <rPh sb="83" eb="84">
      <t>カ</t>
    </rPh>
    <rPh sb="88" eb="91">
      <t>カンセンショウ</t>
    </rPh>
    <rPh sb="97" eb="99">
      <t>ゲカ</t>
    </rPh>
    <rPh sb="103" eb="106">
      <t>ショウニカ</t>
    </rPh>
    <rPh sb="110" eb="113">
      <t>ヒフカ</t>
    </rPh>
    <rPh sb="117" eb="120">
      <t>ノウシンケイ</t>
    </rPh>
    <rPh sb="120" eb="122">
      <t>ゲカ</t>
    </rPh>
    <rPh sb="126" eb="130">
      <t>ヒニョウキカ</t>
    </rPh>
    <rPh sb="134" eb="136">
      <t>セイケイ</t>
    </rPh>
    <rPh sb="136" eb="138">
      <t>ゲカ</t>
    </rPh>
    <rPh sb="142" eb="144">
      <t>ガンカ</t>
    </rPh>
    <rPh sb="148" eb="150">
      <t>ジビ</t>
    </rPh>
    <rPh sb="150" eb="152">
      <t>インコウ</t>
    </rPh>
    <rPh sb="152" eb="153">
      <t>カ</t>
    </rPh>
    <rPh sb="157" eb="159">
      <t>サンカ</t>
    </rPh>
    <rPh sb="163" eb="166">
      <t>フジンカ</t>
    </rPh>
    <rPh sb="178" eb="180">
      <t>シカ</t>
    </rPh>
    <phoneticPr fontId="10"/>
  </si>
  <si>
    <t>NAGANO多言語コールセンターを利用
24時間：EN,ZH,KO,TH,ID他</t>
    <rPh sb="6" eb="9">
      <t>タゲンゴ</t>
    </rPh>
    <rPh sb="17" eb="19">
      <t>リヨウ</t>
    </rPh>
    <rPh sb="22" eb="24">
      <t>ジカン</t>
    </rPh>
    <rPh sb="39" eb="40">
      <t>ホカ</t>
    </rPh>
    <phoneticPr fontId="6"/>
  </si>
  <si>
    <t>○</t>
    <phoneticPr fontId="6"/>
  </si>
  <si>
    <t>タブレット端末を利用した機械翻訳</t>
    <phoneticPr fontId="10"/>
  </si>
  <si>
    <t>長野県厚生農業協同組合連合会
北アルプス医療センターあづみ病院</t>
    <phoneticPr fontId="10"/>
  </si>
  <si>
    <t>Nagano Kouseiren, North Alps Medical Center Azumi Hospital</t>
  </si>
  <si>
    <t>399-8695</t>
  </si>
  <si>
    <t>長野県北安曇郡池田町大字池田3207-1</t>
    <phoneticPr fontId="9"/>
  </si>
  <si>
    <t>3207-1 Ikeda, Ikedamachi, Kitaazumi-gun, Nagano, 399-8695</t>
  </si>
  <si>
    <t>0261-62-3166</t>
  </si>
  <si>
    <t>月-金:7:30-11:30</t>
    <phoneticPr fontId="9"/>
  </si>
  <si>
    <t>http://www.azumi-ghp.jp/（日本語）</t>
    <rPh sb="25" eb="28">
      <t>ニホンゴ</t>
    </rPh>
    <phoneticPr fontId="9"/>
  </si>
  <si>
    <t>内科：EN・PT、外科：EN・PT、小児科：EN・PT、精神科：EN・PT、皮膚科：EN・PT、泌尿器科：EN・PT、整形外科：EN・PT、眼科：EN・PT、耳鼻咽喉科：EN・PT、歯科：EN・PT</t>
    <rPh sb="0" eb="2">
      <t>ナイカ</t>
    </rPh>
    <rPh sb="9" eb="11">
      <t>ゲカ</t>
    </rPh>
    <rPh sb="18" eb="21">
      <t>ショウニカ</t>
    </rPh>
    <rPh sb="28" eb="31">
      <t>セイシンカ</t>
    </rPh>
    <rPh sb="38" eb="41">
      <t>ヒフカ</t>
    </rPh>
    <rPh sb="48" eb="52">
      <t>ヒニョウキカ</t>
    </rPh>
    <rPh sb="59" eb="61">
      <t>セイケイ</t>
    </rPh>
    <rPh sb="61" eb="63">
      <t>ゲカ</t>
    </rPh>
    <rPh sb="70" eb="72">
      <t>ガンカ</t>
    </rPh>
    <rPh sb="79" eb="81">
      <t>ジビ</t>
    </rPh>
    <rPh sb="81" eb="83">
      <t>インコウ</t>
    </rPh>
    <rPh sb="83" eb="84">
      <t>カ</t>
    </rPh>
    <rPh sb="91" eb="93">
      <t>シカ</t>
    </rPh>
    <phoneticPr fontId="13"/>
  </si>
  <si>
    <t>①病院職員による対応：平日時間内：EN,PT
②iPadによる通訳ソフト</t>
    <rPh sb="1" eb="3">
      <t>ビョウイン</t>
    </rPh>
    <rPh sb="3" eb="5">
      <t>ショクイン</t>
    </rPh>
    <rPh sb="8" eb="10">
      <t>タイオウ</t>
    </rPh>
    <rPh sb="11" eb="13">
      <t>ヘイジツ</t>
    </rPh>
    <rPh sb="13" eb="15">
      <t>ジカン</t>
    </rPh>
    <rPh sb="15" eb="16">
      <t>ナイ</t>
    </rPh>
    <rPh sb="31" eb="33">
      <t>ツウヤク</t>
    </rPh>
    <phoneticPr fontId="9"/>
  </si>
  <si>
    <t>JA長野厚生連 南長野医療センター
篠ノ井総合病院</t>
    <rPh sb="8" eb="11">
      <t>ミナミナガノ</t>
    </rPh>
    <rPh sb="11" eb="13">
      <t>イリョウ</t>
    </rPh>
    <phoneticPr fontId="10"/>
  </si>
  <si>
    <t>JA Nagano Kouseiren Minaminagano Medical Center Shinonoi General Hospital</t>
  </si>
  <si>
    <t>388-8004</t>
  </si>
  <si>
    <t>長野県長野市篠ノ井会666-1</t>
    <phoneticPr fontId="9"/>
  </si>
  <si>
    <t>666-1 Ai, Shinonoi, Nagano, Nagano, 388-8004</t>
    <phoneticPr fontId="1"/>
  </si>
  <si>
    <t>026-292-2261</t>
  </si>
  <si>
    <t>月-金:8:00-11:30
土(第2,3,5土曜日を除く):8:00-11:30</t>
    <phoneticPr fontId="9"/>
  </si>
  <si>
    <t>http://shinonoi-ghp.jp/ （日本語）</t>
    <rPh sb="25" eb="28">
      <t>ニホンゴ</t>
    </rPh>
    <phoneticPr fontId="10"/>
  </si>
  <si>
    <t>救急科：EN・ZH、内科：EN、外科：EN、小児科：EN、皮膚科：EN、脳神経外科：EN、泌尿器科：EN、整形外科：EN、眼科：EN、耳鼻咽喉科：EN、産科：EN、婦人科：EN、歯科：EN</t>
    <rPh sb="0" eb="2">
      <t>キュウキュウ</t>
    </rPh>
    <rPh sb="2" eb="3">
      <t>カ</t>
    </rPh>
    <rPh sb="10" eb="12">
      <t>ナイカ</t>
    </rPh>
    <rPh sb="16" eb="18">
      <t>ゲカ</t>
    </rPh>
    <rPh sb="22" eb="25">
      <t>ショウニカ</t>
    </rPh>
    <rPh sb="29" eb="32">
      <t>ヒフカ</t>
    </rPh>
    <rPh sb="36" eb="39">
      <t>ノウシンケイ</t>
    </rPh>
    <rPh sb="39" eb="41">
      <t>ゲカ</t>
    </rPh>
    <rPh sb="45" eb="49">
      <t>ヒニョウキカ</t>
    </rPh>
    <rPh sb="53" eb="55">
      <t>セイケイ</t>
    </rPh>
    <rPh sb="55" eb="57">
      <t>ゲカ</t>
    </rPh>
    <rPh sb="61" eb="63">
      <t>ガンカ</t>
    </rPh>
    <rPh sb="67" eb="69">
      <t>ジビ</t>
    </rPh>
    <rPh sb="69" eb="71">
      <t>インコウ</t>
    </rPh>
    <rPh sb="71" eb="72">
      <t>カ</t>
    </rPh>
    <rPh sb="76" eb="78">
      <t>サンカ</t>
    </rPh>
    <rPh sb="82" eb="85">
      <t>フジンカ</t>
    </rPh>
    <rPh sb="89" eb="91">
      <t>シカ</t>
    </rPh>
    <phoneticPr fontId="10"/>
  </si>
  <si>
    <t>EN　平日8:30-17:00</t>
    <rPh sb="3" eb="5">
      <t>ヘイジツ</t>
    </rPh>
    <phoneticPr fontId="10"/>
  </si>
  <si>
    <t>多言語翻訳機　平日8:30-17:00 40ヵ国語（緊急時：24時間）</t>
    <rPh sb="0" eb="3">
      <t>タゲンゴ</t>
    </rPh>
    <rPh sb="3" eb="5">
      <t>ホンヤク</t>
    </rPh>
    <rPh sb="5" eb="6">
      <t>キ</t>
    </rPh>
    <rPh sb="7" eb="9">
      <t>ヘイジツ</t>
    </rPh>
    <rPh sb="23" eb="25">
      <t>コクゴ</t>
    </rPh>
    <rPh sb="26" eb="29">
      <t>キンキュウジ</t>
    </rPh>
    <rPh sb="32" eb="34">
      <t>ジカン</t>
    </rPh>
    <phoneticPr fontId="9"/>
  </si>
  <si>
    <t>特定医療法人　新生病院</t>
  </si>
  <si>
    <t>New Life Hospital</t>
  </si>
  <si>
    <t>381-0295</t>
  </si>
  <si>
    <t>長野県上高井郡小布施町大字小布施851番地</t>
  </si>
  <si>
    <t>851 Obuse, Obuse-machi, Kamitakai-gun, Nagano, 381-0295</t>
  </si>
  <si>
    <t>026-247-3099（診療に関する問い合わせ）</t>
  </si>
  <si>
    <t xml:space="preserve">月-金:8:30-11:30,14:00-16:30
</t>
  </si>
  <si>
    <t>http://www.newlife.or.jp/（日本語）</t>
  </si>
  <si>
    <t>内科：EN、小児科：EN、皮膚科：EN、脳神経外科：EN、泌尿器科：EN、整形外科：EN、歯科：EN、その他：EN</t>
  </si>
  <si>
    <t>救急告示医療機関</t>
  </si>
  <si>
    <t>長野医療生活協同組合 
長野中央病院</t>
  </si>
  <si>
    <t>Nagano Chuo Hospital</t>
  </si>
  <si>
    <t>380-0814</t>
  </si>
  <si>
    <t>長野県長野市西鶴賀町1570番地</t>
  </si>
  <si>
    <t>1570 Nishitsurugamachi, Nagano, Nagano, 380-0814</t>
  </si>
  <si>
    <t>026-234-3211</t>
  </si>
  <si>
    <t>月-金:8:30-12:00
土:8:30-12:00</t>
  </si>
  <si>
    <t>http://www.nagano-chuo-hospital.jp/（日本語）</t>
    <rPh sb="36" eb="39">
      <t>ニホンゴ</t>
    </rPh>
    <phoneticPr fontId="9"/>
  </si>
  <si>
    <t>内科：EN、小児科：EN</t>
    <rPh sb="0" eb="2">
      <t>ナイカ</t>
    </rPh>
    <rPh sb="6" eb="9">
      <t>ショウニカ</t>
    </rPh>
    <phoneticPr fontId="10"/>
  </si>
  <si>
    <t>電話通訳／EN
月-金:8:30-12:00
土:8:30-12:00</t>
    <rPh sb="0" eb="2">
      <t>デンワ</t>
    </rPh>
    <rPh sb="2" eb="4">
      <t>ツウヤク</t>
    </rPh>
    <phoneticPr fontId="10"/>
  </si>
  <si>
    <t>iPad通訳ソフト、POKETALKにて対応可能な言語</t>
    <rPh sb="4" eb="6">
      <t>ツウヤク</t>
    </rPh>
    <phoneticPr fontId="8"/>
  </si>
  <si>
    <t>長野赤十字病院</t>
    <rPh sb="0" eb="2">
      <t>ナガノ</t>
    </rPh>
    <rPh sb="2" eb="5">
      <t>セキジュウジ</t>
    </rPh>
    <rPh sb="5" eb="7">
      <t>ビョウイン</t>
    </rPh>
    <phoneticPr fontId="1"/>
  </si>
  <si>
    <t>Nagano Red Cross Hospital</t>
  </si>
  <si>
    <t>380-8582</t>
  </si>
  <si>
    <t>長野県長野市若里5丁目22番1号</t>
  </si>
  <si>
    <t>5-22-1 Wakasato, Nagano, Nagano, 380-8582</t>
  </si>
  <si>
    <t>026-226-4131</t>
  </si>
  <si>
    <t>月-金:8:30-11:30（救急外来24時間対応）土日・祝日：救急外来24時間対応</t>
  </si>
  <si>
    <t>http://www.nagano-med.jrc.or.jp/（日本語）</t>
    <rPh sb="33" eb="36">
      <t>ニホンゴ</t>
    </rPh>
    <phoneticPr fontId="7"/>
  </si>
  <si>
    <t>救急科：EN、呼吸器内科：EN、消化器内科：EN、血液内科：EN、糖尿病内分泌内科：EN、腎臓内科：EN、神経内科：EN、膠原病リウマチ内科：EN、総合内科：EN、消化器外科：EN、呼吸器外科：EN、乳腺内分泌外科：EN、小児科：EN、小児外科：EN、精神科：EN、皮膚科：EN、脳神経外科：EN、泌尿器科：EN、整形外科：EN、眼科：EN、耳鼻咽喉科：EN、産科：EN、婦人科：EN、循環器科：EN、心臓血管外科：EN、形成外科：EN、歯科口腔外科：EN、</t>
    <rPh sb="0" eb="2">
      <t>キュウキュウ</t>
    </rPh>
    <rPh sb="2" eb="3">
      <t>カ</t>
    </rPh>
    <rPh sb="7" eb="10">
      <t>コキュウキ</t>
    </rPh>
    <rPh sb="16" eb="21">
      <t>ショウカキナイカ</t>
    </rPh>
    <rPh sb="25" eb="29">
      <t>ケツエキナイカ</t>
    </rPh>
    <rPh sb="33" eb="36">
      <t>トウニョウビョウ</t>
    </rPh>
    <rPh sb="36" eb="39">
      <t>ナイブンピツ</t>
    </rPh>
    <rPh sb="39" eb="41">
      <t>ナイカ</t>
    </rPh>
    <rPh sb="45" eb="47">
      <t>ジンゾウ</t>
    </rPh>
    <rPh sb="47" eb="49">
      <t>ナイカ</t>
    </rPh>
    <rPh sb="53" eb="55">
      <t>シンケイ</t>
    </rPh>
    <rPh sb="74" eb="78">
      <t>ソウゴウナイカ</t>
    </rPh>
    <rPh sb="82" eb="85">
      <t>ショウカキ</t>
    </rPh>
    <rPh sb="117" eb="119">
      <t>ショウニ</t>
    </rPh>
    <rPh sb="119" eb="121">
      <t>ゲカ</t>
    </rPh>
    <rPh sb="125" eb="128">
      <t>セイシンカ</t>
    </rPh>
    <rPh sb="132" eb="135">
      <t>ヒフカ</t>
    </rPh>
    <rPh sb="139" eb="142">
      <t>ノウシンケイ</t>
    </rPh>
    <rPh sb="142" eb="144">
      <t>ゲカ</t>
    </rPh>
    <rPh sb="148" eb="152">
      <t>ヒニョウキカ</t>
    </rPh>
    <rPh sb="156" eb="158">
      <t>セイケイ</t>
    </rPh>
    <rPh sb="158" eb="160">
      <t>ゲカ</t>
    </rPh>
    <rPh sb="164" eb="166">
      <t>ガンカ</t>
    </rPh>
    <rPh sb="170" eb="172">
      <t>ジビ</t>
    </rPh>
    <rPh sb="172" eb="174">
      <t>インコウ</t>
    </rPh>
    <rPh sb="174" eb="175">
      <t>カ</t>
    </rPh>
    <rPh sb="179" eb="181">
      <t>サンカ</t>
    </rPh>
    <rPh sb="185" eb="188">
      <t>フジンカ</t>
    </rPh>
    <rPh sb="200" eb="206">
      <t>シンゾウケッカンゲカ</t>
    </rPh>
    <rPh sb="210" eb="214">
      <t>ケイセイゲカ</t>
    </rPh>
    <phoneticPr fontId="15"/>
  </si>
  <si>
    <t>第三次救急医療機関（救命救急センター）</t>
    <rPh sb="0" eb="3">
      <t>ダイサンジ</t>
    </rPh>
    <rPh sb="3" eb="5">
      <t>キュウキュウ</t>
    </rPh>
    <rPh sb="5" eb="7">
      <t>イリョウ</t>
    </rPh>
    <rPh sb="7" eb="9">
      <t>キカン</t>
    </rPh>
    <rPh sb="10" eb="12">
      <t>キュウメイ</t>
    </rPh>
    <rPh sb="12" eb="14">
      <t>キュウキュウ</t>
    </rPh>
    <phoneticPr fontId="1"/>
  </si>
  <si>
    <t>EN　平日8:30-17:00</t>
    <rPh sb="3" eb="5">
      <t>ヘイジツ</t>
    </rPh>
    <phoneticPr fontId="7"/>
  </si>
  <si>
    <t>NAGANO多言語コールセンターを利用
24時間：EN,ZH,KO,TH,ID</t>
    <rPh sb="6" eb="9">
      <t>タゲンゴ</t>
    </rPh>
    <rPh sb="17" eb="19">
      <t>リヨウ</t>
    </rPh>
    <rPh sb="22" eb="24">
      <t>ジカン</t>
    </rPh>
    <phoneticPr fontId="3"/>
  </si>
  <si>
    <t>翻訳機　５台
iPad通訳ソフト</t>
    <rPh sb="0" eb="3">
      <t>ホンヤクキ</t>
    </rPh>
    <rPh sb="5" eb="6">
      <t>ダイ</t>
    </rPh>
    <phoneticPr fontId="10"/>
  </si>
  <si>
    <t>城下医院</t>
    <phoneticPr fontId="46"/>
  </si>
  <si>
    <t>Joshita-clinic</t>
  </si>
  <si>
    <t>381-0401</t>
  </si>
  <si>
    <t>長野県下高井郡山ノ内町大字平穏2861-3</t>
    <phoneticPr fontId="46"/>
  </si>
  <si>
    <t>2861-3 Oaza Hirao, Yamanouchi-machi, Shimotakai-gun, Nagano, 381-0401</t>
  </si>
  <si>
    <t>0269-33-2360</t>
    <phoneticPr fontId="1"/>
  </si>
  <si>
    <t>月/火:8:30-12:00, 15:00-17:30
水:8:30-12:00, 15:00-17:30（第2週のみ診療）
金:8:30-12:00(眼科は第2・4週休診、内科は毎週診療あり）
土:8:30-12:00</t>
    <rPh sb="84" eb="86">
      <t>キュウシン</t>
    </rPh>
    <rPh sb="86" eb="88">
      <t>ナイカ</t>
    </rPh>
    <rPh sb="89" eb="91">
      <t>マイシュウ</t>
    </rPh>
    <rPh sb="91" eb="93">
      <t>シンリョウ</t>
    </rPh>
    <phoneticPr fontId="46"/>
  </si>
  <si>
    <t>http://joshita-clinic.jimbo.com（日本語）</t>
    <phoneticPr fontId="9"/>
  </si>
  <si>
    <t>内科：EN、脳神経外科：EN、眼科：EN</t>
    <phoneticPr fontId="46"/>
  </si>
  <si>
    <t>長野県厚生農業協同組合連合会　
北信総合病院</t>
  </si>
  <si>
    <t>Hokushin General Hospital</t>
  </si>
  <si>
    <t>383-8505</t>
  </si>
  <si>
    <t>長野県中野市西1丁目5番63号</t>
  </si>
  <si>
    <t xml:space="preserve">1-5-63, Nishi, Nakano-shi, Nagano, 383-8505 </t>
  </si>
  <si>
    <t>0269-22-2151</t>
  </si>
  <si>
    <t>月-金:8:30-17:00
第2,4土曜日:8:30-12:30</t>
  </si>
  <si>
    <t>http://www.hokushin-hosp.jp/（日本語）</t>
    <rPh sb="29" eb="32">
      <t>ニホンゴ</t>
    </rPh>
    <phoneticPr fontId="6"/>
  </si>
  <si>
    <t>内科：EN・ZH・KO、外科：EN・ZH・KO、小児科：EN・ZH・KO、精神科：EN・ZH・KO、皮膚科：EN・ZH・KO、脳神経外科：EN・ZH・KO、泌尿器科：EN・ZH・KO、整形外科：EN・ZH・KO、眼科：EN・ZH・KO、耳鼻咽喉科：EN・ZH・KO、産科：EN・ZH・KO、婦人科：EN・ZH・KO、歯科：EN・ZH・KO、その他：EN・ZH・KO</t>
    <rPh sb="0" eb="2">
      <t>ナイカ</t>
    </rPh>
    <rPh sb="12" eb="14">
      <t>ゲカ</t>
    </rPh>
    <rPh sb="24" eb="27">
      <t>ショウニカ</t>
    </rPh>
    <rPh sb="37" eb="40">
      <t>セイシンカ</t>
    </rPh>
    <rPh sb="50" eb="53">
      <t>ヒフカ</t>
    </rPh>
    <rPh sb="63" eb="66">
      <t>ノウシンケイ</t>
    </rPh>
    <rPh sb="66" eb="68">
      <t>ゲカ</t>
    </rPh>
    <rPh sb="78" eb="82">
      <t>ヒニョウキカ</t>
    </rPh>
    <rPh sb="92" eb="94">
      <t>セイケイ</t>
    </rPh>
    <rPh sb="94" eb="96">
      <t>ゲカ</t>
    </rPh>
    <rPh sb="106" eb="108">
      <t>ガンカ</t>
    </rPh>
    <rPh sb="118" eb="120">
      <t>ジビ</t>
    </rPh>
    <rPh sb="120" eb="122">
      <t>インコウ</t>
    </rPh>
    <rPh sb="122" eb="123">
      <t>カ</t>
    </rPh>
    <rPh sb="133" eb="135">
      <t>サンカ</t>
    </rPh>
    <rPh sb="145" eb="148">
      <t>フジンカ</t>
    </rPh>
    <rPh sb="158" eb="160">
      <t>シカ</t>
    </rPh>
    <rPh sb="172" eb="173">
      <t>タ</t>
    </rPh>
    <phoneticPr fontId="15"/>
  </si>
  <si>
    <t>EN・ZH・KO・RU・ID・ES・PT・MN・FR・FA・TL・NE・VI・TH・HI・ミMY・YUE／24時間（365日）</t>
    <rPh sb="55" eb="57">
      <t>ジカン</t>
    </rPh>
    <rPh sb="61" eb="62">
      <t>ニチ</t>
    </rPh>
    <phoneticPr fontId="10"/>
  </si>
  <si>
    <t>医療通訳サービス、POKETALK、iPad翻訳等にて対応可（24時間）</t>
    <rPh sb="0" eb="2">
      <t>イリョウ</t>
    </rPh>
    <rPh sb="2" eb="4">
      <t>ツウヤク</t>
    </rPh>
    <rPh sb="22" eb="24">
      <t>ホンヤク</t>
    </rPh>
    <rPh sb="24" eb="25">
      <t>トウ</t>
    </rPh>
    <rPh sb="27" eb="29">
      <t>タイオウ</t>
    </rPh>
    <rPh sb="29" eb="30">
      <t>カ</t>
    </rPh>
    <rPh sb="33" eb="35">
      <t>ジカン</t>
    </rPh>
    <phoneticPr fontId="6"/>
  </si>
  <si>
    <t>野沢医院</t>
    <phoneticPr fontId="46"/>
  </si>
  <si>
    <t>Nozawa Clinic</t>
  </si>
  <si>
    <t>389-2502</t>
  </si>
  <si>
    <t>長野県下高井郡野沢温泉村大字豊郷大湯9323番</t>
    <phoneticPr fontId="46"/>
  </si>
  <si>
    <t>9323, Nozawaonsen, Shimotakai-gun, Nagano, 389-2502</t>
  </si>
  <si>
    <t>0269-85-2010</t>
  </si>
  <si>
    <t>月-金:8:30-12:30,15:00-17:30（村外からの場合は電話で確認の上、来院願いたい）
土日・祝日：電話で確認の上、来院願いたい</t>
    <rPh sb="27" eb="29">
      <t>ソンガイ</t>
    </rPh>
    <rPh sb="32" eb="34">
      <t>バアイ</t>
    </rPh>
    <rPh sb="35" eb="37">
      <t>デンワ</t>
    </rPh>
    <rPh sb="38" eb="40">
      <t>カクニン</t>
    </rPh>
    <rPh sb="41" eb="42">
      <t>ウエ</t>
    </rPh>
    <rPh sb="43" eb="45">
      <t>ライイン</t>
    </rPh>
    <rPh sb="45" eb="46">
      <t>ネガ</t>
    </rPh>
    <rPh sb="57" eb="59">
      <t>デンワ</t>
    </rPh>
    <rPh sb="60" eb="62">
      <t>カクニン</t>
    </rPh>
    <rPh sb="63" eb="64">
      <t>ウエ</t>
    </rPh>
    <rPh sb="65" eb="67">
      <t>ライイン</t>
    </rPh>
    <rPh sb="67" eb="68">
      <t>ネガ</t>
    </rPh>
    <phoneticPr fontId="46"/>
  </si>
  <si>
    <t>http://nozawaclinic.com/（日本語）</t>
    <rPh sb="25" eb="28">
      <t>ニホンゴ</t>
    </rPh>
    <phoneticPr fontId="6"/>
  </si>
  <si>
    <t>整形外科：EN、内科：EN</t>
    <rPh sb="0" eb="2">
      <t>セイケイ</t>
    </rPh>
    <rPh sb="2" eb="4">
      <t>ゲカ</t>
    </rPh>
    <phoneticPr fontId="46"/>
  </si>
  <si>
    <t>Alipay、WeChatPay</t>
    <phoneticPr fontId="13"/>
  </si>
  <si>
    <t>飯山赤十字病院</t>
  </si>
  <si>
    <t>liyama Red Cross Hospital</t>
  </si>
  <si>
    <t>389-2295</t>
  </si>
  <si>
    <t>長野県飯山市大字飯山226-1</t>
  </si>
  <si>
    <t>226-1 liyama,liyama city,Nagano Prefecture 389-2295</t>
  </si>
  <si>
    <t>0269-62-4195</t>
  </si>
  <si>
    <t>月-金：8:30-11:30（救急外来24時間対応)
土日・祝日：救急外来24時間対応</t>
    <rPh sb="0" eb="1">
      <t>ゲツ</t>
    </rPh>
    <rPh sb="2" eb="3">
      <t>キン</t>
    </rPh>
    <rPh sb="27" eb="29">
      <t>ドニチ</t>
    </rPh>
    <rPh sb="30" eb="32">
      <t>シュクジツ</t>
    </rPh>
    <rPh sb="33" eb="35">
      <t>キュウキュウ</t>
    </rPh>
    <rPh sb="35" eb="37">
      <t>ガイライ</t>
    </rPh>
    <rPh sb="39" eb="41">
      <t>ジカン</t>
    </rPh>
    <rPh sb="41" eb="43">
      <t>タイオウ</t>
    </rPh>
    <phoneticPr fontId="6"/>
  </si>
  <si>
    <t>https://www.iiyama.jrc.or.jp/（日本語）</t>
    <rPh sb="30" eb="33">
      <t>ニホンゴ</t>
    </rPh>
    <phoneticPr fontId="3"/>
  </si>
  <si>
    <t>救急科・内科・外科・小児科・精神科・皮膚科・脳神経外科・泌尿器科・整形外科・眼科・耳鼻咽喉科・産科・婦人科：EN・ZH・KO・ES・PT・TL・VI・TH</t>
    <rPh sb="10" eb="13">
      <t>ショウニカ</t>
    </rPh>
    <rPh sb="14" eb="17">
      <t>セイシンカ</t>
    </rPh>
    <rPh sb="18" eb="21">
      <t>ヒフカ</t>
    </rPh>
    <rPh sb="22" eb="25">
      <t>ノウシンケイ</t>
    </rPh>
    <rPh sb="25" eb="27">
      <t>ゲカ</t>
    </rPh>
    <rPh sb="28" eb="32">
      <t>ヒニョウキカ</t>
    </rPh>
    <rPh sb="33" eb="35">
      <t>セイケイ</t>
    </rPh>
    <rPh sb="35" eb="37">
      <t>ゲカ</t>
    </rPh>
    <rPh sb="38" eb="40">
      <t>ガンカ</t>
    </rPh>
    <rPh sb="41" eb="43">
      <t>ジビ</t>
    </rPh>
    <rPh sb="43" eb="45">
      <t>インコウ</t>
    </rPh>
    <rPh sb="45" eb="46">
      <t>カ</t>
    </rPh>
    <rPh sb="47" eb="49">
      <t>サンカ</t>
    </rPh>
    <rPh sb="50" eb="53">
      <t>フジンカ</t>
    </rPh>
    <phoneticPr fontId="3"/>
  </si>
  <si>
    <t>VISA、MASTER、JCB, AmerikanExpress</t>
  </si>
  <si>
    <t>EN・ZH：8：30～17：15（365日）</t>
    <rPh sb="20" eb="21">
      <t>ニチ</t>
    </rPh>
    <phoneticPr fontId="10"/>
  </si>
  <si>
    <t>EN・ZH・KO・RU・ID・ES・PT・MN・FR・FA・TL・NE・VI・TH・HI・ミャンマー語・広東語／8：30～17：15（365日）</t>
    <rPh sb="50" eb="51">
      <t>ゴ</t>
    </rPh>
    <rPh sb="52" eb="55">
      <t>カントンゴ</t>
    </rPh>
    <rPh sb="70" eb="71">
      <t>ニチ</t>
    </rPh>
    <phoneticPr fontId="10"/>
  </si>
  <si>
    <t>iPad通訳ソフト</t>
    <rPh sb="4" eb="6">
      <t>ツウヤク</t>
    </rPh>
    <phoneticPr fontId="5"/>
  </si>
  <si>
    <t>岐阜県総合医療センター</t>
    <rPh sb="0" eb="3">
      <t>ギフケン</t>
    </rPh>
    <rPh sb="3" eb="5">
      <t>ソウゴウ</t>
    </rPh>
    <rPh sb="5" eb="7">
      <t>イリョウ</t>
    </rPh>
    <phoneticPr fontId="1"/>
  </si>
  <si>
    <t>Gifu Prefectural General Medical Center</t>
    <phoneticPr fontId="1"/>
  </si>
  <si>
    <t>500-8717</t>
  </si>
  <si>
    <t>岐阜県岐阜市野一色4-6-1</t>
    <phoneticPr fontId="46"/>
  </si>
  <si>
    <t>4-6-1 Noisshiki, Gifu, Gifu, 500-8717</t>
  </si>
  <si>
    <t>058-246-1111</t>
  </si>
  <si>
    <t>https://www.gifu-hp.jp/ (日本語)</t>
    <phoneticPr fontId="10"/>
  </si>
  <si>
    <t>救急科：EN、内科：EN、外科：EN、小児科：EN、皮膚科：EN、脳神経外科：EN、泌尿器科：EN、整形外科：EN、眼科：EN、耳鼻咽喉科：EN、産婦人科：EN、歯科：EN、その他：EN</t>
    <phoneticPr fontId="46"/>
  </si>
  <si>
    <t>英語・中国語・スペイン語</t>
    <rPh sb="0" eb="2">
      <t>エイゴ</t>
    </rPh>
    <rPh sb="3" eb="6">
      <t>チュウゴクゴ</t>
    </rPh>
    <rPh sb="11" eb="12">
      <t>ゴ</t>
    </rPh>
    <phoneticPr fontId="13"/>
  </si>
  <si>
    <t>タブレットによる翻訳</t>
    <rPh sb="8" eb="10">
      <t>ホンヤク</t>
    </rPh>
    <phoneticPr fontId="10"/>
  </si>
  <si>
    <t>松波総合病院</t>
    <rPh sb="0" eb="2">
      <t>マツナミ</t>
    </rPh>
    <rPh sb="2" eb="4">
      <t>ソウゴウ</t>
    </rPh>
    <rPh sb="4" eb="6">
      <t>ビョウイン</t>
    </rPh>
    <phoneticPr fontId="46"/>
  </si>
  <si>
    <t>Ｍatsunami General Hospital</t>
  </si>
  <si>
    <t>501-6062</t>
  </si>
  <si>
    <t>岐阜県羽島郡笠松町田代185-1</t>
    <rPh sb="0" eb="3">
      <t>ギフケン</t>
    </rPh>
    <rPh sb="3" eb="4">
      <t>ハ</t>
    </rPh>
    <rPh sb="4" eb="5">
      <t>シマ</t>
    </rPh>
    <rPh sb="5" eb="6">
      <t>グン</t>
    </rPh>
    <rPh sb="6" eb="9">
      <t>カサマツチョウ</t>
    </rPh>
    <rPh sb="9" eb="11">
      <t>タシロ</t>
    </rPh>
    <phoneticPr fontId="46"/>
  </si>
  <si>
    <t xml:space="preserve">〒501-6061　Dendai 185-1,kasamatsu-cho,Hashima-gun,GIFU prefecture </t>
  </si>
  <si>
    <t>058-388-0111</t>
  </si>
  <si>
    <t>月-金:8:30-11:30（救急外来24時間対応)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46"/>
  </si>
  <si>
    <t>http://www.matsunami-hsp.or.jp/ (日本語・英語・中国語)</t>
    <phoneticPr fontId="45"/>
  </si>
  <si>
    <t>救急科：EN
内科：EN
外科：EN
脳神経外科：EN
泌尿器科：EN
整形外科：EN
眼科：EN
耳鼻咽喉科：EN
産科：EN
婦人科：EN</t>
    <rPh sb="59" eb="60">
      <t>サン</t>
    </rPh>
    <rPh sb="65" eb="67">
      <t>フジン</t>
    </rPh>
    <phoneticPr fontId="46"/>
  </si>
  <si>
    <t>月～金曜 8:30-11:30 :タブレット（翻訳アプリ）にてEN</t>
    <rPh sb="0" eb="2">
      <t>ツキカラ</t>
    </rPh>
    <rPh sb="2" eb="4">
      <t>キンヨウ</t>
    </rPh>
    <rPh sb="23" eb="25">
      <t>ホンヤク</t>
    </rPh>
    <phoneticPr fontId="13"/>
  </si>
  <si>
    <t>岐阜大学医学部附属病院</t>
    <rPh sb="0" eb="2">
      <t>ギフ</t>
    </rPh>
    <rPh sb="2" eb="4">
      <t>ダイガク</t>
    </rPh>
    <rPh sb="4" eb="6">
      <t>イガク</t>
    </rPh>
    <rPh sb="6" eb="7">
      <t>ブ</t>
    </rPh>
    <rPh sb="7" eb="9">
      <t>フゾク</t>
    </rPh>
    <rPh sb="9" eb="11">
      <t>ビョウイン</t>
    </rPh>
    <phoneticPr fontId="46"/>
  </si>
  <si>
    <t>Gifu University Hospital</t>
  </si>
  <si>
    <t>501-1194</t>
  </si>
  <si>
    <t>岐阜県岐阜市柳戸１番１</t>
    <rPh sb="0" eb="3">
      <t>ギフケン</t>
    </rPh>
    <rPh sb="3" eb="6">
      <t>ギフシ</t>
    </rPh>
    <rPh sb="6" eb="8">
      <t>ヤナギト</t>
    </rPh>
    <rPh sb="9" eb="10">
      <t>バン</t>
    </rPh>
    <phoneticPr fontId="46"/>
  </si>
  <si>
    <t>1-1,Yanagido,Gifu,Gifu,501-1194</t>
  </si>
  <si>
    <t>058-230-6000</t>
  </si>
  <si>
    <t xml:space="preserve">平日のみ電話対応可
9:00-17:00
土日祝日，夜間
電話対応不可
第三次救急のみ
24時間対応
</t>
    <rPh sb="0" eb="2">
      <t>ヘイジツ</t>
    </rPh>
    <rPh sb="4" eb="6">
      <t>デンワ</t>
    </rPh>
    <rPh sb="6" eb="8">
      <t>タイオウ</t>
    </rPh>
    <rPh sb="8" eb="9">
      <t>カ</t>
    </rPh>
    <rPh sb="21" eb="23">
      <t>ドニチ</t>
    </rPh>
    <rPh sb="23" eb="25">
      <t>シュクジツ</t>
    </rPh>
    <rPh sb="26" eb="28">
      <t>ヤカン</t>
    </rPh>
    <rPh sb="29" eb="31">
      <t>デンワ</t>
    </rPh>
    <rPh sb="31" eb="33">
      <t>タイオウ</t>
    </rPh>
    <rPh sb="33" eb="35">
      <t>フカ</t>
    </rPh>
    <rPh sb="37" eb="38">
      <t>ダイ</t>
    </rPh>
    <rPh sb="38" eb="40">
      <t>サンジ</t>
    </rPh>
    <rPh sb="40" eb="42">
      <t>キュウキュウ</t>
    </rPh>
    <rPh sb="47" eb="49">
      <t>ジカン</t>
    </rPh>
    <rPh sb="49" eb="51">
      <t>タイオウ</t>
    </rPh>
    <phoneticPr fontId="46"/>
  </si>
  <si>
    <t>https://www.hosp.gifu-u.ac.jp/ (日本語)
https://www.hosp.gifu-u.ac.jp/eng/index.html (英語)</t>
  </si>
  <si>
    <t>（対応診療科）
第三次救急のみ
（対応可能言語）
電話医療通訳による対応
EN,ZH,KO
24時間
RU,ES,PT
VI,TH
8:30-24:00</t>
    <rPh sb="1" eb="3">
      <t>タイオウ</t>
    </rPh>
    <rPh sb="3" eb="6">
      <t>シンリョウカ</t>
    </rPh>
    <rPh sb="8" eb="9">
      <t>ダイ</t>
    </rPh>
    <rPh sb="9" eb="11">
      <t>サンジ</t>
    </rPh>
    <rPh sb="11" eb="13">
      <t>キュウキュウ</t>
    </rPh>
    <rPh sb="18" eb="20">
      <t>タイオウ</t>
    </rPh>
    <rPh sb="20" eb="22">
      <t>カノウ</t>
    </rPh>
    <rPh sb="22" eb="24">
      <t>ゲンゴ</t>
    </rPh>
    <phoneticPr fontId="46"/>
  </si>
  <si>
    <t>Master
Visa
JCB
AMERICAN EXPRESS
DinersClub
DISCOVER</t>
    <phoneticPr fontId="1"/>
  </si>
  <si>
    <t xml:space="preserve">電話医療通訳による対応
EN,ZH,KO
24時間
RU,ES,PT
VI,TH
8:30-24:00
</t>
    <rPh sb="0" eb="2">
      <t>デンワ</t>
    </rPh>
    <rPh sb="2" eb="4">
      <t>イリョウ</t>
    </rPh>
    <rPh sb="4" eb="6">
      <t>ツウヤク</t>
    </rPh>
    <rPh sb="9" eb="11">
      <t>タイオウ</t>
    </rPh>
    <rPh sb="23" eb="25">
      <t>ジカン</t>
    </rPh>
    <phoneticPr fontId="10"/>
  </si>
  <si>
    <t>朝日大学病院</t>
    <rPh sb="0" eb="2">
      <t>アサヒ</t>
    </rPh>
    <rPh sb="2" eb="4">
      <t>ダイガク</t>
    </rPh>
    <rPh sb="4" eb="6">
      <t>ビョウイン</t>
    </rPh>
    <phoneticPr fontId="46"/>
  </si>
  <si>
    <t>Hospital Asahi University</t>
  </si>
  <si>
    <t>500-8523</t>
  </si>
  <si>
    <t>岐阜県岐阜市橋本町3-23</t>
    <phoneticPr fontId="46"/>
  </si>
  <si>
    <t>3-23 Hashimotocho, Gifu, Gifu, 500-8523</t>
  </si>
  <si>
    <t>058-253-8001</t>
  </si>
  <si>
    <t>月-土:8:00-11:30（初診:8:00-11:00)</t>
    <phoneticPr fontId="46"/>
  </si>
  <si>
    <t>http://www.murakami.asahi-u.ac.jp/ (部分英語)</t>
  </si>
  <si>
    <t>消化器内科：EN、循環器内科：EN、外科：EN、乳腺外科：EN、脳神経外科：EN、整形外科：EN、泌尿器科：EN、耳鼻咽喉科：EN、皮膚科：EN、放射線治療科：EN、歯科：EN、慢性頭痛と痛みの外来：EN</t>
    <rPh sb="9" eb="12">
      <t>ジュンカンキ</t>
    </rPh>
    <rPh sb="24" eb="26">
      <t>ニュウセン</t>
    </rPh>
    <rPh sb="57" eb="59">
      <t>ジビ</t>
    </rPh>
    <rPh sb="59" eb="61">
      <t>インコウ</t>
    </rPh>
    <rPh sb="61" eb="62">
      <t>カ</t>
    </rPh>
    <rPh sb="73" eb="79">
      <t>ホウシャセンチリョウカ</t>
    </rPh>
    <rPh sb="89" eb="93">
      <t>マンセイズツウ</t>
    </rPh>
    <rPh sb="94" eb="95">
      <t>イタ</t>
    </rPh>
    <rPh sb="97" eb="99">
      <t>ガイライ</t>
    </rPh>
    <phoneticPr fontId="46"/>
  </si>
  <si>
    <t>翻訳機による翻訳</t>
  </si>
  <si>
    <t>21岐阜県</t>
    <phoneticPr fontId="10"/>
  </si>
  <si>
    <t>岐阜市民病院</t>
    <rPh sb="0" eb="2">
      <t>ギフ</t>
    </rPh>
    <rPh sb="2" eb="4">
      <t>シミン</t>
    </rPh>
    <rPh sb="4" eb="6">
      <t>ビョウイン</t>
    </rPh>
    <phoneticPr fontId="9"/>
  </si>
  <si>
    <t>Gifu Municipal Hospital</t>
  </si>
  <si>
    <t xml:space="preserve">500-8513
</t>
  </si>
  <si>
    <t>岐阜県岐阜市鹿島町7丁目1番地</t>
    <rPh sb="6" eb="9">
      <t>カシマチョウ</t>
    </rPh>
    <rPh sb="10" eb="12">
      <t>チョウメ</t>
    </rPh>
    <rPh sb="13" eb="15">
      <t>バンチ</t>
    </rPh>
    <phoneticPr fontId="9"/>
  </si>
  <si>
    <t>7-1 Kashimacho, Gifu, Gifu, 500-8513</t>
  </si>
  <si>
    <t>058-251-1101</t>
  </si>
  <si>
    <t>http://gmhosp.jp/ (日本語)</t>
    <rPh sb="19" eb="22">
      <t>ニホンゴ</t>
    </rPh>
    <phoneticPr fontId="6"/>
  </si>
  <si>
    <t>救急科：EN、内科：EN、外科：EN、小児科：EN、精神科：EN、皮膚科：EN、脳神経外科：EN、泌尿器科：EN、整形外科：EN、眼科：EN、耳鼻咽喉科：EN、産科：EN、婦人科：EN、歯科：EN、その他：EN</t>
    <rPh sb="26" eb="29">
      <t>セイシンカ</t>
    </rPh>
    <rPh sb="80" eb="82">
      <t>サンカ</t>
    </rPh>
    <phoneticPr fontId="6"/>
  </si>
  <si>
    <t>VISA、Master、AMEX、Diners Club、JCB、DC、UFJ、NICOS、MUFG</t>
  </si>
  <si>
    <t>第二次救急医療機関</t>
    <rPh sb="0" eb="1">
      <t>ダイ</t>
    </rPh>
    <rPh sb="1" eb="2">
      <t>ニ</t>
    </rPh>
    <rPh sb="2" eb="3">
      <t>ジ</t>
    </rPh>
    <rPh sb="3" eb="5">
      <t>キュウキュウ</t>
    </rPh>
    <rPh sb="5" eb="7">
      <t>イリョウ</t>
    </rPh>
    <rPh sb="7" eb="9">
      <t>キカン</t>
    </rPh>
    <phoneticPr fontId="6"/>
  </si>
  <si>
    <t>翻訳機による翻訳</t>
    <rPh sb="0" eb="3">
      <t>ホンヤクキ</t>
    </rPh>
    <rPh sb="6" eb="8">
      <t>ホンヤク</t>
    </rPh>
    <phoneticPr fontId="9"/>
  </si>
  <si>
    <t>岐阜ハートセンター</t>
    <rPh sb="0" eb="2">
      <t>ギフ</t>
    </rPh>
    <phoneticPr fontId="9"/>
  </si>
  <si>
    <t>Gifu Heart Center</t>
  </si>
  <si>
    <t>500-8384</t>
  </si>
  <si>
    <t>岐阜県岐阜市薮田南4-14-4</t>
  </si>
  <si>
    <t>4-14-4 Yabuta Minami, Gifu, Gifu, 500-8384</t>
  </si>
  <si>
    <t>058-277-2277</t>
  </si>
  <si>
    <t>月-金:8:00-11:30, 14:00-16:00 土:8:00-11:30</t>
  </si>
  <si>
    <t>http://gifu.heart-center.or.jp/ (日本語)</t>
  </si>
  <si>
    <t>内科：EN、その他：EN</t>
  </si>
  <si>
    <t>VISA、MASTER、Diners Club、JCB、AMEX</t>
  </si>
  <si>
    <t xml:space="preserve">ＭＩＷＡ内科胃腸科ＣＬＩＮＩＣ </t>
    <phoneticPr fontId="9"/>
  </si>
  <si>
    <t>Miwa Internal medicine，gastroenterology clinic</t>
  </si>
  <si>
    <t>502-0082 </t>
  </si>
  <si>
    <t>岐阜県岐阜市長良東3-3</t>
    <phoneticPr fontId="9"/>
  </si>
  <si>
    <t>3-3　Nagara higashi Ｇifu City Gifu prefecture</t>
  </si>
  <si>
    <t>058-231-3029</t>
  </si>
  <si>
    <t>月・火・水・金　午前8:45-12:15　午後 4:45-7:15
木曜　午後のみ
土曜　午前のみ</t>
    <rPh sb="0" eb="1">
      <t>ゲツ</t>
    </rPh>
    <rPh sb="2" eb="3">
      <t>ヒ</t>
    </rPh>
    <rPh sb="4" eb="5">
      <t>スイ</t>
    </rPh>
    <rPh sb="6" eb="7">
      <t>キン</t>
    </rPh>
    <rPh sb="8" eb="10">
      <t>ゴゼン</t>
    </rPh>
    <rPh sb="21" eb="23">
      <t>ゴゴ</t>
    </rPh>
    <rPh sb="34" eb="36">
      <t>モクヨウ</t>
    </rPh>
    <rPh sb="37" eb="39">
      <t>ゴゴ</t>
    </rPh>
    <rPh sb="42" eb="44">
      <t>ドヨウ</t>
    </rPh>
    <rPh sb="45" eb="47">
      <t>ゴゼン</t>
    </rPh>
    <phoneticPr fontId="9"/>
  </si>
  <si>
    <t>http://www.miwaclinic.com/　（日本語）</t>
    <rPh sb="28" eb="31">
      <t>ニホンゴ</t>
    </rPh>
    <phoneticPr fontId="9"/>
  </si>
  <si>
    <t>内科／胃腸科／こう門科：EN</t>
    <phoneticPr fontId="9"/>
  </si>
  <si>
    <t>初期救急医療機関</t>
    <rPh sb="0" eb="2">
      <t>ショキ</t>
    </rPh>
    <rPh sb="2" eb="4">
      <t>キュウキュウ</t>
    </rPh>
    <rPh sb="4" eb="6">
      <t>イリョウ</t>
    </rPh>
    <rPh sb="6" eb="8">
      <t>キカン</t>
    </rPh>
    <phoneticPr fontId="9"/>
  </si>
  <si>
    <t>林内科耳鼻咽喉科</t>
    <rPh sb="0" eb="1">
      <t>ハヤシ</t>
    </rPh>
    <rPh sb="1" eb="3">
      <t>ナイカ</t>
    </rPh>
    <rPh sb="3" eb="5">
      <t>ジビ</t>
    </rPh>
    <rPh sb="5" eb="7">
      <t>インコウ</t>
    </rPh>
    <rPh sb="7" eb="8">
      <t>カ</t>
    </rPh>
    <phoneticPr fontId="9"/>
  </si>
  <si>
    <t xml:space="preserve">Hayashi Naika Jibiinkoka </t>
  </si>
  <si>
    <t>504-0855</t>
  </si>
  <si>
    <t xml:space="preserve">岐阜県各務原市蘇原新栄町１－７３－１ </t>
    <rPh sb="0" eb="3">
      <t>ギフケン</t>
    </rPh>
    <phoneticPr fontId="9"/>
  </si>
  <si>
    <t xml:space="preserve">1-73-1,Soharashinsakaemachi,
Kakamigahara-shi </t>
  </si>
  <si>
    <t>058-371-5511</t>
  </si>
  <si>
    <t>月・火・水・金　9：00～12：30・16：00～19：00、土　9：00～13：00</t>
    <phoneticPr fontId="9"/>
  </si>
  <si>
    <t>月・火・水・金9：00-12：30
16：00-19：00　EN
土曜：9：00-13：00
EN</t>
    <rPh sb="0" eb="1">
      <t>ツキ</t>
    </rPh>
    <rPh sb="2" eb="3">
      <t>ヒ</t>
    </rPh>
    <rPh sb="4" eb="5">
      <t>ミズ</t>
    </rPh>
    <rPh sb="6" eb="7">
      <t>キン</t>
    </rPh>
    <rPh sb="33" eb="35">
      <t>ドヨウ</t>
    </rPh>
    <phoneticPr fontId="1"/>
  </si>
  <si>
    <t>フェニックス総合クリニック</t>
    <rPh sb="6" eb="8">
      <t>ソウゴウ</t>
    </rPh>
    <phoneticPr fontId="10"/>
  </si>
  <si>
    <t>Phoenix Sougou clinic</t>
    <phoneticPr fontId="1"/>
  </si>
  <si>
    <t>509-0141</t>
  </si>
  <si>
    <t>岐阜県各務原市鵜沼各務原町6-50</t>
    <rPh sb="0" eb="3">
      <t>ギフケン</t>
    </rPh>
    <rPh sb="7" eb="9">
      <t>ウヌマ</t>
    </rPh>
    <rPh sb="9" eb="12">
      <t>カカミガハラ</t>
    </rPh>
    <rPh sb="12" eb="13">
      <t>チョウ</t>
    </rPh>
    <phoneticPr fontId="9"/>
  </si>
  <si>
    <t xml:space="preserve">6-50,Unumakakamigaharacho,
Kakamigahara-shi </t>
  </si>
  <si>
    <t>058-322-2000</t>
  </si>
  <si>
    <t>月-金　9:00-12:00
　　　16:00-19:00
木・土 9:00-12:00
休診　木土曜日午後、日、祝日</t>
    <rPh sb="30" eb="31">
      <t>モク</t>
    </rPh>
    <rPh sb="32" eb="33">
      <t>ド</t>
    </rPh>
    <rPh sb="45" eb="47">
      <t>キュウシン</t>
    </rPh>
    <rPh sb="48" eb="49">
      <t>モク</t>
    </rPh>
    <rPh sb="49" eb="52">
      <t>ドヨウビ</t>
    </rPh>
    <rPh sb="52" eb="54">
      <t>ゴゴ</t>
    </rPh>
    <rPh sb="55" eb="56">
      <t>ニチ</t>
    </rPh>
    <rPh sb="57" eb="59">
      <t>シュクジツ</t>
    </rPh>
    <phoneticPr fontId="9"/>
  </si>
  <si>
    <t>http://phoenix-g.jp/</t>
    <phoneticPr fontId="9"/>
  </si>
  <si>
    <t>整形外科：EN
内科：EN
外科：EN
リハビリテーション科：EN
循環器内科：EN</t>
    <rPh sb="0" eb="2">
      <t>セイケイ</t>
    </rPh>
    <rPh sb="2" eb="4">
      <t>ゲカ</t>
    </rPh>
    <rPh sb="8" eb="10">
      <t>ナイカ</t>
    </rPh>
    <rPh sb="14" eb="16">
      <t>ゲカ</t>
    </rPh>
    <rPh sb="29" eb="30">
      <t>カ</t>
    </rPh>
    <rPh sb="34" eb="39">
      <t>ジュンカンキナイカ</t>
    </rPh>
    <phoneticPr fontId="9"/>
  </si>
  <si>
    <t>VISA,MASTER,AMEX,JCB</t>
    <phoneticPr fontId="13"/>
  </si>
  <si>
    <t>PayRay、D払い、楽天ペイ、LINE Pay</t>
    <rPh sb="8" eb="9">
      <t>ハラ</t>
    </rPh>
    <rPh sb="11" eb="13">
      <t>ラクテン</t>
    </rPh>
    <phoneticPr fontId="1"/>
  </si>
  <si>
    <t>ほづみ整形外科</t>
    <rPh sb="3" eb="5">
      <t>セイケイ</t>
    </rPh>
    <rPh sb="5" eb="7">
      <t>ゲカ</t>
    </rPh>
    <phoneticPr fontId="9"/>
  </si>
  <si>
    <t xml:space="preserve">Hozumi Seikeigeka </t>
  </si>
  <si>
    <t>501-0222</t>
  </si>
  <si>
    <t>岐阜県瑞穂市別府791-1</t>
    <rPh sb="0" eb="3">
      <t>ギフケン</t>
    </rPh>
    <rPh sb="3" eb="5">
      <t>ミズホ</t>
    </rPh>
    <rPh sb="5" eb="6">
      <t>シ</t>
    </rPh>
    <rPh sb="6" eb="8">
      <t>ベップ</t>
    </rPh>
    <phoneticPr fontId="9"/>
  </si>
  <si>
    <t>791-1　Beppu Mizuho City Gifu-ken</t>
  </si>
  <si>
    <t>058-326-5000</t>
  </si>
  <si>
    <t>月-水、金:9:00-12:00　16：00－19：00
木・土：9：00－12：00
日・祝　休診</t>
    <rPh sb="2" eb="3">
      <t>ミズ</t>
    </rPh>
    <rPh sb="4" eb="5">
      <t>キン</t>
    </rPh>
    <rPh sb="29" eb="30">
      <t>キ</t>
    </rPh>
    <rPh sb="31" eb="32">
      <t>ツチ</t>
    </rPh>
    <rPh sb="44" eb="45">
      <t>ニチ</t>
    </rPh>
    <rPh sb="46" eb="47">
      <t>シュク</t>
    </rPh>
    <rPh sb="48" eb="50">
      <t>キュウシン</t>
    </rPh>
    <phoneticPr fontId="9"/>
  </si>
  <si>
    <t>整形外科・外科：EN・英語以外はVoiceTraで対応</t>
    <rPh sb="0" eb="2">
      <t>セイケイ</t>
    </rPh>
    <rPh sb="2" eb="4">
      <t>ゲカ</t>
    </rPh>
    <rPh sb="5" eb="7">
      <t>ゲカ</t>
    </rPh>
    <rPh sb="11" eb="13">
      <t>エイゴ</t>
    </rPh>
    <rPh sb="13" eb="15">
      <t>イガイ</t>
    </rPh>
    <rPh sb="25" eb="27">
      <t>タイオウ</t>
    </rPh>
    <phoneticPr fontId="9"/>
  </si>
  <si>
    <t>診療時間内</t>
    <rPh sb="0" eb="2">
      <t>シンリョウ</t>
    </rPh>
    <rPh sb="2" eb="4">
      <t>ジカン</t>
    </rPh>
    <rPh sb="4" eb="5">
      <t>ナイ</t>
    </rPh>
    <phoneticPr fontId="13"/>
  </si>
  <si>
    <t>鹿野クリニック</t>
    <phoneticPr fontId="9"/>
  </si>
  <si>
    <t>Shikano Clinic</t>
  </si>
  <si>
    <t>501-0454</t>
  </si>
  <si>
    <t>岐阜県本巣郡北方町高屋白木2-77</t>
    <phoneticPr fontId="9"/>
  </si>
  <si>
    <t>2-77 Takaya-Shiraki　Kitagata-cho　Gifu-ken</t>
  </si>
  <si>
    <t>058-324-1222</t>
  </si>
  <si>
    <t>8:00-12:00,15:00-18:30(月、火、水、金）
８：00-12：00(木、土）
日曜祭日休診</t>
    <phoneticPr fontId="9"/>
  </si>
  <si>
    <t>https://shikanoclinic.jp</t>
    <phoneticPr fontId="9"/>
  </si>
  <si>
    <t>内科、外科、小児科、その他：EN</t>
    <phoneticPr fontId="48"/>
  </si>
  <si>
    <t>初期救急医療機関</t>
    <phoneticPr fontId="10"/>
  </si>
  <si>
    <t>EN、EN以外翻訳機アプリで対応</t>
    <rPh sb="5" eb="7">
      <t>イガイ</t>
    </rPh>
    <rPh sb="7" eb="10">
      <t>ホンヤクキ</t>
    </rPh>
    <rPh sb="14" eb="16">
      <t>タイオウ</t>
    </rPh>
    <phoneticPr fontId="13"/>
  </si>
  <si>
    <t>多言語対応ツール</t>
  </si>
  <si>
    <t>世界ちゃんとモゲル丸先生の元気なクリニック</t>
    <rPh sb="0" eb="2">
      <t>セカイ</t>
    </rPh>
    <rPh sb="9" eb="10">
      <t>マル</t>
    </rPh>
    <rPh sb="10" eb="12">
      <t>センセイ</t>
    </rPh>
    <rPh sb="13" eb="15">
      <t>ゲンキ</t>
    </rPh>
    <phoneticPr fontId="10"/>
  </si>
  <si>
    <t>Sekai chan to Mogerumaru sensei no Genki na clinic</t>
  </si>
  <si>
    <t>500-8358</t>
  </si>
  <si>
    <t xml:space="preserve">岐阜県岐阜市六条南2-7-5 </t>
    <phoneticPr fontId="9"/>
  </si>
  <si>
    <t>2-7-5 Rokujo Minami, Gifu, Gifu, 500-8358</t>
  </si>
  <si>
    <t>058-216-0873</t>
  </si>
  <si>
    <t>月・火・水・木・金:8：30～11：30, 18：00～21：30
土・日・祝:08：30～11：30、13：30～16：00</t>
    <rPh sb="36" eb="37">
      <t>ニチ</t>
    </rPh>
    <rPh sb="38" eb="39">
      <t>シュク</t>
    </rPh>
    <phoneticPr fontId="9"/>
  </si>
  <si>
    <t>http://kinkadoclinic.jp (日本語)</t>
    <rPh sb="25" eb="28">
      <t>ニホンゴ</t>
    </rPh>
    <phoneticPr fontId="10"/>
  </si>
  <si>
    <t>内科：KO、整形外科：KO</t>
    <phoneticPr fontId="10"/>
  </si>
  <si>
    <t>VISA,MASTER,JCB</t>
    <phoneticPr fontId="13"/>
  </si>
  <si>
    <t>小林内科</t>
    <rPh sb="0" eb="2">
      <t>コバヤシ</t>
    </rPh>
    <rPh sb="2" eb="4">
      <t>ナイカ</t>
    </rPh>
    <phoneticPr fontId="10"/>
  </si>
  <si>
    <t>NAIKA KOBAYASHI</t>
    <phoneticPr fontId="13"/>
  </si>
  <si>
    <t>509-0135</t>
  </si>
  <si>
    <t>岐阜県各務原市鵜沼羽場町3丁目173</t>
    <rPh sb="3" eb="7">
      <t>カガミハラシ</t>
    </rPh>
    <rPh sb="7" eb="9">
      <t>ウヌマ</t>
    </rPh>
    <rPh sb="9" eb="10">
      <t>ハネ</t>
    </rPh>
    <rPh sb="10" eb="11">
      <t>バ</t>
    </rPh>
    <rPh sb="11" eb="12">
      <t>マチ</t>
    </rPh>
    <rPh sb="13" eb="15">
      <t>チョウメ</t>
    </rPh>
    <phoneticPr fontId="9"/>
  </si>
  <si>
    <t>3-173 Unuma Habacho, Kakamigahara, Gifu, 509-0135</t>
  </si>
  <si>
    <t>058-370-5577</t>
  </si>
  <si>
    <t>月/火/木/金:8:30-11:30, 17:00-18:30、水/土:8:30-11:30</t>
    <rPh sb="4" eb="5">
      <t>モク</t>
    </rPh>
    <rPh sb="32" eb="33">
      <t>スイ</t>
    </rPh>
    <phoneticPr fontId="9"/>
  </si>
  <si>
    <t>http://www.kobayashi-mc.net/ (日本語)</t>
    <rPh sb="30" eb="33">
      <t>ニホンゴ</t>
    </rPh>
    <phoneticPr fontId="9"/>
  </si>
  <si>
    <t>内科、その他：RU（簡単な語のみ対応可）</t>
    <phoneticPr fontId="13"/>
  </si>
  <si>
    <t>平日8:30-12:00RU</t>
    <rPh sb="0" eb="2">
      <t>ヘイジツ</t>
    </rPh>
    <phoneticPr fontId="1"/>
  </si>
  <si>
    <t>ほづみ耳鼻咽喉科クリニック</t>
    <rPh sb="3" eb="5">
      <t>ジビ</t>
    </rPh>
    <rPh sb="5" eb="7">
      <t>インコウ</t>
    </rPh>
    <rPh sb="7" eb="8">
      <t>カ</t>
    </rPh>
    <phoneticPr fontId="10"/>
  </si>
  <si>
    <t>Hozumi Ear,Nose ＆Throat Clinic（OTORHINOLARYNGOLOGY)</t>
  </si>
  <si>
    <t xml:space="preserve">岐阜県瑞穂市別府726-5 </t>
    <phoneticPr fontId="9"/>
  </si>
  <si>
    <t>726-5 Beppu, Mizuho, Gifu, 501-0222（NEXT To THE JR Hozumi STATION)</t>
    <phoneticPr fontId="1"/>
  </si>
  <si>
    <t>058-327-2622</t>
    <phoneticPr fontId="8"/>
  </si>
  <si>
    <t>月・火・水・金　9：30～12：00・17：30～19：30、
木：9：30-12：00、土　9：30～13：00</t>
    <rPh sb="32" eb="33">
      <t>モク</t>
    </rPh>
    <phoneticPr fontId="9"/>
  </si>
  <si>
    <t>耳鼻咽喉科：EN、ZH、ＳＰ
（English, Chinese.Spanish)</t>
    <phoneticPr fontId="10"/>
  </si>
  <si>
    <t>診療時間内</t>
    <rPh sb="0" eb="5">
      <t>シンリョウジカンナイ</t>
    </rPh>
    <phoneticPr fontId="1"/>
  </si>
  <si>
    <t>院長（女医）自身が直接外国語対応可能。</t>
    <rPh sb="0" eb="2">
      <t>インチョウ</t>
    </rPh>
    <rPh sb="3" eb="5">
      <t>ジョイ</t>
    </rPh>
    <rPh sb="6" eb="8">
      <t>ジシン</t>
    </rPh>
    <rPh sb="9" eb="11">
      <t>チョクセツ</t>
    </rPh>
    <rPh sb="11" eb="14">
      <t>ガイコクゴ</t>
    </rPh>
    <rPh sb="14" eb="16">
      <t>タイオウ</t>
    </rPh>
    <rPh sb="16" eb="18">
      <t>カノウ</t>
    </rPh>
    <phoneticPr fontId="1"/>
  </si>
  <si>
    <t>まつなみ健康増進クリニック</t>
    <rPh sb="4" eb="6">
      <t>ケンコウ</t>
    </rPh>
    <rPh sb="6" eb="8">
      <t>ゾウシン</t>
    </rPh>
    <phoneticPr fontId="10"/>
  </si>
  <si>
    <t>Matsunami General Hospital</t>
    <phoneticPr fontId="1"/>
  </si>
  <si>
    <t>501-6061</t>
  </si>
  <si>
    <t>岐阜県羽島郡笠松町泉町10</t>
    <phoneticPr fontId="9"/>
  </si>
  <si>
    <t>185-1 Dendai, Kasamatsu-cho, Hashima-gun, Gifu, 501-6062</t>
  </si>
  <si>
    <t>058-388-0111</t>
    <phoneticPr fontId="8"/>
  </si>
  <si>
    <t>月-金:8:00-11:30, 14:00-16:30（予約制）、土:8:00-11:30（予約制）</t>
    <phoneticPr fontId="9"/>
  </si>
  <si>
    <t>http://www.matsunami-hsp.or.jp/ (日本語・英語・中国語)</t>
    <rPh sb="37" eb="39">
      <t>エイゴ</t>
    </rPh>
    <rPh sb="40" eb="43">
      <t>チュウゴクゴ</t>
    </rPh>
    <phoneticPr fontId="9"/>
  </si>
  <si>
    <t>内科：EN、外科：EN</t>
    <phoneticPr fontId="13"/>
  </si>
  <si>
    <t>大垣市民病院</t>
    <rPh sb="0" eb="2">
      <t>オオガキ</t>
    </rPh>
    <rPh sb="2" eb="4">
      <t>シミン</t>
    </rPh>
    <rPh sb="4" eb="6">
      <t>ビョウイン</t>
    </rPh>
    <phoneticPr fontId="10"/>
  </si>
  <si>
    <t>Ogaki Municipal Hospital</t>
    <phoneticPr fontId="1"/>
  </si>
  <si>
    <t>503-8502</t>
  </si>
  <si>
    <t>岐阜県大垣市南頬町4-86</t>
    <rPh sb="0" eb="3">
      <t>ギフケン</t>
    </rPh>
    <rPh sb="3" eb="6">
      <t>オオガキシ</t>
    </rPh>
    <rPh sb="6" eb="7">
      <t>ミナミ</t>
    </rPh>
    <rPh sb="7" eb="8">
      <t>ホホ</t>
    </rPh>
    <rPh sb="8" eb="9">
      <t>チョウ</t>
    </rPh>
    <phoneticPr fontId="9"/>
  </si>
  <si>
    <t>4-86 Minaminokawa-cho,Ogaki City,Gifu Pref.</t>
  </si>
  <si>
    <t>0584-81-3341</t>
  </si>
  <si>
    <t>月－金（休日除く）8:30～11:00</t>
    <rPh sb="0" eb="1">
      <t>ゲツ</t>
    </rPh>
    <rPh sb="2" eb="3">
      <t>キン</t>
    </rPh>
    <rPh sb="4" eb="6">
      <t>キュウジツ</t>
    </rPh>
    <rPh sb="6" eb="7">
      <t>ノゾ</t>
    </rPh>
    <phoneticPr fontId="9"/>
  </si>
  <si>
    <t>https://www.ogaki-mh.jp</t>
    <phoneticPr fontId="9"/>
  </si>
  <si>
    <t>総合内科:PT,ZH
糖尿病・腎臓内科:PT,ZH
血液内科:PT,ZH
神経内科:PT,ZH
消火器内科:PT,ZH
呼吸器内科:PT,ZH
循環器内科:PT,ZH
小児科:PT,ZH
第2小児科:PT,ZH
外科:PT,ZH
脳神経外科:PT,ZH
心臓血管外科:PT,ZH
呼吸器外科:PT,ZH
形成外科:PT,ZH
整形外科:PT,ZH
皮膚科:PT,ZH
泌尿器科:PT,ZH
産婦人科:PT,ZH
眼科:PT,ZH
耳鼻いんこう科:PT,ZH
歯科口腔外科:PT,ZH</t>
    <rPh sb="0" eb="2">
      <t>ソウゴウ</t>
    </rPh>
    <rPh sb="2" eb="4">
      <t>ナイカ</t>
    </rPh>
    <rPh sb="11" eb="14">
      <t>トウニョウビョウ</t>
    </rPh>
    <rPh sb="15" eb="17">
      <t>ジンゾウ</t>
    </rPh>
    <rPh sb="17" eb="19">
      <t>ナイカ</t>
    </rPh>
    <rPh sb="26" eb="28">
      <t>ケツエキ</t>
    </rPh>
    <rPh sb="28" eb="30">
      <t>ナイカ</t>
    </rPh>
    <rPh sb="37" eb="39">
      <t>シンケイ</t>
    </rPh>
    <rPh sb="39" eb="41">
      <t>ナイカ</t>
    </rPh>
    <rPh sb="48" eb="51">
      <t>ショウカキ</t>
    </rPh>
    <rPh sb="51" eb="53">
      <t>ナイカ</t>
    </rPh>
    <rPh sb="60" eb="63">
      <t>コキュウキ</t>
    </rPh>
    <rPh sb="63" eb="65">
      <t>ナイカ</t>
    </rPh>
    <rPh sb="72" eb="75">
      <t>ジュンカンキ</t>
    </rPh>
    <rPh sb="75" eb="77">
      <t>ナイカ</t>
    </rPh>
    <rPh sb="84" eb="87">
      <t>ショウニカ</t>
    </rPh>
    <rPh sb="94" eb="95">
      <t>ダイ</t>
    </rPh>
    <rPh sb="96" eb="99">
      <t>ショウニカ</t>
    </rPh>
    <rPh sb="106" eb="108">
      <t>ゲカ</t>
    </rPh>
    <rPh sb="115" eb="118">
      <t>ノウシンケイ</t>
    </rPh>
    <rPh sb="118" eb="120">
      <t>ゲカ</t>
    </rPh>
    <rPh sb="127" eb="129">
      <t>シンゾウ</t>
    </rPh>
    <rPh sb="129" eb="131">
      <t>ケッカン</t>
    </rPh>
    <rPh sb="131" eb="133">
      <t>ゲカ</t>
    </rPh>
    <rPh sb="140" eb="143">
      <t>コキュウキ</t>
    </rPh>
    <rPh sb="143" eb="145">
      <t>ゲカ</t>
    </rPh>
    <rPh sb="152" eb="154">
      <t>ケイセイ</t>
    </rPh>
    <rPh sb="154" eb="156">
      <t>ゲカ</t>
    </rPh>
    <rPh sb="163" eb="165">
      <t>セイケイ</t>
    </rPh>
    <rPh sb="165" eb="167">
      <t>ゲカ</t>
    </rPh>
    <rPh sb="174" eb="177">
      <t>ヒフカ</t>
    </rPh>
    <rPh sb="184" eb="188">
      <t>ヒニョウキカ</t>
    </rPh>
    <rPh sb="195" eb="199">
      <t>サンフジンカ</t>
    </rPh>
    <rPh sb="206" eb="208">
      <t>ガンカ</t>
    </rPh>
    <rPh sb="215" eb="217">
      <t>ジビ</t>
    </rPh>
    <rPh sb="221" eb="222">
      <t>カ</t>
    </rPh>
    <rPh sb="229" eb="231">
      <t>シカ</t>
    </rPh>
    <rPh sb="231" eb="233">
      <t>コウクウ</t>
    </rPh>
    <rPh sb="233" eb="235">
      <t>ゲカ</t>
    </rPh>
    <phoneticPr fontId="10"/>
  </si>
  <si>
    <t>VISA、MASTER、AMEX、JCB、Diners、DISCOVER</t>
  </si>
  <si>
    <t>ポルトガル語：平日8:00～16:00
中国語：金曜日8:30～17:15</t>
    <rPh sb="5" eb="6">
      <t>ゴ</t>
    </rPh>
    <rPh sb="7" eb="9">
      <t>ヘイジツ</t>
    </rPh>
    <rPh sb="20" eb="23">
      <t>チュウゴクゴ</t>
    </rPh>
    <rPh sb="24" eb="27">
      <t>キンヨウビ</t>
    </rPh>
    <phoneticPr fontId="13"/>
  </si>
  <si>
    <t>はぶクリニック</t>
    <phoneticPr fontId="46"/>
  </si>
  <si>
    <t xml:space="preserve">Habu Clinic </t>
  </si>
  <si>
    <t>503-0905</t>
  </si>
  <si>
    <t>岐阜県大垣市宮町1-1　ｽｲﾄﾃﾗｽ2F</t>
    <rPh sb="0" eb="3">
      <t>ギフケン</t>
    </rPh>
    <rPh sb="3" eb="6">
      <t>オオガキシ</t>
    </rPh>
    <rPh sb="6" eb="8">
      <t>ミヤマチ</t>
    </rPh>
    <phoneticPr fontId="46"/>
  </si>
  <si>
    <t xml:space="preserve">Suito-terrace2F,1-1Miya-machi,Ogaki-City </t>
  </si>
  <si>
    <t>0584-47-9797</t>
  </si>
  <si>
    <t>月火水金土9：00-12：00　　　月火水金　16：00-19：00</t>
    <rPh sb="0" eb="1">
      <t>ゲツ</t>
    </rPh>
    <rPh sb="1" eb="2">
      <t>カ</t>
    </rPh>
    <rPh sb="2" eb="3">
      <t>スイ</t>
    </rPh>
    <rPh sb="3" eb="4">
      <t>キン</t>
    </rPh>
    <rPh sb="4" eb="5">
      <t>ド</t>
    </rPh>
    <rPh sb="18" eb="19">
      <t>ゲツ</t>
    </rPh>
    <rPh sb="19" eb="20">
      <t>カ</t>
    </rPh>
    <rPh sb="20" eb="21">
      <t>スイ</t>
    </rPh>
    <rPh sb="21" eb="22">
      <t>キン</t>
    </rPh>
    <phoneticPr fontId="46"/>
  </si>
  <si>
    <t xml:space="preserve">http://www.habu-kokoro.com </t>
  </si>
  <si>
    <t>心療内科、精神科：EN</t>
    <rPh sb="0" eb="2">
      <t>シンリョウ</t>
    </rPh>
    <rPh sb="2" eb="4">
      <t>ナイカ</t>
    </rPh>
    <rPh sb="5" eb="8">
      <t>セイシンカ</t>
    </rPh>
    <phoneticPr fontId="46"/>
  </si>
  <si>
    <t>大垣整形外科</t>
    <rPh sb="0" eb="2">
      <t>オオガキ</t>
    </rPh>
    <rPh sb="2" eb="4">
      <t>セイケイ</t>
    </rPh>
    <rPh sb="4" eb="6">
      <t>ゲカ</t>
    </rPh>
    <phoneticPr fontId="46"/>
  </si>
  <si>
    <t xml:space="preserve">Ogaki Orthopedic Surgery </t>
  </si>
  <si>
    <t>503-0027</t>
  </si>
  <si>
    <t>岐阜県大垣市笠縫町454</t>
    <rPh sb="0" eb="3">
      <t>ギフケン</t>
    </rPh>
    <rPh sb="3" eb="6">
      <t>オオガキシ</t>
    </rPh>
    <rPh sb="6" eb="9">
      <t>カサヌイチョウ</t>
    </rPh>
    <phoneticPr fontId="46"/>
  </si>
  <si>
    <t xml:space="preserve">454,Okuyashiki,Kasanuicho,Ogaki-shi </t>
  </si>
  <si>
    <t>0584-78-3058</t>
  </si>
  <si>
    <t>月火水金土祝8：15-11：00　　　月火水金　12：30－18：00　土　　　　12：30-15：00</t>
    <rPh sb="0" eb="1">
      <t>ゲツ</t>
    </rPh>
    <rPh sb="1" eb="2">
      <t>カ</t>
    </rPh>
    <rPh sb="2" eb="3">
      <t>スイ</t>
    </rPh>
    <rPh sb="3" eb="4">
      <t>キン</t>
    </rPh>
    <rPh sb="4" eb="5">
      <t>ド</t>
    </rPh>
    <rPh sb="5" eb="6">
      <t>シュク</t>
    </rPh>
    <rPh sb="19" eb="20">
      <t>ゲツ</t>
    </rPh>
    <rPh sb="20" eb="21">
      <t>カ</t>
    </rPh>
    <rPh sb="21" eb="22">
      <t>スイ</t>
    </rPh>
    <rPh sb="22" eb="23">
      <t>キン</t>
    </rPh>
    <rPh sb="36" eb="37">
      <t>ド</t>
    </rPh>
    <phoneticPr fontId="46"/>
  </si>
  <si>
    <t xml:space="preserve">http://www.ogaki-seikei.or.jp </t>
    <phoneticPr fontId="6"/>
  </si>
  <si>
    <t>内科 リウマチ科 整形外科 リハビリテーション科 放射線科：EN、ZH、PT</t>
    <phoneticPr fontId="46"/>
  </si>
  <si>
    <t>あり</t>
    <phoneticPr fontId="1"/>
  </si>
  <si>
    <t>細川おなかクリニック</t>
    <rPh sb="0" eb="2">
      <t>ホソカワ</t>
    </rPh>
    <phoneticPr fontId="46"/>
  </si>
  <si>
    <t xml:space="preserve">Hosokawa Onaka Clinic </t>
  </si>
  <si>
    <t>503-0858</t>
  </si>
  <si>
    <t>岐阜県大垣市世安町2-68-7</t>
    <rPh sb="0" eb="3">
      <t>ギフケン</t>
    </rPh>
    <rPh sb="3" eb="6">
      <t>オオガキシ</t>
    </rPh>
    <rPh sb="6" eb="9">
      <t>ヨヤスチョウ</t>
    </rPh>
    <phoneticPr fontId="46"/>
  </si>
  <si>
    <t xml:space="preserve">2-68-7,Yoyasucho,Ogaki-shi </t>
  </si>
  <si>
    <t>0584-82-1192</t>
  </si>
  <si>
    <t>月火木金土　　8：45-11：45　　　　月火木金　15：45-18：45</t>
    <rPh sb="0" eb="5">
      <t>ゲツカモクキンド</t>
    </rPh>
    <rPh sb="21" eb="22">
      <t>ゲツ</t>
    </rPh>
    <rPh sb="22" eb="23">
      <t>カ</t>
    </rPh>
    <rPh sb="23" eb="24">
      <t>モク</t>
    </rPh>
    <rPh sb="24" eb="25">
      <t>キン</t>
    </rPh>
    <phoneticPr fontId="46"/>
  </si>
  <si>
    <t>https://www.hosokawaonaka.com/</t>
    <phoneticPr fontId="6"/>
  </si>
  <si>
    <t>内科 消化器科：EN</t>
    <phoneticPr fontId="46"/>
  </si>
  <si>
    <t>ポケトークによる翻訳</t>
    <rPh sb="8" eb="10">
      <t>ホンヤク</t>
    </rPh>
    <phoneticPr fontId="1"/>
  </si>
  <si>
    <t>大橋医院</t>
    <rPh sb="0" eb="2">
      <t>オオハシ</t>
    </rPh>
    <rPh sb="2" eb="4">
      <t>イイン</t>
    </rPh>
    <phoneticPr fontId="9"/>
  </si>
  <si>
    <t xml:space="preserve">Ohashi Iin </t>
  </si>
  <si>
    <t>503-0897</t>
  </si>
  <si>
    <t>岐阜県大垣市伝馬町104-1</t>
    <rPh sb="0" eb="3">
      <t>ギフケン</t>
    </rPh>
    <rPh sb="3" eb="6">
      <t>オオガキシ</t>
    </rPh>
    <rPh sb="6" eb="9">
      <t>テンマチョウ</t>
    </rPh>
    <phoneticPr fontId="9"/>
  </si>
  <si>
    <t xml:space="preserve">104-1,Tenmacho,Ogaki-shi </t>
  </si>
  <si>
    <t>0584-78-5305</t>
  </si>
  <si>
    <t>月－土　　9：00-12：00　　　　月火木金　15：30-18：30</t>
    <rPh sb="0" eb="1">
      <t>ゲツ</t>
    </rPh>
    <rPh sb="2" eb="3">
      <t>ド</t>
    </rPh>
    <rPh sb="19" eb="20">
      <t>ゲツ</t>
    </rPh>
    <rPh sb="20" eb="21">
      <t>カ</t>
    </rPh>
    <rPh sb="21" eb="22">
      <t>モク</t>
    </rPh>
    <rPh sb="22" eb="23">
      <t>キン</t>
    </rPh>
    <phoneticPr fontId="9"/>
  </si>
  <si>
    <t xml:space="preserve">http://www.ohashiclinic.com/ </t>
    <phoneticPr fontId="6"/>
  </si>
  <si>
    <t>内科 消化器科 循環器科 リハビリテーション科 小児科：EN</t>
    <phoneticPr fontId="6"/>
  </si>
  <si>
    <t>すのまたファミリークリニック</t>
    <phoneticPr fontId="9"/>
  </si>
  <si>
    <t xml:space="preserve">Sunomata Iin </t>
  </si>
  <si>
    <t>503-0103</t>
  </si>
  <si>
    <t>岐阜県大垣市墨俣町上宿874-1</t>
    <rPh sb="0" eb="3">
      <t>ギフケン</t>
    </rPh>
    <phoneticPr fontId="9"/>
  </si>
  <si>
    <t xml:space="preserve">874-1,Kamijuku,Sunomatacho,Ogaki-shi </t>
  </si>
  <si>
    <t>0584-62-3311</t>
  </si>
  <si>
    <t>月火水金土9：00-12：00　　　月火水金土16：00-19：00</t>
    <rPh sb="0" eb="1">
      <t>ゲツ</t>
    </rPh>
    <rPh sb="1" eb="2">
      <t>カ</t>
    </rPh>
    <rPh sb="2" eb="3">
      <t>スイ</t>
    </rPh>
    <rPh sb="3" eb="4">
      <t>キン</t>
    </rPh>
    <rPh sb="4" eb="5">
      <t>ド</t>
    </rPh>
    <rPh sb="18" eb="19">
      <t>ゲツ</t>
    </rPh>
    <rPh sb="19" eb="20">
      <t>カ</t>
    </rPh>
    <rPh sb="20" eb="21">
      <t>スイ</t>
    </rPh>
    <rPh sb="21" eb="22">
      <t>キン</t>
    </rPh>
    <rPh sb="22" eb="23">
      <t>ド</t>
    </rPh>
    <phoneticPr fontId="9"/>
  </si>
  <si>
    <t xml:space="preserve">http://www.sunomataclinic.com/ </t>
    <phoneticPr fontId="6"/>
  </si>
  <si>
    <t>内科 循環器科 小児科 外科 整形外科 こう門科 胃腸科：EN</t>
    <phoneticPr fontId="6"/>
  </si>
  <si>
    <t>守田クリニック</t>
    <rPh sb="0" eb="2">
      <t>モリタ</t>
    </rPh>
    <phoneticPr fontId="9"/>
  </si>
  <si>
    <t>Iryohojin Morita Clinic</t>
    <phoneticPr fontId="1"/>
  </si>
  <si>
    <t>503-0015</t>
  </si>
  <si>
    <t>岐阜県大垣市林町4-57-1</t>
    <rPh sb="0" eb="3">
      <t>ギフケン</t>
    </rPh>
    <rPh sb="6" eb="8">
      <t>ハヤシマチ</t>
    </rPh>
    <phoneticPr fontId="9"/>
  </si>
  <si>
    <t xml:space="preserve">4-57-1,Hayashimachi,Ogaki-shi </t>
  </si>
  <si>
    <t>0584-74-9002</t>
  </si>
  <si>
    <t>月火木金8：30-12：00　　　　　月火木金15：30-18：30　　　　土　8：30-13：00　　　　　　　第1日曜　9：00-11：30</t>
    <rPh sb="0" eb="1">
      <t>ゲツ</t>
    </rPh>
    <rPh sb="1" eb="2">
      <t>カ</t>
    </rPh>
    <rPh sb="2" eb="3">
      <t>モク</t>
    </rPh>
    <rPh sb="3" eb="4">
      <t>キン</t>
    </rPh>
    <rPh sb="19" eb="20">
      <t>ゲツ</t>
    </rPh>
    <rPh sb="20" eb="21">
      <t>カ</t>
    </rPh>
    <rPh sb="21" eb="22">
      <t>モク</t>
    </rPh>
    <rPh sb="22" eb="23">
      <t>キン</t>
    </rPh>
    <rPh sb="38" eb="39">
      <t>ド</t>
    </rPh>
    <rPh sb="57" eb="58">
      <t>ダイ</t>
    </rPh>
    <rPh sb="59" eb="61">
      <t>ニチヨウ</t>
    </rPh>
    <phoneticPr fontId="9"/>
  </si>
  <si>
    <t>心療内科 精神科 神経内科 内科 皮膚科：EN</t>
    <phoneticPr fontId="9"/>
  </si>
  <si>
    <t>大井内科クリニック</t>
    <rPh sb="0" eb="2">
      <t>オオイ</t>
    </rPh>
    <rPh sb="2" eb="4">
      <t>ナイカ</t>
    </rPh>
    <phoneticPr fontId="9"/>
  </si>
  <si>
    <t xml:space="preserve">Meddical curpuration Sankokai Oinaika Clinic </t>
    <phoneticPr fontId="1"/>
  </si>
  <si>
    <t>503-0835</t>
  </si>
  <si>
    <t>岐阜県大垣市東前1-58</t>
    <rPh sb="0" eb="3">
      <t>ギフケン</t>
    </rPh>
    <rPh sb="3" eb="6">
      <t>オオガキシ</t>
    </rPh>
    <rPh sb="6" eb="8">
      <t>ヒガシマエ</t>
    </rPh>
    <phoneticPr fontId="9"/>
  </si>
  <si>
    <t xml:space="preserve">1 chome 58 , Higashimae,Ogaki-City </t>
  </si>
  <si>
    <t>0584-74-1192</t>
  </si>
  <si>
    <t>月－土　　8：45-12：15　　　　　月火水金　16：00-19：00</t>
    <rPh sb="0" eb="1">
      <t>ゲツ</t>
    </rPh>
    <rPh sb="2" eb="3">
      <t>ド</t>
    </rPh>
    <rPh sb="20" eb="21">
      <t>ゲツ</t>
    </rPh>
    <rPh sb="21" eb="22">
      <t>カ</t>
    </rPh>
    <rPh sb="22" eb="23">
      <t>スイ</t>
    </rPh>
    <rPh sb="23" eb="24">
      <t>キン</t>
    </rPh>
    <phoneticPr fontId="9"/>
  </si>
  <si>
    <t xml:space="preserve">http://www.myclinic.ne.jp/oinaika/ </t>
  </si>
  <si>
    <t>内科 脳神経内科 循環器内科 リハビリテーション科：EN</t>
    <phoneticPr fontId="9"/>
  </si>
  <si>
    <t>やすだクリニック　小児科・内科</t>
    <rPh sb="9" eb="12">
      <t>ショウニカ</t>
    </rPh>
    <rPh sb="13" eb="15">
      <t>ナイカ</t>
    </rPh>
    <phoneticPr fontId="10"/>
  </si>
  <si>
    <t xml:space="preserve">Yasuda Clinic Shounika Naika </t>
    <phoneticPr fontId="1"/>
  </si>
  <si>
    <t>503-0915</t>
  </si>
  <si>
    <t>岐阜県大垣市北切石町3-1-1</t>
    <rPh sb="0" eb="3">
      <t>ギフケン</t>
    </rPh>
    <rPh sb="3" eb="6">
      <t>オオガキシ</t>
    </rPh>
    <rPh sb="6" eb="10">
      <t>キタキリイシチョウ</t>
    </rPh>
    <phoneticPr fontId="9"/>
  </si>
  <si>
    <t xml:space="preserve">3-1-1,Kitakiriishi,Ogaki-shi </t>
  </si>
  <si>
    <t>0584-78-0011</t>
  </si>
  <si>
    <t>月－土　　9：00-12：00　　　　月火木金　15：30-19：00</t>
    <rPh sb="0" eb="1">
      <t>ゲツ</t>
    </rPh>
    <rPh sb="2" eb="3">
      <t>ド</t>
    </rPh>
    <rPh sb="19" eb="20">
      <t>ゲツ</t>
    </rPh>
    <rPh sb="20" eb="21">
      <t>カ</t>
    </rPh>
    <rPh sb="21" eb="22">
      <t>モク</t>
    </rPh>
    <rPh sb="22" eb="23">
      <t>キン</t>
    </rPh>
    <phoneticPr fontId="9"/>
  </si>
  <si>
    <t xml:space="preserve">http://yasuda-c.jp/ </t>
  </si>
  <si>
    <t>小児科 内科：EN</t>
    <phoneticPr fontId="13"/>
  </si>
  <si>
    <t>社会医療法人厚生会　中部国際医療センター</t>
    <rPh sb="0" eb="2">
      <t>シャカイ</t>
    </rPh>
    <rPh sb="2" eb="4">
      <t>イリョウ</t>
    </rPh>
    <rPh sb="4" eb="6">
      <t>ホウジン</t>
    </rPh>
    <rPh sb="6" eb="9">
      <t>コウセイカイ</t>
    </rPh>
    <rPh sb="10" eb="12">
      <t>チュウブ</t>
    </rPh>
    <rPh sb="12" eb="14">
      <t>コクサイ</t>
    </rPh>
    <rPh sb="14" eb="16">
      <t>イリョウ</t>
    </rPh>
    <phoneticPr fontId="10"/>
  </si>
  <si>
    <t>Central Japan International Medical Center</t>
    <phoneticPr fontId="1"/>
  </si>
  <si>
    <t>505-8510</t>
    <phoneticPr fontId="1"/>
  </si>
  <si>
    <t>岐阜県美濃加茂市健康のまち一丁目1番地</t>
    <rPh sb="0" eb="3">
      <t>ギフケン</t>
    </rPh>
    <rPh sb="3" eb="7">
      <t>ミノカモ</t>
    </rPh>
    <rPh sb="7" eb="8">
      <t>シ</t>
    </rPh>
    <rPh sb="8" eb="10">
      <t>ケンコウ</t>
    </rPh>
    <rPh sb="13" eb="14">
      <t>イッ</t>
    </rPh>
    <rPh sb="14" eb="16">
      <t>チョウメ</t>
    </rPh>
    <rPh sb="17" eb="19">
      <t>バンチ</t>
    </rPh>
    <phoneticPr fontId="9"/>
  </si>
  <si>
    <t>1-1 Kenkonomachi, Minokamo-shi,Gifu,505-8510</t>
    <phoneticPr fontId="1"/>
  </si>
  <si>
    <t>0574-66-1100</t>
    <phoneticPr fontId="1"/>
  </si>
  <si>
    <t>月-土:8:30-11:30（救急外来24時間対応)
日・祝日：救急外来24時間対応</t>
    <rPh sb="2" eb="3">
      <t>ド</t>
    </rPh>
    <phoneticPr fontId="9"/>
  </si>
  <si>
    <t>https://cjimc-hp.jp/ (日本語)   https://cjimc-hp.jp/lang/en（英語）　https://cjimc-hp.jp/lang/zh （中国語）　https://cjimc-hp.jp/lang/ko（韓国語）　https://cjimc-hp.jp/lang/pt　（ポルトガル語）</t>
    <phoneticPr fontId="9"/>
  </si>
  <si>
    <t>救急科：EN/ZH/PT/ES/TL/
内科：EN/ZH/PT/ES/TL/
外科：EN/ZH/PT/ES/TL/
小児科：EN/ZH/PT/ES/TL/
皮膚科：EN/ZH/PT/ES/TL/
脳神経外科：EN/ZH/PT/ES/TL/
泌尿器科：EN/ZH/PT/ES/TL/
整形外科：EN/ZH/PT/ES/TL/
眼科：EN/ZH/PT/ES/TL/
耳鼻咽喉科：EN/ZH/PT/ES/TL/
産科：EN/ZH/PT/ES/TL/
婦人科：EN/ZH/PT/ES/TL/
歯科：EN/ZH/PT/ES/TL/
その他：EN</t>
    <phoneticPr fontId="13"/>
  </si>
  <si>
    <t>VISA、MASTER、AMEX、JCB、DinersClub</t>
    <phoneticPr fontId="1"/>
  </si>
  <si>
    <t>8:30-17:00 EN/ZH/PT/ES/TL/(通訳不在時は対応不可）</t>
    <phoneticPr fontId="13"/>
  </si>
  <si>
    <t>24時間：EN/ZH/KO/PT/ES/TL/他 計31言語</t>
    <rPh sb="2" eb="4">
      <t>ジカン</t>
    </rPh>
    <rPh sb="23" eb="24">
      <t>_x0000__x0002_</t>
    </rPh>
    <rPh sb="25" eb="26">
      <t>_x0002__x0003_</t>
    </rPh>
    <rPh sb="28" eb="30">
      <t/>
    </rPh>
    <phoneticPr fontId="13"/>
  </si>
  <si>
    <t>モバイル翻訳アプリ</t>
    <rPh sb="4" eb="6">
      <t>ホンヤク</t>
    </rPh>
    <phoneticPr fontId="13"/>
  </si>
  <si>
    <t>２４時間：EN/ZH/KO/PT/ES/TL/他 計33言語</t>
    <rPh sb="2" eb="4">
      <t>ジカン</t>
    </rPh>
    <rPh sb="23" eb="24">
      <t>タ</t>
    </rPh>
    <rPh sb="25" eb="26">
      <t>ケイ</t>
    </rPh>
    <rPh sb="28" eb="30">
      <t>ゲンゴ</t>
    </rPh>
    <phoneticPr fontId="13"/>
  </si>
  <si>
    <t>岐阜県厚生農業協同組合連合会　中濃厚生病院</t>
    <rPh sb="0" eb="3">
      <t>ギフケン</t>
    </rPh>
    <rPh sb="3" eb="5">
      <t>コウセイ</t>
    </rPh>
    <rPh sb="5" eb="7">
      <t>ノウギョウ</t>
    </rPh>
    <rPh sb="7" eb="9">
      <t>キョウドウ</t>
    </rPh>
    <rPh sb="9" eb="11">
      <t>クミアイ</t>
    </rPh>
    <rPh sb="11" eb="14">
      <t>レンゴウカイ</t>
    </rPh>
    <rPh sb="15" eb="17">
      <t>チュウノウ</t>
    </rPh>
    <rPh sb="17" eb="19">
      <t>コウセイ</t>
    </rPh>
    <rPh sb="19" eb="21">
      <t>ビョウイン</t>
    </rPh>
    <phoneticPr fontId="9"/>
  </si>
  <si>
    <t>Chuno kosei Hospital</t>
    <phoneticPr fontId="1"/>
  </si>
  <si>
    <t>501-3802</t>
    <phoneticPr fontId="1"/>
  </si>
  <si>
    <t>岐阜県関市若草通5丁目1番地</t>
    <rPh sb="0" eb="3">
      <t>ギフケン</t>
    </rPh>
    <rPh sb="3" eb="5">
      <t>セキシ</t>
    </rPh>
    <rPh sb="5" eb="8">
      <t>ワカクサドオリ</t>
    </rPh>
    <rPh sb="9" eb="11">
      <t>チョウメ</t>
    </rPh>
    <rPh sb="12" eb="14">
      <t>バンチ</t>
    </rPh>
    <phoneticPr fontId="9"/>
  </si>
  <si>
    <t>5-1Wakakusadori,
Sekishi,Gifuprefecture,
501-3802</t>
    <phoneticPr fontId="1"/>
  </si>
  <si>
    <t>0575-22-2211</t>
    <phoneticPr fontId="1"/>
  </si>
  <si>
    <t>月-金:8:15-11:30
 (救急24時間対応)</t>
    <rPh sb="17" eb="19">
      <t>キュウキュウ</t>
    </rPh>
    <rPh sb="21" eb="23">
      <t>ジカン</t>
    </rPh>
    <rPh sb="23" eb="25">
      <t>タイオウ</t>
    </rPh>
    <phoneticPr fontId="9"/>
  </si>
  <si>
    <t>http://www.chuno.gfkosei.or.jp
 (日本語)</t>
    <rPh sb="33" eb="36">
      <t>ニホンゴ</t>
    </rPh>
    <phoneticPr fontId="9"/>
  </si>
  <si>
    <t>内科：EN
外科：EN
小児科：EN
皮膚科：EN
脳神経外科：EN
泌尿器科：EN
整形外科：EN
眼科：EN
耳鼻咽喉科：EN
産科：EN
婦人科：EN
歯科：EN</t>
    <rPh sb="19" eb="22">
      <t>ヒフカ</t>
    </rPh>
    <rPh sb="43" eb="45">
      <t>セイケイ</t>
    </rPh>
    <rPh sb="51" eb="53">
      <t>ガンカ</t>
    </rPh>
    <rPh sb="66" eb="68">
      <t>サンカ</t>
    </rPh>
    <rPh sb="72" eb="75">
      <t>フジンカ</t>
    </rPh>
    <phoneticPr fontId="9"/>
  </si>
  <si>
    <t>VISA、
MASTER、
AMEX、
JCB、</t>
    <phoneticPr fontId="1"/>
  </si>
  <si>
    <t>第三次救急医療機関（救命救急センター）</t>
    <phoneticPr fontId="10"/>
  </si>
  <si>
    <t>EN・ZH・VI・RU・PT・TH・ES・KO/8時30分～24時00分</t>
    <rPh sb="25" eb="26">
      <t>ジ</t>
    </rPh>
    <rPh sb="28" eb="29">
      <t>フン</t>
    </rPh>
    <rPh sb="32" eb="33">
      <t>ジ</t>
    </rPh>
    <rPh sb="35" eb="36">
      <t>フン</t>
    </rPh>
    <phoneticPr fontId="13"/>
  </si>
  <si>
    <t>月-金　英語を話せる医師による外来 : EN</t>
    <rPh sb="0" eb="1">
      <t>ゲツ</t>
    </rPh>
    <rPh sb="2" eb="3">
      <t>キン</t>
    </rPh>
    <rPh sb="4" eb="6">
      <t>エイゴ</t>
    </rPh>
    <rPh sb="7" eb="8">
      <t>ハナ</t>
    </rPh>
    <rPh sb="10" eb="12">
      <t>イシ</t>
    </rPh>
    <rPh sb="15" eb="17">
      <t>ガイライ</t>
    </rPh>
    <phoneticPr fontId="13"/>
  </si>
  <si>
    <t>社会医療法人白鳳会 鷲見病院</t>
    <rPh sb="0" eb="2">
      <t>シャカイ</t>
    </rPh>
    <rPh sb="2" eb="4">
      <t>イリョウ</t>
    </rPh>
    <rPh sb="4" eb="6">
      <t>ホウジン</t>
    </rPh>
    <rPh sb="6" eb="8">
      <t>ハクホウ</t>
    </rPh>
    <rPh sb="8" eb="9">
      <t>カイ</t>
    </rPh>
    <rPh sb="10" eb="12">
      <t>ワシミ</t>
    </rPh>
    <rPh sb="12" eb="14">
      <t>ビョウイン</t>
    </rPh>
    <phoneticPr fontId="9"/>
  </si>
  <si>
    <t>Medical Corporation HAKUHOUKAI SUMI Hospital</t>
    <phoneticPr fontId="1"/>
  </si>
  <si>
    <t xml:space="preserve">501-5121
</t>
    <phoneticPr fontId="1"/>
  </si>
  <si>
    <t>岐阜県郡上市白鳥町白鳥2-1</t>
    <phoneticPr fontId="9"/>
  </si>
  <si>
    <t>2-1 Shirotoricho Shirotori, Gujo, Gifu, 501-5121</t>
    <phoneticPr fontId="1"/>
  </si>
  <si>
    <t>0575-82-3151</t>
    <phoneticPr fontId="1"/>
  </si>
  <si>
    <t>月-金:8:15-17:15、土日・祝日:8:15-17:15</t>
    <phoneticPr fontId="9"/>
  </si>
  <si>
    <t>http://sumihosp.or.jp/ (日本語)</t>
    <phoneticPr fontId="9"/>
  </si>
  <si>
    <t>救急科：EN、内科：EN、外科：EN、脳神経外科：EN、整形外科：EN、眼科：EN</t>
    <phoneticPr fontId="48"/>
  </si>
  <si>
    <t>東可児病院</t>
    <rPh sb="0" eb="1">
      <t>ヒガシ</t>
    </rPh>
    <rPh sb="1" eb="3">
      <t>カニ</t>
    </rPh>
    <rPh sb="3" eb="5">
      <t>ビョウイン</t>
    </rPh>
    <phoneticPr fontId="9"/>
  </si>
  <si>
    <t>Higashikani Hospital</t>
  </si>
  <si>
    <t>509-0214</t>
  </si>
  <si>
    <t>岐阜県可児市広見1520番</t>
    <phoneticPr fontId="9"/>
  </si>
  <si>
    <t>1520, Hiromi, Kani, Gifu, 509-0214</t>
    <phoneticPr fontId="1"/>
  </si>
  <si>
    <t>0574-63-1200</t>
  </si>
  <si>
    <t>月-金:8:00-11:45,17:00-20:00、土:8:00-11:45</t>
    <phoneticPr fontId="9"/>
  </si>
  <si>
    <t>http://www.higashikani-hp.jp (日本語)</t>
    <phoneticPr fontId="9"/>
  </si>
  <si>
    <t>救急科：EN、内科：EN、外科：EN、脳神経外科：EN、整形外科：EN</t>
    <phoneticPr fontId="13"/>
  </si>
  <si>
    <t>林医院</t>
    <rPh sb="0" eb="1">
      <t>ハヤシ</t>
    </rPh>
    <rPh sb="1" eb="3">
      <t>イイン</t>
    </rPh>
    <phoneticPr fontId="10"/>
  </si>
  <si>
    <t>Hayashi clinic</t>
  </si>
  <si>
    <t>501-3874</t>
    <phoneticPr fontId="1"/>
  </si>
  <si>
    <t>岐阜県関市平和通6丁目10</t>
    <rPh sb="0" eb="3">
      <t>ギフケン</t>
    </rPh>
    <rPh sb="3" eb="5">
      <t>セキシ</t>
    </rPh>
    <rPh sb="5" eb="8">
      <t>ヘイワドオリ</t>
    </rPh>
    <rPh sb="9" eb="11">
      <t>チョウメ</t>
    </rPh>
    <phoneticPr fontId="9"/>
  </si>
  <si>
    <t>6-10  Heiwa-dori,Seki-shi,Gifu preference, 501-3874</t>
    <phoneticPr fontId="1"/>
  </si>
  <si>
    <t>0575-22-5531</t>
  </si>
  <si>
    <t>月-土:9:00-12:00
木・土16:00-19:00</t>
    <rPh sb="2" eb="3">
      <t>ド</t>
    </rPh>
    <rPh sb="15" eb="16">
      <t>キ</t>
    </rPh>
    <rPh sb="17" eb="18">
      <t>ツチ</t>
    </rPh>
    <phoneticPr fontId="9"/>
  </si>
  <si>
    <t>外科・内科：EN</t>
    <rPh sb="0" eb="2">
      <t>ゲカ</t>
    </rPh>
    <phoneticPr fontId="10"/>
  </si>
  <si>
    <t>西田醫院</t>
    <rPh sb="0" eb="2">
      <t>ニシダ</t>
    </rPh>
    <rPh sb="2" eb="4">
      <t>イイン</t>
    </rPh>
    <phoneticPr fontId="10"/>
  </si>
  <si>
    <t>Nishida　Clinic</t>
    <phoneticPr fontId="1"/>
  </si>
  <si>
    <t>505-0027</t>
    <phoneticPr fontId="1"/>
  </si>
  <si>
    <t>岐阜県美濃加茂市本郷町7丁目134-1</t>
    <phoneticPr fontId="9"/>
  </si>
  <si>
    <t>134-1 Hongouchou 7choume, Minokamo city, Gifu prefecture, 505-0027</t>
    <phoneticPr fontId="1"/>
  </si>
  <si>
    <t>0574-28-3371</t>
    <phoneticPr fontId="8"/>
  </si>
  <si>
    <t>平日：9:00-12:00
14:30-19:00
土曜：9:00-12:00、14:30-16:30
※木曜、日祝日：休診</t>
    <rPh sb="55" eb="57">
      <t>モクヨウ</t>
    </rPh>
    <rPh sb="58" eb="59">
      <t>ニチ</t>
    </rPh>
    <rPh sb="59" eb="61">
      <t>シュクジツ</t>
    </rPh>
    <rPh sb="62" eb="64">
      <t>キュウシン</t>
    </rPh>
    <phoneticPr fontId="9"/>
  </si>
  <si>
    <t>http://ncliniceye.main.jp  (日本語)</t>
  </si>
  <si>
    <t>内科：ZH
眼科：ZH</t>
    <phoneticPr fontId="13"/>
  </si>
  <si>
    <t>平日
9:00-12:00:ZH
14:30-19:00:ZH
土曜
9:00-12:00:ZH
14:30-16:30:ZH
※木曜、日祝日は休診</t>
    <rPh sb="0" eb="2">
      <t>ヘイジツ</t>
    </rPh>
    <rPh sb="33" eb="35">
      <t>ドヨウ</t>
    </rPh>
    <rPh sb="67" eb="69">
      <t>モクヨウ</t>
    </rPh>
    <rPh sb="70" eb="71">
      <t>ヒ</t>
    </rPh>
    <rPh sb="71" eb="73">
      <t>シュクジツ</t>
    </rPh>
    <rPh sb="74" eb="76">
      <t>キュウシン</t>
    </rPh>
    <phoneticPr fontId="13"/>
  </si>
  <si>
    <t>みのかも西クリニック</t>
    <rPh sb="4" eb="5">
      <t>ニシ</t>
    </rPh>
    <phoneticPr fontId="10"/>
  </si>
  <si>
    <t>Minokamo West Clinic</t>
    <phoneticPr fontId="1"/>
  </si>
  <si>
    <t>505-0046</t>
    <phoneticPr fontId="1"/>
  </si>
  <si>
    <t>岐阜県美濃加茂市西町5丁目337-1</t>
    <phoneticPr fontId="9"/>
  </si>
  <si>
    <t>337-1 Nishimachi 5choume, Minokamo city, Gifu prefecture, 505-0046</t>
    <phoneticPr fontId="1"/>
  </si>
  <si>
    <t>0574-28-5310</t>
    <phoneticPr fontId="8"/>
  </si>
  <si>
    <t>月-土
8:00-11:30
火・木・土
14:00-16:30
月・水・金
16:00-18:30</t>
    <phoneticPr fontId="9"/>
  </si>
  <si>
    <t>https://mnnc.jp  (日本語)</t>
    <phoneticPr fontId="9"/>
  </si>
  <si>
    <t>内科：EN</t>
    <phoneticPr fontId="10"/>
  </si>
  <si>
    <t>月-土
8:00-11:30
火・木・土
14:00-16:30
月・水・金
16:00-18:30
：EN</t>
    <rPh sb="0" eb="1">
      <t>ゲツ</t>
    </rPh>
    <rPh sb="2" eb="3">
      <t>ド</t>
    </rPh>
    <rPh sb="15" eb="16">
      <t>カ</t>
    </rPh>
    <rPh sb="17" eb="18">
      <t>モク</t>
    </rPh>
    <rPh sb="19" eb="20">
      <t>ド</t>
    </rPh>
    <rPh sb="33" eb="34">
      <t>ゲツ</t>
    </rPh>
    <rPh sb="35" eb="36">
      <t>スイ</t>
    </rPh>
    <rPh sb="37" eb="38">
      <t>キン</t>
    </rPh>
    <phoneticPr fontId="13"/>
  </si>
  <si>
    <t>地方独立行政法人岐阜県立多治見病院</t>
    <rPh sb="0" eb="2">
      <t>チホウ</t>
    </rPh>
    <rPh sb="2" eb="4">
      <t>ドクリツ</t>
    </rPh>
    <rPh sb="4" eb="6">
      <t>ギョウセイ</t>
    </rPh>
    <rPh sb="6" eb="8">
      <t>ホウジン</t>
    </rPh>
    <rPh sb="8" eb="11">
      <t>ギフケン</t>
    </rPh>
    <rPh sb="11" eb="12">
      <t>リツ</t>
    </rPh>
    <rPh sb="12" eb="15">
      <t>タジミ</t>
    </rPh>
    <rPh sb="15" eb="17">
      <t>ビョウイン</t>
    </rPh>
    <phoneticPr fontId="10"/>
  </si>
  <si>
    <t>Gifu Prefectural Tajimi Hospital</t>
    <phoneticPr fontId="1"/>
  </si>
  <si>
    <t>507-8522</t>
  </si>
  <si>
    <t>岐阜県多治見市前畑町5-161</t>
    <rPh sb="0" eb="2">
      <t>ギフ</t>
    </rPh>
    <rPh sb="2" eb="3">
      <t>ケン</t>
    </rPh>
    <rPh sb="3" eb="7">
      <t>タジミシ</t>
    </rPh>
    <rPh sb="7" eb="9">
      <t>マエハタ</t>
    </rPh>
    <rPh sb="9" eb="10">
      <t>マチ</t>
    </rPh>
    <phoneticPr fontId="9"/>
  </si>
  <si>
    <t>5-161　Maebatacho,Tajimi,Gifu,507-8522</t>
  </si>
  <si>
    <t>0572-22-5311
※日本語対応のみ</t>
    <rPh sb="14" eb="17">
      <t>ニホンゴ</t>
    </rPh>
    <rPh sb="17" eb="19">
      <t>タイオウ</t>
    </rPh>
    <phoneticPr fontId="8"/>
  </si>
  <si>
    <t>月-金:9:00-11:00（救急外来24時間対応）
土日・祝日：救急外来24時間対応</t>
    <rPh sb="15" eb="17">
      <t>キュウキュウ</t>
    </rPh>
    <rPh sb="17" eb="19">
      <t>ガイライ</t>
    </rPh>
    <rPh sb="21" eb="23">
      <t>ジカン</t>
    </rPh>
    <rPh sb="23" eb="25">
      <t>タイオウ</t>
    </rPh>
    <rPh sb="27" eb="29">
      <t>ドニチ</t>
    </rPh>
    <rPh sb="30" eb="31">
      <t>シュク</t>
    </rPh>
    <rPh sb="31" eb="32">
      <t>ニチ</t>
    </rPh>
    <rPh sb="33" eb="35">
      <t>キュウキュウ</t>
    </rPh>
    <rPh sb="35" eb="37">
      <t>ガイライ</t>
    </rPh>
    <rPh sb="39" eb="41">
      <t>ジカン</t>
    </rPh>
    <rPh sb="41" eb="43">
      <t>タイオウ</t>
    </rPh>
    <phoneticPr fontId="9"/>
  </si>
  <si>
    <t xml:space="preserve">http://www.tajimi-hospital.jp/　（日本語）
</t>
    <rPh sb="32" eb="35">
      <t>ニホンゴ</t>
    </rPh>
    <phoneticPr fontId="8"/>
  </si>
  <si>
    <t>一般内科、消化器内科、循環器内科、腎臓内科、血液内科、呼吸器内科、内分泌内科、精神科、神経内科、小児科、外科、乳腺内分泌外科、緩和ケア内科、呼吸器外科、心臓外科、血管外科、整形外科、骨軟部腫瘍外科、手の外科、リハビリテーション科、形成外科、脳神経外科、麻酔科、皮膚科、泌尿器科、産婦人科、眼科、耳鼻咽喉科、歯科口腔外科、救急外来、</t>
    <rPh sb="0" eb="2">
      <t>イッパン</t>
    </rPh>
    <rPh sb="2" eb="4">
      <t>ナイカ</t>
    </rPh>
    <rPh sb="5" eb="8">
      <t>ショウカキ</t>
    </rPh>
    <rPh sb="8" eb="10">
      <t>ナイカ</t>
    </rPh>
    <rPh sb="11" eb="14">
      <t>ジュンカンキ</t>
    </rPh>
    <rPh sb="14" eb="16">
      <t>ナイカ</t>
    </rPh>
    <rPh sb="17" eb="19">
      <t>ジンゾウ</t>
    </rPh>
    <rPh sb="19" eb="21">
      <t>ナイカ</t>
    </rPh>
    <rPh sb="22" eb="24">
      <t>ケツエキ</t>
    </rPh>
    <rPh sb="24" eb="26">
      <t>ナイカ</t>
    </rPh>
    <rPh sb="27" eb="30">
      <t>コキュウキ</t>
    </rPh>
    <rPh sb="30" eb="32">
      <t>ナイカ</t>
    </rPh>
    <rPh sb="33" eb="36">
      <t>ナイブンピツ</t>
    </rPh>
    <rPh sb="36" eb="38">
      <t>ナイカ</t>
    </rPh>
    <rPh sb="39" eb="42">
      <t>セイシンカ</t>
    </rPh>
    <rPh sb="43" eb="45">
      <t>シンケイ</t>
    </rPh>
    <rPh sb="45" eb="47">
      <t>ナイカ</t>
    </rPh>
    <rPh sb="48" eb="50">
      <t>ショウニ</t>
    </rPh>
    <rPh sb="50" eb="51">
      <t>カ</t>
    </rPh>
    <rPh sb="52" eb="54">
      <t>ゲカ</t>
    </rPh>
    <rPh sb="55" eb="57">
      <t>ニュウセン</t>
    </rPh>
    <rPh sb="57" eb="60">
      <t>ナイブンピツ</t>
    </rPh>
    <rPh sb="60" eb="62">
      <t>ゲカ</t>
    </rPh>
    <rPh sb="63" eb="65">
      <t>カンワ</t>
    </rPh>
    <rPh sb="67" eb="69">
      <t>ナイカ</t>
    </rPh>
    <rPh sb="70" eb="73">
      <t>コキュウキ</t>
    </rPh>
    <rPh sb="73" eb="75">
      <t>ゲカ</t>
    </rPh>
    <rPh sb="76" eb="78">
      <t>シンゾウ</t>
    </rPh>
    <rPh sb="78" eb="80">
      <t>ゲカ</t>
    </rPh>
    <rPh sb="81" eb="83">
      <t>ケッカン</t>
    </rPh>
    <rPh sb="83" eb="85">
      <t>ゲカ</t>
    </rPh>
    <rPh sb="86" eb="88">
      <t>セイケイ</t>
    </rPh>
    <rPh sb="88" eb="90">
      <t>ゲカ</t>
    </rPh>
    <rPh sb="91" eb="92">
      <t>コツ</t>
    </rPh>
    <rPh sb="92" eb="94">
      <t>ナンブ</t>
    </rPh>
    <rPh sb="94" eb="96">
      <t>シュヨウ</t>
    </rPh>
    <rPh sb="96" eb="98">
      <t>ゲカ</t>
    </rPh>
    <rPh sb="99" eb="100">
      <t>テ</t>
    </rPh>
    <rPh sb="101" eb="103">
      <t>ゲカ</t>
    </rPh>
    <rPh sb="113" eb="114">
      <t>カ</t>
    </rPh>
    <rPh sb="115" eb="117">
      <t>ケイセイ</t>
    </rPh>
    <rPh sb="117" eb="119">
      <t>ゲカ</t>
    </rPh>
    <rPh sb="120" eb="123">
      <t>ノウシンケイ</t>
    </rPh>
    <rPh sb="123" eb="125">
      <t>ゲカ</t>
    </rPh>
    <rPh sb="126" eb="129">
      <t>マスイカ</t>
    </rPh>
    <rPh sb="130" eb="133">
      <t>ヒフカ</t>
    </rPh>
    <rPh sb="134" eb="138">
      <t>ヒニョウキカ</t>
    </rPh>
    <rPh sb="139" eb="143">
      <t>サンフジンカ</t>
    </rPh>
    <rPh sb="144" eb="146">
      <t>ガンカ</t>
    </rPh>
    <rPh sb="147" eb="149">
      <t>ジビ</t>
    </rPh>
    <rPh sb="149" eb="151">
      <t>インコウ</t>
    </rPh>
    <rPh sb="151" eb="152">
      <t>カ</t>
    </rPh>
    <rPh sb="153" eb="155">
      <t>シカ</t>
    </rPh>
    <rPh sb="155" eb="157">
      <t>コウクウ</t>
    </rPh>
    <rPh sb="157" eb="159">
      <t>ゲカ</t>
    </rPh>
    <rPh sb="160" eb="162">
      <t>キュウキュウ</t>
    </rPh>
    <rPh sb="162" eb="164">
      <t>ガイライ</t>
    </rPh>
    <phoneticPr fontId="10"/>
  </si>
  <si>
    <t>DC、JCB、MASTER
AMEX、VISA,DinersClub,中国銀聯</t>
  </si>
  <si>
    <t>英語・中国語（北京語）・韓国語・タイ語・ベトナム語
インドネシア語・マレー語・ミャンマー語・クメール語・タガログ語・ネパール語・ポルトガル語・スペイン語・ドイツ語・フランス語・イタリア語・ロシア語・モンゴル語・シンハラ語・ヒンディ語
ベンガル語　　21言語</t>
    <phoneticPr fontId="13"/>
  </si>
  <si>
    <t>Google翻訳に準ずる
※タブレット端末による</t>
    <rPh sb="6" eb="8">
      <t>ホンヤク</t>
    </rPh>
    <rPh sb="9" eb="10">
      <t>ジュン</t>
    </rPh>
    <rPh sb="19" eb="21">
      <t>タンマツ</t>
    </rPh>
    <phoneticPr fontId="13"/>
  </si>
  <si>
    <t>多治見市民病院</t>
    <rPh sb="0" eb="5">
      <t>タジミシミン</t>
    </rPh>
    <rPh sb="5" eb="7">
      <t>ビョウイン</t>
    </rPh>
    <phoneticPr fontId="1"/>
  </si>
  <si>
    <t>Tajimi City Hospital</t>
    <phoneticPr fontId="1"/>
  </si>
  <si>
    <t>507-8511</t>
  </si>
  <si>
    <t>岐阜県多治見市前畑町3-43</t>
    <rPh sb="0" eb="3">
      <t>ギフケン</t>
    </rPh>
    <rPh sb="3" eb="7">
      <t>タジミシ</t>
    </rPh>
    <rPh sb="7" eb="10">
      <t>マエハタチョウ</t>
    </rPh>
    <phoneticPr fontId="46"/>
  </si>
  <si>
    <t>3-43 manebatatyou, tajimishi,gifu prefecture,507-8511</t>
  </si>
  <si>
    <t>0572-22-5211</t>
    <phoneticPr fontId="8"/>
  </si>
  <si>
    <t>月-金:9:00-11:30（救急外来24時間対応)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46"/>
  </si>
  <si>
    <t>http://kouseikai-tajimi-shimin.jp（日本語）</t>
    <rPh sb="34" eb="37">
      <t>ニホンゴ</t>
    </rPh>
    <phoneticPr fontId="8"/>
  </si>
  <si>
    <t>救急部門：EN
日によって各診療科で英語による診察可能な場合あり：EN</t>
    <rPh sb="0" eb="2">
      <t>キュウキュウ</t>
    </rPh>
    <rPh sb="2" eb="4">
      <t>ブモン</t>
    </rPh>
    <phoneticPr fontId="46"/>
  </si>
  <si>
    <t>月曜～金曜　救急外来　英語を話せる医師　9時～17時：EN
日によって各診療科で英語による診察可能な場合あり：EN</t>
    <rPh sb="0" eb="2">
      <t>ゲツヨウ</t>
    </rPh>
    <rPh sb="3" eb="5">
      <t>キンヨウ</t>
    </rPh>
    <rPh sb="6" eb="8">
      <t>キュウキュウ</t>
    </rPh>
    <rPh sb="8" eb="10">
      <t>ガイライ</t>
    </rPh>
    <rPh sb="11" eb="13">
      <t>エイゴ</t>
    </rPh>
    <rPh sb="14" eb="15">
      <t>ハナ</t>
    </rPh>
    <rPh sb="17" eb="19">
      <t>イシ</t>
    </rPh>
    <rPh sb="21" eb="22">
      <t>ジ</t>
    </rPh>
    <rPh sb="25" eb="26">
      <t>ジ</t>
    </rPh>
    <rPh sb="30" eb="31">
      <t>ヒ</t>
    </rPh>
    <rPh sb="35" eb="39">
      <t>カクシンリョウカ</t>
    </rPh>
    <rPh sb="40" eb="42">
      <t>エイゴ</t>
    </rPh>
    <rPh sb="45" eb="47">
      <t>シンサツ</t>
    </rPh>
    <rPh sb="47" eb="49">
      <t>カノウ</t>
    </rPh>
    <rPh sb="50" eb="52">
      <t>バアイ</t>
    </rPh>
    <phoneticPr fontId="13"/>
  </si>
  <si>
    <t>岐阜県厚生農業協同組合連合会 東濃中部医療センター
東濃厚生病院</t>
    <rPh sb="0" eb="3">
      <t>ギフケン</t>
    </rPh>
    <rPh sb="3" eb="5">
      <t>コウセイ</t>
    </rPh>
    <rPh sb="5" eb="7">
      <t>ノウギョウ</t>
    </rPh>
    <rPh sb="7" eb="9">
      <t>キョウドウ</t>
    </rPh>
    <rPh sb="9" eb="11">
      <t>クミアイ</t>
    </rPh>
    <rPh sb="11" eb="14">
      <t>レンゴウカイ</t>
    </rPh>
    <rPh sb="15" eb="21">
      <t>トウノウチュウブイリョウ</t>
    </rPh>
    <rPh sb="26" eb="28">
      <t>トウノウ</t>
    </rPh>
    <rPh sb="28" eb="30">
      <t>コウセイ</t>
    </rPh>
    <rPh sb="30" eb="32">
      <t>ビョウイン</t>
    </rPh>
    <phoneticPr fontId="46"/>
  </si>
  <si>
    <t>Tohno Kosei Hospital</t>
  </si>
  <si>
    <t>509-6101</t>
  </si>
  <si>
    <t>岐阜県瑞浪市土岐町76-1</t>
    <rPh sb="0" eb="3">
      <t>ギフケン</t>
    </rPh>
    <rPh sb="3" eb="6">
      <t>ミズナミシ</t>
    </rPh>
    <rPh sb="6" eb="9">
      <t>トキチョウ</t>
    </rPh>
    <phoneticPr fontId="46"/>
  </si>
  <si>
    <t>76-1 ,Mizunamishi, Gifuprefecture, 509-6101</t>
  </si>
  <si>
    <t>0572-68-4111</t>
    <phoneticPr fontId="8"/>
  </si>
  <si>
    <t>月-金:8:30-11:30
（救急：
     輪番日24時間対応)
（土・日・祝：救急輪番
           日24時間対応）</t>
    <rPh sb="16" eb="18">
      <t>キュウキュウ</t>
    </rPh>
    <rPh sb="25" eb="27">
      <t>リンバン</t>
    </rPh>
    <rPh sb="27" eb="28">
      <t>ビ</t>
    </rPh>
    <rPh sb="30" eb="32">
      <t>ジカン</t>
    </rPh>
    <rPh sb="32" eb="34">
      <t>タイオウ</t>
    </rPh>
    <rPh sb="37" eb="38">
      <t>ツチ</t>
    </rPh>
    <rPh sb="39" eb="40">
      <t>ヒ</t>
    </rPh>
    <rPh sb="41" eb="42">
      <t>シュク</t>
    </rPh>
    <rPh sb="45" eb="47">
      <t>リンバン</t>
    </rPh>
    <rPh sb="59" eb="60">
      <t>ビ</t>
    </rPh>
    <phoneticPr fontId="46"/>
  </si>
  <si>
    <t>http://www.tohno.gfkosei.or.jp (日本語)</t>
    <rPh sb="32" eb="35">
      <t>ニホンゴ</t>
    </rPh>
    <phoneticPr fontId="8"/>
  </si>
  <si>
    <t>内科：EN
外科：EN
小児科：EN
神経内科：EN
皮膚科：EN
脳神経外科：EN
泌尿器科：EN
整形外科：EN
眼科：EN
耳鼻咽喉科：EN
産婦人科：EN</t>
    <rPh sb="19" eb="21">
      <t>シンケイ</t>
    </rPh>
    <rPh sb="21" eb="23">
      <t>ナイカ</t>
    </rPh>
    <rPh sb="74" eb="75">
      <t>サン</t>
    </rPh>
    <rPh sb="75" eb="77">
      <t>フジン</t>
    </rPh>
    <phoneticPr fontId="46"/>
  </si>
  <si>
    <t>VISA、
MASTER、
AMEX、
JCB</t>
  </si>
  <si>
    <t>ポケトークにて対応</t>
  </si>
  <si>
    <t>高山赤十字病院</t>
    <rPh sb="0" eb="2">
      <t>タカヤマ</t>
    </rPh>
    <rPh sb="2" eb="5">
      <t>セキジュウジ</t>
    </rPh>
    <rPh sb="5" eb="7">
      <t>ビョウイン</t>
    </rPh>
    <phoneticPr fontId="46"/>
  </si>
  <si>
    <t>Japanese Red Cross Takayama Hospital</t>
  </si>
  <si>
    <t xml:space="preserve">506-8550
</t>
  </si>
  <si>
    <t>岐阜県高山市天満町3-11</t>
    <phoneticPr fontId="46"/>
  </si>
  <si>
    <t>3-11 Tenmanmachi, Takayama, Gifu, 506-8550</t>
  </si>
  <si>
    <t>0577-32-1111</t>
  </si>
  <si>
    <t>http://www.takayama.jrc.or.jp/ (日本語)</t>
    <phoneticPr fontId="8"/>
  </si>
  <si>
    <t>救急科、内科、循環器内科、外科、小児科、精神科、皮膚科、脳神経外科、泌尿器科、整形外科、眼科、耳鼻咽喉科、産科、婦人科、歯科／メディフォンによる電話通訳、ポケトーク・アプリによる機械翻訳対応</t>
    <rPh sb="7" eb="12">
      <t>ジュンカンキナイカ</t>
    </rPh>
    <rPh sb="72" eb="76">
      <t>デンワツウヤク</t>
    </rPh>
    <rPh sb="89" eb="93">
      <t>キカイホンヤク</t>
    </rPh>
    <rPh sb="93" eb="95">
      <t>タイオウ</t>
    </rPh>
    <phoneticPr fontId="1"/>
  </si>
  <si>
    <t>メディフォンにて17言語対応
(英語・中国語・韓国語・ポルトガル語・スペイン語・ベトナム語・タイ語・ロシア語・タガログ語・フランス語・ヒンディー語・モンゴル語・ネパール語・インドネシア語・ペルシャ語・ミャンマー語・広東語) 　
24時間対応可</t>
    <rPh sb="12" eb="14">
      <t>タイオウ</t>
    </rPh>
    <rPh sb="116" eb="118">
      <t>ジカン</t>
    </rPh>
    <rPh sb="118" eb="120">
      <t>タイオウ</t>
    </rPh>
    <rPh sb="120" eb="121">
      <t>カ</t>
    </rPh>
    <phoneticPr fontId="1"/>
  </si>
  <si>
    <t>ポケトーク・タブレットによる翻訳</t>
    <rPh sb="14" eb="16">
      <t>ホンヤク</t>
    </rPh>
    <phoneticPr fontId="1"/>
  </si>
  <si>
    <t>アルプスベルクリニック</t>
    <phoneticPr fontId="46"/>
  </si>
  <si>
    <t>Alps Bell Clinic</t>
  </si>
  <si>
    <t>506-0058</t>
  </si>
  <si>
    <t>岐阜県高山市山田町310</t>
    <rPh sb="0" eb="3">
      <t>ギフケン</t>
    </rPh>
    <rPh sb="3" eb="6">
      <t>タカヤマシ</t>
    </rPh>
    <rPh sb="6" eb="9">
      <t>ヤマダマチ</t>
    </rPh>
    <phoneticPr fontId="46"/>
  </si>
  <si>
    <t>310 yamadamachi, takayama, Gifu</t>
  </si>
  <si>
    <t>0577-35-1777</t>
  </si>
  <si>
    <t>月-金:8:30-12:00, 16:30-19:30
土:8:30-12:00</t>
    <rPh sb="28" eb="29">
      <t>ツチ</t>
    </rPh>
    <phoneticPr fontId="46"/>
  </si>
  <si>
    <t>http://www.alpsbell.jp/</t>
    <phoneticPr fontId="45"/>
  </si>
  <si>
    <t>産科、婦人科
英語、中国語、ベトナム語</t>
    <rPh sb="0" eb="2">
      <t>サンカ</t>
    </rPh>
    <rPh sb="3" eb="6">
      <t>フジンカ</t>
    </rPh>
    <rPh sb="7" eb="9">
      <t>エイゴ</t>
    </rPh>
    <rPh sb="10" eb="13">
      <t>チュウゴクゴ</t>
    </rPh>
    <rPh sb="18" eb="19">
      <t>ゴ</t>
    </rPh>
    <phoneticPr fontId="46"/>
  </si>
  <si>
    <t>英語、中国語、ベトナム語(平日午前診療のみ)</t>
    <rPh sb="0" eb="2">
      <t>エイゴ</t>
    </rPh>
    <rPh sb="3" eb="6">
      <t>チュウゴクゴ</t>
    </rPh>
    <rPh sb="11" eb="12">
      <t>ゴ</t>
    </rPh>
    <rPh sb="13" eb="15">
      <t>ヘイジツ</t>
    </rPh>
    <rPh sb="15" eb="17">
      <t>ゴゼン</t>
    </rPh>
    <rPh sb="17" eb="19">
      <t>シンリョウ</t>
    </rPh>
    <phoneticPr fontId="13"/>
  </si>
  <si>
    <t>ポケトーク有り</t>
    <rPh sb="5" eb="6">
      <t>ア</t>
    </rPh>
    <phoneticPr fontId="13"/>
  </si>
  <si>
    <t>独立行政法人地域医療機能推進機構　可児とうのう病院</t>
    <rPh sb="0" eb="2">
      <t>ドクリツ</t>
    </rPh>
    <rPh sb="2" eb="4">
      <t>ギョウセイ</t>
    </rPh>
    <rPh sb="4" eb="6">
      <t>ホウジン</t>
    </rPh>
    <rPh sb="6" eb="8">
      <t>チイキ</t>
    </rPh>
    <rPh sb="8" eb="10">
      <t>イリョウ</t>
    </rPh>
    <rPh sb="10" eb="12">
      <t>キノウ</t>
    </rPh>
    <rPh sb="12" eb="14">
      <t>スイシン</t>
    </rPh>
    <rPh sb="14" eb="16">
      <t>キコウ</t>
    </rPh>
    <rPh sb="17" eb="19">
      <t>カニ</t>
    </rPh>
    <rPh sb="23" eb="25">
      <t>ビョウイン</t>
    </rPh>
    <phoneticPr fontId="9"/>
  </si>
  <si>
    <t>JCHO　Kani　Tono　Hospital</t>
  </si>
  <si>
    <t>509-0206</t>
  </si>
  <si>
    <t>岐阜県可児市土田1221番地5</t>
    <rPh sb="0" eb="3">
      <t>ギフケン</t>
    </rPh>
    <rPh sb="3" eb="6">
      <t>カニシ</t>
    </rPh>
    <rPh sb="6" eb="8">
      <t>ツチダ</t>
    </rPh>
    <rPh sb="12" eb="14">
      <t>バンチ</t>
    </rPh>
    <phoneticPr fontId="9"/>
  </si>
  <si>
    <t>1221-5 Dota , Kani city, Gifu prefecture, 509-0206</t>
  </si>
  <si>
    <t>0574-25-3113</t>
  </si>
  <si>
    <t xml:space="preserve">https://kani.jcho.go.jp/ </t>
    <phoneticPr fontId="6"/>
  </si>
  <si>
    <t>ポルトガル語
内科・外科・整形外科・脳神経外科・皮膚科・泌尿器科・婦人科・眼科・耳鼻咽喉科</t>
    <rPh sb="7" eb="9">
      <t>ナイカ</t>
    </rPh>
    <rPh sb="10" eb="12">
      <t>ゲカ</t>
    </rPh>
    <rPh sb="13" eb="17">
      <t>セイケイゲカ</t>
    </rPh>
    <rPh sb="18" eb="23">
      <t>ノウシンケイゲカ</t>
    </rPh>
    <rPh sb="24" eb="27">
      <t>ヒフカ</t>
    </rPh>
    <rPh sb="28" eb="32">
      <t>ヒニョウキカ</t>
    </rPh>
    <rPh sb="33" eb="36">
      <t>フジンカ</t>
    </rPh>
    <rPh sb="37" eb="39">
      <t>ガンカ</t>
    </rPh>
    <rPh sb="40" eb="45">
      <t>ジビインコウカ</t>
    </rPh>
    <phoneticPr fontId="6"/>
  </si>
  <si>
    <t>総合病院中津川市民病院</t>
    <rPh sb="0" eb="2">
      <t>ソウゴウ</t>
    </rPh>
    <rPh sb="2" eb="4">
      <t>ビョウイン</t>
    </rPh>
    <rPh sb="4" eb="9">
      <t>ナカツガワシミン</t>
    </rPh>
    <rPh sb="9" eb="11">
      <t>ビョウイン</t>
    </rPh>
    <phoneticPr fontId="9"/>
  </si>
  <si>
    <t>Nakatsugawa Municipal General Hospital</t>
  </si>
  <si>
    <t>508-8502</t>
  </si>
  <si>
    <t>岐阜県中津川市駒場1522-1</t>
    <rPh sb="0" eb="3">
      <t>ギフケン</t>
    </rPh>
    <rPh sb="3" eb="7">
      <t>ナカツガワシ</t>
    </rPh>
    <rPh sb="7" eb="9">
      <t>コマバ</t>
    </rPh>
    <phoneticPr fontId="9"/>
  </si>
  <si>
    <t>1522-1 Komaba,Nakatsugawa,Gifu,508-8502</t>
  </si>
  <si>
    <t>0573-66-1251</t>
  </si>
  <si>
    <t>月-金：8:15-11:30（救急外来24時間対応）
土日・祝日：救急外来24時間対応</t>
    <rPh sb="0" eb="1">
      <t>ツキ</t>
    </rPh>
    <rPh sb="2" eb="3">
      <t>キン</t>
    </rPh>
    <rPh sb="15" eb="17">
      <t>キュウキュウ</t>
    </rPh>
    <rPh sb="17" eb="19">
      <t>ガイライ</t>
    </rPh>
    <rPh sb="21" eb="23">
      <t>ジカン</t>
    </rPh>
    <rPh sb="23" eb="25">
      <t>タイオウ</t>
    </rPh>
    <phoneticPr fontId="9"/>
  </si>
  <si>
    <t>http://nakatsugawa-hp.jp/（日本語）</t>
    <rPh sb="26" eb="29">
      <t>ニホンゴ</t>
    </rPh>
    <phoneticPr fontId="6"/>
  </si>
  <si>
    <t>救急部門：EN
日によって各診療科で英語による診察可能な場合あり：EN</t>
    <rPh sb="0" eb="2">
      <t>キュウキュウ</t>
    </rPh>
    <rPh sb="2" eb="4">
      <t>ブモン</t>
    </rPh>
    <phoneticPr fontId="6"/>
  </si>
  <si>
    <t>VISA、MASTER、AMEX、Diners Club、JCB、Discover</t>
  </si>
  <si>
    <t>タブレットによる翻訳
ポケトークにて対応</t>
    <rPh sb="8" eb="10">
      <t>ホンヤク</t>
    </rPh>
    <phoneticPr fontId="27"/>
  </si>
  <si>
    <t>市立恵那病院</t>
    <rPh sb="0" eb="6">
      <t>シリツエナビョウイン</t>
    </rPh>
    <phoneticPr fontId="9"/>
  </si>
  <si>
    <t>Municipal Ena Hospital</t>
    <phoneticPr fontId="1"/>
  </si>
  <si>
    <t>509-7201</t>
  </si>
  <si>
    <t>岐阜県恵那市大井町２７２５番地</t>
    <rPh sb="0" eb="2">
      <t>ギフ</t>
    </rPh>
    <rPh sb="2" eb="3">
      <t>ケン</t>
    </rPh>
    <rPh sb="3" eb="5">
      <t>エナ</t>
    </rPh>
    <rPh sb="5" eb="6">
      <t>シ</t>
    </rPh>
    <rPh sb="6" eb="8">
      <t>オオイ</t>
    </rPh>
    <rPh sb="8" eb="15">
      <t>チョウ2725バンチ</t>
    </rPh>
    <phoneticPr fontId="9"/>
  </si>
  <si>
    <t>2725 ooi-cho, ena-city,gifu prefecture,509-7201</t>
  </si>
  <si>
    <t>0573-26-2121</t>
  </si>
  <si>
    <t xml:space="preserve">月-金:8:30-11:30 </t>
    <phoneticPr fontId="9"/>
  </si>
  <si>
    <t>https://enahosp.jp</t>
    <phoneticPr fontId="9"/>
  </si>
  <si>
    <t>内科、外科、小児科、整形外科、産婦人科、リハビリテーション科、眼科、耳鼻咽喉科：機械翻訳にて対応</t>
    <rPh sb="0" eb="2">
      <t>ナイカ</t>
    </rPh>
    <rPh sb="3" eb="5">
      <t>ゲカ</t>
    </rPh>
    <rPh sb="6" eb="9">
      <t>ショウニカ</t>
    </rPh>
    <rPh sb="10" eb="12">
      <t>セイケイ</t>
    </rPh>
    <rPh sb="12" eb="14">
      <t>ゲカ</t>
    </rPh>
    <rPh sb="15" eb="19">
      <t>サンフジンカ</t>
    </rPh>
    <rPh sb="29" eb="30">
      <t>カ</t>
    </rPh>
    <rPh sb="31" eb="33">
      <t>ガンカ</t>
    </rPh>
    <rPh sb="34" eb="36">
      <t>ジビ</t>
    </rPh>
    <rPh sb="36" eb="38">
      <t>インコウ</t>
    </rPh>
    <rPh sb="38" eb="39">
      <t>カ</t>
    </rPh>
    <rPh sb="40" eb="42">
      <t>キカイ</t>
    </rPh>
    <rPh sb="42" eb="44">
      <t>ホンヤク</t>
    </rPh>
    <rPh sb="46" eb="48">
      <t>タイオウ</t>
    </rPh>
    <phoneticPr fontId="9"/>
  </si>
  <si>
    <t>タブレット・ポケトークにて対応。医師によりある程度の英会話は可能</t>
    <rPh sb="13" eb="15">
      <t>タイオウ</t>
    </rPh>
    <rPh sb="16" eb="18">
      <t>イシ</t>
    </rPh>
    <rPh sb="23" eb="25">
      <t>テイド</t>
    </rPh>
    <rPh sb="26" eb="29">
      <t>エイカイワ</t>
    </rPh>
    <rPh sb="30" eb="32">
      <t>カノウ</t>
    </rPh>
    <phoneticPr fontId="27"/>
  </si>
  <si>
    <t>医療法人英泉会　木村内科</t>
    <rPh sb="0" eb="4">
      <t>イリョウホウジン</t>
    </rPh>
    <rPh sb="4" eb="7">
      <t>エイセンカイ</t>
    </rPh>
    <phoneticPr fontId="9"/>
  </si>
  <si>
    <t xml:space="preserve">Medical Corporation Eisenkai Kimura Naika </t>
    <phoneticPr fontId="1"/>
  </si>
  <si>
    <t xml:space="preserve"> 508-0015 </t>
    <phoneticPr fontId="1"/>
  </si>
  <si>
    <t xml:space="preserve"> 中津川市手賀野400-1</t>
    <phoneticPr fontId="9"/>
  </si>
  <si>
    <t>400-1,Tegano,Nakatsugawa-city</t>
    <phoneticPr fontId="1"/>
  </si>
  <si>
    <t xml:space="preserve">0573-65-8088 </t>
    <phoneticPr fontId="1"/>
  </si>
  <si>
    <t>月・火・水・金：8：30ー11：30　15：00ー18：00　　　木・土：8：30ー11：30</t>
    <rPh sb="0" eb="1">
      <t>ゲツ</t>
    </rPh>
    <rPh sb="33" eb="34">
      <t>モク</t>
    </rPh>
    <rPh sb="35" eb="36">
      <t>ド</t>
    </rPh>
    <phoneticPr fontId="9"/>
  </si>
  <si>
    <t>http://kimura-cl.jp/</t>
    <phoneticPr fontId="27"/>
  </si>
  <si>
    <t>内科、消化器科、循環器科、小児科、リハビリテーション科　　　　　　　機械翻訳にて対応</t>
    <rPh sb="0" eb="2">
      <t>ナイカ</t>
    </rPh>
    <rPh sb="3" eb="7">
      <t>ショウカキカ</t>
    </rPh>
    <rPh sb="8" eb="11">
      <t>ジュンカンキ</t>
    </rPh>
    <rPh sb="11" eb="12">
      <t>カ</t>
    </rPh>
    <rPh sb="13" eb="16">
      <t>ショウニカ</t>
    </rPh>
    <rPh sb="26" eb="27">
      <t>カ</t>
    </rPh>
    <rPh sb="34" eb="36">
      <t>キカイ</t>
    </rPh>
    <rPh sb="36" eb="38">
      <t>ホンヤク</t>
    </rPh>
    <rPh sb="40" eb="42">
      <t>タイオウ</t>
    </rPh>
    <phoneticPr fontId="9"/>
  </si>
  <si>
    <t>ポケトークにて対応</t>
    <rPh sb="7" eb="9">
      <t>タイオウ</t>
    </rPh>
    <phoneticPr fontId="27"/>
  </si>
  <si>
    <t>21岐阜県</t>
  </si>
  <si>
    <t>岐阜県立下呂温泉病院</t>
    <phoneticPr fontId="10"/>
  </si>
  <si>
    <t>Gifu Prefectural Gero Hospital</t>
    <phoneticPr fontId="1"/>
  </si>
  <si>
    <t>509-2292</t>
    <phoneticPr fontId="1"/>
  </si>
  <si>
    <t>岐阜県下呂市森2211</t>
    <phoneticPr fontId="9"/>
  </si>
  <si>
    <t>2211 Mori, Gero city, Gifu, 509-2292</t>
    <phoneticPr fontId="1"/>
  </si>
  <si>
    <t>0576-23-2222</t>
    <phoneticPr fontId="1"/>
  </si>
  <si>
    <t>月-金:8:30-11:00</t>
    <phoneticPr fontId="9"/>
  </si>
  <si>
    <t>https://www.gero-hp.jp/index.html（日本語）</t>
    <phoneticPr fontId="1"/>
  </si>
  <si>
    <t>内科、外科、小児科、皮膚科、脳神経外科、泌尿器科、整形外科、眼科、耳鼻咽喉科、産婦人科、歯科、救急外来／ポケトーク、タブレットによる翻訳対応</t>
    <phoneticPr fontId="13"/>
  </si>
  <si>
    <t>VISA、MASTER、AMEX、Diners Club、DISCOVER、JCB、DC、UFJ、NICOS、MUFG、銀聯</t>
    <phoneticPr fontId="1"/>
  </si>
  <si>
    <t>ポケトークによる音声翻訳、タブレットのフリーアプリによる翻訳</t>
    <rPh sb="8" eb="10">
      <t>オンセイ</t>
    </rPh>
    <rPh sb="10" eb="12">
      <t>ホンヤク</t>
    </rPh>
    <phoneticPr fontId="1"/>
  </si>
  <si>
    <t>タブレットのフリーアプリによる翻訳</t>
    <phoneticPr fontId="27"/>
  </si>
  <si>
    <t>岐阜県厚生農業協同組合連合会　飛騨医療ｾﾝﾀｰ 久美愛厚生病院</t>
    <rPh sb="0" eb="3">
      <t>ギフケン</t>
    </rPh>
    <rPh sb="3" eb="5">
      <t>コウセイ</t>
    </rPh>
    <rPh sb="5" eb="7">
      <t>ノウギョウ</t>
    </rPh>
    <rPh sb="7" eb="9">
      <t>キョウドウ</t>
    </rPh>
    <rPh sb="9" eb="11">
      <t>クミアイ</t>
    </rPh>
    <rPh sb="11" eb="14">
      <t>レンゴウカイ</t>
    </rPh>
    <rPh sb="15" eb="17">
      <t>ヒダ</t>
    </rPh>
    <rPh sb="17" eb="19">
      <t>イリョウ</t>
    </rPh>
    <rPh sb="24" eb="26">
      <t>クミ</t>
    </rPh>
    <rPh sb="26" eb="27">
      <t>アイ</t>
    </rPh>
    <rPh sb="27" eb="29">
      <t>コウセイ</t>
    </rPh>
    <rPh sb="29" eb="31">
      <t>ビョウイン</t>
    </rPh>
    <phoneticPr fontId="10"/>
  </si>
  <si>
    <t>kumiai kosei Hospital</t>
    <phoneticPr fontId="1"/>
  </si>
  <si>
    <t>506-8502</t>
    <phoneticPr fontId="1"/>
  </si>
  <si>
    <t>岐阜県高山市中切町１番地1</t>
    <rPh sb="0" eb="3">
      <t>ギフケン</t>
    </rPh>
    <rPh sb="3" eb="6">
      <t>タカヤマシ</t>
    </rPh>
    <rPh sb="6" eb="9">
      <t>ナカギリチョウ</t>
    </rPh>
    <rPh sb="10" eb="12">
      <t>バンチ</t>
    </rPh>
    <phoneticPr fontId="9"/>
  </si>
  <si>
    <t>1-1 ,nakagirimachi､takayamashi, Gifu</t>
    <phoneticPr fontId="1"/>
  </si>
  <si>
    <t>0577-32-1115</t>
    <phoneticPr fontId="1"/>
  </si>
  <si>
    <t>月-金:8:15-11:00
 (救急24時間対応)</t>
    <rPh sb="17" eb="19">
      <t>キュウキュウ</t>
    </rPh>
    <rPh sb="21" eb="23">
      <t>ジカン</t>
    </rPh>
    <rPh sb="23" eb="25">
      <t>タイオウ</t>
    </rPh>
    <phoneticPr fontId="9"/>
  </si>
  <si>
    <t>http://www.kumiai.gfkosei.or.jp （日本語）</t>
    <rPh sb="33" eb="36">
      <t>ニホンゴ</t>
    </rPh>
    <phoneticPr fontId="1"/>
  </si>
  <si>
    <t>内科：EN
外科：EN
皮膚科：EN
脳神経外科：EN
泌尿器科：EN
整形外科：EN
眼科：EN
耳鼻咽喉科：EN
産婦人科：EN</t>
    <rPh sb="12" eb="15">
      <t>ヒフカ</t>
    </rPh>
    <rPh sb="36" eb="38">
      <t>セイケイ</t>
    </rPh>
    <rPh sb="44" eb="46">
      <t>ガンカ</t>
    </rPh>
    <rPh sb="59" eb="60">
      <t>サン</t>
    </rPh>
    <rPh sb="60" eb="63">
      <t>フジンカ</t>
    </rPh>
    <phoneticPr fontId="13"/>
  </si>
  <si>
    <t>翻訳機の導入</t>
    <rPh sb="0" eb="3">
      <t>ホンヤクキ</t>
    </rPh>
    <rPh sb="4" eb="6">
      <t>ドウニュウ</t>
    </rPh>
    <phoneticPr fontId="1"/>
  </si>
  <si>
    <t>西村歯科医院</t>
    <phoneticPr fontId="9"/>
  </si>
  <si>
    <t>Nishimura Dental Clinic</t>
    <phoneticPr fontId="1"/>
  </si>
  <si>
    <t>501-1131</t>
    <phoneticPr fontId="1"/>
  </si>
  <si>
    <t>岐阜県岐阜市黒野467-3</t>
    <phoneticPr fontId="9"/>
  </si>
  <si>
    <t>467-3 Kurono, Gifu, Gifu, 501-1131</t>
    <phoneticPr fontId="1"/>
  </si>
  <si>
    <t>058-239-0011</t>
    <phoneticPr fontId="1"/>
  </si>
  <si>
    <t>月-土:9:00-12:00, 月,火,金:14:00-19:00,水:14:00-18:00, 土:14:00-17:00</t>
    <rPh sb="2" eb="3">
      <t>ド</t>
    </rPh>
    <phoneticPr fontId="9"/>
  </si>
  <si>
    <t>https://itp.ne.jp/info/216763920300000899/</t>
    <phoneticPr fontId="1"/>
  </si>
  <si>
    <t>歯科、小児歯科、歯科口腔外科　英語、中国語、韓国語、ポルトガル語、ベトナム語、タガログ語、インドネシア語</t>
    <rPh sb="43" eb="44">
      <t>ゴ</t>
    </rPh>
    <rPh sb="51" eb="52">
      <t>ゴ</t>
    </rPh>
    <phoneticPr fontId="9"/>
  </si>
  <si>
    <t>音声翻訳</t>
    <phoneticPr fontId="13"/>
  </si>
  <si>
    <t>朝日大学医科歯科医療センター</t>
    <phoneticPr fontId="9"/>
  </si>
  <si>
    <t>Asahi University Medical &amp; Dental Center</t>
    <phoneticPr fontId="1"/>
  </si>
  <si>
    <t>501-0296</t>
    <phoneticPr fontId="1"/>
  </si>
  <si>
    <t>岐阜県瑞穂市穂積1851-1</t>
    <phoneticPr fontId="9"/>
  </si>
  <si>
    <t>1851-1 Hozumi, Mizuho, Gifu, 501-0296</t>
    <phoneticPr fontId="1"/>
  </si>
  <si>
    <t>058-329-1112</t>
    <phoneticPr fontId="1"/>
  </si>
  <si>
    <t>月-土:8:30-11:30, 月-金:13:00-15:00</t>
    <phoneticPr fontId="9"/>
  </si>
  <si>
    <t>http://www.asahi-u.ac.jp/asahi-hosp/</t>
    <phoneticPr fontId="10"/>
  </si>
  <si>
    <t>歯科、矯正歯科、小児歯科、歯科口腔外科､内科／ポケトークによる翻訳対応</t>
    <rPh sb="20" eb="22">
      <t>ナイカ</t>
    </rPh>
    <rPh sb="31" eb="33">
      <t>ホンヤク</t>
    </rPh>
    <rPh sb="33" eb="35">
      <t>タイオウ</t>
    </rPh>
    <phoneticPr fontId="48"/>
  </si>
  <si>
    <t>デビットカード、paypay</t>
    <phoneticPr fontId="1"/>
  </si>
  <si>
    <t>医療法人ふじいファミリー歯科</t>
    <phoneticPr fontId="9"/>
  </si>
  <si>
    <t>Medical Corporation Fujii Family Dental Clinic</t>
  </si>
  <si>
    <t>508-0004</t>
  </si>
  <si>
    <t>岐阜県中津川市花戸町1-28</t>
    <phoneticPr fontId="9"/>
  </si>
  <si>
    <t>1-28 Hanado-cho, Nakatsugawa-city, Gifu, 508-0004</t>
    <phoneticPr fontId="1"/>
  </si>
  <si>
    <t>0573-65-8172</t>
  </si>
  <si>
    <t>月,火,木,金,土:9:00-13:00, 月,火,木:15:00-19:00 金:15:00-18:00 土:15:00-17:00</t>
    <phoneticPr fontId="9"/>
  </si>
  <si>
    <t>http://fujii-family-dc.com</t>
    <phoneticPr fontId="10"/>
  </si>
  <si>
    <t>歯科、矯正歯科、小児歯科、歯科口腔外科　英語、中国語、韓国語、ポルトガル語、ベトナム語</t>
    <phoneticPr fontId="13"/>
  </si>
  <si>
    <t xml:space="preserve">医療法人社団福寿会　今井医院 </t>
    <phoneticPr fontId="10"/>
  </si>
  <si>
    <t>Imai Clinic</t>
    <phoneticPr fontId="13"/>
  </si>
  <si>
    <t>508-0201</t>
    <phoneticPr fontId="13"/>
  </si>
  <si>
    <t>岐阜県中津川市田瀬972-1</t>
    <rPh sb="0" eb="7">
      <t>ギフケンナカツガワシ</t>
    </rPh>
    <rPh sb="7" eb="9">
      <t>タセ</t>
    </rPh>
    <phoneticPr fontId="9"/>
  </si>
  <si>
    <t>972-1,Tase,Nakatsugawa City,Gifu Pre</t>
    <phoneticPr fontId="13"/>
  </si>
  <si>
    <t>0573-72-4377</t>
    <phoneticPr fontId="13"/>
  </si>
  <si>
    <t>月～金　8:30-12:00、15:30-18:00　土(第2と第5のみ)　8:30-12:00</t>
    <rPh sb="27" eb="28">
      <t>ド</t>
    </rPh>
    <rPh sb="29" eb="30">
      <t>ダイ</t>
    </rPh>
    <rPh sb="32" eb="33">
      <t>ダイ</t>
    </rPh>
    <phoneticPr fontId="9"/>
  </si>
  <si>
    <t>https://imai-iin-nakatsugawa.com/</t>
    <phoneticPr fontId="10"/>
  </si>
  <si>
    <t>内科、小児科：EN</t>
    <rPh sb="0" eb="2">
      <t>ナイカ</t>
    </rPh>
    <rPh sb="3" eb="6">
      <t>ショウニカ</t>
    </rPh>
    <phoneticPr fontId="10"/>
  </si>
  <si>
    <t>Visa、Master、JCB、AMERICAN EXPRESS、Diners Club、DISCOVER</t>
    <phoneticPr fontId="13"/>
  </si>
  <si>
    <t>Pay Pay、LINE Pay、Alipay</t>
    <phoneticPr fontId="13"/>
  </si>
  <si>
    <t>否</t>
    <rPh sb="0" eb="1">
      <t>ヒ</t>
    </rPh>
    <phoneticPr fontId="13"/>
  </si>
  <si>
    <t>医師による英会話</t>
    <rPh sb="0" eb="2">
      <t>イシ</t>
    </rPh>
    <rPh sb="5" eb="8">
      <t>エイカイワ</t>
    </rPh>
    <phoneticPr fontId="13"/>
  </si>
  <si>
    <t>ほりべ歯科</t>
    <phoneticPr fontId="10"/>
  </si>
  <si>
    <t>HORIBE Clinic of Dental OMS</t>
    <phoneticPr fontId="13"/>
  </si>
  <si>
    <t>509-6124</t>
    <phoneticPr fontId="13"/>
  </si>
  <si>
    <t>岐阜県瑞浪市一色町1-47</t>
    <phoneticPr fontId="9"/>
  </si>
  <si>
    <t>1-47 Ishiki, Mizunami, Gifu, 509-6124</t>
    <phoneticPr fontId="13"/>
  </si>
  <si>
    <t>0572-67-1811</t>
    <phoneticPr fontId="13"/>
  </si>
  <si>
    <t>月-金:9:30-12:00, 14:30-18:00 土:9:30-12:00</t>
    <phoneticPr fontId="9"/>
  </si>
  <si>
    <t>歯科、歯科口腔外科　英語</t>
    <phoneticPr fontId="13"/>
  </si>
  <si>
    <t>英語　院長が対応</t>
  </si>
  <si>
    <t>にこ歯科医院</t>
    <phoneticPr fontId="10"/>
  </si>
  <si>
    <t>Nico Dental Clinic</t>
    <phoneticPr fontId="1"/>
  </si>
  <si>
    <t>503-2426</t>
    <phoneticPr fontId="1"/>
  </si>
  <si>
    <t>岐阜県揖斐郡池田町八幡1583-1</t>
    <phoneticPr fontId="9"/>
  </si>
  <si>
    <t>1583-1 Ikedacho-Yawata, Ibi, Gifu, 503-2426</t>
    <phoneticPr fontId="1"/>
  </si>
  <si>
    <t>0585-45-2336</t>
    <phoneticPr fontId="8"/>
  </si>
  <si>
    <t>月-金:9:00-13:00, 15:00-19:00 土:9:00-13:00</t>
    <phoneticPr fontId="9"/>
  </si>
  <si>
    <t>https://nicodental.jp/</t>
  </si>
  <si>
    <t>歯科、矯正歯科、小児歯科、歯科口腔外科　英語、中国語、韓国語、ポルトガル語、ベトナム語</t>
    <phoneticPr fontId="10"/>
  </si>
  <si>
    <t>音声翻訳機　74言語</t>
    <phoneticPr fontId="13"/>
  </si>
  <si>
    <t>医療法人　岡本歯科医院</t>
    <phoneticPr fontId="10"/>
  </si>
  <si>
    <t>Okamoto Dental Clinic Medical Corporation</t>
    <phoneticPr fontId="1"/>
  </si>
  <si>
    <t>506-0851</t>
  </si>
  <si>
    <t>岐阜県高山市大新町2-34</t>
    <phoneticPr fontId="9"/>
  </si>
  <si>
    <t>2-34 Ojinmachi, Takayama, Gifu, 506-0851</t>
  </si>
  <si>
    <t>0577-35-1648</t>
    <phoneticPr fontId="8"/>
  </si>
  <si>
    <t>月-土:8:45-12:00, 月-金:14:00-19:00</t>
    <phoneticPr fontId="9"/>
  </si>
  <si>
    <t xml:space="preserve">www.okamotoshika.net/original.html
</t>
    <phoneticPr fontId="9"/>
  </si>
  <si>
    <t>歯科、小児歯科、歯科口腔外科　英語</t>
    <phoneticPr fontId="13"/>
  </si>
  <si>
    <t>月-土:午前、月-金:午後</t>
  </si>
  <si>
    <t>月-土:午前、月-金:午後　音声翻訳</t>
    <phoneticPr fontId="13"/>
  </si>
  <si>
    <t>大垣徳洲会病院</t>
    <rPh sb="0" eb="7">
      <t>オオガキトクシュウカイビョウイン</t>
    </rPh>
    <phoneticPr fontId="10"/>
  </si>
  <si>
    <t>Ogaki Tokushukai Hospital</t>
    <phoneticPr fontId="1"/>
  </si>
  <si>
    <t>岐阜県大垣市林町6-85-1</t>
    <rPh sb="0" eb="6">
      <t>ギフケンオオガキシ</t>
    </rPh>
    <rPh sb="6" eb="8">
      <t>ハヤシマチ</t>
    </rPh>
    <phoneticPr fontId="9"/>
  </si>
  <si>
    <t>6-85-1 Hayashimachi, Ogaki, Gifu</t>
  </si>
  <si>
    <t>0584-77-6110</t>
  </si>
  <si>
    <t>月－土　  8：30-11：30　　　　月－木　16：30-18：30</t>
    <rPh sb="0" eb="1">
      <t>ゲツ</t>
    </rPh>
    <rPh sb="2" eb="3">
      <t>ド</t>
    </rPh>
    <rPh sb="20" eb="21">
      <t>ゲツ</t>
    </rPh>
    <rPh sb="22" eb="23">
      <t>モク</t>
    </rPh>
    <phoneticPr fontId="9"/>
  </si>
  <si>
    <t>https://www.ogaki.tokushukai.or.jp/</t>
    <phoneticPr fontId="9"/>
  </si>
  <si>
    <t>内科 消化器内科 循環器内科 糖尿病内科 外科 消化器外科 整形外科 脳神経外科 乳腺・内分泌外科 産婦人科 皮膚科 泌尿器科 眼科 放射線科 リハビリテーション科 麻酔科 歯科口腔外科 病理診断科 心臓血管外科 肛門外科 耳鼻いんこう科 頭頸部外科 小児科：電話通訳・機械翻訳で対応</t>
    <rPh sb="130" eb="134">
      <t>デンワツウヤク</t>
    </rPh>
    <rPh sb="135" eb="139">
      <t>キカイホンヤク</t>
    </rPh>
    <rPh sb="140" eb="142">
      <t>タイオウ</t>
    </rPh>
    <phoneticPr fontId="10"/>
  </si>
  <si>
    <t>第二次救急医療機関</t>
    <rPh sb="0" eb="1">
      <t>ダイ</t>
    </rPh>
    <rPh sb="1" eb="2">
      <t>ニ</t>
    </rPh>
    <rPh sb="2" eb="3">
      <t>ジ</t>
    </rPh>
    <rPh sb="3" eb="5">
      <t>キュウキュウ</t>
    </rPh>
    <rPh sb="5" eb="7">
      <t>イリョウ</t>
    </rPh>
    <rPh sb="7" eb="9">
      <t>キカン</t>
    </rPh>
    <phoneticPr fontId="12"/>
  </si>
  <si>
    <t>EN/電話医療通訳　8:30~24:00</t>
    <rPh sb="3" eb="5">
      <t>デンワ</t>
    </rPh>
    <rPh sb="5" eb="7">
      <t>イリョウ</t>
    </rPh>
    <rPh sb="7" eb="9">
      <t>ツウヤク</t>
    </rPh>
    <phoneticPr fontId="1"/>
  </si>
  <si>
    <t>EN/ﾀﾌﾞﾚｯﾄ端末による翻訳　24時間</t>
    <rPh sb="9" eb="11">
      <t>タンマツ</t>
    </rPh>
    <rPh sb="14" eb="16">
      <t>ホンヤク</t>
    </rPh>
    <rPh sb="19" eb="21">
      <t>ジカン</t>
    </rPh>
    <phoneticPr fontId="13"/>
  </si>
  <si>
    <t>21岐阜県</t>
    <phoneticPr fontId="13"/>
  </si>
  <si>
    <t>いながわこどもクリニック</t>
    <phoneticPr fontId="13"/>
  </si>
  <si>
    <t>Inagawa Kodomo Clinic</t>
    <phoneticPr fontId="13"/>
  </si>
  <si>
    <t>503-0808</t>
    <phoneticPr fontId="13"/>
  </si>
  <si>
    <t>岐阜県大垣市三塚町１０８６－１</t>
    <rPh sb="0" eb="6">
      <t>ギフケンオオガキシ</t>
    </rPh>
    <rPh sb="6" eb="9">
      <t>ミツヅカチョウ</t>
    </rPh>
    <phoneticPr fontId="13"/>
  </si>
  <si>
    <t>1086-1,Mitsuduka cho,Ogaki-city</t>
    <phoneticPr fontId="13"/>
  </si>
  <si>
    <t>０５８４－４７－８１２２</t>
    <phoneticPr fontId="13"/>
  </si>
  <si>
    <t>月火水木金土：8:30-12:00　月火木金：14:30-18:30</t>
    <rPh sb="0" eb="6">
      <t>ガツカスイモクキンド</t>
    </rPh>
    <rPh sb="18" eb="19">
      <t>ゲツ</t>
    </rPh>
    <rPh sb="19" eb="20">
      <t>カ</t>
    </rPh>
    <rPh sb="20" eb="22">
      <t>モクキン</t>
    </rPh>
    <phoneticPr fontId="13"/>
  </si>
  <si>
    <t>https://inagawa-kodomo-clinic.com/</t>
    <phoneticPr fontId="9"/>
  </si>
  <si>
    <t>※は必須</t>
    <rPh sb="2" eb="4">
      <t>ヒッス</t>
    </rPh>
    <phoneticPr fontId="55"/>
  </si>
  <si>
    <r>
      <t xml:space="preserve">都道府県
</t>
    </r>
    <r>
      <rPr>
        <b/>
        <sz val="12"/>
        <color rgb="FFFF0000"/>
        <rFont val="ＭＳ Ｐゴシック"/>
        <family val="3"/>
        <charset val="128"/>
      </rPr>
      <t>※</t>
    </r>
    <rPh sb="0" eb="4">
      <t>トドウフケン</t>
    </rPh>
    <phoneticPr fontId="124"/>
  </si>
  <si>
    <r>
      <t xml:space="preserve">二次医療圏
</t>
    </r>
    <r>
      <rPr>
        <b/>
        <sz val="12"/>
        <color rgb="FFFF0000"/>
        <rFont val="ＭＳ Ｐゴシック"/>
        <family val="3"/>
        <charset val="128"/>
      </rPr>
      <t>※</t>
    </r>
    <rPh sb="0" eb="2">
      <t>ニジ</t>
    </rPh>
    <rPh sb="2" eb="4">
      <t>イリョウ</t>
    </rPh>
    <rPh sb="4" eb="5">
      <t>ケン</t>
    </rPh>
    <phoneticPr fontId="55"/>
  </si>
  <si>
    <r>
      <t xml:space="preserve">医療機関
</t>
    </r>
    <r>
      <rPr>
        <b/>
        <sz val="12"/>
        <color rgb="FFFF0000"/>
        <rFont val="ＭＳ Ｐゴシック"/>
        <family val="3"/>
        <charset val="128"/>
      </rPr>
      <t>※</t>
    </r>
  </si>
  <si>
    <r>
      <t xml:space="preserve">医療機関(英語)
</t>
    </r>
    <r>
      <rPr>
        <b/>
        <sz val="12"/>
        <color rgb="FFFF0000"/>
        <rFont val="ＭＳ Ｐゴシック"/>
        <family val="3"/>
        <charset val="128"/>
      </rPr>
      <t>※</t>
    </r>
  </si>
  <si>
    <r>
      <t xml:space="preserve">郵便番号
</t>
    </r>
    <r>
      <rPr>
        <b/>
        <sz val="12"/>
        <color rgb="FFFF0000"/>
        <rFont val="ＭＳ Ｐゴシック"/>
        <family val="3"/>
        <charset val="128"/>
      </rPr>
      <t>※</t>
    </r>
  </si>
  <si>
    <r>
      <t xml:space="preserve">住所
</t>
    </r>
    <r>
      <rPr>
        <b/>
        <sz val="12"/>
        <color rgb="FFFF0000"/>
        <rFont val="ＭＳ Ｐゴシック"/>
        <family val="3"/>
        <charset val="128"/>
      </rPr>
      <t>※</t>
    </r>
  </si>
  <si>
    <r>
      <t xml:space="preserve">住所
(英語)
</t>
    </r>
    <r>
      <rPr>
        <b/>
        <sz val="12"/>
        <color rgb="FFFF0000"/>
        <rFont val="ＭＳ Ｐゴシック"/>
        <family val="3"/>
        <charset val="128"/>
      </rPr>
      <t>※</t>
    </r>
  </si>
  <si>
    <r>
      <t xml:space="preserve">電話番号
</t>
    </r>
    <r>
      <rPr>
        <b/>
        <sz val="12"/>
        <color rgb="FFFF0000"/>
        <rFont val="ＭＳ Ｐゴシック"/>
        <family val="3"/>
        <charset val="128"/>
      </rPr>
      <t>※</t>
    </r>
  </si>
  <si>
    <r>
      <t xml:space="preserve">受付時間
</t>
    </r>
    <r>
      <rPr>
        <b/>
        <sz val="12"/>
        <color rgb="FFFF0000"/>
        <rFont val="ＭＳ Ｐゴシック"/>
        <family val="3"/>
        <charset val="128"/>
      </rPr>
      <t>※</t>
    </r>
  </si>
  <si>
    <r>
      <t xml:space="preserve">対応診療科と対応外国語
</t>
    </r>
    <r>
      <rPr>
        <b/>
        <sz val="12"/>
        <color rgb="FFFF0000"/>
        <rFont val="ＭＳ Ｐゴシック"/>
        <family val="3"/>
        <charset val="128"/>
      </rPr>
      <t>※</t>
    </r>
  </si>
  <si>
    <t>その他利用可能なキャッシュレスサービス</t>
    <rPh sb="2" eb="3">
      <t>タ</t>
    </rPh>
    <rPh sb="3" eb="5">
      <t>リヨウ</t>
    </rPh>
    <rPh sb="5" eb="7">
      <t>カノウ</t>
    </rPh>
    <phoneticPr fontId="56"/>
  </si>
  <si>
    <r>
      <t xml:space="preserve">２４時間３６５日対応可否
</t>
    </r>
    <r>
      <rPr>
        <b/>
        <sz val="12"/>
        <color rgb="FFFF0000"/>
        <rFont val="ＭＳ Ｐゴシック"/>
        <family val="3"/>
        <charset val="128"/>
      </rPr>
      <t>該当ありに○</t>
    </r>
    <rPh sb="13" eb="15">
      <t>ガイトウ</t>
    </rPh>
    <phoneticPr fontId="55"/>
  </si>
  <si>
    <r>
      <t xml:space="preserve">災害拠点病院
</t>
    </r>
    <r>
      <rPr>
        <b/>
        <sz val="12"/>
        <color rgb="FFFF0000"/>
        <rFont val="ＭＳ Ｐゴシック"/>
        <family val="3"/>
        <charset val="128"/>
      </rPr>
      <t>該当ありに○</t>
    </r>
    <rPh sb="7" eb="9">
      <t>ガイトウ</t>
    </rPh>
    <phoneticPr fontId="55"/>
  </si>
  <si>
    <r>
      <t xml:space="preserve">JMIP
</t>
    </r>
    <r>
      <rPr>
        <b/>
        <sz val="12"/>
        <color rgb="FFFF0000"/>
        <rFont val="ＭＳ Ｐゴシック"/>
        <family val="3"/>
        <charset val="128"/>
      </rPr>
      <t>該当ありに○</t>
    </r>
    <rPh sb="5" eb="7">
      <t>ガイトウ</t>
    </rPh>
    <phoneticPr fontId="55"/>
  </si>
  <si>
    <r>
      <t xml:space="preserve">JIH
</t>
    </r>
    <r>
      <rPr>
        <b/>
        <sz val="12"/>
        <color rgb="FFFF0000"/>
        <rFont val="ＭＳ Ｐゴシック"/>
        <family val="3"/>
        <charset val="128"/>
      </rPr>
      <t>該当ありに○</t>
    </r>
    <rPh sb="4" eb="6">
      <t>ガイトウ</t>
    </rPh>
    <phoneticPr fontId="55"/>
  </si>
  <si>
    <t>都道府県が選出する外国人患者を受け入れる拠点的な医療機関
カテゴリー１：入院を要する救急患者に対応可能な医療機関
カテゴリー２：診療所・歯科診療所も含む外国人患者を受入可能な医療機関</t>
    <rPh sb="0" eb="4">
      <t>トドウフケン</t>
    </rPh>
    <rPh sb="5" eb="7">
      <t>センシュツ</t>
    </rPh>
    <phoneticPr fontId="56"/>
  </si>
  <si>
    <r>
      <t xml:space="preserve">医療機関種別
</t>
    </r>
    <r>
      <rPr>
        <b/>
        <sz val="12"/>
        <color rgb="FFFF0000"/>
        <rFont val="ＭＳ Ｐゴシック"/>
        <family val="3"/>
        <charset val="128"/>
      </rPr>
      <t>※</t>
    </r>
  </si>
  <si>
    <t>救急医療体制</t>
  </si>
  <si>
    <r>
      <t xml:space="preserve">外国人患者対応の専門部署
</t>
    </r>
    <r>
      <rPr>
        <b/>
        <sz val="12"/>
        <color rgb="FFFF0000"/>
        <rFont val="ＭＳ Ｐゴシック"/>
        <family val="3"/>
        <charset val="128"/>
      </rPr>
      <t>該当ありに○</t>
    </r>
    <rPh sb="13" eb="15">
      <t>ガイトウ</t>
    </rPh>
    <phoneticPr fontId="55"/>
  </si>
  <si>
    <r>
      <t xml:space="preserve"> 外国人向け医療コーディネーター
</t>
    </r>
    <r>
      <rPr>
        <b/>
        <sz val="12"/>
        <color rgb="FFFF0000"/>
        <rFont val="ＭＳ Ｐゴシック"/>
        <family val="3"/>
        <charset val="128"/>
      </rPr>
      <t>該当ありに○</t>
    </r>
    <rPh sb="17" eb="19">
      <t>ガイトウ</t>
    </rPh>
    <phoneticPr fontId="55"/>
  </si>
  <si>
    <r>
      <t xml:space="preserve">医療通訳者
</t>
    </r>
    <r>
      <rPr>
        <b/>
        <sz val="12"/>
        <color rgb="FFFF0000"/>
        <rFont val="ＭＳ Ｐゴシック"/>
        <family val="3"/>
        <charset val="128"/>
      </rPr>
      <t>該当ありに○</t>
    </r>
    <rPh sb="6" eb="8">
      <t>ガイトウ</t>
    </rPh>
    <phoneticPr fontId="55"/>
  </si>
  <si>
    <r>
      <t xml:space="preserve">遠隔通訳
</t>
    </r>
    <r>
      <rPr>
        <b/>
        <sz val="12"/>
        <color rgb="FFFF0000"/>
        <rFont val="ＭＳ Ｐゴシック"/>
        <family val="3"/>
        <charset val="128"/>
      </rPr>
      <t>該当ありに○</t>
    </r>
    <rPh sb="5" eb="7">
      <t>ガイトウ</t>
    </rPh>
    <phoneticPr fontId="55"/>
  </si>
  <si>
    <r>
      <t xml:space="preserve">その他の言語サポート
</t>
    </r>
    <r>
      <rPr>
        <b/>
        <sz val="12"/>
        <color rgb="FFFF0000"/>
        <rFont val="ＭＳ Ｐゴシック"/>
        <family val="3"/>
        <charset val="128"/>
      </rPr>
      <t>該当ありに○</t>
    </r>
    <rPh sb="11" eb="13">
      <t>ガイトウ</t>
    </rPh>
    <phoneticPr fontId="55"/>
  </si>
  <si>
    <t>22静岡県</t>
    <phoneticPr fontId="55"/>
  </si>
  <si>
    <t>2201 賀茂</t>
  </si>
  <si>
    <t>公益社団法人地域医療振興協会　伊豆今井浜病院</t>
    <rPh sb="0" eb="2">
      <t>コウエキ</t>
    </rPh>
    <rPh sb="2" eb="4">
      <t>シャダン</t>
    </rPh>
    <rPh sb="4" eb="6">
      <t>ホウジン</t>
    </rPh>
    <rPh sb="6" eb="8">
      <t>チイキ</t>
    </rPh>
    <rPh sb="8" eb="10">
      <t>イリョウ</t>
    </rPh>
    <rPh sb="10" eb="12">
      <t>シンコウ</t>
    </rPh>
    <rPh sb="12" eb="14">
      <t>キョウカイ</t>
    </rPh>
    <rPh sb="15" eb="17">
      <t>イズ</t>
    </rPh>
    <rPh sb="17" eb="19">
      <t>イマイ</t>
    </rPh>
    <rPh sb="19" eb="20">
      <t>ハマ</t>
    </rPh>
    <rPh sb="20" eb="22">
      <t>ビョウイン</t>
    </rPh>
    <phoneticPr fontId="55"/>
  </si>
  <si>
    <t>Japan Association for Development of Community Medicine, Izuimaihama Hospital</t>
  </si>
  <si>
    <t>413-0503</t>
  </si>
  <si>
    <t>静岡県賀茂郡河津町見高178</t>
  </si>
  <si>
    <t>178 Midaka, Kawazu-cho, Kamo-gun, Shizuoka, 413-0503</t>
  </si>
  <si>
    <t>0558-34-1123</t>
  </si>
  <si>
    <t>月-金:9:00-11:30,13:00-16:00</t>
  </si>
  <si>
    <t>https://izuimaihama.jadecom.or.jp/ (日本語)</t>
  </si>
  <si>
    <t>内科：EN、外科：EN、婦人科：EN</t>
  </si>
  <si>
    <t>第二次救急医療機関</t>
    <rPh sb="0" eb="1">
      <t>ダイ</t>
    </rPh>
    <rPh sb="1" eb="2">
      <t>ニ</t>
    </rPh>
    <rPh sb="2" eb="3">
      <t>ジ</t>
    </rPh>
    <rPh sb="3" eb="5">
      <t>キュウキュウ</t>
    </rPh>
    <rPh sb="5" eb="7">
      <t>イリョウ</t>
    </rPh>
    <rPh sb="7" eb="9">
      <t>キカン</t>
    </rPh>
    <phoneticPr fontId="55"/>
  </si>
  <si>
    <t>24時間：EN,ZH,KO,RU,ID,ES,PT,MN,FR,FA,TL,NE,VI,TH,HI,ミャンマー語,広東語</t>
    <rPh sb="57" eb="58">
      <t>ヒロ</t>
    </rPh>
    <rPh sb="58" eb="59">
      <t>ヒガシ</t>
    </rPh>
    <rPh sb="59" eb="60">
      <t>ゴ</t>
    </rPh>
    <phoneticPr fontId="56"/>
  </si>
  <si>
    <t>翻訳機あり</t>
  </si>
  <si>
    <t>医療法人社団康心会　伊豆東部病院</t>
    <rPh sb="0" eb="2">
      <t>イリョウ</t>
    </rPh>
    <rPh sb="2" eb="4">
      <t>ホウジン</t>
    </rPh>
    <rPh sb="4" eb="6">
      <t>シャダン</t>
    </rPh>
    <rPh sb="6" eb="8">
      <t>ヤスモト</t>
    </rPh>
    <rPh sb="8" eb="9">
      <t>カイ</t>
    </rPh>
    <rPh sb="10" eb="12">
      <t>イズ</t>
    </rPh>
    <rPh sb="12" eb="14">
      <t>トウブ</t>
    </rPh>
    <rPh sb="14" eb="16">
      <t>ビョウイン</t>
    </rPh>
    <phoneticPr fontId="86"/>
  </si>
  <si>
    <t>Koshinkai  IzuTobu Hospital</t>
  </si>
  <si>
    <t>413-0411</t>
  </si>
  <si>
    <t>静岡県賀茂郡東伊豆町稲取17-2</t>
  </si>
  <si>
    <t>17-2 Inatori, Higashiizu-cho, Kamo-gun, Shizuoka, 413-0411</t>
  </si>
  <si>
    <t>0557-95-1151</t>
  </si>
  <si>
    <t>月-土:8:30-11:30,13:30-16:00</t>
  </si>
  <si>
    <t>http://www.fureai-g.or.jp/izu-toubu (日本語)</t>
  </si>
  <si>
    <t>内科：EN、整形外科：EN</t>
  </si>
  <si>
    <t>下田メディカルセンター</t>
    <rPh sb="0" eb="2">
      <t>シモダ</t>
    </rPh>
    <phoneticPr fontId="86"/>
  </si>
  <si>
    <t>Shimoda Medical Center</t>
  </si>
  <si>
    <t xml:space="preserve">415-0026 </t>
  </si>
  <si>
    <t>静岡県下田市6丁目4番10号</t>
  </si>
  <si>
    <t>6-4-10, Shimoda-shi, Shizuoka, 415-0026</t>
  </si>
  <si>
    <t>0558-25-2525</t>
  </si>
  <si>
    <t>月-金:8:30-11:00,13:30-16:00、土日・祝日</t>
  </si>
  <si>
    <t>http://shimoda.s-m-a.or.jp/ (日本語)</t>
  </si>
  <si>
    <t>内科：EN、外科：EN、小児科：EN、脳神経外科：EN、整形外科：EN、眼科：EN/その他言語は遠隔通訳対応</t>
    <rPh sb="44" eb="45">
      <t>タ</t>
    </rPh>
    <rPh sb="45" eb="47">
      <t>ゲンゴ</t>
    </rPh>
    <rPh sb="48" eb="50">
      <t>エンカク</t>
    </rPh>
    <rPh sb="50" eb="52">
      <t>ツウヤク</t>
    </rPh>
    <rPh sb="52" eb="54">
      <t>タイオウ</t>
    </rPh>
    <phoneticPr fontId="86"/>
  </si>
  <si>
    <t>翻訳機あり（ポケトーク）</t>
    <rPh sb="0" eb="3">
      <t>ホンヤクキ</t>
    </rPh>
    <phoneticPr fontId="56"/>
  </si>
  <si>
    <t>2202 熱海伊東</t>
  </si>
  <si>
    <t>国際医療福祉大学熱海病院</t>
    <rPh sb="0" eb="2">
      <t>コクサイ</t>
    </rPh>
    <rPh sb="2" eb="4">
      <t>イリョウ</t>
    </rPh>
    <rPh sb="4" eb="6">
      <t>フクシ</t>
    </rPh>
    <rPh sb="6" eb="8">
      <t>ダイガク</t>
    </rPh>
    <rPh sb="8" eb="10">
      <t>アタミ</t>
    </rPh>
    <rPh sb="10" eb="12">
      <t>ビョウイン</t>
    </rPh>
    <phoneticPr fontId="86"/>
  </si>
  <si>
    <t>IUHW Atami Hospital</t>
  </si>
  <si>
    <t>413-0012</t>
  </si>
  <si>
    <t>静岡県熱海市東海岸町13番1号</t>
  </si>
  <si>
    <t>13-1 Higashikaigancho, Atami, Shizuoka, 413-0012</t>
  </si>
  <si>
    <t>0557-81-9171</t>
  </si>
  <si>
    <t>月-土:8:30-11:30,13:00-16:30</t>
  </si>
  <si>
    <t>http://atami.iuhw.ac.jp (日本語)</t>
  </si>
  <si>
    <t>内科：EN、ZH　外科：EN、ZH、救急科、小児科、精神科、皮膚科、脳神経外科、 産科、呼吸器外科、整形外科／遠隔通訳、自動翻訳機器にて対応</t>
  </si>
  <si>
    <t>第二次救急医療機関</t>
    <rPh sb="0" eb="1">
      <t>ダイ</t>
    </rPh>
    <rPh sb="1" eb="2">
      <t>ニ</t>
    </rPh>
    <rPh sb="2" eb="3">
      <t>ジ</t>
    </rPh>
    <rPh sb="3" eb="5">
      <t>キュウキュウ</t>
    </rPh>
    <rPh sb="5" eb="7">
      <t>イリョウ</t>
    </rPh>
    <rPh sb="7" eb="9">
      <t>キカン</t>
    </rPh>
    <phoneticPr fontId="72"/>
  </si>
  <si>
    <t>翻訳機あり（ＩＴ・ＩＤ・ES・DE・HI・FR・PT・RU・KO・EN・ZH・オランダ語 ）</t>
    <rPh sb="0" eb="3">
      <t>ホンヤクキ</t>
    </rPh>
    <phoneticPr fontId="56"/>
  </si>
  <si>
    <t>22静岡県</t>
    <phoneticPr fontId="56"/>
  </si>
  <si>
    <t>伊東市民病院</t>
    <rPh sb="0" eb="4">
      <t>イトウシミン</t>
    </rPh>
    <rPh sb="4" eb="6">
      <t>ビョウイン</t>
    </rPh>
    <phoneticPr fontId="55"/>
  </si>
  <si>
    <t>Ito Municipal Hospital</t>
  </si>
  <si>
    <t>414-0055</t>
  </si>
  <si>
    <t>静岡県伊東市岡196番地の1</t>
  </si>
  <si>
    <t>196-1 Oka, Ito, Shizuoka, 414-0055</t>
  </si>
  <si>
    <t>0557-37-2626</t>
  </si>
  <si>
    <t>月-金:8:30-11:00、(午後の受付時間は、診療科や曜日により異なる)</t>
  </si>
  <si>
    <t>http://www.ito-shimin-hp.jp (日本語)</t>
  </si>
  <si>
    <t>内科：EN、ZH、救急科、外科、小児科、皮膚科、脳神経外科、泌尿器科、整形外科、眼科、耳鼻咽喉科、産科、婦人科／遠隔通訳、自動翻訳機器にて対応</t>
  </si>
  <si>
    <t>第二次救急医療機関</t>
    <rPh sb="0" eb="1">
      <t>ダイ</t>
    </rPh>
    <rPh sb="1" eb="2">
      <t>ニ</t>
    </rPh>
    <rPh sb="2" eb="3">
      <t>ジ</t>
    </rPh>
    <rPh sb="3" eb="5">
      <t>キュウキュウ</t>
    </rPh>
    <rPh sb="5" eb="7">
      <t>イリョウ</t>
    </rPh>
    <rPh sb="7" eb="9">
      <t>キカン</t>
    </rPh>
    <phoneticPr fontId="54"/>
  </si>
  <si>
    <t>藤井クリニック</t>
    <rPh sb="0" eb="2">
      <t>フジイ</t>
    </rPh>
    <phoneticPr fontId="55"/>
  </si>
  <si>
    <t>Fujii Clinic</t>
  </si>
  <si>
    <t xml:space="preserve">414-0028 </t>
  </si>
  <si>
    <t>静岡県伊東市銀座元町6丁目19番</t>
  </si>
  <si>
    <t>6-19, Ginzamotomachi, Ito-city, Shizuoka, 414-0028</t>
  </si>
  <si>
    <t>0557-35-2000</t>
  </si>
  <si>
    <t>月/火/水/金/土:8:30-11:30,13:30-17:30</t>
    <rPh sb="8" eb="9">
      <t>ツチ</t>
    </rPh>
    <phoneticPr fontId="55"/>
  </si>
  <si>
    <t>http://www.fujii-clinic.server-shared.com/ (日本語)</t>
  </si>
  <si>
    <t>内科：ZH、皮膚科：ZH、耳鼻咽喉科：ZH</t>
  </si>
  <si>
    <t>不定期:EN、ZH</t>
    <rPh sb="0" eb="3">
      <t>フテイキ</t>
    </rPh>
    <phoneticPr fontId="72"/>
  </si>
  <si>
    <t>2203 駿東田方</t>
  </si>
  <si>
    <t>大仁クリニック</t>
    <rPh sb="0" eb="2">
      <t>オオヒト</t>
    </rPh>
    <phoneticPr fontId="55"/>
  </si>
  <si>
    <t>Ohito Clinic</t>
  </si>
  <si>
    <t xml:space="preserve">410-2323 </t>
  </si>
  <si>
    <t>静岡県伊豆の国市大仁372番1号</t>
  </si>
  <si>
    <t xml:space="preserve">372-1, Ohito, Izunokuni-shi, Shizuoka, 410-2323 </t>
  </si>
  <si>
    <t>0558-76-2556</t>
  </si>
  <si>
    <t>月-金:16:00-20:30、土:12:00-16:30</t>
  </si>
  <si>
    <t>内科：EN、外科：EN、整形外科：EN</t>
  </si>
  <si>
    <t>山本整形外科・循環器科</t>
    <rPh sb="0" eb="2">
      <t>ヤマモト</t>
    </rPh>
    <rPh sb="2" eb="4">
      <t>セイケイ</t>
    </rPh>
    <rPh sb="4" eb="6">
      <t>ゲカ</t>
    </rPh>
    <rPh sb="7" eb="11">
      <t>ジュンカンキカ</t>
    </rPh>
    <phoneticPr fontId="55"/>
  </si>
  <si>
    <t>Yamamoto Orthopadics, Cardiology Clinic</t>
  </si>
  <si>
    <t xml:space="preserve">411-0932 </t>
  </si>
  <si>
    <t>静岡県駿東郡長泉町南一色425番1号</t>
  </si>
  <si>
    <t>425-1, Minamiisshiki, Nagaizumi-cho, Sunto-gun, Shizoka, 411-0932</t>
  </si>
  <si>
    <t>055-989-8111</t>
  </si>
  <si>
    <t>月/火/水/金:8:00-11:45,14:30-18:30、木:8:00-11:45</t>
  </si>
  <si>
    <t>http://yamamotoseikei.com/ (日本語)</t>
  </si>
  <si>
    <t>クボタ小児科</t>
  </si>
  <si>
    <t>Kubota Pediatric Clinic</t>
  </si>
  <si>
    <t>411-0037</t>
  </si>
  <si>
    <t>静岡県三島市泉町1番43号</t>
  </si>
  <si>
    <t>1-43, Izumi-cho, Mishima, Shizuoka, 411-0037</t>
  </si>
  <si>
    <t>055-975-7984</t>
  </si>
  <si>
    <t>月-金:9:00-12:00,15:00-17:00,20:00-20:30(夜間電話確認)、土:9:00-12:00</t>
  </si>
  <si>
    <t>http://kubota.chu.jp/</t>
  </si>
  <si>
    <t>小児科：EN、ES</t>
  </si>
  <si>
    <t>静岡県立静岡がんセンター</t>
    <rPh sb="0" eb="3">
      <t>シズオカケン</t>
    </rPh>
    <rPh sb="3" eb="4">
      <t>リツ</t>
    </rPh>
    <rPh sb="4" eb="6">
      <t>シズオカ</t>
    </rPh>
    <phoneticPr fontId="55"/>
  </si>
  <si>
    <t>Shizuoka Cancer Center</t>
  </si>
  <si>
    <t>411-8777</t>
  </si>
  <si>
    <t>静岡県駿東郡長泉町下長窪1007</t>
    <rPh sb="9" eb="10">
      <t>シタ</t>
    </rPh>
    <rPh sb="10" eb="12">
      <t>ナガクボ</t>
    </rPh>
    <phoneticPr fontId="55"/>
  </si>
  <si>
    <t>1007 Shimo-Nagakubo,Nagaizumi-Cho,Sunto-Gun,Shizuoka Pref.411-8777,JAPAN</t>
  </si>
  <si>
    <t>055-989-5222</t>
  </si>
  <si>
    <t>月-金:8:30 -17:00</t>
  </si>
  <si>
    <t>https://www.scchr.jp/index.html（日本語）
https://www.scchr.jp/en/index.html（英語）</t>
    <rPh sb="32" eb="35">
      <t>ニホンゴ</t>
    </rPh>
    <rPh sb="72" eb="74">
      <t>エイゴ</t>
    </rPh>
    <phoneticPr fontId="55"/>
  </si>
  <si>
    <t>内科：外科：小児科：皮膚科：脳神経外科：泌尿器科：整形外科：眼科：婦人科：その他／遠隔通訳にて対応
※がんに限る</t>
    <rPh sb="0" eb="2">
      <t>ナイカ</t>
    </rPh>
    <rPh sb="3" eb="5">
      <t>ゲカ</t>
    </rPh>
    <rPh sb="6" eb="8">
      <t>ショウニ</t>
    </rPh>
    <rPh sb="8" eb="9">
      <t>カ</t>
    </rPh>
    <rPh sb="10" eb="13">
      <t>ヒフカ</t>
    </rPh>
    <rPh sb="14" eb="17">
      <t>ノウシンケイ</t>
    </rPh>
    <rPh sb="17" eb="19">
      <t>ゲカ</t>
    </rPh>
    <rPh sb="20" eb="24">
      <t>ヒニョウキカ</t>
    </rPh>
    <rPh sb="25" eb="27">
      <t>セイケイ</t>
    </rPh>
    <rPh sb="27" eb="29">
      <t>ゲカ</t>
    </rPh>
    <rPh sb="30" eb="32">
      <t>ガンカ</t>
    </rPh>
    <rPh sb="33" eb="36">
      <t>フジンカ</t>
    </rPh>
    <rPh sb="39" eb="40">
      <t>タ</t>
    </rPh>
    <rPh sb="54" eb="55">
      <t>カギ</t>
    </rPh>
    <phoneticPr fontId="55"/>
  </si>
  <si>
    <t>VISA、MASTER、AMEX、Diners Club、JCB、
DC、UFJ、NICOS、</t>
  </si>
  <si>
    <t>2204 富士</t>
  </si>
  <si>
    <t>富士脳障害研究所付属病院</t>
    <rPh sb="0" eb="2">
      <t>フジ</t>
    </rPh>
    <rPh sb="2" eb="3">
      <t>ノウ</t>
    </rPh>
    <rPh sb="3" eb="5">
      <t>ショウガイ</t>
    </rPh>
    <rPh sb="5" eb="8">
      <t>ケンキュウショ</t>
    </rPh>
    <rPh sb="8" eb="10">
      <t>フゾク</t>
    </rPh>
    <rPh sb="10" eb="12">
      <t>ビョウイン</t>
    </rPh>
    <phoneticPr fontId="56"/>
  </si>
  <si>
    <t>Fuji Brain Institute and Hospital</t>
  </si>
  <si>
    <t>418-0021</t>
  </si>
  <si>
    <t>静岡県富士宮市杉田270番12号</t>
  </si>
  <si>
    <t>270-12, Sugita, Fujinomiya-city, Shizuoka, 418-0021</t>
  </si>
  <si>
    <t>0544-23-5155</t>
  </si>
  <si>
    <t>月-金:8:30-12:00、土:8:30-10:30、日・祝日：救急24時間対応</t>
    <rPh sb="33" eb="35">
      <t>キュウキュウ</t>
    </rPh>
    <rPh sb="37" eb="39">
      <t>ジカン</t>
    </rPh>
    <rPh sb="39" eb="41">
      <t>タイオウ</t>
    </rPh>
    <phoneticPr fontId="55"/>
  </si>
  <si>
    <t>http://www.fuji-nouken.or.jp (日本語)</t>
  </si>
  <si>
    <t>脳神経外科：EN/その他言語は遠隔通訳対応</t>
  </si>
  <si>
    <t>第二次救急医療機関</t>
    <rPh sb="0" eb="1">
      <t>ダイ</t>
    </rPh>
    <rPh sb="1" eb="2">
      <t>ニ</t>
    </rPh>
    <rPh sb="2" eb="3">
      <t>ジ</t>
    </rPh>
    <rPh sb="3" eb="5">
      <t>キュウキュウ</t>
    </rPh>
    <rPh sb="5" eb="7">
      <t>イリョウ</t>
    </rPh>
    <rPh sb="7" eb="9">
      <t>キカン</t>
    </rPh>
    <phoneticPr fontId="56"/>
  </si>
  <si>
    <t>藤井整形外科医院</t>
    <rPh sb="0" eb="2">
      <t>フジイ</t>
    </rPh>
    <rPh sb="2" eb="4">
      <t>セイケイ</t>
    </rPh>
    <rPh sb="4" eb="6">
      <t>ゲカ</t>
    </rPh>
    <rPh sb="6" eb="8">
      <t>イイン</t>
    </rPh>
    <phoneticPr fontId="55"/>
  </si>
  <si>
    <t>Fujii orthpedic clinic</t>
  </si>
  <si>
    <t xml:space="preserve">416-0909 </t>
  </si>
  <si>
    <t>静岡県富士市松岡1129</t>
    <rPh sb="3" eb="6">
      <t>フジシ</t>
    </rPh>
    <rPh sb="6" eb="8">
      <t>マツオカ</t>
    </rPh>
    <phoneticPr fontId="55"/>
  </si>
  <si>
    <t>1129 Matsuoka, Fuji, Shizuoka, 416-0909</t>
  </si>
  <si>
    <t>0545-61-7811</t>
  </si>
  <si>
    <t>月/火/水/金:8:30-11:30、14:30-17:30、木/土:8:30-11:30</t>
    <rPh sb="0" eb="1">
      <t>ゲツ</t>
    </rPh>
    <rPh sb="2" eb="3">
      <t>ヒ</t>
    </rPh>
    <rPh sb="4" eb="5">
      <t>スイ</t>
    </rPh>
    <rPh sb="6" eb="7">
      <t>キン</t>
    </rPh>
    <rPh sb="31" eb="32">
      <t>モク</t>
    </rPh>
    <rPh sb="33" eb="34">
      <t>ド</t>
    </rPh>
    <phoneticPr fontId="55"/>
  </si>
  <si>
    <t>整形外科：KO</t>
    <rPh sb="0" eb="2">
      <t>セイケイ</t>
    </rPh>
    <rPh sb="2" eb="4">
      <t>ゲカ</t>
    </rPh>
    <phoneticPr fontId="55"/>
  </si>
  <si>
    <t>共立蒲原総合病院</t>
    <rPh sb="0" eb="2">
      <t>キョウリツ</t>
    </rPh>
    <rPh sb="2" eb="4">
      <t>カモハラ</t>
    </rPh>
    <rPh sb="4" eb="6">
      <t>ソウゴウ</t>
    </rPh>
    <rPh sb="6" eb="8">
      <t>ビョウイン</t>
    </rPh>
    <phoneticPr fontId="55"/>
  </si>
  <si>
    <t>Kanbara Public Hospital</t>
  </si>
  <si>
    <t xml:space="preserve">421-3306 </t>
  </si>
  <si>
    <t>静岡県富士市中之郷2500番地の1</t>
  </si>
  <si>
    <t>2500-1, Nakanogo, Fuji city, Shizuoka, 421-3306</t>
  </si>
  <si>
    <t>0545-81-5577</t>
  </si>
  <si>
    <t>月-金:8:00-11:15</t>
  </si>
  <si>
    <t>http://www.kanbarahp.com/ (日本語)</t>
  </si>
  <si>
    <t>内科：EN、FR、外科：EN、脳神経外科：EN</t>
  </si>
  <si>
    <t>初期救急医療機関</t>
    <rPh sb="0" eb="2">
      <t>ショキ</t>
    </rPh>
    <rPh sb="2" eb="4">
      <t>キュウキュウ</t>
    </rPh>
    <rPh sb="4" eb="6">
      <t>イリョウ</t>
    </rPh>
    <rPh sb="6" eb="8">
      <t>キカン</t>
    </rPh>
    <phoneticPr fontId="56"/>
  </si>
  <si>
    <t>翻訳機あり</t>
    <rPh sb="0" eb="3">
      <t>ホンヤクキ</t>
    </rPh>
    <phoneticPr fontId="72"/>
  </si>
  <si>
    <t>2205 静岡</t>
  </si>
  <si>
    <t>医療法人徳洲会　静岡徳洲会病院</t>
    <rPh sb="0" eb="2">
      <t>イリョウ</t>
    </rPh>
    <rPh sb="2" eb="4">
      <t>ホウジン</t>
    </rPh>
    <rPh sb="4" eb="7">
      <t>トクシュウカイ</t>
    </rPh>
    <rPh sb="8" eb="10">
      <t>シズオカ</t>
    </rPh>
    <rPh sb="10" eb="13">
      <t>トクシュウカイ</t>
    </rPh>
    <rPh sb="13" eb="15">
      <t>ビョウイン</t>
    </rPh>
    <phoneticPr fontId="71"/>
  </si>
  <si>
    <t>Shizuoka Tokushukai Hospital</t>
  </si>
  <si>
    <t>421-0117</t>
  </si>
  <si>
    <t>静岡県静岡市駿河区下川原南11番1号</t>
  </si>
  <si>
    <t>11-1 Shimokawaharaminami, Suruga-ku, Shizuoka, Shizuoka, 421-0117</t>
  </si>
  <si>
    <t>054-256-8008</t>
  </si>
  <si>
    <t>月-金:8:00-12:00,16:30-19:00、土:8:00-12:00</t>
  </si>
  <si>
    <t>http://www.shizutoku.jp (日本語)</t>
  </si>
  <si>
    <t>歯科：EN、DE</t>
  </si>
  <si>
    <t>2206 志太榛原</t>
  </si>
  <si>
    <t>社会医療法人駿甲会　コミュニティホスピタル甲賀病院</t>
    <rPh sb="0" eb="6">
      <t>シャカイイリョウホウジン</t>
    </rPh>
    <rPh sb="6" eb="7">
      <t>シュン</t>
    </rPh>
    <rPh sb="7" eb="8">
      <t>コウ</t>
    </rPh>
    <rPh sb="8" eb="9">
      <t>カイ</t>
    </rPh>
    <rPh sb="21" eb="23">
      <t>コウガ</t>
    </rPh>
    <rPh sb="23" eb="25">
      <t>ビョウイン</t>
    </rPh>
    <phoneticPr fontId="56"/>
  </si>
  <si>
    <t>Sunkohkai Medical Corp. Community Hospital Kohga</t>
  </si>
  <si>
    <t xml:space="preserve">425-0088 </t>
  </si>
  <si>
    <t>静岡県焼津市大覚寺2丁目30番1号</t>
  </si>
  <si>
    <t>2-30-1, Daikakuji, Yaizu-city, Shizuoka, 425-0088</t>
  </si>
  <si>
    <t>054-628-5500</t>
  </si>
  <si>
    <t>月-金:9:00-11:30,13:30-17:00、土:9:00-11:30,13:30-16:30</t>
    <rPh sb="27" eb="28">
      <t>ド</t>
    </rPh>
    <phoneticPr fontId="55"/>
  </si>
  <si>
    <t>http://www.sunkohkai.or.jp/ (日本語)</t>
  </si>
  <si>
    <t>医療法人沖縄徳洲会　榛原総合病院</t>
    <rPh sb="0" eb="2">
      <t>イリョウ</t>
    </rPh>
    <rPh sb="2" eb="4">
      <t>ホウジン</t>
    </rPh>
    <rPh sb="4" eb="6">
      <t>オキナワ</t>
    </rPh>
    <rPh sb="6" eb="9">
      <t>トクシュウカイ</t>
    </rPh>
    <rPh sb="10" eb="12">
      <t>ハリハラ</t>
    </rPh>
    <rPh sb="12" eb="14">
      <t>ソウゴウ</t>
    </rPh>
    <rPh sb="14" eb="16">
      <t>ビョウイン</t>
    </rPh>
    <phoneticPr fontId="71"/>
  </si>
  <si>
    <t>Haibara General Hospital</t>
  </si>
  <si>
    <t>421-0493</t>
  </si>
  <si>
    <t xml:space="preserve">
静岡県牧之原市細江2887-1</t>
  </si>
  <si>
    <t>2887-1 Hosoe, Makinohara, Shizuoka, 421-0493</t>
  </si>
  <si>
    <t>0548-22-1131</t>
  </si>
  <si>
    <t>http://www.hospital.haibara.shizuoka.jp/ (日本語)</t>
  </si>
  <si>
    <t>救急科：EN、PT、ES、内科：EN、PT、ES、外科：EN、PT、ES、小児科：EN、PT、ES、精神科：EN、PT、ES、皮膚科：EN、PT、ES、脳神経外科：EN、PT、ES、泌尿器科：EN、PT、ES、整形外科：EN、PT、ES、眼科：EN、PT、ES、耳鼻咽喉科：EN、PT、ES、産科：EN、PT、ES、婦人科：EN、PT、ES、歯科：EN、PT、ES、その他：EN、PT、ES/その他言語は遠隔通訳対応</t>
    <rPh sb="198" eb="199">
      <t>タ</t>
    </rPh>
    <rPh sb="199" eb="201">
      <t>ゲンゴ</t>
    </rPh>
    <rPh sb="202" eb="204">
      <t>エンカク</t>
    </rPh>
    <rPh sb="204" eb="206">
      <t>ツウヤク</t>
    </rPh>
    <rPh sb="206" eb="208">
      <t>タイオウ</t>
    </rPh>
    <phoneticPr fontId="61"/>
  </si>
  <si>
    <t>月-金　8：30－17：00　：EN、PT、ES</t>
  </si>
  <si>
    <t>中国語 翻訳機あり</t>
    <rPh sb="4" eb="7">
      <t>ホンヤクキ</t>
    </rPh>
    <phoneticPr fontId="55"/>
  </si>
  <si>
    <t>2207 中東遠</t>
  </si>
  <si>
    <t>はやの小児科</t>
    <rPh sb="3" eb="6">
      <t>ショウニカ</t>
    </rPh>
    <phoneticPr fontId="56"/>
  </si>
  <si>
    <t>Hayano Pediatric Clinic</t>
  </si>
  <si>
    <t xml:space="preserve">436-0012 </t>
  </si>
  <si>
    <t>静岡県掛川市上内田1275番1号</t>
  </si>
  <si>
    <t>1275-1, Kamiuchida, Kakegawa, Shizuoka, 436-0012</t>
  </si>
  <si>
    <t>0537-61-8005</t>
  </si>
  <si>
    <t>月/火/水/金:9:00-11:30,15:00-17:30、木:9:00-11:30</t>
  </si>
  <si>
    <t>内科：EN、PT、小児科：EN、PT、皮膚科：EN</t>
  </si>
  <si>
    <t>磐田市立総合病院</t>
    <rPh sb="0" eb="4">
      <t>イワタシリツ</t>
    </rPh>
    <rPh sb="4" eb="6">
      <t>ソウゴウ</t>
    </rPh>
    <rPh sb="6" eb="8">
      <t>ビョウイン</t>
    </rPh>
    <phoneticPr fontId="56"/>
  </si>
  <si>
    <t>Iwata City Hospital</t>
  </si>
  <si>
    <t>438-8550</t>
  </si>
  <si>
    <t>静岡県磐田市大久保512-3</t>
  </si>
  <si>
    <t>512-3 Okubo, Iwata, Shizuoka, 438-8550</t>
  </si>
  <si>
    <t>0538-38-5000</t>
  </si>
  <si>
    <t>月-金:8:15-17:00</t>
  </si>
  <si>
    <t>http://www.hospital.iwata.shizuoka.jp (日本語・英語・ポルトガル語)</t>
  </si>
  <si>
    <t>救急科：EN、PT、ES、内科：EN、PT、ES、外科：EN、PT、ES、小児科：EN、PT、ES、精神科：EN、PT、ES、皮膚科：EN、PT、ES、脳神経外科：EN、PT、ES、泌尿器科：EN、PT、ES、整形外科：EN、PT、ES、眼科：EN、PT、ES、耳鼻咽喉科：EN、PT、ES、産科婦人科：EN、PT、ES、歯科口腔外科：EN、PT、ES、その他21科：EN、PT、ES</t>
  </si>
  <si>
    <t>VISA、MASTER、AMEX、Diners Club、JCB,中国銀聯</t>
    <rPh sb="33" eb="35">
      <t>チュウゴク</t>
    </rPh>
    <rPh sb="35" eb="37">
      <t>ギンレン</t>
    </rPh>
    <phoneticPr fontId="55"/>
  </si>
  <si>
    <t>月-金　8：15－16：45　：EN、PT、ES</t>
  </si>
  <si>
    <t>月-金　8：15－16：45　：PT</t>
  </si>
  <si>
    <t>あんずクリニック産婦人科</t>
    <rPh sb="8" eb="12">
      <t>サンフジンカ</t>
    </rPh>
    <phoneticPr fontId="71"/>
  </si>
  <si>
    <t>Anzu Clinic Obsterics and Gynecology</t>
  </si>
  <si>
    <t xml:space="preserve">438-0002 </t>
  </si>
  <si>
    <t>静岡県磐田市大久保896番39号</t>
  </si>
  <si>
    <t>896-39, Okubo, Iwata-city, Shizuoka, 438-0002</t>
  </si>
  <si>
    <t>0538-38-0301</t>
  </si>
  <si>
    <t>月/火/木/金:9:00-12:00,15:00-18:00、水/土:9:00-12:00</t>
    <rPh sb="33" eb="34">
      <t>ツチ</t>
    </rPh>
    <phoneticPr fontId="55"/>
  </si>
  <si>
    <t>http://anzu-clinic.com/ (日本語)</t>
  </si>
  <si>
    <t>産科：EN、婦人科：EN/その他言語は遠隔通訳対応</t>
  </si>
  <si>
    <t>本田クリニック</t>
    <rPh sb="0" eb="2">
      <t>ホンダ</t>
    </rPh>
    <phoneticPr fontId="55"/>
  </si>
  <si>
    <t>Honda Clinic</t>
  </si>
  <si>
    <t>437-1204</t>
  </si>
  <si>
    <t>静岡県磐田市福田中島273番1号</t>
  </si>
  <si>
    <t>273-1, Fukudenakajima, Iwata-city, Shizuoka, 437-1204</t>
  </si>
  <si>
    <t>0538-58-3115</t>
  </si>
  <si>
    <t>月/火/水/金:8:30-12:00,14:30-18:00
木/土:8:30-12:00</t>
  </si>
  <si>
    <t>内科：EN、小児科：EN</t>
  </si>
  <si>
    <t>菊川市家庭医療センター</t>
    <rPh sb="0" eb="3">
      <t>キクガワシ</t>
    </rPh>
    <rPh sb="3" eb="7">
      <t>カテイイリョウ</t>
    </rPh>
    <phoneticPr fontId="56"/>
  </si>
  <si>
    <t>Kikugawa Family Medicine Center</t>
  </si>
  <si>
    <t>437-1507</t>
  </si>
  <si>
    <t>静岡県菊川市赤土1055-1</t>
  </si>
  <si>
    <t>1055-1 Akatsuchi,Kikugawa-shi, Shizuoka-ken,Japan</t>
  </si>
  <si>
    <t>0537-73-2267</t>
  </si>
  <si>
    <t>月/火/水/木/金08:15～11:30
月/火/水/金13:00～16:00</t>
  </si>
  <si>
    <t>https://akatchi-clinic.com/</t>
  </si>
  <si>
    <t>内科：EN、外科：EN、整形外科：EN、小児科：EN、皮膚科：EN</t>
  </si>
  <si>
    <t>2208 西部</t>
  </si>
  <si>
    <t>長尾クリニック</t>
    <rPh sb="0" eb="2">
      <t>ナガオ</t>
    </rPh>
    <phoneticPr fontId="86"/>
  </si>
  <si>
    <t>Nagao Clinic</t>
  </si>
  <si>
    <t>431-0431</t>
  </si>
  <si>
    <t>静岡県湖西市鷲津740番1号</t>
  </si>
  <si>
    <t>740-1, Washizu, Kosai-city, Shizuoka, 431-0431</t>
  </si>
  <si>
    <t>053-574-3222</t>
  </si>
  <si>
    <t>月/火/木/金:9:00-12:00,15:00-18:00</t>
  </si>
  <si>
    <t>内科：EN、小児科：EN/その他言語は遠隔通訳対応</t>
  </si>
  <si>
    <t>こう痛み内科クリニック</t>
    <rPh sb="2" eb="3">
      <t>イタ</t>
    </rPh>
    <rPh sb="4" eb="6">
      <t>ナイカ</t>
    </rPh>
    <phoneticPr fontId="86"/>
  </si>
  <si>
    <t>KOH PAIN CLINIC</t>
  </si>
  <si>
    <t>434-0031　</t>
  </si>
  <si>
    <t>静岡県浜松市浜北区小林1383-1</t>
    <rPh sb="0" eb="2">
      <t>シズオカ</t>
    </rPh>
    <rPh sb="2" eb="3">
      <t>ケン</t>
    </rPh>
    <rPh sb="3" eb="6">
      <t>ハママツシ</t>
    </rPh>
    <rPh sb="6" eb="7">
      <t>ハマ</t>
    </rPh>
    <rPh sb="7" eb="9">
      <t>キタク</t>
    </rPh>
    <rPh sb="9" eb="11">
      <t>コバヤシ</t>
    </rPh>
    <phoneticPr fontId="86"/>
  </si>
  <si>
    <t>1383-1 Kobayashi, Hamakitaku, Hamamatsu city, Shizuoka, 434-0031</t>
  </si>
  <si>
    <t>053-584-5577</t>
  </si>
  <si>
    <t>月/水/金:9:00-12:00、15:00-18:30、火/木:9:00-12:00、土:9:00-13:00</t>
    <rPh sb="0" eb="1">
      <t>ゲツ</t>
    </rPh>
    <rPh sb="2" eb="3">
      <t>スイ</t>
    </rPh>
    <rPh sb="4" eb="5">
      <t>キン</t>
    </rPh>
    <rPh sb="29" eb="30">
      <t>ヒ</t>
    </rPh>
    <rPh sb="31" eb="32">
      <t>モク</t>
    </rPh>
    <rPh sb="44" eb="45">
      <t>ド</t>
    </rPh>
    <phoneticPr fontId="86"/>
  </si>
  <si>
    <t>http://kopc1.net/ (日本語)</t>
    <rPh sb="19" eb="22">
      <t>ニホンゴ</t>
    </rPh>
    <phoneticPr fontId="56"/>
  </si>
  <si>
    <t>内科：EN、ZH、整形外科：EN、ZH、その他：EN、ZH</t>
    <rPh sb="0" eb="2">
      <t>ナイカ</t>
    </rPh>
    <rPh sb="9" eb="11">
      <t>セイケイ</t>
    </rPh>
    <rPh sb="11" eb="13">
      <t>ゲカ</t>
    </rPh>
    <phoneticPr fontId="86"/>
  </si>
  <si>
    <t>Alipay支付宝</t>
  </si>
  <si>
    <t>Google翻訳</t>
  </si>
  <si>
    <t>富士いきいき病院</t>
    <rPh sb="0" eb="2">
      <t>フジ</t>
    </rPh>
    <rPh sb="6" eb="8">
      <t>ビョウイン</t>
    </rPh>
    <phoneticPr fontId="86"/>
  </si>
  <si>
    <t>Fuji ikiiki hospital</t>
  </si>
  <si>
    <t>419-0205</t>
  </si>
  <si>
    <t>静岡県富士市天間1640-1</t>
  </si>
  <si>
    <t>1640-1 Tenma Fuji Shizuoka 419-0205 JAPAN</t>
  </si>
  <si>
    <t>0545-73-1919</t>
  </si>
  <si>
    <t>9：00～12：00　14：00～17：00（整形外科は午後は水曜日のみ診察）</t>
  </si>
  <si>
    <t>https://iki-iki-hp.com(日本語)</t>
    <rPh sb="23" eb="26">
      <t>ニホンゴ</t>
    </rPh>
    <phoneticPr fontId="71"/>
  </si>
  <si>
    <t>内科、脳神経外科、整形外科、その他／遠隔通訳にて対応</t>
    <rPh sb="0" eb="2">
      <t>ナイカ</t>
    </rPh>
    <rPh sb="3" eb="6">
      <t>ノウシンケイ</t>
    </rPh>
    <rPh sb="6" eb="8">
      <t>ゲカ</t>
    </rPh>
    <rPh sb="16" eb="17">
      <t>タ</t>
    </rPh>
    <phoneticPr fontId="86"/>
  </si>
  <si>
    <t>石川アイクリニック</t>
    <rPh sb="0" eb="2">
      <t>イシカワ</t>
    </rPh>
    <phoneticPr fontId="55"/>
  </si>
  <si>
    <t>Ishikawa ｅｙｅ Clinic</t>
  </si>
  <si>
    <t>424-0212</t>
  </si>
  <si>
    <t>静岡県静岡市清水区八木間町1659-1</t>
    <rPh sb="3" eb="6">
      <t>シズオカシ</t>
    </rPh>
    <rPh sb="6" eb="9">
      <t>シミズク</t>
    </rPh>
    <rPh sb="9" eb="10">
      <t>ハチ</t>
    </rPh>
    <rPh sb="10" eb="11">
      <t>キ</t>
    </rPh>
    <rPh sb="11" eb="12">
      <t>アイダ</t>
    </rPh>
    <rPh sb="12" eb="13">
      <t>チョウ</t>
    </rPh>
    <phoneticPr fontId="55"/>
  </si>
  <si>
    <t>1659-1, Yagima-cho, Shimizu-ku, Shizuoka-city, Shizuoka, 424-0212</t>
  </si>
  <si>
    <t>054-369-3369</t>
  </si>
  <si>
    <t>月/水/金:8:30-11:30,14:30-17:30
火/土:8:30-11:30</t>
    <rPh sb="2" eb="3">
      <t>スイ</t>
    </rPh>
    <rPh sb="29" eb="30">
      <t>カ</t>
    </rPh>
    <phoneticPr fontId="55"/>
  </si>
  <si>
    <t>http://ishikawa-eye.net</t>
  </si>
  <si>
    <t>眼科：EN／その他言語は遠隔通訳にて対応</t>
    <rPh sb="0" eb="2">
      <t>ガンカ</t>
    </rPh>
    <rPh sb="8" eb="9">
      <t>タ</t>
    </rPh>
    <rPh sb="9" eb="11">
      <t>ゲンゴ</t>
    </rPh>
    <phoneticPr fontId="54"/>
  </si>
  <si>
    <t>診療所</t>
    <rPh sb="0" eb="3">
      <t>シンリョウジョ</t>
    </rPh>
    <phoneticPr fontId="72"/>
  </si>
  <si>
    <t>竹内クリニック</t>
  </si>
  <si>
    <t>Takeuchi Clinic</t>
  </si>
  <si>
    <t>424-0841</t>
  </si>
  <si>
    <t>静岡県静岡市清水区追分2丁目7番15号</t>
  </si>
  <si>
    <t>7-15 2-chome shimizu-ku shizuoka-shi shizuoka-prefecture 424-0841</t>
  </si>
  <si>
    <t>054-366-5576</t>
  </si>
  <si>
    <t xml:space="preserve">月/火/水/金　8:30-12:00,14:30-17:30
木/土　8:30-12:00 </t>
  </si>
  <si>
    <t>内科/遠隔通訳対応</t>
    <rPh sb="0" eb="2">
      <t>ナイカ</t>
    </rPh>
    <rPh sb="3" eb="5">
      <t>エンカク</t>
    </rPh>
    <rPh sb="5" eb="7">
      <t>ツウヤク</t>
    </rPh>
    <rPh sb="7" eb="9">
      <t>タイオウ</t>
    </rPh>
    <phoneticPr fontId="54"/>
  </si>
  <si>
    <t>草薙整形外科リウマチクリニック</t>
  </si>
  <si>
    <t>Kusanagi Orthopaedic &amp; Rheumatologic Clinic</t>
  </si>
  <si>
    <t>424-0886</t>
  </si>
  <si>
    <t>静岡県静岡市清水区草薙2-24-15</t>
    <rPh sb="0" eb="2">
      <t>シズオカ</t>
    </rPh>
    <rPh sb="2" eb="3">
      <t>ケン</t>
    </rPh>
    <rPh sb="3" eb="6">
      <t>シズオカシ</t>
    </rPh>
    <rPh sb="6" eb="9">
      <t>シミズク</t>
    </rPh>
    <rPh sb="9" eb="11">
      <t>クサナギ</t>
    </rPh>
    <phoneticPr fontId="55"/>
  </si>
  <si>
    <t>2-24-15 Kusanagi, Shimizu-ward, Shizuoka</t>
  </si>
  <si>
    <t>054-345-6516</t>
  </si>
  <si>
    <t>月/火/水/金　9:00-11:30、14:00-17:30
土　9:00-11:30　</t>
    <rPh sb="0" eb="1">
      <t>ゲツ</t>
    </rPh>
    <rPh sb="2" eb="3">
      <t>カ</t>
    </rPh>
    <rPh sb="4" eb="5">
      <t>スイ</t>
    </rPh>
    <rPh sb="6" eb="7">
      <t>キン</t>
    </rPh>
    <rPh sb="31" eb="32">
      <t>ド</t>
    </rPh>
    <phoneticPr fontId="55"/>
  </si>
  <si>
    <t>http://hakukeikai.jp/kusanagiseikei/</t>
  </si>
  <si>
    <t>整形外科：EN／その他言語は遠隔通訳にて対応</t>
    <rPh sb="0" eb="2">
      <t>セイケイ</t>
    </rPh>
    <rPh sb="2" eb="4">
      <t>ゲカ</t>
    </rPh>
    <phoneticPr fontId="55"/>
  </si>
  <si>
    <t>しぶかわ内科クリニック</t>
    <rPh sb="4" eb="6">
      <t>ナイカ</t>
    </rPh>
    <phoneticPr fontId="55"/>
  </si>
  <si>
    <t>ＳＨＩＢＵＫＡＷＡ　ＩＮＴＥＲＮＡＬ　ＭＥＤＩＣＩＮＥ　ＣＬＩＮＩＣ</t>
  </si>
  <si>
    <t>424-0053</t>
  </si>
  <si>
    <t>静岡県静岡市清水区渋川3丁目10-17</t>
    <rPh sb="0" eb="3">
      <t>シズオカケン</t>
    </rPh>
    <rPh sb="3" eb="6">
      <t>シズオカシ</t>
    </rPh>
    <rPh sb="6" eb="9">
      <t>シミズク</t>
    </rPh>
    <rPh sb="9" eb="11">
      <t>シブカワ</t>
    </rPh>
    <rPh sb="12" eb="14">
      <t>チョウメ</t>
    </rPh>
    <phoneticPr fontId="55"/>
  </si>
  <si>
    <t>3-10-17 shibukawa shimizuku shizuokashi sizuoka prefecture 424-0053</t>
  </si>
  <si>
    <t>054-345-7777</t>
  </si>
  <si>
    <t>月/火/水/金 8：30～11：30　14：30～17：30
土　8：30～11：30　※祝日を除く</t>
  </si>
  <si>
    <t>https://shibukawa-naika.com/</t>
  </si>
  <si>
    <t>内科：EN／その他言語は遠隔通訳にて対応</t>
    <rPh sb="0" eb="2">
      <t>ナイカ</t>
    </rPh>
    <phoneticPr fontId="55"/>
  </si>
  <si>
    <t>医療法人社団オハナクリニック木の下</t>
    <rPh sb="0" eb="4">
      <t>イリョウホウジン</t>
    </rPh>
    <rPh sb="4" eb="6">
      <t>シャダン</t>
    </rPh>
    <rPh sb="14" eb="15">
      <t>キ</t>
    </rPh>
    <rPh sb="16" eb="17">
      <t>シタ</t>
    </rPh>
    <phoneticPr fontId="56"/>
  </si>
  <si>
    <t>iryohoujinshadan ohana clinic kinoshitacho</t>
  </si>
  <si>
    <t>424-0846</t>
  </si>
  <si>
    <t>静岡県静岡市清水区木の下町44-1</t>
    <rPh sb="0" eb="3">
      <t>シズオカケン</t>
    </rPh>
    <rPh sb="3" eb="10">
      <t>シズオカシシミズクキ</t>
    </rPh>
    <rPh sb="11" eb="13">
      <t>シタチョウ</t>
    </rPh>
    <phoneticPr fontId="55"/>
  </si>
  <si>
    <t>44-1kinoshitacho,shimizuku,shizuokashi,shizuokaprefecture,424-0846</t>
  </si>
  <si>
    <t>054-347-0300</t>
  </si>
  <si>
    <t>月/火/水/金　9:00～17:00　
木（予約のみ）17：00～20：00　
土（月２回）9：00～12：00</t>
    <rPh sb="0" eb="1">
      <t>ゲツ</t>
    </rPh>
    <rPh sb="2" eb="3">
      <t>カ</t>
    </rPh>
    <rPh sb="4" eb="5">
      <t>スイ</t>
    </rPh>
    <rPh sb="6" eb="7">
      <t>キン</t>
    </rPh>
    <rPh sb="20" eb="21">
      <t>モク</t>
    </rPh>
    <rPh sb="22" eb="24">
      <t>ヨヤク</t>
    </rPh>
    <rPh sb="40" eb="41">
      <t>ド</t>
    </rPh>
    <rPh sb="42" eb="43">
      <t>ツキ</t>
    </rPh>
    <rPh sb="43" eb="45">
      <t>ニカイ</t>
    </rPh>
    <phoneticPr fontId="55"/>
  </si>
  <si>
    <t>https://onana-clinic-kinoshitacho.com/</t>
  </si>
  <si>
    <t>産婦人科：EN／その他言語は遠隔通訳にて対応</t>
    <rPh sb="0" eb="4">
      <t>サンフジンカ</t>
    </rPh>
    <phoneticPr fontId="61"/>
  </si>
  <si>
    <t>LINEペイ・楽天ペイ（自費１万円以上利用可）</t>
    <rPh sb="7" eb="9">
      <t>ラクテン</t>
    </rPh>
    <rPh sb="12" eb="14">
      <t>ジヒ</t>
    </rPh>
    <rPh sb="15" eb="16">
      <t>マン</t>
    </rPh>
    <rPh sb="16" eb="17">
      <t>エン</t>
    </rPh>
    <rPh sb="17" eb="19">
      <t>イジョウ</t>
    </rPh>
    <rPh sb="19" eb="22">
      <t>リヨウカ</t>
    </rPh>
    <phoneticPr fontId="74"/>
  </si>
  <si>
    <t>静岡市立清水病院</t>
    <rPh sb="0" eb="4">
      <t>シズオカシリツ</t>
    </rPh>
    <rPh sb="4" eb="8">
      <t>シミズビョウイン</t>
    </rPh>
    <phoneticPr fontId="55"/>
  </si>
  <si>
    <t>Shizuoka City Shimizu Hospital</t>
  </si>
  <si>
    <t>424-8636</t>
  </si>
  <si>
    <t>静岡県静岡市清水区宮加三1231番地</t>
    <rPh sb="0" eb="3">
      <t>シズオカケン</t>
    </rPh>
    <rPh sb="3" eb="6">
      <t>シズオカシ</t>
    </rPh>
    <rPh sb="6" eb="9">
      <t>シミズク</t>
    </rPh>
    <rPh sb="9" eb="10">
      <t>ミヤ</t>
    </rPh>
    <rPh sb="10" eb="11">
      <t>カ</t>
    </rPh>
    <rPh sb="11" eb="12">
      <t>ミ</t>
    </rPh>
    <rPh sb="16" eb="18">
      <t>バンチ</t>
    </rPh>
    <phoneticPr fontId="55"/>
  </si>
  <si>
    <t>1231Miyakami Shimizu-ku Shizuoka City Shizuoka Prefecture</t>
  </si>
  <si>
    <t>054-336-1111</t>
  </si>
  <si>
    <t>月-金:8:30-15:30（夜間救急外来は輪番制対応)
土日・祝日：救急外来輪番制対応</t>
  </si>
  <si>
    <t>https://www.shimizuhospatal.com/</t>
  </si>
  <si>
    <t>内科、腎臓内科、血液内科、呼吸器内科、神経内科、消化器内科、循環器内科、糖尿内科、膠原病リウマチ内科、小児科、外科、整形外科、脳神経外科、呼吸器外科、皮膚科・形成外科、泌尿器科、産婦人科、乳腺外科、血管外科、眼科、耳鼻咽頭科、口腔外科、リハビリテーション科・技術科、放射線診断科、放射線治療科、麻酔科、病理診断科</t>
  </si>
  <si>
    <t>JCB、VISA、MASTER、MUFG、DC、UFJ、NICOS、AMEX、IEON、NISSENREN、SAION</t>
  </si>
  <si>
    <t>受付時間のみ対応可</t>
    <rPh sb="0" eb="4">
      <t>ウケツケジカン</t>
    </rPh>
    <rPh sb="6" eb="9">
      <t>タイオウカ</t>
    </rPh>
    <phoneticPr fontId="55"/>
  </si>
  <si>
    <t>24時間：EN,ZH,KO,RU,ID,ES,PT,MN,FR,FA,TL,NE,VI,TH,HI,ミャンマー語</t>
  </si>
  <si>
    <t>ポケトークを使用</t>
    <rPh sb="6" eb="8">
      <t>シヨウ</t>
    </rPh>
    <phoneticPr fontId="55"/>
  </si>
  <si>
    <t>森町家庭医療クリニック</t>
    <rPh sb="0" eb="2">
      <t>モリマチ</t>
    </rPh>
    <rPh sb="2" eb="4">
      <t>カテイ</t>
    </rPh>
    <rPh sb="4" eb="6">
      <t>イリョウ</t>
    </rPh>
    <phoneticPr fontId="56"/>
  </si>
  <si>
    <t>Mori Family Medicine Clinic</t>
  </si>
  <si>
    <t>437-0214</t>
  </si>
  <si>
    <t>静岡県周智郡森町草ケ谷387-1</t>
  </si>
  <si>
    <t>387-1, Kusagaya, Mori-machi,Shizuoka-pref, JAPAN 437-0214</t>
  </si>
  <si>
    <t>0538-85-1340</t>
  </si>
  <si>
    <t>月/火/水/金：8：15～16：00
木：8：15～11：30
土日祝日年末年始：休診</t>
  </si>
  <si>
    <t>http://www.morimachi-fc.com/</t>
  </si>
  <si>
    <t>内科：EN　心療内科：EN　小児科：EN　外科：EN　整形外科：EN　産婦人科：EN　皮膚科：EN　精神科：EN／その他言語は遠隔通訳にて対応</t>
  </si>
  <si>
    <t>VISA、MASTER、AMEX、Diners Club、JCB、DISCOVER、
DC、UFJ、NICOS、MUFG</t>
  </si>
  <si>
    <t>英語診療可能な医師在籍：要問合せ</t>
  </si>
  <si>
    <t>医療法人社団　藤野内科医院</t>
    <rPh sb="0" eb="2">
      <t>イリョウ</t>
    </rPh>
    <rPh sb="2" eb="4">
      <t>ホウジン</t>
    </rPh>
    <rPh sb="4" eb="6">
      <t>シャダン</t>
    </rPh>
    <rPh sb="7" eb="9">
      <t>フジノ</t>
    </rPh>
    <rPh sb="9" eb="11">
      <t>ナイカ</t>
    </rPh>
    <rPh sb="11" eb="13">
      <t>イイン</t>
    </rPh>
    <phoneticPr fontId="55"/>
  </si>
  <si>
    <t>Fujino Clinic</t>
  </si>
  <si>
    <t>431-0211</t>
  </si>
  <si>
    <t>静岡県浜松市西区舞阪町舞阪２１２１</t>
    <rPh sb="0" eb="3">
      <t>シズオカケン</t>
    </rPh>
    <rPh sb="3" eb="6">
      <t>ハママツシ</t>
    </rPh>
    <rPh sb="6" eb="8">
      <t>ニシク</t>
    </rPh>
    <rPh sb="8" eb="11">
      <t>マイサカチョウ</t>
    </rPh>
    <rPh sb="11" eb="13">
      <t>マイサカ</t>
    </rPh>
    <phoneticPr fontId="55"/>
  </si>
  <si>
    <t>２１２１Maisakachyo Maisaka,Nishiku, Hamamatsushi,Shizuoka prefecture,431-0211</t>
  </si>
  <si>
    <t>053-592-4151</t>
  </si>
  <si>
    <t>月/火/水/金　9：0０～11:30 15:00～１7：3０、
木/土 9：００～１1：3０</t>
    <rPh sb="0" eb="1">
      <t>ゲツ</t>
    </rPh>
    <rPh sb="2" eb="3">
      <t>カ</t>
    </rPh>
    <rPh sb="4" eb="5">
      <t>スイ</t>
    </rPh>
    <rPh sb="6" eb="7">
      <t>キン</t>
    </rPh>
    <rPh sb="32" eb="33">
      <t>モク</t>
    </rPh>
    <rPh sb="34" eb="35">
      <t>ツチ</t>
    </rPh>
    <phoneticPr fontId="55"/>
  </si>
  <si>
    <t>内科、小児科/遠隔通訳対応</t>
    <rPh sb="0" eb="2">
      <t>ナイカ</t>
    </rPh>
    <rPh sb="3" eb="6">
      <t>ショウニカ</t>
    </rPh>
    <phoneticPr fontId="55"/>
  </si>
  <si>
    <t>坂の上ファミリークリニック</t>
  </si>
  <si>
    <t>Sakanoue Family Clinic</t>
  </si>
  <si>
    <t>433-8113</t>
  </si>
  <si>
    <t>静岡県浜松市中区小豆餅4丁目4-20</t>
    <rPh sb="0" eb="2">
      <t>シズオカ</t>
    </rPh>
    <rPh sb="2" eb="3">
      <t>ケン</t>
    </rPh>
    <phoneticPr fontId="55"/>
  </si>
  <si>
    <t>4-4-20,Hamamatsushi, Shizuoka prefecture, 433-8113</t>
  </si>
  <si>
    <t>053-416-1164</t>
  </si>
  <si>
    <t>月・火・木・金:8:00-12:00　15：00-19：00
水・土：8：00-13：00</t>
  </si>
  <si>
    <t>http://www.sakanoue-fc.jp/</t>
  </si>
  <si>
    <t>内科、循環器内科、小児科、外科、緩和ケア内科/遠隔通訳対応</t>
    <rPh sb="0" eb="2">
      <t>ナイカ</t>
    </rPh>
    <rPh sb="3" eb="6">
      <t>ジュンカンキ</t>
    </rPh>
    <rPh sb="6" eb="8">
      <t>ナイカ</t>
    </rPh>
    <rPh sb="9" eb="11">
      <t>ショウニ</t>
    </rPh>
    <rPh sb="11" eb="12">
      <t>カ</t>
    </rPh>
    <rPh sb="13" eb="15">
      <t>ゲカ</t>
    </rPh>
    <rPh sb="16" eb="18">
      <t>カンワ</t>
    </rPh>
    <rPh sb="20" eb="22">
      <t>ナイカ</t>
    </rPh>
    <phoneticPr fontId="74"/>
  </si>
  <si>
    <t>ペイペイ</t>
  </si>
  <si>
    <t>トータルファミリーケア北西医院</t>
  </si>
  <si>
    <t>Kitanishi Clinic For Total Family Care</t>
  </si>
  <si>
    <t>416-0906</t>
  </si>
  <si>
    <t>静岡県富士市本市場148-1</t>
  </si>
  <si>
    <t>148-1,Motoichiba,Fuji-city,JAPAN</t>
  </si>
  <si>
    <t>0545-61-0119</t>
  </si>
  <si>
    <t>①8：30-12:00　(11:45受付終了)（月、火、木、金）
②15:30-18:00（月、木、金）（火曜のみ-17：00）
③8:30-12:00（土）
④8:30-10:30（第2、第3、第4水曜）</t>
  </si>
  <si>
    <t>https://kitanishi.jp/</t>
  </si>
  <si>
    <t>内科：EN,PT,ES　小児科：EN,PT,ES</t>
  </si>
  <si>
    <t>23愛知県</t>
  </si>
  <si>
    <t>JCHO中京病院</t>
    <rPh sb="4" eb="5">
      <t>チュウ</t>
    </rPh>
    <rPh sb="5" eb="6">
      <t>キョウ</t>
    </rPh>
    <rPh sb="6" eb="8">
      <t>ビョウイン</t>
    </rPh>
    <phoneticPr fontId="1"/>
  </si>
  <si>
    <t>Japan Community Healthcare Organization　Chukyo Hospital</t>
    <phoneticPr fontId="1"/>
  </si>
  <si>
    <t>457-8510</t>
  </si>
  <si>
    <t>名古屋市南区三条一丁目1-10</t>
    <rPh sb="0" eb="4">
      <t>ナゴヤシ</t>
    </rPh>
    <rPh sb="4" eb="6">
      <t>ミナミク</t>
    </rPh>
    <rPh sb="6" eb="8">
      <t>サンジョウ</t>
    </rPh>
    <rPh sb="8" eb="11">
      <t>イチチョウメ</t>
    </rPh>
    <phoneticPr fontId="46"/>
  </si>
  <si>
    <t>1-1-10 Sanjo Minami-ku Nagoya Japan</t>
  </si>
  <si>
    <t>052-691-7151</t>
  </si>
  <si>
    <t>月-金:8:30-11:00
（救急外来24時間対応)
土日・祝日：救急外来24時間対応</t>
    <phoneticPr fontId="46"/>
  </si>
  <si>
    <t>https://chukyo.jcho.go.jp/(日本語)、
https://chukyo.jcho.go.jp/news/operation-information-for-patient-and-family/（英語）
https://chukyo.jcho.go.jp/news/%e6%82%a3%e8%80%85%e5%8f%8a%e5%ae%b6%e5%b1%9e%e6%9d%a5%e9%99%a2%e6%8c%87%e5%8d%97/（中国語）</t>
    <phoneticPr fontId="9"/>
  </si>
  <si>
    <t>内科、血液・腫瘍内科、
内分泌・糖尿病内科、呼吸器内科、
循環器内科、消化器内科、
腎臓内科、脳神経内科、
精神心療科、小児科、
外科、脳神経外科、
心臓血管外科、呼吸器外科、
整形外科、皮膚科、
形成外科、泌尿器科、
産婦人科、眼科、
耳鼻咽喉科・頭頸部外科、
歯科口腔外科、放射線科、
救急科、麻酔科、
リハビリテーション科、
緩和支持治療科、
病理診断科、消化器外科
派遣医療通訳、電話通訳、ポケトークにて対応</t>
    <rPh sb="0" eb="2">
      <t>ナイカ</t>
    </rPh>
    <rPh sb="181" eb="186">
      <t>ショウカキゲカ</t>
    </rPh>
    <rPh sb="188" eb="190">
      <t>ハケン</t>
    </rPh>
    <rPh sb="190" eb="192">
      <t>イリョウ</t>
    </rPh>
    <rPh sb="192" eb="194">
      <t>ツウヤク</t>
    </rPh>
    <rPh sb="195" eb="197">
      <t>デンワ</t>
    </rPh>
    <rPh sb="197" eb="199">
      <t>ツウヤク</t>
    </rPh>
    <rPh sb="207" eb="209">
      <t>タイオウ</t>
    </rPh>
    <phoneticPr fontId="46"/>
  </si>
  <si>
    <t>VISA、
MASTER、
JCB、
DC、
NICOS</t>
  </si>
  <si>
    <t xml:space="preserve">あいち医療通訳システム（医療通訳者の派遣）
英語、中国語、ポルトガル語、スペイン語、フィリピン語、ベトナム語、タイ
語、インドネシア語、ネパール語、マレー語、アラビア語、韓国・朝鮮語、ミャンマー語、モ
ンゴル語
概ね午前９時から午後８時ま
で
</t>
    <phoneticPr fontId="1"/>
  </si>
  <si>
    <t>医療機関向けコミュニケーション支援サービス
ＭＥＬＯＮ
（ビデオ通訳）
英語、中国語、韓国語、ﾎﾟﾙﾄｶﾞﾙ語、ｽﾍﾟｲﾝ語
24時間
ﾍﾞﾄﾅﾑ御、ﾀｲ語、ロシア語、ﾈﾊﾟｰﾙ語
平日午前9時から午後6時まで
あいち医療通訳システム
（電話通訳）
英語、中国語、ポルトガル語、スペイン語、フィリピン語、韓国・朝鮮語、フィリピン語については、当面、平日
午前９時から午後６時まで
２４時間３６５日</t>
    <rPh sb="0" eb="2">
      <t>イリョウ</t>
    </rPh>
    <rPh sb="2" eb="4">
      <t>キカン</t>
    </rPh>
    <rPh sb="4" eb="5">
      <t>ム</t>
    </rPh>
    <rPh sb="15" eb="17">
      <t>シエン</t>
    </rPh>
    <rPh sb="32" eb="34">
      <t>ツウヤク</t>
    </rPh>
    <rPh sb="36" eb="38">
      <t>エイゴ</t>
    </rPh>
    <rPh sb="39" eb="42">
      <t>チュウゴクゴ</t>
    </rPh>
    <rPh sb="43" eb="46">
      <t>カンコクゴ</t>
    </rPh>
    <rPh sb="54" eb="55">
      <t>ゴ</t>
    </rPh>
    <rPh sb="61" eb="62">
      <t>ゴ</t>
    </rPh>
    <rPh sb="65" eb="67">
      <t>ジカン</t>
    </rPh>
    <rPh sb="73" eb="74">
      <t>ゴ</t>
    </rPh>
    <rPh sb="77" eb="78">
      <t>ゴ</t>
    </rPh>
    <rPh sb="82" eb="83">
      <t>ゴ</t>
    </rPh>
    <rPh sb="89" eb="90">
      <t>ゴ</t>
    </rPh>
    <rPh sb="91" eb="93">
      <t>ヘイジツ</t>
    </rPh>
    <rPh sb="93" eb="95">
      <t>ゴゼン</t>
    </rPh>
    <rPh sb="96" eb="97">
      <t>ジ</t>
    </rPh>
    <rPh sb="99" eb="101">
      <t>ゴゴ</t>
    </rPh>
    <rPh sb="102" eb="103">
      <t>ジ</t>
    </rPh>
    <rPh sb="120" eb="122">
      <t>デンワ</t>
    </rPh>
    <rPh sb="122" eb="124">
      <t>ツウヤク</t>
    </rPh>
    <phoneticPr fontId="9"/>
  </si>
  <si>
    <t xml:space="preserve">
ポケトーク、VoiceTra</t>
    <phoneticPr fontId="10"/>
  </si>
  <si>
    <t>日本赤十字社愛知医療センター名古屋第二病院</t>
    <rPh sb="0" eb="2">
      <t>ニホン</t>
    </rPh>
    <phoneticPr fontId="46"/>
  </si>
  <si>
    <t>Japanese Red Cross Aichi Medical Center Nagoya Daini Hospital</t>
    <phoneticPr fontId="1"/>
  </si>
  <si>
    <t>466-8650</t>
  </si>
  <si>
    <t>愛知県名古屋市昭和区妙見町2番地の9</t>
    <rPh sb="0" eb="3">
      <t>アイチケン</t>
    </rPh>
    <rPh sb="3" eb="7">
      <t>ナゴヤシ</t>
    </rPh>
    <rPh sb="7" eb="10">
      <t>ショウワク</t>
    </rPh>
    <rPh sb="10" eb="13">
      <t>ミョウケンチョウ</t>
    </rPh>
    <rPh sb="14" eb="16">
      <t>バンチ</t>
    </rPh>
    <phoneticPr fontId="46"/>
  </si>
  <si>
    <t>2-9 Myokencho, Showa-ku, Nagoya-shi, Aichi prefecture 466-8650</t>
  </si>
  <si>
    <t>052-832-1121</t>
  </si>
  <si>
    <t>月-金:初診8:00-11:00　再診8:00-11:30（救急外来24時間対応)
土日・祝日、年末年始（12月29日～1月3日）、創立記念日（5月1日）は休診日：救急外来24時間対応</t>
    <rPh sb="4" eb="6">
      <t>ショシン</t>
    </rPh>
    <rPh sb="17" eb="19">
      <t>サイシン</t>
    </rPh>
    <rPh sb="30" eb="32">
      <t>キュウキュウ</t>
    </rPh>
    <rPh sb="32" eb="34">
      <t>ガイライ</t>
    </rPh>
    <rPh sb="36" eb="38">
      <t>ジカン</t>
    </rPh>
    <rPh sb="38" eb="40">
      <t>タイオウ</t>
    </rPh>
    <rPh sb="42" eb="44">
      <t>ドニチ</t>
    </rPh>
    <rPh sb="45" eb="47">
      <t>シュクジツ</t>
    </rPh>
    <rPh sb="48" eb="50">
      <t>ネンマツ</t>
    </rPh>
    <rPh sb="50" eb="52">
      <t>ネンシ</t>
    </rPh>
    <rPh sb="55" eb="56">
      <t>ガツ</t>
    </rPh>
    <rPh sb="58" eb="59">
      <t>ニチ</t>
    </rPh>
    <rPh sb="61" eb="62">
      <t>ガツ</t>
    </rPh>
    <rPh sb="63" eb="64">
      <t>ニチ</t>
    </rPh>
    <rPh sb="66" eb="68">
      <t>ソウリツ</t>
    </rPh>
    <rPh sb="68" eb="71">
      <t>キネンビ</t>
    </rPh>
    <rPh sb="73" eb="74">
      <t>ガツ</t>
    </rPh>
    <rPh sb="75" eb="76">
      <t>ニチ</t>
    </rPh>
    <rPh sb="78" eb="80">
      <t>キュウシン</t>
    </rPh>
    <rPh sb="80" eb="81">
      <t>ビ</t>
    </rPh>
    <phoneticPr fontId="46"/>
  </si>
  <si>
    <t>https://www.nagoya2.jrc.or.jp　（日本語）
※下記3か国語はページ右上で切り替え可
https://www.nagoya2.jrc.or.jp/english/　（英語：トップページのみ）
https://www.nagoya2.jrc.or.jp/中文/　（中国語：トップページのみ）
https://www.nagoya2.jrc.or.jp/portugues/　（ポルトガル語：トップページ）</t>
    <rPh sb="31" eb="34">
      <t>ニホンゴ</t>
    </rPh>
    <rPh sb="38" eb="40">
      <t>カキ</t>
    </rPh>
    <rPh sb="42" eb="44">
      <t>コクゴ</t>
    </rPh>
    <rPh sb="48" eb="49">
      <t>ミギ</t>
    </rPh>
    <rPh sb="49" eb="50">
      <t>ウエ</t>
    </rPh>
    <rPh sb="51" eb="52">
      <t>キ</t>
    </rPh>
    <rPh sb="53" eb="54">
      <t>カ</t>
    </rPh>
    <rPh sb="97" eb="99">
      <t>エイゴ</t>
    </rPh>
    <rPh sb="145" eb="148">
      <t>チュウゴクゴ</t>
    </rPh>
    <rPh sb="206" eb="207">
      <t>ゴ</t>
    </rPh>
    <phoneticPr fontId="9"/>
  </si>
  <si>
    <t>救急科：EN
内科：EN
外科：EN
小児科：EN
精神科：EN
皮膚科：EN
脳神経外科：EN
泌尿器科：EN
整形外科：EN
眼科：EN
耳鼻咽喉科：EN
産科：EN
婦人科：EN
歯科：EN
その他：EN</t>
    <phoneticPr fontId="46"/>
  </si>
  <si>
    <t>あいち医療通訳システム通訳者派遣
EN.ZH.PT.ES.TL.VI.TH.ID.NE.MS.AR.KO.MN
概ね午前9時から午後8時
通訳者派遣,事前依頼必要</t>
    <rPh sb="3" eb="5">
      <t>イリョウ</t>
    </rPh>
    <rPh sb="5" eb="7">
      <t>ツウヤク</t>
    </rPh>
    <rPh sb="11" eb="14">
      <t>ツウヤクシャ</t>
    </rPh>
    <rPh sb="14" eb="16">
      <t>ハケン</t>
    </rPh>
    <rPh sb="56" eb="57">
      <t>オオム</t>
    </rPh>
    <rPh sb="58" eb="60">
      <t>ゴゼン</t>
    </rPh>
    <rPh sb="61" eb="62">
      <t>ジ</t>
    </rPh>
    <rPh sb="64" eb="66">
      <t>ゴゴ</t>
    </rPh>
    <rPh sb="67" eb="68">
      <t>ジ</t>
    </rPh>
    <phoneticPr fontId="1"/>
  </si>
  <si>
    <t>あいち医療通訳システム電話通訳24時間 EN,ZH,PT,ES,TL,KO　※タガログ語は、平日の午前9時から午後6時まで</t>
    <rPh sb="3" eb="5">
      <t>イリョウ</t>
    </rPh>
    <rPh sb="5" eb="7">
      <t>ツウヤク</t>
    </rPh>
    <rPh sb="11" eb="13">
      <t>デンワ</t>
    </rPh>
    <rPh sb="13" eb="15">
      <t>ツウヤク</t>
    </rPh>
    <rPh sb="17" eb="19">
      <t>ジカン</t>
    </rPh>
    <phoneticPr fontId="9"/>
  </si>
  <si>
    <t>自動翻訳ツール（翻訳アプリVoiceTra）：EN,XH,KO,RU,ID,MS,ES,PT,MN,FR,DE,TL,NE,VI,TH,PO,SI,HI,IT,KM,LO,AR</t>
    <rPh sb="0" eb="2">
      <t>ジドウ</t>
    </rPh>
    <rPh sb="2" eb="4">
      <t>ホンヤク</t>
    </rPh>
    <rPh sb="8" eb="10">
      <t>ホンヤク</t>
    </rPh>
    <phoneticPr fontId="9"/>
  </si>
  <si>
    <t>名古屋市立大学病院</t>
    <rPh sb="0" eb="3">
      <t>ナゴヤ</t>
    </rPh>
    <rPh sb="3" eb="9">
      <t>シリツダイガクビョウイン</t>
    </rPh>
    <phoneticPr fontId="46"/>
  </si>
  <si>
    <t>Nagoya City University Hospital</t>
  </si>
  <si>
    <t>467-8602</t>
  </si>
  <si>
    <t>愛知県名古屋市瑞穂区瑞穂町字川澄1</t>
    <rPh sb="0" eb="3">
      <t>アイチケン</t>
    </rPh>
    <rPh sb="3" eb="7">
      <t>ナゴヤシ</t>
    </rPh>
    <rPh sb="7" eb="10">
      <t>ミズホク</t>
    </rPh>
    <rPh sb="10" eb="13">
      <t>ミズホチョウ</t>
    </rPh>
    <rPh sb="13" eb="14">
      <t>アザ</t>
    </rPh>
    <rPh sb="14" eb="16">
      <t>カワスミ</t>
    </rPh>
    <phoneticPr fontId="46"/>
  </si>
  <si>
    <t>1, Kawasumi Mizuho-cho, Mizuho-ku, Nagoya, Aichi</t>
  </si>
  <si>
    <t>052-851-5511</t>
  </si>
  <si>
    <t>https://w3hosp.med.nagoya-cu.ac.jp/english/　（英語）
https://w3hosp.med.nagoya-cu.ac.jp/chinese/　（中国語）</t>
    <rPh sb="45" eb="47">
      <t>エイゴ</t>
    </rPh>
    <rPh sb="94" eb="97">
      <t>チュウゴクゴ</t>
    </rPh>
    <phoneticPr fontId="1"/>
  </si>
  <si>
    <t>総合内科・総合診療科、消化器内科、肝・膵臓内科、
呼吸器・アレルギー内科、リウマチ・膠原病内科、
循環器内科、内分泌・糖尿病内科、血液・腫瘍内科、
脳神経内科、腎臓内科、消化器・一般外科、呼吸器外科、
心臓血管外科、小児外科、乳腺外科、整形外科、産婦人科、
小児科、アイセンター（眼科）、耳鼻いんこう科、形成外科、
皮膚科、泌尿器科、小児泌尿器科、こころの医療センター、
放射線治療科、放射線診断・IVR科、麻酔科、脳神経外科、
歯科口腔外科、救急科、リハビリテーション科
※遠隔通訳を活用して多言語に対応</t>
    <phoneticPr fontId="46"/>
  </si>
  <si>
    <t>UFJカード
MUFGカード
JCBカード
アメリカン・エキスプレス・カード
NICOSカード
VISAカード
ダイナースカード
DCカード
Master Card カード
ディスカバーカード</t>
  </si>
  <si>
    <t>あいち医療通訳システム（医療通訳者の派遣）
英語、中国語ZH、ポルトガル語PT、スペイン語ES、フィリピン語TL、ベトナム語VI、タイ語TH、インドネシア語ID、ネパール語NE、マレー語MS、アラビア語AR、韓国・朝鮮語KO、ミャンマー語MY、モンゴル語MN
概ね午前９時から午後８時まで,事前依頼必要</t>
    <phoneticPr fontId="1"/>
  </si>
  <si>
    <t xml:space="preserve">医療通訳サービスmediPhone（メディフォン）　（ビデオ通訳）英語EN、中国語ZH、韓国語KO、ポルトガル語PT、スペイン語ES、タイ語TH、ベトナム語VI、ロシア語RU、インドネシア語ID、広東語YUE、タガログ語TL、ネパール語NE、ヒンディー語HI、フランス語FR、ペルシャ語FA、ミャンマー語MY、モンゴル語MN　24時間
（電話通訳）英語EN、中国語ZH、韓国語KO、ポルトガル語PT、スペイン語ES、タイ語TH、ベトナム語VI、ロシア語RU、イタリア語IT、インドネシア語ID、クメール語KM、タガログ語TL、ドイツ語DE、ネパール語NE、ヒンディー語HI、フランス語FR、マレー語MS、ミャンマー語MY、モンゴル語MN、ウクライナ語UK、ウルドゥー語UR、広東語YUE、シンハラ語SI、タミル語TA、ダリー語PRS、トルコ語TR、パシュトー語PS、ペルシャ語FA、ベンガル語BN、ラオス語LO、アラビア語AR　24時間
</t>
    <rPh sb="2" eb="4">
      <t>ツウヤク</t>
    </rPh>
    <phoneticPr fontId="6"/>
  </si>
  <si>
    <t>2313 名古屋・尾張中部</t>
    <phoneticPr fontId="10"/>
  </si>
  <si>
    <t>名古屋共立病院</t>
    <rPh sb="0" eb="3">
      <t>ナゴヤ</t>
    </rPh>
    <rPh sb="3" eb="5">
      <t>キョウリツ</t>
    </rPh>
    <rPh sb="5" eb="7">
      <t>ビョウイン</t>
    </rPh>
    <phoneticPr fontId="9"/>
  </si>
  <si>
    <t>Nagoya Kyoritsu Hospital</t>
  </si>
  <si>
    <t>454-0933</t>
  </si>
  <si>
    <t>愛知県名古屋市中川区法華一丁目１７２番地</t>
    <rPh sb="0" eb="3">
      <t>アイチケン</t>
    </rPh>
    <rPh sb="3" eb="7">
      <t>ナゴヤシ</t>
    </rPh>
    <rPh sb="7" eb="10">
      <t>ナカガワク</t>
    </rPh>
    <rPh sb="10" eb="12">
      <t>ホッケ</t>
    </rPh>
    <rPh sb="12" eb="15">
      <t>イッチョウメ</t>
    </rPh>
    <rPh sb="18" eb="20">
      <t>バンチ</t>
    </rPh>
    <phoneticPr fontId="9"/>
  </si>
  <si>
    <t>1-172Hokke,Nakagawa-ku,Nagoya,Aichi,454-0933</t>
  </si>
  <si>
    <t>052-362-5151</t>
  </si>
  <si>
    <t xml:space="preserve">9：00～17：30※土日祝日年末年始除く（処置手術等で対応できない場合あり）
</t>
    <rPh sb="11" eb="13">
      <t>ドニチ</t>
    </rPh>
    <rPh sb="13" eb="15">
      <t>シュクジツ</t>
    </rPh>
    <rPh sb="15" eb="17">
      <t>ネンマツ</t>
    </rPh>
    <rPh sb="17" eb="19">
      <t>ネンシ</t>
    </rPh>
    <rPh sb="19" eb="20">
      <t>ノゾ</t>
    </rPh>
    <rPh sb="22" eb="24">
      <t>ショチ</t>
    </rPh>
    <rPh sb="24" eb="26">
      <t>シュジュツ</t>
    </rPh>
    <rPh sb="26" eb="27">
      <t>ナド</t>
    </rPh>
    <rPh sb="28" eb="30">
      <t>タイオウ</t>
    </rPh>
    <rPh sb="34" eb="36">
      <t>バアイ</t>
    </rPh>
    <phoneticPr fontId="9"/>
  </si>
  <si>
    <t>https://www.kaikou.or.jp/kyouritsu/(日本語
https://www.kaikou.or.jp/kyouritsu/en/index.html(英語)
https://www.kaikou.or.jp/kyouritsu/ch/index.html(中国語)</t>
    <phoneticPr fontId="6"/>
  </si>
  <si>
    <t>救急科：EN、ZH
内科：EN、ZH
外科：EN、ZH
その他：EN、ZH</t>
    <phoneticPr fontId="6"/>
  </si>
  <si>
    <t>WechatPay
AliPay
交通系IC
コード決済</t>
    <phoneticPr fontId="1"/>
  </si>
  <si>
    <t>EN、ZH
9：00～17：30在中※土日祝日年末年始除く</t>
  </si>
  <si>
    <t>ZH
・9：00～17：30在中
　　　※土日祝日年末年始除く
　　　※予約制
・派遣依頼の場合は、あいち医療通訳システムを利用（受診の三日前までに事前予約必要）</t>
    <rPh sb="36" eb="38">
      <t>ヨヤク</t>
    </rPh>
    <rPh sb="38" eb="39">
      <t>セイ</t>
    </rPh>
    <phoneticPr fontId="9"/>
  </si>
  <si>
    <t>・電話等の通信機器による通訳
・あいち医療通訳システム（土日祝を除く受診の三日前までに事前予約必要）</t>
    <rPh sb="19" eb="21">
      <t>イリョウ</t>
    </rPh>
    <rPh sb="21" eb="23">
      <t>ツウヤク</t>
    </rPh>
    <rPh sb="28" eb="30">
      <t>ドニチ</t>
    </rPh>
    <rPh sb="30" eb="31">
      <t>シュク</t>
    </rPh>
    <rPh sb="32" eb="33">
      <t>ノゾ</t>
    </rPh>
    <rPh sb="34" eb="36">
      <t>ジュシン</t>
    </rPh>
    <rPh sb="37" eb="40">
      <t>ミッカマエ</t>
    </rPh>
    <rPh sb="43" eb="45">
      <t>ジゼン</t>
    </rPh>
    <rPh sb="45" eb="47">
      <t>ヨヤク</t>
    </rPh>
    <rPh sb="47" eb="49">
      <t>ヒツヨウ</t>
    </rPh>
    <phoneticPr fontId="6"/>
  </si>
  <si>
    <t>・ポケトーク</t>
    <phoneticPr fontId="1"/>
  </si>
  <si>
    <t>藤田医科大学ばんたね病院</t>
    <rPh sb="0" eb="6">
      <t>フジタイカダイガク</t>
    </rPh>
    <rPh sb="10" eb="12">
      <t>ビョウイン</t>
    </rPh>
    <phoneticPr fontId="9"/>
  </si>
  <si>
    <t>FUJITA HEALTH UNIVERSITY
BANTANE HOSPITAL</t>
  </si>
  <si>
    <t>454-8509</t>
  </si>
  <si>
    <t>愛知県名古屋市尾頭橋三丁目6番10号</t>
    <rPh sb="0" eb="3">
      <t>アイチケン</t>
    </rPh>
    <rPh sb="3" eb="7">
      <t>ナゴヤシ</t>
    </rPh>
    <rPh sb="7" eb="10">
      <t>オトウバシ</t>
    </rPh>
    <rPh sb="10" eb="13">
      <t>サンチョウメ</t>
    </rPh>
    <rPh sb="14" eb="15">
      <t>バン</t>
    </rPh>
    <rPh sb="17" eb="18">
      <t>ゴウ</t>
    </rPh>
    <phoneticPr fontId="9"/>
  </si>
  <si>
    <t>3-6-10,Otobashi,Nakagawa-ku,Nagoya-shi,
Aichi prefecture,454-8509</t>
  </si>
  <si>
    <t>052-321-8171</t>
  </si>
  <si>
    <t>月-金：8:45～17:00
土：8:45～12:30</t>
    <rPh sb="15" eb="16">
      <t>ツチ</t>
    </rPh>
    <phoneticPr fontId="9"/>
  </si>
  <si>
    <t>https://bantane.fujita-hu.ac.jp/</t>
    <phoneticPr fontId="6"/>
  </si>
  <si>
    <t>内科、呼吸器内科、消化器内科、内分泌内科、脳神経内科、
循環器内科、腎臓内科、精神科、小児科、外科、整形外科、
形成外科・美容外科、脳神経外科、皮膚科、泌尿器科、産婦人科、
眼科、耳鼻咽喉科、麻酔科、放射線科、リハビリテーション科、
病理診断科、救急科、アレルギー科、心臓血管外科、呼吸器外科、乳腺外科
（EN,ZH等：あいち医療通訳システム、Voice Tra、ポケトーク、タブレットまたは言語の分かる職員にて対応）</t>
    <rPh sb="39" eb="42">
      <t>セイシンカ</t>
    </rPh>
    <rPh sb="117" eb="122">
      <t>ビョウリシンダンカ</t>
    </rPh>
    <rPh sb="134" eb="140">
      <t>シンゾウケッカンゲカ</t>
    </rPh>
    <rPh sb="141" eb="146">
      <t>コキュウキゲカ</t>
    </rPh>
    <rPh sb="147" eb="151">
      <t>ニュウセンゲカ</t>
    </rPh>
    <rPh sb="158" eb="159">
      <t>トウ</t>
    </rPh>
    <phoneticPr fontId="6"/>
  </si>
  <si>
    <t>・ポケトーク、タブレットを使用して、多言語対応
・外国語対応できる職員にてサポート</t>
    <phoneticPr fontId="1"/>
  </si>
  <si>
    <t>2313 名古屋・尾張中部</t>
  </si>
  <si>
    <t>はやかわこころのクリニック一社</t>
    <rPh sb="13" eb="15">
      <t>イッシャ</t>
    </rPh>
    <phoneticPr fontId="9"/>
  </si>
  <si>
    <t>Hayakawa Mental Health Clinic Issha</t>
  </si>
  <si>
    <t>465-0093</t>
  </si>
  <si>
    <t>愛知県名古屋市名東区一社２丁目８番　オオタ一社ビル２階</t>
    <rPh sb="0" eb="3">
      <t>アイチケン</t>
    </rPh>
    <rPh sb="3" eb="7">
      <t>ナゴヤシ</t>
    </rPh>
    <rPh sb="7" eb="10">
      <t>メイトウク</t>
    </rPh>
    <rPh sb="10" eb="12">
      <t>イッシャ</t>
    </rPh>
    <rPh sb="13" eb="15">
      <t>チョウメ</t>
    </rPh>
    <rPh sb="16" eb="17">
      <t>バン</t>
    </rPh>
    <rPh sb="21" eb="23">
      <t>イッシャ</t>
    </rPh>
    <rPh sb="26" eb="27">
      <t>カイ</t>
    </rPh>
    <phoneticPr fontId="9"/>
  </si>
  <si>
    <t>2F Ota Issha Bldg., Issha2-8 Meito-ku, Nagoya, Aichi, 465-0093</t>
  </si>
  <si>
    <t>070-1482-7582</t>
  </si>
  <si>
    <t>火水金: 9:30-12:30, 14:30-17:30、木土: 9:30-13:00</t>
    <phoneticPr fontId="9"/>
  </si>
  <si>
    <t>https://hayakawakokoro.com/</t>
    <phoneticPr fontId="9"/>
  </si>
  <si>
    <t>精神科：EN</t>
    <phoneticPr fontId="9"/>
  </si>
  <si>
    <t>木曜＆土曜9:30-13:00: EN</t>
    <rPh sb="0" eb="2">
      <t>モクヨウ</t>
    </rPh>
    <rPh sb="3" eb="5">
      <t>ドヨウ</t>
    </rPh>
    <phoneticPr fontId="16"/>
  </si>
  <si>
    <t>要予約:EN</t>
    <rPh sb="0" eb="3">
      <t>ヨウヨヤク</t>
    </rPh>
    <phoneticPr fontId="9"/>
  </si>
  <si>
    <t>猪子石ファミリークリニック</t>
    <rPh sb="0" eb="3">
      <t>イノコイシ</t>
    </rPh>
    <phoneticPr fontId="9"/>
  </si>
  <si>
    <t>Inokoishi Family Clinic</t>
  </si>
  <si>
    <t>465-0004</t>
  </si>
  <si>
    <t>名古屋市名東区香南１－２１１</t>
    <rPh sb="0" eb="9">
      <t>ナゴヤシメイトウクコウナン</t>
    </rPh>
    <phoneticPr fontId="9"/>
  </si>
  <si>
    <t xml:space="preserve"> nagoya meito-ku kounan 1-211</t>
  </si>
  <si>
    <t>052-777-0078</t>
  </si>
  <si>
    <t>月-土:9:00～12:00
月　火　金　14:00～17:00</t>
    <phoneticPr fontId="9"/>
  </si>
  <si>
    <t>https://www.inokoishi-f-c.com/</t>
    <phoneticPr fontId="10"/>
  </si>
  <si>
    <t>内科　泌尿器科　英語</t>
    <rPh sb="0" eb="2">
      <t>ナイカ</t>
    </rPh>
    <rPh sb="3" eb="7">
      <t>ヒニョウキカ</t>
    </rPh>
    <rPh sb="8" eb="10">
      <t>エイゴ</t>
    </rPh>
    <phoneticPr fontId="9"/>
  </si>
  <si>
    <t>診療所</t>
    <rPh sb="0" eb="2">
      <t>シンリョウ</t>
    </rPh>
    <rPh sb="2" eb="3">
      <t>ジョ</t>
    </rPh>
    <phoneticPr fontId="1"/>
  </si>
  <si>
    <t>初期救急医療機関</t>
    <phoneticPr fontId="9"/>
  </si>
  <si>
    <t>月・火・金曜日9:00～17:00、水・土曜日9:00～12:00</t>
    <rPh sb="0" eb="1">
      <t>ゲツ</t>
    </rPh>
    <rPh sb="2" eb="3">
      <t>カ</t>
    </rPh>
    <rPh sb="4" eb="7">
      <t>キンヨウビ</t>
    </rPh>
    <rPh sb="18" eb="19">
      <t>スイ</t>
    </rPh>
    <rPh sb="20" eb="23">
      <t>ドヨウビ</t>
    </rPh>
    <phoneticPr fontId="16"/>
  </si>
  <si>
    <t>虹ヶ丘クリニック</t>
    <phoneticPr fontId="10"/>
  </si>
  <si>
    <t>Nijigaoka Clinic</t>
    <phoneticPr fontId="10"/>
  </si>
  <si>
    <t>465-0077</t>
  </si>
  <si>
    <t>愛知県名古屋市名東区植園町1-2</t>
    <rPh sb="0" eb="3">
      <t>アイチケン</t>
    </rPh>
    <rPh sb="3" eb="7">
      <t>ナゴヤシ</t>
    </rPh>
    <rPh sb="7" eb="13">
      <t>メイトウクショクエンマチ</t>
    </rPh>
    <phoneticPr fontId="9"/>
  </si>
  <si>
    <t>1-2 Uesono-cho, Meito-ku,
Nagoya-shi, Aichi-prefecture, 
465-0077</t>
    <phoneticPr fontId="10"/>
  </si>
  <si>
    <t>052-782-7006</t>
    <phoneticPr fontId="10"/>
  </si>
  <si>
    <t>月火水金土9:30～12:00
月火水金 16:30～19:00</t>
    <phoneticPr fontId="9"/>
  </si>
  <si>
    <t>https://itp.ne.jp/info/236154031148921090/shop/</t>
    <phoneticPr fontId="9"/>
  </si>
  <si>
    <t>内科:EN</t>
    <phoneticPr fontId="13"/>
  </si>
  <si>
    <t>英語</t>
    <phoneticPr fontId="9"/>
  </si>
  <si>
    <t>月火水金土　9:30～12:00
月火水金　16:30～19:00
英語を話せる医師による外来:EN</t>
    <phoneticPr fontId="10"/>
  </si>
  <si>
    <t>うららクリニック</t>
    <phoneticPr fontId="10"/>
  </si>
  <si>
    <t>URARA CLINIC</t>
  </si>
  <si>
    <t>457-0862</t>
    <phoneticPr fontId="10"/>
  </si>
  <si>
    <t>名古屋市南区内田橋2-31-3　須原ビル1階</t>
    <phoneticPr fontId="9"/>
  </si>
  <si>
    <t xml:space="preserve">2-31-3-1F　Uchidabashi Minami-ku Nagoya-shi  JAPAN </t>
    <phoneticPr fontId="1"/>
  </si>
  <si>
    <t>052-825-3352</t>
  </si>
  <si>
    <t>月火水木金土：9：00～12：00
月火木土：16：00～18：00</t>
    <phoneticPr fontId="9"/>
  </si>
  <si>
    <t>https://www.urara-clinic.com</t>
    <phoneticPr fontId="9"/>
  </si>
  <si>
    <t>内科・小児科・眼科：EN</t>
    <phoneticPr fontId="13"/>
  </si>
  <si>
    <t>VISA</t>
    <phoneticPr fontId="1"/>
  </si>
  <si>
    <t>いとう歯科</t>
    <rPh sb="3" eb="5">
      <t>シカ</t>
    </rPh>
    <phoneticPr fontId="9"/>
  </si>
  <si>
    <t>ITO　DENTAL　OFFICE</t>
  </si>
  <si>
    <t>454-0961</t>
    <phoneticPr fontId="9"/>
  </si>
  <si>
    <t>愛知県名古屋市中川区戸田明正2-2806</t>
    <rPh sb="0" eb="3">
      <t>アイチケン</t>
    </rPh>
    <rPh sb="3" eb="7">
      <t>ナゴヤシ</t>
    </rPh>
    <rPh sb="7" eb="10">
      <t>ナカガワク</t>
    </rPh>
    <rPh sb="10" eb="12">
      <t>トダ</t>
    </rPh>
    <rPh sb="12" eb="14">
      <t>メイセイ</t>
    </rPh>
    <phoneticPr fontId="9"/>
  </si>
  <si>
    <t>2-2806　doda-meisei nakagawa-ku nagoya-shi aichi prefecture,454-0961</t>
  </si>
  <si>
    <t>052-432-2030</t>
  </si>
  <si>
    <t>月-水、金、土:9:30-12:00</t>
    <rPh sb="2" eb="3">
      <t>スイ</t>
    </rPh>
    <rPh sb="6" eb="7">
      <t>ツチ</t>
    </rPh>
    <phoneticPr fontId="9"/>
  </si>
  <si>
    <t>http://4322030.com</t>
    <phoneticPr fontId="10"/>
  </si>
  <si>
    <t>VISA、MASTER、JCB、中国銀聯</t>
    <phoneticPr fontId="1"/>
  </si>
  <si>
    <t>TF栄矯正歯科クリニック</t>
    <rPh sb="2" eb="3">
      <t>サk</t>
    </rPh>
    <rPh sb="3" eb="12">
      <t>キョ</t>
    </rPh>
    <phoneticPr fontId="9"/>
  </si>
  <si>
    <t>TF Sakae Orthodontic Clinic</t>
  </si>
  <si>
    <t>460-0008</t>
  </si>
  <si>
    <t>名古屋市中区栄2-4-3　
TF広小路本町ビル6F</t>
    <phoneticPr fontId="9"/>
  </si>
  <si>
    <t>TF Hirokoujihonmachi Buld.6F　2-4-3 Sakae,Naka-ku,Nagoya,Japan 460-0008</t>
  </si>
  <si>
    <t>052-219-8588</t>
  </si>
  <si>
    <t>10:00-18:30
月火水金土日曜日（木曜日以外）</t>
    <phoneticPr fontId="9"/>
  </si>
  <si>
    <t>http://www.tfsakae.jp/</t>
    <phoneticPr fontId="9"/>
  </si>
  <si>
    <t>矯正歯科・歯科・英語</t>
    <rPh sb="0" eb="5">
      <t>キョ</t>
    </rPh>
    <rPh sb="5" eb="8">
      <t>シカ</t>
    </rPh>
    <rPh sb="8" eb="10">
      <t>エイg</t>
    </rPh>
    <phoneticPr fontId="48"/>
  </si>
  <si>
    <t>英語</t>
    <rPh sb="0" eb="2">
      <t>エイg</t>
    </rPh>
    <phoneticPr fontId="9"/>
  </si>
  <si>
    <t>英語</t>
    <rPh sb="0" eb="2">
      <t>エイg</t>
    </rPh>
    <phoneticPr fontId="10"/>
  </si>
  <si>
    <t>山中歯科医院</t>
    <rPh sb="0" eb="2">
      <t>ヤマナカ</t>
    </rPh>
    <rPh sb="2" eb="4">
      <t>シカ</t>
    </rPh>
    <rPh sb="4" eb="6">
      <t>イイン</t>
    </rPh>
    <phoneticPr fontId="9"/>
  </si>
  <si>
    <t>yamanaka dental clinic</t>
  </si>
  <si>
    <t>456-0058</t>
  </si>
  <si>
    <t>名古屋市熱田区六番2-1-27</t>
    <rPh sb="0" eb="4">
      <t>ナゴヤシ</t>
    </rPh>
    <rPh sb="4" eb="7">
      <t>アツタク</t>
    </rPh>
    <rPh sb="7" eb="9">
      <t>ロクバン</t>
    </rPh>
    <phoneticPr fontId="9"/>
  </si>
  <si>
    <t>2-1-27Rokubana　Atsuta-ku　Nagoya-shi</t>
    <phoneticPr fontId="1"/>
  </si>
  <si>
    <t>052-652-2804</t>
  </si>
  <si>
    <t>月-金:8：30-12：30　14：30-18：30
休診日　土日木・祝日</t>
    <rPh sb="27" eb="29">
      <t>キュウシン</t>
    </rPh>
    <rPh sb="29" eb="30">
      <t>ビ</t>
    </rPh>
    <rPh sb="31" eb="33">
      <t>ドニチ</t>
    </rPh>
    <rPh sb="33" eb="34">
      <t>モク</t>
    </rPh>
    <rPh sb="35" eb="37">
      <t>シュクジツ</t>
    </rPh>
    <phoneticPr fontId="9"/>
  </si>
  <si>
    <t>http://yamanakashika.org/　日本語
https://yamanaka-d.com/　　英語</t>
    <rPh sb="26" eb="29">
      <t>ニホンゴ</t>
    </rPh>
    <rPh sb="55" eb="57">
      <t>エイゴ</t>
    </rPh>
    <phoneticPr fontId="9"/>
  </si>
  <si>
    <t>うえのだ歯科</t>
    <rPh sb="4" eb="6">
      <t>シカ</t>
    </rPh>
    <phoneticPr fontId="10"/>
  </si>
  <si>
    <t>UENODA DENTAL CLINIC</t>
  </si>
  <si>
    <t>458-0044</t>
    <phoneticPr fontId="9"/>
  </si>
  <si>
    <t>名古屋市緑区池上台１−１７２</t>
    <rPh sb="0" eb="9">
      <t>ナゴヤシミドリクイケガミダイ</t>
    </rPh>
    <phoneticPr fontId="9"/>
  </si>
  <si>
    <t>1-172,Ikegamidai,Midoriku,Nagoya,Aichi,</t>
  </si>
  <si>
    <t>052-892-8200</t>
  </si>
  <si>
    <t>月火水金土　9：10〜12：30
月火水金　14：00〜19：00
土　14：00〜16：30</t>
    <rPh sb="0" eb="1">
      <t>ゲツ</t>
    </rPh>
    <rPh sb="1" eb="3">
      <t>カスイ</t>
    </rPh>
    <rPh sb="3" eb="5">
      <t>キンド</t>
    </rPh>
    <phoneticPr fontId="9"/>
  </si>
  <si>
    <t>http://www.uenoda-dental.com</t>
    <phoneticPr fontId="10"/>
  </si>
  <si>
    <t>歯科：英語</t>
    <rPh sb="0" eb="2">
      <t>シカ</t>
    </rPh>
    <rPh sb="3" eb="5">
      <t>エイゴ</t>
    </rPh>
    <phoneticPr fontId="10"/>
  </si>
  <si>
    <t>あさひ歯科</t>
    <rPh sb="3" eb="5">
      <t>シカ</t>
    </rPh>
    <phoneticPr fontId="14"/>
  </si>
  <si>
    <t>asahi dental clinic</t>
  </si>
  <si>
    <t>463－0036</t>
    <phoneticPr fontId="9"/>
  </si>
  <si>
    <t>名古屋市守山区向台１－３０８－１</t>
    <rPh sb="0" eb="4">
      <t>ナゴヤシ</t>
    </rPh>
    <rPh sb="4" eb="7">
      <t>モリヤマク</t>
    </rPh>
    <rPh sb="7" eb="8">
      <t>ム</t>
    </rPh>
    <rPh sb="8" eb="9">
      <t>ダイ</t>
    </rPh>
    <phoneticPr fontId="9"/>
  </si>
  <si>
    <t>1-308-1、Mukaedai  Moriyamaku  Nagoya Japan</t>
  </si>
  <si>
    <t>052-776-5959</t>
  </si>
  <si>
    <t>月火水金　9:00-19:00
土　　　　9:00-17:00</t>
    <rPh sb="1" eb="2">
      <t>カ</t>
    </rPh>
    <rPh sb="2" eb="3">
      <t>スイ</t>
    </rPh>
    <rPh sb="3" eb="4">
      <t>キン</t>
    </rPh>
    <phoneticPr fontId="9"/>
  </si>
  <si>
    <t>やざわ歯科</t>
    <rPh sb="3" eb="5">
      <t>シカ</t>
    </rPh>
    <phoneticPr fontId="10"/>
  </si>
  <si>
    <t>Yazawa Dental Clinic</t>
  </si>
  <si>
    <t>468-0073</t>
  </si>
  <si>
    <t>愛知県名古屋市天白区塩釜口2丁目1501</t>
    <rPh sb="0" eb="3">
      <t>アイチケン</t>
    </rPh>
    <rPh sb="3" eb="7">
      <t>ナゴヤシ</t>
    </rPh>
    <rPh sb="7" eb="10">
      <t>テンパクク</t>
    </rPh>
    <rPh sb="10" eb="13">
      <t>シオガマグチ</t>
    </rPh>
    <rPh sb="14" eb="16">
      <t>チョウメ</t>
    </rPh>
    <phoneticPr fontId="9"/>
  </si>
  <si>
    <t>2-1501,Shiogamaguti,Nagoyashi,Aitiprefecture,468-0073</t>
    <phoneticPr fontId="1"/>
  </si>
  <si>
    <t>052-835-5200</t>
  </si>
  <si>
    <t>月火水金：9：30-13：00
15：00-20：00
土：9：30-13：00
15：00-20：00-18：00</t>
    <rPh sb="0" eb="1">
      <t>ゲツ</t>
    </rPh>
    <rPh sb="1" eb="2">
      <t>カ</t>
    </rPh>
    <rPh sb="2" eb="3">
      <t>スイ</t>
    </rPh>
    <rPh sb="3" eb="4">
      <t>キン</t>
    </rPh>
    <phoneticPr fontId="9"/>
  </si>
  <si>
    <t>歯科：EN</t>
    <rPh sb="0" eb="2">
      <t>シカ</t>
    </rPh>
    <phoneticPr fontId="10"/>
  </si>
  <si>
    <t>白井歯科医院</t>
    <rPh sb="0" eb="2">
      <t>シライ</t>
    </rPh>
    <rPh sb="2" eb="4">
      <t>シカ</t>
    </rPh>
    <rPh sb="4" eb="6">
      <t>イイン</t>
    </rPh>
    <phoneticPr fontId="10"/>
  </si>
  <si>
    <t>SHIRAI DENTAL CLINC</t>
  </si>
  <si>
    <t>455-0013</t>
  </si>
  <si>
    <t>名古屋市港区港陽1丁目9-14</t>
    <rPh sb="0" eb="4">
      <t>ナゴヤシ</t>
    </rPh>
    <rPh sb="4" eb="6">
      <t>ミナトク</t>
    </rPh>
    <rPh sb="6" eb="7">
      <t>ミナト</t>
    </rPh>
    <rPh sb="7" eb="8">
      <t>ヨウ</t>
    </rPh>
    <rPh sb="9" eb="11">
      <t>チョウメ</t>
    </rPh>
    <phoneticPr fontId="9"/>
  </si>
  <si>
    <t>1-9-14kouyou,minatoku,nagoyashi</t>
  </si>
  <si>
    <t>052-661-1979</t>
    <phoneticPr fontId="8"/>
  </si>
  <si>
    <t>月-土:9:00-12:00
月-土:14:00-18:00
木・日・祝：休診</t>
    <rPh sb="2" eb="3">
      <t>ド</t>
    </rPh>
    <phoneticPr fontId="9"/>
  </si>
  <si>
    <t>http://shiraidc.com</t>
    <phoneticPr fontId="9"/>
  </si>
  <si>
    <t>paypay
origamipay</t>
    <phoneticPr fontId="1"/>
  </si>
  <si>
    <t>元木歯科</t>
    <rPh sb="0" eb="2">
      <t>モトキ</t>
    </rPh>
    <rPh sb="2" eb="4">
      <t>シカ</t>
    </rPh>
    <phoneticPr fontId="14"/>
  </si>
  <si>
    <t>Motoki Dental Clinic</t>
  </si>
  <si>
    <t>456-0021</t>
    <phoneticPr fontId="9"/>
  </si>
  <si>
    <t>愛知県名古屋市熱田区夜寒町4－18</t>
    <rPh sb="0" eb="3">
      <t>アイチケン</t>
    </rPh>
    <rPh sb="3" eb="7">
      <t>ナゴヤシ</t>
    </rPh>
    <rPh sb="7" eb="10">
      <t>アツタク</t>
    </rPh>
    <rPh sb="10" eb="12">
      <t>ヨサム</t>
    </rPh>
    <rPh sb="12" eb="13">
      <t>チョウ</t>
    </rPh>
    <phoneticPr fontId="9"/>
  </si>
  <si>
    <t>Aichi-ken Nagoya-shi Astuta-ku Yosamu-cho 4-18</t>
  </si>
  <si>
    <t>052-678-8001</t>
  </si>
  <si>
    <t>月-金:9:30-19:00
土：9：30－17：00</t>
    <rPh sb="15" eb="16">
      <t>ツチ</t>
    </rPh>
    <phoneticPr fontId="9"/>
  </si>
  <si>
    <t>歯科：英語、タカログ語</t>
    <rPh sb="0" eb="2">
      <t>シカ</t>
    </rPh>
    <rPh sb="3" eb="5">
      <t>エイゴ</t>
    </rPh>
    <rPh sb="10" eb="11">
      <t>ゴ</t>
    </rPh>
    <phoneticPr fontId="10"/>
  </si>
  <si>
    <t>藤井歯科医院</t>
    <rPh sb="0" eb="2">
      <t>フジイ</t>
    </rPh>
    <rPh sb="2" eb="4">
      <t>シカ</t>
    </rPh>
    <rPh sb="4" eb="6">
      <t>イイン</t>
    </rPh>
    <phoneticPr fontId="46"/>
  </si>
  <si>
    <t>FUJII DENTAL CLINIC</t>
    <phoneticPr fontId="1"/>
  </si>
  <si>
    <t>名古屋市中区栄1-3-3名古屋ヒルトンプラザＢ１Ｆ</t>
    <rPh sb="0" eb="4">
      <t>ナゴヤシ</t>
    </rPh>
    <rPh sb="4" eb="6">
      <t>ナカク</t>
    </rPh>
    <rPh sb="6" eb="7">
      <t>サカエ</t>
    </rPh>
    <rPh sb="12" eb="15">
      <t>ナゴヤ</t>
    </rPh>
    <phoneticPr fontId="46"/>
  </si>
  <si>
    <t>B1F Hilton Plaza Nagoya 3-3,Sakae1-chome,Naka-ku,Nagoya</t>
    <phoneticPr fontId="1"/>
  </si>
  <si>
    <t>052-231-8841</t>
    <phoneticPr fontId="8"/>
  </si>
  <si>
    <t>月・火・水・金:10:00-19:00
土：10：00-17：00</t>
    <rPh sb="2" eb="3">
      <t>ヒ</t>
    </rPh>
    <rPh sb="4" eb="5">
      <t>スイ</t>
    </rPh>
    <phoneticPr fontId="46"/>
  </si>
  <si>
    <t>http://www.fujii-dental.jp</t>
    <phoneticPr fontId="9"/>
  </si>
  <si>
    <t>歯科：PT   EN</t>
    <rPh sb="0" eb="2">
      <t>シカ</t>
    </rPh>
    <phoneticPr fontId="46"/>
  </si>
  <si>
    <t>VISA、MASTER、AMEX、JCB、中国銀聯</t>
    <phoneticPr fontId="16"/>
  </si>
  <si>
    <t>月・火・水・金曜 10:00-19:00 :PT  EN  　　土曜 10:00-17:00 :PT  EN</t>
    <rPh sb="0" eb="1">
      <t>ゲツ</t>
    </rPh>
    <rPh sb="2" eb="3">
      <t>ヒ</t>
    </rPh>
    <rPh sb="4" eb="5">
      <t>スイ</t>
    </rPh>
    <rPh sb="6" eb="8">
      <t>キンヨウ</t>
    </rPh>
    <rPh sb="32" eb="33">
      <t>ツチ</t>
    </rPh>
    <phoneticPr fontId="9"/>
  </si>
  <si>
    <t xml:space="preserve"> 土曜 10:00-17:00 :PT</t>
  </si>
  <si>
    <t>月・火・水・金曜 10:00-19:00 、土曜 10:00-17:00 :ポルトガル語と英語を話せる歯科衛生士がいる。</t>
    <rPh sb="43" eb="44">
      <t>ゴ</t>
    </rPh>
    <rPh sb="45" eb="47">
      <t>エイゴ</t>
    </rPh>
    <rPh sb="48" eb="49">
      <t>ハナ</t>
    </rPh>
    <rPh sb="51" eb="53">
      <t>シカ</t>
    </rPh>
    <rPh sb="53" eb="56">
      <t>エイセイシ</t>
    </rPh>
    <phoneticPr fontId="9"/>
  </si>
  <si>
    <t>澤歯科</t>
    <phoneticPr fontId="46"/>
  </si>
  <si>
    <t>SAWA DENTAL OFFICE</t>
  </si>
  <si>
    <t>460-0002</t>
  </si>
  <si>
    <t>名古屋市中区丸の内2-18-15 第51KTビル2階</t>
    <phoneticPr fontId="46"/>
  </si>
  <si>
    <t xml:space="preserve">Dai51KTbuilding2F, 2-18-15 Marunochi Naka-ku, Nagoya-shi, Aichi-ken </t>
  </si>
  <si>
    <t>052-231-8038</t>
  </si>
  <si>
    <t>9:00～13:00
14:00～18:00
木曜 午後／土曜 午後
日曜／祝日</t>
    <phoneticPr fontId="46"/>
  </si>
  <si>
    <t>https://shika-sawa.com/（日本語）</t>
    <rPh sb="0" eb="3">
      <t>ニホンゴ</t>
    </rPh>
    <phoneticPr fontId="9"/>
  </si>
  <si>
    <t>歯科：EN,ZH,NE,VI,KO</t>
    <rPh sb="0" eb="2">
      <t>シカ</t>
    </rPh>
    <phoneticPr fontId="46"/>
  </si>
  <si>
    <t>VISA,MASTER,AMEX,Diners Club</t>
  </si>
  <si>
    <t>EN,ZH,NE,VI,KO</t>
    <phoneticPr fontId="10"/>
  </si>
  <si>
    <t>竹内歯科室</t>
    <rPh sb="2" eb="4">
      <t>シカｈシツ</t>
    </rPh>
    <phoneticPr fontId="46"/>
  </si>
  <si>
    <t>Takeuchi Dental Clinic</t>
    <phoneticPr fontId="1"/>
  </si>
  <si>
    <t>461-0005</t>
  </si>
  <si>
    <t>名古屋市東区東桜1-10-35 セントラル野田ビル3F</t>
    <rPh sb="0" eb="4">
      <t>ナゴヤシ</t>
    </rPh>
    <rPh sb="4" eb="6">
      <t>ヒガシク</t>
    </rPh>
    <rPh sb="6" eb="8">
      <t>ヒガシサクラ</t>
    </rPh>
    <rPh sb="21" eb="23">
      <t>ノダ</t>
    </rPh>
    <phoneticPr fontId="46"/>
  </si>
  <si>
    <t>Sentoralnoda Buld.3F　1-10-35 Higashisakura,Higashi-ku,Nagoya,Japan</t>
    <phoneticPr fontId="1"/>
  </si>
  <si>
    <t>052-961-7575</t>
  </si>
  <si>
    <t>月火水金　9:30～12:30　15:00～18:30
祝祭日ある週は木曜日は上記
土　9:30～12:30　15:00～17:30</t>
    <rPh sb="0" eb="1">
      <t>ガツ</t>
    </rPh>
    <rPh sb="1" eb="2">
      <t>カ</t>
    </rPh>
    <rPh sb="2" eb="3">
      <t>スイ</t>
    </rPh>
    <rPh sb="3" eb="4">
      <t>キン</t>
    </rPh>
    <phoneticPr fontId="46"/>
  </si>
  <si>
    <t>www.takeuchi-dental.com</t>
    <phoneticPr fontId="10"/>
  </si>
  <si>
    <t>歯科：英語</t>
    <rPh sb="0" eb="2">
      <t>シカ</t>
    </rPh>
    <phoneticPr fontId="16"/>
  </si>
  <si>
    <t>内堀歯科医院</t>
    <rPh sb="0" eb="2">
      <t>ウチボリ</t>
    </rPh>
    <rPh sb="2" eb="4">
      <t>シカ</t>
    </rPh>
    <rPh sb="4" eb="6">
      <t>イイン</t>
    </rPh>
    <phoneticPr fontId="9"/>
  </si>
  <si>
    <t>UCHIBORI DENTAL CLINIC</t>
    <phoneticPr fontId="1"/>
  </si>
  <si>
    <t>450-0001</t>
  </si>
  <si>
    <t>名古屋市中村区那古野一丁目47-1
国際センタービル10階</t>
    <rPh sb="0" eb="4">
      <t>ナゴヤシ</t>
    </rPh>
    <rPh sb="4" eb="7">
      <t>ナカムラク</t>
    </rPh>
    <rPh sb="7" eb="10">
      <t>ナゴノ</t>
    </rPh>
    <rPh sb="10" eb="13">
      <t>イッチョウメ</t>
    </rPh>
    <rPh sb="18" eb="20">
      <t>コクサイ</t>
    </rPh>
    <rPh sb="28" eb="29">
      <t>カイ</t>
    </rPh>
    <phoneticPr fontId="9"/>
  </si>
  <si>
    <t>Nagoya International Center Build. 10F
1-47-1　Nagono，Nakamura－ku，
Nagoyaーshi，Aichi</t>
    <phoneticPr fontId="1"/>
  </si>
  <si>
    <t>052-581-5580</t>
  </si>
  <si>
    <t>9:30～13:00、14:00～18:30　休診日：木・日・祝</t>
    <phoneticPr fontId="9"/>
  </si>
  <si>
    <t>https://www.uchibori-dc.com/</t>
    <phoneticPr fontId="6"/>
  </si>
  <si>
    <t>歯科　英語</t>
    <rPh sb="0" eb="2">
      <t>シカ</t>
    </rPh>
    <rPh sb="3" eb="5">
      <t>エイゴ</t>
    </rPh>
    <phoneticPr fontId="6"/>
  </si>
  <si>
    <t>各種カード可</t>
    <rPh sb="0" eb="2">
      <t>カクシュ</t>
    </rPh>
    <rPh sb="5" eb="6">
      <t>カ</t>
    </rPh>
    <phoneticPr fontId="16"/>
  </si>
  <si>
    <t>カテゴリー2</t>
    <phoneticPr fontId="13"/>
  </si>
  <si>
    <t>スギムラファミリー歯科</t>
    <rPh sb="9" eb="11">
      <t>シカ</t>
    </rPh>
    <phoneticPr fontId="9"/>
  </si>
  <si>
    <t>sugimurafamily Dental Clinic</t>
  </si>
  <si>
    <t>466-0854</t>
    <phoneticPr fontId="9"/>
  </si>
  <si>
    <t>名古屋市昭和区広路通1-12
名古屋牛乳本社ビル2Ｆ</t>
    <rPh sb="0" eb="4">
      <t>ナゴヤシ</t>
    </rPh>
    <rPh sb="4" eb="7">
      <t>ショウワク</t>
    </rPh>
    <rPh sb="7" eb="10">
      <t>ヒロジトオリ</t>
    </rPh>
    <rPh sb="15" eb="18">
      <t>ナゴヤ</t>
    </rPh>
    <rPh sb="18" eb="20">
      <t>ギュウニュウ</t>
    </rPh>
    <rPh sb="20" eb="22">
      <t>ホンシャ</t>
    </rPh>
    <phoneticPr fontId="9"/>
  </si>
  <si>
    <t>Nagoya gyunyu honsya Buld.2F
1-12  Hirojidoori　Syouwa-ku,Nagoya,Japan</t>
    <phoneticPr fontId="9"/>
  </si>
  <si>
    <t>052-842-1953</t>
  </si>
  <si>
    <t>9：30-12：30、15：00-19：00(土午後：14:30-16:30)　休診日：木・日・祝</t>
    <rPh sb="23" eb="24">
      <t>ツチ</t>
    </rPh>
    <rPh sb="24" eb="26">
      <t>ゴゴ</t>
    </rPh>
    <phoneticPr fontId="9"/>
  </si>
  <si>
    <t>https://sugimurafamily-dc.jp/</t>
    <phoneticPr fontId="6"/>
  </si>
  <si>
    <t>歯科：EN</t>
    <rPh sb="0" eb="2">
      <t>シカ</t>
    </rPh>
    <phoneticPr fontId="6"/>
  </si>
  <si>
    <t>愛知県厚生農業協同組合連合会海南病院</t>
    <rPh sb="0" eb="14">
      <t>アイチケンコウセイノウギョウキョウドウクミアイレンゴウカイ</t>
    </rPh>
    <rPh sb="14" eb="16">
      <t>カイナン</t>
    </rPh>
    <rPh sb="16" eb="18">
      <t>ビョウイン</t>
    </rPh>
    <phoneticPr fontId="9"/>
  </si>
  <si>
    <t>KAINAN Hospital</t>
  </si>
  <si>
    <t>498-8502</t>
  </si>
  <si>
    <t>愛知県弥富市前ケ須町南本田396番地</t>
    <rPh sb="0" eb="3">
      <t>アイチケン</t>
    </rPh>
    <rPh sb="3" eb="6">
      <t>ヤトミシ</t>
    </rPh>
    <rPh sb="6" eb="7">
      <t>マエ</t>
    </rPh>
    <rPh sb="8" eb="9">
      <t>ス</t>
    </rPh>
    <rPh sb="9" eb="10">
      <t>マチ</t>
    </rPh>
    <rPh sb="10" eb="11">
      <t>ミナミ</t>
    </rPh>
    <rPh sb="11" eb="13">
      <t>ホンダ</t>
    </rPh>
    <rPh sb="16" eb="18">
      <t>バンチ</t>
    </rPh>
    <phoneticPr fontId="9"/>
  </si>
  <si>
    <t xml:space="preserve"> 396 Minami-honden Maegasu-cho Yatomi-shi Aichi,498-8502,Japan</t>
    <phoneticPr fontId="1"/>
  </si>
  <si>
    <t>0567-65-2511</t>
  </si>
  <si>
    <t>月-金8:30-11:00（救急外来24時間対応）
土、日、祝日：救急外来24時間対応</t>
    <rPh sb="0" eb="1">
      <t>ゲツ</t>
    </rPh>
    <rPh sb="2" eb="3">
      <t>キン</t>
    </rPh>
    <rPh sb="14" eb="16">
      <t>キュウキュウ</t>
    </rPh>
    <rPh sb="16" eb="18">
      <t>ガイライ</t>
    </rPh>
    <rPh sb="20" eb="22">
      <t>ジカン</t>
    </rPh>
    <rPh sb="22" eb="24">
      <t>タイオウ</t>
    </rPh>
    <rPh sb="28" eb="29">
      <t>ニチ</t>
    </rPh>
    <rPh sb="30" eb="32">
      <t>シュクジツ</t>
    </rPh>
    <rPh sb="33" eb="37">
      <t>キュウキュウガイライ</t>
    </rPh>
    <rPh sb="39" eb="43">
      <t>ジカンタイオウ</t>
    </rPh>
    <phoneticPr fontId="9"/>
  </si>
  <si>
    <t>http://www.kainan.jaaikosei.or.jp/（日本語）
英語なし</t>
    <rPh sb="35" eb="38">
      <t>ニホンゴ</t>
    </rPh>
    <rPh sb="40" eb="42">
      <t>エイゴ</t>
    </rPh>
    <phoneticPr fontId="10"/>
  </si>
  <si>
    <t>内科、総合内科、消化管内科,  循環器内科, 呼吸器内科、
糖尿病・内分泌内科、腎臓内科、血液内科、膠原病内科、
脳神経内科、老年内科、緩和ケア内科、腫瘍内科、外科、 
乳腺・内分泌外科、心臓血管外科、整形外科、皮膚科,形成外科、
産科・婦人科 , 放射線科,眠科, 脳神経外科,  泌尿器科, 眼科,  耳鼻咽喉科、歯科口腔外科
対応言語の詳細は右記参照</t>
    <rPh sb="0" eb="2">
      <t>ナイカ</t>
    </rPh>
    <rPh sb="3" eb="5">
      <t>ソウゴウ</t>
    </rPh>
    <rPh sb="5" eb="7">
      <t>ナイカ</t>
    </rPh>
    <rPh sb="26" eb="28">
      <t>ナイカ</t>
    </rPh>
    <rPh sb="30" eb="33">
      <t>トウニョウビョウ</t>
    </rPh>
    <rPh sb="34" eb="37">
      <t>ナイブンピツ</t>
    </rPh>
    <rPh sb="37" eb="39">
      <t>ナイカ</t>
    </rPh>
    <rPh sb="40" eb="44">
      <t>ジンゾウナイカ</t>
    </rPh>
    <rPh sb="45" eb="49">
      <t>ケツエキナイカ</t>
    </rPh>
    <rPh sb="50" eb="53">
      <t>コウゲンビョウ</t>
    </rPh>
    <rPh sb="53" eb="55">
      <t>ナイカ</t>
    </rPh>
    <rPh sb="57" eb="60">
      <t>ノウシンケイ</t>
    </rPh>
    <rPh sb="60" eb="62">
      <t>ナイカ</t>
    </rPh>
    <rPh sb="63" eb="65">
      <t>ロウネン</t>
    </rPh>
    <rPh sb="65" eb="67">
      <t>ナイカ</t>
    </rPh>
    <rPh sb="68" eb="70">
      <t>カンワ</t>
    </rPh>
    <rPh sb="72" eb="74">
      <t>ナイカ</t>
    </rPh>
    <rPh sb="80" eb="82">
      <t>ゲカ</t>
    </rPh>
    <rPh sb="94" eb="100">
      <t>シンゾウケッカンゲカ</t>
    </rPh>
    <rPh sb="101" eb="105">
      <t>セイケイゲカ</t>
    </rPh>
    <rPh sb="110" eb="114">
      <t>ケイセイゲカ</t>
    </rPh>
    <rPh sb="159" eb="161">
      <t>シカ</t>
    </rPh>
    <rPh sb="161" eb="165">
      <t>コウクウゲカ</t>
    </rPh>
    <phoneticPr fontId="1"/>
  </si>
  <si>
    <t>英語,中国語,韓国・朝鮮語,ポルトガル語,スペイン語,ベトナム語,タイ語,フィリピン語
平日休日問わず24時間</t>
    <phoneticPr fontId="1"/>
  </si>
  <si>
    <t>つしまファミリー歯科</t>
    <phoneticPr fontId="10"/>
  </si>
  <si>
    <t>tsushima family dental clinic</t>
  </si>
  <si>
    <t>496−0046</t>
    <phoneticPr fontId="9"/>
  </si>
  <si>
    <t>津島市柳原町1-48</t>
    <phoneticPr fontId="9"/>
  </si>
  <si>
    <t>1-48　Yanagiharaーcho Tsushimaーshi aichi-prefecture</t>
    <phoneticPr fontId="9"/>
  </si>
  <si>
    <t>0567-26-4335</t>
  </si>
  <si>
    <t>月火水金9:30〜13:00　14:30〜19:00　土　9:30〜13:00　14:30〜18:00</t>
    <phoneticPr fontId="9"/>
  </si>
  <si>
    <t>https://tsushima-dental.jp</t>
    <phoneticPr fontId="9"/>
  </si>
  <si>
    <t>株式会社ジェーシービー
三菱UFJニコス株式会社
JCB PREMO</t>
  </si>
  <si>
    <t>愛知医科大学病院</t>
    <rPh sb="0" eb="2">
      <t>アイチ</t>
    </rPh>
    <rPh sb="2" eb="4">
      <t>イカ</t>
    </rPh>
    <rPh sb="4" eb="6">
      <t>ダイガク</t>
    </rPh>
    <rPh sb="6" eb="8">
      <t>ビョウイン</t>
    </rPh>
    <phoneticPr fontId="10"/>
  </si>
  <si>
    <t>Aichi Medical University Hospital</t>
  </si>
  <si>
    <t>480-1195</t>
  </si>
  <si>
    <t>愛知県長久手市岩作雁又１番地１</t>
    <phoneticPr fontId="9"/>
  </si>
  <si>
    <t xml:space="preserve"> 1-1 Yazakokarimata, Nagakute,Aichi</t>
  </si>
  <si>
    <t>0561-62-3311</t>
  </si>
  <si>
    <t>月-金:8:30-11:00（救急外来24時間対応)
土日・祝日：救急外来24時間対応</t>
    <phoneticPr fontId="9"/>
  </si>
  <si>
    <t>https://www.aichi-med-u.ac.jp/hospital/</t>
    <phoneticPr fontId="9"/>
  </si>
  <si>
    <t>消化管内科, 肝胆膵内科, 循環器内科, 呼吸器・アレルギー内科,
内分泌・代謝内科, 神経内科, 腎臓・リウマチ膠原病内科, 血液内科,
糖尿病内科, 精神神経科, 小児科, 皮膚科,産科・婦人科 , 放射線科, 
総合診療科, 睡眠科, 感染症科, 消化器外科, 心臓外科, 血管外科, 
呼吸器外科, 乳腺・内分泌外科, 腎移植外科, 脳神経外科, 整形外科,
泌尿器科, 眼科, 眼形成・眼窩・涙道外科, 耳鼻咽喉科・頭頚部外科,
麻酔科, 形成外科, リハビリテーション科, 疼痛緩和外科,歯科口腔外科,
総合腎臓病センター, いたみセンター, 脳卒中センター, 緩和ケアセンター,
プライマリケアセンター, 先制・統合医療包括センター
対応言語は全診療科　EN，ZH，PT，ES</t>
    <rPh sb="102" eb="104">
      <t>ホウシャ</t>
    </rPh>
    <rPh sb="213" eb="216">
      <t>トウケイブ</t>
    </rPh>
    <rPh sb="216" eb="218">
      <t>ゲカ</t>
    </rPh>
    <rPh sb="243" eb="247">
      <t>トウツウカンワ</t>
    </rPh>
    <rPh sb="247" eb="249">
      <t>ゲカ</t>
    </rPh>
    <rPh sb="324" eb="326">
      <t>タイオウ</t>
    </rPh>
    <rPh sb="326" eb="328">
      <t>ゲンゴ</t>
    </rPh>
    <phoneticPr fontId="13"/>
  </si>
  <si>
    <t>MUFGCARD，DC，UFJCard，NICOS，VISA，MasterCard，JCB，JCBPREMO，AMERICANEXPRESS，DinersClub　INTERNATIONAL，DISCOVER</t>
  </si>
  <si>
    <t>24時間:EN，ZH，PT，ES</t>
    <phoneticPr fontId="1"/>
  </si>
  <si>
    <t>2304 尾張東部　　</t>
    <phoneticPr fontId="1"/>
  </si>
  <si>
    <t>学校法人藤田学園藤田医科大学病院</t>
    <phoneticPr fontId="9"/>
  </si>
  <si>
    <t>Fujita Health University Hospital</t>
  </si>
  <si>
    <t>470-1192</t>
    <phoneticPr fontId="9"/>
  </si>
  <si>
    <t>愛知県豊明市沓掛町田楽ケ窪1番地98</t>
    <phoneticPr fontId="9"/>
  </si>
  <si>
    <t>1-98 Dengakugakubo, Kutsukake-cho,Toyoake, Aichi 470-1192, JAPAN</t>
  </si>
  <si>
    <t>0562-93-2111</t>
  </si>
  <si>
    <t>月-土:8:15-11:30
（救急外来24時間対応)
日・祝日：救急外来24時間対応</t>
    <phoneticPr fontId="9"/>
  </si>
  <si>
    <t>https://hospital.fujita-hu.ac.jp (日本語）
https://hospital.fujita-hu.ac.jp/en/(英語）
https://hospital.fujita-hu.ac.jp/cn/(中国語）
https://hospital.fujita-hu.ac.jp/pt/（ポルトガル語）　　　　　　　　　　　　　　　　　</t>
    <phoneticPr fontId="10"/>
  </si>
  <si>
    <t>循環器内科、呼吸器内科・アレルギー科、消化器内科、血液内科、
臨床腫瘍科、リウマチ・膠原病内科、感染症科、腎臓内科、内分泌・代謝・糖尿病内科、
救急総合内科、脳神経内科、精神科、小児科、小児外科、総合消化器外科、
呼吸器外科、心臓血管外科、内分泌外科、乳腺外科、形成外科、
脳神経外科、脳卒中科、整形外科、皮膚科、泌尿器科、臓器移植科、産科・婦人科、
眼科、耳鼻咽喉科、頭頸部外科、リハビリテーション科、放射線科、放射線腫瘍科、
緩和医療科、救急科、認知症・高齢診療科、歯科/口腔外科/小児歯科・矯正歯科、
麻酔科・ICU/ペインクリニック、脊椎外科、病理診断科、臨床遺伝科、
救急科、血管外科、がんゲノム診療科
対応言語の詳細は右記参照</t>
    <rPh sb="293" eb="295">
      <t>ケッカン</t>
    </rPh>
    <rPh sb="295" eb="297">
      <t>ゲカ</t>
    </rPh>
    <rPh sb="303" eb="306">
      <t>シンリョウカ</t>
    </rPh>
    <rPh sb="308" eb="312">
      <t>タイオウゲンゴ</t>
    </rPh>
    <rPh sb="313" eb="315">
      <t>ショウサイ</t>
    </rPh>
    <rPh sb="318" eb="320">
      <t>サンショウ</t>
    </rPh>
    <phoneticPr fontId="13"/>
  </si>
  <si>
    <t>各種デビットカード</t>
    <rPh sb="0" eb="2">
      <t>カクシュ</t>
    </rPh>
    <phoneticPr fontId="1"/>
  </si>
  <si>
    <t>第三次救急医療機関（救命救急センター）</t>
    <phoneticPr fontId="9"/>
  </si>
  <si>
    <t>英語、ﾎﾟﾙﾄｶﾞﾙ語、ｽﾍﾟｲﾝ語
月～金 8:45-17:00 
土　8:45-12:30</t>
    <rPh sb="0" eb="2">
      <t>エイゴ</t>
    </rPh>
    <rPh sb="10" eb="11">
      <t>ゴ</t>
    </rPh>
    <rPh sb="17" eb="18">
      <t>ゴ</t>
    </rPh>
    <rPh sb="19" eb="20">
      <t>ゲツ</t>
    </rPh>
    <rPh sb="21" eb="22">
      <t>キン</t>
    </rPh>
    <rPh sb="35" eb="36">
      <t>ド</t>
    </rPh>
    <phoneticPr fontId="9"/>
  </si>
  <si>
    <t>英語、ﾎﾟﾙﾄｶﾞﾙ語、ｽﾍﾟｲﾝ語
月～金 8:45-17:00 
土　8:45-12:30</t>
    <rPh sb="19" eb="20">
      <t>ゲツ</t>
    </rPh>
    <rPh sb="21" eb="22">
      <t>キン</t>
    </rPh>
    <rPh sb="35" eb="36">
      <t>ド</t>
    </rPh>
    <phoneticPr fontId="9"/>
  </si>
  <si>
    <t xml:space="preserve">【院内通訳】
英語EN、中国語ZH、ﾎﾟﾙﾄｶﾞﾙ語PT、ｽﾍﾟｲﾝ語ES
月～金 8:45-17:00 
土　8:45-12:30
【あいち医療通訳システム】
英語EN、中国語ZH、ﾎﾟﾙﾄｶﾞﾙ語PT、ﾌｨﾘﾋﾟﾝ語TL、ﾍﾞﾄﾅﾑ語VI、ﾀｲ語TH、ｲﾝﾄﾞﾈｼｱ語ID、ﾈﾊﾟｰﾙ語NE、ﾏﾚｰ語MS、ｱﾗﾋﾞｱ語AR、韓国・朝鮮語KO、
ﾐｬﾝﾏｰ語MY、ｽﾍﾟｲﾝ語ES
月～金 8:45-17:00 
</t>
    <rPh sb="1" eb="3">
      <t>インナイ</t>
    </rPh>
    <rPh sb="3" eb="5">
      <t>ツウヤク</t>
    </rPh>
    <rPh sb="38" eb="39">
      <t>ゲツ</t>
    </rPh>
    <rPh sb="40" eb="41">
      <t>キン</t>
    </rPh>
    <rPh sb="54" eb="55">
      <t>ド</t>
    </rPh>
    <rPh sb="82" eb="84">
      <t>エイゴ</t>
    </rPh>
    <rPh sb="87" eb="89">
      <t>チュウゴク</t>
    </rPh>
    <rPh sb="89" eb="90">
      <t>ゴ</t>
    </rPh>
    <rPh sb="100" eb="101">
      <t>ゴ</t>
    </rPh>
    <rPh sb="110" eb="111">
      <t>ゴ</t>
    </rPh>
    <rPh sb="119" eb="120">
      <t>ゴ</t>
    </rPh>
    <rPh sb="125" eb="126">
      <t>ゴ</t>
    </rPh>
    <rPh sb="136" eb="137">
      <t>ゴ</t>
    </rPh>
    <rPh sb="145" eb="146">
      <t>ゴ</t>
    </rPh>
    <rPh sb="152" eb="153">
      <t>ゴ</t>
    </rPh>
    <rPh sb="161" eb="162">
      <t>ゴ</t>
    </rPh>
    <rPh sb="165" eb="167">
      <t>カンコク</t>
    </rPh>
    <rPh sb="168" eb="170">
      <t>チョウセン</t>
    </rPh>
    <rPh sb="170" eb="171">
      <t>ゴ</t>
    </rPh>
    <rPh sb="180" eb="181">
      <t>ゴ</t>
    </rPh>
    <rPh sb="189" eb="190">
      <t>ゴ</t>
    </rPh>
    <phoneticPr fontId="1"/>
  </si>
  <si>
    <t>医療機関向けコミュニケーション支援サービス
MELON　（音声・ビデオ通訳）英語EN、中国語ZH、韓国語KO、ﾎﾟﾙﾄｶﾞﾙ語PT、ｽﾍﾟｲﾝ語ES：音声・ﾋﾞﾃﾞｵ24時間365日
ﾍﾞﾄﾅﾑ語VI、ﾀｲ語TH、ﾛｼｱ語RU、ﾀｶﾞﾛｸﾞ語TL、ﾈﾊﾟｰﾙ語NE、ｲﾝﾄﾞﾈｼｱ語ID：音声24時間365日　ﾋﾞﾃﾞｵ平日9：00～18：00
ﾋﾝﾃﾞｨｰ語HI：音声・ﾋﾞﾃﾞｵ平日9：00～18：00
ﾌﾗﾝｽ語FR、ﾄﾞｲﾂ語DE、ｲﾀﾘｱ語IT、ﾏﾚｰ語MS、ﾐｬﾝﾏｰ語MY、ｸﾒｰﾙ語KM、ﾓﾝｺﾞﾙ語MN、ｳｸﾗｲﾅ語UK：音声24時間365日</t>
    <rPh sb="29" eb="31">
      <t>オンセイ</t>
    </rPh>
    <rPh sb="75" eb="77">
      <t>オンセイ</t>
    </rPh>
    <rPh sb="85" eb="87">
      <t>ジカン</t>
    </rPh>
    <rPh sb="90" eb="91">
      <t>ヒ</t>
    </rPh>
    <rPh sb="97" eb="98">
      <t>ゴ</t>
    </rPh>
    <rPh sb="120" eb="121">
      <t>ゴ</t>
    </rPh>
    <rPh sb="140" eb="141">
      <t>ゴ</t>
    </rPh>
    <rPh sb="160" eb="162">
      <t>ヘイジツ</t>
    </rPh>
    <rPh sb="179" eb="180">
      <t>ゴ</t>
    </rPh>
    <rPh sb="216" eb="217">
      <t>ゴ</t>
    </rPh>
    <rPh sb="224" eb="225">
      <t>ゴ</t>
    </rPh>
    <rPh sb="231" eb="232">
      <t>ゴ</t>
    </rPh>
    <rPh sb="240" eb="241">
      <t>ゴ</t>
    </rPh>
    <rPh sb="248" eb="249">
      <t>ゴ</t>
    </rPh>
    <rPh sb="257" eb="258">
      <t>ゴ</t>
    </rPh>
    <rPh sb="266" eb="267">
      <t>ゴ</t>
    </rPh>
    <phoneticPr fontId="10"/>
  </si>
  <si>
    <t>自動機械翻訳
MELON
Voicetra
ポケトーク
24時間365日</t>
    <rPh sb="2" eb="4">
      <t>キカイ</t>
    </rPh>
    <phoneticPr fontId="10"/>
  </si>
  <si>
    <t>愛知国際病院</t>
    <rPh sb="0" eb="2">
      <t>アイチ</t>
    </rPh>
    <rPh sb="2" eb="4">
      <t>コクサイ</t>
    </rPh>
    <rPh sb="4" eb="6">
      <t>ビョウイン</t>
    </rPh>
    <phoneticPr fontId="9"/>
  </si>
  <si>
    <t>AHI Hospital</t>
  </si>
  <si>
    <t>470-0111</t>
  </si>
  <si>
    <t>日進市米野木町南山987番地の31</t>
    <rPh sb="0" eb="17">
      <t>ジュウショ</t>
    </rPh>
    <phoneticPr fontId="9"/>
  </si>
  <si>
    <t>987-31 Minamiyama, Komenoki-cho,Nisshin-shi,Aichi</t>
  </si>
  <si>
    <t>0561-73-7721</t>
  </si>
  <si>
    <t>月～土　8:30～11:30 14:00～17:00</t>
    <phoneticPr fontId="9"/>
  </si>
  <si>
    <t>https://aisen-kai.jp</t>
    <phoneticPr fontId="9"/>
  </si>
  <si>
    <t>内科:EN 外科:EN</t>
    <rPh sb="0" eb="2">
      <t>ナイカ</t>
    </rPh>
    <rPh sb="6" eb="8">
      <t>ゲカ</t>
    </rPh>
    <phoneticPr fontId="48"/>
  </si>
  <si>
    <t>VISA、MASTER、
JCB、
AMEX、Diners　DISCOVER</t>
    <phoneticPr fontId="10"/>
  </si>
  <si>
    <t>受付時間内であれば、英語による対応可</t>
    <rPh sb="0" eb="2">
      <t>ウケツケ</t>
    </rPh>
    <rPh sb="2" eb="4">
      <t>ジカン</t>
    </rPh>
    <rPh sb="4" eb="5">
      <t>ナイ</t>
    </rPh>
    <rPh sb="10" eb="12">
      <t>エイゴ</t>
    </rPh>
    <rPh sb="15" eb="17">
      <t>タイオウ</t>
    </rPh>
    <rPh sb="17" eb="18">
      <t>カ</t>
    </rPh>
    <phoneticPr fontId="10"/>
  </si>
  <si>
    <t>森歯科医院</t>
    <rPh sb="0" eb="1">
      <t>モリ</t>
    </rPh>
    <rPh sb="1" eb="3">
      <t>シカ</t>
    </rPh>
    <rPh sb="3" eb="5">
      <t>イイン</t>
    </rPh>
    <phoneticPr fontId="9"/>
  </si>
  <si>
    <t>491-0101</t>
  </si>
  <si>
    <t>一宮市浅井町尾関字同者165</t>
    <rPh sb="0" eb="3">
      <t>イチノミヤシ</t>
    </rPh>
    <rPh sb="3" eb="6">
      <t>アザイチョウ</t>
    </rPh>
    <rPh sb="6" eb="8">
      <t>オゼキ</t>
    </rPh>
    <rPh sb="8" eb="9">
      <t>アザ</t>
    </rPh>
    <rPh sb="9" eb="10">
      <t>ドウ</t>
    </rPh>
    <rPh sb="10" eb="11">
      <t>モノ</t>
    </rPh>
    <phoneticPr fontId="9"/>
  </si>
  <si>
    <t>165 doja, ozeki, azai-cho,ichinomiya-shi,japan</t>
    <phoneticPr fontId="1"/>
  </si>
  <si>
    <t>0586-51-2991</t>
  </si>
  <si>
    <t>月火水金9:00~12:00 15:00~19:30 土9:00~12:00</t>
    <rPh sb="0" eb="1">
      <t>ゲツ</t>
    </rPh>
    <rPh sb="1" eb="2">
      <t>カ</t>
    </rPh>
    <rPh sb="2" eb="3">
      <t>スイ</t>
    </rPh>
    <rPh sb="3" eb="4">
      <t>キン</t>
    </rPh>
    <rPh sb="27" eb="28">
      <t>ド</t>
    </rPh>
    <phoneticPr fontId="9"/>
  </si>
  <si>
    <t>月火水金9:00~16:30　英語を話せる歯科医師による外来</t>
    <rPh sb="0" eb="1">
      <t>ゲツ</t>
    </rPh>
    <rPh sb="1" eb="2">
      <t>カ</t>
    </rPh>
    <rPh sb="2" eb="3">
      <t>スイ</t>
    </rPh>
    <rPh sb="3" eb="4">
      <t>キン</t>
    </rPh>
    <rPh sb="15" eb="17">
      <t>エイゴ</t>
    </rPh>
    <rPh sb="18" eb="19">
      <t>ハナ</t>
    </rPh>
    <rPh sb="21" eb="23">
      <t>シカ</t>
    </rPh>
    <rPh sb="23" eb="25">
      <t>イシ</t>
    </rPh>
    <rPh sb="28" eb="30">
      <t>ガイライ</t>
    </rPh>
    <phoneticPr fontId="9"/>
  </si>
  <si>
    <t>キトウ歯科医院</t>
    <rPh sb="3" eb="7">
      <t>シカイイン</t>
    </rPh>
    <phoneticPr fontId="10"/>
  </si>
  <si>
    <t>Kito Dental Clinic</t>
  </si>
  <si>
    <t>484-0099</t>
    <phoneticPr fontId="9"/>
  </si>
  <si>
    <t>愛知県犬山市富岡新町１−７４</t>
    <rPh sb="0" eb="6">
      <t>アイt</t>
    </rPh>
    <rPh sb="6" eb="10">
      <t>トm</t>
    </rPh>
    <phoneticPr fontId="9"/>
  </si>
  <si>
    <t>1-74 tomiokasinmati,Inuyama,Aichi</t>
  </si>
  <si>
    <t>0568-62-2580</t>
  </si>
  <si>
    <t>月火水金：９：３０−１９：００
土：９：３０−１７：００
木日・祝日：休診</t>
    <rPh sb="0" eb="5">
      <t>ゲt</t>
    </rPh>
    <phoneticPr fontId="9"/>
  </si>
  <si>
    <t>http://www.kitoh-shika.com</t>
    <phoneticPr fontId="10"/>
  </si>
  <si>
    <t>せがわ歯科室</t>
    <phoneticPr fontId="14"/>
  </si>
  <si>
    <t>Segawa Dental Office</t>
  </si>
  <si>
    <t>486-0929</t>
    <phoneticPr fontId="9"/>
  </si>
  <si>
    <t>愛知県春日井市旭町１-１３　ハイレジデンス勝川</t>
    <rPh sb="0" eb="23">
      <t>ジュウショ</t>
    </rPh>
    <phoneticPr fontId="9"/>
  </si>
  <si>
    <t>1-13 Asahimachi,Kasugai-shi,Aichi 486-0929</t>
  </si>
  <si>
    <t>0568-33-8811</t>
  </si>
  <si>
    <t>月火水金:9:30-12:30、14:30-18:30
土：9:30-12:30、14:30-17:30</t>
    <rPh sb="1" eb="2">
      <t>カ</t>
    </rPh>
    <rPh sb="2" eb="3">
      <t>スイ</t>
    </rPh>
    <rPh sb="3" eb="4">
      <t>キン</t>
    </rPh>
    <rPh sb="28" eb="29">
      <t>ツチ</t>
    </rPh>
    <phoneticPr fontId="9"/>
  </si>
  <si>
    <t>あさだ歯科</t>
    <rPh sb="3" eb="5">
      <t>シカ</t>
    </rPh>
    <phoneticPr fontId="10"/>
  </si>
  <si>
    <t xml:space="preserve"> Asada Dental Clinic</t>
  </si>
  <si>
    <t>482-0015</t>
  </si>
  <si>
    <t>愛知県岩倉市川井町高木43</t>
    <rPh sb="0" eb="3">
      <t>アイチケン</t>
    </rPh>
    <rPh sb="3" eb="6">
      <t>イワクラシ</t>
    </rPh>
    <rPh sb="6" eb="9">
      <t>カワイチョウ</t>
    </rPh>
    <rPh sb="9" eb="11">
      <t>タカギ</t>
    </rPh>
    <phoneticPr fontId="9"/>
  </si>
  <si>
    <t>Takagi43 kawai-cho iwakura-City Aichi-Pre</t>
    <phoneticPr fontId="1"/>
  </si>
  <si>
    <t>0587  37-3457</t>
  </si>
  <si>
    <t>月火水金土　午前9：30～12:00　午後15:00～19:00（土曜は17:30まで）</t>
    <rPh sb="0" eb="1">
      <t>ゲツ</t>
    </rPh>
    <rPh sb="1" eb="2">
      <t>カ</t>
    </rPh>
    <rPh sb="2" eb="3">
      <t>スイ</t>
    </rPh>
    <rPh sb="3" eb="4">
      <t>キン</t>
    </rPh>
    <rPh sb="4" eb="5">
      <t>ツチ</t>
    </rPh>
    <rPh sb="6" eb="8">
      <t>ゴゼン</t>
    </rPh>
    <rPh sb="19" eb="21">
      <t>ゴゴ</t>
    </rPh>
    <rPh sb="33" eb="35">
      <t>ドヨウ</t>
    </rPh>
    <phoneticPr fontId="9"/>
  </si>
  <si>
    <t>歯科　英語・仏語</t>
    <rPh sb="0" eb="2">
      <t>シカ</t>
    </rPh>
    <rPh sb="3" eb="5">
      <t>エイゴ</t>
    </rPh>
    <rPh sb="6" eb="7">
      <t>フツ</t>
    </rPh>
    <rPh sb="7" eb="8">
      <t>ゴ</t>
    </rPh>
    <phoneticPr fontId="10"/>
  </si>
  <si>
    <t>英語・仏語</t>
    <rPh sb="0" eb="2">
      <t>エイゴ</t>
    </rPh>
    <rPh sb="3" eb="4">
      <t>フツ</t>
    </rPh>
    <rPh sb="4" eb="5">
      <t>ゴ</t>
    </rPh>
    <phoneticPr fontId="9"/>
  </si>
  <si>
    <t>德丸歯科</t>
    <rPh sb="0" eb="2">
      <t>トクマル</t>
    </rPh>
    <rPh sb="2" eb="4">
      <t>シカ</t>
    </rPh>
    <phoneticPr fontId="10"/>
  </si>
  <si>
    <t>TOKUMARU DENTAL CLINIC</t>
  </si>
  <si>
    <t>486-0841</t>
  </si>
  <si>
    <t>春日井市南下原町5-4-1</t>
    <rPh sb="0" eb="4">
      <t>カスガイシ</t>
    </rPh>
    <rPh sb="4" eb="8">
      <t>ミナミシモハラチョウ</t>
    </rPh>
    <phoneticPr fontId="9"/>
  </si>
  <si>
    <t>Kasugai city nishi3-11-12 Aichi pref Japan</t>
  </si>
  <si>
    <t>0568-82-4182</t>
    <phoneticPr fontId="8"/>
  </si>
  <si>
    <t>9:00-12:00 14:00-19:00</t>
    <phoneticPr fontId="9"/>
  </si>
  <si>
    <t>https://www.tokumaru-dc.com/(日本語)</t>
    <rPh sb="29" eb="32">
      <t>ニホンゴ</t>
    </rPh>
    <phoneticPr fontId="9"/>
  </si>
  <si>
    <t>歯科（英語）</t>
    <rPh sb="0" eb="2">
      <t>シカ</t>
    </rPh>
    <rPh sb="3" eb="5">
      <t>エイゴ</t>
    </rPh>
    <phoneticPr fontId="13"/>
  </si>
  <si>
    <t>大平歯科</t>
    <rPh sb="0" eb="2">
      <t>オオヒラ</t>
    </rPh>
    <rPh sb="2" eb="4">
      <t>シカ</t>
    </rPh>
    <phoneticPr fontId="14"/>
  </si>
  <si>
    <t>OHIRA DENTAL CLINIC</t>
  </si>
  <si>
    <t>483-8175</t>
    <phoneticPr fontId="9"/>
  </si>
  <si>
    <t>江南市北野町天神33番地</t>
    <rPh sb="0" eb="2">
      <t>コウナン</t>
    </rPh>
    <rPh sb="10" eb="12">
      <t>バンチ</t>
    </rPh>
    <phoneticPr fontId="9"/>
  </si>
  <si>
    <t>33　Tenjin，Kitano－cho，Konan-shi，Aichi</t>
  </si>
  <si>
    <t>0587-56-4182</t>
  </si>
  <si>
    <t>9：30～12：00　14：30～19：30（土は19：00まで）休診日：木・日・祝</t>
    <rPh sb="23" eb="24">
      <t>ツチ</t>
    </rPh>
    <phoneticPr fontId="9"/>
  </si>
  <si>
    <t>http://oohira-dental.jp/</t>
    <phoneticPr fontId="9"/>
  </si>
  <si>
    <t>各種カード可</t>
    <rPh sb="0" eb="2">
      <t>カクシュ</t>
    </rPh>
    <rPh sb="5" eb="6">
      <t>カ</t>
    </rPh>
    <phoneticPr fontId="1"/>
  </si>
  <si>
    <t>大藪歯科医院</t>
    <rPh sb="0" eb="2">
      <t>オオヤブ</t>
    </rPh>
    <rPh sb="2" eb="4">
      <t>シカ</t>
    </rPh>
    <rPh sb="4" eb="6">
      <t>イイン</t>
    </rPh>
    <phoneticPr fontId="1"/>
  </si>
  <si>
    <t>Ohyabu Dental Clinic</t>
    <phoneticPr fontId="1"/>
  </si>
  <si>
    <t>480-0103</t>
  </si>
  <si>
    <t>愛知県丹羽郡扶桑町大字柏森字長畑661番地</t>
    <rPh sb="0" eb="3">
      <t>アイチケン</t>
    </rPh>
    <rPh sb="3" eb="6">
      <t>ニワグン</t>
    </rPh>
    <rPh sb="6" eb="9">
      <t>フソウチョウ</t>
    </rPh>
    <rPh sb="9" eb="11">
      <t>オオアザ</t>
    </rPh>
    <rPh sb="11" eb="13">
      <t>カシワモリ</t>
    </rPh>
    <rPh sb="13" eb="14">
      <t>アザ</t>
    </rPh>
    <rPh sb="14" eb="16">
      <t>ナガハタ</t>
    </rPh>
    <rPh sb="19" eb="21">
      <t>バンチ</t>
    </rPh>
    <phoneticPr fontId="46"/>
  </si>
  <si>
    <t xml:space="preserve"> 661 Nagahata Kashiwamori Fuso-cho Niwa-gun Aichi-ken</t>
    <phoneticPr fontId="1"/>
  </si>
  <si>
    <t>0587-93-8118</t>
    <phoneticPr fontId="1"/>
  </si>
  <si>
    <t>9:00-12:00,15:00-19:00（木・日曜日，祝日を除く）</t>
    <rPh sb="23" eb="24">
      <t>モク</t>
    </rPh>
    <rPh sb="25" eb="26">
      <t>ニチ</t>
    </rPh>
    <rPh sb="26" eb="28">
      <t>ヨウビ</t>
    </rPh>
    <rPh sb="29" eb="30">
      <t>シュク</t>
    </rPh>
    <rPh sb="30" eb="31">
      <t>ヒ</t>
    </rPh>
    <rPh sb="32" eb="33">
      <t>ノゾ</t>
    </rPh>
    <phoneticPr fontId="46"/>
  </si>
  <si>
    <t>https://dental-clinic-5514.business.site/（日本語）</t>
    <rPh sb="42" eb="45">
      <t>ニホンゴ</t>
    </rPh>
    <phoneticPr fontId="10"/>
  </si>
  <si>
    <t>歯科：EN</t>
    <rPh sb="0" eb="2">
      <t>シカ</t>
    </rPh>
    <phoneticPr fontId="46"/>
  </si>
  <si>
    <t>9:00-12:00,15:00-19:00（木・日曜日，祝日を除く）:EN</t>
  </si>
  <si>
    <t>9:00-12:00,15:00-19:00（木・日曜日，祝日を除く）:EN</t>
    <phoneticPr fontId="1"/>
  </si>
  <si>
    <t>常滑市民病院</t>
    <rPh sb="0" eb="4">
      <t>トコナメシミン</t>
    </rPh>
    <rPh sb="4" eb="6">
      <t>ビョウイン</t>
    </rPh>
    <phoneticPr fontId="1"/>
  </si>
  <si>
    <t>TOKONAME　MUNICIPAL　HOSPITAL</t>
    <phoneticPr fontId="1"/>
  </si>
  <si>
    <t>479-8510</t>
  </si>
  <si>
    <t>常滑市飛香台3丁目3番地の３</t>
    <rPh sb="0" eb="3">
      <t>トコナメシ</t>
    </rPh>
    <rPh sb="3" eb="4">
      <t>トビ</t>
    </rPh>
    <rPh sb="4" eb="5">
      <t>カ</t>
    </rPh>
    <rPh sb="5" eb="6">
      <t>ダイ</t>
    </rPh>
    <rPh sb="7" eb="9">
      <t>チョウメ</t>
    </rPh>
    <rPh sb="10" eb="12">
      <t>バンチ</t>
    </rPh>
    <phoneticPr fontId="46"/>
  </si>
  <si>
    <t>3-3-3　Asukadai　Tokoname  Aichi　479-8510　</t>
    <phoneticPr fontId="1"/>
  </si>
  <si>
    <t>0569-35-3170</t>
    <phoneticPr fontId="8"/>
  </si>
  <si>
    <t>月-金:8:30-17:15（救急外来22:00まで)
土日・祝日：8:30-22:00</t>
    <phoneticPr fontId="46"/>
  </si>
  <si>
    <t>http://www.tokonamecityhospital.jp/</t>
    <phoneticPr fontId="10"/>
  </si>
  <si>
    <t>内科、外科、整形外科、小児科、婦人科、皮膚科、泌尿器科、眼科、耳鼻咽喉科、リハビリテーション科、歯科口腔外科：
英語、中国語、ハングル、ポルトガル語、スペイン語、タガログ語</t>
    <rPh sb="0" eb="2">
      <t>ナイカ</t>
    </rPh>
    <rPh sb="3" eb="5">
      <t>ゲカ</t>
    </rPh>
    <rPh sb="6" eb="8">
      <t>セイケイ</t>
    </rPh>
    <rPh sb="8" eb="10">
      <t>ゲカ</t>
    </rPh>
    <rPh sb="11" eb="14">
      <t>ショウニカ</t>
    </rPh>
    <rPh sb="15" eb="18">
      <t>フジンカ</t>
    </rPh>
    <rPh sb="19" eb="22">
      <t>ヒフカ</t>
    </rPh>
    <rPh sb="23" eb="27">
      <t>ヒニョウキカ</t>
    </rPh>
    <rPh sb="28" eb="30">
      <t>ガンカ</t>
    </rPh>
    <rPh sb="31" eb="33">
      <t>ジビ</t>
    </rPh>
    <rPh sb="33" eb="35">
      <t>インコウ</t>
    </rPh>
    <rPh sb="35" eb="36">
      <t>カ</t>
    </rPh>
    <rPh sb="46" eb="47">
      <t>カ</t>
    </rPh>
    <rPh sb="48" eb="50">
      <t>シカ</t>
    </rPh>
    <rPh sb="50" eb="52">
      <t>コウクウ</t>
    </rPh>
    <rPh sb="52" eb="54">
      <t>ゲカ</t>
    </rPh>
    <rPh sb="56" eb="58">
      <t>エイゴ</t>
    </rPh>
    <rPh sb="59" eb="62">
      <t>チュウゴクゴ</t>
    </rPh>
    <rPh sb="73" eb="74">
      <t>ゴ</t>
    </rPh>
    <rPh sb="79" eb="80">
      <t>ゴ</t>
    </rPh>
    <rPh sb="85" eb="86">
      <t>ゴ</t>
    </rPh>
    <phoneticPr fontId="46"/>
  </si>
  <si>
    <t>8:30-22:00／英語、中国語、ハングル、ポルトガル語、スペイン語</t>
    <phoneticPr fontId="9"/>
  </si>
  <si>
    <t>半田市立半田病院</t>
    <rPh sb="0" eb="2">
      <t>ハンダ</t>
    </rPh>
    <rPh sb="2" eb="4">
      <t>シリツ</t>
    </rPh>
    <rPh sb="4" eb="6">
      <t>ハンダ</t>
    </rPh>
    <rPh sb="6" eb="8">
      <t>ビョウイン</t>
    </rPh>
    <phoneticPr fontId="46"/>
  </si>
  <si>
    <t>Handa City Hospital</t>
    <phoneticPr fontId="1"/>
  </si>
  <si>
    <t>475-8599</t>
  </si>
  <si>
    <t>愛知県半田市東洋町2-29</t>
    <rPh sb="0" eb="2">
      <t>アイチ</t>
    </rPh>
    <rPh sb="2" eb="3">
      <t>ケン</t>
    </rPh>
    <rPh sb="3" eb="6">
      <t>ハンダシ</t>
    </rPh>
    <rPh sb="6" eb="8">
      <t>トウヨウ</t>
    </rPh>
    <rPh sb="8" eb="9">
      <t>チョウ</t>
    </rPh>
    <phoneticPr fontId="46"/>
  </si>
  <si>
    <t>2-29 touyoucho,handashi,aichiprefecture,475-8599</t>
  </si>
  <si>
    <t>0569-22-9881</t>
  </si>
  <si>
    <t>平日8:30-11:00（救急外来24時間対応）</t>
    <rPh sb="0" eb="2">
      <t>ヘイジツ</t>
    </rPh>
    <rPh sb="13" eb="15">
      <t>キュウキュウ</t>
    </rPh>
    <rPh sb="15" eb="17">
      <t>ガイライ</t>
    </rPh>
    <rPh sb="19" eb="21">
      <t>ジカン</t>
    </rPh>
    <rPh sb="21" eb="23">
      <t>タイオウ</t>
    </rPh>
    <phoneticPr fontId="46"/>
  </si>
  <si>
    <t>http://www.handa-hosp.jp</t>
    <phoneticPr fontId="9"/>
  </si>
  <si>
    <t>救急科、内科、消化器内科、呼吸器内科、腎臓内科、糖尿病・内分泌内科、
脳神経内科、循環器内科、心臓外科、精神科、小児科、外科、
血管外科、整形外科、リウマチ科、脳神経外科、皮膚科、泌尿器科、
産婦人科、眼科、耳鼻いんこう科、リハビリテーション科、放射線科、
麻酔科、歯科・歯科口腔外科、病理診断科：
EN･ZH･PT･ES･TL･KO</t>
    <rPh sb="0" eb="3">
      <t>キュウキュウカ</t>
    </rPh>
    <rPh sb="4" eb="6">
      <t>ナイカ</t>
    </rPh>
    <rPh sb="7" eb="10">
      <t>ショウカキ</t>
    </rPh>
    <rPh sb="10" eb="12">
      <t>ナイカ</t>
    </rPh>
    <rPh sb="13" eb="16">
      <t>コキュウキ</t>
    </rPh>
    <rPh sb="16" eb="18">
      <t>ナイカ</t>
    </rPh>
    <rPh sb="19" eb="21">
      <t>ジンゾウ</t>
    </rPh>
    <rPh sb="21" eb="23">
      <t>ナイカ</t>
    </rPh>
    <phoneticPr fontId="46"/>
  </si>
  <si>
    <t>VISA、MASTER、AMEX、JCB、DC、MUFG、UFJ、NICOS</t>
    <phoneticPr fontId="1"/>
  </si>
  <si>
    <t>PayPay、LINEPay、PayB（電話再診等、一部での支払いのみ使用可）</t>
    <phoneticPr fontId="1"/>
  </si>
  <si>
    <t>ｽﾍﾟｲﾝ語・ﾎﾟﾙﾄｶﾞﾙ語・平日9:00-13:30</t>
    <rPh sb="5" eb="6">
      <t>ゴ</t>
    </rPh>
    <rPh sb="14" eb="15">
      <t>ゴ</t>
    </rPh>
    <rPh sb="16" eb="18">
      <t>ヘイジツ</t>
    </rPh>
    <phoneticPr fontId="9"/>
  </si>
  <si>
    <t>あいち医療通訳システム</t>
    <rPh sb="3" eb="5">
      <t>イリョウ</t>
    </rPh>
    <rPh sb="5" eb="7">
      <t>ツウヤク</t>
    </rPh>
    <phoneticPr fontId="9"/>
  </si>
  <si>
    <t>トヨタ記念病院</t>
    <phoneticPr fontId="1"/>
  </si>
  <si>
    <t>TOYOTA Memorial Hospital</t>
    <phoneticPr fontId="1"/>
  </si>
  <si>
    <t>471-8513</t>
  </si>
  <si>
    <t>愛知県豊田市平和町1丁目1番地</t>
    <phoneticPr fontId="46"/>
  </si>
  <si>
    <t>1-1, Heiwa-cho, Toyota, Aichi, 471-8513</t>
    <phoneticPr fontId="1"/>
  </si>
  <si>
    <t>0565-24-7108
（※電話での外国語対応は困難。来院後にあいち医療通訳システム等を活用して対応）</t>
    <phoneticPr fontId="8"/>
  </si>
  <si>
    <t>平日　8:30～17:30　（診療受付時間：8:00～11:30）
土日・祝日：救急外来24時間対応　※病院休診日はウェブサイトで要確認</t>
    <phoneticPr fontId="46"/>
  </si>
  <si>
    <t>https://www.toyota-mh.jp/
（日本語）</t>
    <phoneticPr fontId="10"/>
  </si>
  <si>
    <t>あいち医療通訳システムを活用し、全診療科
内科、循環器内科、消化器内科、内視鏡科、
呼吸器内科、脳神経内科、総合内科、リウマチ科、
腎臓内科、血液内科、腫瘍内科、
内分泌・糖尿病内科、感染症内科、
緩和ケア内科、緩和ケア外科、
小児科、小児科（新生児）、
眼科、耳鼻いんこう科、精神科、
外科、肛門外科、小児外科、
消化器外科、内視鏡外科、
整形外科、産婦人科、
生殖医療・産婦人科、（ジョイファミリー）
乳腺外科、泌尿器科、
脳神経外科、皮膚科、
呼吸器外科、心臓外科、血管外科、
形成外科、歯科口腔外科、
麻酔科、集中治療科、
救急科（ERトヨタ）、統合診療科（研修医）、
臨床検査科、病理診断科、ゲノム医療科（遺伝カウンセリング外来）
海外渡航科、放射線治療科、放射線診断科、リハビリテーション科
で対応可能
英語、中国語、韓国・朝鮮（ハングル）語、ポルトガル語、スペイン語、ベトナム語、フランス語、フィリピン（タガログ）語・ネパール語</t>
    <rPh sb="3" eb="5">
      <t>イリョウ</t>
    </rPh>
    <rPh sb="5" eb="7">
      <t>ツウヤク</t>
    </rPh>
    <rPh sb="12" eb="14">
      <t>カツヨウ</t>
    </rPh>
    <rPh sb="16" eb="17">
      <t>ゼン</t>
    </rPh>
    <rPh sb="17" eb="20">
      <t>シンリョウカ</t>
    </rPh>
    <rPh sb="354" eb="356">
      <t>タイオウ</t>
    </rPh>
    <rPh sb="356" eb="358">
      <t>カノウ</t>
    </rPh>
    <rPh sb="359" eb="361">
      <t>エイゴ</t>
    </rPh>
    <rPh sb="362" eb="365">
      <t>チュウゴクゴ</t>
    </rPh>
    <rPh sb="366" eb="368">
      <t>カンコク</t>
    </rPh>
    <rPh sb="369" eb="371">
      <t>チョウセン</t>
    </rPh>
    <rPh sb="377" eb="378">
      <t>ゴ</t>
    </rPh>
    <rPh sb="384" eb="385">
      <t>ゴ</t>
    </rPh>
    <rPh sb="390" eb="391">
      <t>ゴ</t>
    </rPh>
    <rPh sb="396" eb="397">
      <t>ゴ</t>
    </rPh>
    <rPh sb="402" eb="403">
      <t>ゴ</t>
    </rPh>
    <rPh sb="415" eb="416">
      <t>ゴ</t>
    </rPh>
    <rPh sb="421" eb="422">
      <t>ゴ</t>
    </rPh>
    <phoneticPr fontId="46"/>
  </si>
  <si>
    <t>電話通訳（あいち医療通訳システム）
■24時間・365日（EN、ZH、PT、ES、KO）
■平日9:00～18:00（フィリピン語）</t>
    <phoneticPr fontId="9"/>
  </si>
  <si>
    <t>(多言語音声翻訳アプリ検討中)</t>
  </si>
  <si>
    <t>名豊病院</t>
    <rPh sb="0" eb="1">
      <t>メイ</t>
    </rPh>
    <rPh sb="1" eb="2">
      <t>ユタカ</t>
    </rPh>
    <rPh sb="2" eb="4">
      <t>ビョウイン</t>
    </rPh>
    <phoneticPr fontId="9"/>
  </si>
  <si>
    <t>MEIHO HOSPITAL</t>
    <phoneticPr fontId="9"/>
  </si>
  <si>
    <t>473-0913</t>
    <phoneticPr fontId="9"/>
  </si>
  <si>
    <t>愛知県豊田市竹元町荒子15</t>
    <rPh sb="0" eb="3">
      <t>アイチケン</t>
    </rPh>
    <rPh sb="3" eb="6">
      <t>トヨタシ</t>
    </rPh>
    <rPh sb="6" eb="8">
      <t>タケモト</t>
    </rPh>
    <rPh sb="8" eb="9">
      <t>マチ</t>
    </rPh>
    <rPh sb="9" eb="11">
      <t>アラコ</t>
    </rPh>
    <phoneticPr fontId="9"/>
  </si>
  <si>
    <t>Arako-15 Takemotochō, Toyota</t>
    <phoneticPr fontId="9"/>
  </si>
  <si>
    <t>0565-51-3000（代表）</t>
    <phoneticPr fontId="9"/>
  </si>
  <si>
    <t>月～金
初診外来：【午前】8時30分～11時45分　　【午後】13時00分～16時30分</t>
    <phoneticPr fontId="9"/>
  </si>
  <si>
    <t>https://www.med-junseikai.or.jp/meiho/（日本語）英語・中国語ページ作成中</t>
    <phoneticPr fontId="9"/>
  </si>
  <si>
    <t xml:space="preserve">内科、外科、 整形外科、 耳鼻咽喉科、脳神経外科、 歯科口腔外科、 皮膚科、 泌尿器科、 リハビリテーション科
【あいち医療通訳システム】
英語、中国語、ﾎﾟﾙﾄｶﾞﾙ語、ﾌｨﾘﾋﾟﾝ語、ﾍﾞﾄﾅﾑ語、ﾀｲ語、ｲﾝﾄﾞﾈｼｱ語、ﾈﾊﾟｰﾙ語、ﾏﾚｰ語、ｱﾗﾋﾞｱ語、韓国・朝鮮語、
ﾐｬﾝﾏｰ語、ﾓﾝｺﾞﾙ語、ｽﾍﾟｲﾝ語
月～金 8:30-17:30 
</t>
    <rPh sb="3" eb="4">
      <t>ソト</t>
    </rPh>
    <phoneticPr fontId="9"/>
  </si>
  <si>
    <t>VISA、MASTER、AU PAY、JCB</t>
    <phoneticPr fontId="9"/>
  </si>
  <si>
    <t xml:space="preserve">【あいち医療通訳システム】
英語、中国語、ﾎﾟﾙﾄｶﾞﾙ語、ﾌｨﾘﾋﾟﾝ語、ﾍﾞﾄﾅﾑ語、ﾀｲ語、ｲﾝﾄﾞﾈｼｱ語、ﾈﾊﾟｰﾙ語、ﾏﾚｰ語、ｱﾗﾋﾞｱ語、韓国・朝鮮語、
ﾐｬﾝﾏｰ語、ﾓﾝｺﾞﾙ語、ｽﾍﾟｲﾝ語
月～金 8:30-17:30 </t>
    <phoneticPr fontId="1"/>
  </si>
  <si>
    <t>〇</t>
    <phoneticPr fontId="9"/>
  </si>
  <si>
    <t>月曜から木曜　中国語を話せる医師による透析 : ZH</t>
    <phoneticPr fontId="9"/>
  </si>
  <si>
    <t>なかね歯科</t>
    <rPh sb="3" eb="5">
      <t>シカ</t>
    </rPh>
    <phoneticPr fontId="46"/>
  </si>
  <si>
    <t>nakane dental dffice</t>
    <phoneticPr fontId="1"/>
  </si>
  <si>
    <t>470-0202</t>
  </si>
  <si>
    <t>愛知県みよし市三好丘２－１－１１</t>
    <rPh sb="0" eb="10">
      <t>470-0202</t>
    </rPh>
    <phoneticPr fontId="46"/>
  </si>
  <si>
    <t>2-1-11 miyosigaoka,miyosishi,aichi,</t>
    <phoneticPr fontId="1"/>
  </si>
  <si>
    <t>0561-33-0330</t>
  </si>
  <si>
    <t>月、火、水、金:9:30-13:00 15:00-20:00
土 9:30-13:00 15:00-17:00</t>
    <rPh sb="2" eb="3">
      <t>カ</t>
    </rPh>
    <rPh sb="4" eb="5">
      <t>スイ</t>
    </rPh>
    <rPh sb="31" eb="32">
      <t>ツチ</t>
    </rPh>
    <phoneticPr fontId="46"/>
  </si>
  <si>
    <t>https://nakane-dc.jp/ (日本語)</t>
    <phoneticPr fontId="9"/>
  </si>
  <si>
    <t>歯科：EN</t>
    <phoneticPr fontId="46"/>
  </si>
  <si>
    <t>すずき歯科</t>
    <rPh sb="3" eb="5">
      <t>シカ</t>
    </rPh>
    <phoneticPr fontId="46"/>
  </si>
  <si>
    <t>Suzuki Dental Clinic</t>
    <phoneticPr fontId="1"/>
  </si>
  <si>
    <t>445-0071</t>
    <phoneticPr fontId="9"/>
  </si>
  <si>
    <t>西尾市熊味町南十五夜８４</t>
    <rPh sb="0" eb="3">
      <t>ニシオシ</t>
    </rPh>
    <rPh sb="3" eb="6">
      <t>クマミチョウ</t>
    </rPh>
    <rPh sb="6" eb="7">
      <t>ミナミ</t>
    </rPh>
    <rPh sb="7" eb="10">
      <t>ジュウゴヤ</t>
    </rPh>
    <phoneticPr fontId="46"/>
  </si>
  <si>
    <t>84 minamizyugoya kumamicho nishioshi aichi</t>
    <phoneticPr fontId="1"/>
  </si>
  <si>
    <t>0563-56-6300</t>
    <phoneticPr fontId="1"/>
  </si>
  <si>
    <t>9時～11時　3時～6時</t>
    <rPh sb="1" eb="2">
      <t>ジ</t>
    </rPh>
    <rPh sb="5" eb="6">
      <t>ジ</t>
    </rPh>
    <rPh sb="8" eb="9">
      <t>ジ</t>
    </rPh>
    <rPh sb="11" eb="12">
      <t>ジ</t>
    </rPh>
    <phoneticPr fontId="46"/>
  </si>
  <si>
    <t>医療法人鉄友会　宇野病院</t>
    <rPh sb="0" eb="2">
      <t>イリョウ</t>
    </rPh>
    <rPh sb="2" eb="4">
      <t>ホウジン</t>
    </rPh>
    <rPh sb="4" eb="5">
      <t>テツ</t>
    </rPh>
    <rPh sb="5" eb="6">
      <t>ユウ</t>
    </rPh>
    <rPh sb="6" eb="7">
      <t>カイ</t>
    </rPh>
    <rPh sb="8" eb="10">
      <t>ウノ</t>
    </rPh>
    <rPh sb="10" eb="12">
      <t>ビョウイン</t>
    </rPh>
    <phoneticPr fontId="46"/>
  </si>
  <si>
    <t>UNO Hospital</t>
    <phoneticPr fontId="1"/>
  </si>
  <si>
    <t>444-0921</t>
  </si>
  <si>
    <t>愛知県岡崎市中岡崎町1-10</t>
    <rPh sb="0" eb="3">
      <t>アイチケン</t>
    </rPh>
    <rPh sb="3" eb="6">
      <t>オカザキシ</t>
    </rPh>
    <rPh sb="6" eb="10">
      <t>ナカオカザキチョウ</t>
    </rPh>
    <phoneticPr fontId="46"/>
  </si>
  <si>
    <t>1-10 Nakaokazaki-Cho Okazaki-City Aichi Japan</t>
    <phoneticPr fontId="1"/>
  </si>
  <si>
    <t>0564-24-2211
（※電話での外国語対応は困難。来院後にmediphone医療通訳システム等を活用して対応）</t>
  </si>
  <si>
    <t>月-金:9:00-17:30、土9:00-12:00（救急外来24時間対応)
日・祝日：救急外来24時間対応</t>
    <rPh sb="15" eb="16">
      <t>ド</t>
    </rPh>
    <rPh sb="27" eb="29">
      <t>キュウキュウ</t>
    </rPh>
    <rPh sb="29" eb="31">
      <t>ガイライ</t>
    </rPh>
    <rPh sb="33" eb="35">
      <t>ジカン</t>
    </rPh>
    <rPh sb="35" eb="37">
      <t>タイオウ</t>
    </rPh>
    <rPh sb="39" eb="40">
      <t>ヒ</t>
    </rPh>
    <rPh sb="41" eb="43">
      <t>シュクジツ</t>
    </rPh>
    <phoneticPr fontId="46"/>
  </si>
  <si>
    <t>http://www.uno.or.jp (日本語)</t>
    <rPh sb="22" eb="25">
      <t>ニホンゴ</t>
    </rPh>
    <phoneticPr fontId="6"/>
  </si>
  <si>
    <t>内科・外科・整形外科　英語・中国語・ハングル語・ポルトガル語・タガログ語（mediphone医療通訳システム・ポケトークを利用）</t>
    <rPh sb="0" eb="2">
      <t>ナイカ</t>
    </rPh>
    <rPh sb="3" eb="5">
      <t>ゲカ</t>
    </rPh>
    <rPh sb="6" eb="8">
      <t>セイケイ</t>
    </rPh>
    <rPh sb="8" eb="10">
      <t>ゲカ</t>
    </rPh>
    <rPh sb="11" eb="13">
      <t>エイゴ</t>
    </rPh>
    <rPh sb="14" eb="17">
      <t>チュウゴクゴ</t>
    </rPh>
    <rPh sb="22" eb="23">
      <t>ゴ</t>
    </rPh>
    <rPh sb="29" eb="30">
      <t>ゴ</t>
    </rPh>
    <rPh sb="35" eb="36">
      <t>ゴ</t>
    </rPh>
    <rPh sb="46" eb="48">
      <t>イリョウ</t>
    </rPh>
    <rPh sb="48" eb="50">
      <t>ツウヤク</t>
    </rPh>
    <rPh sb="61" eb="63">
      <t>リヨウ</t>
    </rPh>
    <phoneticPr fontId="6"/>
  </si>
  <si>
    <t>VISA、MASTER、JCB</t>
    <phoneticPr fontId="9"/>
  </si>
  <si>
    <t>機械通訳（mediphone医療通訳システム・ポケトーク）電話通訳（mediphone医療通訳システム）
月ｰ金9:00－17:00英語・中国語・ハングル語・ポルトガル語・タガログ語</t>
    <rPh sb="0" eb="2">
      <t>キカイ</t>
    </rPh>
    <rPh sb="2" eb="4">
      <t>ツウヤク</t>
    </rPh>
    <rPh sb="29" eb="31">
      <t>デンワ</t>
    </rPh>
    <rPh sb="31" eb="33">
      <t>ツウヤクゲツキンエイゴチュウゴクゴゴゴゴ</t>
    </rPh>
    <phoneticPr fontId="9"/>
  </si>
  <si>
    <t>藤田医科大学岡崎医療センター</t>
    <rPh sb="0" eb="10">
      <t>フジタイカダイガクオカザキイリョウ</t>
    </rPh>
    <phoneticPr fontId="9"/>
  </si>
  <si>
    <t>FUJITA HEALTH UNIVERSITY OKAZAKI MEDICAL CENTER</t>
  </si>
  <si>
    <t>444-0827</t>
    <phoneticPr fontId="9"/>
  </si>
  <si>
    <t>愛知県岡崎市針崎町字五反田１番地</t>
    <rPh sb="0" eb="3">
      <t>アイチケン</t>
    </rPh>
    <rPh sb="3" eb="13">
      <t>オカザキシハリサキチョウアザゴタンダ</t>
    </rPh>
    <rPh sb="14" eb="16">
      <t>バンチ</t>
    </rPh>
    <phoneticPr fontId="9"/>
  </si>
  <si>
    <t>1 Gotanda Harisakicho,Okazaki, AICHI, 444-0827 JAPAN</t>
    <phoneticPr fontId="9"/>
  </si>
  <si>
    <t>0564-64-8800</t>
  </si>
  <si>
    <t>月-土:8:15-11:30（救急外来24時間対応)
日・祝日：救急外来24時間対応</t>
    <rPh sb="2" eb="3">
      <t>ド</t>
    </rPh>
    <phoneticPr fontId="9"/>
  </si>
  <si>
    <t>https://okazaki.fujita-hu.ac.jp/（日本語）</t>
    <rPh sb="33" eb="36">
      <t>ニホンゴ</t>
    </rPh>
    <phoneticPr fontId="9"/>
  </si>
  <si>
    <t>内科、循環器内科、呼吸器内科、消化器内科、血液・腫瘍内科、脳神経内科、外科、呼吸器外科、心臓血管外科、整形外科、脳神経外科、形成外科、泌尿器科、小児科、皮膚科、婦人科、耳鼻いんこう科、放射線科、救急科、眼科、麻酔科 ポケトークにて対応可能な言語すべて</t>
    <rPh sb="115" eb="117">
      <t>タイオウ</t>
    </rPh>
    <rPh sb="117" eb="119">
      <t>カノウ</t>
    </rPh>
    <rPh sb="120" eb="122">
      <t>ゲンゴ</t>
    </rPh>
    <phoneticPr fontId="6"/>
  </si>
  <si>
    <t>VISA、MASTER、AMEX、JCB、Diners、中国銀聯</t>
    <rPh sb="28" eb="30">
      <t>チュウゴク</t>
    </rPh>
    <rPh sb="30" eb="32">
      <t>ギンレン</t>
    </rPh>
    <phoneticPr fontId="1"/>
  </si>
  <si>
    <t>音声翻訳機による対応</t>
    <rPh sb="0" eb="5">
      <t>オンセイホンヤクキ</t>
    </rPh>
    <rPh sb="8" eb="10">
      <t>タイオウ</t>
    </rPh>
    <phoneticPr fontId="1"/>
  </si>
  <si>
    <t>新城市民病院</t>
    <rPh sb="0" eb="6">
      <t>シンシロシミンビョウイン</t>
    </rPh>
    <phoneticPr fontId="9"/>
  </si>
  <si>
    <t>Shinshiro Municipal Hospital</t>
    <phoneticPr fontId="1"/>
  </si>
  <si>
    <t>441-1387</t>
  </si>
  <si>
    <t>愛知県新城市字北畑32番地1</t>
    <rPh sb="0" eb="6">
      <t>アイチケンシンシロシ</t>
    </rPh>
    <rPh sb="6" eb="7">
      <t>アザ</t>
    </rPh>
    <rPh sb="7" eb="9">
      <t>キタバタ</t>
    </rPh>
    <rPh sb="11" eb="13">
      <t>バンチ</t>
    </rPh>
    <phoneticPr fontId="9"/>
  </si>
  <si>
    <t>32-1 Kitabata, Shinshiro-shi, Aichi , 441-1387</t>
  </si>
  <si>
    <t>0536-22-2171</t>
  </si>
  <si>
    <t>外来受付
月-金:8:00-16:30（救急外来24時間対応)
土日・祝日：救急外来24時間対応</t>
    <rPh sb="0" eb="2">
      <t>ガイライ</t>
    </rPh>
    <rPh sb="2" eb="4">
      <t>ウケツケ</t>
    </rPh>
    <phoneticPr fontId="9"/>
  </si>
  <si>
    <t>https://www.city.shinshiro.lg.jp/hospital/(日本語)</t>
    <phoneticPr fontId="6"/>
  </si>
  <si>
    <t xml:space="preserve">対応診療科：内科、脳神経内科、呼吸器内科、循環器内科、腎臓内科、小児科、外科、血管外科、脳神経外科、整形外科、消化器外科、耳鼻咽喉科、皮膚科、泌尿器科、婦人科、精神科、歯科口腔外科
対応可能言語（電話通訳のみ）：英語、 中国語、 韓国語、スペイン語、 ポルトガル語、ベトナム語、 タイ語、 タガログ語 </t>
    <rPh sb="99" eb="103">
      <t>デンワツウヤク</t>
    </rPh>
    <phoneticPr fontId="6"/>
  </si>
  <si>
    <t>VISA、MASTER、AMEX、JCB、Diners、Discover</t>
    <phoneticPr fontId="9"/>
  </si>
  <si>
    <t>電話通訳：英語、 中国語、 韓国語、スペイン語、 ポルトガル語、ベトナム語、 タイ語、 タガログ語 /24時間</t>
    <rPh sb="0" eb="2">
      <t>デンワ</t>
    </rPh>
    <rPh sb="2" eb="4">
      <t>ツウヤク</t>
    </rPh>
    <rPh sb="53" eb="55">
      <t>ジカン</t>
    </rPh>
    <phoneticPr fontId="9"/>
  </si>
  <si>
    <t>2312 東三河南部</t>
    <phoneticPr fontId="10"/>
  </si>
  <si>
    <t>ふくい整形外科リウマチリハビリクリニック</t>
    <rPh sb="3" eb="7">
      <t>セイケイゲカ</t>
    </rPh>
    <phoneticPr fontId="9"/>
  </si>
  <si>
    <t>Fukui orthopedics, rheumatology, rehabilitation clinic</t>
    <phoneticPr fontId="10"/>
  </si>
  <si>
    <t>441-8113</t>
    <phoneticPr fontId="9"/>
  </si>
  <si>
    <t>愛知県豊橋市西幸町字笠松３３－１</t>
    <rPh sb="0" eb="9">
      <t>441-8113</t>
    </rPh>
    <rPh sb="9" eb="10">
      <t>アザ</t>
    </rPh>
    <rPh sb="10" eb="12">
      <t>カサマツ</t>
    </rPh>
    <phoneticPr fontId="9"/>
  </si>
  <si>
    <t>33-1, Nishimiyukicho-Kasamatsu, Toyohashi Shi, Aichi prefecture, Japan</t>
    <phoneticPr fontId="9"/>
  </si>
  <si>
    <t>0532-37-3291</t>
  </si>
  <si>
    <t>月、火、木、金　8:30-12:00, 15:30-18:30
水　8:30-12:00 
土　8:30-12:30</t>
    <rPh sb="32" eb="33">
      <t>スイ</t>
    </rPh>
    <rPh sb="46" eb="47">
      <t>ド</t>
    </rPh>
    <phoneticPr fontId="9"/>
  </si>
  <si>
    <t>https://fukui-seikei.com/</t>
    <phoneticPr fontId="9"/>
  </si>
  <si>
    <t>整形外科：EN, ES, PT</t>
    <rPh sb="0" eb="2">
      <t>セイケイ</t>
    </rPh>
    <rPh sb="2" eb="4">
      <t>ゲカ</t>
    </rPh>
    <phoneticPr fontId="9"/>
  </si>
  <si>
    <t>VISA、MASTER、AMEX、JCB、Diners、DISCOVER、中国銀聯など</t>
    <phoneticPr fontId="1"/>
  </si>
  <si>
    <t>非接触カード決済：楽天Edy、Suica, PASMO, ICOCA、Quick Pay, apple payなど
QRコード決済：PAYPAY、アリペイ、WeChatPay、LINE Pay、d払いAUPayなど</t>
    <rPh sb="0" eb="1">
      <t>ヒ</t>
    </rPh>
    <rPh sb="1" eb="3">
      <t>セッショク</t>
    </rPh>
    <rPh sb="6" eb="8">
      <t>ケッサイ</t>
    </rPh>
    <rPh sb="9" eb="11">
      <t>ラクテン</t>
    </rPh>
    <rPh sb="63" eb="65">
      <t>ケッサイ</t>
    </rPh>
    <rPh sb="98" eb="99">
      <t>ハラ</t>
    </rPh>
    <phoneticPr fontId="16"/>
  </si>
  <si>
    <t>火曜日午前9：00-12：00
木曜日午前9：00-12：00　午後3：30-18：30
EN, ES, PT</t>
    <rPh sb="0" eb="3">
      <t>カヨウビ</t>
    </rPh>
    <rPh sb="3" eb="5">
      <t>ゴゼン</t>
    </rPh>
    <rPh sb="16" eb="19">
      <t>モクヨウビ</t>
    </rPh>
    <rPh sb="19" eb="21">
      <t>ゴゼン</t>
    </rPh>
    <rPh sb="32" eb="34">
      <t>ゴゴ</t>
    </rPh>
    <phoneticPr fontId="16"/>
  </si>
  <si>
    <t>酒井歯科医院</t>
    <rPh sb="0" eb="6">
      <t>サカイシカイイン</t>
    </rPh>
    <phoneticPr fontId="9"/>
  </si>
  <si>
    <t>SAKAI DENTAL CLINIC</t>
    <phoneticPr fontId="1"/>
  </si>
  <si>
    <t>443-0104</t>
  </si>
  <si>
    <t>愛知県蒲郡市形原町西御屋敷59-6</t>
    <rPh sb="0" eb="3">
      <t>アイチケン</t>
    </rPh>
    <rPh sb="3" eb="6">
      <t>ガマゴオリシ</t>
    </rPh>
    <rPh sb="6" eb="13">
      <t>カタハラチョウニシオヤシキ</t>
    </rPh>
    <phoneticPr fontId="9"/>
  </si>
  <si>
    <t>59-6 Nishioyashiki Katahara-cho, Gamagori-city, AICHI</t>
  </si>
  <si>
    <t>0533-57-1511</t>
  </si>
  <si>
    <t>月火水金土:9:00-11:30
　　　　　14:30-18:00</t>
    <phoneticPr fontId="9"/>
  </si>
  <si>
    <t>http://www.sakai.or.jp
http://www.酒井歯科医院.jp</t>
    <phoneticPr fontId="10"/>
  </si>
  <si>
    <t>歯科・小児歯科・矯正歯科・歯科口腔外科英語、中国語、ドイツ語フランス語、スペイン語、ポルトガル語など多言語対応可能</t>
    <rPh sb="0" eb="2">
      <t>シカ</t>
    </rPh>
    <rPh sb="3" eb="5">
      <t>ショウニ</t>
    </rPh>
    <rPh sb="5" eb="7">
      <t>シカ</t>
    </rPh>
    <rPh sb="8" eb="10">
      <t>キョウセイ</t>
    </rPh>
    <rPh sb="10" eb="12">
      <t>シカ</t>
    </rPh>
    <rPh sb="13" eb="19">
      <t>シカコウクウゲカ</t>
    </rPh>
    <rPh sb="19" eb="21">
      <t>エイゴ</t>
    </rPh>
    <rPh sb="22" eb="25">
      <t>チュウゴクゴ</t>
    </rPh>
    <rPh sb="29" eb="30">
      <t>ゴ</t>
    </rPh>
    <rPh sb="34" eb="35">
      <t>ゴ</t>
    </rPh>
    <rPh sb="40" eb="41">
      <t>ゴ</t>
    </rPh>
    <rPh sb="47" eb="48">
      <t>ゴ</t>
    </rPh>
    <rPh sb="50" eb="51">
      <t>タ</t>
    </rPh>
    <rPh sb="51" eb="53">
      <t>ゲンゴ</t>
    </rPh>
    <rPh sb="53" eb="55">
      <t>タイオウ</t>
    </rPh>
    <rPh sb="55" eb="57">
      <t>カノウ</t>
    </rPh>
    <phoneticPr fontId="9"/>
  </si>
  <si>
    <t>重工大須病院</t>
    <rPh sb="0" eb="2">
      <t>ジュウコウ</t>
    </rPh>
    <rPh sb="2" eb="6">
      <t>オオスビョウイン</t>
    </rPh>
    <phoneticPr fontId="1"/>
  </si>
  <si>
    <t>Juko Osu Hospital</t>
  </si>
  <si>
    <t>460-0017</t>
    <phoneticPr fontId="1"/>
  </si>
  <si>
    <t>愛知県名古屋市中区松原2－１７－５</t>
    <phoneticPr fontId="9"/>
  </si>
  <si>
    <t>2-17-5,Matsubara,Nakaku,NagoyaCity,Aichi</t>
    <phoneticPr fontId="1"/>
  </si>
  <si>
    <t>052-212-8981</t>
    <phoneticPr fontId="1"/>
  </si>
  <si>
    <t>救急外来：24時間対応</t>
    <rPh sb="0" eb="4">
      <t>キュウキュウガイライ</t>
    </rPh>
    <rPh sb="7" eb="9">
      <t>ジカン</t>
    </rPh>
    <rPh sb="9" eb="11">
      <t>タイオウ</t>
    </rPh>
    <phoneticPr fontId="1"/>
  </si>
  <si>
    <t>https://juko-osu-hp.jp/</t>
  </si>
  <si>
    <t>救急科：EN
外科：EN
整形外科：EN</t>
    <phoneticPr fontId="9"/>
  </si>
  <si>
    <t>岡崎南　上地眼科クリニック</t>
    <rPh sb="0" eb="2">
      <t>オカザキ</t>
    </rPh>
    <rPh sb="2" eb="3">
      <t>ミナミ</t>
    </rPh>
    <rPh sb="4" eb="6">
      <t>ウエチ</t>
    </rPh>
    <rPh sb="6" eb="8">
      <t>ガンカ</t>
    </rPh>
    <phoneticPr fontId="1"/>
  </si>
  <si>
    <t>Ueji Eye Clinic</t>
  </si>
  <si>
    <t>444-0823</t>
    <phoneticPr fontId="10"/>
  </si>
  <si>
    <t>岡崎市上地２－１－４</t>
    <rPh sb="0" eb="2">
      <t>オカザキ</t>
    </rPh>
    <rPh sb="2" eb="3">
      <t>シ</t>
    </rPh>
    <rPh sb="3" eb="5">
      <t>ウエジ</t>
    </rPh>
    <phoneticPr fontId="1"/>
  </si>
  <si>
    <t>２－１ー４　Ueji、Okazaki　City</t>
  </si>
  <si>
    <t>0564－73－3005</t>
  </si>
  <si>
    <r>
      <t>9時－12時　15時ー18</t>
    </r>
    <r>
      <rPr>
        <sz val="14"/>
        <color theme="1"/>
        <rFont val="メイリオ"/>
        <family val="3"/>
        <charset val="128"/>
      </rPr>
      <t>時</t>
    </r>
    <rPh sb="1" eb="2">
      <t>ジ</t>
    </rPh>
    <rPh sb="5" eb="6">
      <t>ジ</t>
    </rPh>
    <rPh sb="9" eb="10">
      <t>ジ</t>
    </rPh>
    <rPh sb="13" eb="14">
      <t>ジ</t>
    </rPh>
    <phoneticPr fontId="1"/>
  </si>
  <si>
    <t>www.okazaki-eye.jp</t>
  </si>
  <si>
    <t>眼科　ポケトークにて対応可能な言語すべて</t>
    <rPh sb="0" eb="2">
      <t>ガンカ</t>
    </rPh>
    <rPh sb="10" eb="12">
      <t>タイオウ</t>
    </rPh>
    <rPh sb="12" eb="14">
      <t>カノウ</t>
    </rPh>
    <rPh sb="15" eb="17">
      <t>ゲンゴ</t>
    </rPh>
    <phoneticPr fontId="1"/>
  </si>
  <si>
    <t>ポケトークにて対応可能な言語すべて</t>
  </si>
  <si>
    <t>水野歯科クリニック</t>
    <rPh sb="0" eb="4">
      <t>ミズノシカ</t>
    </rPh>
    <phoneticPr fontId="1"/>
  </si>
  <si>
    <t>Mizuno Dental Clinic</t>
    <phoneticPr fontId="1"/>
  </si>
  <si>
    <t>481-0033</t>
  </si>
  <si>
    <t>愛知県北名古屋市西之保犬井190</t>
    <rPh sb="0" eb="3">
      <t>アイチケン</t>
    </rPh>
    <rPh sb="3" eb="13">
      <t>キタナゴヤシニシノホウイヌイ</t>
    </rPh>
    <phoneticPr fontId="1"/>
  </si>
  <si>
    <t>190 Inui, Nishinohou, Kitanagoya, Aichi, 481-0033</t>
  </si>
  <si>
    <t>英語での対応をご希望の場合は、090-5879-1104 までお電話ください。ご来院前にお電話またはメールでご連絡ください。メール: clinic@mizuno-shika-clinic.com　診療時間外でも、いつでもお気軽にお問い合わせください。</t>
  </si>
  <si>
    <t>月・火・水・金・土・日：7:30～16:00 不定休あり。事前にお問い合わせください。</t>
  </si>
  <si>
    <t>https://mizuno-shika-clinic.com/ 　(日本語）</t>
    <rPh sb="35" eb="38">
      <t>ニホンゴ</t>
    </rPh>
    <phoneticPr fontId="1"/>
  </si>
  <si>
    <t>VISA, MASTER, JCB, AMERICAN EXPRESS, Diners Club, DISCOVER</t>
  </si>
  <si>
    <t>EN: 事前にお電話またはメールにてご連絡ください。</t>
    <phoneticPr fontId="10"/>
  </si>
  <si>
    <t>2306 尾張北部　</t>
  </si>
  <si>
    <t>みちかぜクリニック</t>
  </si>
  <si>
    <t>Michikaze Clinic</t>
    <phoneticPr fontId="1"/>
  </si>
  <si>
    <t>487-0025</t>
  </si>
  <si>
    <t>愛知県春日井市出川町8-13-10</t>
    <rPh sb="0" eb="3">
      <t>アイチケン</t>
    </rPh>
    <rPh sb="3" eb="10">
      <t>カスガイシデガワチョウ</t>
    </rPh>
    <phoneticPr fontId="16"/>
  </si>
  <si>
    <t>8-13-10 Tegawa-cho, Kasugai-shi, Aichi prefecture</t>
  </si>
  <si>
    <t>0568-52-1880</t>
  </si>
  <si>
    <t>月・火・木・金；8:30-12:00, 16:00-18:30　水・土；8:30-12:00</t>
    <rPh sb="2" eb="3">
      <t>カ</t>
    </rPh>
    <rPh sb="4" eb="5">
      <t>モク</t>
    </rPh>
    <rPh sb="6" eb="7">
      <t>キン</t>
    </rPh>
    <rPh sb="32" eb="33">
      <t>スイ</t>
    </rPh>
    <rPh sb="34" eb="35">
      <t>ド</t>
    </rPh>
    <phoneticPr fontId="5"/>
  </si>
  <si>
    <t>https://michikaze-cl.com/</t>
  </si>
  <si>
    <t>内科：EN、乳腺外科：EN、泌尿器科：EN</t>
    <rPh sb="0" eb="2">
      <t>ナイカ</t>
    </rPh>
    <rPh sb="6" eb="10">
      <t>ニュウセンゲカ</t>
    </rPh>
    <rPh sb="14" eb="18">
      <t>ヒニョウキカ</t>
    </rPh>
    <phoneticPr fontId="16"/>
  </si>
  <si>
    <t>24三重県</t>
    <phoneticPr fontId="10"/>
  </si>
  <si>
    <t>青木記念病院</t>
    <rPh sb="0" eb="2">
      <t>アオキ</t>
    </rPh>
    <rPh sb="2" eb="4">
      <t>キネン</t>
    </rPh>
    <rPh sb="4" eb="6">
      <t>ビョウイン</t>
    </rPh>
    <phoneticPr fontId="14"/>
  </si>
  <si>
    <t>Aoki Memorial Hospital</t>
  </si>
  <si>
    <t>511-0068</t>
  </si>
  <si>
    <t>三重県桑名市中央町5-7</t>
    <rPh sb="0" eb="3">
      <t>ミエケン</t>
    </rPh>
    <rPh sb="3" eb="6">
      <t>クワナシ</t>
    </rPh>
    <rPh sb="6" eb="9">
      <t>チュウオウマチ</t>
    </rPh>
    <phoneticPr fontId="42"/>
  </si>
  <si>
    <t>5-7, Chuou-cho,Kuwana city, Mie ,511-0068</t>
  </si>
  <si>
    <t>0594-22-1711</t>
  </si>
  <si>
    <t>月-土:8:00-12:00、14:00-18:00</t>
    <rPh sb="0" eb="1">
      <t>ゲツ</t>
    </rPh>
    <rPh sb="2" eb="3">
      <t>ツチ</t>
    </rPh>
    <phoneticPr fontId="43"/>
  </si>
  <si>
    <t>http://www.aoki-hp.com (日本語）</t>
    <rPh sb="24" eb="27">
      <t>ニホンゴ</t>
    </rPh>
    <phoneticPr fontId="43"/>
  </si>
  <si>
    <t>内科：EN　外科：EN</t>
    <rPh sb="0" eb="2">
      <t>ナイカ</t>
    </rPh>
    <rPh sb="6" eb="8">
      <t>ゲカ</t>
    </rPh>
    <phoneticPr fontId="43"/>
  </si>
  <si>
    <t>診療時間内:英語を話せる医師による外来 : EN</t>
    <rPh sb="0" eb="2">
      <t>シンリョウ</t>
    </rPh>
    <rPh sb="2" eb="4">
      <t>ジカン</t>
    </rPh>
    <rPh sb="4" eb="5">
      <t>ナイ</t>
    </rPh>
    <phoneticPr fontId="9"/>
  </si>
  <si>
    <t>24三重県</t>
    <phoneticPr fontId="9"/>
  </si>
  <si>
    <t>2401 北勢</t>
  </si>
  <si>
    <t>あかつき台歯科医院</t>
    <rPh sb="4" eb="5">
      <t>ダイ</t>
    </rPh>
    <rPh sb="5" eb="7">
      <t>シカ</t>
    </rPh>
    <rPh sb="7" eb="9">
      <t>イイン</t>
    </rPh>
    <phoneticPr fontId="42"/>
  </si>
  <si>
    <t>Akatsukidai Dental Clinic</t>
  </si>
  <si>
    <t>512-8046</t>
  </si>
  <si>
    <t>三重県四日市市あかつき台2-1-20</t>
    <rPh sb="0" eb="3">
      <t>ミエケン</t>
    </rPh>
    <rPh sb="3" eb="7">
      <t>ヨッカイチシ</t>
    </rPh>
    <rPh sb="11" eb="12">
      <t>ダイ</t>
    </rPh>
    <phoneticPr fontId="42"/>
  </si>
  <si>
    <t>2-1-20, Akatsukidai, Yokkaichi city, Mie, 512-8046</t>
  </si>
  <si>
    <t>059-337-2911</t>
  </si>
  <si>
    <t>月/火/木/金/土:9:00-12:30、14:00-18:00</t>
    <rPh sb="4" eb="5">
      <t>モク</t>
    </rPh>
    <phoneticPr fontId="43"/>
  </si>
  <si>
    <t>http://www.e-breath.jp (日本語)</t>
    <rPh sb="24" eb="27">
      <t>ニホンゴ</t>
    </rPh>
    <phoneticPr fontId="43"/>
  </si>
  <si>
    <t>歯科：PT</t>
    <rPh sb="0" eb="2">
      <t>シカ</t>
    </rPh>
    <phoneticPr fontId="43"/>
  </si>
  <si>
    <t>歯科診療所</t>
    <rPh sb="0" eb="2">
      <t>シカ</t>
    </rPh>
    <rPh sb="2" eb="5">
      <t>シンリョウショ</t>
    </rPh>
    <phoneticPr fontId="13"/>
  </si>
  <si>
    <t>9:00-12:30、14:00-18:00:PT</t>
    <phoneticPr fontId="9"/>
  </si>
  <si>
    <t>24三重県</t>
  </si>
  <si>
    <t>熱田小児科クリニック</t>
    <rPh sb="0" eb="2">
      <t>アツタ</t>
    </rPh>
    <rPh sb="2" eb="5">
      <t>ショウニカ</t>
    </rPh>
    <phoneticPr fontId="42"/>
  </si>
  <si>
    <t>Atsuta Pediatrics Clinic</t>
  </si>
  <si>
    <t>514-0834</t>
  </si>
  <si>
    <t>三重県津市大倉11-15</t>
    <rPh sb="0" eb="3">
      <t>ミエケン</t>
    </rPh>
    <rPh sb="3" eb="5">
      <t>ツシ</t>
    </rPh>
    <rPh sb="5" eb="7">
      <t>オオクラ</t>
    </rPh>
    <phoneticPr fontId="42"/>
  </si>
  <si>
    <t>11-15, Okura, Tsu city, Mie, 514-0834</t>
  </si>
  <si>
    <t>059-225-7100</t>
  </si>
  <si>
    <t>月/火/水/金:8:30-11:30、14:00-18:00　木:8:30-11:30　土:8:30-11:30、13:30-16:00</t>
    <rPh sb="0" eb="1">
      <t>ゲツ</t>
    </rPh>
    <rPh sb="2" eb="3">
      <t>ヒ</t>
    </rPh>
    <rPh sb="4" eb="5">
      <t>スイ</t>
    </rPh>
    <rPh sb="6" eb="7">
      <t>キン</t>
    </rPh>
    <rPh sb="31" eb="32">
      <t>モク</t>
    </rPh>
    <rPh sb="44" eb="45">
      <t>ド</t>
    </rPh>
    <phoneticPr fontId="43"/>
  </si>
  <si>
    <t>http://atsuta-cl.sakura.ne.jp (日本語)</t>
    <rPh sb="31" eb="34">
      <t>ニホンゴ</t>
    </rPh>
    <phoneticPr fontId="43"/>
  </si>
  <si>
    <t>小児科：EN</t>
    <rPh sb="0" eb="3">
      <t>ショウニカ</t>
    </rPh>
    <phoneticPr fontId="43"/>
  </si>
  <si>
    <t>診療所</t>
    <rPh sb="0" eb="3">
      <t>シンリョウショ</t>
    </rPh>
    <phoneticPr fontId="13"/>
  </si>
  <si>
    <t>2402 中勢伊賀</t>
  </si>
  <si>
    <t>あめさら耳鼻咽喉科</t>
    <rPh sb="4" eb="6">
      <t>ジビ</t>
    </rPh>
    <rPh sb="6" eb="8">
      <t>インコウ</t>
    </rPh>
    <rPh sb="8" eb="9">
      <t>カ</t>
    </rPh>
    <phoneticPr fontId="42"/>
  </si>
  <si>
    <t>AMESARA ENT CLINIC</t>
  </si>
  <si>
    <t>514-0062</t>
  </si>
  <si>
    <t>三重県津市観音寺町799-7　TTCビル</t>
    <rPh sb="0" eb="3">
      <t>ミエケン</t>
    </rPh>
    <rPh sb="3" eb="5">
      <t>ツシ</t>
    </rPh>
    <rPh sb="5" eb="9">
      <t>カンノンジチョウ</t>
    </rPh>
    <phoneticPr fontId="42"/>
  </si>
  <si>
    <t>TTC bldg, 799-7, Kannonjicho,Tsu city, Mie, 514-0062　</t>
  </si>
  <si>
    <t>059-213-1200</t>
  </si>
  <si>
    <t>月/火/水/金:9:00-12:00、15:00-18:30　木/土:9:00-12:00</t>
    <rPh sb="0" eb="1">
      <t>ゲツ</t>
    </rPh>
    <rPh sb="2" eb="3">
      <t>カ</t>
    </rPh>
    <rPh sb="4" eb="5">
      <t>スイ</t>
    </rPh>
    <rPh sb="6" eb="7">
      <t>キン</t>
    </rPh>
    <rPh sb="31" eb="32">
      <t>モク</t>
    </rPh>
    <rPh sb="33" eb="34">
      <t>ド</t>
    </rPh>
    <phoneticPr fontId="43"/>
  </si>
  <si>
    <t>http://amesara.net/ (日本語)</t>
    <rPh sb="21" eb="24">
      <t>ニホンゴ</t>
    </rPh>
    <phoneticPr fontId="43"/>
  </si>
  <si>
    <t>耳鼻咽喉科：EN</t>
    <rPh sb="0" eb="2">
      <t>ジビ</t>
    </rPh>
    <rPh sb="2" eb="4">
      <t>インコウ</t>
    </rPh>
    <rPh sb="4" eb="5">
      <t>カ</t>
    </rPh>
    <phoneticPr fontId="43"/>
  </si>
  <si>
    <t>伊勢赤十字病院</t>
  </si>
  <si>
    <t>Japanese Red Cross Ise Hospital</t>
  </si>
  <si>
    <t>516-8512</t>
  </si>
  <si>
    <t>三重県伊勢市船江１丁目471番2</t>
    <phoneticPr fontId="9"/>
  </si>
  <si>
    <t>1-471-2 Funae, Ise-city,  Mie prefecture, 516-8512</t>
    <phoneticPr fontId="9"/>
  </si>
  <si>
    <t>0596-28-2171</t>
    <phoneticPr fontId="9"/>
  </si>
  <si>
    <t>月-金:8:00-12:00　紹介患者のみ対応（救急外来:救急搬送時24時間対応）
土日/祝日:救急外来:救急搬送時24時間対応</t>
    <phoneticPr fontId="9"/>
  </si>
  <si>
    <t>http://www.ise.jrc.or.jp（日本語）</t>
  </si>
  <si>
    <t>血液内科：EN　感染症内科：EN　肝臓内科：EN　糖尿病・代謝内科：EN　呼吸器内科：EN　消化器内科：EN　腫瘍内科：EN　循環器内科：EN　腎臓内科：EN　脳神経内科：EN　緩和ケア内科：EN　外科：EN　乳腺外科：EN　整形外科：EN　脳神経外科：EN　呼吸器外科：EN　心臓血管外科：EN　形成外科：EN　皮膚科：EN　眼科：EN　泌尿器科：EN　頭頸部・耳鼻咽喉科：EN　精神科：EN　小児科：EN　産婦人科：EN　放射線診断科：EN　放射線治療科：EN　麻酔科：EN　リハビリテーション科：EN　歯科口腔外科：EN　病理診断科：EN　総合内科：EN　リウマチ・膠原病科：EN　新生児科：EN　</t>
  </si>
  <si>
    <t>24時間対応可能
専用アプリ端末にて対応:EN</t>
    <phoneticPr fontId="9"/>
  </si>
  <si>
    <t>（医）稲垣耳鼻咽喉科</t>
    <rPh sb="1" eb="2">
      <t>イ</t>
    </rPh>
    <rPh sb="3" eb="5">
      <t>イナガキ</t>
    </rPh>
    <rPh sb="5" eb="7">
      <t>ジビ</t>
    </rPh>
    <rPh sb="7" eb="9">
      <t>インコウ</t>
    </rPh>
    <rPh sb="9" eb="10">
      <t>カ</t>
    </rPh>
    <phoneticPr fontId="42"/>
  </si>
  <si>
    <t>Inagaki Oto-rhino-laryngorogical Office</t>
  </si>
  <si>
    <t>510-0836</t>
  </si>
  <si>
    <t>三重県四日市市松本3丁目13-2</t>
    <rPh sb="0" eb="3">
      <t>ミエケン</t>
    </rPh>
    <rPh sb="3" eb="7">
      <t>ヨッカイチシ</t>
    </rPh>
    <rPh sb="7" eb="9">
      <t>マツモト</t>
    </rPh>
    <rPh sb="10" eb="12">
      <t>チョウメ</t>
    </rPh>
    <phoneticPr fontId="42"/>
  </si>
  <si>
    <t>3-13-2, Matsumoto, Yokkaichi city, Mie, 510-0836</t>
  </si>
  <si>
    <t>059-355-4133</t>
  </si>
  <si>
    <t>月/火/水/金/土:9:00-12:00、14:00-17:00</t>
    <rPh sb="4" eb="5">
      <t>スイ</t>
    </rPh>
    <rPh sb="8" eb="9">
      <t>ド</t>
    </rPh>
    <phoneticPr fontId="43"/>
  </si>
  <si>
    <t>http://www.inagakijibika.com/ (日本語）</t>
    <rPh sb="31" eb="34">
      <t>ニホンゴ</t>
    </rPh>
    <phoneticPr fontId="43"/>
  </si>
  <si>
    <t>耳鼻咽喉科：EN</t>
    <phoneticPr fontId="43"/>
  </si>
  <si>
    <t>医療法人上津デンタルクリニック</t>
    <rPh sb="0" eb="2">
      <t>イリョウ</t>
    </rPh>
    <rPh sb="2" eb="4">
      <t>ホウジン</t>
    </rPh>
    <rPh sb="4" eb="5">
      <t>ウエ</t>
    </rPh>
    <rPh sb="5" eb="6">
      <t>ヅ</t>
    </rPh>
    <phoneticPr fontId="42"/>
  </si>
  <si>
    <t>Koudu Dental Clinic</t>
  </si>
  <si>
    <t>514-0061</t>
  </si>
  <si>
    <t>三重県津市一身田上津部田3083</t>
    <rPh sb="0" eb="3">
      <t>ミエケン</t>
    </rPh>
    <rPh sb="3" eb="5">
      <t>ツシ</t>
    </rPh>
    <rPh sb="5" eb="8">
      <t>イシンデン</t>
    </rPh>
    <rPh sb="8" eb="10">
      <t>コウヅ</t>
    </rPh>
    <rPh sb="10" eb="11">
      <t>ブ</t>
    </rPh>
    <rPh sb="11" eb="12">
      <t>タ</t>
    </rPh>
    <phoneticPr fontId="42"/>
  </si>
  <si>
    <t>3083, Ishinden Koudubeta, Tsu city, Mie, 514-0061</t>
  </si>
  <si>
    <t>059-225-8020</t>
  </si>
  <si>
    <t>月/火/木/金:9:00-12:30、15:00-19:00　土:8:30-12:30、14:00-17:30</t>
    <rPh sb="0" eb="1">
      <t>ゲツ</t>
    </rPh>
    <rPh sb="2" eb="3">
      <t>ヒ</t>
    </rPh>
    <rPh sb="4" eb="5">
      <t>キ</t>
    </rPh>
    <rPh sb="6" eb="7">
      <t>キン</t>
    </rPh>
    <rPh sb="31" eb="32">
      <t>ツチ</t>
    </rPh>
    <phoneticPr fontId="43"/>
  </si>
  <si>
    <t>歯科：EN</t>
    <rPh sb="0" eb="2">
      <t>シカ</t>
    </rPh>
    <phoneticPr fontId="43"/>
  </si>
  <si>
    <t>診療時間内:英語を話せる歯科医師による外来 : EN</t>
    <rPh sb="0" eb="2">
      <t>シンリョウ</t>
    </rPh>
    <rPh sb="2" eb="4">
      <t>ジカン</t>
    </rPh>
    <rPh sb="4" eb="5">
      <t>ナイ</t>
    </rPh>
    <rPh sb="12" eb="14">
      <t>シカ</t>
    </rPh>
    <phoneticPr fontId="9"/>
  </si>
  <si>
    <t>2403 南勢志摩</t>
  </si>
  <si>
    <t>医療法人宇治山田歯科医院</t>
    <rPh sb="0" eb="2">
      <t>イリョウ</t>
    </rPh>
    <rPh sb="2" eb="4">
      <t>ホウジン</t>
    </rPh>
    <rPh sb="4" eb="6">
      <t>ウジ</t>
    </rPh>
    <rPh sb="6" eb="8">
      <t>ヤマダ</t>
    </rPh>
    <rPh sb="8" eb="10">
      <t>シカ</t>
    </rPh>
    <rPh sb="10" eb="12">
      <t>イイン</t>
    </rPh>
    <phoneticPr fontId="42"/>
  </si>
  <si>
    <t>Medical Corporation Ujiyamada Dental Clinic</t>
    <phoneticPr fontId="1"/>
  </si>
  <si>
    <t>516-0037</t>
  </si>
  <si>
    <t>三重県伊勢市岩渕２丁目４－３７</t>
    <phoneticPr fontId="42"/>
  </si>
  <si>
    <t>2-4-37, Iwabuchi, Ise city, Mie, 516-0037</t>
  </si>
  <si>
    <t>0596-21-5888</t>
  </si>
  <si>
    <t>月-金:8:30-18:00　土:8:30-17:00</t>
    <rPh sb="0" eb="1">
      <t>ゲツ</t>
    </rPh>
    <rPh sb="2" eb="3">
      <t>キン</t>
    </rPh>
    <rPh sb="15" eb="16">
      <t>ド</t>
    </rPh>
    <phoneticPr fontId="44"/>
  </si>
  <si>
    <t>http://www.ujiyamada.com (日本語)</t>
    <rPh sb="26" eb="29">
      <t>ニホンゴ</t>
    </rPh>
    <phoneticPr fontId="43"/>
  </si>
  <si>
    <t>（医）金丸産婦人科</t>
    <rPh sb="1" eb="2">
      <t>イ</t>
    </rPh>
    <rPh sb="3" eb="5">
      <t>カナマル</t>
    </rPh>
    <rPh sb="5" eb="9">
      <t>サンフジンカ</t>
    </rPh>
    <phoneticPr fontId="42"/>
  </si>
  <si>
    <t>Kanamaru Lady's Clinic</t>
  </si>
  <si>
    <t>三重県津市観音寺町799-7　TTCビル1F</t>
    <rPh sb="0" eb="3">
      <t>ミエケン</t>
    </rPh>
    <rPh sb="3" eb="5">
      <t>ツシ</t>
    </rPh>
    <rPh sb="5" eb="9">
      <t>カンノンジチョウ</t>
    </rPh>
    <phoneticPr fontId="42"/>
  </si>
  <si>
    <t>TTC bldg, 79907, Kannonjicho, Tsu city, Mie, 514-0062</t>
  </si>
  <si>
    <t>059-229-5722</t>
  </si>
  <si>
    <t>月/火/水/金:9:00-12:30、15:00-18:30　木:9:00-12:30　土:9:00-12:30、14:00-17:00</t>
    <rPh sb="0" eb="1">
      <t>ゲツ</t>
    </rPh>
    <rPh sb="2" eb="3">
      <t>ヒ</t>
    </rPh>
    <rPh sb="4" eb="5">
      <t>スイ</t>
    </rPh>
    <rPh sb="6" eb="7">
      <t>キン</t>
    </rPh>
    <rPh sb="31" eb="32">
      <t>モク</t>
    </rPh>
    <rPh sb="44" eb="45">
      <t>ド</t>
    </rPh>
    <phoneticPr fontId="44"/>
  </si>
  <si>
    <t>https://kanamaru-clinic.com (日本語)</t>
    <rPh sb="29" eb="32">
      <t>ニホンゴ</t>
    </rPh>
    <phoneticPr fontId="43"/>
  </si>
  <si>
    <t>産科：EN　婦人科：EN</t>
    <rPh sb="0" eb="2">
      <t>サンカ</t>
    </rPh>
    <rPh sb="6" eb="8">
      <t>フジン</t>
    </rPh>
    <rPh sb="8" eb="9">
      <t>カ</t>
    </rPh>
    <phoneticPr fontId="43"/>
  </si>
  <si>
    <t>医療法人小坂クリニック</t>
    <rPh sb="0" eb="2">
      <t>イリョウ</t>
    </rPh>
    <rPh sb="2" eb="4">
      <t>ホウジン</t>
    </rPh>
    <rPh sb="4" eb="6">
      <t>コサカ</t>
    </rPh>
    <phoneticPr fontId="42"/>
  </si>
  <si>
    <t>Medical Corporation Kosaka Clinic</t>
  </si>
  <si>
    <t>515-2325</t>
  </si>
  <si>
    <t>三重県松阪市嬉野中川新町二丁目23番地</t>
    <rPh sb="0" eb="3">
      <t>ミエケン</t>
    </rPh>
    <rPh sb="3" eb="5">
      <t>マツザカ</t>
    </rPh>
    <rPh sb="5" eb="6">
      <t>シ</t>
    </rPh>
    <rPh sb="6" eb="8">
      <t>ウレシノ</t>
    </rPh>
    <rPh sb="8" eb="10">
      <t>ナカガワ</t>
    </rPh>
    <rPh sb="10" eb="12">
      <t>シンマチ</t>
    </rPh>
    <rPh sb="12" eb="15">
      <t>ニチョウメ</t>
    </rPh>
    <rPh sb="17" eb="19">
      <t>バンチ</t>
    </rPh>
    <phoneticPr fontId="42"/>
  </si>
  <si>
    <t>2-23, Ureshinonakagawashinmachi, Matsusaka city, Mie, 515-2325</t>
  </si>
  <si>
    <t>0598-48-0777</t>
  </si>
  <si>
    <t>月/火/水/金:9:00-12:00、15:00-18:30　木:9:00-12:00　土:9:00-12:00</t>
    <rPh sb="0" eb="1">
      <t>ゲツ</t>
    </rPh>
    <rPh sb="2" eb="3">
      <t>ヒ</t>
    </rPh>
    <rPh sb="4" eb="5">
      <t>スイ</t>
    </rPh>
    <rPh sb="6" eb="7">
      <t>キン</t>
    </rPh>
    <rPh sb="31" eb="32">
      <t>モク</t>
    </rPh>
    <rPh sb="44" eb="45">
      <t>ド</t>
    </rPh>
    <phoneticPr fontId="43"/>
  </si>
  <si>
    <t>http://www.kosaka-clinic.net/ （日本語）</t>
    <rPh sb="31" eb="34">
      <t>ニホンゴ</t>
    </rPh>
    <phoneticPr fontId="43"/>
  </si>
  <si>
    <t>医療法人近藤眼科</t>
    <rPh sb="0" eb="2">
      <t>イリョウ</t>
    </rPh>
    <rPh sb="2" eb="4">
      <t>ホウジン</t>
    </rPh>
    <rPh sb="4" eb="6">
      <t>コンドウ</t>
    </rPh>
    <rPh sb="6" eb="8">
      <t>ガンカ</t>
    </rPh>
    <phoneticPr fontId="42"/>
  </si>
  <si>
    <t>Kondo Ophthalmologycal Clinic</t>
  </si>
  <si>
    <t>514-1118</t>
  </si>
  <si>
    <t>三重県津市久居新町766-8</t>
    <rPh sb="0" eb="3">
      <t>ミエケン</t>
    </rPh>
    <rPh sb="3" eb="5">
      <t>ツシ</t>
    </rPh>
    <rPh sb="5" eb="7">
      <t>ヒサイ</t>
    </rPh>
    <rPh sb="7" eb="9">
      <t>シンマチ</t>
    </rPh>
    <phoneticPr fontId="42"/>
  </si>
  <si>
    <t>776-8, Hisaishinmachi, Tsu city, Mie, 514-1118　</t>
  </si>
  <si>
    <t>059-255-2797</t>
  </si>
  <si>
    <t>月-金:9:00-12:00、14:00-18:00</t>
    <rPh sb="0" eb="1">
      <t>ゲツ</t>
    </rPh>
    <rPh sb="2" eb="3">
      <t>キン</t>
    </rPh>
    <phoneticPr fontId="43"/>
  </si>
  <si>
    <t>眼科：EN　その他：EN</t>
    <rPh sb="0" eb="2">
      <t>ガンカ</t>
    </rPh>
    <rPh sb="8" eb="9">
      <t>タ</t>
    </rPh>
    <phoneticPr fontId="43"/>
  </si>
  <si>
    <t>医療法人社団中瀬外科整形外科</t>
    <rPh sb="0" eb="2">
      <t>イリョウ</t>
    </rPh>
    <rPh sb="2" eb="4">
      <t>ホウジン</t>
    </rPh>
    <rPh sb="4" eb="6">
      <t>シャダン</t>
    </rPh>
    <rPh sb="6" eb="8">
      <t>ナカセ</t>
    </rPh>
    <rPh sb="8" eb="10">
      <t>ゲカ</t>
    </rPh>
    <rPh sb="10" eb="14">
      <t>セイケイゲカ</t>
    </rPh>
    <phoneticPr fontId="42"/>
  </si>
  <si>
    <t>NAKASE Surgical and Gastroenterological Clinic</t>
  </si>
  <si>
    <t>517-0501</t>
  </si>
  <si>
    <t>三重県志摩市阿児町鵜方3036-3</t>
    <phoneticPr fontId="42"/>
  </si>
  <si>
    <t>3036-3, Ugata, Agocho, Shima city, Mie, 517-0501</t>
  </si>
  <si>
    <t>0599-43-4327</t>
  </si>
  <si>
    <t>月/火/水/金/土:9:00-12:00、14:00-18:00</t>
    <rPh sb="0" eb="1">
      <t>ゲツ</t>
    </rPh>
    <rPh sb="2" eb="3">
      <t>ヒ</t>
    </rPh>
    <rPh sb="4" eb="5">
      <t>スイ</t>
    </rPh>
    <rPh sb="6" eb="7">
      <t>キン</t>
    </rPh>
    <rPh sb="8" eb="9">
      <t>ド</t>
    </rPh>
    <phoneticPr fontId="43"/>
  </si>
  <si>
    <t>救急科：EN、PT　内科：EN、ES、PT　外科：EN、ES、PT　皮膚科：EN、ES、PT　整形外科：EN、ES、PT</t>
    <rPh sb="0" eb="2">
      <t>キュウキュウ</t>
    </rPh>
    <rPh sb="2" eb="3">
      <t>カ</t>
    </rPh>
    <rPh sb="10" eb="12">
      <t>ナイカ</t>
    </rPh>
    <rPh sb="22" eb="24">
      <t>ゲカ</t>
    </rPh>
    <rPh sb="34" eb="37">
      <t>ヒフカ</t>
    </rPh>
    <rPh sb="47" eb="49">
      <t>セイケイ</t>
    </rPh>
    <rPh sb="49" eb="51">
      <t>ゲカ</t>
    </rPh>
    <phoneticPr fontId="43"/>
  </si>
  <si>
    <t>診療時間内:英語、ポルトガル語を話せる医師による外来：EN、ES、PT</t>
    <rPh sb="0" eb="2">
      <t>シンリョウ</t>
    </rPh>
    <rPh sb="2" eb="4">
      <t>ジカン</t>
    </rPh>
    <rPh sb="4" eb="5">
      <t>ナイ</t>
    </rPh>
    <rPh sb="6" eb="8">
      <t>エイゴ</t>
    </rPh>
    <rPh sb="14" eb="15">
      <t>ゴ</t>
    </rPh>
    <rPh sb="16" eb="17">
      <t>ハナ</t>
    </rPh>
    <rPh sb="19" eb="21">
      <t>イシ</t>
    </rPh>
    <rPh sb="24" eb="26">
      <t>ガイライ</t>
    </rPh>
    <phoneticPr fontId="9"/>
  </si>
  <si>
    <t>医療法人社団プログレス　四日市消化器病センター</t>
    <rPh sb="0" eb="2">
      <t>イリョウ</t>
    </rPh>
    <rPh sb="2" eb="4">
      <t>ホウジン</t>
    </rPh>
    <rPh sb="4" eb="6">
      <t>シャダン</t>
    </rPh>
    <rPh sb="12" eb="15">
      <t>ヨッカイチ</t>
    </rPh>
    <rPh sb="15" eb="18">
      <t>ショウカキ</t>
    </rPh>
    <rPh sb="18" eb="19">
      <t>ビョウ</t>
    </rPh>
    <phoneticPr fontId="42"/>
  </si>
  <si>
    <t>Medical Coporation of Association Progress Yokkaichi Digestive Disease Center</t>
  </si>
  <si>
    <t>512-1203</t>
  </si>
  <si>
    <t>三重県四日市市下海老町字高松185-3</t>
    <rPh sb="0" eb="3">
      <t>ミエケン</t>
    </rPh>
    <rPh sb="3" eb="7">
      <t>ヨッカイチシ</t>
    </rPh>
    <rPh sb="7" eb="10">
      <t>シモエビ</t>
    </rPh>
    <rPh sb="10" eb="11">
      <t>マチ</t>
    </rPh>
    <rPh sb="11" eb="12">
      <t>ジ</t>
    </rPh>
    <rPh sb="12" eb="14">
      <t>タカマツ</t>
    </rPh>
    <phoneticPr fontId="42"/>
  </si>
  <si>
    <t>185-3 Takamatsu, Shimoebicho, Yokkaichi city, Mie 512-1203</t>
  </si>
  <si>
    <t>059-326-3000</t>
  </si>
  <si>
    <t>月-金:8:30-11:30、14:30-17:30　土:8:30-11:30</t>
    <rPh sb="0" eb="1">
      <t>ゲツ</t>
    </rPh>
    <rPh sb="2" eb="3">
      <t>キン</t>
    </rPh>
    <rPh sb="27" eb="28">
      <t>ド</t>
    </rPh>
    <phoneticPr fontId="43"/>
  </si>
  <si>
    <t>http://www.yokkaichi-shoukaki.com (日本語，英語，タイ語)</t>
    <rPh sb="35" eb="38">
      <t>ニホンゴ</t>
    </rPh>
    <phoneticPr fontId="43"/>
  </si>
  <si>
    <t>内科：EN　整形外科：EN　眼科：EN　その他：EN</t>
    <rPh sb="0" eb="2">
      <t>ナイカ</t>
    </rPh>
    <rPh sb="6" eb="8">
      <t>セイケイ</t>
    </rPh>
    <rPh sb="8" eb="10">
      <t>ゲカ</t>
    </rPh>
    <rPh sb="14" eb="16">
      <t>ガンカ</t>
    </rPh>
    <rPh sb="22" eb="23">
      <t>タ</t>
    </rPh>
    <phoneticPr fontId="43"/>
  </si>
  <si>
    <t>8:30-17:30:EN</t>
    <phoneticPr fontId="1"/>
  </si>
  <si>
    <t>8:30-17:30:EN,PT,ES</t>
    <phoneticPr fontId="1"/>
  </si>
  <si>
    <t>24時間対応:EN,ZH,KO,PT,ES,VI,RU,TH,TL,NE</t>
    <rPh sb="2" eb="4">
      <t>ジカン</t>
    </rPh>
    <rPh sb="4" eb="6">
      <t>タイオウ</t>
    </rPh>
    <phoneticPr fontId="13"/>
  </si>
  <si>
    <t>(1)8:30-17:30:英語を話せる医師による外来:EN
(2)機械通訳:コニカミノルタ株式会社「MELON」</t>
    <rPh sb="34" eb="36">
      <t>キカイ</t>
    </rPh>
    <rPh sb="36" eb="38">
      <t>ツウヤク</t>
    </rPh>
    <rPh sb="46" eb="50">
      <t>カブシキガイシャ</t>
    </rPh>
    <phoneticPr fontId="13"/>
  </si>
  <si>
    <t>医療法人清生会　和久田歯科医院</t>
    <rPh sb="0" eb="2">
      <t>イリョウ</t>
    </rPh>
    <rPh sb="2" eb="4">
      <t>ホウジン</t>
    </rPh>
    <rPh sb="4" eb="5">
      <t>セイ</t>
    </rPh>
    <rPh sb="5" eb="6">
      <t>セイ</t>
    </rPh>
    <rPh sb="6" eb="7">
      <t>カイ</t>
    </rPh>
    <rPh sb="8" eb="11">
      <t>ワクダ</t>
    </rPh>
    <rPh sb="11" eb="13">
      <t>シカ</t>
    </rPh>
    <rPh sb="13" eb="15">
      <t>イイン</t>
    </rPh>
    <phoneticPr fontId="42"/>
  </si>
  <si>
    <t>Medical Corporation Shinseikai Wakuda Dental Clinic</t>
  </si>
  <si>
    <t>518-0830</t>
  </si>
  <si>
    <t>三重県伊賀市平野城北町113</t>
    <rPh sb="0" eb="3">
      <t>ミエケン</t>
    </rPh>
    <rPh sb="3" eb="6">
      <t>イガシ</t>
    </rPh>
    <rPh sb="6" eb="8">
      <t>ヒラノ</t>
    </rPh>
    <rPh sb="8" eb="9">
      <t>ジョウ</t>
    </rPh>
    <rPh sb="9" eb="11">
      <t>キタマチ</t>
    </rPh>
    <phoneticPr fontId="42"/>
  </si>
  <si>
    <t>113, Hirano Johokucho, Iga city, Mie,518-0830</t>
  </si>
  <si>
    <t>0595-21-8241</t>
  </si>
  <si>
    <t>月-金:9:00-13:00、14:30-18:30　土:9:00-13:00</t>
    <rPh sb="0" eb="1">
      <t>ゲツ</t>
    </rPh>
    <rPh sb="2" eb="3">
      <t>キン</t>
    </rPh>
    <rPh sb="27" eb="28">
      <t>ド</t>
    </rPh>
    <phoneticPr fontId="43"/>
  </si>
  <si>
    <t>http://wakudadental-8241.com</t>
    <phoneticPr fontId="43"/>
  </si>
  <si>
    <t>VISA、MASTER、JCB、AMEX、Diners</t>
    <phoneticPr fontId="9"/>
  </si>
  <si>
    <t>診療所</t>
    <rPh sb="0" eb="3">
      <t>シンリョウショ</t>
    </rPh>
    <phoneticPr fontId="9"/>
  </si>
  <si>
    <t>診療時間内:英語を話せる医師による外来 : EN</t>
    <rPh sb="0" eb="2">
      <t>シンリョウ</t>
    </rPh>
    <rPh sb="2" eb="4">
      <t>ジカン</t>
    </rPh>
    <rPh sb="4" eb="5">
      <t>ナイ</t>
    </rPh>
    <phoneticPr fontId="13"/>
  </si>
  <si>
    <t>医療法人全心会　伊勢ひかり病院</t>
    <rPh sb="0" eb="2">
      <t>イリョウ</t>
    </rPh>
    <rPh sb="2" eb="4">
      <t>ホウジン</t>
    </rPh>
    <rPh sb="4" eb="5">
      <t>ゼン</t>
    </rPh>
    <rPh sb="5" eb="6">
      <t>ゴコロ</t>
    </rPh>
    <rPh sb="6" eb="7">
      <t>カイ</t>
    </rPh>
    <rPh sb="8" eb="10">
      <t>イセ</t>
    </rPh>
    <rPh sb="13" eb="15">
      <t>ビョウイン</t>
    </rPh>
    <phoneticPr fontId="42"/>
  </si>
  <si>
    <t>Ise Hikari Hospital</t>
    <phoneticPr fontId="1"/>
  </si>
  <si>
    <t>516-0805</t>
    <phoneticPr fontId="1"/>
  </si>
  <si>
    <t>三重県伊勢市御薗町高向810-1</t>
    <phoneticPr fontId="42"/>
  </si>
  <si>
    <t>810-1, Misonochotakabuku, Ise city, Mie, 516-0805</t>
    <phoneticPr fontId="1"/>
  </si>
  <si>
    <t>0596-22-1155</t>
  </si>
  <si>
    <t>月-金:9:00-12:00　土:9:00-12:00</t>
    <rPh sb="0" eb="1">
      <t>ゲツ</t>
    </rPh>
    <rPh sb="2" eb="3">
      <t>キン</t>
    </rPh>
    <rPh sb="15" eb="16">
      <t>ド</t>
    </rPh>
    <phoneticPr fontId="43"/>
  </si>
  <si>
    <t>https://ise-hikari.com/ (日本語)</t>
    <rPh sb="25" eb="28">
      <t>ニホンゴ</t>
    </rPh>
    <phoneticPr fontId="43"/>
  </si>
  <si>
    <t>内科：EN　脳神経外科：EN</t>
    <rPh sb="0" eb="2">
      <t>ナイカ</t>
    </rPh>
    <rPh sb="6" eb="9">
      <t>ノウシンケイ</t>
    </rPh>
    <rPh sb="9" eb="11">
      <t>ゲカ</t>
    </rPh>
    <phoneticPr fontId="43"/>
  </si>
  <si>
    <t>医）錦歯科医院</t>
    <rPh sb="0" eb="1">
      <t>イ</t>
    </rPh>
    <rPh sb="2" eb="3">
      <t>ニシキ</t>
    </rPh>
    <rPh sb="3" eb="5">
      <t>シカ</t>
    </rPh>
    <rPh sb="5" eb="7">
      <t>イイン</t>
    </rPh>
    <phoneticPr fontId="42"/>
  </si>
  <si>
    <t>NISHIKI DENTAL CLINIC</t>
  </si>
  <si>
    <t>514-0806</t>
  </si>
  <si>
    <t>三重県津市上弁財町18-16</t>
    <rPh sb="0" eb="3">
      <t>ミエケン</t>
    </rPh>
    <rPh sb="3" eb="5">
      <t>ツシ</t>
    </rPh>
    <rPh sb="5" eb="9">
      <t>カミベザイチョウ</t>
    </rPh>
    <phoneticPr fontId="42"/>
  </si>
  <si>
    <t>18-16, Kamibezaicho, Tsu city, Mie, 514-0806</t>
  </si>
  <si>
    <t>059-226-3643</t>
  </si>
  <si>
    <t>月/火/水/金/土:9:00-11:30</t>
    <rPh sb="0" eb="1">
      <t>ツキ</t>
    </rPh>
    <rPh sb="2" eb="3">
      <t>ヒ</t>
    </rPh>
    <rPh sb="4" eb="5">
      <t>ミズ</t>
    </rPh>
    <rPh sb="6" eb="7">
      <t>キン</t>
    </rPh>
    <rPh sb="8" eb="9">
      <t>ツチ</t>
    </rPh>
    <phoneticPr fontId="43"/>
  </si>
  <si>
    <t>歯科診療所</t>
    <rPh sb="0" eb="2">
      <t>シカ</t>
    </rPh>
    <rPh sb="2" eb="5">
      <t>シンリョウショ</t>
    </rPh>
    <phoneticPr fontId="9"/>
  </si>
  <si>
    <t>うえの歯科</t>
    <rPh sb="3" eb="5">
      <t>シカ</t>
    </rPh>
    <phoneticPr fontId="42"/>
  </si>
  <si>
    <t>UENO dental clinic</t>
  </si>
  <si>
    <t>510-0242</t>
  </si>
  <si>
    <t>三重県鈴鹿市白子本町10-31</t>
    <rPh sb="0" eb="3">
      <t>ミエケン</t>
    </rPh>
    <rPh sb="3" eb="6">
      <t>スズカシ</t>
    </rPh>
    <rPh sb="6" eb="8">
      <t>シラコ</t>
    </rPh>
    <rPh sb="8" eb="10">
      <t>ホンマチ</t>
    </rPh>
    <phoneticPr fontId="42"/>
  </si>
  <si>
    <t>10-31, Shirokohonmachi, Suzuka city, Mie, 510-0242</t>
  </si>
  <si>
    <t>059-380-6007</t>
  </si>
  <si>
    <t>月-金:9:00-12:00、15:30-19:00</t>
    <rPh sb="0" eb="1">
      <t>ゲツ</t>
    </rPh>
    <rPh sb="2" eb="3">
      <t>キン</t>
    </rPh>
    <phoneticPr fontId="43"/>
  </si>
  <si>
    <t>ウエルネス医療クリニック</t>
    <rPh sb="5" eb="7">
      <t>イリョウ</t>
    </rPh>
    <phoneticPr fontId="42"/>
  </si>
  <si>
    <t>Wellness Medical Clinic</t>
  </si>
  <si>
    <t>511-0863</t>
  </si>
  <si>
    <t>三重県桑名市新西方3-218</t>
    <rPh sb="0" eb="3">
      <t>ミエケン</t>
    </rPh>
    <rPh sb="3" eb="6">
      <t>クワナシ</t>
    </rPh>
    <rPh sb="6" eb="9">
      <t>シンニシカタ</t>
    </rPh>
    <phoneticPr fontId="42"/>
  </si>
  <si>
    <t>3-218, Shinnishikata, Kuwana city, Mie, 511-0863</t>
  </si>
  <si>
    <t>0594-24-6914</t>
  </si>
  <si>
    <t>月-金:8:10-12:00、14:30-18:30　土/祝日:8:10-12:00</t>
    <rPh sb="0" eb="1">
      <t>ゲツ</t>
    </rPh>
    <rPh sb="2" eb="3">
      <t>キン</t>
    </rPh>
    <rPh sb="27" eb="28">
      <t>ド</t>
    </rPh>
    <rPh sb="29" eb="31">
      <t>シュクジツ</t>
    </rPh>
    <phoneticPr fontId="43"/>
  </si>
  <si>
    <t>http://wellness-medicalclinic.jp/ (日本語)</t>
    <rPh sb="35" eb="38">
      <t>ニホンゴ</t>
    </rPh>
    <phoneticPr fontId="43"/>
  </si>
  <si>
    <t>整形外科：EN　耳鼻咽喉科：EN</t>
    <rPh sb="0" eb="2">
      <t>セイケイ</t>
    </rPh>
    <rPh sb="2" eb="4">
      <t>ゲカ</t>
    </rPh>
    <phoneticPr fontId="43"/>
  </si>
  <si>
    <t>鵜飼耳鼻咽喉科・アレルギー科</t>
    <rPh sb="0" eb="2">
      <t>ウガイ</t>
    </rPh>
    <rPh sb="2" eb="4">
      <t>ジビ</t>
    </rPh>
    <rPh sb="4" eb="6">
      <t>インコウ</t>
    </rPh>
    <rPh sb="6" eb="7">
      <t>カ</t>
    </rPh>
    <rPh sb="13" eb="14">
      <t>カ</t>
    </rPh>
    <phoneticPr fontId="42"/>
  </si>
  <si>
    <t>UKAI E. N. T &amp; Allergology Clinic</t>
  </si>
  <si>
    <t>三重県志摩市阿児町鵜方3283-2</t>
    <phoneticPr fontId="42"/>
  </si>
  <si>
    <t>3283-2, Ugata, Agocho, Shima city, Mie, 517-0501</t>
  </si>
  <si>
    <t>0599-43-8341</t>
  </si>
  <si>
    <t>月/火/水/金:9:00-12:00、14:00-18:00　木/土:9:00-12:00</t>
    <rPh sb="0" eb="1">
      <t>ゲツ</t>
    </rPh>
    <rPh sb="2" eb="3">
      <t>ヒ</t>
    </rPh>
    <rPh sb="4" eb="5">
      <t>スイ</t>
    </rPh>
    <rPh sb="6" eb="7">
      <t>キン</t>
    </rPh>
    <rPh sb="31" eb="32">
      <t>モク</t>
    </rPh>
    <rPh sb="33" eb="34">
      <t>ド</t>
    </rPh>
    <phoneticPr fontId="43"/>
  </si>
  <si>
    <t>耳鼻咽喉科：EN、ZH</t>
    <phoneticPr fontId="43"/>
  </si>
  <si>
    <t>診療時間内:英語、中国語を話せる医師による外来：EN、ZH</t>
    <rPh sb="9" eb="12">
      <t>チュウゴクゴ</t>
    </rPh>
    <phoneticPr fontId="9"/>
  </si>
  <si>
    <t>内田歯科医院</t>
    <rPh sb="0" eb="2">
      <t>ウチダ</t>
    </rPh>
    <rPh sb="2" eb="4">
      <t>シカ</t>
    </rPh>
    <rPh sb="4" eb="6">
      <t>イイン</t>
    </rPh>
    <phoneticPr fontId="42"/>
  </si>
  <si>
    <t>Uchida Dental Clinic</t>
  </si>
  <si>
    <t>518-0831</t>
  </si>
  <si>
    <t>三重県伊賀市上野農人町564</t>
  </si>
  <si>
    <t>564, Nouninmachi, Ueno, Iga city, Mie, 518-0831</t>
  </si>
  <si>
    <t>0595-21-0271</t>
  </si>
  <si>
    <t>月/水:9:00-12:00、14:00-18:00　火/金:9:00-12:00、14:00-19:00　土:9:00-12:30</t>
    <rPh sb="0" eb="1">
      <t>ゲツ</t>
    </rPh>
    <rPh sb="2" eb="3">
      <t>スイ</t>
    </rPh>
    <rPh sb="27" eb="28">
      <t>ヒ</t>
    </rPh>
    <rPh sb="29" eb="30">
      <t>キン</t>
    </rPh>
    <rPh sb="54" eb="55">
      <t>ド</t>
    </rPh>
    <phoneticPr fontId="43"/>
  </si>
  <si>
    <t>診療時間内:英語を話せる歯科医師による外来 : EN</t>
    <rPh sb="0" eb="2">
      <t>シンリョウ</t>
    </rPh>
    <rPh sb="2" eb="4">
      <t>ジカン</t>
    </rPh>
    <rPh sb="4" eb="5">
      <t>ナイ</t>
    </rPh>
    <rPh sb="12" eb="14">
      <t>シカ</t>
    </rPh>
    <phoneticPr fontId="13"/>
  </si>
  <si>
    <t>大辻整形外科</t>
    <rPh sb="0" eb="2">
      <t>オオツジ</t>
    </rPh>
    <rPh sb="2" eb="4">
      <t>セイケイ</t>
    </rPh>
    <rPh sb="4" eb="6">
      <t>ゲカ</t>
    </rPh>
    <phoneticPr fontId="42"/>
  </si>
  <si>
    <t>OTSUJI ORTHOPAEDIC CLINIC</t>
  </si>
  <si>
    <t>515-0063</t>
  </si>
  <si>
    <t>三重県松阪市大黒田町1841-1</t>
    <rPh sb="0" eb="3">
      <t>ミエケン</t>
    </rPh>
    <rPh sb="3" eb="5">
      <t>マツザカ</t>
    </rPh>
    <phoneticPr fontId="9"/>
  </si>
  <si>
    <t>1841-1, Ookurodacho, Matsusaka city, Mie,515-0063</t>
  </si>
  <si>
    <t>0598-25-0031</t>
  </si>
  <si>
    <t>月/火/水/金:9:00-12:00、15:00-19:00　土:9:00-15:00</t>
    <rPh sb="0" eb="1">
      <t>ゲツ</t>
    </rPh>
    <rPh sb="2" eb="3">
      <t>ヒ</t>
    </rPh>
    <rPh sb="4" eb="5">
      <t>スイ</t>
    </rPh>
    <rPh sb="6" eb="7">
      <t>キン</t>
    </rPh>
    <rPh sb="31" eb="32">
      <t>ド</t>
    </rPh>
    <phoneticPr fontId="43"/>
  </si>
  <si>
    <t>整形外科：EN　その他：EN</t>
    <rPh sb="0" eb="2">
      <t>セイケイ</t>
    </rPh>
    <rPh sb="2" eb="4">
      <t>ゲカ</t>
    </rPh>
    <rPh sb="10" eb="11">
      <t>タ</t>
    </rPh>
    <phoneticPr fontId="43"/>
  </si>
  <si>
    <t>大長歯科矯正歯科</t>
    <rPh sb="0" eb="2">
      <t>オオナガ</t>
    </rPh>
    <rPh sb="2" eb="4">
      <t>シカ</t>
    </rPh>
    <rPh sb="4" eb="8">
      <t>キョウセイシカ</t>
    </rPh>
    <phoneticPr fontId="42"/>
  </si>
  <si>
    <t>OONAGA DENTAL CLINIC</t>
  </si>
  <si>
    <t>511-0255</t>
  </si>
  <si>
    <t>三重県員弁郡東員町長深3383</t>
    <rPh sb="0" eb="3">
      <t>ミエケン</t>
    </rPh>
    <rPh sb="3" eb="6">
      <t>イナベグン</t>
    </rPh>
    <rPh sb="6" eb="9">
      <t>トウインチョウ</t>
    </rPh>
    <rPh sb="9" eb="11">
      <t>ナガフケ</t>
    </rPh>
    <phoneticPr fontId="9"/>
  </si>
  <si>
    <t>3383, Nagafuka, Toincho, Inabegun, Mie, 511-0255</t>
  </si>
  <si>
    <t>0594-76-2224</t>
  </si>
  <si>
    <t>月-金:9:00-12:00、14:00-17:00　土:9:00-12:30、14:00-18:00</t>
    <rPh sb="0" eb="1">
      <t>ゲツ</t>
    </rPh>
    <rPh sb="2" eb="3">
      <t>キン</t>
    </rPh>
    <rPh sb="27" eb="28">
      <t>ド</t>
    </rPh>
    <phoneticPr fontId="43"/>
  </si>
  <si>
    <t>http://oonaga-dc.com (日本語)</t>
    <rPh sb="22" eb="25">
      <t>ニホンゴ</t>
    </rPh>
    <phoneticPr fontId="43"/>
  </si>
  <si>
    <t>小野医院</t>
    <rPh sb="0" eb="2">
      <t>オノ</t>
    </rPh>
    <rPh sb="2" eb="4">
      <t>イイン</t>
    </rPh>
    <phoneticPr fontId="42"/>
  </si>
  <si>
    <t>Ono Clinic</t>
  </si>
  <si>
    <t>510-0033</t>
  </si>
  <si>
    <t>三重県四日市市川原町３４番７号</t>
    <rPh sb="0" eb="3">
      <t>ミエケン</t>
    </rPh>
    <rPh sb="3" eb="7">
      <t>ヨッカイチシ</t>
    </rPh>
    <rPh sb="7" eb="10">
      <t>カワラマチ</t>
    </rPh>
    <rPh sb="12" eb="13">
      <t>バン</t>
    </rPh>
    <rPh sb="14" eb="15">
      <t>ゴウ</t>
    </rPh>
    <phoneticPr fontId="42"/>
  </si>
  <si>
    <t>34-7, Kawaramachi, Yokkaichi city, Mie, 510-0033</t>
  </si>
  <si>
    <t>059-331-3322</t>
  </si>
  <si>
    <t>月/火/木/金:8:45-11:30、14:45-16:30　水:8:45-11:30　土:8:45-11:30</t>
    <rPh sb="0" eb="1">
      <t>ゲツ</t>
    </rPh>
    <rPh sb="2" eb="3">
      <t>ヒ</t>
    </rPh>
    <rPh sb="4" eb="5">
      <t>モク</t>
    </rPh>
    <rPh sb="6" eb="7">
      <t>キン</t>
    </rPh>
    <rPh sb="31" eb="32">
      <t>スイ</t>
    </rPh>
    <rPh sb="44" eb="45">
      <t>ツチ</t>
    </rPh>
    <phoneticPr fontId="43"/>
  </si>
  <si>
    <t>内科：EN　小児科：EN</t>
    <rPh sb="0" eb="2">
      <t>ナイカ</t>
    </rPh>
    <rPh sb="6" eb="9">
      <t>ショウニカ</t>
    </rPh>
    <phoneticPr fontId="43"/>
  </si>
  <si>
    <t>片岡整形外科</t>
    <rPh sb="0" eb="2">
      <t>カタオカ</t>
    </rPh>
    <rPh sb="2" eb="4">
      <t>セイケイ</t>
    </rPh>
    <rPh sb="4" eb="6">
      <t>ゲカ</t>
    </rPh>
    <phoneticPr fontId="42"/>
  </si>
  <si>
    <t>Kataoka Orthopaedic Surgery</t>
  </si>
  <si>
    <t>510-0943</t>
  </si>
  <si>
    <t>三重県四日市市西日野町1594-1</t>
    <rPh sb="0" eb="3">
      <t>ミエケン</t>
    </rPh>
    <rPh sb="3" eb="7">
      <t>ヨッカイチシ</t>
    </rPh>
    <rPh sb="7" eb="11">
      <t>ニシヒノチョウ</t>
    </rPh>
    <phoneticPr fontId="42"/>
  </si>
  <si>
    <t>1594-1 Nishihinocho, Yokkaichi city, Mie, 510-0943</t>
  </si>
  <si>
    <t>059-322-6066</t>
  </si>
  <si>
    <t>月-金:9:00-12:00、15:30-19:00　土:9:00-12:00</t>
    <rPh sb="0" eb="1">
      <t>ゲツ</t>
    </rPh>
    <rPh sb="2" eb="3">
      <t>キン</t>
    </rPh>
    <rPh sb="27" eb="28">
      <t>ド</t>
    </rPh>
    <phoneticPr fontId="43"/>
  </si>
  <si>
    <t>整形外科：EN、ZH、PT</t>
    <rPh sb="0" eb="2">
      <t>セイケイ</t>
    </rPh>
    <rPh sb="2" eb="4">
      <t>ゲカ</t>
    </rPh>
    <phoneticPr fontId="43"/>
  </si>
  <si>
    <t>診療時間内:英語、ポルトガル語、中国語を話せる医師による外来：EN、ZH、PT</t>
    <rPh sb="14" eb="15">
      <t>ゴ</t>
    </rPh>
    <rPh sb="16" eb="19">
      <t>チュウゴクゴ</t>
    </rPh>
    <phoneticPr fontId="9"/>
  </si>
  <si>
    <t>加藤歯科医院</t>
    <rPh sb="0" eb="2">
      <t>カトウ</t>
    </rPh>
    <rPh sb="2" eb="4">
      <t>シカ</t>
    </rPh>
    <rPh sb="4" eb="6">
      <t>イイン</t>
    </rPh>
    <phoneticPr fontId="42"/>
  </si>
  <si>
    <t>KATOU DENTAL CLINIC</t>
  </si>
  <si>
    <t>519-3616</t>
  </si>
  <si>
    <t>三重県尾鷲市中村町8-19</t>
    <phoneticPr fontId="42"/>
  </si>
  <si>
    <t>8-19, Nakamuracho, Owase city, Mie, 519-3616</t>
  </si>
  <si>
    <t>0597-23-0288</t>
  </si>
  <si>
    <t>月-金:9:00-11:00、14:00-17:00</t>
    <rPh sb="0" eb="1">
      <t>ゲツ</t>
    </rPh>
    <rPh sb="2" eb="3">
      <t>キン</t>
    </rPh>
    <phoneticPr fontId="43"/>
  </si>
  <si>
    <t>加藤整形外科</t>
    <rPh sb="0" eb="2">
      <t>カトウ</t>
    </rPh>
    <rPh sb="2" eb="4">
      <t>セイケイ</t>
    </rPh>
    <rPh sb="4" eb="6">
      <t>ゲカ</t>
    </rPh>
    <phoneticPr fontId="42"/>
  </si>
  <si>
    <t>Kato Clinic of Orthopaedics</t>
  </si>
  <si>
    <t>510-8033</t>
  </si>
  <si>
    <t>三重県四日市市下さざらい町843</t>
    <rPh sb="0" eb="3">
      <t>ミエケン</t>
    </rPh>
    <rPh sb="3" eb="7">
      <t>ヨッカイチシ</t>
    </rPh>
    <rPh sb="7" eb="8">
      <t>シモ</t>
    </rPh>
    <rPh sb="12" eb="13">
      <t>マチ</t>
    </rPh>
    <phoneticPr fontId="42"/>
  </si>
  <si>
    <t>843, Shimozarai-cho, Yokkaichi city, Mie, 510-8033</t>
  </si>
  <si>
    <t>059-365-5252</t>
  </si>
  <si>
    <t>月/火/木/金:9:00-12:00、15:00-18:00　水/土:9:00-12:00</t>
    <rPh sb="0" eb="1">
      <t>ゲツ</t>
    </rPh>
    <rPh sb="2" eb="3">
      <t>ヒ</t>
    </rPh>
    <rPh sb="4" eb="5">
      <t>モク</t>
    </rPh>
    <rPh sb="6" eb="7">
      <t>キン</t>
    </rPh>
    <rPh sb="31" eb="32">
      <t>スイ</t>
    </rPh>
    <rPh sb="33" eb="34">
      <t>ド</t>
    </rPh>
    <phoneticPr fontId="43"/>
  </si>
  <si>
    <t>整形外科：EN</t>
    <rPh sb="0" eb="2">
      <t>セイケイ</t>
    </rPh>
    <rPh sb="2" eb="4">
      <t>ゲカ</t>
    </rPh>
    <phoneticPr fontId="43"/>
  </si>
  <si>
    <t>亀谷内科胃腸科</t>
    <rPh sb="0" eb="2">
      <t>カメタニ</t>
    </rPh>
    <rPh sb="2" eb="4">
      <t>ナイカ</t>
    </rPh>
    <rPh sb="4" eb="7">
      <t>イチョウカ</t>
    </rPh>
    <phoneticPr fontId="42"/>
  </si>
  <si>
    <t>Kameya Clinic</t>
  </si>
  <si>
    <t>三重県伊勢市岩渕1丁目13-3</t>
    <rPh sb="0" eb="3">
      <t>ミエケン</t>
    </rPh>
    <phoneticPr fontId="42"/>
  </si>
  <si>
    <t>1-13-3, Iwabuchi, Ise city, Mie, 516-0037</t>
  </si>
  <si>
    <t>0596-22-1105</t>
  </si>
  <si>
    <t>月/火/水/金:9:00-12:00、15:00-18:00　木/土:9:00-12:00</t>
    <rPh sb="0" eb="1">
      <t>ゲツ</t>
    </rPh>
    <rPh sb="2" eb="3">
      <t>ヒ</t>
    </rPh>
    <rPh sb="4" eb="5">
      <t>スイ</t>
    </rPh>
    <rPh sb="6" eb="7">
      <t>キン</t>
    </rPh>
    <rPh sb="31" eb="32">
      <t>モク</t>
    </rPh>
    <rPh sb="33" eb="34">
      <t>ド</t>
    </rPh>
    <phoneticPr fontId="43"/>
  </si>
  <si>
    <t>http://kameya.cside5.jp/kameyanaika/ (日本語)</t>
    <rPh sb="38" eb="41">
      <t>ニホンゴ</t>
    </rPh>
    <phoneticPr fontId="43"/>
  </si>
  <si>
    <t>内科：EN</t>
    <rPh sb="0" eb="2">
      <t>ナイカ</t>
    </rPh>
    <phoneticPr fontId="43"/>
  </si>
  <si>
    <t>河合内科クリニック</t>
    <rPh sb="0" eb="2">
      <t>カワイ</t>
    </rPh>
    <rPh sb="2" eb="4">
      <t>ナイカ</t>
    </rPh>
    <phoneticPr fontId="42"/>
  </si>
  <si>
    <t>Kawai Naika Clinic</t>
  </si>
  <si>
    <t>515-0205</t>
  </si>
  <si>
    <t>三重県松阪市豊原町1144-2</t>
    <rPh sb="3" eb="5">
      <t>マツザカ</t>
    </rPh>
    <phoneticPr fontId="9"/>
  </si>
  <si>
    <t>1144-2, Toyoharacho, Matsusaka city, Mie, 515-0205</t>
  </si>
  <si>
    <t>0598-28-6622</t>
  </si>
  <si>
    <t>月-金:8:30-12:30、15:30-18:30</t>
    <rPh sb="0" eb="1">
      <t>ゲツ</t>
    </rPh>
    <rPh sb="2" eb="3">
      <t>キン</t>
    </rPh>
    <phoneticPr fontId="43"/>
  </si>
  <si>
    <t>きたか歯科</t>
    <rPh sb="3" eb="5">
      <t>シカ</t>
    </rPh>
    <phoneticPr fontId="42"/>
  </si>
  <si>
    <t>KITAKA DENTAL CLINIC</t>
  </si>
  <si>
    <t>511-0027</t>
  </si>
  <si>
    <t>三重県桑名市福島新町16番</t>
    <rPh sb="0" eb="3">
      <t>ミエケン</t>
    </rPh>
    <rPh sb="3" eb="6">
      <t>クワナシ</t>
    </rPh>
    <rPh sb="6" eb="8">
      <t>フクシマ</t>
    </rPh>
    <rPh sb="8" eb="10">
      <t>シンマチ</t>
    </rPh>
    <rPh sb="12" eb="13">
      <t>バン</t>
    </rPh>
    <phoneticPr fontId="9"/>
  </si>
  <si>
    <t>16, Fukushima shinmachi, Kuwana city, Mie, 511-0027</t>
  </si>
  <si>
    <t>0594-23-3154</t>
  </si>
  <si>
    <t>月-金:9:00-12:15、14:00-18:15</t>
    <rPh sb="0" eb="1">
      <t>ゲツ</t>
    </rPh>
    <rPh sb="2" eb="3">
      <t>キン</t>
    </rPh>
    <phoneticPr fontId="43"/>
  </si>
  <si>
    <t>http://www.kitaka-dental.com (日本語)</t>
    <rPh sb="30" eb="33">
      <t>ニホンゴ</t>
    </rPh>
    <phoneticPr fontId="43"/>
  </si>
  <si>
    <t>VISA、MASTER、NICOS、DC</t>
  </si>
  <si>
    <t>紀南病院</t>
    <phoneticPr fontId="42"/>
  </si>
  <si>
    <t>Kinan Hospital</t>
  </si>
  <si>
    <t>519-5293</t>
  </si>
  <si>
    <t>三重県南牟婁郡御浜町大字阿田和4750</t>
    <phoneticPr fontId="42"/>
  </si>
  <si>
    <t>4750 Atawa, Mihama-town, Minamimuro-district, Mie prefecture, 519-5293</t>
    <phoneticPr fontId="9"/>
  </si>
  <si>
    <t>05979-2-1333</t>
  </si>
  <si>
    <t>外来受付時間:7:30-11:00
診療時間:8:30-12:00、13:00-17:15</t>
    <phoneticPr fontId="43"/>
  </si>
  <si>
    <t>http://www.kinan-hp-mie.jp/（日本語）</t>
    <phoneticPr fontId="43"/>
  </si>
  <si>
    <t>内科：EN、ZH、KO、TH、TL、MY、VI、BN、FR、PT、DE、RU、IT、ES、OTHER
消化器内科：EN、ZH、KO、TH、TL、MY、VI、BN、FR、PT、DE、RU、IT、ES、OTHER
脳神経内科：EN、ZH、KO、TH、TL、MY、VI、BN、FR、PT、DE、RU、IT、ES、OTHER
脳神経外科：EN、ZH、KO、TH、TL、MY、VI、BN、FR、PT、DE、RU、IT、ES、OTHER
外科：EN、ZH、KO、TH、TL、MY、VI、BN、FR、PT、DE、RU、IT、ES、OTHER
消化器外科：EN、ZH、KO、TH、TL、MY、VI、BN、FR、PT、DE、RU、IT、ES、OTHER
整形外科：EN、ZH、KO、TH、TL、MY、VI、BN、FR、PT、DE、RU、IT、ES、OTHER
小児科：EN、ZH、KO、TH、TL、MY、VI、BN、FR、PT、DE、RU、IT、ES、OTHER
皮膚科：EN、ZH、KO、TH、TL、MY、VI、BN、FR、PT、DE、RU、IT、ES、OTHER
泌尿器科：EN、ZH、KO、TH、TL、MY、VI、BN、FR、PT、DE、RU、IT、ES、OTHER
婦人科：EN、ZH、KO、TH、TL、MY、VI、BN、FR、PT、DE、RU、IT、ES、OTHER
眼科：EN、ZH、KO、TH、TL、MY、VI、BN、FR、PT、DE、RU、IT、ES、OTHER
耳鼻咽喉科：EN、ZH、KO、TH、TL、MY、VI、BN、FR、PT、DE、RU、IT、ES、OTHER
歯科口腔外科：EN、ZH、KO、TH、TL、MY、VI、BN、FR、PT、DE、RU、IT、ES、OTHER</t>
    <phoneticPr fontId="43"/>
  </si>
  <si>
    <t>UC、JCB、AMEX、DINERS、SAISON、DISCOVER、MASTER、VISA</t>
    <phoneticPr fontId="9"/>
  </si>
  <si>
    <t>「POCKETALK（ポケトーク）」を導入しており、POCKETALKに対応している74言語のみ対応可能。</t>
    <phoneticPr fontId="9"/>
  </si>
  <si>
    <t>くしもと整形外科</t>
    <rPh sb="4" eb="6">
      <t>セイケイ</t>
    </rPh>
    <rPh sb="6" eb="8">
      <t>ゲカ</t>
    </rPh>
    <phoneticPr fontId="42"/>
  </si>
  <si>
    <t>Kushimoto Orthopaedic Surgery</t>
  </si>
  <si>
    <t>515-2321</t>
  </si>
  <si>
    <t>三重県松阪市嬉野中川町822-5</t>
    <rPh sb="3" eb="5">
      <t>マツザカ</t>
    </rPh>
    <phoneticPr fontId="9"/>
  </si>
  <si>
    <t>822-5, Ureshinonakagawacho, Matsusaka city, Mie, 515-2321</t>
    <phoneticPr fontId="9"/>
  </si>
  <si>
    <t>0598-48-2222</t>
  </si>
  <si>
    <t>月-金:9:00-12:00、15:00-18:30　土:9:00-12:00、14:30-18:00</t>
    <rPh sb="0" eb="1">
      <t>ゲツ</t>
    </rPh>
    <rPh sb="2" eb="3">
      <t>キン</t>
    </rPh>
    <rPh sb="27" eb="28">
      <t>ド</t>
    </rPh>
    <phoneticPr fontId="9"/>
  </si>
  <si>
    <t>久瀬医院</t>
    <rPh sb="0" eb="2">
      <t>クセ</t>
    </rPh>
    <rPh sb="2" eb="4">
      <t>イイン</t>
    </rPh>
    <phoneticPr fontId="42"/>
  </si>
  <si>
    <t>Kuze Clinic</t>
  </si>
  <si>
    <t>519-0414</t>
  </si>
  <si>
    <t>三重県度会郡玉城町佐田1750</t>
    <phoneticPr fontId="9"/>
  </si>
  <si>
    <t>1750, Sata, Tamakichou, Wataraigun, Mie, 519-0414</t>
  </si>
  <si>
    <t>0596-58-3120</t>
  </si>
  <si>
    <t>月/火/水/金:8:30-12:00、15:00-18:30　木:15:00-18:30　土:8:30-12:00、14:00-17:00</t>
    <rPh sb="0" eb="1">
      <t>ゲツ</t>
    </rPh>
    <rPh sb="2" eb="3">
      <t>ヒ</t>
    </rPh>
    <rPh sb="4" eb="5">
      <t>スイ</t>
    </rPh>
    <rPh sb="6" eb="7">
      <t>キン</t>
    </rPh>
    <rPh sb="31" eb="32">
      <t>モク</t>
    </rPh>
    <rPh sb="45" eb="46">
      <t>ド</t>
    </rPh>
    <phoneticPr fontId="43"/>
  </si>
  <si>
    <t>内科：EN、ZH、VI　外科：EN、ZH、VI</t>
    <rPh sb="0" eb="2">
      <t>ナイカ</t>
    </rPh>
    <rPh sb="12" eb="14">
      <t>ゲカ</t>
    </rPh>
    <phoneticPr fontId="43"/>
  </si>
  <si>
    <t>くろい歯科クリニック</t>
    <rPh sb="3" eb="5">
      <t>シカ</t>
    </rPh>
    <phoneticPr fontId="42"/>
  </si>
  <si>
    <t>KUROI Dental Clinic</t>
  </si>
  <si>
    <t>519-2181</t>
  </si>
  <si>
    <t>三重県多気郡多気町相可793-5</t>
    <rPh sb="0" eb="3">
      <t>ミエケン</t>
    </rPh>
    <rPh sb="3" eb="6">
      <t>タキグン</t>
    </rPh>
    <rPh sb="6" eb="9">
      <t>タキチョウ</t>
    </rPh>
    <rPh sb="9" eb="10">
      <t>アイ</t>
    </rPh>
    <rPh sb="10" eb="11">
      <t>カ</t>
    </rPh>
    <phoneticPr fontId="42"/>
  </si>
  <si>
    <t>793-5, Ohka, Takicho, Takigun, Mie, 519-2181</t>
  </si>
  <si>
    <t>0598-38-2152</t>
  </si>
  <si>
    <t>月-金:9:00-18:00　土:9:00-17:00</t>
    <rPh sb="0" eb="1">
      <t>ゲツ</t>
    </rPh>
    <rPh sb="2" eb="3">
      <t>キン</t>
    </rPh>
    <rPh sb="15" eb="16">
      <t>ド</t>
    </rPh>
    <phoneticPr fontId="43"/>
  </si>
  <si>
    <t>http://www.kuroi-dc.com (日本語，英語）</t>
    <rPh sb="25" eb="28">
      <t>ニホンゴ</t>
    </rPh>
    <rPh sb="29" eb="31">
      <t>エイゴ</t>
    </rPh>
    <phoneticPr fontId="43"/>
  </si>
  <si>
    <t>小西内科クリニック</t>
    <rPh sb="0" eb="2">
      <t>コニシ</t>
    </rPh>
    <rPh sb="2" eb="4">
      <t>ナイカ</t>
    </rPh>
    <phoneticPr fontId="42"/>
  </si>
  <si>
    <t>Konishi Medical Clinic</t>
  </si>
  <si>
    <t>513-0053</t>
  </si>
  <si>
    <t>三重県鈴鹿市中箕田町1124-6</t>
    <rPh sb="0" eb="3">
      <t>ミエケン</t>
    </rPh>
    <rPh sb="3" eb="6">
      <t>スズカシ</t>
    </rPh>
    <rPh sb="6" eb="10">
      <t>ナカミダチョウ</t>
    </rPh>
    <phoneticPr fontId="42"/>
  </si>
  <si>
    <t>1124-6, Nakamidacho, Suzuka city, Mie, 513-0053</t>
  </si>
  <si>
    <t>059-395-0007</t>
  </si>
  <si>
    <t>月/火/木/金:9:00-12:30、15:00-18:30　水/土:9:00-12:30</t>
    <rPh sb="0" eb="1">
      <t>ゲツ</t>
    </rPh>
    <rPh sb="2" eb="3">
      <t>ヒ</t>
    </rPh>
    <rPh sb="4" eb="5">
      <t>モク</t>
    </rPh>
    <rPh sb="6" eb="7">
      <t>キン</t>
    </rPh>
    <rPh sb="31" eb="32">
      <t>スイ</t>
    </rPh>
    <rPh sb="33" eb="34">
      <t>ド</t>
    </rPh>
    <phoneticPr fontId="43"/>
  </si>
  <si>
    <t>http://www.konishi-naika.jp (日本語)</t>
    <rPh sb="29" eb="32">
      <t>ニホンゴ</t>
    </rPh>
    <phoneticPr fontId="43"/>
  </si>
  <si>
    <t>こんどう歯科</t>
    <rPh sb="4" eb="6">
      <t>シカ</t>
    </rPh>
    <phoneticPr fontId="42"/>
  </si>
  <si>
    <t>Kondo Dental Clinic</t>
  </si>
  <si>
    <t>511-0813</t>
  </si>
  <si>
    <t>三重県桑名市桜通18番地</t>
    <rPh sb="0" eb="3">
      <t>ミエケン</t>
    </rPh>
    <rPh sb="3" eb="6">
      <t>クワナシ</t>
    </rPh>
    <rPh sb="6" eb="8">
      <t>サクラドオリ</t>
    </rPh>
    <rPh sb="10" eb="12">
      <t>バンチ</t>
    </rPh>
    <phoneticPr fontId="42"/>
  </si>
  <si>
    <t>18, Sakuradori, Kuwana city, Mie, 511-0813</t>
  </si>
  <si>
    <t>0594-23-1515</t>
  </si>
  <si>
    <t>月/火/水/金:9:00-12:00、14:30-18:00　土:9:00-12:00、14:00-16:30</t>
    <rPh sb="0" eb="1">
      <t>ゲツ</t>
    </rPh>
    <rPh sb="2" eb="3">
      <t>ヒ</t>
    </rPh>
    <rPh sb="4" eb="5">
      <t>スイ</t>
    </rPh>
    <rPh sb="6" eb="7">
      <t>キン</t>
    </rPh>
    <rPh sb="31" eb="32">
      <t>ド</t>
    </rPh>
    <phoneticPr fontId="43"/>
  </si>
  <si>
    <t>http://kondo-shika.com/ (日本語)</t>
    <rPh sb="25" eb="28">
      <t>ニホンゴ</t>
    </rPh>
    <phoneticPr fontId="43"/>
  </si>
  <si>
    <t>坂井歯科</t>
    <rPh sb="0" eb="2">
      <t>サカイ</t>
    </rPh>
    <rPh sb="2" eb="4">
      <t>シカ</t>
    </rPh>
    <phoneticPr fontId="42"/>
  </si>
  <si>
    <t>Sakai Dental Office</t>
  </si>
  <si>
    <t>512-1211</t>
  </si>
  <si>
    <t>三重県四日市市桜町547</t>
    <rPh sb="0" eb="3">
      <t>ミエケン</t>
    </rPh>
    <rPh sb="3" eb="7">
      <t>ヨッカイチシ</t>
    </rPh>
    <rPh sb="7" eb="9">
      <t>サクラマチ</t>
    </rPh>
    <phoneticPr fontId="42"/>
  </si>
  <si>
    <t>547, Sakuracho, Yokkaichi city, Mie, 512-1211</t>
  </si>
  <si>
    <t>059-326-2231</t>
  </si>
  <si>
    <t>月/火/水/金:9:00-12:00、14:30-17:00　土:9:00-12:00、14:00-17:00</t>
    <rPh sb="0" eb="1">
      <t>ゲツ</t>
    </rPh>
    <rPh sb="2" eb="3">
      <t>ヒ</t>
    </rPh>
    <rPh sb="4" eb="5">
      <t>スイ</t>
    </rPh>
    <rPh sb="6" eb="7">
      <t>キン</t>
    </rPh>
    <rPh sb="31" eb="32">
      <t>ド</t>
    </rPh>
    <phoneticPr fontId="43"/>
  </si>
  <si>
    <t>さかとく小児科</t>
    <rPh sb="4" eb="7">
      <t>ショウニカ</t>
    </rPh>
    <phoneticPr fontId="42"/>
  </si>
  <si>
    <t>Sakatoku Pediatric Clinic</t>
  </si>
  <si>
    <t>576-0007</t>
  </si>
  <si>
    <t>三重県伊勢市小木町512番地1</t>
    <phoneticPr fontId="42"/>
  </si>
  <si>
    <t>512-1, Kogicho, Ise city, Mie, 576-0007</t>
  </si>
  <si>
    <t>0596-31-1511</t>
    <phoneticPr fontId="1"/>
  </si>
  <si>
    <t>月-土:9:00-12:00、14:30-18:00</t>
    <phoneticPr fontId="43"/>
  </si>
  <si>
    <t>http://www.sakatoku.net （日本語）</t>
    <rPh sb="25" eb="28">
      <t>ニホンゴ</t>
    </rPh>
    <phoneticPr fontId="43"/>
  </si>
  <si>
    <t>笹川内科胃腸科クリニック</t>
    <rPh sb="0" eb="2">
      <t>ササガワ</t>
    </rPh>
    <rPh sb="2" eb="4">
      <t>ナイカ</t>
    </rPh>
    <rPh sb="4" eb="7">
      <t>イチョウカ</t>
    </rPh>
    <phoneticPr fontId="42"/>
  </si>
  <si>
    <t>Sasagawa Clinic of Gastroenterology</t>
  </si>
  <si>
    <t>510-0961</t>
  </si>
  <si>
    <t>三重県四日市市波木町坂向305</t>
    <rPh sb="0" eb="3">
      <t>ミエケン</t>
    </rPh>
    <rPh sb="3" eb="7">
      <t>ヨッカイチシ</t>
    </rPh>
    <rPh sb="7" eb="10">
      <t>ハギチョウ</t>
    </rPh>
    <rPh sb="10" eb="12">
      <t>サカムカイ</t>
    </rPh>
    <phoneticPr fontId="42"/>
  </si>
  <si>
    <t>305, Sakamukai, Namikicho, Yokkaichi city, Mie, 510-0961</t>
  </si>
  <si>
    <t>059-322-9538</t>
  </si>
  <si>
    <t>月-土:8:30-12:00</t>
    <rPh sb="0" eb="1">
      <t>ゲツ</t>
    </rPh>
    <rPh sb="2" eb="3">
      <t>ツチ</t>
    </rPh>
    <phoneticPr fontId="43"/>
  </si>
  <si>
    <t>内科：EN、PT　外科：EN、PT</t>
    <rPh sb="0" eb="2">
      <t>ナイカ</t>
    </rPh>
    <rPh sb="9" eb="11">
      <t>ゲカ</t>
    </rPh>
    <phoneticPr fontId="43"/>
  </si>
  <si>
    <t>9:00-12:00:英語、ポルトガル語を話せる医師による外来：EN、PT</t>
    <rPh sb="19" eb="20">
      <t>ゴ</t>
    </rPh>
    <phoneticPr fontId="9"/>
  </si>
  <si>
    <t>サンクリニック太陽の街</t>
    <rPh sb="7" eb="9">
      <t>タイヨウ</t>
    </rPh>
    <rPh sb="10" eb="11">
      <t>マチ</t>
    </rPh>
    <phoneticPr fontId="42"/>
  </si>
  <si>
    <t>Sunclinic Taiyounomati</t>
  </si>
  <si>
    <t>510-0259</t>
  </si>
  <si>
    <t>三重県鈴鹿市中瀬古町203-7</t>
    <rPh sb="0" eb="3">
      <t>ミエケン</t>
    </rPh>
    <rPh sb="3" eb="6">
      <t>スズカシ</t>
    </rPh>
    <rPh sb="6" eb="10">
      <t>ナカゼコチョウ</t>
    </rPh>
    <phoneticPr fontId="42"/>
  </si>
  <si>
    <t>203-7, Nakasekocho, Suzuka city, Mie, 510-0259</t>
  </si>
  <si>
    <t>059-372-0212</t>
  </si>
  <si>
    <t>月/火/水/金:8:30-12:00、16:00-19:00　土:8:30-14:00</t>
    <rPh sb="0" eb="1">
      <t>ゲツ</t>
    </rPh>
    <rPh sb="2" eb="3">
      <t>ヒ</t>
    </rPh>
    <rPh sb="4" eb="5">
      <t>ミズ</t>
    </rPh>
    <rPh sb="6" eb="7">
      <t>キン</t>
    </rPh>
    <rPh sb="31" eb="32">
      <t>ド</t>
    </rPh>
    <phoneticPr fontId="43"/>
  </si>
  <si>
    <t>http://www.sun-clinic3929.com/ (日本語)</t>
    <rPh sb="32" eb="35">
      <t>ニホンゴ</t>
    </rPh>
    <phoneticPr fontId="43"/>
  </si>
  <si>
    <t>歯科武田医院</t>
    <rPh sb="0" eb="2">
      <t>シカ</t>
    </rPh>
    <rPh sb="2" eb="4">
      <t>タケダ</t>
    </rPh>
    <rPh sb="4" eb="6">
      <t>イイン</t>
    </rPh>
    <phoneticPr fontId="42"/>
  </si>
  <si>
    <t>Shika Takeda Iin (Takeda Dental Office)</t>
  </si>
  <si>
    <t>518-0842</t>
  </si>
  <si>
    <t>三重県伊賀市上野桑町1991番地</t>
    <rPh sb="0" eb="3">
      <t>ミエケン</t>
    </rPh>
    <rPh sb="3" eb="6">
      <t>イガシ</t>
    </rPh>
    <rPh sb="6" eb="10">
      <t>ウエノクワマチ</t>
    </rPh>
    <rPh sb="14" eb="16">
      <t>バンチ</t>
    </rPh>
    <phoneticPr fontId="42"/>
  </si>
  <si>
    <t>1991, Uenokuwamachi, Iga city, Mie, 518-0842</t>
  </si>
  <si>
    <t>0595-21-0125</t>
  </si>
  <si>
    <t>月/火/水:9:00-18:30　木:9:00-12:30　土:9:00-18:30</t>
    <rPh sb="0" eb="1">
      <t>ゲツ</t>
    </rPh>
    <rPh sb="2" eb="3">
      <t>ヒ</t>
    </rPh>
    <rPh sb="4" eb="5">
      <t>スイ</t>
    </rPh>
    <rPh sb="17" eb="18">
      <t>モク</t>
    </rPh>
    <rPh sb="30" eb="31">
      <t>ド</t>
    </rPh>
    <phoneticPr fontId="43"/>
  </si>
  <si>
    <t>http://dc-takeda.main.jp/ (日本語)</t>
    <rPh sb="27" eb="30">
      <t>ニホンゴ</t>
    </rPh>
    <phoneticPr fontId="43"/>
  </si>
  <si>
    <t>歯科：EN、PT、DE</t>
    <rPh sb="0" eb="2">
      <t>シカ</t>
    </rPh>
    <phoneticPr fontId="43"/>
  </si>
  <si>
    <t>随時:英語、ポルトガル語、ドイツ語を話せる医師による外来：EN、PT、DE</t>
    <rPh sb="0" eb="2">
      <t>ズイジ</t>
    </rPh>
    <rPh sb="3" eb="5">
      <t>エイゴ</t>
    </rPh>
    <rPh sb="11" eb="12">
      <t>ゴ</t>
    </rPh>
    <rPh sb="16" eb="17">
      <t>ゴ</t>
    </rPh>
    <rPh sb="18" eb="19">
      <t>ハナ</t>
    </rPh>
    <rPh sb="21" eb="23">
      <t>イシ</t>
    </rPh>
    <rPh sb="26" eb="28">
      <t>ガイライ</t>
    </rPh>
    <phoneticPr fontId="9"/>
  </si>
  <si>
    <t>重盛医院・乳腺クリニック</t>
    <rPh sb="0" eb="2">
      <t>シゲモリ</t>
    </rPh>
    <rPh sb="2" eb="4">
      <t>イイン</t>
    </rPh>
    <rPh sb="5" eb="7">
      <t>ニュウセン</t>
    </rPh>
    <phoneticPr fontId="42"/>
  </si>
  <si>
    <t>Shigemori-iin Breast Clinic</t>
  </si>
  <si>
    <t>510-0944</t>
  </si>
  <si>
    <t>三重県四日市市笹川6丁目29番地の２</t>
    <rPh sb="0" eb="3">
      <t>ミエケン</t>
    </rPh>
    <rPh sb="3" eb="7">
      <t>ヨッカイチシ</t>
    </rPh>
    <rPh sb="7" eb="9">
      <t>ササカワ</t>
    </rPh>
    <rPh sb="10" eb="12">
      <t>チョウメ</t>
    </rPh>
    <rPh sb="14" eb="16">
      <t>バンチ</t>
    </rPh>
    <phoneticPr fontId="42"/>
  </si>
  <si>
    <t>6-29-2, Sasagawa, Yokkaichi city, Mie, 510-0944</t>
  </si>
  <si>
    <t>059-321-2350</t>
  </si>
  <si>
    <t>月-木:8:30-17:30　土:8:30-17:30</t>
    <rPh sb="0" eb="1">
      <t>ゲツ</t>
    </rPh>
    <rPh sb="2" eb="3">
      <t>モク</t>
    </rPh>
    <rPh sb="15" eb="16">
      <t>ド</t>
    </rPh>
    <phoneticPr fontId="43"/>
  </si>
  <si>
    <t>http://shigemorinyusen.com (日本語)</t>
    <rPh sb="28" eb="31">
      <t>ニホンゴ</t>
    </rPh>
    <phoneticPr fontId="43"/>
  </si>
  <si>
    <t>内科：EN　外科：EN　その他：EN</t>
    <rPh sb="0" eb="2">
      <t>ナイカ</t>
    </rPh>
    <rPh sb="6" eb="8">
      <t>ゲカ</t>
    </rPh>
    <rPh sb="14" eb="15">
      <t>タ</t>
    </rPh>
    <phoneticPr fontId="43"/>
  </si>
  <si>
    <t>診療時間内:英語を話せる医師による外来 : 全言語</t>
    <rPh sb="0" eb="2">
      <t>シンリョウ</t>
    </rPh>
    <rPh sb="2" eb="4">
      <t>ジカン</t>
    </rPh>
    <rPh sb="4" eb="5">
      <t>ナイ</t>
    </rPh>
    <rPh sb="22" eb="23">
      <t>ゼン</t>
    </rPh>
    <rPh sb="23" eb="25">
      <t>ゲンゴ</t>
    </rPh>
    <phoneticPr fontId="13"/>
  </si>
  <si>
    <t>市立四日市病院</t>
    <phoneticPr fontId="42"/>
  </si>
  <si>
    <t>Yokkaichi Municipal Hospital</t>
  </si>
  <si>
    <t>510-8567</t>
  </si>
  <si>
    <t>三重県四日市市芝田二丁目2-37</t>
    <phoneticPr fontId="42"/>
  </si>
  <si>
    <t>2-2-37 Shibata, Yokkaichi city, Mie prefecture, 510-8567</t>
    <phoneticPr fontId="9"/>
  </si>
  <si>
    <t>059-354-1111</t>
  </si>
  <si>
    <t>月-金:8:30-17:00</t>
    <phoneticPr fontId="43"/>
  </si>
  <si>
    <t>http://www.city.yokkaichi.mie.jp/hospital/index.html（日本語）</t>
    <phoneticPr fontId="43"/>
  </si>
  <si>
    <t>内科：EN
外科：EN
小児科：EN
皮膚科：EN
脳神経外科：EN
泌尿器科：EN
整形外科：EN
眼科：EN
耳鼻咽喉科：EN
産婦人科：EN
歯科：EN</t>
    <phoneticPr fontId="43"/>
  </si>
  <si>
    <t>VISA、MASTER、JCB、AMEX、Diners、Discover</t>
    <phoneticPr fontId="9"/>
  </si>
  <si>
    <t>火、水、木、金:PT</t>
    <rPh sb="4" eb="5">
      <t>モク</t>
    </rPh>
    <phoneticPr fontId="9"/>
  </si>
  <si>
    <t>EN,ZH,KO,PT,ES,VI,RU,TH</t>
    <phoneticPr fontId="1"/>
  </si>
  <si>
    <t>英語を話せる医師による外来:EN</t>
    <phoneticPr fontId="9"/>
  </si>
  <si>
    <t>すずらん診療所</t>
    <rPh sb="4" eb="7">
      <t>シンリョウジョ</t>
    </rPh>
    <phoneticPr fontId="42"/>
  </si>
  <si>
    <t>SUZURAN CLINIC</t>
  </si>
  <si>
    <t>510-0885</t>
  </si>
  <si>
    <t>三重県四日市市日永1-3-18</t>
    <rPh sb="0" eb="3">
      <t>ミエケン</t>
    </rPh>
    <rPh sb="3" eb="7">
      <t>ヨッカイチシ</t>
    </rPh>
    <rPh sb="7" eb="9">
      <t>ヒナガ</t>
    </rPh>
    <phoneticPr fontId="42"/>
  </si>
  <si>
    <t>1-3-18, Hinaga, Yokkaichi city, Mie, 510-0885</t>
    <phoneticPr fontId="9"/>
  </si>
  <si>
    <t>059-347-1118</t>
  </si>
  <si>
    <t>月/火/木/金:9:00-12:00、16:30-19:00　水:9:00-12:00　土:9:00-12:00</t>
    <rPh sb="0" eb="1">
      <t>ゲツ</t>
    </rPh>
    <rPh sb="2" eb="3">
      <t>ヒ</t>
    </rPh>
    <rPh sb="4" eb="5">
      <t>モク</t>
    </rPh>
    <rPh sb="6" eb="7">
      <t>キン</t>
    </rPh>
    <rPh sb="31" eb="32">
      <t>スイ</t>
    </rPh>
    <rPh sb="44" eb="45">
      <t>ド</t>
    </rPh>
    <phoneticPr fontId="9"/>
  </si>
  <si>
    <t>http://www.suzuranclinic.com (日本語)</t>
    <rPh sb="30" eb="33">
      <t>ニホンゴ</t>
    </rPh>
    <phoneticPr fontId="43"/>
  </si>
  <si>
    <t>VISA、MASTER、MUFG、DC、NICOS、UFJ、JCB</t>
    <phoneticPr fontId="9"/>
  </si>
  <si>
    <t>QUICPay＋、交通系IC、iD、楽天Edy、WAON、nanaco</t>
    <rPh sb="9" eb="11">
      <t>コウツウ</t>
    </rPh>
    <rPh sb="11" eb="12">
      <t>ケイ</t>
    </rPh>
    <rPh sb="18" eb="20">
      <t>ラクテン</t>
    </rPh>
    <phoneticPr fontId="1"/>
  </si>
  <si>
    <t>高丘歯科医院</t>
    <rPh sb="0" eb="2">
      <t>タカオカ</t>
    </rPh>
    <rPh sb="2" eb="4">
      <t>シカ</t>
    </rPh>
    <rPh sb="4" eb="6">
      <t>イイン</t>
    </rPh>
    <phoneticPr fontId="42"/>
  </si>
  <si>
    <t>TAKAOKA Dental Clinic</t>
  </si>
  <si>
    <t>517-0024</t>
  </si>
  <si>
    <t>三重県鳥羽市高丘町9-42</t>
    <phoneticPr fontId="42"/>
  </si>
  <si>
    <t>9-42, Takaokacho, Toba city, Mie, 517-0024</t>
  </si>
  <si>
    <t>0599-21-2002</t>
  </si>
  <si>
    <t>月/火/水/金/土:9:00-11:40、14:00-17:40　木:9:00-11:40</t>
    <rPh sb="0" eb="1">
      <t>ゲツ</t>
    </rPh>
    <rPh sb="2" eb="3">
      <t>ヒ</t>
    </rPh>
    <rPh sb="4" eb="5">
      <t>スイ</t>
    </rPh>
    <rPh sb="6" eb="7">
      <t>キン</t>
    </rPh>
    <rPh sb="8" eb="9">
      <t>ド</t>
    </rPh>
    <rPh sb="33" eb="34">
      <t>モク</t>
    </rPh>
    <phoneticPr fontId="43"/>
  </si>
  <si>
    <t>https://www.takaoka-dental.com/</t>
    <phoneticPr fontId="1"/>
  </si>
  <si>
    <t>田合医院</t>
    <rPh sb="0" eb="2">
      <t>タゴウ</t>
    </rPh>
    <rPh sb="2" eb="4">
      <t>イイン</t>
    </rPh>
    <phoneticPr fontId="42"/>
  </si>
  <si>
    <t>Tagou Clinic</t>
  </si>
  <si>
    <t>518-0723</t>
  </si>
  <si>
    <t>三重県名張市木屋町815</t>
    <rPh sb="0" eb="3">
      <t>ミエケン</t>
    </rPh>
    <rPh sb="3" eb="6">
      <t>ナバリシ</t>
    </rPh>
    <rPh sb="6" eb="9">
      <t>キヤチョウ</t>
    </rPh>
    <phoneticPr fontId="42"/>
  </si>
  <si>
    <t>815, Kiyamachi, Nabari city, Mie, 518-0723</t>
  </si>
  <si>
    <t>0595-63-0271</t>
  </si>
  <si>
    <t>たつみの歯科クリニック</t>
    <rPh sb="4" eb="6">
      <t>シカ</t>
    </rPh>
    <phoneticPr fontId="42"/>
  </si>
  <si>
    <t>Tatsumino Dental Clinic</t>
  </si>
  <si>
    <t>510-1233</t>
  </si>
  <si>
    <t>三重県三重郡菰野町菰野986-7</t>
    <rPh sb="0" eb="3">
      <t>ミエケン</t>
    </rPh>
    <rPh sb="3" eb="6">
      <t>ミエグン</t>
    </rPh>
    <rPh sb="6" eb="8">
      <t>コモノ</t>
    </rPh>
    <rPh sb="8" eb="9">
      <t>チョウ</t>
    </rPh>
    <rPh sb="9" eb="11">
      <t>コモノ</t>
    </rPh>
    <phoneticPr fontId="42"/>
  </si>
  <si>
    <t>986-7, Komono, Komonocho, Miegun, Mie, 510-1233</t>
  </si>
  <si>
    <t>059-393-1888</t>
  </si>
  <si>
    <t>月-金:9:00-13:00、15:00-19:00　土:9:00-13:00、15:00-18:00</t>
    <rPh sb="0" eb="1">
      <t>ゲツ</t>
    </rPh>
    <rPh sb="2" eb="3">
      <t>キン</t>
    </rPh>
    <rPh sb="27" eb="28">
      <t>ド</t>
    </rPh>
    <phoneticPr fontId="43"/>
  </si>
  <si>
    <t>http://tatsumino-shika.jp (日本語)</t>
    <rPh sb="27" eb="30">
      <t>ニホンゴ</t>
    </rPh>
    <phoneticPr fontId="43"/>
  </si>
  <si>
    <t>田中クリニック</t>
    <rPh sb="0" eb="2">
      <t>タナカ</t>
    </rPh>
    <phoneticPr fontId="42"/>
  </si>
  <si>
    <t>TANAKA CLINIC</t>
  </si>
  <si>
    <t>511-0815</t>
  </si>
  <si>
    <t>三重県桑名市梅園通35-1</t>
    <rPh sb="0" eb="3">
      <t>ミエケン</t>
    </rPh>
    <rPh sb="3" eb="6">
      <t>クワナシ</t>
    </rPh>
    <rPh sb="6" eb="9">
      <t>ウメゾノドオリ</t>
    </rPh>
    <phoneticPr fontId="42"/>
  </si>
  <si>
    <t>35-1, Umezonodoori, Kuwana city, Mie, 511-0815</t>
  </si>
  <si>
    <t>0594-27-7800</t>
  </si>
  <si>
    <t>月-金:8:30-12:00、15:00:18:30　木/土:8:30-12:00</t>
    <rPh sb="0" eb="1">
      <t>ゲツ</t>
    </rPh>
    <rPh sb="2" eb="3">
      <t>キン</t>
    </rPh>
    <rPh sb="27" eb="28">
      <t>モク</t>
    </rPh>
    <rPh sb="29" eb="30">
      <t>ド</t>
    </rPh>
    <phoneticPr fontId="43"/>
  </si>
  <si>
    <t>http://kuwana-tanaka.com (日本語)</t>
    <rPh sb="26" eb="29">
      <t>ニホンゴ</t>
    </rPh>
    <phoneticPr fontId="43"/>
  </si>
  <si>
    <t>伊勢田中病院</t>
    <rPh sb="0" eb="2">
      <t>イセ</t>
    </rPh>
    <rPh sb="2" eb="4">
      <t>タナカ</t>
    </rPh>
    <rPh sb="4" eb="6">
      <t>ビョウイン</t>
    </rPh>
    <phoneticPr fontId="42"/>
  </si>
  <si>
    <t>IseTanaka Hospital</t>
  </si>
  <si>
    <t>516-0079</t>
  </si>
  <si>
    <t>三重県伊勢市大世古4丁目6番47号</t>
    <rPh sb="0" eb="3">
      <t>ミエケン</t>
    </rPh>
    <rPh sb="3" eb="6">
      <t>イセシ</t>
    </rPh>
    <rPh sb="6" eb="9">
      <t>オオゼコ</t>
    </rPh>
    <rPh sb="10" eb="12">
      <t>チョウメ</t>
    </rPh>
    <rPh sb="13" eb="14">
      <t>バン</t>
    </rPh>
    <rPh sb="16" eb="17">
      <t>ゴウ</t>
    </rPh>
    <phoneticPr fontId="42"/>
  </si>
  <si>
    <t>4-6-47 Ozeko, Ise, Mie, 516-0079</t>
  </si>
  <si>
    <t>0596-25-3111</t>
  </si>
  <si>
    <t>内科　月-土9:00-12:30、外科・整形外科　水のみ:9:00-12:30</t>
    <rPh sb="0" eb="2">
      <t>ナイカ</t>
    </rPh>
    <rPh sb="3" eb="4">
      <t>ゲツ</t>
    </rPh>
    <rPh sb="5" eb="6">
      <t>ド</t>
    </rPh>
    <rPh sb="17" eb="19">
      <t>ゲカ</t>
    </rPh>
    <rPh sb="20" eb="22">
      <t>セイケイ</t>
    </rPh>
    <rPh sb="22" eb="24">
      <t>ゲカ</t>
    </rPh>
    <rPh sb="25" eb="26">
      <t>スイ</t>
    </rPh>
    <phoneticPr fontId="43"/>
  </si>
  <si>
    <t>http://www.isetanaka.jp/ （日本語）</t>
    <rPh sb="26" eb="29">
      <t>ニホンゴ</t>
    </rPh>
    <phoneticPr fontId="43"/>
  </si>
  <si>
    <t>内科：EN、VI　外科：EN、VI　整形外科：EN、VI</t>
    <rPh sb="0" eb="2">
      <t>ナイカ</t>
    </rPh>
    <rPh sb="9" eb="11">
      <t>ゲカ</t>
    </rPh>
    <rPh sb="18" eb="20">
      <t>セイケイ</t>
    </rPh>
    <rPh sb="20" eb="22">
      <t>ゲカ</t>
    </rPh>
    <phoneticPr fontId="43"/>
  </si>
  <si>
    <t>(1)診療時間内:英語を話せる医師による外来：EN
(2)診療時間内:ベトナム語を話せる看護師による対応可：VI</t>
    <rPh sb="3" eb="5">
      <t>シンリョウ</t>
    </rPh>
    <rPh sb="5" eb="7">
      <t>ジカン</t>
    </rPh>
    <rPh sb="7" eb="8">
      <t>ナイ</t>
    </rPh>
    <rPh sb="29" eb="31">
      <t>シンリョウ</t>
    </rPh>
    <rPh sb="31" eb="33">
      <t>ジカン</t>
    </rPh>
    <rPh sb="33" eb="34">
      <t>ナイ</t>
    </rPh>
    <rPh sb="39" eb="40">
      <t>ゴ</t>
    </rPh>
    <rPh sb="41" eb="42">
      <t>ハナ</t>
    </rPh>
    <rPh sb="44" eb="47">
      <t>カンゴシ</t>
    </rPh>
    <rPh sb="50" eb="52">
      <t>タイオウ</t>
    </rPh>
    <rPh sb="52" eb="53">
      <t>カ</t>
    </rPh>
    <phoneticPr fontId="9"/>
  </si>
  <si>
    <t>たなか内科</t>
    <rPh sb="3" eb="5">
      <t>ナイカ</t>
    </rPh>
    <phoneticPr fontId="42"/>
  </si>
  <si>
    <t>三重県津市観音寺町446-77</t>
    <rPh sb="0" eb="3">
      <t>ミエケン</t>
    </rPh>
    <rPh sb="3" eb="5">
      <t>ツシ</t>
    </rPh>
    <rPh sb="5" eb="9">
      <t>カンノンジチョウ</t>
    </rPh>
    <phoneticPr fontId="42"/>
  </si>
  <si>
    <t>446-77, Kannonjicho, Tsu city, Mie, 514-0062</t>
  </si>
  <si>
    <t>059-224-7711</t>
  </si>
  <si>
    <t>月/火/水/金:9:00-12:30、15:00-19:00　木/土:9:00-12:30</t>
    <rPh sb="0" eb="1">
      <t>ゲツ</t>
    </rPh>
    <rPh sb="2" eb="3">
      <t>ヒ</t>
    </rPh>
    <rPh sb="4" eb="5">
      <t>スイ</t>
    </rPh>
    <rPh sb="6" eb="7">
      <t>キン</t>
    </rPh>
    <rPh sb="31" eb="32">
      <t>モク</t>
    </rPh>
    <rPh sb="33" eb="34">
      <t>ド</t>
    </rPh>
    <phoneticPr fontId="43"/>
  </si>
  <si>
    <t>桑名市総合医療センター</t>
    <phoneticPr fontId="42"/>
  </si>
  <si>
    <t>KUWANA CITY MEDICAL CENTER</t>
  </si>
  <si>
    <t>511-0061</t>
  </si>
  <si>
    <t>三重県桑名市寿町三丁目11番地</t>
    <phoneticPr fontId="42"/>
  </si>
  <si>
    <t>3-11 Kotobuki-cho, Kuwana city, Mie prefecture, 511-0061</t>
    <phoneticPr fontId="9"/>
  </si>
  <si>
    <t>0594-22-1211</t>
    <phoneticPr fontId="9"/>
  </si>
  <si>
    <t>月-金:8:30-11:30（救急外来24時間対応）
土日/祝日:救急外来24時間対応</t>
    <phoneticPr fontId="43"/>
  </si>
  <si>
    <t>https://www.kuwanacmc.or.jp/（日本語）</t>
  </si>
  <si>
    <t>救急科：PT、ES
内科：PT、ES
外科：PT、ES
小児科：PT、ES
精神科：PT、ES
皮膚科：PT、ES
脳神経外科：PT、ES
泌尿器科：PT、ES
整形外科：PT、ES
眼科：PT、ES
耳鼻咽喉科：PT、ES
産科：PT、ES
婦人科：PT、ES
歯科：PT、ES
その他：PT、ES</t>
    <phoneticPr fontId="43"/>
  </si>
  <si>
    <t>月-金9:00-16:00:PT、ES</t>
    <phoneticPr fontId="9"/>
  </si>
  <si>
    <t>月-金9:00-16:00:PT、ES / 月・木9:00-15:00:VI</t>
    <rPh sb="22" eb="23">
      <t>ゲツ</t>
    </rPh>
    <rPh sb="24" eb="25">
      <t>モク</t>
    </rPh>
    <phoneticPr fontId="9"/>
  </si>
  <si>
    <t>津田クリニック</t>
    <rPh sb="0" eb="2">
      <t>ツダ</t>
    </rPh>
    <phoneticPr fontId="42"/>
  </si>
  <si>
    <t>Tsuda Clinic</t>
  </si>
  <si>
    <t>三重県津市久居新町3006　ポルタひさい2/3F</t>
    <rPh sb="0" eb="3">
      <t>ミエケン</t>
    </rPh>
    <rPh sb="3" eb="5">
      <t>ツシ</t>
    </rPh>
    <rPh sb="5" eb="7">
      <t>ヒサイ</t>
    </rPh>
    <rPh sb="7" eb="9">
      <t>シンマチ</t>
    </rPh>
    <phoneticPr fontId="9"/>
  </si>
  <si>
    <t>Hisai-Porta bldg 2-3F, 3006 Hisaishinmachi, Tsu city, Mie, 514-1118　</t>
    <phoneticPr fontId="9"/>
  </si>
  <si>
    <t>059-259-1212</t>
    <phoneticPr fontId="9"/>
  </si>
  <si>
    <t>月/火/水/金:8:30-13:00、15:00-17:00　土:8:30-13:00</t>
    <rPh sb="4" eb="5">
      <t>スイ</t>
    </rPh>
    <rPh sb="31" eb="32">
      <t>ド</t>
    </rPh>
    <phoneticPr fontId="9"/>
  </si>
  <si>
    <t>http://www.m-tsuda.com (日本語)</t>
    <rPh sb="24" eb="27">
      <t>ニホンゴ</t>
    </rPh>
    <phoneticPr fontId="43"/>
  </si>
  <si>
    <t>寺本歯科医院</t>
    <rPh sb="0" eb="2">
      <t>テラモト</t>
    </rPh>
    <rPh sb="2" eb="4">
      <t>シカ</t>
    </rPh>
    <rPh sb="4" eb="6">
      <t>イイン</t>
    </rPh>
    <phoneticPr fontId="42"/>
  </si>
  <si>
    <t>Teramoto dental clinic</t>
  </si>
  <si>
    <t>517-0011</t>
  </si>
  <si>
    <t>三重県鳥羽市鳥羽３丁目１０－３</t>
    <phoneticPr fontId="42"/>
  </si>
  <si>
    <t>3-10-3, Toba, Toba city, Mie, 517-0011</t>
  </si>
  <si>
    <t>0599-25-2539</t>
  </si>
  <si>
    <t>月/火/水/木/土:9:00-13:00、14:30-18:00</t>
    <rPh sb="6" eb="7">
      <t>モク</t>
    </rPh>
    <phoneticPr fontId="43"/>
  </si>
  <si>
    <t>歯科：EN、TL</t>
    <rPh sb="0" eb="2">
      <t>シカ</t>
    </rPh>
    <phoneticPr fontId="43"/>
  </si>
  <si>
    <t>診療時間内:TL</t>
    <rPh sb="0" eb="5">
      <t>シンリョウジカンナイ</t>
    </rPh>
    <phoneticPr fontId="1"/>
  </si>
  <si>
    <t>デンタルクリニックフクオカ</t>
    <phoneticPr fontId="42"/>
  </si>
  <si>
    <t>Dental Clinic Fukuoka</t>
  </si>
  <si>
    <t>510-0074</t>
  </si>
  <si>
    <t>三重県四日市市鵜の森１丁目４－１０</t>
    <rPh sb="11" eb="13">
      <t>チョウメ</t>
    </rPh>
    <phoneticPr fontId="42"/>
  </si>
  <si>
    <t>1-4-10, Unomori, Yokkaichi city, Mie, 510-0074</t>
  </si>
  <si>
    <t>059-351-6480</t>
  </si>
  <si>
    <t>月/火/水/金:9:30-13:00、14:30-19:00　土:9:30-13:00、14:30-18:00</t>
    <rPh sb="0" eb="1">
      <t>ゲツ</t>
    </rPh>
    <rPh sb="2" eb="3">
      <t>ヒ</t>
    </rPh>
    <rPh sb="4" eb="5">
      <t>スイ</t>
    </rPh>
    <rPh sb="6" eb="7">
      <t>キン</t>
    </rPh>
    <rPh sb="31" eb="32">
      <t>ド</t>
    </rPh>
    <phoneticPr fontId="43"/>
  </si>
  <si>
    <t>http://www.good-dent.com (日本語)</t>
    <rPh sb="26" eb="29">
      <t>ニホンゴ</t>
    </rPh>
    <phoneticPr fontId="43"/>
  </si>
  <si>
    <t>徳田ファミリークリニック</t>
    <rPh sb="0" eb="2">
      <t>トクダ</t>
    </rPh>
    <phoneticPr fontId="42"/>
  </si>
  <si>
    <t>Tokuda family clinic</t>
  </si>
  <si>
    <t>516-0032</t>
  </si>
  <si>
    <t>三重県伊勢市倭町132番地</t>
    <rPh sb="0" eb="3">
      <t>ミエケン</t>
    </rPh>
    <rPh sb="3" eb="6">
      <t>イセシ</t>
    </rPh>
    <rPh sb="6" eb="8">
      <t>ヤマトチョウ</t>
    </rPh>
    <rPh sb="11" eb="13">
      <t>バンチ</t>
    </rPh>
    <phoneticPr fontId="42"/>
  </si>
  <si>
    <t>132, Yamatomachi, Ise city, Mie, 516-0032</t>
  </si>
  <si>
    <t>0596-28-8425</t>
  </si>
  <si>
    <t>月-金:9:00-12:00、15:00-18:30　土:9:00-12:00</t>
    <rPh sb="0" eb="1">
      <t>ゲツ</t>
    </rPh>
    <rPh sb="2" eb="3">
      <t>キン</t>
    </rPh>
    <rPh sb="27" eb="28">
      <t>ド</t>
    </rPh>
    <phoneticPr fontId="43"/>
  </si>
  <si>
    <t>ナカノ歯科クリニック</t>
    <rPh sb="3" eb="5">
      <t>シカ</t>
    </rPh>
    <phoneticPr fontId="42"/>
  </si>
  <si>
    <t>Nakano Dental Clinic</t>
  </si>
  <si>
    <t>三重県津市観音寺町446-68</t>
    <rPh sb="0" eb="3">
      <t>ミエケン</t>
    </rPh>
    <rPh sb="3" eb="5">
      <t>ツシ</t>
    </rPh>
    <rPh sb="5" eb="9">
      <t>カンノンジチョウ</t>
    </rPh>
    <phoneticPr fontId="42"/>
  </si>
  <si>
    <t>446-68, Kannonjicho, Tsu city, Mie, 514-0062</t>
  </si>
  <si>
    <t>059-213-7770</t>
  </si>
  <si>
    <t>火/水/木/土:8:30-12:30、14:30-18:30　日:8:30-12:30、14:00-16:30</t>
    <rPh sb="0" eb="1">
      <t>ヒ</t>
    </rPh>
    <rPh sb="2" eb="3">
      <t>スイ</t>
    </rPh>
    <rPh sb="4" eb="5">
      <t>モク</t>
    </rPh>
    <rPh sb="6" eb="7">
      <t>ツチ</t>
    </rPh>
    <rPh sb="31" eb="32">
      <t>ニチ</t>
    </rPh>
    <phoneticPr fontId="43"/>
  </si>
  <si>
    <t>http://www.dc-nakano.jp (日本語)</t>
    <rPh sb="25" eb="28">
      <t>ニホンゴ</t>
    </rPh>
    <phoneticPr fontId="43"/>
  </si>
  <si>
    <t>名張よこやま眼科</t>
    <rPh sb="0" eb="2">
      <t>ナバリ</t>
    </rPh>
    <rPh sb="6" eb="8">
      <t>ガンカ</t>
    </rPh>
    <phoneticPr fontId="42"/>
  </si>
  <si>
    <t>Nabari Yokoyama Eye Clinic</t>
  </si>
  <si>
    <t>518-0627</t>
  </si>
  <si>
    <t>三重県名張市桔梗が丘7番町３－１８１３－１４</t>
    <rPh sb="0" eb="3">
      <t>ミエケン</t>
    </rPh>
    <rPh sb="3" eb="6">
      <t>ナバリシ</t>
    </rPh>
    <rPh sb="6" eb="8">
      <t>キキョウ</t>
    </rPh>
    <rPh sb="9" eb="10">
      <t>オカ</t>
    </rPh>
    <rPh sb="11" eb="13">
      <t>バンチョウ</t>
    </rPh>
    <phoneticPr fontId="42"/>
  </si>
  <si>
    <t>7-1813-14, Kikyogaoka, Nabari city, Mie, 518-0627</t>
  </si>
  <si>
    <t>0595-06-0007</t>
  </si>
  <si>
    <t>月/水/金:8:45-12:00、14:45-18:30　火:8:45-12:00　土:8:45-12:00</t>
    <rPh sb="0" eb="1">
      <t>ゲツ</t>
    </rPh>
    <rPh sb="2" eb="3">
      <t>スイ</t>
    </rPh>
    <rPh sb="4" eb="5">
      <t>キン</t>
    </rPh>
    <rPh sb="29" eb="30">
      <t>ヒ</t>
    </rPh>
    <rPh sb="42" eb="43">
      <t>ド</t>
    </rPh>
    <phoneticPr fontId="43"/>
  </si>
  <si>
    <t>http://nabari-ganka.com (日本語)</t>
    <rPh sb="25" eb="28">
      <t>ニホンゴ</t>
    </rPh>
    <phoneticPr fontId="43"/>
  </si>
  <si>
    <t>眼科：EN</t>
    <rPh sb="0" eb="2">
      <t>ガンカ</t>
    </rPh>
    <phoneticPr fontId="43"/>
  </si>
  <si>
    <t>鍋島歯科医院</t>
    <rPh sb="0" eb="2">
      <t>ナベシマ</t>
    </rPh>
    <rPh sb="2" eb="4">
      <t>シカ</t>
    </rPh>
    <rPh sb="4" eb="6">
      <t>イイン</t>
    </rPh>
    <phoneticPr fontId="42"/>
  </si>
  <si>
    <t>Nabeshima Dental Clinic</t>
  </si>
  <si>
    <t>517-0703</t>
  </si>
  <si>
    <t>三重県志摩市志摩町和具1965-2</t>
    <phoneticPr fontId="42"/>
  </si>
  <si>
    <t>1965-2, Wagu, Shimacho, Shima city, Mie, 517-0703</t>
  </si>
  <si>
    <t>0599-85-0367</t>
  </si>
  <si>
    <t>月-金:9:00-12:00、13:00-17:00</t>
    <rPh sb="0" eb="1">
      <t>ゲツ</t>
    </rPh>
    <rPh sb="2" eb="3">
      <t>キン</t>
    </rPh>
    <phoneticPr fontId="44"/>
  </si>
  <si>
    <t>歯科：EN、KO</t>
    <rPh sb="0" eb="2">
      <t>シカ</t>
    </rPh>
    <phoneticPr fontId="43"/>
  </si>
  <si>
    <t>診療時間内:英語を話せる歯科医師による外来 : EN、KO</t>
    <rPh sb="0" eb="2">
      <t>シンリョウ</t>
    </rPh>
    <rPh sb="2" eb="4">
      <t>ジカン</t>
    </rPh>
    <rPh sb="4" eb="5">
      <t>ナイ</t>
    </rPh>
    <rPh sb="12" eb="14">
      <t>シカ</t>
    </rPh>
    <phoneticPr fontId="9"/>
  </si>
  <si>
    <t>西井一浩クリニック</t>
    <rPh sb="0" eb="2">
      <t>ニシイ</t>
    </rPh>
    <rPh sb="2" eb="4">
      <t>カズヒロ</t>
    </rPh>
    <phoneticPr fontId="42"/>
  </si>
  <si>
    <t>Nishii Kazuhiro Clinic</t>
  </si>
  <si>
    <t>515-0011</t>
  </si>
  <si>
    <t>三重県松阪市高町192-5</t>
    <rPh sb="3" eb="5">
      <t>マツサカ</t>
    </rPh>
    <phoneticPr fontId="42"/>
  </si>
  <si>
    <t>192-5, Takamati, Matsusaka city, Mie, 515-0011</t>
  </si>
  <si>
    <t>0598-52-2410</t>
  </si>
  <si>
    <t>月/火/水/金:9:00-12:30、15:00-18:30　木/土:9:00-12:00</t>
    <rPh sb="31" eb="32">
      <t>モク</t>
    </rPh>
    <phoneticPr fontId="43"/>
  </si>
  <si>
    <t>http://www.nishii-clinic.jp (日本語)</t>
    <rPh sb="29" eb="32">
      <t>ニホンゴ</t>
    </rPh>
    <phoneticPr fontId="43"/>
  </si>
  <si>
    <t>西井歯科医院</t>
    <rPh sb="0" eb="2">
      <t>ニシイ</t>
    </rPh>
    <rPh sb="2" eb="4">
      <t>シカ</t>
    </rPh>
    <rPh sb="4" eb="6">
      <t>イイン</t>
    </rPh>
    <phoneticPr fontId="42"/>
  </si>
  <si>
    <t>Nishii Dental Clinic</t>
  </si>
  <si>
    <t>515-0313</t>
  </si>
  <si>
    <t>三重県多気郡明和町明星976-3</t>
  </si>
  <si>
    <t>976-3, Myoujyou, Meiwacho, Takigun, Mie, 515-0313</t>
  </si>
  <si>
    <t>0596-52-7007</t>
  </si>
  <si>
    <t>月-土:9:00-19:00</t>
    <rPh sb="0" eb="1">
      <t>ゲツ</t>
    </rPh>
    <rPh sb="2" eb="3">
      <t>ド</t>
    </rPh>
    <phoneticPr fontId="43"/>
  </si>
  <si>
    <t>http://www.nishiidc.com (日本語)</t>
    <rPh sb="25" eb="28">
      <t>ニホンゴ</t>
    </rPh>
    <phoneticPr fontId="43"/>
  </si>
  <si>
    <t>歯科：EN、ZH</t>
    <rPh sb="0" eb="2">
      <t>シカ</t>
    </rPh>
    <phoneticPr fontId="43"/>
  </si>
  <si>
    <t>9:00-19:00:英語、中国語を話せる医師による外来：EN、ZH</t>
    <rPh sb="11" eb="13">
      <t>エイゴ</t>
    </rPh>
    <rPh sb="14" eb="17">
      <t>チュウゴクゴ</t>
    </rPh>
    <rPh sb="18" eb="19">
      <t>ハナ</t>
    </rPh>
    <rPh sb="21" eb="23">
      <t>イシ</t>
    </rPh>
    <rPh sb="26" eb="28">
      <t>ガイライ</t>
    </rPh>
    <phoneticPr fontId="9"/>
  </si>
  <si>
    <t>西村内科小児科</t>
    <rPh sb="0" eb="2">
      <t>ニシムラ</t>
    </rPh>
    <rPh sb="2" eb="4">
      <t>ナイカ</t>
    </rPh>
    <rPh sb="4" eb="7">
      <t>ショウニカ</t>
    </rPh>
    <phoneticPr fontId="42"/>
  </si>
  <si>
    <t>Nishimura Naikasyounika Clinic</t>
  </si>
  <si>
    <t>510-0082</t>
  </si>
  <si>
    <t>三重県四日市市中部12-5</t>
    <rPh sb="0" eb="3">
      <t>ミエケン</t>
    </rPh>
    <rPh sb="3" eb="7">
      <t>ヨッカイチシ</t>
    </rPh>
    <rPh sb="7" eb="9">
      <t>チュウブ</t>
    </rPh>
    <phoneticPr fontId="9"/>
  </si>
  <si>
    <t>12-5, Chubu, Yokkaichi city, Mie, 510-0082</t>
  </si>
  <si>
    <t>059-352-3604</t>
  </si>
  <si>
    <t>月/火/水/金:8:30-12:30、16:00-18:30　木/土:8:30-12:30</t>
    <rPh sb="0" eb="1">
      <t>ツキ</t>
    </rPh>
    <rPh sb="2" eb="3">
      <t>カ</t>
    </rPh>
    <rPh sb="4" eb="5">
      <t>スイ</t>
    </rPh>
    <rPh sb="6" eb="7">
      <t>キン</t>
    </rPh>
    <rPh sb="31" eb="32">
      <t>モク</t>
    </rPh>
    <rPh sb="33" eb="34">
      <t>ド</t>
    </rPh>
    <phoneticPr fontId="43"/>
  </si>
  <si>
    <t>https://itp.ne.jp/info/240453221300000899/</t>
    <phoneticPr fontId="43"/>
  </si>
  <si>
    <t>のぞみ歯科</t>
    <rPh sb="3" eb="5">
      <t>シカ</t>
    </rPh>
    <phoneticPr fontId="42"/>
  </si>
  <si>
    <t>NOZOMI DENTAL CLINIC</t>
  </si>
  <si>
    <t>三重県松阪市嬉野中川町819-8</t>
    <rPh sb="0" eb="3">
      <t>ミエケン</t>
    </rPh>
    <rPh sb="3" eb="5">
      <t>マツザカ</t>
    </rPh>
    <phoneticPr fontId="9"/>
  </si>
  <si>
    <t>819-8, Ureshino-Nakagawacho, Matsusaka city, Mie, 515-2321</t>
  </si>
  <si>
    <t>0598-48-0879</t>
  </si>
  <si>
    <t>月/火/木/金:8:30-12:00、15:00-19:30　土:8:30-12:00、15:00-19:30</t>
    <rPh sb="0" eb="1">
      <t>ゲツ</t>
    </rPh>
    <rPh sb="2" eb="3">
      <t>ヒ</t>
    </rPh>
    <rPh sb="4" eb="5">
      <t>モク</t>
    </rPh>
    <rPh sb="6" eb="7">
      <t>キン</t>
    </rPh>
    <rPh sb="31" eb="32">
      <t>ド</t>
    </rPh>
    <phoneticPr fontId="43"/>
  </si>
  <si>
    <t>野呂医院</t>
    <rPh sb="0" eb="2">
      <t>ノロ</t>
    </rPh>
    <rPh sb="2" eb="4">
      <t>イイン</t>
    </rPh>
    <phoneticPr fontId="42"/>
  </si>
  <si>
    <t>Noro Clinic</t>
  </si>
  <si>
    <t>515-1204</t>
  </si>
  <si>
    <t>三重県松阪市小片野町302</t>
    <rPh sb="3" eb="5">
      <t>マツザカ</t>
    </rPh>
    <phoneticPr fontId="42"/>
  </si>
  <si>
    <t>302, Okatanocho, Matsusaka city, Mie, 515-1204</t>
  </si>
  <si>
    <t>0598-34-0054</t>
  </si>
  <si>
    <t>月/火/水/金:8:30-12:00、16:00-18:00　木/土:8:30-12:00</t>
    <rPh sb="0" eb="1">
      <t>ゲツ</t>
    </rPh>
    <rPh sb="2" eb="3">
      <t>ヒ</t>
    </rPh>
    <rPh sb="4" eb="5">
      <t>スイ</t>
    </rPh>
    <rPh sb="6" eb="7">
      <t>キン</t>
    </rPh>
    <rPh sb="31" eb="32">
      <t>モク</t>
    </rPh>
    <rPh sb="33" eb="34">
      <t>ド</t>
    </rPh>
    <phoneticPr fontId="43"/>
  </si>
  <si>
    <t>http://www.noroma-c.com/home.html (日本語)</t>
    <rPh sb="35" eb="38">
      <t>ニホンゴ</t>
    </rPh>
    <phoneticPr fontId="1"/>
  </si>
  <si>
    <t>内科：EN　外科：EN　小児科：EN</t>
    <rPh sb="0" eb="2">
      <t>ナイカ</t>
    </rPh>
    <rPh sb="6" eb="8">
      <t>ゲカ</t>
    </rPh>
    <rPh sb="12" eb="15">
      <t>ショウニカ</t>
    </rPh>
    <phoneticPr fontId="43"/>
  </si>
  <si>
    <t>ハートフルクリニック北井内科</t>
    <rPh sb="10" eb="11">
      <t>キタ</t>
    </rPh>
    <rPh sb="11" eb="12">
      <t>イ</t>
    </rPh>
    <rPh sb="12" eb="14">
      <t>ナイカ</t>
    </rPh>
    <phoneticPr fontId="42"/>
  </si>
  <si>
    <t>Heartful Clinic Kitai</t>
  </si>
  <si>
    <t>513-0818</t>
  </si>
  <si>
    <t>三重県鈴鹿市安塚町1651-3</t>
    <rPh sb="0" eb="3">
      <t>ミエケン</t>
    </rPh>
    <rPh sb="3" eb="6">
      <t>スズカシ</t>
    </rPh>
    <rPh sb="6" eb="7">
      <t>ヤス</t>
    </rPh>
    <rPh sb="7" eb="8">
      <t>ヅカ</t>
    </rPh>
    <rPh sb="8" eb="9">
      <t>チョウ</t>
    </rPh>
    <phoneticPr fontId="9"/>
  </si>
  <si>
    <t>1651-3, Yasuzukacho, Suzuka city, Mie, 513-0818</t>
  </si>
  <si>
    <t>059-381-0600</t>
  </si>
  <si>
    <t>月/水/金:7:30-17:45　火/木/土:7:30-13:45</t>
    <rPh sb="0" eb="1">
      <t>ゲツ</t>
    </rPh>
    <rPh sb="2" eb="3">
      <t>スイ</t>
    </rPh>
    <rPh sb="4" eb="5">
      <t>キン</t>
    </rPh>
    <rPh sb="17" eb="18">
      <t>ヒ</t>
    </rPh>
    <rPh sb="19" eb="20">
      <t>モク</t>
    </rPh>
    <rPh sb="21" eb="22">
      <t>ド</t>
    </rPh>
    <phoneticPr fontId="43"/>
  </si>
  <si>
    <t>http://www.kitainaika.com (日本語)</t>
    <rPh sb="27" eb="30">
      <t>ニホンゴ</t>
    </rPh>
    <phoneticPr fontId="43"/>
  </si>
  <si>
    <t>林歯科医院</t>
    <rPh sb="0" eb="1">
      <t>ハヤシ</t>
    </rPh>
    <rPh sb="1" eb="3">
      <t>シカ</t>
    </rPh>
    <rPh sb="3" eb="5">
      <t>イイン</t>
    </rPh>
    <phoneticPr fontId="42"/>
  </si>
  <si>
    <t>515-2331</t>
  </si>
  <si>
    <t>三重県松阪市嬉野須賀領町507-1</t>
    <rPh sb="3" eb="5">
      <t>マツザカ</t>
    </rPh>
    <phoneticPr fontId="9"/>
  </si>
  <si>
    <t>507-1, Ureshinosukaryo, Matsusaka city, Mie, 515-2331</t>
  </si>
  <si>
    <t>0598-42-7272</t>
  </si>
  <si>
    <t>月-金:9:00-12:30、14:00-18:00　土:9:00-12:30、14:00-17:00</t>
    <rPh sb="0" eb="1">
      <t>ゲツ</t>
    </rPh>
    <rPh sb="2" eb="3">
      <t>キン</t>
    </rPh>
    <phoneticPr fontId="43"/>
  </si>
  <si>
    <t>http://www.hayashi-shika.com (日本語)</t>
    <rPh sb="30" eb="33">
      <t>ニホンゴ</t>
    </rPh>
    <phoneticPr fontId="43"/>
  </si>
  <si>
    <t>ばんの小児科</t>
    <rPh sb="3" eb="6">
      <t>ショウニカ</t>
    </rPh>
    <phoneticPr fontId="42"/>
  </si>
  <si>
    <t>Banno Pediatric Clinic</t>
  </si>
  <si>
    <t>三重県菰野町菰野2268-5</t>
    <rPh sb="0" eb="3">
      <t>ミエケン</t>
    </rPh>
    <rPh sb="3" eb="6">
      <t>コモノチョウ</t>
    </rPh>
    <rPh sb="6" eb="8">
      <t>コモノ</t>
    </rPh>
    <phoneticPr fontId="42"/>
  </si>
  <si>
    <t>2268-5, Komono, Komonocho, Mie, 510-1233</t>
  </si>
  <si>
    <t>059-393-3000</t>
  </si>
  <si>
    <t>月-金:9:00-12:00、15:00-18:00　土:9:00-12:00、14:00-16:00</t>
    <rPh sb="0" eb="1">
      <t>ゲツ</t>
    </rPh>
    <rPh sb="2" eb="3">
      <t>キン</t>
    </rPh>
    <rPh sb="27" eb="28">
      <t>ド</t>
    </rPh>
    <phoneticPr fontId="43"/>
  </si>
  <si>
    <t>http://bannopedia.com (日本語)</t>
    <rPh sb="23" eb="26">
      <t>ニホンゴ</t>
    </rPh>
    <phoneticPr fontId="43"/>
  </si>
  <si>
    <t>ひがし胃腸科内科クリニック</t>
    <rPh sb="3" eb="6">
      <t>イチョウカ</t>
    </rPh>
    <rPh sb="6" eb="8">
      <t>ナイカ</t>
    </rPh>
    <phoneticPr fontId="42"/>
  </si>
  <si>
    <t>HIGASHI GASTRENTEROLOGICAL CLINIC</t>
  </si>
  <si>
    <t>512-0934</t>
  </si>
  <si>
    <t>三重県四日市市川島町5969-7</t>
    <rPh sb="0" eb="3">
      <t>ミエケン</t>
    </rPh>
    <rPh sb="3" eb="7">
      <t>ヨッカイチシ</t>
    </rPh>
    <rPh sb="7" eb="9">
      <t>カワシマ</t>
    </rPh>
    <rPh sb="9" eb="10">
      <t>マチ</t>
    </rPh>
    <phoneticPr fontId="9"/>
  </si>
  <si>
    <t xml:space="preserve">5969-7, Kawachima-cho, Yokkaichi-city, Mie , 512-0934 </t>
  </si>
  <si>
    <t>059-320-2110</t>
  </si>
  <si>
    <t>月/火/水/金:9:00-12:00、15:00-18:30　土:9:00-12:00、14:00-17:00</t>
    <rPh sb="0" eb="1">
      <t>ゲツ</t>
    </rPh>
    <rPh sb="2" eb="3">
      <t>ヒ</t>
    </rPh>
    <rPh sb="4" eb="5">
      <t>スイ</t>
    </rPh>
    <rPh sb="6" eb="7">
      <t>キン</t>
    </rPh>
    <rPh sb="31" eb="32">
      <t>ド</t>
    </rPh>
    <phoneticPr fontId="43"/>
  </si>
  <si>
    <t>https://www.higashi-gastroenterology-clinic.com (日本語)</t>
    <rPh sb="49" eb="52">
      <t>ニホンゴ</t>
    </rPh>
    <phoneticPr fontId="43"/>
  </si>
  <si>
    <t>皮フ科サンクリニック</t>
    <rPh sb="0" eb="1">
      <t>カワ</t>
    </rPh>
    <rPh sb="2" eb="3">
      <t>カ</t>
    </rPh>
    <phoneticPr fontId="42"/>
  </si>
  <si>
    <t>Dermatology Sunclinic</t>
  </si>
  <si>
    <t>510-0072</t>
  </si>
  <si>
    <t>三重県四日市市九の城町4-16　メゾン鹿1F</t>
    <rPh sb="0" eb="3">
      <t>ミエケン</t>
    </rPh>
    <rPh sb="3" eb="7">
      <t>ヨッカイチシ</t>
    </rPh>
    <rPh sb="7" eb="8">
      <t>キュウ</t>
    </rPh>
    <rPh sb="9" eb="10">
      <t>シロ</t>
    </rPh>
    <rPh sb="10" eb="11">
      <t>マチ</t>
    </rPh>
    <rPh sb="19" eb="20">
      <t>シカ</t>
    </rPh>
    <phoneticPr fontId="42"/>
  </si>
  <si>
    <t>4-16, Kunoshirocho, Yokkaichi city, Mie, 510-0072</t>
  </si>
  <si>
    <t>059-355-3030</t>
  </si>
  <si>
    <t>月/火/水/金:9:30-13:00、15:00-18:30　土:9:30-13:00</t>
    <rPh sb="0" eb="1">
      <t>ゲツ</t>
    </rPh>
    <rPh sb="2" eb="3">
      <t>ヒ</t>
    </rPh>
    <rPh sb="4" eb="5">
      <t>スイ</t>
    </rPh>
    <rPh sb="6" eb="7">
      <t>キン</t>
    </rPh>
    <rPh sb="31" eb="32">
      <t>ド</t>
    </rPh>
    <phoneticPr fontId="43"/>
  </si>
  <si>
    <t>http://www.hifuka-sun.com/ (日本語)</t>
    <rPh sb="28" eb="31">
      <t>ニホンゴ</t>
    </rPh>
    <phoneticPr fontId="43"/>
  </si>
  <si>
    <t>皮膚科：EN</t>
    <rPh sb="0" eb="3">
      <t>ヒフカ</t>
    </rPh>
    <phoneticPr fontId="43"/>
  </si>
  <si>
    <t>藤田クリニック</t>
    <rPh sb="0" eb="2">
      <t>フジタ</t>
    </rPh>
    <phoneticPr fontId="42"/>
  </si>
  <si>
    <t>Fujita Clinic</t>
  </si>
  <si>
    <t>三重県四日市市鵜の森2-7-8</t>
    <rPh sb="0" eb="3">
      <t>ミエケン</t>
    </rPh>
    <rPh sb="3" eb="7">
      <t>ヨッカイチシ</t>
    </rPh>
    <rPh sb="7" eb="8">
      <t>ウ</t>
    </rPh>
    <rPh sb="9" eb="10">
      <t>モリ</t>
    </rPh>
    <phoneticPr fontId="42"/>
  </si>
  <si>
    <t>2-7-8, Unomoricho, Yokkaichi city, Mie, 510-0074　</t>
  </si>
  <si>
    <t>059-354-2987</t>
  </si>
  <si>
    <t>火-土:9:00-14:00</t>
    <rPh sb="0" eb="1">
      <t>ヒ</t>
    </rPh>
    <rPh sb="2" eb="3">
      <t>ド</t>
    </rPh>
    <phoneticPr fontId="43"/>
  </si>
  <si>
    <t>藤田医科大学七栗記念病院</t>
    <rPh sb="0" eb="2">
      <t>フジタ</t>
    </rPh>
    <rPh sb="2" eb="4">
      <t>イカ</t>
    </rPh>
    <rPh sb="4" eb="6">
      <t>ダイガク</t>
    </rPh>
    <rPh sb="6" eb="7">
      <t>ナナ</t>
    </rPh>
    <rPh sb="7" eb="8">
      <t>クリ</t>
    </rPh>
    <rPh sb="8" eb="10">
      <t>キネン</t>
    </rPh>
    <rPh sb="10" eb="12">
      <t>ビョウイン</t>
    </rPh>
    <phoneticPr fontId="42"/>
  </si>
  <si>
    <t>Fujita Health University Nanakuri Memorial Hospital</t>
  </si>
  <si>
    <t>514-1295</t>
  </si>
  <si>
    <t>三重県津市大鳥町424-1</t>
    <rPh sb="0" eb="3">
      <t>ミエケン</t>
    </rPh>
    <rPh sb="3" eb="5">
      <t>ツシ</t>
    </rPh>
    <rPh sb="5" eb="8">
      <t>オオドリチョウ</t>
    </rPh>
    <phoneticPr fontId="42"/>
  </si>
  <si>
    <t>424-1,Oodoricho,Tsu city ,Mie ,514-1295</t>
  </si>
  <si>
    <t>059-252-1555</t>
  </si>
  <si>
    <t>月-金:8:45-15:00　土:8:45-11:00</t>
    <rPh sb="0" eb="1">
      <t>ゲツ</t>
    </rPh>
    <rPh sb="2" eb="3">
      <t>キン</t>
    </rPh>
    <rPh sb="15" eb="16">
      <t>ド</t>
    </rPh>
    <phoneticPr fontId="43"/>
  </si>
  <si>
    <t>http://www.nanakuri.fujita-hu.ac.jp/ (日本語) 　http://www.nanakuri.fujita-hu.ac.jp/en　(英語)</t>
    <rPh sb="38" eb="41">
      <t>ニホンゴ</t>
    </rPh>
    <rPh sb="84" eb="86">
      <t>エイゴ</t>
    </rPh>
    <phoneticPr fontId="43"/>
  </si>
  <si>
    <t>内科：EN　外科：EN　その他：EN</t>
    <rPh sb="0" eb="2">
      <t>ナイカ</t>
    </rPh>
    <rPh sb="14" eb="15">
      <t>タ</t>
    </rPh>
    <phoneticPr fontId="43"/>
  </si>
  <si>
    <t>ベタニヤ内科・神経内科クリニック</t>
    <rPh sb="4" eb="6">
      <t>ナイカ</t>
    </rPh>
    <rPh sb="7" eb="9">
      <t>シンケイ</t>
    </rPh>
    <rPh sb="9" eb="11">
      <t>ナイカ</t>
    </rPh>
    <phoneticPr fontId="42"/>
  </si>
  <si>
    <t>Bethany Medical Neurological Clinic</t>
  </si>
  <si>
    <t>514-2222</t>
  </si>
  <si>
    <t>三重県津市豊ヶ丘5丁目４７－７</t>
    <rPh sb="0" eb="3">
      <t>ミエケン</t>
    </rPh>
    <rPh sb="3" eb="5">
      <t>ツシ</t>
    </rPh>
    <rPh sb="5" eb="8">
      <t>トヨガオカ</t>
    </rPh>
    <rPh sb="9" eb="11">
      <t>チョウメ</t>
    </rPh>
    <phoneticPr fontId="42"/>
  </si>
  <si>
    <t>5-7-47, Toyogaoka, Tsu city, Mie, 514-2222</t>
  </si>
  <si>
    <t>059-230-7373</t>
  </si>
  <si>
    <t>月-金:9:00-12:00、16:00-18:00</t>
    <rPh sb="0" eb="1">
      <t>ゲツ</t>
    </rPh>
    <rPh sb="2" eb="3">
      <t>キン</t>
    </rPh>
    <phoneticPr fontId="43"/>
  </si>
  <si>
    <t>http://www.bethanyclinic.com/ (日本語)</t>
    <rPh sb="31" eb="34">
      <t>ニホンゴ</t>
    </rPh>
    <phoneticPr fontId="43"/>
  </si>
  <si>
    <t>別所ヒフ科</t>
    <rPh sb="0" eb="2">
      <t>ベッショ</t>
    </rPh>
    <rPh sb="4" eb="5">
      <t>カ</t>
    </rPh>
    <phoneticPr fontId="42"/>
  </si>
  <si>
    <t>BESSHO HIFUKA</t>
  </si>
  <si>
    <t>514-0042</t>
  </si>
  <si>
    <t>三重県津市新町1丁目１０－１９</t>
    <rPh sb="0" eb="3">
      <t>ミエケン</t>
    </rPh>
    <rPh sb="3" eb="5">
      <t>ツシ</t>
    </rPh>
    <rPh sb="5" eb="6">
      <t>シン</t>
    </rPh>
    <rPh sb="6" eb="7">
      <t>マチ</t>
    </rPh>
    <rPh sb="8" eb="10">
      <t>チョウメ</t>
    </rPh>
    <phoneticPr fontId="42"/>
  </si>
  <si>
    <t>1-10-19, Shinmachi, Tsu city, Mie, 514-0042</t>
  </si>
  <si>
    <t>059-226-5512</t>
  </si>
  <si>
    <t>月-金:9:00-12:30、15:00-18:30　土:9:00-12:30</t>
    <rPh sb="0" eb="1">
      <t>ゲツ</t>
    </rPh>
    <rPh sb="2" eb="3">
      <t>キン</t>
    </rPh>
    <rPh sb="27" eb="28">
      <t>ド</t>
    </rPh>
    <phoneticPr fontId="43"/>
  </si>
  <si>
    <t>http://www.myclinic.ne.jp (日本語)</t>
    <rPh sb="27" eb="30">
      <t>ニホンゴ</t>
    </rPh>
    <phoneticPr fontId="43"/>
  </si>
  <si>
    <t>ますずがわ神経内科クリニック</t>
    <rPh sb="5" eb="7">
      <t>シンケイ</t>
    </rPh>
    <rPh sb="7" eb="9">
      <t>ナイカ</t>
    </rPh>
    <phoneticPr fontId="42"/>
  </si>
  <si>
    <t>MASUZUGAWA Neurology Clinic</t>
  </si>
  <si>
    <t>513-0802</t>
  </si>
  <si>
    <t>三重県鈴鹿市飯野寺家町817-3</t>
    <rPh sb="0" eb="3">
      <t>ミエケン</t>
    </rPh>
    <rPh sb="3" eb="6">
      <t>スズカシ</t>
    </rPh>
    <rPh sb="6" eb="11">
      <t>イイノジケチョウ</t>
    </rPh>
    <phoneticPr fontId="42"/>
  </si>
  <si>
    <t>817-3, Iinojikecho, Suzuka city, Mie, 513-0802</t>
  </si>
  <si>
    <t>059-369-0001</t>
  </si>
  <si>
    <t>月/火/水/金/土:8:30-11:30、14:30-17:30</t>
    <rPh sb="0" eb="1">
      <t>ゲツ</t>
    </rPh>
    <rPh sb="2" eb="3">
      <t>ヒ</t>
    </rPh>
    <rPh sb="4" eb="5">
      <t>スイ</t>
    </rPh>
    <rPh sb="6" eb="7">
      <t>キン</t>
    </rPh>
    <rPh sb="8" eb="9">
      <t>ド</t>
    </rPh>
    <phoneticPr fontId="43"/>
  </si>
  <si>
    <t>http://www.masuzugawa.com (日本語)</t>
    <rPh sb="27" eb="30">
      <t>ニホンゴ</t>
    </rPh>
    <phoneticPr fontId="43"/>
  </si>
  <si>
    <t>内科：EN　その他：EN</t>
    <rPh sb="0" eb="2">
      <t>ナイカ</t>
    </rPh>
    <rPh sb="8" eb="9">
      <t>タ</t>
    </rPh>
    <phoneticPr fontId="43"/>
  </si>
  <si>
    <t>まちしクリニック</t>
    <phoneticPr fontId="42"/>
  </si>
  <si>
    <t>MACHISHI CLINIC</t>
  </si>
  <si>
    <t>519-1412</t>
  </si>
  <si>
    <t>三重県伊賀市下柘植1092</t>
    <phoneticPr fontId="42"/>
  </si>
  <si>
    <t>1092 Shimotsuge, Iga city, Mie, 519-1412</t>
  </si>
  <si>
    <t>0595-45-7788</t>
  </si>
  <si>
    <t>月/火/水/金:9:00-12:00、15:30-18:30　木/土:9:00-12:00</t>
    <rPh sb="0" eb="1">
      <t>ゲツ</t>
    </rPh>
    <rPh sb="2" eb="3">
      <t>ヒ</t>
    </rPh>
    <rPh sb="4" eb="5">
      <t>スイ</t>
    </rPh>
    <rPh sb="6" eb="7">
      <t>キン</t>
    </rPh>
    <rPh sb="31" eb="32">
      <t>モク</t>
    </rPh>
    <rPh sb="33" eb="34">
      <t>ド</t>
    </rPh>
    <phoneticPr fontId="43"/>
  </si>
  <si>
    <t>http://www.myclinic.ne.jp/matishi (日本語)</t>
    <rPh sb="35" eb="38">
      <t>ニホンゴ</t>
    </rPh>
    <phoneticPr fontId="43"/>
  </si>
  <si>
    <t>松崎歯科医院</t>
    <rPh sb="0" eb="2">
      <t>マツザキ</t>
    </rPh>
    <rPh sb="2" eb="4">
      <t>シカ</t>
    </rPh>
    <rPh sb="4" eb="6">
      <t>イイン</t>
    </rPh>
    <phoneticPr fontId="42"/>
  </si>
  <si>
    <t>Matsuzaki Dental Office</t>
  </si>
  <si>
    <t>516-0072</t>
  </si>
  <si>
    <t>三重県伊勢市宮後3-1-22</t>
    <phoneticPr fontId="42"/>
  </si>
  <si>
    <t>3-1-22, Miyajiri, Ise city, Mie, 516-0072</t>
  </si>
  <si>
    <t>0596-22-2566</t>
  </si>
  <si>
    <t>月-金9:00-12:00、14:00-18:00</t>
    <rPh sb="0" eb="1">
      <t>ゲツ</t>
    </rPh>
    <rPh sb="2" eb="3">
      <t>キン</t>
    </rPh>
    <phoneticPr fontId="43"/>
  </si>
  <si>
    <t>http://www.zd.ztv.ne.jp/dentalmm/ (日本語)</t>
    <rPh sb="35" eb="38">
      <t>ニホンゴ</t>
    </rPh>
    <phoneticPr fontId="43"/>
  </si>
  <si>
    <t>松島歯科医院</t>
    <rPh sb="0" eb="2">
      <t>マツシマ</t>
    </rPh>
    <rPh sb="2" eb="4">
      <t>シカ</t>
    </rPh>
    <rPh sb="4" eb="6">
      <t>イイン</t>
    </rPh>
    <phoneticPr fontId="42"/>
  </si>
  <si>
    <t>Matsushima Dental Clinic</t>
  </si>
  <si>
    <t>515-0818</t>
  </si>
  <si>
    <t>三重県松阪市川井町760-3</t>
    <rPh sb="3" eb="5">
      <t>マツザカ</t>
    </rPh>
    <phoneticPr fontId="9"/>
  </si>
  <si>
    <t>760-3, Kawaimachi, Matsusaka city, Mie, 515-0818</t>
  </si>
  <si>
    <t>0598-21-9191</t>
  </si>
  <si>
    <t>月/火/水/金:9:30-12:00、14:00-18:30　土:9:30-12:00、14:00-17:00</t>
    <rPh sb="0" eb="1">
      <t>ゲツ</t>
    </rPh>
    <rPh sb="2" eb="3">
      <t>ヒ</t>
    </rPh>
    <rPh sb="4" eb="5">
      <t>スイ</t>
    </rPh>
    <rPh sb="6" eb="7">
      <t>キン</t>
    </rPh>
    <rPh sb="31" eb="32">
      <t>ド</t>
    </rPh>
    <phoneticPr fontId="43"/>
  </si>
  <si>
    <t>http://nttbj.itp.ne.jp/0598219191/ (日本語)</t>
    <rPh sb="36" eb="39">
      <t>ニホンゴ</t>
    </rPh>
    <phoneticPr fontId="43"/>
  </si>
  <si>
    <t>まつだ小児科クリニック</t>
    <rPh sb="3" eb="6">
      <t>ショウニカ</t>
    </rPh>
    <phoneticPr fontId="42"/>
  </si>
  <si>
    <t>MATSUDA PEDIATRICS CLINIC</t>
  </si>
  <si>
    <t>511-0865</t>
  </si>
  <si>
    <t>三重県桑名市藤が丘９丁目１０６</t>
    <rPh sb="0" eb="3">
      <t>ミエケン</t>
    </rPh>
    <rPh sb="3" eb="6">
      <t>クワナシ</t>
    </rPh>
    <rPh sb="6" eb="7">
      <t>フジ</t>
    </rPh>
    <rPh sb="8" eb="9">
      <t>オカ</t>
    </rPh>
    <rPh sb="10" eb="12">
      <t>チョウメ</t>
    </rPh>
    <phoneticPr fontId="42"/>
  </si>
  <si>
    <t>9-106, Fujigaoka, Kuwana city, Mie, 511-0865</t>
  </si>
  <si>
    <t>0594-24-7225</t>
  </si>
  <si>
    <t>月/火/水:9:00-12:00、15:30-18:30　金:9:00-12:00、16:00-18:30　土:9:00-12:00、15:30-17:30</t>
    <rPh sb="0" eb="1">
      <t>ゲツ</t>
    </rPh>
    <rPh sb="2" eb="3">
      <t>ヒ</t>
    </rPh>
    <rPh sb="4" eb="5">
      <t>スイ</t>
    </rPh>
    <rPh sb="29" eb="30">
      <t>キン</t>
    </rPh>
    <rPh sb="54" eb="55">
      <t>ド</t>
    </rPh>
    <phoneticPr fontId="43"/>
  </si>
  <si>
    <t>http://www.matsuda-kids.com/ (日本語)</t>
    <rPh sb="30" eb="33">
      <t>ニホンゴ</t>
    </rPh>
    <phoneticPr fontId="43"/>
  </si>
  <si>
    <t>松本クリニック</t>
    <rPh sb="0" eb="2">
      <t>マツモト</t>
    </rPh>
    <phoneticPr fontId="42"/>
  </si>
  <si>
    <t>Matsumoto clinic</t>
  </si>
  <si>
    <t>515-0045</t>
  </si>
  <si>
    <t>三重県松阪市駅部田町1619-45</t>
    <rPh sb="3" eb="5">
      <t>マツザカ</t>
    </rPh>
    <phoneticPr fontId="9"/>
  </si>
  <si>
    <t>1619-45, Maenohetacho, Matsusaka city, Mie, 515-0045</t>
  </si>
  <si>
    <t>0598-26-3555</t>
  </si>
  <si>
    <t>月/火/水/金:9:00-12:00、15:00-18:00　土:9:00-12:00</t>
    <rPh sb="0" eb="1">
      <t>ゲツ</t>
    </rPh>
    <rPh sb="2" eb="3">
      <t>ヒ</t>
    </rPh>
    <rPh sb="4" eb="5">
      <t>スイ</t>
    </rPh>
    <rPh sb="6" eb="7">
      <t>キン</t>
    </rPh>
    <rPh sb="31" eb="32">
      <t>ド</t>
    </rPh>
    <phoneticPr fontId="43"/>
  </si>
  <si>
    <t>http://www.shoutoku.or.jp/matumoto (日本語)</t>
    <rPh sb="36" eb="39">
      <t>ニホンゴ</t>
    </rPh>
    <phoneticPr fontId="43"/>
  </si>
  <si>
    <t>婦人科：EN</t>
    <rPh sb="0" eb="3">
      <t>フジンカ</t>
    </rPh>
    <phoneticPr fontId="43"/>
  </si>
  <si>
    <t>みえ医療福祉生活協同組合　高茶屋診療所</t>
    <rPh sb="2" eb="4">
      <t>イリョウ</t>
    </rPh>
    <rPh sb="4" eb="6">
      <t>フクシ</t>
    </rPh>
    <rPh sb="6" eb="8">
      <t>セイカツ</t>
    </rPh>
    <rPh sb="8" eb="10">
      <t>キョウドウ</t>
    </rPh>
    <rPh sb="10" eb="12">
      <t>クミアイ</t>
    </rPh>
    <rPh sb="13" eb="16">
      <t>タカチャヤ</t>
    </rPh>
    <rPh sb="16" eb="19">
      <t>シンリョウジョ</t>
    </rPh>
    <phoneticPr fontId="42"/>
  </si>
  <si>
    <t>Mie Iryoufukushi Seikatsu Kyoudoukumiai Takacyaya Shinryousyo</t>
  </si>
  <si>
    <t>514-0819</t>
  </si>
  <si>
    <t>三重県津市高茶屋5-11-48</t>
    <rPh sb="0" eb="3">
      <t>ミエケン</t>
    </rPh>
    <rPh sb="3" eb="5">
      <t>ツシ</t>
    </rPh>
    <rPh sb="5" eb="8">
      <t>タカチャヤ</t>
    </rPh>
    <phoneticPr fontId="42"/>
  </si>
  <si>
    <t>5-11-48, Takacyaya, Tsu city, Mie, 514-0819</t>
  </si>
  <si>
    <t>059-234-5384</t>
  </si>
  <si>
    <t>水/金:8:30-12:00、15:30-18:00　月/火/木:8:30-12:00</t>
    <rPh sb="0" eb="1">
      <t>スイ</t>
    </rPh>
    <rPh sb="2" eb="3">
      <t>キン</t>
    </rPh>
    <rPh sb="27" eb="28">
      <t>ゲツ</t>
    </rPh>
    <rPh sb="29" eb="30">
      <t>ヒ</t>
    </rPh>
    <rPh sb="31" eb="32">
      <t>モク</t>
    </rPh>
    <phoneticPr fontId="43"/>
  </si>
  <si>
    <t>http://www.tsucoop.jp/takachaya-cl/guide.html (日本語)</t>
    <rPh sb="47" eb="50">
      <t>ニホンゴ</t>
    </rPh>
    <phoneticPr fontId="43"/>
  </si>
  <si>
    <t>内科：EN　小児科：EN　整形外科：EN　婦人科：EN</t>
    <rPh sb="0" eb="2">
      <t>ナイカ</t>
    </rPh>
    <rPh sb="6" eb="9">
      <t>ショウニカ</t>
    </rPh>
    <rPh sb="13" eb="15">
      <t>セイケイ</t>
    </rPh>
    <rPh sb="15" eb="17">
      <t>ゲカ</t>
    </rPh>
    <rPh sb="21" eb="23">
      <t>フジン</t>
    </rPh>
    <rPh sb="23" eb="24">
      <t>カ</t>
    </rPh>
    <phoneticPr fontId="43"/>
  </si>
  <si>
    <t>三重県立一志病院</t>
    <rPh sb="0" eb="4">
      <t>ミエケンリツ</t>
    </rPh>
    <rPh sb="4" eb="6">
      <t>イチシ</t>
    </rPh>
    <rPh sb="6" eb="8">
      <t>ビョウイン</t>
    </rPh>
    <phoneticPr fontId="42"/>
  </si>
  <si>
    <t>Mie Prefectural Ichishi Hospital</t>
  </si>
  <si>
    <t>515-3133</t>
  </si>
  <si>
    <t>三重県津市白山町南家城616番</t>
    <phoneticPr fontId="9"/>
  </si>
  <si>
    <t>616, Hakusancho Minamiieki, Tsu-shi, Mie, 515-3133</t>
  </si>
  <si>
    <t>059-262-0600</t>
  </si>
  <si>
    <t>月-金:8:30-11:30,13:00-16:00</t>
    <phoneticPr fontId="43"/>
  </si>
  <si>
    <t>http://www.pref.mie.lg.jp/IHOS/HP/ (日本語)</t>
    <phoneticPr fontId="43"/>
  </si>
  <si>
    <t>内科：EN</t>
    <phoneticPr fontId="43"/>
  </si>
  <si>
    <t>VISA、MASTER、JCB　等</t>
    <rPh sb="16" eb="17">
      <t>トウ</t>
    </rPh>
    <phoneticPr fontId="9"/>
  </si>
  <si>
    <t>地方独立行政法人三重県立総合医療センター</t>
    <phoneticPr fontId="42"/>
  </si>
  <si>
    <t>Mie Prefectural General Medical Center</t>
    <phoneticPr fontId="9"/>
  </si>
  <si>
    <t>510-8561</t>
  </si>
  <si>
    <t>三重県四日市市大字日永5450-132</t>
    <phoneticPr fontId="42"/>
  </si>
  <si>
    <t>5450-132 Hinaga, Yokkaichi city, Mie prefecture, 510-8561</t>
    <phoneticPr fontId="9"/>
  </si>
  <si>
    <t>059-345-2321</t>
  </si>
  <si>
    <t>外来受付時間:8:30-11:30</t>
    <phoneticPr fontId="43"/>
  </si>
  <si>
    <t>https://www.mie-gmc.jp（日本語）</t>
    <phoneticPr fontId="43"/>
  </si>
  <si>
    <t>救急科：EN</t>
    <phoneticPr fontId="43"/>
  </si>
  <si>
    <t>VISA、MASTER、AMEX、DC、UFJ、NICOS、JCB</t>
    <phoneticPr fontId="9"/>
  </si>
  <si>
    <t>月8:30-17:15:PT</t>
    <rPh sb="0" eb="1">
      <t>ツキ</t>
    </rPh>
    <phoneticPr fontId="9"/>
  </si>
  <si>
    <t>メディフォン（医療通訳電話、タブレット）による対応</t>
    <rPh sb="7" eb="9">
      <t>イリョウ</t>
    </rPh>
    <rPh sb="9" eb="11">
      <t>ツウヤク</t>
    </rPh>
    <rPh sb="11" eb="13">
      <t>デンワ</t>
    </rPh>
    <rPh sb="23" eb="25">
      <t>タイオウ</t>
    </rPh>
    <phoneticPr fontId="9"/>
  </si>
  <si>
    <t>三重ハートセンター</t>
    <rPh sb="0" eb="2">
      <t>ミエ</t>
    </rPh>
    <phoneticPr fontId="42"/>
  </si>
  <si>
    <t>MIE HEART CENTER</t>
  </si>
  <si>
    <t>515-0302</t>
  </si>
  <si>
    <t>三重県多気郡明和町大淀2227-1</t>
    <rPh sb="0" eb="3">
      <t>ミエケン</t>
    </rPh>
    <phoneticPr fontId="9"/>
  </si>
  <si>
    <t>2227-1, Ohyodo, Meiwa-cho, Taki-gun, Mie, 515-0302</t>
  </si>
  <si>
    <t>0596-55-8188</t>
  </si>
  <si>
    <t>月-金:8:30-12:30、15:30-17:30</t>
    <rPh sb="0" eb="1">
      <t>ゲツ</t>
    </rPh>
    <rPh sb="2" eb="3">
      <t>キン</t>
    </rPh>
    <phoneticPr fontId="1"/>
  </si>
  <si>
    <t>http://www.mie-heartcenter.com (日本語)　　http://www.mie-heartcenter.com/en/index.html (英語)</t>
    <rPh sb="32" eb="35">
      <t>ニホンゴ</t>
    </rPh>
    <rPh sb="84" eb="86">
      <t>エイゴ</t>
    </rPh>
    <phoneticPr fontId="43"/>
  </si>
  <si>
    <t>みどりクリニック</t>
  </si>
  <si>
    <t>MIDORI Clinic</t>
    <phoneticPr fontId="9"/>
  </si>
  <si>
    <t>514-1113</t>
  </si>
  <si>
    <t>三重県津市久居野村町字権田３１４番地１３</t>
    <rPh sb="0" eb="3">
      <t>ミエケン</t>
    </rPh>
    <rPh sb="3" eb="5">
      <t>ツシ</t>
    </rPh>
    <rPh sb="5" eb="7">
      <t>ヒサイ</t>
    </rPh>
    <rPh sb="7" eb="10">
      <t>ノムラチョウ</t>
    </rPh>
    <rPh sb="10" eb="11">
      <t>ジ</t>
    </rPh>
    <rPh sb="11" eb="13">
      <t>ゴンダ</t>
    </rPh>
    <rPh sb="16" eb="18">
      <t>バンチ</t>
    </rPh>
    <phoneticPr fontId="42"/>
  </si>
  <si>
    <t>314-13, Gonda, Hisainomuracho, Tsu city, Mie, 514-1113</t>
    <phoneticPr fontId="9"/>
  </si>
  <si>
    <t>059-254-3636</t>
  </si>
  <si>
    <t>月/火/水/金:8:00-12:00、16:00-19:00　木:8:00-12:00（予約制）　土:8:00-12:00、15:00-17:00</t>
    <rPh sb="0" eb="1">
      <t>ゲツ</t>
    </rPh>
    <rPh sb="2" eb="3">
      <t>ヒ</t>
    </rPh>
    <rPh sb="4" eb="5">
      <t>スイ</t>
    </rPh>
    <rPh sb="6" eb="7">
      <t>キン</t>
    </rPh>
    <rPh sb="31" eb="32">
      <t>モク</t>
    </rPh>
    <rPh sb="44" eb="47">
      <t>ヨヤクセイ</t>
    </rPh>
    <rPh sb="49" eb="50">
      <t>ド</t>
    </rPh>
    <phoneticPr fontId="9"/>
  </si>
  <si>
    <t>http://www.midori-clinic.com (日本語)</t>
    <rPh sb="30" eb="33">
      <t>ニホンゴ</t>
    </rPh>
    <phoneticPr fontId="1"/>
  </si>
  <si>
    <t>むらしま整形外科・リハビリテーション科</t>
    <rPh sb="4" eb="6">
      <t>セイケイ</t>
    </rPh>
    <rPh sb="6" eb="8">
      <t>ゲカ</t>
    </rPh>
    <rPh sb="18" eb="19">
      <t>カ</t>
    </rPh>
    <phoneticPr fontId="42"/>
  </si>
  <si>
    <t>Murashima Orthopedic and Rehabilitation Clinic</t>
  </si>
  <si>
    <t>513-0811</t>
  </si>
  <si>
    <t>三重県鈴鹿市柳町1658-1</t>
    <rPh sb="0" eb="3">
      <t>ミエケン</t>
    </rPh>
    <rPh sb="3" eb="6">
      <t>スズカシ</t>
    </rPh>
    <rPh sb="6" eb="8">
      <t>ヤナギマチ</t>
    </rPh>
    <phoneticPr fontId="42"/>
  </si>
  <si>
    <t>1658-1, Yanagicho, Suzuka city, Mie, 513-0811</t>
  </si>
  <si>
    <t>059-381-1199</t>
  </si>
  <si>
    <t>月/火/水/金:8:30-11:30、14:00-18:00　木/土:8:30-12:00</t>
    <rPh sb="0" eb="1">
      <t>ゲツ</t>
    </rPh>
    <rPh sb="2" eb="3">
      <t>ヒ</t>
    </rPh>
    <rPh sb="4" eb="5">
      <t>スイ</t>
    </rPh>
    <rPh sb="6" eb="7">
      <t>キン</t>
    </rPh>
    <rPh sb="31" eb="32">
      <t>モク</t>
    </rPh>
    <rPh sb="33" eb="34">
      <t>ド</t>
    </rPh>
    <phoneticPr fontId="43"/>
  </si>
  <si>
    <t>http://murashima.com (日本語)</t>
    <rPh sb="22" eb="25">
      <t>ニホンゴ</t>
    </rPh>
    <phoneticPr fontId="43"/>
  </si>
  <si>
    <t>月/水8：30-12：00、14：00-18：30　金8：30-12：00　土8：30-12：30：ES、PT</t>
    <rPh sb="0" eb="1">
      <t>ゲツ</t>
    </rPh>
    <rPh sb="2" eb="3">
      <t>スイ</t>
    </rPh>
    <rPh sb="26" eb="27">
      <t>キン</t>
    </rPh>
    <rPh sb="38" eb="39">
      <t>ド</t>
    </rPh>
    <phoneticPr fontId="1"/>
  </si>
  <si>
    <t>森歯科クリニック</t>
    <rPh sb="0" eb="1">
      <t>モリ</t>
    </rPh>
    <rPh sb="1" eb="3">
      <t>シカ</t>
    </rPh>
    <phoneticPr fontId="42"/>
  </si>
  <si>
    <t>MORI DENTAL CLINIC</t>
  </si>
  <si>
    <t>511-0513</t>
  </si>
  <si>
    <t>三重県いなべ市藤原町下野尻419</t>
    <rPh sb="0" eb="3">
      <t>ミエケン</t>
    </rPh>
    <rPh sb="6" eb="7">
      <t>シ</t>
    </rPh>
    <rPh sb="7" eb="10">
      <t>フジワラチョウ</t>
    </rPh>
    <rPh sb="10" eb="11">
      <t>シモ</t>
    </rPh>
    <rPh sb="11" eb="13">
      <t>ノジリ</t>
    </rPh>
    <phoneticPr fontId="42"/>
  </si>
  <si>
    <t>419, Shimojiri, Fujiwaracho, Inabe city, Mie, 511-0513</t>
  </si>
  <si>
    <t>0594-46-4103</t>
  </si>
  <si>
    <t>月/火/金:9:30-12:30、14:30-18:30　水/土:9:30-12:30、14:30-16:30</t>
    <rPh sb="0" eb="1">
      <t>ゲツ</t>
    </rPh>
    <rPh sb="2" eb="3">
      <t>ヒ</t>
    </rPh>
    <rPh sb="4" eb="5">
      <t>キン</t>
    </rPh>
    <rPh sb="29" eb="30">
      <t>スイ</t>
    </rPh>
    <rPh sb="31" eb="32">
      <t>ド</t>
    </rPh>
    <phoneticPr fontId="43"/>
  </si>
  <si>
    <t>ヤナセクリニック</t>
    <phoneticPr fontId="42"/>
  </si>
  <si>
    <t>Yanase Clinic</t>
  </si>
  <si>
    <t>514-0016</t>
  </si>
  <si>
    <t>三重県津市乙部5-3</t>
    <rPh sb="0" eb="3">
      <t>ミエケン</t>
    </rPh>
    <rPh sb="3" eb="5">
      <t>ツシ</t>
    </rPh>
    <rPh sb="5" eb="7">
      <t>オトベ</t>
    </rPh>
    <phoneticPr fontId="42"/>
  </si>
  <si>
    <t>5-3, Otobe, Tsu city, Mie, 514-0016</t>
  </si>
  <si>
    <t>059-227-5585</t>
  </si>
  <si>
    <t>月/火/水/金:9:00-12:00、15:00-19:00　木:9:00-12:00　土:9:00-12:00、14:00-17:00</t>
    <rPh sb="0" eb="1">
      <t>ツキ</t>
    </rPh>
    <rPh sb="31" eb="32">
      <t>モク</t>
    </rPh>
    <rPh sb="44" eb="45">
      <t>ド</t>
    </rPh>
    <phoneticPr fontId="43"/>
  </si>
  <si>
    <t>http://www.pmc.or.jp/yanase/ (日本語)</t>
    <rPh sb="30" eb="33">
      <t>ニホンゴ</t>
    </rPh>
    <phoneticPr fontId="43"/>
  </si>
  <si>
    <t>産科：EN、婦人科：EN（翻訳アプリでの対応）</t>
    <phoneticPr fontId="1"/>
  </si>
  <si>
    <t>翻訳アプリでの対応</t>
    <rPh sb="0" eb="2">
      <t>ホンヤク</t>
    </rPh>
    <rPh sb="7" eb="9">
      <t>タイオウ</t>
    </rPh>
    <phoneticPr fontId="1"/>
  </si>
  <si>
    <t>ヨシダデンタルオフィス</t>
    <phoneticPr fontId="42"/>
  </si>
  <si>
    <t>YOSHIDA DENTAL OFFICE</t>
  </si>
  <si>
    <t>515-0083</t>
  </si>
  <si>
    <t>三重県松阪市中町1832</t>
    <rPh sb="3" eb="5">
      <t>マツザカ</t>
    </rPh>
    <phoneticPr fontId="42"/>
  </si>
  <si>
    <t>1832, Nakamachi, Matsusaka city, Mie, 515-0083</t>
  </si>
  <si>
    <t>0598-26-2010</t>
  </si>
  <si>
    <t>月/水/木/金/土:9:00-12:00、14:30-18:00</t>
    <rPh sb="0" eb="1">
      <t>ゲツ</t>
    </rPh>
    <rPh sb="2" eb="3">
      <t>スイ</t>
    </rPh>
    <rPh sb="4" eb="5">
      <t>キ</t>
    </rPh>
    <rPh sb="6" eb="7">
      <t>キン</t>
    </rPh>
    <rPh sb="8" eb="9">
      <t>ツチ</t>
    </rPh>
    <phoneticPr fontId="43"/>
  </si>
  <si>
    <t>http://www.yoshida-do.net (日本語)</t>
    <rPh sb="27" eb="30">
      <t>ニホンゴ</t>
    </rPh>
    <phoneticPr fontId="43"/>
  </si>
  <si>
    <t>らいおん歯科</t>
    <rPh sb="4" eb="6">
      <t>シカ</t>
    </rPh>
    <phoneticPr fontId="42"/>
  </si>
  <si>
    <t>Lion Dental Clinic</t>
  </si>
  <si>
    <t>三重県四日市市下さざらい町13-19</t>
    <rPh sb="0" eb="3">
      <t>ミエケン</t>
    </rPh>
    <rPh sb="3" eb="7">
      <t>ヨッカイチシ</t>
    </rPh>
    <rPh sb="7" eb="8">
      <t>シモ</t>
    </rPh>
    <rPh sb="12" eb="13">
      <t>マチ</t>
    </rPh>
    <phoneticPr fontId="42"/>
  </si>
  <si>
    <t>13-19, Shimosazaraicho, Yokkaichi city, Mie, 510-8033</t>
  </si>
  <si>
    <t>059-365-9287</t>
  </si>
  <si>
    <t>月-金:9:00-12:30、14:30-19:00　土:9:00-12:00、13:00-17:00</t>
    <rPh sb="0" eb="1">
      <t>ゲツ</t>
    </rPh>
    <rPh sb="2" eb="3">
      <t>キン</t>
    </rPh>
    <rPh sb="27" eb="28">
      <t>ド</t>
    </rPh>
    <phoneticPr fontId="43"/>
  </si>
  <si>
    <t>らんクリニック</t>
    <phoneticPr fontId="42"/>
  </si>
  <si>
    <t>RAN CLINIC</t>
  </si>
  <si>
    <t>三重県四日市市松本3-9-11</t>
    <rPh sb="0" eb="3">
      <t>ミエケン</t>
    </rPh>
    <rPh sb="3" eb="7">
      <t>ヨッカイチシ</t>
    </rPh>
    <rPh sb="7" eb="9">
      <t>マツモト</t>
    </rPh>
    <phoneticPr fontId="42"/>
  </si>
  <si>
    <t>3-9-11, Matsumoto, Yokkaichi city, Mie, 510-0836</t>
  </si>
  <si>
    <t>059-359-2000</t>
  </si>
  <si>
    <t>月-金:9:00-12:00、16:00-19:00　土:9:00-12:00</t>
    <rPh sb="0" eb="1">
      <t>ゲツ</t>
    </rPh>
    <rPh sb="2" eb="3">
      <t>キン</t>
    </rPh>
    <rPh sb="27" eb="28">
      <t>ド</t>
    </rPh>
    <phoneticPr fontId="43"/>
  </si>
  <si>
    <t>リボンデンタルクリニック</t>
  </si>
  <si>
    <t>Rebon Dental Clinic</t>
  </si>
  <si>
    <t>510-0085</t>
  </si>
  <si>
    <t>三重県四日市市諏訪町13-8　アトレ諏訪新道1階</t>
    <rPh sb="0" eb="3">
      <t>ミエケン</t>
    </rPh>
    <rPh sb="3" eb="6">
      <t>ヨッカイチ</t>
    </rPh>
    <rPh sb="6" eb="7">
      <t>シ</t>
    </rPh>
    <rPh sb="7" eb="10">
      <t>スワチョウ</t>
    </rPh>
    <rPh sb="18" eb="20">
      <t>スワ</t>
    </rPh>
    <rPh sb="20" eb="22">
      <t>シンドウ</t>
    </rPh>
    <rPh sb="23" eb="24">
      <t>カイ</t>
    </rPh>
    <phoneticPr fontId="9"/>
  </si>
  <si>
    <t>Attrait Suwashindo 1F, 13-8, Suwacho, Yokkaichi city, Mie, 510-0085</t>
  </si>
  <si>
    <t>059-340-5400</t>
  </si>
  <si>
    <t>月-金:9:00-13:00、14:00-18:00</t>
    <rPh sb="0" eb="1">
      <t>ゲツ</t>
    </rPh>
    <rPh sb="2" eb="3">
      <t>キン</t>
    </rPh>
    <phoneticPr fontId="44"/>
  </si>
  <si>
    <t>http://rebon-dc.com/ (日本語，英語，フランス語)</t>
    <rPh sb="22" eb="25">
      <t>ニホンゴ</t>
    </rPh>
    <rPh sb="26" eb="28">
      <t>エイゴ</t>
    </rPh>
    <rPh sb="33" eb="34">
      <t>ゴ</t>
    </rPh>
    <phoneticPr fontId="43"/>
  </si>
  <si>
    <t>歯科：EN、FR</t>
    <rPh sb="0" eb="2">
      <t>シカ</t>
    </rPh>
    <phoneticPr fontId="43"/>
  </si>
  <si>
    <t>診療時間内:英語、フランス語を話せる医師による外来：EN、FR</t>
    <rPh sb="0" eb="2">
      <t>シンリョウ</t>
    </rPh>
    <rPh sb="2" eb="4">
      <t>ジカン</t>
    </rPh>
    <rPh sb="4" eb="5">
      <t>ナイ</t>
    </rPh>
    <rPh sb="13" eb="14">
      <t>ゴ</t>
    </rPh>
    <phoneticPr fontId="9"/>
  </si>
  <si>
    <t>三重北医療センター　いなべ総合病院</t>
    <rPh sb="0" eb="2">
      <t>ミエ</t>
    </rPh>
    <rPh sb="2" eb="3">
      <t>キタ</t>
    </rPh>
    <rPh sb="3" eb="5">
      <t>イリョウ</t>
    </rPh>
    <rPh sb="13" eb="15">
      <t>ソウゴウ</t>
    </rPh>
    <rPh sb="15" eb="17">
      <t>ビョウイン</t>
    </rPh>
    <phoneticPr fontId="42"/>
  </si>
  <si>
    <t>Northern Ｍie Medical　Center 
Inabe General Hospital</t>
    <phoneticPr fontId="9"/>
  </si>
  <si>
    <t>511-0428</t>
    <phoneticPr fontId="9"/>
  </si>
  <si>
    <t>三重県いなべ市北勢町阿下喜771</t>
    <phoneticPr fontId="42"/>
  </si>
  <si>
    <t>771 Ageki, Hokusei-cho, Inabe city, Mie prefecture, 511-0428</t>
    <phoneticPr fontId="9"/>
  </si>
  <si>
    <t>0594-72-2000</t>
    <phoneticPr fontId="9"/>
  </si>
  <si>
    <t>http://www.miekosei.or.jp/4_ish/（日本語）</t>
  </si>
  <si>
    <t>内科：EN
小児科：EN
外科：EN
整形外科：EN
眼科：EN
耳鼻咽喉科：EN
産婦人科：EN
脳神経外科：EN
放射線科：EN
皮膚科：EN
救急総合診療科：EN
その他：EN</t>
    <phoneticPr fontId="43"/>
  </si>
  <si>
    <t>VISA、MASTER、AMEX、JCB、NICOS</t>
    <phoneticPr fontId="9"/>
  </si>
  <si>
    <t>木9：00-13：00：PT</t>
    <rPh sb="0" eb="1">
      <t>モク</t>
    </rPh>
    <phoneticPr fontId="1"/>
  </si>
  <si>
    <t>鈴鹿中央総合病院</t>
  </si>
  <si>
    <t xml:space="preserve">Suzuka Chuo General Hospital </t>
    <phoneticPr fontId="9"/>
  </si>
  <si>
    <t>513-8630</t>
  </si>
  <si>
    <t>三重県鈴鹿市安塚町字山之花1275-53</t>
    <phoneticPr fontId="42"/>
  </si>
  <si>
    <t>1275-53 Yamanohana, Suzuka city, Mie prefecture, 513-8630</t>
    <phoneticPr fontId="9"/>
  </si>
  <si>
    <t>059-382-1311</t>
    <phoneticPr fontId="9"/>
  </si>
  <si>
    <t>月-金:8:30-11:30（診療科によって異なる）、救急外来24時間対応（二次救急・輪番制）
土/日/祝:救急外来24時間対応（二次救急・輪番制）</t>
    <phoneticPr fontId="43"/>
  </si>
  <si>
    <t>http://www.miekosei.or.jp/2_sch/（日本語）</t>
    <rPh sb="33" eb="36">
      <t>ニホンゴ</t>
    </rPh>
    <phoneticPr fontId="9"/>
  </si>
  <si>
    <t>内科：PT、ES
循環器内科：PT、ES
消化器内科：PT、ES
腎臓内科：PT、ES
呼吸器内科：PT、ES
血液・腫瘍内科：PT、ES
緩和ケア内科：PT、ES
小児科：PT、ES
外科：PT、ES
消化器外科：PT、ES
整形外科：PT、ES
脳神経外科：PT、ES
泌尿器科：PT、ES
産婦人科：PT、ES
耳鼻咽喉科：PT、ES
精神科：PT、ES
麻酔科：PT、ES
皮膚科：PT、ES
放射線治療科：PT、ES
放射線科：PT、ES
リハビリテーション科：PT、ES
脳神経内科：PT、ES
眼科：PT、ES
呼吸器外科：PT、ES
心臓血管外科：PT、ES
リウマチ科：PT、ES
病理診断科：PT、ES</t>
    <phoneticPr fontId="43"/>
  </si>
  <si>
    <t>MUFG、DC、UFJ、NICOS、VISA、MASTER、JCB</t>
    <phoneticPr fontId="9"/>
  </si>
  <si>
    <t>月-金9:00-14:00:ES
月-金8:30-14:00:PT</t>
    <phoneticPr fontId="9"/>
  </si>
  <si>
    <t>鈴鹿回生病院</t>
  </si>
  <si>
    <t>Suzuka Kaisei Hospital</t>
  </si>
  <si>
    <t>513-8505</t>
  </si>
  <si>
    <t>三重県鈴鹿市国府町112番地の1</t>
    <phoneticPr fontId="42"/>
  </si>
  <si>
    <t>112-1 Kou-cho, Suzuka city, Mie prefecture, 513-8505</t>
    <phoneticPr fontId="9"/>
  </si>
  <si>
    <t>059-375-1212</t>
  </si>
  <si>
    <t>月-金:9:00-12:00、14:00-17:00（鈴鹿市輪番担当日については夜間・休日対応）</t>
    <phoneticPr fontId="43"/>
  </si>
  <si>
    <t>http://www.kaiseihp.com/（日本語）</t>
    <phoneticPr fontId="43"/>
  </si>
  <si>
    <t>内科：EN
外科：EN
整形外科：EN
胸部外科：EN
脳神経外科：EN
神経内科：EN
リハビリテーション科：EN
泌尿器科：EN
耳鼻咽喉科：EN
麻酔科：EN
放射線科：EN</t>
    <phoneticPr fontId="43"/>
  </si>
  <si>
    <t>月/火/金　8：45-12：45：PT</t>
    <rPh sb="0" eb="1">
      <t>ゲツ</t>
    </rPh>
    <rPh sb="4" eb="5">
      <t>キン</t>
    </rPh>
    <phoneticPr fontId="9"/>
  </si>
  <si>
    <t>①9:00-12:00、14:00-17:00:英語を話せる医師による外来:EN
②翻訳機の設置（多言語対応可):EN</t>
    <phoneticPr fontId="13"/>
  </si>
  <si>
    <t>独立行政法人国立病院機構三重中央医療センター</t>
    <phoneticPr fontId="9"/>
  </si>
  <si>
    <t>National Hospital Organization Mie Chuo Medical Center</t>
    <phoneticPr fontId="9"/>
  </si>
  <si>
    <t>514-1101</t>
    <phoneticPr fontId="9"/>
  </si>
  <si>
    <t>三重県津市久居明神町2158番地5</t>
  </si>
  <si>
    <t>2158-5 Hisaimyoujin-cyo, Tsu-shi, Mie-ken,  514-1101</t>
    <phoneticPr fontId="9"/>
  </si>
  <si>
    <t>059-259-1211</t>
    <phoneticPr fontId="9"/>
  </si>
  <si>
    <t>月-金:8:30-11:00、
水/金/日:救急外来24時間対応</t>
    <phoneticPr fontId="9"/>
  </si>
  <si>
    <t>http://www.miechuo-hosp.jp（日本語）</t>
  </si>
  <si>
    <t>呼吸器内科：EN
循環器内科：EN
小児科：EN
脳神経外科：EN</t>
    <phoneticPr fontId="9"/>
  </si>
  <si>
    <t>VISA、MASTER、AMEX、JCB、DINERS、J-Debit</t>
    <phoneticPr fontId="9"/>
  </si>
  <si>
    <t>岡波総合病院　</t>
  </si>
  <si>
    <t>Okanami General Hospital</t>
    <phoneticPr fontId="9"/>
  </si>
  <si>
    <t>518-0121</t>
    <phoneticPr fontId="9"/>
  </si>
  <si>
    <t>三重県伊賀市上之庄2711番地1</t>
    <phoneticPr fontId="9"/>
  </si>
  <si>
    <t>2711-1 Kaminosho, Iga city, Mie prefecture, 518-0121</t>
    <phoneticPr fontId="9"/>
  </si>
  <si>
    <t>0595-21-3135</t>
    <phoneticPr fontId="9"/>
  </si>
  <si>
    <t>月-金:9:00-11:30
救急対応日:①日:9:00-翌8:45、②月:17:00-翌9:00、③水:17:00-翌8:45</t>
    <phoneticPr fontId="9"/>
  </si>
  <si>
    <t>https://www.okanami.com（日本語）</t>
    <phoneticPr fontId="9"/>
  </si>
  <si>
    <t>耳鼻咽喉科：EN
小児科：EN
心臓血管外科：EN
整形外科：EN
内科：EN
脳神経外科：EN</t>
    <phoneticPr fontId="9"/>
  </si>
  <si>
    <t>VISA、MASTER、中国銀聯、JCB、AMEX</t>
    <phoneticPr fontId="9"/>
  </si>
  <si>
    <t>伊賀市立上野総合市民病院</t>
  </si>
  <si>
    <t>IGA City General Hospital</t>
  </si>
  <si>
    <t>518-0823</t>
    <phoneticPr fontId="9"/>
  </si>
  <si>
    <t>三重県伊賀市四十九町831</t>
    <phoneticPr fontId="9"/>
  </si>
  <si>
    <t xml:space="preserve">831 Shijyuku-cho, Iga city, Mie prefecture, 518-0823 </t>
    <phoneticPr fontId="9"/>
  </si>
  <si>
    <t>0595-24-1111</t>
    <phoneticPr fontId="9"/>
  </si>
  <si>
    <t>平日:8:30-11:30（原則）
受付時間の異なる診療科があります。</t>
    <phoneticPr fontId="9"/>
  </si>
  <si>
    <t>https://www.cgh-iga.jp/（日本語）</t>
  </si>
  <si>
    <t>総合診療科：EN、ZH-HK、KO、TH、TL、MY、VI、BN、FR、PT、DE、RU、IT、ES、OTHER
内科：EN、ZH-HK、KO、TH、TL、MY、VI、BN、FR、PT、DE、RU、IT、ES、OTHER
外科：EN、ZH-HK、KO、TH、TL、MY、VI、BN、FR、PT、DE、RU、IT、ES、OTHER
循環器内科：EN、ZH-HK、KO、TH、TL、MY、VI、BN、FR、PT、DE、RU、IT、ES、OTHER
消化器肝臓内科：EN、ZH-HK、KO、TH、TL、MY、VI、BN、FR、PT、DE、RU、IT、ES、OTHER
腫瘍内科：EN、ZH-HK、KO、TH、TL、MY、VI、BN、FR、PT、DE、RU、IT、ES、OTHER
神経内科：EN、ZH-HK、KO、TH、TL、MY、VI、BN、FR、PT、DE、RU、IT、ES、OTHER
脳神経外科：EN、ZH-HK、KO、TH、TL、MY、VI、BN、FR、PT、DE、RU、IT、ES、OTHER
整形外科：EN、ZH-HK、KO、TH、TL、MY、VI、BN、FR、PT、DE、RU、IT、ES、OTHER
泌尿器科：EN、ZH-HK、KO、TH、TL、MY、VI、BN、FR、PT、DE、RU、IT、ES、OTHER
婦人科：EN、ZH-HK、KO、TH、TL、MY、VI、BN、FR、PT、DE、RU、IT、ES、OTHER
耳鼻咽喉科：EN、ZH-HK、KO、TH、TL、MY、VI、BN、FR、PT、DE、RU、IT、ES、OTHER
皮膚科：EN、ZH-HK、KO、TH、TL、MY、VI、BN、FR、PT、DE、RU、IT、ES、OTHER
眼科：EN、ZH-HK、KO、TH、TL、MY、VI、BN、FR、PT、DE、RU、IT、ES、OTHER</t>
    <phoneticPr fontId="9"/>
  </si>
  <si>
    <t>24時間365日対応:
AI翻訳機（POCKETALK）配備</t>
    <rPh sb="14" eb="17">
      <t>ホンヤクキ</t>
    </rPh>
    <phoneticPr fontId="9"/>
  </si>
  <si>
    <t>名張市立病院</t>
  </si>
  <si>
    <t>Nabari City Hospital</t>
  </si>
  <si>
    <t>518-0481</t>
  </si>
  <si>
    <t>三重県名張市百合が丘西1番町178番地</t>
  </si>
  <si>
    <t>178 Nishi1-bancho, Yurigaoka, Nabari city, Mie prefecture, 518-0481</t>
    <phoneticPr fontId="9"/>
  </si>
  <si>
    <t>0595-61-1100</t>
    <phoneticPr fontId="9"/>
  </si>
  <si>
    <t>月-金:8：30-11：30（救急外来8:30-17:00）
土日/祝日:救急外来３病院（当院、伊賀市立上野総合市民病院、岡波総合病院）で輪番対応
ただし小児科は365日24時間対応</t>
    <phoneticPr fontId="9"/>
  </si>
  <si>
    <t>https://nabari-city-hospital.jp/（日本語）</t>
  </si>
  <si>
    <t>内科・循環器内科：一部英語対応可
小児科：ZH-HK、一部英語対応可
外科：一部英語対応可
整形外科：一部英語対応可
脳神経外科：一部英語対応可
眼科：一部英語対応可</t>
    <phoneticPr fontId="9"/>
  </si>
  <si>
    <t>VISA、MASTER、AMEX、JCB,DINERS、MUFG、DC、UFJ、NICOS、DISCOVER</t>
    <phoneticPr fontId="9"/>
  </si>
  <si>
    <t>月-金8:30-17：00（救急外来は24時間対応）、土日・祝日救急外来24時間対応:
ポケトーク配備</t>
    <rPh sb="49" eb="51">
      <t>ハイビ</t>
    </rPh>
    <phoneticPr fontId="9"/>
  </si>
  <si>
    <t>独立行政法人国立病院機構三重病院</t>
  </si>
  <si>
    <t>National Hospital Organization Mie National Hospital</t>
  </si>
  <si>
    <t>514-0125</t>
    <phoneticPr fontId="9"/>
  </si>
  <si>
    <t>三重県津市大里窪田町357番地</t>
  </si>
  <si>
    <t>357 Ozatokubota-cho, Tsu city, Mie prefecture, 514-0125</t>
    <phoneticPr fontId="9"/>
  </si>
  <si>
    <t>059-232-2531</t>
    <phoneticPr fontId="9"/>
  </si>
  <si>
    <t>月-金:8:30-11:00（救急外来24時間対応）
土日/祝日:救急外来24時間対応</t>
    <phoneticPr fontId="9"/>
  </si>
  <si>
    <t>https://mie.hosp.go.jp/（日本語）</t>
  </si>
  <si>
    <t>アレルギー科：EN、VI、PT、ES
小児科：EN、VI、PT、ES</t>
    <phoneticPr fontId="9"/>
  </si>
  <si>
    <t>VISA、JCB、MASTER、AMEX、DINERS、DISCOVER</t>
    <phoneticPr fontId="9"/>
  </si>
  <si>
    <t>24時間365日:翻訳機による対応</t>
    <rPh sb="9" eb="12">
      <t>ホンヤクキ</t>
    </rPh>
    <rPh sb="15" eb="17">
      <t>タイオウ</t>
    </rPh>
    <phoneticPr fontId="9"/>
  </si>
  <si>
    <t>東海眼科</t>
  </si>
  <si>
    <t>Toukai eye Clinic</t>
  </si>
  <si>
    <t>514-0009</t>
    <phoneticPr fontId="9"/>
  </si>
  <si>
    <t>三重県津市羽所町399番地</t>
    <phoneticPr fontId="9"/>
  </si>
  <si>
    <t>399 Hadokoro-cho, Tsu City, Mie Prefecture, 514-0009</t>
    <phoneticPr fontId="9"/>
  </si>
  <si>
    <t>059-228-8111</t>
    <phoneticPr fontId="9"/>
  </si>
  <si>
    <t>月/火/水/木/土:9:00-12:00　16:00-20:00（救急外来24時間対応）
金:（救急外来24時間対応）
日・祝日:9:00-12:00（救急外来24時間対応）</t>
    <phoneticPr fontId="9"/>
  </si>
  <si>
    <t>https://tokaiganka.or.jp/（日本語）</t>
  </si>
  <si>
    <t>英語を話せる医師による外来：EN</t>
    <phoneticPr fontId="9"/>
  </si>
  <si>
    <t>松阪中央総合病院</t>
  </si>
  <si>
    <t xml:space="preserve">Matsusaka Chuo General Hospital </t>
  </si>
  <si>
    <t>515-8566</t>
  </si>
  <si>
    <t>三重県松阪市川井町102</t>
  </si>
  <si>
    <t xml:space="preserve">102 Kawaicho, Matsusaka city, Mie prefecture,515-8566 </t>
    <phoneticPr fontId="9"/>
  </si>
  <si>
    <t>0598-21-5252</t>
    <phoneticPr fontId="9"/>
  </si>
  <si>
    <t>http://www.miekosei.or.jp/1_mch/index.html（日本語）</t>
  </si>
  <si>
    <t>内科：EN
外科：EN
消化器内科：EN
脳神経外科：EN
胸部外科：EN
眼科：EN
小児科：EN
整形外科：EN
泌尿器科：EN
脳神経内科：EN
産婦人科：EN
救急科：EN</t>
    <phoneticPr fontId="9"/>
  </si>
  <si>
    <t>8:30-11:30英語を話せる医師による外来:EN</t>
    <phoneticPr fontId="9"/>
  </si>
  <si>
    <t>済生会松阪総合病院</t>
  </si>
  <si>
    <t>Saiseikai　Matsusaka General Hospital</t>
  </si>
  <si>
    <t>515-8557</t>
  </si>
  <si>
    <t>三重県松阪市朝日町一区15番地6</t>
  </si>
  <si>
    <t>15-6 Asahimachi,  Matsusaka city, Mie prefecture, 515-8557</t>
    <phoneticPr fontId="9"/>
  </si>
  <si>
    <t>0598-51-2626</t>
    <phoneticPr fontId="9"/>
  </si>
  <si>
    <t>月-金:8:00-12:00</t>
    <phoneticPr fontId="9"/>
  </si>
  <si>
    <t>http://www.matsusaka.saiseikai.or.jp/index2.html（日本語）</t>
  </si>
  <si>
    <t>内科：EN、TL
外科：EN、TL
整形外科：EN、TL
産婦人科：EN、TL
小児科：EN、TL
耳鼻咽喉科：EN、TL
眼科：EN、TL
皮膚科：EN、TL
泌尿器科：EN、TL
麻酔科：EN、TL
脳神経外科：EN、TL
放射線科：EN、TL
精神科：EN、TL
脳神経内科：EN、TL
形成外科：EN、TL
歯科口腔外科：EN、TL
乳腺外科：EN、TL</t>
    <phoneticPr fontId="9"/>
  </si>
  <si>
    <t>VISA、MASTER、AMEX、JCB、DC、UFJ、UC</t>
    <phoneticPr fontId="9"/>
  </si>
  <si>
    <t>月-金8:30-17:00:EN、TL</t>
    <phoneticPr fontId="9"/>
  </si>
  <si>
    <t>松阪市民病院</t>
  </si>
  <si>
    <t>Matsusaka Municipal Hospital</t>
  </si>
  <si>
    <t>515-8544</t>
  </si>
  <si>
    <t>三重県松阪市殿町1550</t>
  </si>
  <si>
    <t>1550 Tono-machi, Matsusaka City, Mie Prefecture,515-8544</t>
    <phoneticPr fontId="9"/>
  </si>
  <si>
    <t>0598-23-1515（代表）</t>
    <rPh sb="13" eb="15">
      <t>ダイヒョウ</t>
    </rPh>
    <phoneticPr fontId="1"/>
  </si>
  <si>
    <t>月-金:8:15-11:30（予約の無い方は11:00まで）</t>
    <rPh sb="15" eb="17">
      <t>ヨヤク</t>
    </rPh>
    <rPh sb="18" eb="19">
      <t>ナ</t>
    </rPh>
    <rPh sb="20" eb="21">
      <t>カタ</t>
    </rPh>
    <phoneticPr fontId="9"/>
  </si>
  <si>
    <t>http://www.city.matsusaka.mie.jp/site/hosannai/（日本語）</t>
  </si>
  <si>
    <t>全診療科遠隔通訳に準ずる（内科、循環器内科、外科・消化器外科、整形外科、皮膚科、泌尿器科、眼科、歯科口腔外科、呼吸器内科、呼吸器外科、消化器内科）</t>
    <rPh sb="0" eb="1">
      <t>ゼン</t>
    </rPh>
    <rPh sb="1" eb="4">
      <t>シンリョウカ</t>
    </rPh>
    <rPh sb="4" eb="6">
      <t>エンカク</t>
    </rPh>
    <rPh sb="6" eb="8">
      <t>ツウヤク</t>
    </rPh>
    <rPh sb="9" eb="10">
      <t>ジュン</t>
    </rPh>
    <phoneticPr fontId="1"/>
  </si>
  <si>
    <t>非接触カード決済：対応不可
QRコード決済：対応不可</t>
  </si>
  <si>
    <t>24時間対応:EN,ZH,KO,ES,PT,VI,TH,RU　左記以外の言語は要相談（予約必要）</t>
    <rPh sb="2" eb="4">
      <t>ジカン</t>
    </rPh>
    <rPh sb="4" eb="6">
      <t>タイオウ</t>
    </rPh>
    <rPh sb="31" eb="33">
      <t>サキ</t>
    </rPh>
    <rPh sb="33" eb="35">
      <t>イガイ</t>
    </rPh>
    <rPh sb="36" eb="38">
      <t>ゲンゴ</t>
    </rPh>
    <rPh sb="39" eb="40">
      <t>ヨウ</t>
    </rPh>
    <rPh sb="40" eb="42">
      <t>ソウダン</t>
    </rPh>
    <rPh sb="43" eb="45">
      <t>ヨヤク</t>
    </rPh>
    <rPh sb="45" eb="47">
      <t>ヒツヨウ</t>
    </rPh>
    <phoneticPr fontId="13"/>
  </si>
  <si>
    <t>松阪市の通訳者のため、事前に予約必要
月-金:9:00-11:30
内科、循環器内科、外科・消化器外科、整形外科、皮膚科、泌尿器科、眼科、歯科口腔外科、呼吸器内科、呼吸器外科、消化器内科:TL、PT</t>
    <phoneticPr fontId="9"/>
  </si>
  <si>
    <t>市立伊勢総合病院</t>
  </si>
  <si>
    <t>lse Municipal General Hospital</t>
  </si>
  <si>
    <t>516-0014</t>
  </si>
  <si>
    <t>三重県伊勢市楠部町3038番地</t>
  </si>
  <si>
    <t>3038 Kusube-cho, Ise city, Mie prefecture, 516-0014</t>
    <phoneticPr fontId="9"/>
  </si>
  <si>
    <t>0596-23-5111</t>
    <phoneticPr fontId="9"/>
  </si>
  <si>
    <t>平日:8:00-11:30</t>
    <phoneticPr fontId="9"/>
  </si>
  <si>
    <t>https://hospital.city.ise.mie.jp/（日本語）</t>
  </si>
  <si>
    <t>整形外科：EN
形成外科：EN
小児科：EN
皮膚科：EN</t>
    <phoneticPr fontId="9"/>
  </si>
  <si>
    <t>VISA、MASTER、AMEX、JCBなど</t>
    <phoneticPr fontId="9"/>
  </si>
  <si>
    <t>三重県立志摩病院</t>
    <phoneticPr fontId="1"/>
  </si>
  <si>
    <t>Mie Prefectural Shima Hospital</t>
  </si>
  <si>
    <t>517-0595</t>
  </si>
  <si>
    <t>三重県志摩市阿児町鵜方1257番地</t>
  </si>
  <si>
    <t>1257 Ugata, Ago-cho, Shima City, Mie Prefecture, 517-0595</t>
    <phoneticPr fontId="9"/>
  </si>
  <si>
    <t>0599-43-0501</t>
    <phoneticPr fontId="1"/>
  </si>
  <si>
    <t>月-金:9:00-12:00（救急外来24時間対応）
土日/祝日:救急外来24時間対応</t>
    <phoneticPr fontId="9"/>
  </si>
  <si>
    <t>https://kenritsushima.jadecom.or.jp/（日本語）</t>
  </si>
  <si>
    <t>内科：EN、ZH-HK、KO、TH、TL、MY、VI、FR、PT、DE、RU、IT、ES、OTHER
外科：EN、ZH-HK、KO、TH、TL、MY、VI、FR、PT、DE、RU、IT、ES、OTHER
整形外科：EN、ZH-HK、KO、TH、TL、MY、VI、FR、PT、DE、RU、IT、ES、OTHER</t>
    <phoneticPr fontId="9"/>
  </si>
  <si>
    <t>VISA、MASTER、JCB、DC、AMEX</t>
    <phoneticPr fontId="9"/>
  </si>
  <si>
    <t>24時間365日：EN、ZH-HK、KO、TH、TL、MY、VI、FR、PT、DE、RU、IT、ES、OTHER</t>
  </si>
  <si>
    <t>松阪厚生病院</t>
  </si>
  <si>
    <t>MATSUSAKA KOUSEI HOSPITAL</t>
  </si>
  <si>
    <t>515-44</t>
  </si>
  <si>
    <t>三重県松阪市久保町1927-2</t>
  </si>
  <si>
    <t>1927-2 Kubo-cho, Matsusaka city, Mie prefecture, 515-0044</t>
    <phoneticPr fontId="9"/>
  </si>
  <si>
    <t>0598-29-1311</t>
  </si>
  <si>
    <t>月-金:8:30-12:00、13:00-16:00
土:8:30-12:00</t>
    <phoneticPr fontId="9"/>
  </si>
  <si>
    <t>http://www.matsusaka-kousei.com（日本語）</t>
  </si>
  <si>
    <t>内科：EN、TL</t>
    <phoneticPr fontId="1"/>
  </si>
  <si>
    <t>英語、タガログ語が話せる職員での対応。原則平日9:00-17:00であるが、当該職員が休みの場合は対応不可：EN、TL</t>
    <phoneticPr fontId="9"/>
  </si>
  <si>
    <t>尾鷲総合病院</t>
  </si>
  <si>
    <t>Owase General Hospital</t>
  </si>
  <si>
    <t>519-3693</t>
  </si>
  <si>
    <t>三重県尾鷲市上野町5番25号</t>
    <rPh sb="0" eb="3">
      <t>ミエケン</t>
    </rPh>
    <phoneticPr fontId="9"/>
  </si>
  <si>
    <t>5-25 Uenocho, Owase shi, Mie prefecture, 519-3653</t>
    <phoneticPr fontId="9"/>
  </si>
  <si>
    <t>0597-22-3111</t>
    <phoneticPr fontId="9"/>
  </si>
  <si>
    <t>月-金:8:20-11:00（救急外来24時間対応）
土日/祝日:救急外来24時間対応</t>
    <phoneticPr fontId="9"/>
  </si>
  <si>
    <t>http://owasehp.jp/（日本語）</t>
    <phoneticPr fontId="1"/>
  </si>
  <si>
    <t>内科：EN、ZH-HK、KO、TH、TL、MY、VI、BN、FR、PT、DE、RU、IT、ES、OTHER
外科：EN、ZH-HK、KO、TH、TL、MY、VI、BN、FR、PT、DE、RU、IT、ES、OTHER
整形外科：EN、ZH-HK、KO、TH、TL、MY、VI、BN、FR、PT、DE、RU、IT、ES、OTHER
小児科：EN、ZH-HK、KO、TH、TL、MY、VI、BN、FR、PT、DE、RU、IT、ES、OTHER
産婦人科：EN、ZH-HK、KO、TH、TL、MY、VI、BN、FR、PT、DE、RU、IT、ES、OTHER
眼科：EN、ZH-HK、KO、TH、TL、MY、VI、BN、FR、PT、DE、RU、IT、ES、OTHER
耳鼻咽喉科：EN、ZH-HK、KO、TH、TL、MY、VI、BN、FR、PT、DE、RU、IT、ES、OTHER
精神科：EN、ZH-HK、KO、TH、TL、MY、VI、BN、FR、PT、DE、RU、IT、ES、OTHER
皮膚科：EN、ZH-HK、KO、TH、TL、MY、VI、BN、FR、PT、DE、RU、IT、ES、OTHER
循環器内科：EN、ZH-HK、KO、TH、TL、MY、VI、BN、FR、PT、DE、RU、IT、ES、OTHER
泌尿器科：EN、ZH-HK、KO、TH、TL、MY、VI、BN、FR、PT、DE、RU、IT、ES、OTHER
放射線科：EN、ZH-HK、KO、TH、TL、MY、VI、BN、FR、PT、DE、RU、IT、ES、OTHER
神経内科：EN、ZH-HK、KO、TH、TL、MY、VI、BN、FR、PT、DE、RU、IT、ES、OTHER
脳神経外科：EN、ZH-HK、KO、TH、TL、MY、VI、BN、FR、PT、DE、RU、IT、ES、OTHER</t>
    <phoneticPr fontId="9"/>
  </si>
  <si>
    <t>24時間通訳機による対応</t>
    <phoneticPr fontId="9"/>
  </si>
  <si>
    <t>もりえい病院</t>
    <rPh sb="4" eb="6">
      <t>ビョウイン</t>
    </rPh>
    <phoneticPr fontId="1"/>
  </si>
  <si>
    <t>Medical Corporation Moriei Hospital</t>
    <phoneticPr fontId="1"/>
  </si>
  <si>
    <r>
      <t>5</t>
    </r>
    <r>
      <rPr>
        <sz val="11"/>
        <color theme="1"/>
        <rFont val="游ゴシック"/>
        <family val="2"/>
        <charset val="128"/>
        <scheme val="minor"/>
      </rPr>
      <t>11-0038</t>
    </r>
    <phoneticPr fontId="1"/>
  </si>
  <si>
    <t>三重県桑名市内堀28番地の1</t>
    <phoneticPr fontId="1"/>
  </si>
  <si>
    <t>28-1,utibori,kuwana city,Mie</t>
    <phoneticPr fontId="1"/>
  </si>
  <si>
    <t>0594-23-0452</t>
    <phoneticPr fontId="1"/>
  </si>
  <si>
    <t>月/火/水/木/金:8:30-11:45　15:30-18:00　　土:8:30-11:45　15:00-17:15</t>
    <phoneticPr fontId="9"/>
  </si>
  <si>
    <t>https://www.moriei.jp/（日本語）</t>
    <phoneticPr fontId="1"/>
  </si>
  <si>
    <r>
      <t>内科：EN、PT　外科：EN</t>
    </r>
    <r>
      <rPr>
        <sz val="11"/>
        <color theme="1"/>
        <rFont val="游ゴシック"/>
        <family val="2"/>
        <charset val="128"/>
        <scheme val="minor"/>
      </rPr>
      <t>、</t>
    </r>
    <r>
      <rPr>
        <sz val="12"/>
        <color theme="1"/>
        <rFont val="ＭＳ Ｐゴシック"/>
        <family val="3"/>
        <charset val="128"/>
      </rPr>
      <t>PT</t>
    </r>
    <rPh sb="9" eb="11">
      <t>ゲカ</t>
    </rPh>
    <phoneticPr fontId="1"/>
  </si>
  <si>
    <t>診療時間　　　　　英語を話せる医師による外来,ポルトガル語を話せるスタッフによる診療補助</t>
    <phoneticPr fontId="1"/>
  </si>
  <si>
    <t>鈴鹿回生病院附属クリニック</t>
    <rPh sb="0" eb="2">
      <t>スズカ</t>
    </rPh>
    <rPh sb="2" eb="4">
      <t>カイセイ</t>
    </rPh>
    <rPh sb="4" eb="6">
      <t>ビョウイン</t>
    </rPh>
    <rPh sb="6" eb="8">
      <t>フゾク</t>
    </rPh>
    <phoneticPr fontId="1"/>
  </si>
  <si>
    <t>Suzuka Kaisei Clinic</t>
    <phoneticPr fontId="1"/>
  </si>
  <si>
    <t>513-0836</t>
    <phoneticPr fontId="1"/>
  </si>
  <si>
    <t>三重県鈴鹿市国府町112-2</t>
    <phoneticPr fontId="1"/>
  </si>
  <si>
    <t>112-2 Kou-cho, Suzuka city, Mie prefecture, 513-0836</t>
    <phoneticPr fontId="1"/>
  </si>
  <si>
    <t>059-375-1155</t>
    <phoneticPr fontId="1"/>
  </si>
  <si>
    <t>月-金:8:00-11:30、12:00-16:30（曜日・診療科によって異なる)
※診療時間　月-金:9:00-12:00、14:00-17:00</t>
    <phoneticPr fontId="9"/>
  </si>
  <si>
    <t>http://www.kaiseihp.com/patient/consultation/index_clinic.html（日本語）</t>
    <rPh sb="63" eb="66">
      <t>ニホンゴ</t>
    </rPh>
    <phoneticPr fontId="1"/>
  </si>
  <si>
    <t>内科：EN、PT　外科：EN、PT　産婦人科：EN、PT　胸部外科：EN、PT　小児科：EN、PT　眼科：EN、PT　耳鼻咽喉科：EN、PT　整形外科：EN、PT　脳神経内科：EN、PT　脳神経外科：EN、PT　呼吸器外科：EN、PT　心臓血管外科：EN、PT　アレルギー科：EN、PT　眼科：EN、PT　皮膚科：EN　形成外科：EN　総合診療科：EN</t>
    <rPh sb="0" eb="1">
      <t>ナイ</t>
    </rPh>
    <rPh sb="9" eb="11">
      <t>ゲカ</t>
    </rPh>
    <rPh sb="18" eb="22">
      <t>サンフジンカ</t>
    </rPh>
    <rPh sb="29" eb="31">
      <t>キョウブ</t>
    </rPh>
    <rPh sb="31" eb="33">
      <t>ゲカ</t>
    </rPh>
    <rPh sb="40" eb="42">
      <t>ショウニ</t>
    </rPh>
    <rPh sb="50" eb="52">
      <t>ガンカ</t>
    </rPh>
    <rPh sb="59" eb="61">
      <t>ジビ</t>
    </rPh>
    <rPh sb="61" eb="63">
      <t>インコウ</t>
    </rPh>
    <rPh sb="63" eb="64">
      <t>カ</t>
    </rPh>
    <rPh sb="71" eb="73">
      <t>セイケイ</t>
    </rPh>
    <rPh sb="73" eb="75">
      <t>ゲカ</t>
    </rPh>
    <rPh sb="82" eb="85">
      <t>ノウシンケイ</t>
    </rPh>
    <rPh sb="94" eb="97">
      <t>ノウシンケイ</t>
    </rPh>
    <rPh sb="97" eb="99">
      <t>ゲカ</t>
    </rPh>
    <rPh sb="106" eb="109">
      <t>コキュウキ</t>
    </rPh>
    <rPh sb="109" eb="111">
      <t>ゲカ</t>
    </rPh>
    <rPh sb="118" eb="120">
      <t>シンゾウ</t>
    </rPh>
    <rPh sb="120" eb="122">
      <t>ケッカン</t>
    </rPh>
    <rPh sb="122" eb="124">
      <t>ゲカ</t>
    </rPh>
    <rPh sb="136" eb="137">
      <t>カ</t>
    </rPh>
    <rPh sb="144" eb="146">
      <t>ガンカ</t>
    </rPh>
    <rPh sb="153" eb="155">
      <t>ヒフ</t>
    </rPh>
    <rPh sb="160" eb="162">
      <t>ケイセイ</t>
    </rPh>
    <rPh sb="162" eb="164">
      <t>ゲカ</t>
    </rPh>
    <rPh sb="168" eb="170">
      <t>ソウゴウ</t>
    </rPh>
    <rPh sb="170" eb="172">
      <t>シンリョウ</t>
    </rPh>
    <phoneticPr fontId="1"/>
  </si>
  <si>
    <t>UFJ、NICOS、VISA、MASTER、JCB</t>
    <phoneticPr fontId="1"/>
  </si>
  <si>
    <t>月・火・金8：45～12：45：PT</t>
    <phoneticPr fontId="9"/>
  </si>
  <si>
    <t>月-金:9:00-12:00、14:00-17:00：EN、ZH、KO、TH、TL、MY、VI、FR、PT、DE、RU、IT、ES、OTHER
診療時間内いつでも利用可。電話医療通訳サービス。</t>
    <phoneticPr fontId="1"/>
  </si>
  <si>
    <t>月-金:9:00-12:00、14:00-17:00　自動翻訳機・タブレットを利用した診療。：EN、ZH、KO、TH、TL、MY、VI、BN、FR、PT、DE、RU、IT、ES、OTHER</t>
    <phoneticPr fontId="1"/>
  </si>
  <si>
    <t>25滋賀県</t>
  </si>
  <si>
    <t>大津赤十字病院</t>
    <rPh sb="0" eb="5">
      <t>オオツセキジュウジ</t>
    </rPh>
    <rPh sb="5" eb="7">
      <t>ビョウイン</t>
    </rPh>
    <phoneticPr fontId="1"/>
  </si>
  <si>
    <t>Japanese Red Cross Otsu Hospital</t>
    <phoneticPr fontId="1"/>
  </si>
  <si>
    <t>520-8511</t>
  </si>
  <si>
    <t>滋賀県大津市長等1丁目1-35</t>
    <rPh sb="0" eb="3">
      <t>シガケン</t>
    </rPh>
    <rPh sb="3" eb="6">
      <t>オオツシ</t>
    </rPh>
    <rPh sb="6" eb="8">
      <t>ナガラ</t>
    </rPh>
    <rPh sb="9" eb="11">
      <t>チョウメ</t>
    </rPh>
    <phoneticPr fontId="46"/>
  </si>
  <si>
    <t>1-1-35,Nagara,Otsu-shi,Shiga-ken
 520-8511,Japan</t>
    <phoneticPr fontId="9"/>
  </si>
  <si>
    <t>81-77-5224131</t>
    <phoneticPr fontId="9"/>
  </si>
  <si>
    <t>月-金8:00-11:30
(救急外来24ｈ365日対応)</t>
    <rPh sb="0" eb="1">
      <t>ゲツ</t>
    </rPh>
    <rPh sb="2" eb="3">
      <t>キン</t>
    </rPh>
    <phoneticPr fontId="46"/>
  </si>
  <si>
    <t>https://www.otsu.jrc.or.jp/</t>
    <phoneticPr fontId="10"/>
  </si>
  <si>
    <t>総合診療科・血液免疫内科・糖尿病内分泌内科・消化器内科・循環器内科・腎臓内科・呼吸器外科･呼吸器内科・脳神経内科・神経精神科・小児科・新生児内科・外科・小児外科・心臓血管外科・整形外科・リハビリテーション科・形成外科・皮膚科・泌尿器科・産婦人科・眼科・耳鼻咽喉科･頭頸部外科・脳神経外科・歯科口腔外科・緩和ケア内科・放射線科・救急科（翻訳アプリを用いた対応）
「その他の言語サポート」欄と同じ</t>
    <rPh sb="8" eb="10">
      <t>メンエキ</t>
    </rPh>
    <rPh sb="167" eb="169">
      <t>ホンヤク</t>
    </rPh>
    <rPh sb="173" eb="174">
      <t>モチ</t>
    </rPh>
    <rPh sb="176" eb="178">
      <t>タイオウ</t>
    </rPh>
    <rPh sb="183" eb="184">
      <t>タ</t>
    </rPh>
    <rPh sb="185" eb="187">
      <t>ゲンゴ</t>
    </rPh>
    <rPh sb="192" eb="193">
      <t>ラン</t>
    </rPh>
    <rPh sb="194" eb="195">
      <t>オナ</t>
    </rPh>
    <phoneticPr fontId="46"/>
  </si>
  <si>
    <t>VISA、MASTER、
AMEX、JCB、
中国銀聯、Diners、
UC、DC</t>
    <phoneticPr fontId="9"/>
  </si>
  <si>
    <t>一般的な
通訳アプリにある言語
/24h</t>
    <phoneticPr fontId="10"/>
  </si>
  <si>
    <t>地方独立行政法人
市立大津市民病院</t>
    <rPh sb="0" eb="2">
      <t>チホウ</t>
    </rPh>
    <rPh sb="2" eb="4">
      <t>ドクリツ</t>
    </rPh>
    <rPh sb="4" eb="6">
      <t>ギョウセイ</t>
    </rPh>
    <rPh sb="6" eb="8">
      <t>ホウジン</t>
    </rPh>
    <rPh sb="9" eb="11">
      <t>シリツ</t>
    </rPh>
    <rPh sb="11" eb="13">
      <t>オオツ</t>
    </rPh>
    <rPh sb="13" eb="15">
      <t>シミン</t>
    </rPh>
    <rPh sb="15" eb="17">
      <t>ビョウイン</t>
    </rPh>
    <phoneticPr fontId="46"/>
  </si>
  <si>
    <t>Otsu City Hospital</t>
  </si>
  <si>
    <t>520-0804</t>
  </si>
  <si>
    <t>大津市本宮2-9-9</t>
    <rPh sb="0" eb="2">
      <t>オオツ</t>
    </rPh>
    <rPh sb="2" eb="3">
      <t>シ</t>
    </rPh>
    <rPh sb="3" eb="5">
      <t>モトミヤ</t>
    </rPh>
    <phoneticPr fontId="46"/>
  </si>
  <si>
    <t>2-9-9,Motomiya,Otsu city,Shiga Prefecture,Japan 520-0804</t>
    <phoneticPr fontId="9"/>
  </si>
  <si>
    <t>077-522-4607</t>
    <phoneticPr fontId="9"/>
  </si>
  <si>
    <t>AM8:30～AM11:30</t>
    <phoneticPr fontId="46"/>
  </si>
  <si>
    <t>https://och.or.jp/</t>
  </si>
  <si>
    <t>全科（ポケトーク）
「その他の言語サポート」欄と同じ</t>
    <rPh sb="0" eb="1">
      <t>ゼン</t>
    </rPh>
    <rPh sb="1" eb="2">
      <t>カ</t>
    </rPh>
    <rPh sb="13" eb="14">
      <t>タ</t>
    </rPh>
    <rPh sb="15" eb="17">
      <t>ゲンゴ</t>
    </rPh>
    <rPh sb="22" eb="23">
      <t>ラン</t>
    </rPh>
    <rPh sb="24" eb="25">
      <t>オナ</t>
    </rPh>
    <phoneticPr fontId="46"/>
  </si>
  <si>
    <t>VISA、MASTER、JCB、AMERICAN EXPRESS、Diners Club</t>
    <phoneticPr fontId="9"/>
  </si>
  <si>
    <t>https://pocketalk.jp/details/language_list/</t>
    <phoneticPr fontId="9"/>
  </si>
  <si>
    <t>滋賀医科大学
医学部附属病院</t>
    <phoneticPr fontId="46"/>
  </si>
  <si>
    <t>Shiga University of Medical Science Hospital</t>
  </si>
  <si>
    <t>520-2192</t>
    <phoneticPr fontId="1"/>
  </si>
  <si>
    <t>滋賀県大津市瀬田月輪町</t>
    <rPh sb="0" eb="3">
      <t>シガケン</t>
    </rPh>
    <rPh sb="3" eb="6">
      <t>オオツシ</t>
    </rPh>
    <rPh sb="6" eb="8">
      <t>セタ</t>
    </rPh>
    <rPh sb="8" eb="9">
      <t>ツキ</t>
    </rPh>
    <rPh sb="9" eb="10">
      <t>ワ</t>
    </rPh>
    <rPh sb="10" eb="11">
      <t>チョウ</t>
    </rPh>
    <phoneticPr fontId="46"/>
  </si>
  <si>
    <t>Seta-Tsukinowa-cho,Otsu City,520-2192</t>
    <phoneticPr fontId="9"/>
  </si>
  <si>
    <t>077-548-2111（代）</t>
    <phoneticPr fontId="9"/>
  </si>
  <si>
    <t>月-金:8:30-10:30（救急外来24時間対応)
土日・祝日：救急外来24時間対応</t>
    <phoneticPr fontId="46"/>
  </si>
  <si>
    <t>https://www.shiga-med.ac.jp/hospital/（日本語）　https://www.shiga-med.ac.jp/hospital/doc/english/index.html（英語）</t>
    <rPh sb="38" eb="41">
      <t>ニホンゴ</t>
    </rPh>
    <rPh sb="103" eb="105">
      <t>エイゴ</t>
    </rPh>
    <phoneticPr fontId="9"/>
  </si>
  <si>
    <t>循環器内科、呼吸器内科、消化器内科、血液内科、糖尿病内分泌内科、腎臓内科、脳神経内科、腫瘍内科、小児科、精神科、皮膚科、消化器外科、乳腺・小児・一般外科、形成外科、心臓血管外科、呼吸器外科、整形外科、脳神経外科、耳鼻咽喉科・頭頸部外科、母子診療科、女性診療科、泌尿器科、眼科、麻酔科、ペインクリニック科、放射線科、歯科口腔外科、リハビリテーション科、臨床遺伝相談科、病理診断科、救急科、総合診療科
①通訳派遣　主に英語・中国語・ポルトガル語・スペイン語　②電話対応　ほぼ全言語　③通訳機（ポケトーク）　一般的な通訳アプリにある言語</t>
    <rPh sb="0" eb="266">
      <t>オモデンワタイオウゼンゲンゴツウヤクキ</t>
    </rPh>
    <phoneticPr fontId="46"/>
  </si>
  <si>
    <t>VISA、MasterCard、JCB、American Express、DC、Saison etc.</t>
    <phoneticPr fontId="9"/>
  </si>
  <si>
    <t>第二次救急医療機関</t>
    <rPh sb="0" eb="3">
      <t>ダイニジ</t>
    </rPh>
    <phoneticPr fontId="1"/>
  </si>
  <si>
    <t>通訳派遣会社（事前に予約必要）
対応時間8:30-17:15 
主に英語・中国語・ポルトガル語・スペイン語</t>
    <rPh sb="7" eb="9">
      <t>ジゼン</t>
    </rPh>
    <rPh sb="10" eb="12">
      <t>ヨヤク</t>
    </rPh>
    <rPh sb="12" eb="14">
      <t>ヒツヨウ</t>
    </rPh>
    <rPh sb="32" eb="33">
      <t>オモ</t>
    </rPh>
    <rPh sb="34" eb="36">
      <t>エイゴ</t>
    </rPh>
    <rPh sb="37" eb="40">
      <t>チュウゴクゴ</t>
    </rPh>
    <rPh sb="46" eb="47">
      <t>ゴ</t>
    </rPh>
    <rPh sb="52" eb="53">
      <t>ゴ</t>
    </rPh>
    <phoneticPr fontId="9"/>
  </si>
  <si>
    <t>電話対応にてほぼ全言語対応　24ｈ
年間５０件まで　１件３０分まで</t>
    <rPh sb="8" eb="9">
      <t>ゼン</t>
    </rPh>
    <rPh sb="9" eb="11">
      <t>ゲンゴ</t>
    </rPh>
    <rPh sb="11" eb="13">
      <t>タイオウ</t>
    </rPh>
    <rPh sb="18" eb="20">
      <t>ネンカン</t>
    </rPh>
    <rPh sb="22" eb="23">
      <t>ケン</t>
    </rPh>
    <rPh sb="27" eb="28">
      <t>ケン</t>
    </rPh>
    <rPh sb="30" eb="31">
      <t>プン</t>
    </rPh>
    <phoneticPr fontId="6"/>
  </si>
  <si>
    <t>通訳機
一般的な通訳アプリにある言語
24h</t>
    <rPh sb="0" eb="2">
      <t>ツウヤク</t>
    </rPh>
    <rPh sb="2" eb="3">
      <t>キ</t>
    </rPh>
    <rPh sb="4" eb="6">
      <t>イッパン</t>
    </rPh>
    <phoneticPr fontId="1"/>
  </si>
  <si>
    <t>済生会滋賀県病院</t>
    <rPh sb="0" eb="3">
      <t>サイセイカイ</t>
    </rPh>
    <rPh sb="3" eb="6">
      <t>シガケン</t>
    </rPh>
    <rPh sb="6" eb="8">
      <t>ビョウイン</t>
    </rPh>
    <phoneticPr fontId="46"/>
  </si>
  <si>
    <t>Saiseikai Shiga Hospital</t>
  </si>
  <si>
    <t>520-3046</t>
  </si>
  <si>
    <t>滋賀県栗東市大橋2丁目4番1号</t>
    <rPh sb="0" eb="3">
      <t>シガケン</t>
    </rPh>
    <rPh sb="3" eb="6">
      <t>リットウシ</t>
    </rPh>
    <rPh sb="6" eb="8">
      <t>オオハシ</t>
    </rPh>
    <rPh sb="9" eb="11">
      <t>チョウメ</t>
    </rPh>
    <rPh sb="12" eb="13">
      <t>バン</t>
    </rPh>
    <rPh sb="14" eb="15">
      <t>ゴウ</t>
    </rPh>
    <phoneticPr fontId="46"/>
  </si>
  <si>
    <t>2-4-1,Ohashi,Ritto City,Shiga Prefecture,520-3046</t>
    <phoneticPr fontId="9"/>
  </si>
  <si>
    <t>077-552-1221</t>
    <phoneticPr fontId="9"/>
  </si>
  <si>
    <t>8:30-11:00</t>
    <phoneticPr fontId="46"/>
  </si>
  <si>
    <t>https://www.saiseikai-shiga.jp</t>
    <phoneticPr fontId="9"/>
  </si>
  <si>
    <t>全科（内科、心療内科、脳神経内科、精神科、呼吸器内科、消化器内科、循環器内科、腎臓内科、血液内科、肝臓内科、膵臓内科、糖尿病内分泌内科、緩和ケア内科、小児科、外科、消化器外科、乳腺外科、整形外科、形成外科、脳神経外科、呼吸器外科、心臓血管外科、皮膚科、美容皮膚科、泌尿器科、産科・婦人科、眼科、耳鼻咽喉科、リハビリテーション科、放射線科、麻酔科、病理診断科、救急科、歯科）通訳者：ES
ES以外の言語は通訳機器（ポケトーク）対応</t>
    <rPh sb="0" eb="2">
      <t>ゼンカ</t>
    </rPh>
    <rPh sb="186" eb="189">
      <t>ツウヤクシャ</t>
    </rPh>
    <rPh sb="196" eb="198">
      <t>イガイ</t>
    </rPh>
    <rPh sb="199" eb="201">
      <t>ゲンゴ</t>
    </rPh>
    <phoneticPr fontId="46"/>
  </si>
  <si>
    <t>JCB、DC、MasterCard、UFJ NICOS、VISA、
AMERICAN EXPRESS、MUFG、UFJ、Diners、DISCOVER、SAISON</t>
    <phoneticPr fontId="9"/>
  </si>
  <si>
    <t>ES
9:00-17:00</t>
    <phoneticPr fontId="9"/>
  </si>
  <si>
    <t>通訳機器（ポケトーク)により対応
9:00-17:00</t>
    <rPh sb="0" eb="2">
      <t>ツウヤク</t>
    </rPh>
    <rPh sb="2" eb="4">
      <t>キキ</t>
    </rPh>
    <rPh sb="14" eb="16">
      <t>タイオウ</t>
    </rPh>
    <phoneticPr fontId="10"/>
  </si>
  <si>
    <t>社会医療法人誠光会　淡海医療センター</t>
    <rPh sb="0" eb="2">
      <t>シャカイ</t>
    </rPh>
    <rPh sb="2" eb="4">
      <t>イリョウ</t>
    </rPh>
    <rPh sb="4" eb="6">
      <t>ホウジン</t>
    </rPh>
    <rPh sb="6" eb="7">
      <t>マコト</t>
    </rPh>
    <rPh sb="7" eb="8">
      <t>ヒカリ</t>
    </rPh>
    <rPh sb="8" eb="9">
      <t>カイ</t>
    </rPh>
    <rPh sb="10" eb="14">
      <t>オウミイリョウ</t>
    </rPh>
    <phoneticPr fontId="9"/>
  </si>
  <si>
    <t>Social Medical Corporation Seikoukai
Omi Medical Center</t>
    <phoneticPr fontId="1"/>
  </si>
  <si>
    <t>525-8585</t>
  </si>
  <si>
    <t>滋賀県草津市矢橋町1660</t>
    <rPh sb="0" eb="3">
      <t>シガケン</t>
    </rPh>
    <rPh sb="3" eb="6">
      <t>クサツシ</t>
    </rPh>
    <rPh sb="6" eb="9">
      <t>ヤバセチョウ</t>
    </rPh>
    <phoneticPr fontId="9"/>
  </si>
  <si>
    <t>1660, Yabase,Kusatsu,Shiga, 525-8585,JAPAN</t>
    <phoneticPr fontId="9"/>
  </si>
  <si>
    <t>+81-77-563-8866</t>
    <phoneticPr fontId="9"/>
  </si>
  <si>
    <t>受付時間：月曜-金曜　8:00-11:30
※診療科の一部は13:00-16:00の受付あり 
救急外来：24時間365日</t>
    <rPh sb="0" eb="2">
      <t>ウケツケ</t>
    </rPh>
    <rPh sb="2" eb="4">
      <t>ジカン</t>
    </rPh>
    <rPh sb="5" eb="7">
      <t>ゲツヨウ</t>
    </rPh>
    <rPh sb="8" eb="10">
      <t>キンヨウ</t>
    </rPh>
    <rPh sb="23" eb="25">
      <t>シンリョウ</t>
    </rPh>
    <rPh sb="25" eb="26">
      <t>カ</t>
    </rPh>
    <rPh sb="27" eb="29">
      <t>イチブ</t>
    </rPh>
    <rPh sb="42" eb="44">
      <t>ウケツケ</t>
    </rPh>
    <rPh sb="48" eb="50">
      <t>キュウキュウ</t>
    </rPh>
    <rPh sb="50" eb="52">
      <t>ガイライ</t>
    </rPh>
    <rPh sb="55" eb="57">
      <t>ジカン</t>
    </rPh>
    <rPh sb="60" eb="61">
      <t>ヒ</t>
    </rPh>
    <phoneticPr fontId="9"/>
  </si>
  <si>
    <t>日本語
seikoukai-sc.or.jp/omi-mc/
英語
seikoukai-sc.or.jp/omi-mc/en</t>
    <rPh sb="0" eb="3">
      <t>ニホンゴ</t>
    </rPh>
    <rPh sb="31" eb="33">
      <t>エイゴ</t>
    </rPh>
    <phoneticPr fontId="6"/>
  </si>
  <si>
    <t>内科、呼吸器内科、循環器内科、消化器内科、血液内科、糖尿病・内分泌内科、腎臓内科、脳神経内科、心療内科、膠原病内科、緩和ケア内科、外科、呼吸器外科、心臓血管外科、消化器外科、乳腺外科、小児外科、整形外科、脳神経外科、形成外科、頭頚部外科、小児科、皮膚科、泌尿器科、産婦人科、眼科、耳鼻咽喉科、リハビリテーション科、放射線治療科、放射線科、救急科、歯科、歯科口腔外科、麻酔科
※通訳シーン・重要度・難易度において通訳対応を使い分けます。
院内医療通訳者→遠隔医療通訳→翻訳支援デバイス（ポケトーク）・翻訳アプリVoiceTra（難易度　高→低）
※英語・中国語・ポルトガル語・スペイン語+遠隔医療通訳対応言語</t>
    <rPh sb="0" eb="2">
      <t>ナイカ</t>
    </rPh>
    <rPh sb="3" eb="6">
      <t>コキュウキ</t>
    </rPh>
    <rPh sb="6" eb="8">
      <t>ナイカ</t>
    </rPh>
    <rPh sb="9" eb="12">
      <t>ジュンカンキ</t>
    </rPh>
    <rPh sb="12" eb="14">
      <t>ナイカ</t>
    </rPh>
    <rPh sb="15" eb="18">
      <t>ショウカキ</t>
    </rPh>
    <rPh sb="18" eb="20">
      <t>ナイカ</t>
    </rPh>
    <rPh sb="21" eb="23">
      <t>ケツエキ</t>
    </rPh>
    <rPh sb="23" eb="25">
      <t>ナイカ</t>
    </rPh>
    <rPh sb="26" eb="29">
      <t>トウニョウビョウ</t>
    </rPh>
    <rPh sb="30" eb="33">
      <t>ナイブンピツ</t>
    </rPh>
    <rPh sb="33" eb="35">
      <t>ナイカ</t>
    </rPh>
    <rPh sb="36" eb="38">
      <t>ジンゾウ</t>
    </rPh>
    <rPh sb="38" eb="40">
      <t>ナイカ</t>
    </rPh>
    <rPh sb="41" eb="44">
      <t>ノウシンケイ</t>
    </rPh>
    <rPh sb="44" eb="46">
      <t>ナイカ</t>
    </rPh>
    <rPh sb="47" eb="49">
      <t>シンリョウ</t>
    </rPh>
    <rPh sb="49" eb="51">
      <t>ナイカ</t>
    </rPh>
    <rPh sb="52" eb="55">
      <t>コウゲンビョウ</t>
    </rPh>
    <rPh sb="55" eb="57">
      <t>ナイカ</t>
    </rPh>
    <rPh sb="58" eb="60">
      <t>カンワ</t>
    </rPh>
    <rPh sb="62" eb="64">
      <t>ナイカ</t>
    </rPh>
    <rPh sb="65" eb="67">
      <t>ゲカ</t>
    </rPh>
    <rPh sb="68" eb="71">
      <t>コキュウキ</t>
    </rPh>
    <rPh sb="71" eb="73">
      <t>ゲカ</t>
    </rPh>
    <rPh sb="74" eb="76">
      <t>シンゾウ</t>
    </rPh>
    <rPh sb="76" eb="78">
      <t>ケッカン</t>
    </rPh>
    <rPh sb="78" eb="80">
      <t>ゲカ</t>
    </rPh>
    <rPh sb="81" eb="84">
      <t>ショウカキ</t>
    </rPh>
    <rPh sb="84" eb="86">
      <t>ゲカ</t>
    </rPh>
    <rPh sb="87" eb="89">
      <t>ニュウセン</t>
    </rPh>
    <rPh sb="89" eb="91">
      <t>ゲカ</t>
    </rPh>
    <rPh sb="274" eb="276">
      <t>エイゴ</t>
    </rPh>
    <rPh sb="277" eb="280">
      <t>チュウゴクゴ</t>
    </rPh>
    <rPh sb="286" eb="287">
      <t>ゴ</t>
    </rPh>
    <rPh sb="292" eb="293">
      <t>ゴ</t>
    </rPh>
    <rPh sb="294" eb="296">
      <t>エンカク</t>
    </rPh>
    <rPh sb="296" eb="298">
      <t>イリョウ</t>
    </rPh>
    <rPh sb="298" eb="300">
      <t>ツウヤク</t>
    </rPh>
    <rPh sb="300" eb="302">
      <t>タイオウ</t>
    </rPh>
    <rPh sb="302" eb="304">
      <t>ゲンゴ</t>
    </rPh>
    <phoneticPr fontId="6"/>
  </si>
  <si>
    <t>VISA、MASTER、AMEX、JCB、ＤＣ、ＭＵＦＧ、ＵＦＪ－Card、Ｎｉｃｏｓ、ＳａｉｓｏｎＣａｒｄ，ＵＣ、ＵｎｉｏｎＰａｙ</t>
    <phoneticPr fontId="9"/>
  </si>
  <si>
    <t>J-Debit（時間内のみ）</t>
    <rPh sb="8" eb="10">
      <t>ジカン</t>
    </rPh>
    <rPh sb="10" eb="11">
      <t>ナイ</t>
    </rPh>
    <phoneticPr fontId="1"/>
  </si>
  <si>
    <t xml:space="preserve">患者総合支援センター国際医療支援係
英語・中国語・ポルトガル語・スペイン語
月曜-金曜　8:30-17:30
</t>
    <rPh sb="0" eb="2">
      <t>カンジャ</t>
    </rPh>
    <rPh sb="2" eb="4">
      <t>ソウゴウ</t>
    </rPh>
    <rPh sb="4" eb="6">
      <t>シエン</t>
    </rPh>
    <rPh sb="10" eb="12">
      <t>コクサイ</t>
    </rPh>
    <rPh sb="12" eb="14">
      <t>イリョウ</t>
    </rPh>
    <rPh sb="14" eb="16">
      <t>シエン</t>
    </rPh>
    <rPh sb="16" eb="17">
      <t>カカ</t>
    </rPh>
    <rPh sb="36" eb="37">
      <t>ゴ</t>
    </rPh>
    <rPh sb="41" eb="43">
      <t>キンヨウ</t>
    </rPh>
    <phoneticPr fontId="9"/>
  </si>
  <si>
    <t xml:space="preserve">患者総合支援センター国際医療支援係
英語・フランス語（コーディネートレベル）
月曜-金曜　8:30-17:30
</t>
    <rPh sb="0" eb="2">
      <t>カンジャ</t>
    </rPh>
    <rPh sb="2" eb="4">
      <t>ソウゴウ</t>
    </rPh>
    <rPh sb="4" eb="6">
      <t>シエン</t>
    </rPh>
    <rPh sb="10" eb="12">
      <t>コクサイ</t>
    </rPh>
    <rPh sb="12" eb="14">
      <t>イリョウ</t>
    </rPh>
    <rPh sb="14" eb="16">
      <t>シエン</t>
    </rPh>
    <rPh sb="16" eb="17">
      <t>カカ</t>
    </rPh>
    <rPh sb="44" eb="46">
      <t>キンヨウ</t>
    </rPh>
    <phoneticPr fontId="9"/>
  </si>
  <si>
    <t xml:space="preserve">患者総合支援センター国際医療支援係
ポルトガル語/中国語/英語
月曜-金曜　8:30-17:30
スペイン語
火曜・金曜
8:30-17:30
</t>
    <rPh sb="0" eb="2">
      <t>カンジャ</t>
    </rPh>
    <rPh sb="2" eb="4">
      <t>ソウゴウ</t>
    </rPh>
    <rPh sb="4" eb="6">
      <t>シエン</t>
    </rPh>
    <rPh sb="10" eb="12">
      <t>コクサイ</t>
    </rPh>
    <rPh sb="12" eb="14">
      <t>イリョウ</t>
    </rPh>
    <rPh sb="14" eb="16">
      <t>シエン</t>
    </rPh>
    <rPh sb="16" eb="17">
      <t>カカ</t>
    </rPh>
    <rPh sb="30" eb="32">
      <t>エイゴ</t>
    </rPh>
    <rPh sb="37" eb="39">
      <t>キンヨウ</t>
    </rPh>
    <rPh sb="56" eb="57">
      <t>ゴ</t>
    </rPh>
    <rPh sb="59" eb="61">
      <t>カヨウ</t>
    </rPh>
    <rPh sb="62" eb="64">
      <t>キンヨウ</t>
    </rPh>
    <phoneticPr fontId="9"/>
  </si>
  <si>
    <t>※通訳者の待機状況・時間帯によっては使用できない場合があります。
ビデオ通訳
月曜-金曜　
英語・中国語・韓国語・ｽﾍﾟｲﾝ語・ﾎﾟﾙﾄｶﾞﾙ語（24H）
ﾍﾞﾄﾅﾑ語・ﾈﾊﾟｰﾙ語（8:30-17:30）
電話通訳
月曜-金曜　8:30-17:30
英語・中国語・韓国語・ｽﾍﾟｲﾝ語・ﾎﾟﾙﾄｶﾞﾙ語・ﾍﾞﾄﾅﾑ語・ﾀｲ語・ﾀｶﾞﾛｸﾞ語・ﾈﾊﾟｰﾙ語・ｲﾝﾄﾞﾈｼｱ語・ﾏﾚｰ語
ﾐｬﾝﾏｰ語・ﾛｼｱ語・ﾌﾗﾝｽ語・ﾄﾞｲﾂ語・ｲﾀﾘｱ語・ｸﾒｰﾙ語・ﾓﾝｺﾞﾙ語・ｼﾝﾊﾗ語・ﾋﾝﾃﾞｨｰ語</t>
    <rPh sb="1" eb="3">
      <t>ツウヤク</t>
    </rPh>
    <rPh sb="3" eb="4">
      <t>シャ</t>
    </rPh>
    <rPh sb="5" eb="7">
      <t>タイキ</t>
    </rPh>
    <rPh sb="7" eb="9">
      <t>ジョウキョウ</t>
    </rPh>
    <rPh sb="10" eb="13">
      <t>ジカンタイ</t>
    </rPh>
    <rPh sb="18" eb="20">
      <t>シヨウ</t>
    </rPh>
    <rPh sb="24" eb="26">
      <t>バアイ</t>
    </rPh>
    <rPh sb="36" eb="38">
      <t>ツウヤク</t>
    </rPh>
    <rPh sb="46" eb="48">
      <t>エイゴ</t>
    </rPh>
    <rPh sb="49" eb="51">
      <t>チュウゴク</t>
    </rPh>
    <rPh sb="51" eb="52">
      <t>ゴ</t>
    </rPh>
    <rPh sb="53" eb="56">
      <t>カンコクゴ</t>
    </rPh>
    <rPh sb="62" eb="63">
      <t>ゴ</t>
    </rPh>
    <rPh sb="83" eb="84">
      <t>ゴ</t>
    </rPh>
    <rPh sb="90" eb="91">
      <t>ゴ</t>
    </rPh>
    <rPh sb="105" eb="107">
      <t>デンワ</t>
    </rPh>
    <rPh sb="107" eb="109">
      <t>ツウヤク</t>
    </rPh>
    <rPh sb="152" eb="153">
      <t>ゴ</t>
    </rPh>
    <rPh sb="159" eb="160">
      <t>ゴ</t>
    </rPh>
    <rPh sb="163" eb="164">
      <t>ゴ</t>
    </rPh>
    <rPh sb="171" eb="172">
      <t>ゴ</t>
    </rPh>
    <rPh sb="178" eb="179">
      <t>ゴ</t>
    </rPh>
    <rPh sb="187" eb="188">
      <t>ゴ</t>
    </rPh>
    <rPh sb="192" eb="193">
      <t>ゴ</t>
    </rPh>
    <rPh sb="199" eb="200">
      <t>ゴ</t>
    </rPh>
    <rPh sb="204" eb="205">
      <t>ゴ</t>
    </rPh>
    <rPh sb="210" eb="211">
      <t>ゴ</t>
    </rPh>
    <rPh sb="216" eb="217">
      <t>ゴ</t>
    </rPh>
    <rPh sb="222" eb="223">
      <t>ゴ</t>
    </rPh>
    <rPh sb="228" eb="229">
      <t>ゴ</t>
    </rPh>
    <rPh sb="235" eb="236">
      <t>ゴ</t>
    </rPh>
    <rPh sb="241" eb="242">
      <t>ゴ</t>
    </rPh>
    <rPh sb="249" eb="250">
      <t>ゴ</t>
    </rPh>
    <phoneticPr fontId="6"/>
  </si>
  <si>
    <t xml:space="preserve">・翻訳支援デバイス（ポケトーク）にある55言語（24Ｈ）
・翻訳アプリVoiceTraを職員貸与スマートフォンに搭載（24H/31言語）
・外来診療/入院時の説明資料　多言語版整備
・検査説明書・同意書　多言語版整備
・その他、特徴ある診療科における多言語資料の整備
</t>
    <rPh sb="1" eb="3">
      <t>ホンヤク</t>
    </rPh>
    <rPh sb="65" eb="67">
      <t>ゲンゴ</t>
    </rPh>
    <rPh sb="70" eb="72">
      <t>ガイライ</t>
    </rPh>
    <rPh sb="72" eb="74">
      <t>シンリョウ</t>
    </rPh>
    <rPh sb="75" eb="77">
      <t>ニュウイン</t>
    </rPh>
    <rPh sb="77" eb="78">
      <t>ジ</t>
    </rPh>
    <rPh sb="79" eb="81">
      <t>セツメイ</t>
    </rPh>
    <rPh sb="81" eb="83">
      <t>シリョウ</t>
    </rPh>
    <rPh sb="84" eb="87">
      <t>タゲンゴ</t>
    </rPh>
    <rPh sb="87" eb="88">
      <t>バン</t>
    </rPh>
    <rPh sb="88" eb="90">
      <t>セイビ</t>
    </rPh>
    <rPh sb="92" eb="94">
      <t>ケンサ</t>
    </rPh>
    <rPh sb="94" eb="96">
      <t>セツメイ</t>
    </rPh>
    <rPh sb="96" eb="97">
      <t>ショ</t>
    </rPh>
    <rPh sb="98" eb="101">
      <t>ドウイショ</t>
    </rPh>
    <rPh sb="102" eb="105">
      <t>タゲンゴ</t>
    </rPh>
    <rPh sb="105" eb="106">
      <t>バン</t>
    </rPh>
    <rPh sb="106" eb="108">
      <t>セイビ</t>
    </rPh>
    <rPh sb="112" eb="113">
      <t>ホカ</t>
    </rPh>
    <rPh sb="114" eb="116">
      <t>トクチョウ</t>
    </rPh>
    <rPh sb="118" eb="120">
      <t>シンリョウ</t>
    </rPh>
    <rPh sb="120" eb="121">
      <t>カ</t>
    </rPh>
    <rPh sb="125" eb="128">
      <t>タゲンゴ</t>
    </rPh>
    <rPh sb="128" eb="130">
      <t>シリョウ</t>
    </rPh>
    <rPh sb="131" eb="133">
      <t>セイビ</t>
    </rPh>
    <phoneticPr fontId="9"/>
  </si>
  <si>
    <t>市立野洲病院</t>
    <rPh sb="0" eb="2">
      <t>シリツ</t>
    </rPh>
    <rPh sb="2" eb="4">
      <t>ヤス</t>
    </rPh>
    <rPh sb="4" eb="6">
      <t>ビョウイン</t>
    </rPh>
    <phoneticPr fontId="9"/>
  </si>
  <si>
    <t>Yasu City Hospital</t>
  </si>
  <si>
    <t>520-2331</t>
  </si>
  <si>
    <t>滋賀県野洲市小篠原1094</t>
    <rPh sb="0" eb="3">
      <t>シガケン</t>
    </rPh>
    <rPh sb="3" eb="5">
      <t>ヤス</t>
    </rPh>
    <rPh sb="5" eb="6">
      <t>シ</t>
    </rPh>
    <rPh sb="6" eb="7">
      <t>コ</t>
    </rPh>
    <rPh sb="7" eb="9">
      <t>シノハラ</t>
    </rPh>
    <phoneticPr fontId="9"/>
  </si>
  <si>
    <t>1094koshinohara,yasushi,shigaprefecture</t>
    <phoneticPr fontId="9"/>
  </si>
  <si>
    <t>077-587-1332</t>
  </si>
  <si>
    <t>月-金:8:00-11:30（救急外来24時間対応)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9"/>
  </si>
  <si>
    <t>https://www.yasu-hp.jp/</t>
    <phoneticPr fontId="6"/>
  </si>
  <si>
    <t>内科：EN
外科：EN
小児科：EN
皮膚科：EN
脳神経外科：EN
泌尿器科：EN
整形外科：EN
眼科：EN
婦人科：EN
リハビリテーション科：EN
その他：EN</t>
    <rPh sb="57" eb="59">
      <t>フジン</t>
    </rPh>
    <phoneticPr fontId="6"/>
  </si>
  <si>
    <t>近江草津徳洲会病院</t>
    <rPh sb="0" eb="2">
      <t>オウミ</t>
    </rPh>
    <rPh sb="2" eb="4">
      <t>クサツ</t>
    </rPh>
    <rPh sb="4" eb="5">
      <t>トク</t>
    </rPh>
    <rPh sb="5" eb="6">
      <t>シュウ</t>
    </rPh>
    <rPh sb="6" eb="7">
      <t>カイ</t>
    </rPh>
    <rPh sb="7" eb="9">
      <t>ビョウイン</t>
    </rPh>
    <phoneticPr fontId="9"/>
  </si>
  <si>
    <t>oumikusatutokusyukai Hospital</t>
  </si>
  <si>
    <t>525-0054</t>
  </si>
  <si>
    <t>草津市東矢倉3丁目34-52</t>
    <rPh sb="0" eb="3">
      <t>クサツシ</t>
    </rPh>
    <rPh sb="3" eb="4">
      <t>ヒガシ</t>
    </rPh>
    <rPh sb="4" eb="6">
      <t>ヤクラ</t>
    </rPh>
    <rPh sb="7" eb="9">
      <t>チョウメ</t>
    </rPh>
    <phoneticPr fontId="9"/>
  </si>
  <si>
    <t>3-34-52,higashiyagura,kusatsusi,shigaprefecture,525-0054</t>
    <phoneticPr fontId="9"/>
  </si>
  <si>
    <t>077-567-3610</t>
    <phoneticPr fontId="9"/>
  </si>
  <si>
    <t>月-土:8:00-11:30（救急外来24時間対応)
日・祝日：救急外来24時間対応</t>
    <rPh sb="2" eb="3">
      <t>ツチ</t>
    </rPh>
    <rPh sb="15" eb="17">
      <t>キュウキュウ</t>
    </rPh>
    <rPh sb="17" eb="19">
      <t>ガイライ</t>
    </rPh>
    <rPh sb="21" eb="23">
      <t>ジカン</t>
    </rPh>
    <rPh sb="23" eb="25">
      <t>タイオウ</t>
    </rPh>
    <rPh sb="27" eb="28">
      <t>ヒ</t>
    </rPh>
    <rPh sb="29" eb="31">
      <t>シュクジツ</t>
    </rPh>
    <phoneticPr fontId="9"/>
  </si>
  <si>
    <t xml:space="preserve">http://www.oumi-kusatsu-hp.jp
</t>
    <phoneticPr fontId="9"/>
  </si>
  <si>
    <t>内科・外科・整形外科・呼吸器内科・循環器内科・脳神経外科・小児科・耳鼻咽喉科・眼科・皮膚科・泌尿器科（タブレット・翻訳アプリを用いた対応）
（英語、中国語、ベトナム語、ロシア語、ポルトガル語、タイ語、スペイン語、韓国語）</t>
    <rPh sb="0" eb="2">
      <t>ナイカ</t>
    </rPh>
    <rPh sb="3" eb="5">
      <t>ゲカ</t>
    </rPh>
    <rPh sb="6" eb="8">
      <t>セイケイ</t>
    </rPh>
    <rPh sb="8" eb="10">
      <t>ゲカ</t>
    </rPh>
    <rPh sb="11" eb="14">
      <t>コキュウキ</t>
    </rPh>
    <rPh sb="14" eb="16">
      <t>ナイカ</t>
    </rPh>
    <rPh sb="17" eb="20">
      <t>ジュンカンキ</t>
    </rPh>
    <rPh sb="20" eb="22">
      <t>ナイカ</t>
    </rPh>
    <rPh sb="23" eb="26">
      <t>ノウシンケイ</t>
    </rPh>
    <rPh sb="26" eb="28">
      <t>ゲカ</t>
    </rPh>
    <rPh sb="29" eb="31">
      <t>ショウニ</t>
    </rPh>
    <rPh sb="31" eb="32">
      <t>カ</t>
    </rPh>
    <rPh sb="33" eb="35">
      <t>ジビ</t>
    </rPh>
    <rPh sb="35" eb="37">
      <t>インコウ</t>
    </rPh>
    <rPh sb="37" eb="38">
      <t>カ</t>
    </rPh>
    <rPh sb="39" eb="41">
      <t>ガンカ</t>
    </rPh>
    <rPh sb="42" eb="45">
      <t>ヒフカ</t>
    </rPh>
    <rPh sb="46" eb="50">
      <t>ヒニョウキカ</t>
    </rPh>
    <phoneticPr fontId="1"/>
  </si>
  <si>
    <t>公立甲賀病院</t>
    <rPh sb="0" eb="4">
      <t>コウリツコウカ</t>
    </rPh>
    <rPh sb="4" eb="6">
      <t>ビョウイン</t>
    </rPh>
    <phoneticPr fontId="9"/>
  </si>
  <si>
    <t>Kohka Public Hospital</t>
  </si>
  <si>
    <t>528-0074</t>
  </si>
  <si>
    <t>滋賀県甲賀市水口町松尾1256番地</t>
    <rPh sb="0" eb="3">
      <t>シガケン</t>
    </rPh>
    <rPh sb="3" eb="6">
      <t>コウカシ</t>
    </rPh>
    <rPh sb="6" eb="9">
      <t>ミナクチチョウ</t>
    </rPh>
    <rPh sb="9" eb="11">
      <t>マツオ</t>
    </rPh>
    <rPh sb="15" eb="17">
      <t>バンチ</t>
    </rPh>
    <phoneticPr fontId="9"/>
  </si>
  <si>
    <t>1256,Minakuchi-cho Matsuo,Kohka-shi,Shiga,528-0074,Japan</t>
    <phoneticPr fontId="9"/>
  </si>
  <si>
    <t>0748-62-0234（代）</t>
    <phoneticPr fontId="9"/>
  </si>
  <si>
    <t>月-金：午前（一般外来）8：00-11：30
午後（専門外来）13：00-15：00
土日・祝日：休診日※急患をのぞく</t>
    <phoneticPr fontId="9"/>
  </si>
  <si>
    <t>https://www.kohka-hp.or.jp（日本語）
https://www.kohka-hp.or.jp/language/english.html（英語）
https://www.kohka-hp.or.jp/language/portuguese.html（ポルトガル語）
https://www.kohka-hp.or.jp/language/spanish.html（スペイン語）
https://www.kohka-hp.or.jp/language/chinese.html（中国語）</t>
    <phoneticPr fontId="10"/>
  </si>
  <si>
    <t>救急科:EN,PT,ES,VI
内科:EN,PT,ES,VI
外科:EN,PT,ES,VI
小児科:EN,PT,ES,VI
精神科:EN,PT,ES,VI
皮膚科:EN,PT,ES,VI
脳神経外科:EN,PT,ES,VI
泌尿器科:EN,PT,ES,VI
整形外科:EN,PT,ES,VI
眼科:EN,PT,ES,VI
耳鼻咽喉科:EN,PT,ES,VI
産科:EN,PT,ES,VI
婦人科:EN,PT,ES,VI
歯科:EN,PT,ES,VI
その他:EN,PT,ES,VI</t>
    <phoneticPr fontId="9"/>
  </si>
  <si>
    <t>VISA、MASTER、AMEX、JCB、DC</t>
    <phoneticPr fontId="1"/>
  </si>
  <si>
    <t>月‐金：PT/8:30‐17:15
月‐金：ES/8:30‐17:00
月‐金：VIE/8:30‐17:00</t>
    <phoneticPr fontId="9"/>
  </si>
  <si>
    <t>電話通訳にて24時間対応
英語・中国語・韓国語・スペイン語・ポルトガル語・ベトナム語・タイ語・タガログ語・ネパール語・インドネシア語・マレー語・ミャンマー語・ロシア語・フランス語・ドイツ語・イタリア語・クメール語</t>
    <phoneticPr fontId="1"/>
  </si>
  <si>
    <t>各種言語による文書対応等</t>
  </si>
  <si>
    <t>甲南病院</t>
    <rPh sb="0" eb="2">
      <t>コウナン</t>
    </rPh>
    <rPh sb="2" eb="4">
      <t>ビョウイン</t>
    </rPh>
    <phoneticPr fontId="10"/>
  </si>
  <si>
    <t>Kohnan Hospital</t>
  </si>
  <si>
    <t>520-3321</t>
  </si>
  <si>
    <t>滋賀県甲賀市甲南町葛木958</t>
    <rPh sb="0" eb="3">
      <t>シガケン</t>
    </rPh>
    <rPh sb="3" eb="6">
      <t>コウカシ</t>
    </rPh>
    <rPh sb="6" eb="9">
      <t>コウナンチョウ</t>
    </rPh>
    <rPh sb="9" eb="11">
      <t>カツラギ</t>
    </rPh>
    <phoneticPr fontId="9"/>
  </si>
  <si>
    <t>958　kaduraki,konan,koka,shiga  520-3321</t>
    <phoneticPr fontId="9"/>
  </si>
  <si>
    <t>0748-86-3131</t>
    <phoneticPr fontId="9"/>
  </si>
  <si>
    <t>月-土:9:00-12:00</t>
    <rPh sb="2" eb="3">
      <t>ド</t>
    </rPh>
    <phoneticPr fontId="9"/>
  </si>
  <si>
    <t>https://www.kohnan-shiga.or.jp/（日本語）</t>
    <rPh sb="32" eb="35">
      <t>ニホンゴ</t>
    </rPh>
    <phoneticPr fontId="9"/>
  </si>
  <si>
    <t>内科：EN
外科：EN
整形外科：EN
形成外科：EN
乳腺外来：EN</t>
    <rPh sb="0" eb="2">
      <t>ナイカ</t>
    </rPh>
    <rPh sb="6" eb="8">
      <t>ゲカ</t>
    </rPh>
    <rPh sb="12" eb="14">
      <t>セイケイ</t>
    </rPh>
    <rPh sb="14" eb="16">
      <t>ゲカ</t>
    </rPh>
    <rPh sb="20" eb="22">
      <t>ケイセイ</t>
    </rPh>
    <rPh sb="22" eb="24">
      <t>ゲカ</t>
    </rPh>
    <rPh sb="28" eb="30">
      <t>ニュウセン</t>
    </rPh>
    <rPh sb="30" eb="32">
      <t>ガイライ</t>
    </rPh>
    <phoneticPr fontId="13"/>
  </si>
  <si>
    <t>VISA、MASTER、AMEX、JCB、
ダイナース</t>
    <phoneticPr fontId="9"/>
  </si>
  <si>
    <t>公益財団法人近江兄弟社
ヴォーリズ記念病院</t>
    <rPh sb="0" eb="2">
      <t>コウエキ</t>
    </rPh>
    <rPh sb="2" eb="4">
      <t>ザイダン</t>
    </rPh>
    <rPh sb="4" eb="6">
      <t>ホウジン</t>
    </rPh>
    <rPh sb="6" eb="8">
      <t>オウミ</t>
    </rPh>
    <rPh sb="8" eb="11">
      <t>キョウダイシャ</t>
    </rPh>
    <rPh sb="17" eb="19">
      <t>キネン</t>
    </rPh>
    <rPh sb="19" eb="21">
      <t>ビョウイン</t>
    </rPh>
    <phoneticPr fontId="10"/>
  </si>
  <si>
    <t>VORIES MEMORIAL HOSPITAL</t>
  </si>
  <si>
    <t>523-0805</t>
    <phoneticPr fontId="1"/>
  </si>
  <si>
    <t>滋賀県近江八幡市円山町927-1</t>
    <rPh sb="0" eb="3">
      <t>シガケン</t>
    </rPh>
    <rPh sb="3" eb="5">
      <t>オウミ</t>
    </rPh>
    <rPh sb="5" eb="7">
      <t>ハチマン</t>
    </rPh>
    <rPh sb="7" eb="8">
      <t>シ</t>
    </rPh>
    <rPh sb="8" eb="10">
      <t>マルヤマ</t>
    </rPh>
    <rPh sb="10" eb="11">
      <t>マチ</t>
    </rPh>
    <phoneticPr fontId="9"/>
  </si>
  <si>
    <t>927-1,maruyama,oumihachimancity,     shigaprefecture 523-0805</t>
    <phoneticPr fontId="9"/>
  </si>
  <si>
    <t>0748-32-5211</t>
    <phoneticPr fontId="9"/>
  </si>
  <si>
    <t>月ｰ土：9:00-12:00外来　入院は随時</t>
    <rPh sb="0" eb="1">
      <t>ゲツ</t>
    </rPh>
    <rPh sb="2" eb="3">
      <t>ツチ</t>
    </rPh>
    <rPh sb="14" eb="16">
      <t>ガイライ</t>
    </rPh>
    <rPh sb="17" eb="19">
      <t>ニュウイン</t>
    </rPh>
    <rPh sb="20" eb="22">
      <t>ズイジ</t>
    </rPh>
    <phoneticPr fontId="9"/>
  </si>
  <si>
    <t>http://www.vories.or.jp/(日本語)</t>
    <rPh sb="25" eb="28">
      <t>ニホンゴ</t>
    </rPh>
    <phoneticPr fontId="9"/>
  </si>
  <si>
    <t>内科・外科・整形外科　ＥＮ</t>
    <rPh sb="0" eb="2">
      <t>ナイカ</t>
    </rPh>
    <rPh sb="3" eb="5">
      <t>ゲカ</t>
    </rPh>
    <rPh sb="6" eb="10">
      <t>セイケイゲカ</t>
    </rPh>
    <phoneticPr fontId="13"/>
  </si>
  <si>
    <t>月～土　英語を話せる医師による外来</t>
    <rPh sb="0" eb="1">
      <t>ゲツ</t>
    </rPh>
    <rPh sb="2" eb="3">
      <t>ツチ</t>
    </rPh>
    <rPh sb="4" eb="6">
      <t>エイゴ</t>
    </rPh>
    <rPh sb="7" eb="8">
      <t>ハナ</t>
    </rPh>
    <rPh sb="10" eb="12">
      <t>イシ</t>
    </rPh>
    <rPh sb="15" eb="17">
      <t>ガイライ</t>
    </rPh>
    <phoneticPr fontId="9"/>
  </si>
  <si>
    <t>東近江市立能登川病院</t>
    <rPh sb="0" eb="3">
      <t>ヒガシオウミ</t>
    </rPh>
    <rPh sb="3" eb="5">
      <t>イチリツ</t>
    </rPh>
    <rPh sb="5" eb="8">
      <t>ノトガワ</t>
    </rPh>
    <rPh sb="8" eb="10">
      <t>ビョウイン</t>
    </rPh>
    <phoneticPr fontId="9"/>
  </si>
  <si>
    <t>HIGASHIOHMICITY
NOTOGAWA　HOSPITAL</t>
    <phoneticPr fontId="1"/>
  </si>
  <si>
    <t>521-1223</t>
  </si>
  <si>
    <t>滋賀県東近江市猪子町191番地</t>
    <rPh sb="0" eb="3">
      <t>シガケン</t>
    </rPh>
    <rPh sb="3" eb="7">
      <t>ヒガシオウミシ</t>
    </rPh>
    <rPh sb="7" eb="10">
      <t>イノコチョウ</t>
    </rPh>
    <rPh sb="13" eb="15">
      <t>バンチ</t>
    </rPh>
    <phoneticPr fontId="9"/>
  </si>
  <si>
    <t>191 INOKOCHO　HIGASHIOHMIーSHI
SHIGA　JAPAN</t>
    <phoneticPr fontId="9"/>
  </si>
  <si>
    <t>0748-42-1333</t>
    <phoneticPr fontId="9"/>
  </si>
  <si>
    <t>月-金:9：00～16：00</t>
    <phoneticPr fontId="9"/>
  </si>
  <si>
    <t>内科：EN
外科：EN
小児科：EN
皮膚科：EN
脳神経外科：EN
神経内科：EN
整形外科：EN
眼科：EN
耳鼻咽喉科：EN
形成外科：EN
その他：EN</t>
    <rPh sb="26" eb="27">
      <t>ノウ</t>
    </rPh>
    <rPh sb="35" eb="37">
      <t>シンケイ</t>
    </rPh>
    <rPh sb="37" eb="39">
      <t>ナイカ</t>
    </rPh>
    <rPh sb="66" eb="68">
      <t>ケイセイ</t>
    </rPh>
    <rPh sb="68" eb="70">
      <t>ゲカ</t>
    </rPh>
    <phoneticPr fontId="1"/>
  </si>
  <si>
    <t>カテゴリー2</t>
    <phoneticPr fontId="10"/>
  </si>
  <si>
    <t>病院</t>
    <phoneticPr fontId="46"/>
  </si>
  <si>
    <t>長浜赤十字病院</t>
    <rPh sb="0" eb="2">
      <t>ナガハマ</t>
    </rPh>
    <rPh sb="2" eb="5">
      <t>セキジュウジ</t>
    </rPh>
    <rPh sb="5" eb="7">
      <t>ビョウイン</t>
    </rPh>
    <phoneticPr fontId="9"/>
  </si>
  <si>
    <t>Japanese Red Cross Nagahama Hospital</t>
  </si>
  <si>
    <t>526-8585</t>
  </si>
  <si>
    <t>滋賀県長浜市宮前町14番7号</t>
    <rPh sb="0" eb="3">
      <t>シガケン</t>
    </rPh>
    <rPh sb="3" eb="6">
      <t>ナガハマシ</t>
    </rPh>
    <rPh sb="6" eb="9">
      <t>ミヤマエチョウ</t>
    </rPh>
    <rPh sb="11" eb="12">
      <t>バン</t>
    </rPh>
    <rPh sb="13" eb="14">
      <t>ゴウ</t>
    </rPh>
    <phoneticPr fontId="9"/>
  </si>
  <si>
    <t>14-7,Miyamae-chou,Nagahama-shi,Shiga-ken
 526-8585,Japan</t>
    <phoneticPr fontId="1"/>
  </si>
  <si>
    <t>0749-63-2111</t>
  </si>
  <si>
    <t>月-金:8:30-12:00（救急外来24時間365日対応)</t>
    <rPh sb="26" eb="27">
      <t>ニチ</t>
    </rPh>
    <phoneticPr fontId="9"/>
  </si>
  <si>
    <t>https://www.nagahama.jrc.or.jp</t>
    <phoneticPr fontId="1"/>
  </si>
  <si>
    <t>対応診療科(ポケトーク)：消化器内科、循環器内科、糖尿病・内分泌内科、神経内科、血液内科、小児科、精神科、外科、整形外科、脳神経外科、形成外科、皮膚科、泌尿器科、産婦人科、耳鼻いんこう・頭頸部外科、麻酔科、救急科、放射線科、リハビリテーション科、歯科口腔外科、集中治療科、総合診療科
対応言語：ポケトークを用いて74言語に対応可能</t>
    <rPh sb="0" eb="5">
      <t>タイオウシンリョウカ</t>
    </rPh>
    <rPh sb="13" eb="18">
      <t>ショウカキナイカ</t>
    </rPh>
    <rPh sb="19" eb="22">
      <t>ジュンカンキ</t>
    </rPh>
    <rPh sb="22" eb="24">
      <t>ナイカ</t>
    </rPh>
    <rPh sb="25" eb="28">
      <t>トウニョウビョウ</t>
    </rPh>
    <rPh sb="29" eb="32">
      <t>ナイブンピツ</t>
    </rPh>
    <rPh sb="32" eb="34">
      <t>ナイカ</t>
    </rPh>
    <rPh sb="33" eb="34">
      <t>カ</t>
    </rPh>
    <rPh sb="35" eb="39">
      <t>シンケイナイカ</t>
    </rPh>
    <rPh sb="40" eb="44">
      <t>ケツエキナイカ</t>
    </rPh>
    <rPh sb="45" eb="48">
      <t>ショウニカ</t>
    </rPh>
    <rPh sb="49" eb="52">
      <t>セイシンカ</t>
    </rPh>
    <rPh sb="53" eb="55">
      <t>ゲカ</t>
    </rPh>
    <rPh sb="56" eb="60">
      <t>セイケイゲカ</t>
    </rPh>
    <rPh sb="61" eb="66">
      <t>ノウシンケイゲカ</t>
    </rPh>
    <rPh sb="67" eb="71">
      <t>ケイセイゲカ</t>
    </rPh>
    <rPh sb="72" eb="75">
      <t>ヒフカ</t>
    </rPh>
    <rPh sb="76" eb="80">
      <t>ヒニョウキカ</t>
    </rPh>
    <rPh sb="81" eb="85">
      <t>サンフジンカ</t>
    </rPh>
    <rPh sb="86" eb="88">
      <t>ジビ</t>
    </rPh>
    <rPh sb="93" eb="96">
      <t>トウケイブ</t>
    </rPh>
    <rPh sb="96" eb="98">
      <t>ゲカ</t>
    </rPh>
    <rPh sb="99" eb="102">
      <t>マスイカ</t>
    </rPh>
    <rPh sb="103" eb="106">
      <t>キュウキュウカ</t>
    </rPh>
    <rPh sb="107" eb="111">
      <t>ホウシャセンカ</t>
    </rPh>
    <rPh sb="121" eb="122">
      <t>カ</t>
    </rPh>
    <rPh sb="123" eb="129">
      <t>シカコウクウゲカ</t>
    </rPh>
    <rPh sb="130" eb="135">
      <t>シュウチュウチリョウカ</t>
    </rPh>
    <rPh sb="136" eb="141">
      <t>ソウゴウシンリョウカ</t>
    </rPh>
    <rPh sb="142" eb="146">
      <t>タイオウゲンゴ</t>
    </rPh>
    <rPh sb="153" eb="154">
      <t>モチ</t>
    </rPh>
    <rPh sb="158" eb="160">
      <t>ゲンゴ</t>
    </rPh>
    <rPh sb="161" eb="163">
      <t>タイオウ</t>
    </rPh>
    <rPh sb="163" eb="165">
      <t>カノウ</t>
    </rPh>
    <phoneticPr fontId="1"/>
  </si>
  <si>
    <t>VISA、MASTER、AMEX、JCB、MUFG、DC、NICOS、Diners Club、DISCOVER</t>
    <phoneticPr fontId="46"/>
  </si>
  <si>
    <t>○</t>
    <phoneticPr fontId="46"/>
  </si>
  <si>
    <t>一般財団法人近江愛隣園
今津病院</t>
    <rPh sb="0" eb="2">
      <t>イッパン</t>
    </rPh>
    <rPh sb="2" eb="4">
      <t>ザイダン</t>
    </rPh>
    <rPh sb="4" eb="6">
      <t>ホウジン</t>
    </rPh>
    <rPh sb="6" eb="8">
      <t>オウミ</t>
    </rPh>
    <rPh sb="8" eb="9">
      <t>アイ</t>
    </rPh>
    <rPh sb="9" eb="10">
      <t>トナリ</t>
    </rPh>
    <rPh sb="10" eb="11">
      <t>エン</t>
    </rPh>
    <rPh sb="12" eb="14">
      <t>イマヅ</t>
    </rPh>
    <rPh sb="14" eb="16">
      <t>ビョウイン</t>
    </rPh>
    <phoneticPr fontId="9"/>
  </si>
  <si>
    <t>IMAZU　HOSPITAL</t>
  </si>
  <si>
    <t>520-1605</t>
  </si>
  <si>
    <t>滋賀県高島市今津町南新保87番地1</t>
    <rPh sb="0" eb="12">
      <t>シガケンタカシマシイマヅチョウミナミシンホ</t>
    </rPh>
    <rPh sb="14" eb="16">
      <t>バンチ</t>
    </rPh>
    <phoneticPr fontId="9"/>
  </si>
  <si>
    <t>87-1 Imazutown Minami-Shinbo,
Takashima City,Shiga Prefecture</t>
    <phoneticPr fontId="1"/>
  </si>
  <si>
    <t>0740-22-2238</t>
  </si>
  <si>
    <t xml:space="preserve">月～金曜 9:00～15:00 :EN
</t>
    <rPh sb="0" eb="1">
      <t>ゲツ</t>
    </rPh>
    <rPh sb="2" eb="4">
      <t>キンヨウ</t>
    </rPh>
    <phoneticPr fontId="9"/>
  </si>
  <si>
    <t xml:space="preserve">http://www.oumiairinen.org/ (日本語)
</t>
    <rPh sb="29" eb="32">
      <t>ニホンゴ</t>
    </rPh>
    <phoneticPr fontId="1"/>
  </si>
  <si>
    <t>内科・腎臓内科:EN
整形外科：EN</t>
    <rPh sb="0" eb="2">
      <t>ナイカ</t>
    </rPh>
    <rPh sb="3" eb="5">
      <t>ジンゾウ</t>
    </rPh>
    <rPh sb="5" eb="7">
      <t>ナイカ</t>
    </rPh>
    <rPh sb="11" eb="13">
      <t>セイケイ</t>
    </rPh>
    <rPh sb="13" eb="15">
      <t>ゲカ</t>
    </rPh>
    <phoneticPr fontId="1"/>
  </si>
  <si>
    <t>VISA、MASTER、AMEX、JCB、DC</t>
    <phoneticPr fontId="46"/>
  </si>
  <si>
    <t xml:space="preserve">火・金曜 9:30-16:00 :EN
</t>
    <rPh sb="0" eb="1">
      <t>カ</t>
    </rPh>
    <rPh sb="2" eb="3">
      <t>キン</t>
    </rPh>
    <rPh sb="3" eb="4">
      <t>ヨウ</t>
    </rPh>
    <phoneticPr fontId="9"/>
  </si>
  <si>
    <t>26京都府</t>
    <phoneticPr fontId="10"/>
  </si>
  <si>
    <t>たはた診療所</t>
    <rPh sb="3" eb="6">
      <t>シンリョウジョ</t>
    </rPh>
    <phoneticPr fontId="29"/>
  </si>
  <si>
    <t>Tahata Clinic</t>
  </si>
  <si>
    <t xml:space="preserve">604-8117 </t>
  </si>
  <si>
    <t>京都府京都市中京区堀之上町119番 岡松ビル 3F</t>
    <phoneticPr fontId="9"/>
  </si>
  <si>
    <t>Okamatsu bldg. 3F, 119 Horinoue-cho, Nishiiru, Rokkaku Sakai-machi, Nakagyo-ku, Kyoto-city, ,Kyoto, 604-8117</t>
    <phoneticPr fontId="9"/>
  </si>
  <si>
    <t>075-213-0567</t>
    <phoneticPr fontId="9"/>
  </si>
  <si>
    <t>月-金:9:00-12:00</t>
    <phoneticPr fontId="9"/>
  </si>
  <si>
    <t>http://www.tahata-clinic.jp/ (日本語)</t>
    <phoneticPr fontId="9"/>
  </si>
  <si>
    <t>2604 京都・乙訓</t>
  </si>
  <si>
    <t>医療法人　坂部医院</t>
    <rPh sb="0" eb="2">
      <t>イリョウ</t>
    </rPh>
    <rPh sb="2" eb="4">
      <t>ホウジン</t>
    </rPh>
    <rPh sb="5" eb="7">
      <t>サカベ</t>
    </rPh>
    <rPh sb="7" eb="9">
      <t>イイン</t>
    </rPh>
    <phoneticPr fontId="29"/>
  </si>
  <si>
    <t>Sakabe International Clinic</t>
  </si>
  <si>
    <t xml:space="preserve">604-0933 </t>
  </si>
  <si>
    <t>京都府京都市中京区御幸町通二条下る山本町435番</t>
    <phoneticPr fontId="9"/>
  </si>
  <si>
    <t>435, Yamamotocho, Gokomachi, Nijo, Kyoto, 604-0933</t>
    <phoneticPr fontId="9"/>
  </si>
  <si>
    <t>075-231-1624</t>
    <phoneticPr fontId="9"/>
  </si>
  <si>
    <t>月/火/水/金:9:20-12:30(要予約),18:00-20:30、木/土:9:20-12:30(要予約)</t>
    <rPh sb="36" eb="37">
      <t>モク</t>
    </rPh>
    <rPh sb="38" eb="39">
      <t>ツチ</t>
    </rPh>
    <phoneticPr fontId="9"/>
  </si>
  <si>
    <t>http://www.sakabeclinic.com/ (日本語, 英語)</t>
    <phoneticPr fontId="9"/>
  </si>
  <si>
    <t>内科：EN、ZH、その他：EN、ZH</t>
  </si>
  <si>
    <t>EN、ZH/受付時間内</t>
    <rPh sb="6" eb="8">
      <t>ウケツケ</t>
    </rPh>
    <rPh sb="8" eb="11">
      <t>ジカンナイ</t>
    </rPh>
    <phoneticPr fontId="13"/>
  </si>
  <si>
    <t>医療法人　愛厚会　一色整形外科医院</t>
    <phoneticPr fontId="1"/>
  </si>
  <si>
    <t>Isshiki Seikei Geka</t>
    <phoneticPr fontId="1"/>
  </si>
  <si>
    <t>604-8823</t>
    <phoneticPr fontId="1"/>
  </si>
  <si>
    <t>京都市中京区壬生松原町54-117</t>
  </si>
  <si>
    <t>54-117 Mibu Matsubara-cho, Nakagyo-ku, Kyoto City</t>
    <phoneticPr fontId="1"/>
  </si>
  <si>
    <t>070-4752-9250</t>
  </si>
  <si>
    <t>月-金:9:00-17 :00</t>
  </si>
  <si>
    <t>https://isshiki-seikei.com/outpatient-services/</t>
  </si>
  <si>
    <t>整形外科：EN　内科：EN</t>
    <phoneticPr fontId="1"/>
  </si>
  <si>
    <t>EN受付時間内</t>
    <rPh sb="2" eb="7">
      <t>ウケツケジカンナイ</t>
    </rPh>
    <phoneticPr fontId="13"/>
  </si>
  <si>
    <t>EN受付時間内</t>
  </si>
  <si>
    <t>EN,ZH受付時間内</t>
    <rPh sb="5" eb="10">
      <t>ウケツケジカンナイ</t>
    </rPh>
    <phoneticPr fontId="1"/>
  </si>
  <si>
    <t>社会医療法人西陣健康会　クリニックほりかわ</t>
    <phoneticPr fontId="1"/>
  </si>
  <si>
    <t>Clinic　Horikawa</t>
    <phoneticPr fontId="1"/>
  </si>
  <si>
    <t>602-0056</t>
    <phoneticPr fontId="1"/>
  </si>
  <si>
    <t>京都府京都市上京区堀川通今出川上ル北舟橋町８４５番地</t>
    <phoneticPr fontId="1"/>
  </si>
  <si>
    <t>845,Horikawadori imadegawa agaru kitafunahashicho,Kamigyo-ku,Kyoto,Kyoto,602-0056</t>
    <phoneticPr fontId="1"/>
  </si>
  <si>
    <t>075-441-8185</t>
    <phoneticPr fontId="1"/>
  </si>
  <si>
    <t>月-土：9：00-11：30</t>
    <phoneticPr fontId="1"/>
  </si>
  <si>
    <t>https://www.horikawa-hp.or.jp/index.html（日本語）</t>
    <phoneticPr fontId="1"/>
  </si>
  <si>
    <t>翻訳期の配備・火曜木曜はFRを話せる医師による外来/受付時間内</t>
    <rPh sb="0" eb="2">
      <t>ホンヤク</t>
    </rPh>
    <rPh sb="2" eb="3">
      <t>キ</t>
    </rPh>
    <rPh sb="4" eb="6">
      <t>ハイビ</t>
    </rPh>
    <rPh sb="7" eb="9">
      <t>カヨウ</t>
    </rPh>
    <rPh sb="9" eb="11">
      <t>モクヨウ</t>
    </rPh>
    <rPh sb="15" eb="16">
      <t>ハナ</t>
    </rPh>
    <rPh sb="18" eb="20">
      <t>イシ</t>
    </rPh>
    <rPh sb="23" eb="25">
      <t>ガイライ</t>
    </rPh>
    <rPh sb="26" eb="31">
      <t>ウケツケジカンナイ</t>
    </rPh>
    <phoneticPr fontId="1"/>
  </si>
  <si>
    <t>京都第二赤十字病院</t>
    <rPh sb="0" eb="2">
      <t>キョウト</t>
    </rPh>
    <rPh sb="2" eb="3">
      <t>ダイ</t>
    </rPh>
    <rPh sb="3" eb="4">
      <t>ニ</t>
    </rPh>
    <rPh sb="4" eb="7">
      <t>セキジュウジ</t>
    </rPh>
    <rPh sb="7" eb="9">
      <t>ビョウイン</t>
    </rPh>
    <phoneticPr fontId="29"/>
  </si>
  <si>
    <t>Japanese Red Cross Society Kyoto Daini Hospital</t>
  </si>
  <si>
    <t>602-8026</t>
  </si>
  <si>
    <t>京都府京都市上京区釜座通丸太町上る春帯町355番地の5</t>
    <rPh sb="23" eb="25">
      <t>バンチ</t>
    </rPh>
    <phoneticPr fontId="9"/>
  </si>
  <si>
    <t>355-5 Haruobicho, Marutamachi-agaru, Kamanza-dori, Kamigyo-ku, Kyoto, Kyoto, 602-8026</t>
    <phoneticPr fontId="9"/>
  </si>
  <si>
    <t>075-231-5171</t>
    <phoneticPr fontId="9"/>
  </si>
  <si>
    <t>月-金:8:30-11:00、土日・祝日:救急外来24時間対応</t>
  </si>
  <si>
    <t>https://www.kyoto2.jrc.or.jp/ (日本語)</t>
    <phoneticPr fontId="9"/>
  </si>
  <si>
    <t>救急科：EN、内科：EN、外科：EN、小児科：EN、脳神経外科：EN、泌尿器科：EN、整形外科：EN、眼科：EN、耳鼻咽喉科：EN、産科：EN、婦人科：EN、歯科：EN、その他：EN</t>
  </si>
  <si>
    <t>24時間:
EN
ZH
KO
医療通訳ではない</t>
    <rPh sb="2" eb="4">
      <t>ジカン</t>
    </rPh>
    <rPh sb="15" eb="17">
      <t>イリョウ</t>
    </rPh>
    <rPh sb="17" eb="19">
      <t>ツウヤク</t>
    </rPh>
    <phoneticPr fontId="9"/>
  </si>
  <si>
    <t>京都府立医科大学附属病院</t>
    <rPh sb="0" eb="2">
      <t>キョウト</t>
    </rPh>
    <rPh sb="2" eb="4">
      <t>フリツ</t>
    </rPh>
    <rPh sb="4" eb="6">
      <t>イカ</t>
    </rPh>
    <rPh sb="6" eb="8">
      <t>ダイガク</t>
    </rPh>
    <rPh sb="8" eb="10">
      <t>フゾク</t>
    </rPh>
    <rPh sb="10" eb="12">
      <t>ビョウイン</t>
    </rPh>
    <phoneticPr fontId="29"/>
  </si>
  <si>
    <t>University Hospital Kyoto Prefectural University of Medicine</t>
  </si>
  <si>
    <t>602-8566</t>
  </si>
  <si>
    <t>京都府京都市上京区河原町通広小路上る梶井町465</t>
    <phoneticPr fontId="9"/>
  </si>
  <si>
    <t>465 Kajiicho, Hirokoji-agaru, Kawaramachi-dori, Kamigyo-ku, Kyoto, Kyoto, 602-8566</t>
    <phoneticPr fontId="9"/>
  </si>
  <si>
    <t>075-251-5111</t>
  </si>
  <si>
    <t>月-金:8:45-11:00</t>
    <phoneticPr fontId="9"/>
  </si>
  <si>
    <t>http://www.h.kpu-m.ac.jp/
 (日本語)</t>
    <phoneticPr fontId="13"/>
  </si>
  <si>
    <t>救急科：EN、内科：EN、外科：EN、小児科：EN、精神科：EN、皮膚科：EN、脳神経外科：EN、泌尿器科：EN、整形外科：EN、眼科：EN、耳鼻咽喉科：EN、産科：EN、婦人科：EN、歯科：EN</t>
  </si>
  <si>
    <t>英語
平日
9:00-11:30
13:00-15:00</t>
    <rPh sb="0" eb="2">
      <t>エイゴ</t>
    </rPh>
    <rPh sb="4" eb="6">
      <t>ヘイジツ</t>
    </rPh>
    <phoneticPr fontId="9"/>
  </si>
  <si>
    <t>26京都府</t>
  </si>
  <si>
    <t>医療法人Gi 京都そけいヘルニア日帰り手術Gi外科クリニック</t>
  </si>
  <si>
    <t>Kyoto Inguinal hernia Day surgery Gi Surgeryclinic</t>
    <phoneticPr fontId="13"/>
  </si>
  <si>
    <t>600-8095</t>
  </si>
  <si>
    <t>京都府京都市下京区東洞院通綾小路下る扇酒屋町275-1　KOWA東洞院ビル２階</t>
    <phoneticPr fontId="1"/>
  </si>
  <si>
    <t>KowaBldg.2F 275-1,Hihashinotouindori ayanokouji sagaru ougisakayacho,Shimogyo-ku,Kyoto,Kyoto,600-8095</t>
  </si>
  <si>
    <t>075ｰ352-2100</t>
  </si>
  <si>
    <t>月-金:(外来)14:00～18:00祝日対応</t>
    <phoneticPr fontId="13"/>
  </si>
  <si>
    <t>https://gi-clinic.net/ (日本語・英語）</t>
    <phoneticPr fontId="13"/>
  </si>
  <si>
    <t>消化器外科:EN　外科:EN</t>
    <phoneticPr fontId="13"/>
  </si>
  <si>
    <t>月・水・木・金を英語の話せる医師による外来（14時～18時）:EN</t>
  </si>
  <si>
    <t>医療法人社団恵心会　京都武田病院</t>
    <rPh sb="0" eb="2">
      <t>イリョウ</t>
    </rPh>
    <rPh sb="2" eb="4">
      <t>ホウジン</t>
    </rPh>
    <rPh sb="4" eb="6">
      <t>シャダン</t>
    </rPh>
    <rPh sb="6" eb="8">
      <t>エシン</t>
    </rPh>
    <rPh sb="8" eb="9">
      <t>カイ</t>
    </rPh>
    <rPh sb="10" eb="12">
      <t>キョウト</t>
    </rPh>
    <rPh sb="12" eb="14">
      <t>タケダ</t>
    </rPh>
    <rPh sb="14" eb="16">
      <t>ビョウイン</t>
    </rPh>
    <phoneticPr fontId="29"/>
  </si>
  <si>
    <t>Keishinkai, Kyoto Takeda Hospital</t>
  </si>
  <si>
    <t>600-8884</t>
  </si>
  <si>
    <t>京都府京都市下京区西七条南衣田町11</t>
    <phoneticPr fontId="9"/>
  </si>
  <si>
    <t>11 Nishishichijo Minamikinutacho, Shimogyo-ku, Kyoto, Kyoto, 600-8884</t>
    <phoneticPr fontId="9"/>
  </si>
  <si>
    <t>075-312-7001</t>
  </si>
  <si>
    <t>月-土:8:30-17:00</t>
    <rPh sb="2" eb="3">
      <t>ド</t>
    </rPh>
    <phoneticPr fontId="9"/>
  </si>
  <si>
    <t>http://www.kyototakeda.jp/ (日本語)、http://www.kyototakeda.jp/english/index.html (英語)</t>
  </si>
  <si>
    <t>救急科：EN、内科：EN、外科：EN、小児科：EN、精神科：EN、皮膚科：EN、泌尿器科：EN、整形外科：EN、眼科：EN</t>
  </si>
  <si>
    <t>EN：月～土 8:30-17:00</t>
    <rPh sb="3" eb="4">
      <t>ゲツ</t>
    </rPh>
    <rPh sb="5" eb="6">
      <t>ド</t>
    </rPh>
    <phoneticPr fontId="13"/>
  </si>
  <si>
    <t>EN、ZH/月～土 8:30-17:00、英語・中国語が話せるスタッフの対応</t>
    <rPh sb="6" eb="7">
      <t>ゲツ</t>
    </rPh>
    <rPh sb="8" eb="9">
      <t>ド</t>
    </rPh>
    <rPh sb="21" eb="23">
      <t>エイゴ</t>
    </rPh>
    <rPh sb="24" eb="27">
      <t>チュウゴクゴ</t>
    </rPh>
    <rPh sb="28" eb="29">
      <t>ハナ</t>
    </rPh>
    <rPh sb="36" eb="38">
      <t>タイオウ</t>
    </rPh>
    <phoneticPr fontId="13"/>
  </si>
  <si>
    <t>医療法人財団康生会 武田病院</t>
  </si>
  <si>
    <t>Takeda Hospital</t>
  </si>
  <si>
    <t>600-8558</t>
  </si>
  <si>
    <t xml:space="preserve">京都府京都市下京区塩小路通西洞院東入東塩小路町841番地の5 </t>
    <phoneticPr fontId="9"/>
  </si>
  <si>
    <t>841-5 Higashishiokojicho, Nishinotoin-higashiiru, Shiokoji-dori, Shimogyo-ku, Kyoto, Kyoto, 600-8558</t>
    <phoneticPr fontId="9"/>
  </si>
  <si>
    <t>075-361-1351</t>
  </si>
  <si>
    <t>月-金:8:00-12:30,13:00-16:00（救急外来24時間対応）
土:8:00-12:30
土日・祝日:救急外来24時間対応</t>
    <phoneticPr fontId="9"/>
  </si>
  <si>
    <t>http://www.takedahp.or.jp/koseikai/ （日本語）
https://www.takedahp.or.jp/koseikai/english/
（英語）
https://www.takedahp.or.jp/koseikai/chinese/
（中国語）</t>
  </si>
  <si>
    <t>救急科：EN、ZH、KO
内科：EN、ZH、KO
外科：EN、ZH、KO
皮膚科：EN、ZH、KO
脳神経外科：EN、ZH、KO
泌尿器科：EN、ZH、KO
整形外科：EN、ZH、KO
眼科：EN、ZH、KO
その他：EN、ZH、KO</t>
    <phoneticPr fontId="9"/>
  </si>
  <si>
    <t>VISA
MASTER
AMEX
DinersClub
JCB
中国銀聯</t>
    <phoneticPr fontId="9"/>
  </si>
  <si>
    <t>PayPay
Alipay</t>
  </si>
  <si>
    <t>英語・中国語・イタリア語・韓国語/月-土8時30分～17時</t>
  </si>
  <si>
    <t>英語・中国語・イタリア語・韓国語/月-土8時30分～17時</t>
    <phoneticPr fontId="9"/>
  </si>
  <si>
    <t>英語・中国語・韓国語・ポルトガル語・スペイン語・ロシア語・ベトナム語・タガログ語・インドネシア語・フランス語・ドイツ語・タイ語・ネパール語・イタリア語・マレー語/24時間対応</t>
  </si>
  <si>
    <t>英語/月-土8時30分～17時/英語対応可能な医師が勤務</t>
  </si>
  <si>
    <t>社会福祉法人 京都社会事業財団 京都桂病院</t>
    <rPh sb="0" eb="2">
      <t>シャカイ</t>
    </rPh>
    <rPh sb="2" eb="4">
      <t>フクシ</t>
    </rPh>
    <rPh sb="4" eb="6">
      <t>ホウジン</t>
    </rPh>
    <rPh sb="7" eb="9">
      <t>キョウト</t>
    </rPh>
    <rPh sb="9" eb="11">
      <t>シャカイ</t>
    </rPh>
    <rPh sb="11" eb="13">
      <t>ジギョウ</t>
    </rPh>
    <rPh sb="13" eb="15">
      <t>ザイダン</t>
    </rPh>
    <rPh sb="16" eb="18">
      <t>キョウト</t>
    </rPh>
    <rPh sb="18" eb="19">
      <t>カツラ</t>
    </rPh>
    <rPh sb="19" eb="21">
      <t>ビョウイン</t>
    </rPh>
    <phoneticPr fontId="29"/>
  </si>
  <si>
    <t>Kyoto Social Welfare Foundation Kyoto-Katsura Hospital</t>
  </si>
  <si>
    <t>615-8256</t>
  </si>
  <si>
    <t>京都府京都市西京区山田平尾町17番</t>
    <phoneticPr fontId="9"/>
  </si>
  <si>
    <t>17 Yamada Hiraocho, Nishikyo-ku, Kyoto, Kyoto, 615-8256</t>
    <phoneticPr fontId="9"/>
  </si>
  <si>
    <t>075-391-5811</t>
  </si>
  <si>
    <t>月-金:8:15-11:00,12:30-14:30（午後は予約のみ）、土日・祝日:救急外来24時間対応</t>
    <rPh sb="27" eb="29">
      <t>ゴゴ</t>
    </rPh>
    <rPh sb="30" eb="32">
      <t>ヨヤク</t>
    </rPh>
    <phoneticPr fontId="9"/>
  </si>
  <si>
    <t>http://www.katsura.com/ (日本語)</t>
  </si>
  <si>
    <t>救急科他：EN他（言語に対応した通訳者と一緒に来院いただくことが必要です。）</t>
    <rPh sb="3" eb="4">
      <t>ホカ</t>
    </rPh>
    <rPh sb="7" eb="8">
      <t>ホカ</t>
    </rPh>
    <rPh sb="9" eb="11">
      <t>ゲンゴ</t>
    </rPh>
    <rPh sb="12" eb="14">
      <t>タイオウ</t>
    </rPh>
    <rPh sb="16" eb="18">
      <t>ツウヤク</t>
    </rPh>
    <rPh sb="18" eb="19">
      <t>シャ</t>
    </rPh>
    <rPh sb="20" eb="22">
      <t>イッショ</t>
    </rPh>
    <rPh sb="23" eb="25">
      <t>ライイン</t>
    </rPh>
    <rPh sb="32" eb="34">
      <t>ヒツヨウ</t>
    </rPh>
    <phoneticPr fontId="9"/>
  </si>
  <si>
    <t>VISA、MASTER、AMEX、Diners Club、JCB、中国銀聯</t>
    <phoneticPr fontId="9"/>
  </si>
  <si>
    <t>EN・ZH・KO/5日前までに派遣通訳を予約することが必要（火・水・金のAM）</t>
    <rPh sb="10" eb="11">
      <t>ニチ</t>
    </rPh>
    <rPh sb="11" eb="12">
      <t>マエ</t>
    </rPh>
    <rPh sb="15" eb="17">
      <t>ハケン</t>
    </rPh>
    <rPh sb="17" eb="19">
      <t>ツウヤク</t>
    </rPh>
    <rPh sb="20" eb="22">
      <t>ヨヤク</t>
    </rPh>
    <rPh sb="27" eb="29">
      <t>ヒツヨウ</t>
    </rPh>
    <rPh sb="30" eb="31">
      <t>カ</t>
    </rPh>
    <rPh sb="32" eb="33">
      <t>スイ</t>
    </rPh>
    <rPh sb="34" eb="35">
      <t>キン</t>
    </rPh>
    <phoneticPr fontId="9"/>
  </si>
  <si>
    <t>日ノ下医院</t>
  </si>
  <si>
    <t>Hinoshita  Clinic</t>
  </si>
  <si>
    <t>615-8074</t>
  </si>
  <si>
    <t>京都市西京区桂南巽町 91-4</t>
  </si>
  <si>
    <t>91-4 Minamitatsumi-choKatsura, Nishikyo-kuKyoto,  Kyoto Prefecture 615-8074</t>
    <phoneticPr fontId="1"/>
  </si>
  <si>
    <t>075-383-1555</t>
  </si>
  <si>
    <t>月・水・金:     9:00-13:00,  15:30-19:30木・土：  9:00-13:00,  15:30-18:00火曜・日祝日：休診</t>
    <phoneticPr fontId="1"/>
  </si>
  <si>
    <t>http://hinoshita-clinic.jp</t>
  </si>
  <si>
    <t>内科： EN</t>
  </si>
  <si>
    <t xml:space="preserve"> EN　月・水・金:    9:00-13:00, 15:30-19:30　木・土：  9:00-13:00,  15:30-18:00　火曜・日祝日：休診</t>
    <phoneticPr fontId="1"/>
  </si>
  <si>
    <t>26京都府</t>
    <phoneticPr fontId="13"/>
  </si>
  <si>
    <t>四条タカクラクリニック</t>
  </si>
  <si>
    <t>Shijo TakakuraClinic</t>
    <phoneticPr fontId="13"/>
  </si>
  <si>
    <t>604-8124</t>
  </si>
  <si>
    <t>京都市中京区帯屋町574高倉ビル302</t>
  </si>
  <si>
    <t>302 Takakura building, 574 Obiya-cho, Nakagyo-ku,</t>
  </si>
  <si>
    <t>075-708-2396</t>
  </si>
  <si>
    <t>火、木、土:19:00-21:00（時間外は公式HP・LINEから事前相談）</t>
    <phoneticPr fontId="1"/>
  </si>
  <si>
    <t>https://lin.ee/p2TtQsP</t>
    <phoneticPr fontId="13"/>
  </si>
  <si>
    <t>内科:EN, ZH, VI</t>
    <phoneticPr fontId="1"/>
  </si>
  <si>
    <t>QRコード決済：アリペイ、WeChatPay、LINE Payなど</t>
    <phoneticPr fontId="1"/>
  </si>
  <si>
    <t>公式HP・LINEより事前申し込みで利用可: EN, ZH, VI</t>
  </si>
  <si>
    <t>火・木・土曜　英語を話せる医師によるオンライン診察：19:00-21:00:EN</t>
  </si>
  <si>
    <t>医療法人福清会 任医院</t>
  </si>
  <si>
    <t>NIN　Clinic</t>
  </si>
  <si>
    <t>604-8437</t>
  </si>
  <si>
    <t>京都市中京区西ノ京東中合町18</t>
    <phoneticPr fontId="13"/>
  </si>
  <si>
    <t>18 Nishinokyohigashinakaai cyo, Nkakagyo ku,Kyoto shi, Kyoto prefecture,604-8437</t>
    <phoneticPr fontId="13"/>
  </si>
  <si>
    <t>050-1808- 8352</t>
  </si>
  <si>
    <t>月火水金土9:30-12:00,日祝:休</t>
    <phoneticPr fontId="13"/>
  </si>
  <si>
    <t>https://nin-iin.com/(日本語)</t>
    <phoneticPr fontId="13"/>
  </si>
  <si>
    <t>英語を話せる医師による外来:月火水金土9:30-12:00,日祝:休</t>
    <phoneticPr fontId="13"/>
  </si>
  <si>
    <t>ゆん診療所</t>
    <rPh sb="2" eb="5">
      <t>シンリョウジョ</t>
    </rPh>
    <phoneticPr fontId="29"/>
  </si>
  <si>
    <t>Yoon Clinic</t>
  </si>
  <si>
    <t xml:space="preserve">604-8463 </t>
  </si>
  <si>
    <t>京都府京都市中京区西ノ京円町11番5号</t>
    <phoneticPr fontId="9"/>
  </si>
  <si>
    <t>11-5, Enmachi, Nishinokyo, Nakagyo-ku, Kyoto city, Kyoto, 604-8463</t>
    <phoneticPr fontId="9"/>
  </si>
  <si>
    <t>075-466-5308</t>
  </si>
  <si>
    <t>月/火/木/金:9:00-12:00,15:00-18:00、土:9:00-12:00</t>
  </si>
  <si>
    <t>内科：KO</t>
    <phoneticPr fontId="9"/>
  </si>
  <si>
    <t>京都第一赤十字病院</t>
    <rPh sb="0" eb="2">
      <t>キョウト</t>
    </rPh>
    <rPh sb="2" eb="4">
      <t>ダイイチ</t>
    </rPh>
    <rPh sb="4" eb="7">
      <t>セキジュウジ</t>
    </rPh>
    <rPh sb="7" eb="9">
      <t>ビョウイン</t>
    </rPh>
    <phoneticPr fontId="29"/>
  </si>
  <si>
    <t>Japanese Red Cross Society Kyoto Daiichi Hospital</t>
  </si>
  <si>
    <t>605-0981</t>
  </si>
  <si>
    <t>京都府京都市東山区本町15丁目749番地</t>
    <phoneticPr fontId="9"/>
  </si>
  <si>
    <t>15-749 Hommachi, Higashiyama-ku, Kyoto, Kyoto, 605-0981</t>
    <phoneticPr fontId="9"/>
  </si>
  <si>
    <t>075-561-1121</t>
  </si>
  <si>
    <t>http://www.kyoto1-jrc.org/ (日本語)</t>
  </si>
  <si>
    <t>救急科：EN、ZH、KO、内科：EN、ZH、KO、外科：EN、ZH、KO、小児科：EN、ZH、KO、精神科：EN、ZH、KO、皮膚科：EN、ZH、KO、脳神経外科：EN、ZH、KO、泌尿器科：EN、ZH、KO、整形外科：EN、ZH、KO、眼科：EN、ZH、KO、耳鼻咽喉科：EN、ZH、KO、産科：EN、ZH、KO、婦人科：EN、ZH、KO、歯科：EN、ZH、KO</t>
  </si>
  <si>
    <t>V SA、MASTER、AMEX、Diners Club、JCB</t>
    <phoneticPr fontId="9"/>
  </si>
  <si>
    <t xml:space="preserve"> </t>
    <phoneticPr fontId="1"/>
  </si>
  <si>
    <t>EN:英語　ZH:中国語　KO：韓国語　RU：ロシア語　ES：スペイン語　PT：ポルトガル語　FR：フランス語　TL：タガログ語　VI：ベトナム語　TH：タイ語　手話</t>
    <rPh sb="3" eb="5">
      <t>エイゴ</t>
    </rPh>
    <rPh sb="9" eb="11">
      <t>チュウゴク</t>
    </rPh>
    <rPh sb="11" eb="12">
      <t>ゴ</t>
    </rPh>
    <rPh sb="16" eb="19">
      <t>カンコクゴ</t>
    </rPh>
    <rPh sb="26" eb="27">
      <t>ゴ</t>
    </rPh>
    <rPh sb="35" eb="36">
      <t>ゴ</t>
    </rPh>
    <rPh sb="45" eb="46">
      <t>ゴ</t>
    </rPh>
    <rPh sb="54" eb="55">
      <t>ゴ</t>
    </rPh>
    <rPh sb="63" eb="64">
      <t>ゴ</t>
    </rPh>
    <rPh sb="72" eb="73">
      <t>ゴ</t>
    </rPh>
    <rPh sb="79" eb="80">
      <t>ゴ</t>
    </rPh>
    <rPh sb="81" eb="83">
      <t>シュワ</t>
    </rPh>
    <phoneticPr fontId="13"/>
  </si>
  <si>
    <t>月～金８：３０分～１７：０６英語の対応する事務員を配置</t>
    <rPh sb="0" eb="2">
      <t>ゲツカラ</t>
    </rPh>
    <rPh sb="2" eb="3">
      <t>キン</t>
    </rPh>
    <rPh sb="7" eb="8">
      <t>プン</t>
    </rPh>
    <rPh sb="14" eb="16">
      <t>エイゴ</t>
    </rPh>
    <rPh sb="17" eb="19">
      <t>タイオウ</t>
    </rPh>
    <rPh sb="21" eb="24">
      <t>ジムイン</t>
    </rPh>
    <rPh sb="25" eb="27">
      <t>ハイチ</t>
    </rPh>
    <phoneticPr fontId="13"/>
  </si>
  <si>
    <t>医療法人医仁会 武田総合病院</t>
    <rPh sb="0" eb="4">
      <t>イリョウホウジン</t>
    </rPh>
    <rPh sb="4" eb="5">
      <t>イ</t>
    </rPh>
    <rPh sb="5" eb="6">
      <t>ジン</t>
    </rPh>
    <rPh sb="6" eb="7">
      <t>カイ</t>
    </rPh>
    <rPh sb="8" eb="10">
      <t>タケダ</t>
    </rPh>
    <rPh sb="10" eb="12">
      <t>ソウゴウ</t>
    </rPh>
    <rPh sb="12" eb="14">
      <t>ビョウイン</t>
    </rPh>
    <phoneticPr fontId="29"/>
  </si>
  <si>
    <t>Ijinkai, Takeda General Hospital</t>
  </si>
  <si>
    <t>601-1495</t>
  </si>
  <si>
    <t>京都府京都市伏見区石田森南町28-1</t>
    <phoneticPr fontId="9"/>
  </si>
  <si>
    <t>28-1 Ishida Moriminamicho, Fushimi-ku, Kyoto, Kyoto, 601-1495</t>
    <phoneticPr fontId="9"/>
  </si>
  <si>
    <t>075-572-6331</t>
  </si>
  <si>
    <t>月-土:8:00-12:00、(月ー土のみ)</t>
  </si>
  <si>
    <t>http://www.takedahp.or.jp/ijinkai/ (日本語)</t>
  </si>
  <si>
    <t>救急科：EN、ZH、KO、内科：EN、ZH、KO、外科：EN、ZH、KO、小児科：EN、ZH、KO、皮膚科：EN、ZH、KO、脳神経外科：EN、ZH、KO、泌尿器科：EN、ZH、KO、整形外科：EN、ZH、KO、眼科：EN、ZH、KO、耳鼻咽喉科：EN、ZH、KO、産科：EN、ZH、KO、婦人科：EN、ZH、KO、歯科：EN、ZH、KO</t>
  </si>
  <si>
    <t>火・金・土曜日
9：00-12：00
ZH</t>
    <rPh sb="0" eb="1">
      <t>ヒ</t>
    </rPh>
    <rPh sb="2" eb="3">
      <t>キン</t>
    </rPh>
    <rPh sb="4" eb="5">
      <t>ツチ</t>
    </rPh>
    <rPh sb="5" eb="7">
      <t>ヨウビ</t>
    </rPh>
    <phoneticPr fontId="9"/>
  </si>
  <si>
    <t>24時間
EN
ZH
KO</t>
    <rPh sb="2" eb="4">
      <t>ジカン</t>
    </rPh>
    <phoneticPr fontId="13"/>
  </si>
  <si>
    <t>医療法人社団洛和会　洛和会音羽病院</t>
    <rPh sb="10" eb="11">
      <t>ラク</t>
    </rPh>
    <rPh sb="11" eb="12">
      <t>ワ</t>
    </rPh>
    <rPh sb="12" eb="13">
      <t>カイ</t>
    </rPh>
    <rPh sb="13" eb="15">
      <t>オトワ</t>
    </rPh>
    <rPh sb="15" eb="17">
      <t>ビョウイン</t>
    </rPh>
    <phoneticPr fontId="29"/>
  </si>
  <si>
    <t>Rakuwakai Otowa Hospital</t>
  </si>
  <si>
    <t>607-8062</t>
  </si>
  <si>
    <t>京都府京都市山科区音羽珍事町2</t>
    <phoneticPr fontId="9"/>
  </si>
  <si>
    <t>2 Otowa Chinjicho, Yamashina-ku, Kyoto, Kyoto, 607-8062</t>
    <phoneticPr fontId="9"/>
  </si>
  <si>
    <t>075-593-4111</t>
  </si>
  <si>
    <t>月-金:8:20-12:00,13:00-15:30、土日・祝日:救急外来24時間対応</t>
  </si>
  <si>
    <t>http://www.rakuwa.or.jp/otowa/ (日本語)</t>
  </si>
  <si>
    <t>医療法人社団　洛和会　
洛和会音羽記念病院</t>
    <rPh sb="0" eb="2">
      <t>イリョウ</t>
    </rPh>
    <rPh sb="2" eb="4">
      <t>ホウジン</t>
    </rPh>
    <rPh sb="4" eb="6">
      <t>シャダン</t>
    </rPh>
    <rPh sb="7" eb="8">
      <t>ラク</t>
    </rPh>
    <rPh sb="8" eb="9">
      <t>ワ</t>
    </rPh>
    <rPh sb="9" eb="10">
      <t>カイ</t>
    </rPh>
    <phoneticPr fontId="8"/>
  </si>
  <si>
    <t>RakuwakaiOtowa Memorial Hospital</t>
  </si>
  <si>
    <t>607-8116</t>
  </si>
  <si>
    <t xml:space="preserve">
京都府京都市山科区小山鎮守町29-1</t>
    <phoneticPr fontId="9"/>
  </si>
  <si>
    <t>29-1KoyamaChinjucho,Yamashina-ku,Kyoto,Kyoto,607-8116</t>
    <phoneticPr fontId="9"/>
  </si>
  <si>
    <t>075-594-8010</t>
  </si>
  <si>
    <t>月-土・祝日:8:30-12:00,13:30-16:00</t>
    <phoneticPr fontId="9"/>
  </si>
  <si>
    <t>http://www.rakuwa.or.jp/kinen　(日本語)、 http://www.rakuwa.or.jp/kinen/en　(英語)
http://www.rakuwa.or.jp/kinen/dialysis/zh.html　（中文簡体）
http://www.rakuwa.or.jp/kinen/dialysis/zh-tw.html　（中文繁体）
http://www.rakuwa.or.jp/kinen/dialysis/kr.html　（韓国語）</t>
  </si>
  <si>
    <t>その他：EN、ZH
(外来透析）</t>
    <rPh sb="2" eb="3">
      <t>タ</t>
    </rPh>
    <rPh sb="11" eb="13">
      <t>ガイライ</t>
    </rPh>
    <rPh sb="13" eb="15">
      <t>トウセキ</t>
    </rPh>
    <phoneticPr fontId="9"/>
  </si>
  <si>
    <t>VISA, J-Debit, MasterCard, UC, SAISONCARD, JCB</t>
    <phoneticPr fontId="9"/>
  </si>
  <si>
    <t>西川医院</t>
  </si>
  <si>
    <t>612-8005</t>
  </si>
  <si>
    <t>京都府京都市伏見区桃山町中島町25番</t>
    <rPh sb="3" eb="6">
      <t>キョウトシ</t>
    </rPh>
    <phoneticPr fontId="9"/>
  </si>
  <si>
    <t>25Nakajima-cho,Momoyama-cho,Fushimi-ku,Kyoto-city,Kyoto,612-8005</t>
    <phoneticPr fontId="9"/>
  </si>
  <si>
    <t>075-605-1011</t>
  </si>
  <si>
    <t>月-金:9:00-12:00,17:00-19:30、_x000D_
土:9:00-12:00(要予約)</t>
    <phoneticPr fontId="9"/>
  </si>
  <si>
    <t>救急科：EN、KO、_x000D_
内科：EN、KO、_x000D_
外科：EN、_x000D_
小児科：EN</t>
    <phoneticPr fontId="9"/>
  </si>
  <si>
    <t>医療法人社団林整形外科医院</t>
  </si>
  <si>
    <t>HAYASHIOrthopaedicClinic</t>
  </si>
  <si>
    <t>612-0863</t>
  </si>
  <si>
    <t xml:space="preserve">
京都府京都市伏見区深草藤森町38</t>
    <phoneticPr fontId="9"/>
  </si>
  <si>
    <t>38FukakusaFujinomoricho,Fushimi-ku,Kyoto,Kyoto,612-0863</t>
    <phoneticPr fontId="9"/>
  </si>
  <si>
    <t>075-644-2366</t>
  </si>
  <si>
    <t>月-金:9:00-12:00,16:30-19:30、_x000D_
土:9:00-12:00</t>
    <phoneticPr fontId="9"/>
  </si>
  <si>
    <t>整形外科：EN、ZH</t>
    <phoneticPr fontId="9"/>
  </si>
  <si>
    <t>医療法人同仁会 （社団）　京都九条病院</t>
    <rPh sb="0" eb="2">
      <t>イリョウ</t>
    </rPh>
    <rPh sb="2" eb="4">
      <t>ホウジン</t>
    </rPh>
    <rPh sb="4" eb="6">
      <t>ドウジン</t>
    </rPh>
    <rPh sb="6" eb="7">
      <t>カイ</t>
    </rPh>
    <rPh sb="9" eb="11">
      <t>シャダン</t>
    </rPh>
    <rPh sb="13" eb="15">
      <t>キョウト</t>
    </rPh>
    <rPh sb="15" eb="17">
      <t>クジョウ</t>
    </rPh>
    <rPh sb="17" eb="19">
      <t>ビョウイン</t>
    </rPh>
    <phoneticPr fontId="29"/>
  </si>
  <si>
    <t>Kyoto Kujo Hospital</t>
  </si>
  <si>
    <t xml:space="preserve">601-8453 </t>
  </si>
  <si>
    <t>京都府京都市南区唐橋羅城門町10番</t>
    <phoneticPr fontId="9"/>
  </si>
  <si>
    <t>10, Karahashi Rajomoncho, Minami-ku, Kyoto-city, Kyoto, 601-8453</t>
    <phoneticPr fontId="9"/>
  </si>
  <si>
    <t>075-691-7121</t>
  </si>
  <si>
    <t>月/火/水/木/金/土/日/祝:9:00-12:00(救急対応24時間)</t>
    <rPh sb="2" eb="3">
      <t>カ</t>
    </rPh>
    <rPh sb="4" eb="5">
      <t>スイ</t>
    </rPh>
    <rPh sb="6" eb="7">
      <t>モク</t>
    </rPh>
    <rPh sb="8" eb="9">
      <t>キン</t>
    </rPh>
    <rPh sb="10" eb="11">
      <t>ド</t>
    </rPh>
    <rPh sb="12" eb="13">
      <t>ニチ</t>
    </rPh>
    <rPh sb="14" eb="15">
      <t>シュク</t>
    </rPh>
    <phoneticPr fontId="9"/>
  </si>
  <si>
    <t>http://www.dojinkai.com/kujohp/ (日本語)</t>
  </si>
  <si>
    <t>救急科：EN、ZH、KO、内科：EN、ZH、KO、外科：EN、ZH、KO</t>
  </si>
  <si>
    <t>藤原医院</t>
  </si>
  <si>
    <t>FujiwaraClinic</t>
  </si>
  <si>
    <t>606-8285</t>
  </si>
  <si>
    <t>京都府京都市左京区北白川東久保田町66番</t>
    <phoneticPr fontId="9"/>
  </si>
  <si>
    <t>66Higashikubotacho,Kitashirakawa,Sakyo-ku,Kyoto-city,Kyoto,606-8285</t>
    <phoneticPr fontId="9"/>
  </si>
  <si>
    <t>075-711-8885</t>
  </si>
  <si>
    <t>月/水/金:9:00-12:00,16:30-19:00、_x000D_
火/木/土:9:00-12:00</t>
  </si>
  <si>
    <t>内科：EN、FR</t>
    <phoneticPr fontId="9"/>
  </si>
  <si>
    <t>皮膚科内科小野医院</t>
    <rPh sb="0" eb="3">
      <t>ヒフカ</t>
    </rPh>
    <rPh sb="3" eb="5">
      <t>ナイカ</t>
    </rPh>
    <rPh sb="5" eb="7">
      <t>オノ</t>
    </rPh>
    <rPh sb="7" eb="9">
      <t>イイン</t>
    </rPh>
    <phoneticPr fontId="29"/>
  </si>
  <si>
    <t>Ono Clinic of Dermatology &amp; Internal Medicine</t>
  </si>
  <si>
    <t xml:space="preserve">606-8114 </t>
  </si>
  <si>
    <t>京都市左京区一乗寺北大丸町25小野ビル1F</t>
    <phoneticPr fontId="9"/>
  </si>
  <si>
    <t>Ono Building 1F, 25 Ichijoji Kitaomarucho, Sakyo-ku, Kyoto, Kyoto, 606-8114</t>
    <phoneticPr fontId="9"/>
  </si>
  <si>
    <t>075-723-0077</t>
  </si>
  <si>
    <t>皮膚科：EN、DE、FR、RU</t>
    <rPh sb="0" eb="3">
      <t>ヒフカ</t>
    </rPh>
    <phoneticPr fontId="9"/>
  </si>
  <si>
    <t>医療法人社団中島医院</t>
  </si>
  <si>
    <t>NakajimaClinique</t>
  </si>
  <si>
    <t>606-8203</t>
  </si>
  <si>
    <t>京都府京都市左京区田中関田町1番4号</t>
    <phoneticPr fontId="9"/>
  </si>
  <si>
    <t>1-4,Sekidencho,Tanaka,Sakyo-ku,Kyoto-city,Kyoto,606-8203</t>
    <phoneticPr fontId="9"/>
  </si>
  <si>
    <t>075-723-1833</t>
  </si>
  <si>
    <t>月/火/水/金:9:00-12:00,17:00-20:00、_x000D_
木・土:9:00-12:00</t>
  </si>
  <si>
    <t>http://www.nakajima1992.com/(日本語)</t>
  </si>
  <si>
    <t>医療法人社団　テイ医院</t>
    <rPh sb="0" eb="2">
      <t>イリョウ</t>
    </rPh>
    <rPh sb="2" eb="4">
      <t>ホウジン</t>
    </rPh>
    <rPh sb="4" eb="6">
      <t>シャダン</t>
    </rPh>
    <rPh sb="9" eb="11">
      <t>イイン</t>
    </rPh>
    <phoneticPr fontId="29"/>
  </si>
  <si>
    <t>Tei Clinic</t>
  </si>
  <si>
    <t xml:space="preserve">606-8404 </t>
  </si>
  <si>
    <t>京都府京都市左京区浄土寺下南田町3番地5号</t>
    <rPh sb="18" eb="19">
      <t>チ</t>
    </rPh>
    <phoneticPr fontId="9"/>
  </si>
  <si>
    <t>3-5, Shimominamida-cho, Jodoji, Sakyo-ku, Kyoto-city, Kyoto, 606-8404</t>
    <phoneticPr fontId="9"/>
  </si>
  <si>
    <t>075-752-0556</t>
  </si>
  <si>
    <t>月/水/金:9:00-12:30,16:30-19:00、火/土:9:00-12:30</t>
    <rPh sb="31" eb="32">
      <t>ド</t>
    </rPh>
    <phoneticPr fontId="9"/>
  </si>
  <si>
    <t>http://www.tei.or.jp/ (日本語)</t>
  </si>
  <si>
    <t>救急科：EN、ZH、内科：EN、ZH、外科：EN、ZH、小児科：ZH、皮膚科：EN、ZH、脳神経外科：EN、ZH、泌尿器科：EN、ZH、整形外科：EN、ZH</t>
  </si>
  <si>
    <t>ZH/月・水・金 9:00～12:30、16:30～19:00 、 火・土 9:00～12:30</t>
    <rPh sb="3" eb="4">
      <t>ゲツ</t>
    </rPh>
    <rPh sb="5" eb="6">
      <t>スイ</t>
    </rPh>
    <rPh sb="7" eb="8">
      <t>キン</t>
    </rPh>
    <rPh sb="34" eb="35">
      <t>ヒ</t>
    </rPh>
    <rPh sb="36" eb="37">
      <t>ド</t>
    </rPh>
    <phoneticPr fontId="13"/>
  </si>
  <si>
    <t>ZH/月・水・金 9:00～12:30、16:30～19:00 、 火・土 9:00～12:30</t>
    <rPh sb="3" eb="4">
      <t>ゲツ</t>
    </rPh>
    <rPh sb="5" eb="6">
      <t>スイ</t>
    </rPh>
    <rPh sb="7" eb="8">
      <t>キン</t>
    </rPh>
    <rPh sb="34" eb="35">
      <t>ヒ</t>
    </rPh>
    <rPh sb="36" eb="37">
      <t>ド</t>
    </rPh>
    <phoneticPr fontId="9"/>
  </si>
  <si>
    <t>医療法人 社団 順和会 京都下鴨病院</t>
    <rPh sb="0" eb="2">
      <t>イリョウ</t>
    </rPh>
    <rPh sb="2" eb="4">
      <t>ホウジン</t>
    </rPh>
    <rPh sb="5" eb="7">
      <t>シャダン</t>
    </rPh>
    <rPh sb="8" eb="10">
      <t>スナ</t>
    </rPh>
    <rPh sb="10" eb="11">
      <t>カイ</t>
    </rPh>
    <rPh sb="12" eb="14">
      <t>キョウト</t>
    </rPh>
    <rPh sb="14" eb="15">
      <t>シタ</t>
    </rPh>
    <rPh sb="15" eb="16">
      <t>カモ</t>
    </rPh>
    <rPh sb="16" eb="18">
      <t>ビョウイン</t>
    </rPh>
    <phoneticPr fontId="29"/>
  </si>
  <si>
    <t>Medical Corporation Kyoto Shimogamo Hospital</t>
  </si>
  <si>
    <t>606-0866</t>
  </si>
  <si>
    <t>京都府京都市左京区下鴨東森ヶ前町17番地</t>
    <phoneticPr fontId="9"/>
  </si>
  <si>
    <t>17 Shimogamo Higashimorigamaecho, Sakyo-ku, Kyoto, Kyoto, 606-0866</t>
    <phoneticPr fontId="9"/>
  </si>
  <si>
    <t>075-781-1158</t>
  </si>
  <si>
    <t>月-金:8:00-12:00,17:00-20:00、土:8:00-12:00</t>
    <phoneticPr fontId="9"/>
  </si>
  <si>
    <t>http://www.shimogamo.jp/ (日本語)</t>
  </si>
  <si>
    <t>整形外科：EN</t>
    <phoneticPr fontId="9"/>
  </si>
  <si>
    <t>三浦診療所</t>
  </si>
  <si>
    <t>MiuraShinryosho</t>
  </si>
  <si>
    <t>606-0862</t>
  </si>
  <si>
    <t>京都市左京区下鴨本町１２－４</t>
    <phoneticPr fontId="9"/>
  </si>
  <si>
    <t>12-4ShimogamoHommachi,Sakyo-ku,Kyoto,Kyoto,606-0862</t>
    <phoneticPr fontId="9"/>
  </si>
  <si>
    <t>075-781-2528</t>
  </si>
  <si>
    <t>http://www.miura-shinryosho.jp(日本語)</t>
  </si>
  <si>
    <t>森島医院</t>
  </si>
  <si>
    <t>MorishimaClinic</t>
  </si>
  <si>
    <t>604-8414</t>
    <phoneticPr fontId="1"/>
  </si>
  <si>
    <t>京都府京都市中京区西ノ京小倉町4番</t>
    <phoneticPr fontId="9"/>
  </si>
  <si>
    <t>4,Ogura-cho,Nishinokyo,Nakagyo-ku,Kyotocity,Kyoto,604-8414</t>
    <phoneticPr fontId="9"/>
  </si>
  <si>
    <t>075-811-4073</t>
  </si>
  <si>
    <t>月/火/木/金:9:00-11:30,18:00-20:00、_x000D_
水:9:00-11:30</t>
    <phoneticPr fontId="9"/>
  </si>
  <si>
    <t>内科：EN、_x000D_
小児科：EN、_x000D_
皮膚科：EN</t>
    <phoneticPr fontId="9"/>
  </si>
  <si>
    <t>医療法人社団　小室整形外科医院</t>
    <rPh sb="0" eb="2">
      <t>イリョウ</t>
    </rPh>
    <rPh sb="2" eb="4">
      <t>ホウジン</t>
    </rPh>
    <rPh sb="4" eb="6">
      <t>シャダン</t>
    </rPh>
    <rPh sb="7" eb="9">
      <t>コムロ</t>
    </rPh>
    <rPh sb="9" eb="11">
      <t>セイケイ</t>
    </rPh>
    <rPh sb="11" eb="13">
      <t>ゲカ</t>
    </rPh>
    <rPh sb="13" eb="15">
      <t>イイン</t>
    </rPh>
    <phoneticPr fontId="29"/>
  </si>
  <si>
    <t>KOMURO ORTHOPEDIC CLINIC</t>
  </si>
  <si>
    <t>616-8313</t>
  </si>
  <si>
    <t>京都府京都市右京区嵯峨野開町21</t>
    <rPh sb="6" eb="9">
      <t>ウキョウク</t>
    </rPh>
    <rPh sb="9" eb="12">
      <t>サガノ</t>
    </rPh>
    <rPh sb="12" eb="13">
      <t>ヒラ</t>
    </rPh>
    <rPh sb="13" eb="14">
      <t>マチ</t>
    </rPh>
    <phoneticPr fontId="9"/>
  </si>
  <si>
    <t>21 Sagano Hirakicho, Ukyo-ku, Kyoto, Kyoto, 616-8313</t>
    <phoneticPr fontId="9"/>
  </si>
  <si>
    <t>075-871-0519</t>
  </si>
  <si>
    <t>月/火/水/金:9:00-12:00,17:00-19:30、木/土:9:00-12:00</t>
    <rPh sb="31" eb="32">
      <t>モク</t>
    </rPh>
    <rPh sb="33" eb="34">
      <t>ツチ</t>
    </rPh>
    <phoneticPr fontId="9"/>
  </si>
  <si>
    <t>http://www.komuro-clinic.com (日本語)</t>
    <rPh sb="30" eb="33">
      <t>ニホンゴ</t>
    </rPh>
    <phoneticPr fontId="1"/>
  </si>
  <si>
    <t>皮膚科：EN、整形外科：EN</t>
    <rPh sb="0" eb="3">
      <t>ヒフカ</t>
    </rPh>
    <phoneticPr fontId="9"/>
  </si>
  <si>
    <t>医療法人社団恵仁会　なぎ辻病院</t>
    <phoneticPr fontId="29"/>
  </si>
  <si>
    <t>Nagitsji Hospital</t>
    <phoneticPr fontId="9"/>
  </si>
  <si>
    <t>607-8163</t>
  </si>
  <si>
    <t>京都市山科区椥辻東潰5番1</t>
    <phoneticPr fontId="9"/>
  </si>
  <si>
    <t>5-1 Nagitsuji Higashitsubushi Yamasina-ku,Kyoto-shi,Kyoto-fu 607-8163 Japan</t>
    <phoneticPr fontId="9"/>
  </si>
  <si>
    <t>075-591-1131</t>
  </si>
  <si>
    <t>月曜～金曜 9:00～12:00</t>
    <phoneticPr fontId="9"/>
  </si>
  <si>
    <t>http://www.nagitsuji-hp.jp/(日本語）</t>
    <phoneticPr fontId="29"/>
  </si>
  <si>
    <t>内科:EN、糖尿病内科:EN、外科:EN、総合診療科:EN、皮膚科:EN、婦人科:EN</t>
    <phoneticPr fontId="9"/>
  </si>
  <si>
    <t>QRコード決裁：アリペイ</t>
    <phoneticPr fontId="1"/>
  </si>
  <si>
    <t>状況より中国人の看護師が対応できる</t>
  </si>
  <si>
    <t>洛和会丸太町病院</t>
    <rPh sb="0" eb="3">
      <t>ラクワカイ</t>
    </rPh>
    <rPh sb="3" eb="6">
      <t>マルタマチ</t>
    </rPh>
    <rPh sb="6" eb="8">
      <t>ビョウイン</t>
    </rPh>
    <phoneticPr fontId="29"/>
  </si>
  <si>
    <t>Rakuwakai Marutamati Hospital</t>
    <phoneticPr fontId="1"/>
  </si>
  <si>
    <t>604-8401</t>
    <phoneticPr fontId="1"/>
  </si>
  <si>
    <t>京都府京都市中京区聚楽廻松下町9番7</t>
    <rPh sb="0" eb="3">
      <t>キョウトフ</t>
    </rPh>
    <rPh sb="3" eb="6">
      <t>キョウトシ</t>
    </rPh>
    <rPh sb="6" eb="9">
      <t>ナカギョウク</t>
    </rPh>
    <rPh sb="9" eb="12">
      <t>ジュラクマワリ</t>
    </rPh>
    <rPh sb="12" eb="15">
      <t>マツシタチョウ</t>
    </rPh>
    <rPh sb="16" eb="17">
      <t>バン</t>
    </rPh>
    <phoneticPr fontId="9"/>
  </si>
  <si>
    <t>9-7，kyotoshi,kyotofu,604-8401</t>
    <phoneticPr fontId="9"/>
  </si>
  <si>
    <t>075-801-0351</t>
    <phoneticPr fontId="1"/>
  </si>
  <si>
    <t>月曜～金曜　　　　　　　　　　　　　　　　8：30-16：00　　　　　　　　　　　　　　　　　　</t>
    <rPh sb="0" eb="2">
      <t>ゲツヨウ</t>
    </rPh>
    <rPh sb="3" eb="5">
      <t>キンヨウ</t>
    </rPh>
    <phoneticPr fontId="9"/>
  </si>
  <si>
    <t>http://www.rakuwa.or.jp/maruta/</t>
    <phoneticPr fontId="1"/>
  </si>
  <si>
    <t>救急科：EN
内科：EN</t>
    <rPh sb="0" eb="3">
      <t>キュウキュウカ</t>
    </rPh>
    <rPh sb="7" eb="9">
      <t>ナイカ</t>
    </rPh>
    <phoneticPr fontId="1"/>
  </si>
  <si>
    <t>翻訳機の配備</t>
    <rPh sb="0" eb="3">
      <t>ホンヤクキ</t>
    </rPh>
    <rPh sb="4" eb="6">
      <t>ハイビ</t>
    </rPh>
    <phoneticPr fontId="13"/>
  </si>
  <si>
    <t>宇多野病院</t>
    <rPh sb="0" eb="5">
      <t>ウタノ</t>
    </rPh>
    <phoneticPr fontId="1"/>
  </si>
  <si>
    <t>National Hospital Organization Utano National Hospital</t>
    <phoneticPr fontId="1"/>
  </si>
  <si>
    <t>616-8255</t>
    <phoneticPr fontId="1"/>
  </si>
  <si>
    <t>京都市右京区鳴滝音戸山町８</t>
    <rPh sb="0" eb="3">
      <t>キョウトシ</t>
    </rPh>
    <rPh sb="3" eb="6">
      <t>ウキョウク</t>
    </rPh>
    <rPh sb="6" eb="8">
      <t>ナルタキ</t>
    </rPh>
    <rPh sb="8" eb="12">
      <t>オンドヤマチョウ</t>
    </rPh>
    <phoneticPr fontId="9"/>
  </si>
  <si>
    <t>8 Narutakiondoyamacho, Ukyo Ward, Kyoto City, Kyoto Prefecture, Japan</t>
    <phoneticPr fontId="9"/>
  </si>
  <si>
    <t>075-461-5121</t>
    <phoneticPr fontId="1"/>
  </si>
  <si>
    <t>平日9:00～15:00</t>
    <rPh sb="0" eb="2">
      <t>ヘイジツ</t>
    </rPh>
    <phoneticPr fontId="9"/>
  </si>
  <si>
    <t>https://utano.hosp.go.jp/</t>
    <phoneticPr fontId="1"/>
  </si>
  <si>
    <t>脳神経内科：ＥＮ
循環器内科：ＥＮ
リウマチ科：ＥＮ
小児神経科：ＥＮ
脳神経外科：ＥＮ</t>
    <rPh sb="0" eb="5">
      <t>ノウシンケイナイカ</t>
    </rPh>
    <rPh sb="9" eb="14">
      <t>ジュンカンキナイカ</t>
    </rPh>
    <rPh sb="22" eb="23">
      <t>カ</t>
    </rPh>
    <rPh sb="27" eb="29">
      <t>ショウニ</t>
    </rPh>
    <rPh sb="29" eb="32">
      <t>シンケイカ</t>
    </rPh>
    <rPh sb="36" eb="41">
      <t>ノウシンケイゲカ</t>
    </rPh>
    <phoneticPr fontId="9"/>
  </si>
  <si>
    <t>VISA、Master、JCB、AMEX、Diners、Discover</t>
    <phoneticPr fontId="9"/>
  </si>
  <si>
    <t>すずき内科クリニック</t>
    <rPh sb="3" eb="5">
      <t>ナイカ</t>
    </rPh>
    <phoneticPr fontId="8"/>
  </si>
  <si>
    <t>Suzuki Naika Clinic</t>
  </si>
  <si>
    <t xml:space="preserve">617-0814 </t>
  </si>
  <si>
    <t>京都府長岡京市今里西ノ口7番1号</t>
    <phoneticPr fontId="9"/>
  </si>
  <si>
    <t xml:space="preserve">7-1, Nishinokuchi, Nagaokakyo-city, Kyoto, 617-0814 </t>
    <phoneticPr fontId="9"/>
  </si>
  <si>
    <t>075-955-7998</t>
  </si>
  <si>
    <t>月/火/水/金:9:00-12:00,17:00-19:00、木/土:9:00-12:00</t>
    <rPh sb="33" eb="34">
      <t>ツチ</t>
    </rPh>
    <phoneticPr fontId="9"/>
  </si>
  <si>
    <t>内科：EN、DE、その他：EN、DE</t>
    <phoneticPr fontId="9"/>
  </si>
  <si>
    <t>京都府立医科大学附属　北部医療センター</t>
    <phoneticPr fontId="8"/>
  </si>
  <si>
    <t>North Medical Center
 Kyoto Prefectual University of Mdedicine</t>
  </si>
  <si>
    <t>629-2261</t>
    <phoneticPr fontId="1"/>
  </si>
  <si>
    <t>京都府与謝郡与謝野町宇男山４８１</t>
    <phoneticPr fontId="9"/>
  </si>
  <si>
    <t>481 Otokoyama,Yosano-cho,Yosa-gun,Kyoto-fu,Japan</t>
    <phoneticPr fontId="9"/>
  </si>
  <si>
    <t>0772-46-3371</t>
    <phoneticPr fontId="1"/>
  </si>
  <si>
    <t>平日：再診（予約のある方）８：００～１１：００
　　　初診・再診（予約のない方）：８：３０～１１：００
土日・祝日：休診日（急患は時間外でも診療）</t>
    <phoneticPr fontId="9"/>
  </si>
  <si>
    <t>http://nmc.kpu-m.ac.jp/（日本語）</t>
    <phoneticPr fontId="8"/>
  </si>
  <si>
    <t>内科：EN、外科：EN、小児科：EN、整形外科：EN、眼科
：EN、耳鼻咽喉科：EN</t>
    <rPh sb="0" eb="2">
      <t>ナイカ</t>
    </rPh>
    <phoneticPr fontId="9"/>
  </si>
  <si>
    <t>京丹後市立弥栄病院</t>
    <rPh sb="0" eb="5">
      <t>キョウタンゴシリツ</t>
    </rPh>
    <rPh sb="5" eb="7">
      <t>ヤサカ</t>
    </rPh>
    <rPh sb="7" eb="9">
      <t>ビョウイン</t>
    </rPh>
    <phoneticPr fontId="8"/>
  </si>
  <si>
    <t>Kyotango City  Yasaka Hospital</t>
  </si>
  <si>
    <t>627-0111</t>
    <phoneticPr fontId="1"/>
  </si>
  <si>
    <t>京都府京丹後市弥栄町3452番地の1</t>
    <rPh sb="0" eb="3">
      <t>キョウトフ</t>
    </rPh>
    <rPh sb="3" eb="7">
      <t>キョウタンゴシ</t>
    </rPh>
    <rPh sb="7" eb="9">
      <t>ヤサカ</t>
    </rPh>
    <rPh sb="9" eb="10">
      <t>チョウ</t>
    </rPh>
    <rPh sb="14" eb="16">
      <t>バンチ</t>
    </rPh>
    <phoneticPr fontId="9"/>
  </si>
  <si>
    <t>3452-1 Mizotani Yasaka-cho, Kyotango City Kyoto 627-0111 JAPAN</t>
    <phoneticPr fontId="9"/>
  </si>
  <si>
    <t>0772-65-2003</t>
    <phoneticPr fontId="1"/>
  </si>
  <si>
    <t>月曜～金曜7：30-11：00 12:00-16:00
木曜日のみ夜診（眼科・小児科）15:30-18:00
(救急外来24時間対応)</t>
    <rPh sb="0" eb="2">
      <t>ゲツヨウ</t>
    </rPh>
    <rPh sb="3" eb="5">
      <t>キンヨウ</t>
    </rPh>
    <rPh sb="28" eb="31">
      <t>モクヨウビ</t>
    </rPh>
    <rPh sb="33" eb="34">
      <t>ヨル</t>
    </rPh>
    <rPh sb="34" eb="35">
      <t>シン</t>
    </rPh>
    <rPh sb="36" eb="38">
      <t>ガンカ</t>
    </rPh>
    <rPh sb="39" eb="42">
      <t>ショウニカ</t>
    </rPh>
    <rPh sb="56" eb="58">
      <t>キュウキュウ</t>
    </rPh>
    <rPh sb="58" eb="60">
      <t>ガイライ</t>
    </rPh>
    <rPh sb="62" eb="64">
      <t>ジカン</t>
    </rPh>
    <rPh sb="64" eb="66">
      <t>タイオウ</t>
    </rPh>
    <phoneticPr fontId="9"/>
  </si>
  <si>
    <t>https://www.city.kyotango.lg.jp/yasaka_hospital/index.html（日本語）</t>
    <rPh sb="59" eb="62">
      <t>ニホンゴ</t>
    </rPh>
    <phoneticPr fontId="8"/>
  </si>
  <si>
    <t>内科：EN
外科：EN
小児科：EN
精神科：EN
皮膚科：EN
泌尿器科：EN
整形外科：EN
眼科：EN
耳鼻咽喉科：EN
産婦人科：EN</t>
    <rPh sb="19" eb="21">
      <t>セイシン</t>
    </rPh>
    <rPh sb="64" eb="68">
      <t>サンフジンカ</t>
    </rPh>
    <phoneticPr fontId="9"/>
  </si>
  <si>
    <t>VISA,Master,Diners,Discover,AMEX,JCB</t>
    <phoneticPr fontId="9"/>
  </si>
  <si>
    <t>タブレットによる機械翻訳</t>
    <rPh sb="8" eb="10">
      <t>キカイ</t>
    </rPh>
    <rPh sb="10" eb="12">
      <t>ホンヤク</t>
    </rPh>
    <phoneticPr fontId="13"/>
  </si>
  <si>
    <t>京丹後市立久美浜病院</t>
    <rPh sb="0" eb="5">
      <t>キョウタンゴシリツ</t>
    </rPh>
    <rPh sb="5" eb="8">
      <t>クミハマ</t>
    </rPh>
    <rPh sb="8" eb="10">
      <t>ビョウイン</t>
    </rPh>
    <phoneticPr fontId="29"/>
  </si>
  <si>
    <t>Kyotango City　Kumihama Hospital</t>
  </si>
  <si>
    <t>629-3403</t>
    <phoneticPr fontId="1"/>
  </si>
  <si>
    <t>京都府京丹後市久美浜町161番地</t>
    <rPh sb="0" eb="3">
      <t>キョウトフ</t>
    </rPh>
    <rPh sb="3" eb="7">
      <t>キョウタンゴシ</t>
    </rPh>
    <rPh sb="7" eb="11">
      <t>クミハマチョウ</t>
    </rPh>
    <rPh sb="14" eb="16">
      <t>バンチ</t>
    </rPh>
    <phoneticPr fontId="9"/>
  </si>
  <si>
    <t>161 Kumihama-cho，Kyotango City Kyoto
629-3403 JAPAN</t>
    <phoneticPr fontId="9"/>
  </si>
  <si>
    <t>0772-82-1500</t>
    <phoneticPr fontId="1"/>
  </si>
  <si>
    <t>月曜～金曜7：30-11：00 12:00-14:00
水曜日のみ夜診16:00-18:00
(救急外来24時間対応)</t>
    <rPh sb="0" eb="2">
      <t>ゲツヨウ</t>
    </rPh>
    <rPh sb="3" eb="5">
      <t>キンヨウ</t>
    </rPh>
    <rPh sb="28" eb="31">
      <t>スイヨウビ</t>
    </rPh>
    <rPh sb="33" eb="34">
      <t>ヨル</t>
    </rPh>
    <rPh sb="34" eb="35">
      <t>シン</t>
    </rPh>
    <rPh sb="48" eb="50">
      <t>キュウキュウ</t>
    </rPh>
    <rPh sb="50" eb="52">
      <t>ガイライ</t>
    </rPh>
    <rPh sb="54" eb="56">
      <t>ジカン</t>
    </rPh>
    <rPh sb="56" eb="58">
      <t>タイオウ</t>
    </rPh>
    <phoneticPr fontId="9"/>
  </si>
  <si>
    <t>https://www.city.kyotango.lg.jp/kumihama_hospital/index.html（日本語）</t>
    <rPh sb="61" eb="64">
      <t>ニホンゴ</t>
    </rPh>
    <phoneticPr fontId="1"/>
  </si>
  <si>
    <t>救急科：EN
内科：EN
外科：EN
小児科：EN
泌尿器科：EN
整形外科：EN
歯科口腔外科：EN</t>
    <rPh sb="42" eb="44">
      <t>シカ</t>
    </rPh>
    <rPh sb="44" eb="46">
      <t>コウクウ</t>
    </rPh>
    <rPh sb="46" eb="48">
      <t>ゲカ</t>
    </rPh>
    <phoneticPr fontId="9"/>
  </si>
  <si>
    <t>医療法人福冨士会　京都ルネス病院</t>
    <phoneticPr fontId="29"/>
  </si>
  <si>
    <t>Kyoto Renaiss Hospital</t>
    <phoneticPr fontId="9"/>
  </si>
  <si>
    <t>620-0054</t>
    <phoneticPr fontId="1"/>
  </si>
  <si>
    <t>京都府福知山市末広町４－１３</t>
    <phoneticPr fontId="9"/>
  </si>
  <si>
    <t>4-13 Suehiro-cho,Fukuchiyama-shi,Kyoto-fu,Japan</t>
    <phoneticPr fontId="9"/>
  </si>
  <si>
    <t>0773-22-3550</t>
    <phoneticPr fontId="1"/>
  </si>
  <si>
    <t>平日・土曜日：７：３０～１２：００
日・祝日：休診
※受付時間は診療科により異なる。</t>
    <phoneticPr fontId="9"/>
  </si>
  <si>
    <t>http:// www.renaiss.jp（日本語）</t>
    <phoneticPr fontId="29"/>
  </si>
  <si>
    <t>内・呼内・消内・循内・内視鏡内科・ペインクリニック・内科・小・外・整・形・美・脳・眼・泌・放・リハ・耳鼻咽・喉頭頸部外科・歯・皮・呼外・口・消外・女性乳腺外科・腫外・胸部外科・腹部外科・肝臓外科・膵臓外科・内視鏡外科・外科（がん）・血外・心臓血管外科・大腸肛門外科・泌尿器科(人工透析）・麻・心・婦・脳内・心臓血管内科　EN、ZH</t>
    <phoneticPr fontId="9"/>
  </si>
  <si>
    <t>EN・ZH/対応職員がいれば可能、基本日勤帯</t>
    <rPh sb="6" eb="8">
      <t>タイオウ</t>
    </rPh>
    <rPh sb="8" eb="10">
      <t>ショクイン</t>
    </rPh>
    <rPh sb="14" eb="16">
      <t>カノウ</t>
    </rPh>
    <rPh sb="17" eb="19">
      <t>キホン</t>
    </rPh>
    <rPh sb="19" eb="22">
      <t>ニッキンタイ</t>
    </rPh>
    <phoneticPr fontId="13"/>
  </si>
  <si>
    <t>通訳アプリ等を使用し対応可能。</t>
    <rPh sb="0" eb="2">
      <t>ツウヤク</t>
    </rPh>
    <rPh sb="5" eb="6">
      <t>トウ</t>
    </rPh>
    <rPh sb="7" eb="9">
      <t>シヨウ</t>
    </rPh>
    <rPh sb="10" eb="12">
      <t>タイオウ</t>
    </rPh>
    <rPh sb="12" eb="14">
      <t>カノウ</t>
    </rPh>
    <phoneticPr fontId="13"/>
  </si>
  <si>
    <t>医療法人社団　青葉診療所</t>
    <phoneticPr fontId="29"/>
  </si>
  <si>
    <t>AOBA MEDICAL CLINIC</t>
    <phoneticPr fontId="1"/>
  </si>
  <si>
    <t>625-0051</t>
    <phoneticPr fontId="1"/>
  </si>
  <si>
    <t>舞鶴市行永東町26-6</t>
    <phoneticPr fontId="9"/>
  </si>
  <si>
    <t>26-6 Yukinaga-higashimachi,Maizuru-shi,Kyoto-fu,Japan</t>
    <phoneticPr fontId="9"/>
  </si>
  <si>
    <t>0773-63-7756</t>
    <phoneticPr fontId="1"/>
  </si>
  <si>
    <t>月・金：11:00-13:00、16:00-19:00
火・水：9:00-13:00、16:00-19:00
木・土：9:00-13:00
日・祝日：休診</t>
    <phoneticPr fontId="9"/>
  </si>
  <si>
    <t>内科：KO、その他：KO</t>
    <rPh sb="8" eb="9">
      <t>タ</t>
    </rPh>
    <phoneticPr fontId="1"/>
  </si>
  <si>
    <t>医療法人徳洲会宇治徳洲会病院</t>
    <phoneticPr fontId="1"/>
  </si>
  <si>
    <t>UjitokushukaiMedicalCenter</t>
    <phoneticPr fontId="1"/>
  </si>
  <si>
    <t>611-0041</t>
    <phoneticPr fontId="1"/>
  </si>
  <si>
    <t>京都府宇治市槇島町石橋145番</t>
    <phoneticPr fontId="9"/>
  </si>
  <si>
    <t>145,Ishibashi,Makishimacho,Uji-city,Kyoto,611-0041</t>
    <phoneticPr fontId="9"/>
  </si>
  <si>
    <t>0774-20-1111</t>
    <phoneticPr fontId="1"/>
  </si>
  <si>
    <t>月-金:7:30-12:00,16:30-19:00、_x000D_
土:7:30-12:00(その他は時間外の対応となります)</t>
    <phoneticPr fontId="9"/>
  </si>
  <si>
    <t>http://www.ujitoku.or.jp/(日本語)</t>
    <phoneticPr fontId="1"/>
  </si>
  <si>
    <t>救急科：EN、ZH、KO、_x000D_
内科：EN、ZH、KO、_x000D_
外科：EN、ZH、KO、_x000D_
小児科：EN、ZH、KO、_x000D_
脳神経外科：EN、ZH、KO、_x000D_
泌尿器科：EN、ZH、KO、_x000D_
整形外科：EN、ZH、KO、_x000D_
眼科：EN、ZH、KO、_x000D_
産科：EN、ZH、KO、_x000D_
婦人科：EN、ZH、KO、_x000D_
歯科：EN、ZH、KO</t>
    <phoneticPr fontId="9"/>
  </si>
  <si>
    <t>VISA、MASTER、AMEX、DinersClub、JCB</t>
    <phoneticPr fontId="9"/>
  </si>
  <si>
    <t xml:space="preserve"> </t>
    <phoneticPr fontId="9"/>
  </si>
  <si>
    <t>2605 山城北</t>
  </si>
  <si>
    <t>京都岡本記念病院</t>
    <phoneticPr fontId="8"/>
  </si>
  <si>
    <t>KyotoOkamotoMemoriallHospital</t>
  </si>
  <si>
    <t>613-0034</t>
  </si>
  <si>
    <t xml:space="preserve">
京都府久世郡久御山町佐山西ノ口100番地</t>
    <phoneticPr fontId="9"/>
  </si>
  <si>
    <t>100Nishinokuchi,Sayama,Kumiyama-cho,Kuse-gun,Kyoto,613-0034</t>
    <phoneticPr fontId="9"/>
  </si>
  <si>
    <t>0774-48-5500</t>
  </si>
  <si>
    <t>月-土:8:00-12:00</t>
    <phoneticPr fontId="9"/>
  </si>
  <si>
    <t>http://www.okamoto-hp.or.jp/(日本語)</t>
  </si>
  <si>
    <t>内科：EN、_x000D_
外科：EN、_x000D_
小児科：EN、_x000D_
皮膚科：EN、_x000D_
脳神経外科：EN、_x000D_
泌尿器科：EN、_x000D_
整形外科：EN、_x000D_
眼科：EN、_x000D_
耳鼻咽喉科：EN、_x000D_
婦人科：EN</t>
    <phoneticPr fontId="9"/>
  </si>
  <si>
    <t>あだち眼科</t>
    <rPh sb="3" eb="5">
      <t>ガンカ</t>
    </rPh>
    <phoneticPr fontId="29"/>
  </si>
  <si>
    <t>ADACHI EYE CLINIC</t>
  </si>
  <si>
    <t>614-8111</t>
    <phoneticPr fontId="1"/>
  </si>
  <si>
    <t>京都府八幡市川口小西9-7</t>
    <phoneticPr fontId="9"/>
  </si>
  <si>
    <t>9-7,Kawaguchikonishi,Yawatashi,Kyoto,614-8111</t>
    <phoneticPr fontId="9"/>
  </si>
  <si>
    <t>075-972-2220</t>
    <phoneticPr fontId="1"/>
  </si>
  <si>
    <t>月ー土：9:00-12:00、月・水・金：16:00-19:00</t>
    <phoneticPr fontId="9"/>
  </si>
  <si>
    <t>adachiganka.net</t>
    <phoneticPr fontId="1"/>
  </si>
  <si>
    <t>眼科/EN、ZH（北京語・台湾語）</t>
    <phoneticPr fontId="9"/>
  </si>
  <si>
    <t>EN、ZH（北京語・台湾語）/診療時間内</t>
  </si>
  <si>
    <t>英語、北京語、台湾語を話せる医師が診療時間内に対応</t>
    <rPh sb="11" eb="12">
      <t>ハナ</t>
    </rPh>
    <rPh sb="14" eb="16">
      <t>イシ</t>
    </rPh>
    <rPh sb="23" eb="25">
      <t>タイオウ</t>
    </rPh>
    <phoneticPr fontId="13"/>
  </si>
  <si>
    <t>京都田辺中央病院</t>
    <rPh sb="0" eb="2">
      <t>キョウト</t>
    </rPh>
    <rPh sb="2" eb="8">
      <t>タナベチュウオウビョウイン</t>
    </rPh>
    <phoneticPr fontId="29"/>
  </si>
  <si>
    <t>Kyototanabe Central Hospital</t>
    <phoneticPr fontId="9"/>
  </si>
  <si>
    <t>610-0334</t>
    <phoneticPr fontId="1"/>
  </si>
  <si>
    <t>京都府京田辺市田辺中央6丁目1-6</t>
    <rPh sb="0" eb="3">
      <t>キョウトフ</t>
    </rPh>
    <rPh sb="3" eb="7">
      <t>キョウタナベシ</t>
    </rPh>
    <rPh sb="7" eb="11">
      <t>タナベチュウオウ</t>
    </rPh>
    <rPh sb="12" eb="14">
      <t>チョウメ</t>
    </rPh>
    <phoneticPr fontId="9"/>
  </si>
  <si>
    <t>6-1-6,kyotanabe-shi,kyoto,610-0334</t>
    <phoneticPr fontId="9"/>
  </si>
  <si>
    <t>0774-63-1111</t>
    <phoneticPr fontId="1"/>
  </si>
  <si>
    <t>月-土：8:30～11:00
日：対応不可</t>
    <rPh sb="0" eb="1">
      <t>ゲツ</t>
    </rPh>
    <rPh sb="2" eb="3">
      <t>ド</t>
    </rPh>
    <rPh sb="15" eb="16">
      <t>ニチ</t>
    </rPh>
    <rPh sb="17" eb="19">
      <t>タイオウ</t>
    </rPh>
    <rPh sb="19" eb="21">
      <t>フカ</t>
    </rPh>
    <phoneticPr fontId="9"/>
  </si>
  <si>
    <t>https://chuo.sekitetsukai.kyoto/</t>
    <phoneticPr fontId="29"/>
  </si>
  <si>
    <t>非接触カード決済：楽天Edy、Suica, PASMO, ICOCA、Waon, nanacoなど
QRコード決済：PayPay</t>
    <rPh sb="0" eb="1">
      <t>ヒ</t>
    </rPh>
    <rPh sb="1" eb="3">
      <t>セッショク</t>
    </rPh>
    <rPh sb="6" eb="8">
      <t>ケッサイ</t>
    </rPh>
    <rPh sb="9" eb="11">
      <t>ラクテン</t>
    </rPh>
    <rPh sb="55" eb="57">
      <t>ケッサイ</t>
    </rPh>
    <phoneticPr fontId="1"/>
  </si>
  <si>
    <t>27大阪府</t>
    <phoneticPr fontId="67"/>
  </si>
  <si>
    <t>医療法人徳洲会吹田徳洲会病院</t>
    <rPh sb="0" eb="2">
      <t>イリョウ</t>
    </rPh>
    <rPh sb="2" eb="4">
      <t>ホウジン</t>
    </rPh>
    <rPh sb="4" eb="7">
      <t>トクシュウカイ</t>
    </rPh>
    <rPh sb="7" eb="14">
      <t>ス</t>
    </rPh>
    <phoneticPr fontId="9"/>
  </si>
  <si>
    <t>Suita Tokushukai Hospital</t>
  </si>
  <si>
    <t>565-0814</t>
  </si>
  <si>
    <t>大阪府吹田市千里丘西21-1</t>
    <rPh sb="0" eb="3">
      <t>オオサカフ</t>
    </rPh>
    <rPh sb="3" eb="14">
      <t>ス</t>
    </rPh>
    <phoneticPr fontId="9"/>
  </si>
  <si>
    <t>21-1, Senrioka-nishi Suita-city, 
Osaka 565-0814</t>
  </si>
  <si>
    <t>06-6878-1110</t>
  </si>
  <si>
    <t>月-土）8:00-11:30/月-金）13:00-15:00/16:30-18:30</t>
    <rPh sb="2" eb="3">
      <t>ツチ</t>
    </rPh>
    <rPh sb="17" eb="18">
      <t>キン</t>
    </rPh>
    <phoneticPr fontId="1"/>
  </si>
  <si>
    <t>https://www.suita.tokushukai.or.jp/（日本語）
https://www.suita.tokushukai.or.jp/en/(英語）
https://www.suita.tokushukai.or.jp/zh-cn/（中国語）</t>
    <rPh sb="36" eb="39">
      <t>ニホンゴ</t>
    </rPh>
    <rPh sb="80" eb="82">
      <t>エイゴ</t>
    </rPh>
    <rPh sb="126" eb="129">
      <t>チュウゴクゴ</t>
    </rPh>
    <phoneticPr fontId="9"/>
  </si>
  <si>
    <t>内科、消化器内科（胃腸内科）、腎臓内科、神経内科、糖尿病内科（代謝内科）、皮膚科、小児科、外科、呼吸器外科、心臓血管外科、乳腺外科、消化器外科（胃腸外科）、泌尿器科、脳神経外科、整形外科、形成外科、美容外科、眼科、耳鼻咽喉科、産婦人科、リハビリテーション科、放射線科、麻酔科、病理診断科、救急科、歯科、歯科口腔外科：EN,ZH,ID</t>
    <phoneticPr fontId="1"/>
  </si>
  <si>
    <t>VISA、MASTER、AMEX、Diners、JCB、中国銀聯</t>
    <phoneticPr fontId="9"/>
  </si>
  <si>
    <t>月-金 8：30～16：30 ZH</t>
    <rPh sb="0" eb="1">
      <t>ゲツ</t>
    </rPh>
    <rPh sb="2" eb="3">
      <t>キン</t>
    </rPh>
    <phoneticPr fontId="9"/>
  </si>
  <si>
    <t>月-金 9：00～16：30 ZH,EN</t>
    <rPh sb="0" eb="1">
      <t>ゲツ</t>
    </rPh>
    <rPh sb="2" eb="3">
      <t>キン</t>
    </rPh>
    <phoneticPr fontId="9"/>
  </si>
  <si>
    <t>27大阪府</t>
    <phoneticPr fontId="33"/>
  </si>
  <si>
    <t>大阪大学医学部附属病院</t>
  </si>
  <si>
    <t>Osaka University Hospital</t>
  </si>
  <si>
    <t>565-0871</t>
    <phoneticPr fontId="1"/>
  </si>
  <si>
    <t>吹田市山田丘2-15</t>
  </si>
  <si>
    <t>2-15 Yamadaoka, Suita, Osaka</t>
  </si>
  <si>
    <t>06-6879-5111</t>
    <phoneticPr fontId="1"/>
  </si>
  <si>
    <t>【初診】月-金：8:30-11:00／
【再診】月-金：8:30-11:30／
【予約再診】月-金：8:30-15:00（土・日・祝・12/29-1/3は休診）</t>
    <rPh sb="1" eb="3">
      <t>ショシン</t>
    </rPh>
    <rPh sb="4" eb="5">
      <t>ゲツ</t>
    </rPh>
    <rPh sb="6" eb="7">
      <t>キン</t>
    </rPh>
    <rPh sb="21" eb="23">
      <t>サイシン</t>
    </rPh>
    <rPh sb="41" eb="43">
      <t>ヨヤク</t>
    </rPh>
    <rPh sb="43" eb="45">
      <t>サイシン</t>
    </rPh>
    <rPh sb="61" eb="62">
      <t>ド</t>
    </rPh>
    <rPh sb="63" eb="64">
      <t>ニチ</t>
    </rPh>
    <rPh sb="65" eb="66">
      <t>シュク</t>
    </rPh>
    <rPh sb="77" eb="79">
      <t>キュウシン</t>
    </rPh>
    <phoneticPr fontId="1"/>
  </si>
  <si>
    <t>https://www.hosp.med.osaka-u.ac.jp/</t>
  </si>
  <si>
    <t>内科、循環器内科、消化器内科（胃腸内科）、腎臓内科、呼吸器内科、神経内科、糖尿病内科（代謝内科）、血液内科、老年内科、漢方内科、皮膚科、アレルギー科、リウマチ科、感染症内科、小児科、精神科、呼吸器外科、心臓血管外科、乳腺外科、消化器外科（胃腸外科）、泌尿器科、脳神経外科、整形外科、形成外科、眼科、耳鼻咽喉科、小児外科、産科、婦人科、リハビリテーション科、放射線科、麻酔科、病理診断科、救急科、歯科：EN,ZH,KO,PT,ES,RU,VI,TL,ID,その他</t>
    <rPh sb="3" eb="8">
      <t>ジュンカンキナイカ</t>
    </rPh>
    <rPh sb="26" eb="31">
      <t>コキュウキナイカ</t>
    </rPh>
    <rPh sb="54" eb="56">
      <t>ロウネン</t>
    </rPh>
    <rPh sb="56" eb="58">
      <t>ナイカ</t>
    </rPh>
    <rPh sb="59" eb="61">
      <t>カンポウ</t>
    </rPh>
    <rPh sb="61" eb="63">
      <t>ナイカ</t>
    </rPh>
    <rPh sb="81" eb="84">
      <t>カンセンショウ</t>
    </rPh>
    <rPh sb="84" eb="86">
      <t>ナイカ</t>
    </rPh>
    <phoneticPr fontId="1"/>
  </si>
  <si>
    <t>VISA、MASTER、
AMEX、Diners、
JCB、
その他</t>
    <phoneticPr fontId="1"/>
  </si>
  <si>
    <t>その他</t>
  </si>
  <si>
    <t>病院</t>
    <rPh sb="0" eb="2">
      <t>ビョウイン</t>
    </rPh>
    <phoneticPr fontId="10"/>
  </si>
  <si>
    <t>第三次救急告示医療機関</t>
    <rPh sb="0" eb="1">
      <t>ダイ</t>
    </rPh>
    <rPh sb="1" eb="2">
      <t>３</t>
    </rPh>
    <rPh sb="2" eb="3">
      <t>ツギ</t>
    </rPh>
    <rPh sb="3" eb="5">
      <t>キュウキュウ</t>
    </rPh>
    <rPh sb="5" eb="7">
      <t>コクジ</t>
    </rPh>
    <rPh sb="7" eb="9">
      <t>イリョウ</t>
    </rPh>
    <rPh sb="9" eb="11">
      <t>キカン</t>
    </rPh>
    <phoneticPr fontId="6"/>
  </si>
  <si>
    <t>月-金：9:00-17:00：
EN,ZH,KO,ES,PT,VI,TH,TL,NE,ID,MS,RU,FR,DE,KM,MN,SI,HI,IT,ミャンマー語,ベンガル語</t>
    <rPh sb="0" eb="1">
      <t>ゲツ</t>
    </rPh>
    <rPh sb="2" eb="3">
      <t>キン</t>
    </rPh>
    <rPh sb="78" eb="79">
      <t>ゴ</t>
    </rPh>
    <rPh sb="84" eb="85">
      <t>ゴ</t>
    </rPh>
    <phoneticPr fontId="1"/>
  </si>
  <si>
    <t>月-金：9:00-17:00：
EN,ZH,ES</t>
    <rPh sb="0" eb="1">
      <t>ゲツ</t>
    </rPh>
    <rPh sb="2" eb="3">
      <t>キン</t>
    </rPh>
    <phoneticPr fontId="1"/>
  </si>
  <si>
    <t>月-金：9:00-17:00：
EN,ZH</t>
    <rPh sb="0" eb="1">
      <t>ゲツ</t>
    </rPh>
    <rPh sb="2" eb="3">
      <t>キン</t>
    </rPh>
    <phoneticPr fontId="9"/>
  </si>
  <si>
    <t>月-日：24時間：
EN,ZH,KO,ES,PT,VI,TH,TL,NE,ID,MS,RU,FR,DE,KM,MN,SI,HI,IT,ミャンマー語,ベンガル語</t>
    <rPh sb="0" eb="1">
      <t>ゲツ</t>
    </rPh>
    <rPh sb="2" eb="3">
      <t>ニチ</t>
    </rPh>
    <rPh sb="6" eb="8">
      <t>ジカン</t>
    </rPh>
    <rPh sb="72" eb="73">
      <t>ゴ</t>
    </rPh>
    <rPh sb="78" eb="79">
      <t>ゴ</t>
    </rPh>
    <phoneticPr fontId="1"/>
  </si>
  <si>
    <t>【ポケトーク】
月-日：24時間：
ENはじめ61言語</t>
    <rPh sb="8" eb="9">
      <t>ゲツ</t>
    </rPh>
    <rPh sb="10" eb="11">
      <t>ニチ</t>
    </rPh>
    <rPh sb="14" eb="16">
      <t>ジカン</t>
    </rPh>
    <rPh sb="25" eb="27">
      <t>ゲンゴ</t>
    </rPh>
    <phoneticPr fontId="8"/>
  </si>
  <si>
    <t>社会福祉法人 恩賜財団 
済生会 吹田病院</t>
    <rPh sb="0" eb="2">
      <t>シャカイ</t>
    </rPh>
    <rPh sb="2" eb="4">
      <t>フクシ</t>
    </rPh>
    <rPh sb="4" eb="6">
      <t>ホウジン</t>
    </rPh>
    <rPh sb="7" eb="9">
      <t>オンシ</t>
    </rPh>
    <rPh sb="9" eb="11">
      <t>ザイダン</t>
    </rPh>
    <rPh sb="13" eb="16">
      <t>サイセイカイ</t>
    </rPh>
    <rPh sb="17" eb="19">
      <t>スイタ</t>
    </rPh>
    <rPh sb="19" eb="21">
      <t>ビョウイン</t>
    </rPh>
    <phoneticPr fontId="9"/>
  </si>
  <si>
    <t>Social Welfare Organization
"Saiseikai" imperial Gift 
Foundation lnc
Saiseikai Suita Hospital</t>
  </si>
  <si>
    <t>564-0013</t>
  </si>
  <si>
    <t>大阪府吹田市川園町1番2号</t>
    <rPh sb="0" eb="3">
      <t>オオサカフ</t>
    </rPh>
    <rPh sb="3" eb="6">
      <t>スイタシ</t>
    </rPh>
    <rPh sb="6" eb="9">
      <t>カワゾノチョウ</t>
    </rPh>
    <rPh sb="10" eb="11">
      <t>バン</t>
    </rPh>
    <rPh sb="12" eb="13">
      <t>ゴウ</t>
    </rPh>
    <phoneticPr fontId="9"/>
  </si>
  <si>
    <t>1-2 Kawazonocyo Suita City,Osaka</t>
  </si>
  <si>
    <t>06-6382-1521</t>
  </si>
  <si>
    <t>月-金:8:50-11:00</t>
    <rPh sb="2" eb="3">
      <t>キン</t>
    </rPh>
    <phoneticPr fontId="1"/>
  </si>
  <si>
    <t>http://www.suita.saiseikai.or.jp</t>
  </si>
  <si>
    <t>内科、消化器内科（胃腸内科）、腎臓内科、神経内科、糖尿病内科（代謝内科）、皮膚科、リウマチ科、小児科、精神科、外科、呼吸器外科、心臓血管外科、乳腺外科、消化器外科（胃腸外科）、泌尿器科、整形外科、形成外科、眼科、耳鼻咽喉科、産婦人科、リハビリテーション科、放射線科、麻酔科、救急科、歯科口腔外科：EN,ZH</t>
    <phoneticPr fontId="1"/>
  </si>
  <si>
    <t>VISA、MASTER、AMEX、JCB、Diners</t>
    <phoneticPr fontId="1"/>
  </si>
  <si>
    <t>月-金 8：50-16：00　：ZH</t>
    <rPh sb="2" eb="3">
      <t>キン</t>
    </rPh>
    <phoneticPr fontId="1"/>
  </si>
  <si>
    <t>【ポケトーク】月-金8：50：17：00ENはじめ73言語</t>
    <rPh sb="7" eb="8">
      <t>ゲツ</t>
    </rPh>
    <rPh sb="9" eb="10">
      <t>キン</t>
    </rPh>
    <phoneticPr fontId="1"/>
  </si>
  <si>
    <t>27大阪府</t>
    <phoneticPr fontId="10"/>
  </si>
  <si>
    <t>国立大学法人
大阪大学歯学部附属病院</t>
    <rPh sb="7" eb="9">
      <t>オオサカ</t>
    </rPh>
    <rPh sb="9" eb="11">
      <t>ダイガク</t>
    </rPh>
    <rPh sb="11" eb="14">
      <t>シガクブ</t>
    </rPh>
    <rPh sb="14" eb="16">
      <t>フゾク</t>
    </rPh>
    <rPh sb="16" eb="18">
      <t>ビョウイン</t>
    </rPh>
    <phoneticPr fontId="8"/>
  </si>
  <si>
    <t>Osaka University Dental Hospital</t>
  </si>
  <si>
    <t>565-0871</t>
  </si>
  <si>
    <t>大阪府吹田市山田丘1番8号</t>
    <rPh sb="0" eb="2">
      <t>オオサカ</t>
    </rPh>
    <rPh sb="2" eb="3">
      <t>フ</t>
    </rPh>
    <rPh sb="3" eb="6">
      <t>スイタシ</t>
    </rPh>
    <rPh sb="6" eb="8">
      <t>ヤマダ</t>
    </rPh>
    <rPh sb="8" eb="9">
      <t>オカ</t>
    </rPh>
    <rPh sb="10" eb="11">
      <t>バン</t>
    </rPh>
    <rPh sb="12" eb="13">
      <t>ゴウ</t>
    </rPh>
    <phoneticPr fontId="8"/>
  </si>
  <si>
    <t>1-8 Yamadaoka Suita, Osaka      565-0871</t>
  </si>
  <si>
    <t>06-6879-5111</t>
  </si>
  <si>
    <t>【初診】月－金）8:30-11:30 ／【再診】月-金）8:30～15：00　※再診は全科予約制（土・日・祝・12/29-1/3は休診）</t>
    <rPh sb="1" eb="3">
      <t>ショシン</t>
    </rPh>
    <rPh sb="4" eb="5">
      <t>ゲツ</t>
    </rPh>
    <rPh sb="6" eb="7">
      <t>キン</t>
    </rPh>
    <rPh sb="21" eb="23">
      <t>サイシン</t>
    </rPh>
    <rPh sb="24" eb="25">
      <t>ゲツ</t>
    </rPh>
    <rPh sb="26" eb="27">
      <t>キン</t>
    </rPh>
    <rPh sb="40" eb="42">
      <t>サイシン</t>
    </rPh>
    <rPh sb="43" eb="45">
      <t>ゼンカ</t>
    </rPh>
    <rPh sb="45" eb="48">
      <t>ヨヤクセイ</t>
    </rPh>
    <rPh sb="49" eb="50">
      <t>ツチ</t>
    </rPh>
    <rPh sb="51" eb="52">
      <t>ヒ</t>
    </rPh>
    <rPh sb="53" eb="54">
      <t>シュク</t>
    </rPh>
    <rPh sb="65" eb="67">
      <t>キュウシン</t>
    </rPh>
    <phoneticPr fontId="1"/>
  </si>
  <si>
    <t>https://hospital.dent.osaka-u.ac.jp/（日本語）https://hospital.dent.osaka-u.ac.jp/index-e.html　（英語）</t>
    <rPh sb="37" eb="39">
      <t>ニホン</t>
    </rPh>
    <rPh sb="39" eb="40">
      <t>ゴ</t>
    </rPh>
    <rPh sb="91" eb="93">
      <t>エイゴ</t>
    </rPh>
    <phoneticPr fontId="8"/>
  </si>
  <si>
    <t>保存科、口腔治療・歯周科、予防歯科、小児歯科、口腔補綴科、咀嚼補綴科、矯正科、口腔外科１（制御系）、口腔外科２（修復系）、放射線科、歯科麻酔科：EN</t>
    <rPh sb="0" eb="2">
      <t>ホゾン</t>
    </rPh>
    <rPh sb="2" eb="3">
      <t>カ</t>
    </rPh>
    <rPh sb="4" eb="6">
      <t>コウクウ</t>
    </rPh>
    <rPh sb="6" eb="8">
      <t>チリョウ</t>
    </rPh>
    <rPh sb="9" eb="11">
      <t>シシュウ</t>
    </rPh>
    <rPh sb="11" eb="12">
      <t>カ</t>
    </rPh>
    <rPh sb="13" eb="15">
      <t>ヨボウ</t>
    </rPh>
    <rPh sb="15" eb="17">
      <t>シカ</t>
    </rPh>
    <rPh sb="18" eb="20">
      <t>ショウニ</t>
    </rPh>
    <rPh sb="20" eb="22">
      <t>シカ</t>
    </rPh>
    <rPh sb="23" eb="25">
      <t>コウクウ</t>
    </rPh>
    <rPh sb="25" eb="27">
      <t>ホテツ</t>
    </rPh>
    <rPh sb="27" eb="28">
      <t>カ</t>
    </rPh>
    <rPh sb="29" eb="31">
      <t>ソシャク</t>
    </rPh>
    <rPh sb="31" eb="33">
      <t>ホテツ</t>
    </rPh>
    <rPh sb="33" eb="34">
      <t>カ</t>
    </rPh>
    <rPh sb="35" eb="37">
      <t>キョウセイ</t>
    </rPh>
    <rPh sb="37" eb="38">
      <t>カ</t>
    </rPh>
    <rPh sb="39" eb="41">
      <t>コウクウ</t>
    </rPh>
    <rPh sb="41" eb="43">
      <t>ゲカ</t>
    </rPh>
    <rPh sb="45" eb="48">
      <t>セイギョケイ</t>
    </rPh>
    <rPh sb="50" eb="54">
      <t>コウクウゲカ</t>
    </rPh>
    <rPh sb="56" eb="59">
      <t>シュウフクケイ</t>
    </rPh>
    <rPh sb="61" eb="65">
      <t>ホウシャセンカ</t>
    </rPh>
    <rPh sb="66" eb="68">
      <t>シカ</t>
    </rPh>
    <rPh sb="68" eb="71">
      <t>マスイカ</t>
    </rPh>
    <phoneticPr fontId="8"/>
  </si>
  <si>
    <t>VISA,MASTER,JCB, AMEX,Diners,Discover,NICOS</t>
    <phoneticPr fontId="1"/>
  </si>
  <si>
    <t>〇（救急車等緊急を要する場合のみ受付）</t>
    <rPh sb="2" eb="5">
      <t>キュウキュウシャ</t>
    </rPh>
    <rPh sb="5" eb="6">
      <t>トウ</t>
    </rPh>
    <rPh sb="6" eb="8">
      <t>キンキュウ</t>
    </rPh>
    <rPh sb="9" eb="10">
      <t>ヨウ</t>
    </rPh>
    <rPh sb="12" eb="14">
      <t>バアイ</t>
    </rPh>
    <rPh sb="16" eb="18">
      <t>ウケツケ</t>
    </rPh>
    <phoneticPr fontId="1"/>
  </si>
  <si>
    <t>第一次救急医療機関</t>
  </si>
  <si>
    <t>EN/月-金）8:30～15：00</t>
  </si>
  <si>
    <t>24時間:EN,ZH,KO,ES,PT,VI,TH,FR</t>
  </si>
  <si>
    <t>【ポケトーク】24時間：ENはじめ74言語</t>
    <phoneticPr fontId="1"/>
  </si>
  <si>
    <t>髙尾歯科医院</t>
  </si>
  <si>
    <t>561-0829</t>
  </si>
  <si>
    <t>豊中市千成町3-3-10</t>
  </si>
  <si>
    <t>3-3-10 Sennaricho, Toyonaka, Osaka</t>
  </si>
  <si>
    <t>06-6334-8211</t>
  </si>
  <si>
    <t>月-金：9:00-20:00／土：9:00-17:00（13:00-14:30は休憩時間、日・祝は休診）</t>
    <rPh sb="0" eb="1">
      <t>ゲツ</t>
    </rPh>
    <rPh sb="2" eb="3">
      <t>キン</t>
    </rPh>
    <rPh sb="15" eb="16">
      <t>ド</t>
    </rPh>
    <phoneticPr fontId="7"/>
  </si>
  <si>
    <t>https://takao.dental-net.jp/</t>
  </si>
  <si>
    <t>歯科：EN,ZH,KO,PT,ES,RU,VI,TL,ID</t>
  </si>
  <si>
    <t>クレジットカードを導入していない</t>
  </si>
  <si>
    <t>キャッシュレスサービスを導入していない</t>
  </si>
  <si>
    <t>くぼ歯科クリニック</t>
  </si>
  <si>
    <t>KUBO DENTAL CLINIC</t>
  </si>
  <si>
    <t>561-0881</t>
  </si>
  <si>
    <t>豊中市中桜塚3-10-12　ヴィラ森田1階</t>
  </si>
  <si>
    <t>1F, Villa Morita, 3-10-12 Nakasakurazuka, Toyonaka, Osaka</t>
  </si>
  <si>
    <t>06-6151-5735</t>
  </si>
  <si>
    <t>月-水・金・土：9:00-13:00、14:30-18:30（土は月に1日程度休みあり、祝は休診）</t>
    <rPh sb="0" eb="1">
      <t>ゲツ</t>
    </rPh>
    <rPh sb="2" eb="3">
      <t>スイ</t>
    </rPh>
    <rPh sb="4" eb="5">
      <t>キン</t>
    </rPh>
    <rPh sb="6" eb="7">
      <t>ド</t>
    </rPh>
    <rPh sb="31" eb="32">
      <t>ド</t>
    </rPh>
    <rPh sb="33" eb="34">
      <t>ツキ</t>
    </rPh>
    <rPh sb="36" eb="37">
      <t>ニチ</t>
    </rPh>
    <rPh sb="37" eb="39">
      <t>テイド</t>
    </rPh>
    <rPh sb="39" eb="40">
      <t>ヤス</t>
    </rPh>
    <rPh sb="44" eb="45">
      <t>シュク</t>
    </rPh>
    <phoneticPr fontId="7"/>
  </si>
  <si>
    <t>https://kubodnt.com/</t>
  </si>
  <si>
    <t>歯科：EN、矯正歯科：EN、小児歯科：EN、歯科口腔外科：EN</t>
  </si>
  <si>
    <t>PayPay、Alipay、WeChat Pay、その他</t>
  </si>
  <si>
    <t>みと歯科医院</t>
  </si>
  <si>
    <t>MITO DENTAL CLINIC</t>
  </si>
  <si>
    <t>563-0029</t>
  </si>
  <si>
    <t>池田市五月丘1-7-1</t>
  </si>
  <si>
    <t>1-7-1 Satsukigaoka, Ikeda, Osaka</t>
  </si>
  <si>
    <t>072-752-9450</t>
  </si>
  <si>
    <t>月-水・金・土：9:30-12:00／月-水・金：15:30-18:30（祝は休診）</t>
    <rPh sb="0" eb="1">
      <t>ゲツ</t>
    </rPh>
    <rPh sb="2" eb="3">
      <t>スイ</t>
    </rPh>
    <rPh sb="4" eb="5">
      <t>キン</t>
    </rPh>
    <rPh sb="6" eb="7">
      <t>ツチ</t>
    </rPh>
    <rPh sb="37" eb="38">
      <t>シュク</t>
    </rPh>
    <phoneticPr fontId="7"/>
  </si>
  <si>
    <t>歯科：EN,ZH,VI,FA、小児歯科：EN,ZH,VI,FA</t>
  </si>
  <si>
    <t>月-水・金・土：EN,ZH,VI,FA</t>
    <rPh sb="0" eb="1">
      <t>ゲツ</t>
    </rPh>
    <rPh sb="2" eb="3">
      <t>スイ</t>
    </rPh>
    <rPh sb="4" eb="5">
      <t>キン</t>
    </rPh>
    <rPh sb="6" eb="7">
      <t>ド</t>
    </rPh>
    <phoneticPr fontId="7"/>
  </si>
  <si>
    <t>足立矯正歯科</t>
  </si>
  <si>
    <t>Adachi Orthodontic Office</t>
  </si>
  <si>
    <t>562-0001</t>
  </si>
  <si>
    <t>箕面市箕面5-11-8　峰松ビル2F</t>
  </si>
  <si>
    <t>2F, Minematsu Bldg., 5-11-8 Minoo, Minoo, Osaka</t>
  </si>
  <si>
    <t>072-724-2866</t>
  </si>
  <si>
    <t>土：10:30-12:30／月・水・金・土：14:00-18:00／月・水・金：18:00-20:00（不定期で月に1度、日の診察あり）</t>
    <rPh sb="0" eb="1">
      <t>ド</t>
    </rPh>
    <rPh sb="14" eb="15">
      <t>ゲツ</t>
    </rPh>
    <rPh sb="16" eb="17">
      <t>スイ</t>
    </rPh>
    <rPh sb="18" eb="19">
      <t>キン</t>
    </rPh>
    <rPh sb="20" eb="21">
      <t>ド</t>
    </rPh>
    <rPh sb="52" eb="55">
      <t>フテイキ</t>
    </rPh>
    <rPh sb="56" eb="57">
      <t>ツキ</t>
    </rPh>
    <rPh sb="59" eb="60">
      <t>ド</t>
    </rPh>
    <rPh sb="61" eb="62">
      <t>ヒ</t>
    </rPh>
    <rPh sb="63" eb="65">
      <t>シンサツ</t>
    </rPh>
    <phoneticPr fontId="7"/>
  </si>
  <si>
    <t>https://adachi-ortho.com/</t>
    <phoneticPr fontId="1"/>
  </si>
  <si>
    <t>矯正歯科：EN</t>
  </si>
  <si>
    <t>みなみクリニック</t>
  </si>
  <si>
    <t>minami clinic</t>
  </si>
  <si>
    <t>562-0023</t>
  </si>
  <si>
    <t>箕面市粟生間谷西1-1-12</t>
  </si>
  <si>
    <t>1-1-12 Aomataninishi, Minoo, Osaka</t>
  </si>
  <si>
    <t>072-768-8120</t>
  </si>
  <si>
    <t>月-土：9:00-13:00／月・水：14:00-17:00/火・金：14:00-19:30</t>
    <rPh sb="0" eb="1">
      <t>ゲツ</t>
    </rPh>
    <rPh sb="2" eb="3">
      <t>ド</t>
    </rPh>
    <rPh sb="15" eb="16">
      <t>ゲツ</t>
    </rPh>
    <rPh sb="17" eb="18">
      <t>スイ</t>
    </rPh>
    <rPh sb="31" eb="32">
      <t>カ</t>
    </rPh>
    <rPh sb="33" eb="34">
      <t>キン</t>
    </rPh>
    <phoneticPr fontId="7"/>
  </si>
  <si>
    <t>https://mina-cli.com/</t>
    <phoneticPr fontId="1"/>
  </si>
  <si>
    <t>内科：EN、糖尿病内科（代謝内科）：EN、アレルギー科：EN</t>
  </si>
  <si>
    <t>医療法人大阪エアポート歯科</t>
    <rPh sb="0" eb="4">
      <t>イリョウホウジン</t>
    </rPh>
    <rPh sb="4" eb="6">
      <t>オオサカ</t>
    </rPh>
    <rPh sb="11" eb="13">
      <t>シカ</t>
    </rPh>
    <phoneticPr fontId="1"/>
  </si>
  <si>
    <t>OSAKA AIRPORT DENTAL</t>
    <phoneticPr fontId="1"/>
  </si>
  <si>
    <t>560-0036</t>
  </si>
  <si>
    <t>豊中市蛍池西町3-555　大阪国際空港ターミナルビル中央1階</t>
    <rPh sb="13" eb="15">
      <t>オオサカ</t>
    </rPh>
    <rPh sb="15" eb="17">
      <t>コクサイ</t>
    </rPh>
    <rPh sb="17" eb="19">
      <t>クウコウ</t>
    </rPh>
    <rPh sb="26" eb="28">
      <t>チュウオウ</t>
    </rPh>
    <rPh sb="29" eb="30">
      <t>カイ</t>
    </rPh>
    <phoneticPr fontId="7"/>
  </si>
  <si>
    <t>1F, Osaka International Airport Terminal Bldg. Central Block, 3-555 Hotarugaikenishimachi, Toyonaka, Osaka</t>
  </si>
  <si>
    <t>06-6856-7484</t>
  </si>
  <si>
    <t>月-土：9:00-12:30／月-金：14:00-17:30（不定休あり）</t>
    <rPh sb="0" eb="1">
      <t>ゲツ</t>
    </rPh>
    <rPh sb="2" eb="3">
      <t>ド</t>
    </rPh>
    <rPh sb="15" eb="16">
      <t>ゲツ</t>
    </rPh>
    <rPh sb="17" eb="18">
      <t>キン</t>
    </rPh>
    <rPh sb="31" eb="34">
      <t>フテイキュウ</t>
    </rPh>
    <phoneticPr fontId="7"/>
  </si>
  <si>
    <t>https://nittadental.jp/</t>
    <phoneticPr fontId="1"/>
  </si>
  <si>
    <t>月-土：9:00-12:30：EN／月-金：14:00-17:30：EN</t>
    <rPh sb="0" eb="1">
      <t>ゲツ</t>
    </rPh>
    <rPh sb="2" eb="3">
      <t>ド</t>
    </rPh>
    <rPh sb="18" eb="19">
      <t>ゲツ</t>
    </rPh>
    <rPh sb="20" eb="21">
      <t>キン</t>
    </rPh>
    <phoneticPr fontId="7"/>
  </si>
  <si>
    <t>森歯科医院　小島診療所</t>
  </si>
  <si>
    <t>561-0802</t>
  </si>
  <si>
    <t>豊中市曽根東町3-2-1　ベルビュー曽根2階</t>
  </si>
  <si>
    <t>2F, Bellevue Sone, 3-2-1 Sone Higashinocho, Toyonaka, Osaka</t>
  </si>
  <si>
    <t>06-6862-1494</t>
  </si>
  <si>
    <t>月-土：9:00-12:00／月-金：14:00-19:00（日・祝は休診。他不定休、診察時間短縮あり）</t>
    <rPh sb="0" eb="1">
      <t>ゲツ</t>
    </rPh>
    <rPh sb="2" eb="3">
      <t>ド</t>
    </rPh>
    <rPh sb="15" eb="16">
      <t>ゲツ</t>
    </rPh>
    <rPh sb="17" eb="18">
      <t>キン</t>
    </rPh>
    <rPh sb="31" eb="32">
      <t>ニチ</t>
    </rPh>
    <rPh sb="33" eb="34">
      <t>シュク</t>
    </rPh>
    <rPh sb="35" eb="37">
      <t>キュウシン</t>
    </rPh>
    <rPh sb="38" eb="39">
      <t>ホカ</t>
    </rPh>
    <rPh sb="39" eb="42">
      <t>フテイキュウ</t>
    </rPh>
    <rPh sb="43" eb="45">
      <t>シンサツ</t>
    </rPh>
    <rPh sb="45" eb="47">
      <t>ジカン</t>
    </rPh>
    <rPh sb="47" eb="49">
      <t>タンシュク</t>
    </rPh>
    <phoneticPr fontId="7"/>
  </si>
  <si>
    <t>歯科：EN、小児歯科：EN、歯科口腔外科：EN、</t>
  </si>
  <si>
    <t>めいゆう矯正歯科</t>
  </si>
  <si>
    <t>Meiyu ORTHODONTICS</t>
  </si>
  <si>
    <t>565-0874</t>
  </si>
  <si>
    <t>吹田市古江台4-2-25</t>
  </si>
  <si>
    <t>4-2-25 Furuedai, Suita, Osaka</t>
  </si>
  <si>
    <t>06-6833-5777</t>
  </si>
  <si>
    <t>火-金：14:00-20:00／土：10:00-18:00（日祝は休診）</t>
    <rPh sb="0" eb="1">
      <t>カ</t>
    </rPh>
    <rPh sb="2" eb="3">
      <t>キン</t>
    </rPh>
    <rPh sb="16" eb="17">
      <t>ド</t>
    </rPh>
    <rPh sb="30" eb="31">
      <t>ニチ</t>
    </rPh>
    <rPh sb="31" eb="32">
      <t>シュク</t>
    </rPh>
    <rPh sb="33" eb="35">
      <t>キュウシン</t>
    </rPh>
    <phoneticPr fontId="7"/>
  </si>
  <si>
    <t>http://www.mayyou-kyousei.jp/</t>
    <phoneticPr fontId="1"/>
  </si>
  <si>
    <t>矯正歯科：EN,ZH</t>
  </si>
  <si>
    <t>社会医療法人愛仁会　高槻病院</t>
  </si>
  <si>
    <t>Takatsuki General Hospital</t>
  </si>
  <si>
    <t>569-1192</t>
  </si>
  <si>
    <t>高槻市古曽部町1‐3‐13</t>
  </si>
  <si>
    <t>1-3-13 Kosobecho, Takatsuki, Osaka</t>
  </si>
  <si>
    <t>072-681-3801</t>
  </si>
  <si>
    <t>月-金：8:30-17:00（17:00-8:30は平日救急外来診療、土・日・祝は救急外来診療）</t>
    <rPh sb="0" eb="1">
      <t>ゲツ</t>
    </rPh>
    <rPh sb="2" eb="3">
      <t>キン</t>
    </rPh>
    <phoneticPr fontId="7"/>
  </si>
  <si>
    <t>https://www.takatsuki.aijinkai.or.jp/</t>
  </si>
  <si>
    <t>各科：EN,ZH,KO,PT,ES,RU,VI,TL,ID,FR,DE,台湾語【内科、消化器内科（胃腸内科）、腎臓内科、神経内科、糖尿病内科（代謝内科）、血液内科、皮膚科、小児科、精神科、外科、呼吸器外科、心臓血管外科、乳腺外科、消化器外科（胃腸外科）、泌尿器科、脳神経外科、整形外科、形成外科、眼科、耳鼻いんこう科、小児外科、産婦人科、リハビリテーション科、放射線科、麻酔科、病理診断科、救急科】</t>
    <rPh sb="0" eb="2">
      <t>カクカ</t>
    </rPh>
    <phoneticPr fontId="7"/>
  </si>
  <si>
    <t>第二次救急告示医療機関</t>
  </si>
  <si>
    <t>月-金：8:30-17:00：EN</t>
    <rPh sb="0" eb="1">
      <t>ゲツ</t>
    </rPh>
    <rPh sb="2" eb="3">
      <t>キン</t>
    </rPh>
    <phoneticPr fontId="7"/>
  </si>
  <si>
    <t>月-日：24時間：EN,ZH,KO,PT,ES</t>
    <rPh sb="0" eb="1">
      <t>ゲツ</t>
    </rPh>
    <rPh sb="2" eb="3">
      <t>ニチ</t>
    </rPh>
    <rPh sb="6" eb="8">
      <t>ジカン</t>
    </rPh>
    <phoneticPr fontId="7"/>
  </si>
  <si>
    <t>【機械通訳】月-日：24時間：EN,ZH,KO,PT,ES,VI,RU,TH,TL,NE</t>
    <rPh sb="1" eb="3">
      <t>キカイ</t>
    </rPh>
    <rPh sb="3" eb="5">
      <t>ツウヤク</t>
    </rPh>
    <rPh sb="6" eb="7">
      <t>ゲツ</t>
    </rPh>
    <rPh sb="8" eb="9">
      <t>ニチ</t>
    </rPh>
    <rPh sb="12" eb="14">
      <t>ジカン</t>
    </rPh>
    <phoneticPr fontId="8"/>
  </si>
  <si>
    <t>医療法人　恵仁会　田中病院</t>
  </si>
  <si>
    <t>Medical  Corporation  Keininkai  Tanaka  Hospital</t>
  </si>
  <si>
    <t>567-0861</t>
  </si>
  <si>
    <t>茨木市東奈良3-16-31</t>
  </si>
  <si>
    <t>3-16-31 Higashinara, Ibaraki, Osaka</t>
  </si>
  <si>
    <t>072-635-5831</t>
  </si>
  <si>
    <t>月-土：9:00-12:30／月-金：17:30-19:30</t>
    <rPh sb="0" eb="1">
      <t>ゲツ</t>
    </rPh>
    <rPh sb="2" eb="3">
      <t>ド</t>
    </rPh>
    <rPh sb="15" eb="16">
      <t>ゲツ</t>
    </rPh>
    <rPh sb="17" eb="18">
      <t>キン</t>
    </rPh>
    <phoneticPr fontId="7"/>
  </si>
  <si>
    <t>https://www.tanaka-hsp.or.jp/</t>
  </si>
  <si>
    <t>各科：EN,ZH,KO,VI【内科、消化器内科（胃腸内科）、糖尿病内科（代謝内科）、血液内科、アレルギー科、リウマチ科、小児科、外科、乳腺外科、消化器外科（胃腸外科）、泌尿器科、肛門外科、整形外科、産婦人科、産科、婦人科、リハビリテーション科、放射線科、麻酔科、臨床検査科】</t>
    <rPh sb="0" eb="2">
      <t>カクカ</t>
    </rPh>
    <phoneticPr fontId="7"/>
  </si>
  <si>
    <t>月-日：EN,ZH,KO,PT,ES,VI</t>
    <rPh sb="0" eb="1">
      <t>ゲツ</t>
    </rPh>
    <rPh sb="2" eb="3">
      <t>ニチ</t>
    </rPh>
    <phoneticPr fontId="7"/>
  </si>
  <si>
    <t>医療法人彰樹会　坂谷クリニック</t>
    <phoneticPr fontId="1"/>
  </si>
  <si>
    <t>Med.Co.Shojukai Sakatani Clinic</t>
  </si>
  <si>
    <t>569-0822</t>
  </si>
  <si>
    <t>高槻市津之江町1-44-3</t>
  </si>
  <si>
    <t>1-44-3 Tsunoecho, Takatsuki, Osaka</t>
  </si>
  <si>
    <t>072-670-0155</t>
  </si>
  <si>
    <t>月-土：9:00-12:00／月・火・木・金：16:30-19:30（事務の英語対応は午前中のみ）</t>
    <rPh sb="0" eb="1">
      <t>ゲツ</t>
    </rPh>
    <rPh sb="2" eb="3">
      <t>ド</t>
    </rPh>
    <rPh sb="15" eb="16">
      <t>ゲツ</t>
    </rPh>
    <rPh sb="17" eb="18">
      <t>カ</t>
    </rPh>
    <rPh sb="19" eb="20">
      <t>モク</t>
    </rPh>
    <rPh sb="21" eb="22">
      <t>キン</t>
    </rPh>
    <rPh sb="35" eb="37">
      <t>ジム</t>
    </rPh>
    <rPh sb="38" eb="42">
      <t>エイゴタイオウ</t>
    </rPh>
    <rPh sb="43" eb="46">
      <t>ゴゼンチュウ</t>
    </rPh>
    <phoneticPr fontId="7"/>
  </si>
  <si>
    <t>https://www.eonet.ne.jp/~sakataniclinic/</t>
    <phoneticPr fontId="1"/>
  </si>
  <si>
    <t>内科：EN、消化器内科（胃腸内科）：EN、糖尿病内科（代謝内科）：EN</t>
  </si>
  <si>
    <t>まつい血管内科・静脈瘤クリニック</t>
    <phoneticPr fontId="1"/>
  </si>
  <si>
    <t>Matsui vascular medicine ・ varicose vein clinic</t>
    <phoneticPr fontId="1"/>
  </si>
  <si>
    <t>569-1123</t>
  </si>
  <si>
    <t>大阪府高槻市芥川町1丁目11-2　OSAKAYAビル3階</t>
    <phoneticPr fontId="1"/>
  </si>
  <si>
    <t>3F OSAKAYA Bld, 1-11-2 Akutagawacho,Takatsuki City, Osaka,</t>
    <phoneticPr fontId="1"/>
  </si>
  <si>
    <t>072-686-6000</t>
  </si>
  <si>
    <t>月・火・木・金・土：9:00-12:00／月・火・木・金：13:00-17:00／月・木：17:30-19:00</t>
    <rPh sb="4" eb="5">
      <t>モク</t>
    </rPh>
    <rPh sb="6" eb="7">
      <t>キン</t>
    </rPh>
    <rPh sb="25" eb="26">
      <t>モク</t>
    </rPh>
    <phoneticPr fontId="7"/>
  </si>
  <si>
    <t>http://takatsuki-cl.com</t>
    <phoneticPr fontId="1"/>
  </si>
  <si>
    <t>血管内科</t>
    <rPh sb="0" eb="2">
      <t>ケッカン</t>
    </rPh>
    <rPh sb="2" eb="4">
      <t>ナイカ</t>
    </rPh>
    <phoneticPr fontId="1"/>
  </si>
  <si>
    <t>【ポケトーク】月火木金土：9：00～12：00　月火木金：13：00～17：00　月木：17：30～19：00　：ポケトーク対応言語全て</t>
    <phoneticPr fontId="1"/>
  </si>
  <si>
    <t>医療法人清仁会　水無瀬病院</t>
    <rPh sb="0" eb="7">
      <t>イリョウホウジンセイジンカイ</t>
    </rPh>
    <rPh sb="8" eb="11">
      <t>ミナセ</t>
    </rPh>
    <rPh sb="11" eb="13">
      <t>ビョウイン</t>
    </rPh>
    <phoneticPr fontId="1"/>
  </si>
  <si>
    <t>Minase  Hospital</t>
    <phoneticPr fontId="1"/>
  </si>
  <si>
    <t>618-0012</t>
    <phoneticPr fontId="1"/>
  </si>
  <si>
    <t>大阪府三島郡島本町高浜3丁目2番26号</t>
    <rPh sb="0" eb="3">
      <t>オオサカフ</t>
    </rPh>
    <rPh sb="3" eb="11">
      <t>ミシマグンシマモトチョウタカハマ</t>
    </rPh>
    <phoneticPr fontId="1"/>
  </si>
  <si>
    <t>3-2-26 Takahama Mishimagun Shimamototyou,Osaka</t>
    <phoneticPr fontId="1"/>
  </si>
  <si>
    <t>075-962-5151</t>
    <phoneticPr fontId="1"/>
  </si>
  <si>
    <t>月)-(金)　9:00-12:00, 13:00-16:00 土9:00-12:00</t>
    <rPh sb="0" eb="1">
      <t>ツキ</t>
    </rPh>
    <rPh sb="4" eb="5">
      <t>キン</t>
    </rPh>
    <rPh sb="31" eb="32">
      <t>ド</t>
    </rPh>
    <phoneticPr fontId="1"/>
  </si>
  <si>
    <t>https://minasehp.jp/minase-hospital/</t>
    <phoneticPr fontId="1"/>
  </si>
  <si>
    <t>内科、外科、整形外科、眼科、脳神経外科、泌尿器、皮膚科
EN:英語 ZH:中国語 KO:韓国語 RU:ロシア語 ID:インドネシア語 MS:マレー語 ES:スペイン語 PT:ポルトガル語 FR:フランス語 DE:ドイツ語 FA:ペルシャ語 NE:ネパール語 VI:ベトナム語 TH:タイ語 PO:ポーランド語 RO:ルーマニア語 SI:シンハラ語HI:ヒンディー語 IT:イタリア語 KM:クメール語 AR:アラビア語IS:アイスランド語AF:アフリカーンス語AM:アムハラ語SQ:アルバニア語UK:ウクライナ語UZ:ウズベク語UR:ウルドゥー語NL:オランダ語GL:ガリシア語KN:カンナダ語EL:ギリシャ語HR:クロアチア語JV:ジャワ語SN:スウェーデン語ZU:ズールー語SK:スロバキア語SL:スロベニア語SW:スワヒリ語SU:スンダ語SR:セルビア語SO:ソマリ語TA:タミル語CS:チェコ語ＴＥ:テルグ語ＤＡ:デンマーク語ＴＲ:トルコ語NＯ:ノルウェー語ＨＵ:ハンガリー語ＦＩ:フィンランド語ＢＧ:ブルガリア語ＨＥ:ヘブライ語ＢＮ:ベンガル語ＢＳ:ボスニア語MK:マケドニア語ML:マラヤーラム語MY:ミャンマー語LV:ラトビア語
ポケトークを用いて対応</t>
    <rPh sb="0" eb="2">
      <t>ナイカ</t>
    </rPh>
    <rPh sb="3" eb="5">
      <t>ゲカ</t>
    </rPh>
    <rPh sb="6" eb="10">
      <t>セイケイゲカ</t>
    </rPh>
    <rPh sb="11" eb="13">
      <t>ガンカ</t>
    </rPh>
    <rPh sb="14" eb="19">
      <t>ノウシンケイゲカ</t>
    </rPh>
    <rPh sb="20" eb="23">
      <t>ヒニョウキ</t>
    </rPh>
    <rPh sb="24" eb="27">
      <t>ヒフカ</t>
    </rPh>
    <phoneticPr fontId="1"/>
  </si>
  <si>
    <t>VISA,MASTER,JCB, AMEX,Diners,Discover</t>
    <phoneticPr fontId="1"/>
  </si>
  <si>
    <t>【ポケトーク】月-土：9：00～17：00：ポケトーク対応言語全て</t>
    <rPh sb="9" eb="10">
      <t>ド</t>
    </rPh>
    <phoneticPr fontId="1"/>
  </si>
  <si>
    <t>医療法人徳洲会野崎徳洲会病院</t>
    <rPh sb="0" eb="2">
      <t>イリョウ</t>
    </rPh>
    <rPh sb="2" eb="4">
      <t>ホウジン</t>
    </rPh>
    <rPh sb="4" eb="7">
      <t>トクシュウカイ</t>
    </rPh>
    <rPh sb="7" eb="9">
      <t>ノザキ</t>
    </rPh>
    <rPh sb="9" eb="12">
      <t>トクシュウカイ</t>
    </rPh>
    <rPh sb="12" eb="14">
      <t>ビョウイン</t>
    </rPh>
    <phoneticPr fontId="9"/>
  </si>
  <si>
    <t>Nozakitokushukai Hospital</t>
  </si>
  <si>
    <t>574-0074</t>
  </si>
  <si>
    <t>大阪府大東市谷川2-10-50</t>
    <rPh sb="0" eb="3">
      <t>オオサカフ</t>
    </rPh>
    <rPh sb="3" eb="6">
      <t>ダイトウシ</t>
    </rPh>
    <rPh sb="6" eb="8">
      <t>タニカワ</t>
    </rPh>
    <phoneticPr fontId="9"/>
  </si>
  <si>
    <t>2-10-50,Tanikawa,Daitoshi,Osakafu,574-0074</t>
  </si>
  <si>
    <t>072-874-1641</t>
  </si>
  <si>
    <t>月-金:8:00-11:45/15:00-19:00（救急外来24時間対応)
土日・祝日：救急外来24時間対応</t>
    <rPh sb="27" eb="29">
      <t>キュウキュウ</t>
    </rPh>
    <rPh sb="29" eb="31">
      <t>ガイライ</t>
    </rPh>
    <rPh sb="33" eb="35">
      <t>ジカン</t>
    </rPh>
    <rPh sb="35" eb="37">
      <t>タイオウ</t>
    </rPh>
    <rPh sb="39" eb="41">
      <t>ドニチ</t>
    </rPh>
    <rPh sb="42" eb="44">
      <t>シュクジツ</t>
    </rPh>
    <phoneticPr fontId="9"/>
  </si>
  <si>
    <t>https://nozaki.tokushukai.or.jp/</t>
  </si>
  <si>
    <t>内科、消化器内科（胃腸内科）、腎臓内科、神経内科、糖尿病内科（代謝内科）、皮膚科、小児科、外科、呼吸器外科、心臓血管外科、乳腺外科、泌尿器科、肛門外科、脳神経外科、整形外科、眼科、婦人科、リハビリテーション科、放射線科、麻酔科、病理診断科、救急科、歯科口腔外科：EN,ZH,KO,PT,ES,RU,VI</t>
    <phoneticPr fontId="1"/>
  </si>
  <si>
    <t>VISA、MASTER、Diners、JCB</t>
    <phoneticPr fontId="1"/>
  </si>
  <si>
    <t>24時間：EN,ZH,KO,ES,PT,VI,TH/8:30-24:00：RU</t>
    <phoneticPr fontId="1"/>
  </si>
  <si>
    <t>関西医科大学附属病院</t>
  </si>
  <si>
    <t>KANSAI MEDICAL UNIVERSITY HOSPITAL</t>
  </si>
  <si>
    <t>573-1191</t>
  </si>
  <si>
    <t>枚方市新町2-3-1</t>
    <phoneticPr fontId="1"/>
  </si>
  <si>
    <t>2-3-1 Shimmachi, Hirakata, Osaka</t>
    <phoneticPr fontId="1"/>
  </si>
  <si>
    <t>072-804-0101</t>
  </si>
  <si>
    <t>月-土：8:30-11:30</t>
    <rPh sb="0" eb="1">
      <t>ゲツ</t>
    </rPh>
    <rPh sb="2" eb="3">
      <t>ド</t>
    </rPh>
    <phoneticPr fontId="1"/>
  </si>
  <si>
    <t>http://www.kmu.ac.jp/hirakata/</t>
  </si>
  <si>
    <t>内科：ENZHKOES、消化器内科（胃腸内科）：ENZHKOES、腎臓内科：ENZHKOES、神経内科：ENZHKOES、糖尿病内科（代謝内科）：ENZHKOES、皮膚科：ENZHKOES、リウマチ科：ENZHKOES、感染症内科：ENZHKOES、小児科：ENZHKOES、精神科：ENZHKOES、心療内科：ENZHKOES、外科：ENZHKOES、呼吸器外科：ENZHKOES、心臓血管外科：ENZHKOES、乳腺外科：ENZHKOES、消化器外科（胃腸外科）：ENZHKOES、泌尿器科：ENZHKOES、脳神経外科：ENZHKOES、整形外科：ENZHKOES、形成外科：ENZHKOES、眼科：ENZHKOES、耳鼻いんこう科：ENZHKOES、小児外科：ENZHKOES、産婦人科：ENZHKOES、産科：ENZHKOES、婦人科：ENZHKOES、リハビリテーション科：ENZHKOES、放射線科：ENZHKOES、麻酔科：ENZHKOES、病理診断科：ENZHKOES、臨床検査科：ENZHKOES、救急科：ENZHKOES、歯科：ENZHKOES、歯科口腔外科：ENZHKOES</t>
  </si>
  <si>
    <t>第二次救急告示医療機関、第三次救急告示医療機関</t>
  </si>
  <si>
    <t>【医療通訳派遣（予約制）、ポケトーク】月-土：8:30-17:00：EN,ES,ZH,KO</t>
    <rPh sb="19" eb="20">
      <t>ゲツ</t>
    </rPh>
    <rPh sb="21" eb="22">
      <t>ド</t>
    </rPh>
    <phoneticPr fontId="8"/>
  </si>
  <si>
    <t>関西医科大学総合医療センター</t>
  </si>
  <si>
    <t xml:space="preserve">Kansai Medical University Medical Center </t>
  </si>
  <si>
    <t>570-8507</t>
  </si>
  <si>
    <t>守口市文園町10‐15</t>
  </si>
  <si>
    <t>10-15 Fumizonocho, Moriguchi, Osaka</t>
  </si>
  <si>
    <t>06-6992-1001</t>
  </si>
  <si>
    <t>月-土：8:30-11:30</t>
    <rPh sb="0" eb="1">
      <t>ゲツ</t>
    </rPh>
    <rPh sb="2" eb="3">
      <t>ド</t>
    </rPh>
    <phoneticPr fontId="7"/>
  </si>
  <si>
    <t>http://www.kmu.ac.jp/takii/</t>
  </si>
  <si>
    <t>各科：EN【消化器内科（胃腸内科）、腎臓内科、神経内科、糖尿病内科（代謝内科）、血液内科、皮膚科、リウマチ科、小児科、精神科、外科、呼吸器外科、心臓血管外科、乳腺外科、消化器外科（胃腸外科）、泌尿器科、脳神経外科、整形外科、形成外科、眼科、耳鼻いんこう科、産婦人科、リハビリテーション科、放射線科、麻酔科、救急科、歯科、歯科口腔外科】、渡航外来：EN,ZH</t>
    <rPh sb="0" eb="2">
      <t>カクカ</t>
    </rPh>
    <phoneticPr fontId="7"/>
  </si>
  <si>
    <t>第二次救急医療機関、第三次救急医療機関</t>
  </si>
  <si>
    <t>前田歯科医院</t>
    <rPh sb="4" eb="6">
      <t>イイン</t>
    </rPh>
    <phoneticPr fontId="1"/>
  </si>
  <si>
    <t>MAEDA DENTAL CLINIC</t>
  </si>
  <si>
    <t>572-0004</t>
    <phoneticPr fontId="1"/>
  </si>
  <si>
    <t>寝屋川市成田町11-5</t>
    <phoneticPr fontId="1"/>
  </si>
  <si>
    <t>11-5 Naritacho, Neyagawa, Osaka</t>
    <phoneticPr fontId="1"/>
  </si>
  <si>
    <t>072-834-8637</t>
  </si>
  <si>
    <t>月-水・金・土：9:00-13:00、15:00-19:00</t>
    <rPh sb="0" eb="1">
      <t>ゲツ</t>
    </rPh>
    <rPh sb="2" eb="3">
      <t>スイ</t>
    </rPh>
    <rPh sb="4" eb="5">
      <t>キン</t>
    </rPh>
    <rPh sb="6" eb="7">
      <t>ド</t>
    </rPh>
    <phoneticPr fontId="7"/>
  </si>
  <si>
    <t>https://maeda.dental-net.jp/</t>
  </si>
  <si>
    <t>歯科：EN,FR、小児歯科：EN,FR</t>
  </si>
  <si>
    <t>キャッシュレスサービスを導入していない</t>
    <phoneticPr fontId="1"/>
  </si>
  <si>
    <t>谷村皮フ科</t>
    <phoneticPr fontId="1"/>
  </si>
  <si>
    <t>Tanimura Dermatology Clinic</t>
    <phoneticPr fontId="1"/>
  </si>
  <si>
    <t>572-0084</t>
    <phoneticPr fontId="1"/>
  </si>
  <si>
    <t>寝屋川市香里南之町20－8</t>
    <phoneticPr fontId="1"/>
  </si>
  <si>
    <t>20-8 Koriminaminocho, Neyagawa, Osaka</t>
    <phoneticPr fontId="1"/>
  </si>
  <si>
    <t>072-832-0333</t>
    <phoneticPr fontId="1"/>
  </si>
  <si>
    <t>月～土：9:30-12:00／月～金：13:30-16:00／月・火・金：16:00-19:00</t>
    <rPh sb="2" eb="3">
      <t>ツチ</t>
    </rPh>
    <rPh sb="31" eb="32">
      <t>ガツ</t>
    </rPh>
    <rPh sb="33" eb="34">
      <t>ヒ</t>
    </rPh>
    <rPh sb="35" eb="36">
      <t>キン</t>
    </rPh>
    <phoneticPr fontId="1"/>
  </si>
  <si>
    <t>https://tanimurahifuka.com/</t>
    <phoneticPr fontId="1"/>
  </si>
  <si>
    <t>皮膚科：EN</t>
    <phoneticPr fontId="1"/>
  </si>
  <si>
    <t>医療法人保坂小児クリニック</t>
  </si>
  <si>
    <t>Hosaka kids clinic</t>
  </si>
  <si>
    <t>573-0084</t>
  </si>
  <si>
    <t>枚方市香里ケ丘3-12-1</t>
  </si>
  <si>
    <t>3-12-1 Korigaoka, Hirakata, Osaka</t>
  </si>
  <si>
    <t>072-854-0413</t>
  </si>
  <si>
    <t>月-土：8:30-12:00／月・火・木・金：15:30-18:30</t>
    <rPh sb="0" eb="1">
      <t>ゲツ</t>
    </rPh>
    <rPh sb="2" eb="3">
      <t>ド</t>
    </rPh>
    <rPh sb="15" eb="16">
      <t>ゲツ</t>
    </rPh>
    <rPh sb="17" eb="18">
      <t>カ</t>
    </rPh>
    <rPh sb="19" eb="20">
      <t>モク</t>
    </rPh>
    <rPh sb="21" eb="22">
      <t>キン</t>
    </rPh>
    <phoneticPr fontId="7"/>
  </si>
  <si>
    <t>https://www.hosaka-kids.com/</t>
  </si>
  <si>
    <t>かとう泌尿器科・内科・外科クリニック</t>
  </si>
  <si>
    <t>kato clinic</t>
  </si>
  <si>
    <t>573-0103</t>
  </si>
  <si>
    <t>枚方市長尾荒阪1-2889-1</t>
  </si>
  <si>
    <t>1-2889-1 Nagao Arasaka, Hirakata, Osaka</t>
  </si>
  <si>
    <t>072-896-5703</t>
  </si>
  <si>
    <t>月-土：9:00-13:00／月-水・金：16:00-19:00</t>
    <rPh sb="0" eb="1">
      <t>ゲツ</t>
    </rPh>
    <rPh sb="2" eb="3">
      <t>ド</t>
    </rPh>
    <rPh sb="15" eb="16">
      <t>ゲツ</t>
    </rPh>
    <rPh sb="17" eb="18">
      <t>スイ</t>
    </rPh>
    <rPh sb="19" eb="20">
      <t>キン</t>
    </rPh>
    <phoneticPr fontId="7"/>
  </si>
  <si>
    <t>https://kato-urology.com/</t>
  </si>
  <si>
    <t>内科：EN、外科：EN、泌尿器科：EN</t>
  </si>
  <si>
    <t>木・金：9:00-13:00：ZH</t>
    <rPh sb="0" eb="1">
      <t>モク</t>
    </rPh>
    <rPh sb="2" eb="3">
      <t>キン</t>
    </rPh>
    <phoneticPr fontId="8"/>
  </si>
  <si>
    <t>医療法人イワサクリニック</t>
  </si>
  <si>
    <t>IWASA CLINIC</t>
  </si>
  <si>
    <t>573-0086</t>
  </si>
  <si>
    <t>枚方市香里園町9-22</t>
  </si>
  <si>
    <t>9-22 Koriencho, Hirakata, Osaka</t>
  </si>
  <si>
    <t>072-831-1666</t>
  </si>
  <si>
    <t>月・火・木・金：9:00-12:00／月・火・金：15:30-17:00／●：17:00-20:00</t>
    <rPh sb="0" eb="1">
      <t>ゲツ</t>
    </rPh>
    <rPh sb="2" eb="3">
      <t>カ</t>
    </rPh>
    <rPh sb="4" eb="5">
      <t>モク</t>
    </rPh>
    <rPh sb="6" eb="7">
      <t>キン</t>
    </rPh>
    <rPh sb="19" eb="20">
      <t>ゲツ</t>
    </rPh>
    <rPh sb="21" eb="22">
      <t>カ</t>
    </rPh>
    <rPh sb="23" eb="24">
      <t>キン</t>
    </rPh>
    <phoneticPr fontId="7"/>
  </si>
  <si>
    <t>https://www.iwasaclinic.com/</t>
  </si>
  <si>
    <t>内科：EN、産婦人科：EN、産科：EN、婦人科：EN</t>
  </si>
  <si>
    <t>医療法人　菱友会　ひしだ歯科クリニック</t>
  </si>
  <si>
    <t>Hishida Dental Clinic</t>
  </si>
  <si>
    <t>572-0029</t>
  </si>
  <si>
    <t>寝屋川市寿町48-12　河瀬ビル2階</t>
  </si>
  <si>
    <t>2F, Kawase Bldg., 48-12 Kotobukicho, Neyagawa, Osaka</t>
  </si>
  <si>
    <t>072-833-3431</t>
  </si>
  <si>
    <t>月・火・木・金：10:00-18:00／土：10:00-17:30</t>
    <rPh sb="0" eb="1">
      <t>ゲツ</t>
    </rPh>
    <rPh sb="2" eb="3">
      <t>カ</t>
    </rPh>
    <rPh sb="4" eb="5">
      <t>モク</t>
    </rPh>
    <rPh sb="6" eb="7">
      <t>キン</t>
    </rPh>
    <rPh sb="20" eb="21">
      <t>ド</t>
    </rPh>
    <phoneticPr fontId="7"/>
  </si>
  <si>
    <t>http://www.hishida-dental.com/</t>
  </si>
  <si>
    <t>月・火・木・金：10:00-18:00：EN／土：10:00-17:30：EN</t>
    <rPh sb="0" eb="1">
      <t>ゲツ</t>
    </rPh>
    <rPh sb="2" eb="3">
      <t>カ</t>
    </rPh>
    <rPh sb="4" eb="5">
      <t>モク</t>
    </rPh>
    <rPh sb="6" eb="7">
      <t>キン</t>
    </rPh>
    <rPh sb="23" eb="24">
      <t>ド</t>
    </rPh>
    <phoneticPr fontId="7"/>
  </si>
  <si>
    <t>医療法人山羽歯科医院　とうかえでの道デンタルクリニック</t>
    <rPh sb="17" eb="18">
      <t>ミチ</t>
    </rPh>
    <phoneticPr fontId="7"/>
  </si>
  <si>
    <t>Tokaede street dental clinic</t>
  </si>
  <si>
    <t>573-1137</t>
  </si>
  <si>
    <t>枚方市西招提町1243-2F</t>
  </si>
  <si>
    <t>2F, 1243 Nishishodaicho, Hirakata, Osaka</t>
  </si>
  <si>
    <t>072-856-6502</t>
  </si>
  <si>
    <t>月-金：9:00-12:00、13:00-18:00／土：9:00-12:30</t>
    <rPh sb="0" eb="1">
      <t>ゲツ</t>
    </rPh>
    <rPh sb="2" eb="3">
      <t>キン</t>
    </rPh>
    <rPh sb="27" eb="28">
      <t>ド</t>
    </rPh>
    <phoneticPr fontId="7"/>
  </si>
  <si>
    <t>https://yamaba.com/</t>
  </si>
  <si>
    <t>月-金：9:00-18:00：EN／土：9:00-12:30：EN</t>
    <rPh sb="0" eb="1">
      <t>ゲツ</t>
    </rPh>
    <rPh sb="2" eb="3">
      <t>キン</t>
    </rPh>
    <rPh sb="18" eb="19">
      <t>ド</t>
    </rPh>
    <phoneticPr fontId="7"/>
  </si>
  <si>
    <t>くすのき診療所</t>
  </si>
  <si>
    <t>KUSUNOKI CLINIC</t>
  </si>
  <si>
    <t>573-1105</t>
  </si>
  <si>
    <t>枚方市南楠葉1-28-1</t>
  </si>
  <si>
    <t>1-28-1 Minamikuzuha, Hirakata, Osaka</t>
  </si>
  <si>
    <t>072-866-2001</t>
  </si>
  <si>
    <t>月-土：8:30-12:00、17:30-20:00（対応可能なスタッフは限られていますので、受信前に確認下さい）</t>
    <rPh sb="0" eb="1">
      <t>ゲツ</t>
    </rPh>
    <rPh sb="2" eb="3">
      <t>ド</t>
    </rPh>
    <rPh sb="27" eb="29">
      <t>タイオウ</t>
    </rPh>
    <rPh sb="29" eb="31">
      <t>カノウ</t>
    </rPh>
    <rPh sb="37" eb="38">
      <t>カギ</t>
    </rPh>
    <rPh sb="47" eb="50">
      <t>ジュシンマエ</t>
    </rPh>
    <rPh sb="51" eb="53">
      <t>カクニン</t>
    </rPh>
    <rPh sb="53" eb="54">
      <t>クダ</t>
    </rPh>
    <phoneticPr fontId="7"/>
  </si>
  <si>
    <t>https://kuzuha-kusunoki.com/</t>
  </si>
  <si>
    <t>うにし小児科</t>
  </si>
  <si>
    <t>Unishi Children's Clinic</t>
  </si>
  <si>
    <t>573-0032</t>
  </si>
  <si>
    <t>枚方市岡東町3-7</t>
  </si>
  <si>
    <t>3-7 Oka Higashicho, Hirakata, Osaka</t>
  </si>
  <si>
    <t>072-841-2579</t>
  </si>
  <si>
    <t>月-水・金-日：9:00-11:30／月-水・金：14:00-15:30、16:00-18:30（木・祝は休診、14:00-15:30は予防接種のみ、完全予約制）</t>
    <rPh sb="0" eb="1">
      <t>ゲツ</t>
    </rPh>
    <rPh sb="2" eb="3">
      <t>スイ</t>
    </rPh>
    <rPh sb="4" eb="5">
      <t>キン</t>
    </rPh>
    <rPh sb="6" eb="7">
      <t>ニチ</t>
    </rPh>
    <rPh sb="49" eb="50">
      <t>モク</t>
    </rPh>
    <rPh sb="51" eb="52">
      <t>シュク</t>
    </rPh>
    <rPh sb="53" eb="55">
      <t>キュウシン</t>
    </rPh>
    <rPh sb="68" eb="72">
      <t>ヨボウセッシュ</t>
    </rPh>
    <rPh sb="75" eb="80">
      <t>カンゼンヨヤクセイ</t>
    </rPh>
    <phoneticPr fontId="7"/>
  </si>
  <si>
    <t>https://unishi.jp/</t>
  </si>
  <si>
    <t>アレルギー科：EN、小児科：EN</t>
  </si>
  <si>
    <t>吉岡皮膚科医院</t>
  </si>
  <si>
    <t>Yoshioka hifukaiin</t>
  </si>
  <si>
    <t>572-0838</t>
  </si>
  <si>
    <t>寝屋川市八坂町14‐12　ジョリービルⅡ　1階</t>
  </si>
  <si>
    <t>1F, Jolly Bldg. 2, 14-12 Yasakacho, Neyagawa, Osaka</t>
  </si>
  <si>
    <t>072-822-7551</t>
  </si>
  <si>
    <t>月-土：9:30-12:30／月-水・金：16:30-19:30（土は14時まで受付しています）</t>
    <rPh sb="0" eb="1">
      <t>ゲツ</t>
    </rPh>
    <rPh sb="2" eb="3">
      <t>ド</t>
    </rPh>
    <rPh sb="15" eb="16">
      <t>ゲツ</t>
    </rPh>
    <rPh sb="17" eb="18">
      <t>スイ</t>
    </rPh>
    <rPh sb="19" eb="20">
      <t>キン</t>
    </rPh>
    <rPh sb="33" eb="34">
      <t>ド</t>
    </rPh>
    <rPh sb="37" eb="38">
      <t>ジ</t>
    </rPh>
    <rPh sb="40" eb="42">
      <t>ウケツケ</t>
    </rPh>
    <phoneticPr fontId="7"/>
  </si>
  <si>
    <t>https://yoshiokahifuka.jp/</t>
  </si>
  <si>
    <t>医療法人徳洲会
八尾徳洲会総合病院</t>
    <rPh sb="0" eb="4">
      <t>イリョウホウジン</t>
    </rPh>
    <rPh sb="4" eb="7">
      <t>トクシュウカイ</t>
    </rPh>
    <rPh sb="8" eb="10">
      <t>ヤオ</t>
    </rPh>
    <rPh sb="10" eb="13">
      <t>トクシュウカイ</t>
    </rPh>
    <rPh sb="13" eb="17">
      <t>ソウゴウビョウイン</t>
    </rPh>
    <phoneticPr fontId="9"/>
  </si>
  <si>
    <t>Yao-tokushukai General Hospital</t>
  </si>
  <si>
    <t>581-0011</t>
  </si>
  <si>
    <t>大阪府八尾市若草町1-17</t>
  </si>
  <si>
    <t>1-17 , Wakakusa-cho, Yao city, Osaka</t>
    <phoneticPr fontId="1"/>
  </si>
  <si>
    <t>代表
072-993-8501
国際医療支援室　直通
072-989-1070</t>
    <rPh sb="0" eb="2">
      <t>ダイヒョウ</t>
    </rPh>
    <rPh sb="17" eb="19">
      <t>コクサイ</t>
    </rPh>
    <rPh sb="19" eb="21">
      <t>イリョウ</t>
    </rPh>
    <rPh sb="21" eb="24">
      <t>シエンシツ</t>
    </rPh>
    <rPh sb="25" eb="27">
      <t>チョクツウ</t>
    </rPh>
    <phoneticPr fontId="1"/>
  </si>
  <si>
    <t>午前診受付8:00-12:00/午後診受付 12:00～/夕診受付16:30-19:30　(診療科により受付時間が異なります）
土曜日午後以降・日曜日・祝日・12/31~1/3は、休日の診療体制となっております。
諸事情により予告なく休診・変更になる場合がございます。</t>
    <rPh sb="0" eb="2">
      <t>ゴゼン</t>
    </rPh>
    <rPh sb="2" eb="3">
      <t>ミ</t>
    </rPh>
    <rPh sb="3" eb="5">
      <t>ウケツケ</t>
    </rPh>
    <rPh sb="16" eb="18">
      <t>ゴゴ</t>
    </rPh>
    <rPh sb="18" eb="19">
      <t>シン</t>
    </rPh>
    <rPh sb="19" eb="21">
      <t>ウケツケ</t>
    </rPh>
    <rPh sb="29" eb="30">
      <t>ユウ</t>
    </rPh>
    <rPh sb="30" eb="31">
      <t>シン</t>
    </rPh>
    <rPh sb="31" eb="33">
      <t>ウケツケ</t>
    </rPh>
    <rPh sb="64" eb="65">
      <t>ド</t>
    </rPh>
    <rPh sb="65" eb="67">
      <t>ヨウビ</t>
    </rPh>
    <rPh sb="67" eb="71">
      <t>ゴゴイコウ</t>
    </rPh>
    <rPh sb="72" eb="73">
      <t>ニチ</t>
    </rPh>
    <rPh sb="73" eb="75">
      <t>ヨウビ</t>
    </rPh>
    <rPh sb="76" eb="78">
      <t>シュクジツ</t>
    </rPh>
    <rPh sb="90" eb="92">
      <t>キュウジツ</t>
    </rPh>
    <rPh sb="93" eb="95">
      <t>シンリョウ</t>
    </rPh>
    <rPh sb="95" eb="97">
      <t>タイセイ</t>
    </rPh>
    <rPh sb="107" eb="110">
      <t>ショジジョウ</t>
    </rPh>
    <rPh sb="113" eb="115">
      <t>ヨコク</t>
    </rPh>
    <rPh sb="117" eb="119">
      <t>キュウシン</t>
    </rPh>
    <rPh sb="120" eb="122">
      <t>ヘンコウ</t>
    </rPh>
    <rPh sb="125" eb="127">
      <t>バアイ</t>
    </rPh>
    <phoneticPr fontId="1"/>
  </si>
  <si>
    <t>日本語
https://www.yao.tokushukai.or.jp
英語
https://www.yao.tokushukai.or.jp/en/</t>
    <rPh sb="0" eb="3">
      <t>ニホンゴ</t>
    </rPh>
    <rPh sb="38" eb="40">
      <t>エイゴ</t>
    </rPh>
    <phoneticPr fontId="1"/>
  </si>
  <si>
    <t>内科、循環器内科、ペースメーカー外来、内分泌内科、腫瘍内科、呼吸器内科、セカンドオピニオン外来呼吸器内科、いびき外来、脳神経内科、膠原病リウマチ外来、炎症性腸疾患外来、糖尿病外来、腎臓内科、透析外来、アレルゲン免疫療法外来、外科、呼吸器外科、緩和ケア外来、セカンドオピニオン外来消化器外科、セカンドオピニオン乳腺外科、乳腺外科、肝臓センター肝臓外科、セカンドオピニオン外来肝臓外科、脳神経外科、脊椎・脊髄外科専門外来、心臓血管外科、泌尿器科、ロボット手術外来、整形外科、脊椎外科、形成外科、創傷ケアセンター、美容外科、眼科、皮膚科、婦人科、耳鼻咽喉科、小児科、小児外科、小児成長外来、小児神経外来、心身症外来、慢性疾患外来、小児循環器外来、放射線治療、麻酔科、歯科口腔外科。
ENG、CHI、KOR、NEP、POR、SPA、VIE、MN、FRE、RUS、THA、HI、MON、TGL、IND、PER、ZHH、ARA、URD、LAO、BEN、ZH-TW、ITA、KHM、RTL、DEU、PUS、SIN、TUR、TAM、MAY、UKR</t>
    <phoneticPr fontId="1"/>
  </si>
  <si>
    <t>月-金 8:30-17:00:EN, ZH, IT, VI</t>
    <phoneticPr fontId="1"/>
  </si>
  <si>
    <t>月-金 8:30-17:00: EN, ZH, VI</t>
    <phoneticPr fontId="1"/>
  </si>
  <si>
    <t xml:space="preserve"> 24時間：ENG、CHI、KOR、NEP、POR、SPA、VIE、MN、FRE、RUS、THA、HI、MON、TGL、IND、PER、ZHH、ARA、URD、LAO、BEN、ZH-TW、ITA、KHM、RTL、DEU、PUS、SIN、TUR、TAM、MAY、UKR</t>
    <rPh sb="3" eb="5">
      <t>ジカン</t>
    </rPh>
    <phoneticPr fontId="1"/>
  </si>
  <si>
    <t>ポケトーク24時間：74言語（音声とテキスト）、11言語（テキストのみ）</t>
  </si>
  <si>
    <t>あかねクリニック</t>
  </si>
  <si>
    <t>Akane Clinic</t>
  </si>
  <si>
    <t>581-0001</t>
  </si>
  <si>
    <t>八尾市末広町5-3-14</t>
  </si>
  <si>
    <t>5-3-14 Suehirocho, Yao, Osaka</t>
  </si>
  <si>
    <t>072-927-9121</t>
  </si>
  <si>
    <t>月-土：9:00-12:00／月-水・金：17:00-19:00（木の午後は往診可、祝は休診）</t>
    <rPh sb="0" eb="1">
      <t>ゲツ</t>
    </rPh>
    <rPh sb="2" eb="3">
      <t>ド</t>
    </rPh>
    <rPh sb="15" eb="16">
      <t>ゲツ</t>
    </rPh>
    <rPh sb="17" eb="18">
      <t>スイ</t>
    </rPh>
    <rPh sb="19" eb="20">
      <t>キン</t>
    </rPh>
    <rPh sb="33" eb="34">
      <t>キ</t>
    </rPh>
    <rPh sb="35" eb="37">
      <t>ゴゴ</t>
    </rPh>
    <rPh sb="38" eb="40">
      <t>オウシン</t>
    </rPh>
    <rPh sb="40" eb="41">
      <t>カ</t>
    </rPh>
    <rPh sb="42" eb="43">
      <t>シュク</t>
    </rPh>
    <phoneticPr fontId="7"/>
  </si>
  <si>
    <t>https://www.akane-clinic.jp/</t>
  </si>
  <si>
    <t>内科：EN,ZH、糖尿病内科（代謝内科）：EN,ZH</t>
  </si>
  <si>
    <t>月-土：9:00-12:00：EN,ZH／月-水・金：17:00-19:00：EN,ZH</t>
    <rPh sb="0" eb="1">
      <t>ゲツ</t>
    </rPh>
    <rPh sb="2" eb="3">
      <t>ド</t>
    </rPh>
    <rPh sb="21" eb="22">
      <t>ゲツ</t>
    </rPh>
    <rPh sb="23" eb="24">
      <t>スイ</t>
    </rPh>
    <rPh sb="25" eb="26">
      <t>キン</t>
    </rPh>
    <phoneticPr fontId="7"/>
  </si>
  <si>
    <t>月-土：9:00-12:00：ZH／月-水・金：17:00-19:00：ZH</t>
    <rPh sb="0" eb="1">
      <t>ゲツ</t>
    </rPh>
    <rPh sb="2" eb="3">
      <t>ド</t>
    </rPh>
    <rPh sb="18" eb="19">
      <t>ゲツ</t>
    </rPh>
    <rPh sb="20" eb="21">
      <t>スイ</t>
    </rPh>
    <rPh sb="22" eb="23">
      <t>キン</t>
    </rPh>
    <phoneticPr fontId="7"/>
  </si>
  <si>
    <t>医療法人松下歯科</t>
  </si>
  <si>
    <t>MATUSHITA DENTAL CLINIC</t>
  </si>
  <si>
    <t>581-0883</t>
  </si>
  <si>
    <t>八尾市恩智中町1-12-2　明星ビル2F</t>
  </si>
  <si>
    <t>2F, Myoujyou Bldg., 1-12-2 Onji Nakamachi, Yao, Osaka</t>
  </si>
  <si>
    <t>072-941-9164</t>
  </si>
  <si>
    <t>月-土：9:00-13:00／火・木・土：15:00-18:00／月・水・金：15:00-20:00（コロナの関係で現在診療時間は変更しております。今後変更の可能性ありです）</t>
    <rPh sb="0" eb="1">
      <t>ゲツ</t>
    </rPh>
    <rPh sb="2" eb="3">
      <t>ド</t>
    </rPh>
    <rPh sb="15" eb="16">
      <t>カ</t>
    </rPh>
    <rPh sb="17" eb="18">
      <t>モク</t>
    </rPh>
    <rPh sb="19" eb="20">
      <t>ド</t>
    </rPh>
    <rPh sb="33" eb="34">
      <t>ゲツ</t>
    </rPh>
    <rPh sb="35" eb="36">
      <t>スイ</t>
    </rPh>
    <rPh sb="37" eb="38">
      <t>キン</t>
    </rPh>
    <rPh sb="55" eb="57">
      <t>カンケイ</t>
    </rPh>
    <rPh sb="58" eb="60">
      <t>ゲンザイ</t>
    </rPh>
    <rPh sb="60" eb="64">
      <t>シンリョウジカン</t>
    </rPh>
    <rPh sb="65" eb="67">
      <t>ヘンコウ</t>
    </rPh>
    <rPh sb="74" eb="76">
      <t>コンゴ</t>
    </rPh>
    <rPh sb="76" eb="78">
      <t>ヘンコウ</t>
    </rPh>
    <rPh sb="79" eb="82">
      <t>カノウセイ</t>
    </rPh>
    <phoneticPr fontId="7"/>
  </si>
  <si>
    <t>歯科：EN、小児歯科：EN、歯科口腔外科：EN</t>
  </si>
  <si>
    <t>医療法人ヨシナガ歯科医院</t>
  </si>
  <si>
    <t>Yoshinaga Dental Clinic</t>
  </si>
  <si>
    <t>578-0931</t>
  </si>
  <si>
    <t>東大阪市花園東町2-7-28</t>
  </si>
  <si>
    <t>2-7-28 Hanazono Higashimachi, Higashiosaka, Osaka</t>
  </si>
  <si>
    <t>072-965-8049</t>
  </si>
  <si>
    <t>月-土：9:00-11:30／月-金：14:00-19:00</t>
    <rPh sb="0" eb="1">
      <t>ゲツ</t>
    </rPh>
    <rPh sb="2" eb="3">
      <t>ド</t>
    </rPh>
    <rPh sb="15" eb="16">
      <t>ゲツ</t>
    </rPh>
    <rPh sb="17" eb="18">
      <t>キン</t>
    </rPh>
    <phoneticPr fontId="7"/>
  </si>
  <si>
    <t>http://www.yoshinaga-dc.com/</t>
  </si>
  <si>
    <t>山林歯科医院</t>
  </si>
  <si>
    <t>YAMABAYASHI DENTAL CLINIC</t>
  </si>
  <si>
    <t>579-8053</t>
  </si>
  <si>
    <t>東大阪市四条町1-14　クリニックプラザビル3階</t>
  </si>
  <si>
    <t>3F, Clinic Plaza Bldg., 1-14 Shijocho, Higashiosaka, Osaka</t>
  </si>
  <si>
    <t>072-981-8108</t>
  </si>
  <si>
    <t>月-金：9:30-12:30／月・火・木・金：14:00-19:30／土：9:30-14:30</t>
    <rPh sb="0" eb="1">
      <t>ゲツ</t>
    </rPh>
    <rPh sb="2" eb="3">
      <t>キン</t>
    </rPh>
    <rPh sb="15" eb="16">
      <t>ゲツ</t>
    </rPh>
    <rPh sb="17" eb="18">
      <t>カ</t>
    </rPh>
    <rPh sb="19" eb="20">
      <t>モク</t>
    </rPh>
    <rPh sb="21" eb="22">
      <t>キン</t>
    </rPh>
    <rPh sb="35" eb="36">
      <t>ド</t>
    </rPh>
    <phoneticPr fontId="7"/>
  </si>
  <si>
    <t>https://www.yamabayashi.com/</t>
  </si>
  <si>
    <t>歯科：ENZH、矯正歯科：ENZH、小児歯科：ENZH</t>
  </si>
  <si>
    <t>VISA、MASTER、AMEX、Diners、JCB、UP、その他</t>
  </si>
  <si>
    <t>松本クリニック</t>
  </si>
  <si>
    <t>MATSUMOTO CLINIC</t>
  </si>
  <si>
    <t>578-0945</t>
  </si>
  <si>
    <t>東大阪市若江北町1-17-18</t>
  </si>
  <si>
    <t>1-17-18 Wakae Kitamachi, Higashiosaka, Osaka</t>
  </si>
  <si>
    <t>06-6723-4103</t>
  </si>
  <si>
    <t>月-水・金・土：9:30-12:00／月-水・金：17:30-19:00</t>
    <rPh sb="0" eb="1">
      <t>ゲツ</t>
    </rPh>
    <rPh sb="2" eb="3">
      <t>スイ</t>
    </rPh>
    <rPh sb="4" eb="5">
      <t>キン</t>
    </rPh>
    <rPh sb="6" eb="7">
      <t>ド</t>
    </rPh>
    <rPh sb="19" eb="20">
      <t>ゲツ</t>
    </rPh>
    <rPh sb="21" eb="22">
      <t>スイ</t>
    </rPh>
    <rPh sb="23" eb="24">
      <t>キン</t>
    </rPh>
    <phoneticPr fontId="7"/>
  </si>
  <si>
    <t>http://www.matsumoto-clinic.info/</t>
  </si>
  <si>
    <t>内科：EN、糖尿病内科（代謝内科）：EN</t>
  </si>
  <si>
    <t>独立行政法人国立病院機構
大阪南医療センター</t>
  </si>
  <si>
    <t>National Hospital Organization Osaka Minami Medical Center</t>
  </si>
  <si>
    <t>586－8521</t>
  </si>
  <si>
    <t>大阪府河内長野市木戸東町2番1号</t>
  </si>
  <si>
    <t>2-1 Kidohigashimachi Kawachinaganoshi,Osakafu 586-8521,Japan</t>
  </si>
  <si>
    <t>0721－53－5761</t>
  </si>
  <si>
    <t>月-金:9:00-11:00（救急外来24時間対応)
土日・祝日：救急外来24時間対応</t>
  </si>
  <si>
    <t>https://osakaminami.hosp.go.jp/</t>
  </si>
  <si>
    <t>内科、消化器内科（胃腸内科）、腎臓内科、神経内科、糖尿病内科（代謝内科）、血液内科、皮膚科、アレルギー科、リウマチ科、小児科、精神科、心療内科、外科、心臓血管外科、乳腺外科、気管食道外科、消化器外科（胃腸外科）、泌尿器科、肛門外科、脳神経外科、整形外科、眼科、耳鼻咽喉科、産婦人科、リハビリテーション科、放射線科、麻酔科、病理診断科、臨床検査科、救急科、歯科、歯科口腔外科：EN,ZH,KO,PT,ES,VI,TH,FR</t>
  </si>
  <si>
    <t>24時間:EN,ZH,KO,PT,ES,VI,TH,FR</t>
  </si>
  <si>
    <t>ポケトーク　24時間：61言語（音声とテキスト）、21言語（テキストのみ）</t>
    <rPh sb="8" eb="10">
      <t>ジカン</t>
    </rPh>
    <rPh sb="13" eb="15">
      <t>ゲンゴ</t>
    </rPh>
    <rPh sb="16" eb="18">
      <t>オンセイ</t>
    </rPh>
    <rPh sb="27" eb="29">
      <t>ゲンゴ</t>
    </rPh>
    <phoneticPr fontId="1"/>
  </si>
  <si>
    <t>学校法人近畿大学　近畿大学病院</t>
    <phoneticPr fontId="9"/>
  </si>
  <si>
    <t>KINDAI UNIVERSITY HOSPITAL</t>
  </si>
  <si>
    <t>589-8511</t>
  </si>
  <si>
    <t>大阪狭山市大野東377-2</t>
  </si>
  <si>
    <t>Ohnohigashi　377-2,　Osaka-sayama　City，OSAKA Pref</t>
  </si>
  <si>
    <t>072-366-0221</t>
  </si>
  <si>
    <t>平日８:30-11:30</t>
  </si>
  <si>
    <t>https://www.med.kindai.ac.jp/</t>
  </si>
  <si>
    <t>救急科、内科、外科、小児科、皮膚科、脳神経外科、泌尿器科、整形外科、眼科、耳鼻咽喉科、産科、婦人科、歯科、麻酔科、放射線科、心臓血管外科、形成外科  （対応言語） EN</t>
    <rPh sb="60" eb="61">
      <t>カ</t>
    </rPh>
    <rPh sb="69" eb="71">
      <t>ケイセイ</t>
    </rPh>
    <rPh sb="71" eb="73">
      <t>ゲカ</t>
    </rPh>
    <phoneticPr fontId="9"/>
  </si>
  <si>
    <t>VISA、MASTER、AMEX、Diners、JCB、DISCOVER</t>
  </si>
  <si>
    <t>第二次救急告示医療機関、第三次救急告示医療機関</t>
    <rPh sb="1" eb="3">
      <t>ニジ</t>
    </rPh>
    <rPh sb="12" eb="13">
      <t>ダイ</t>
    </rPh>
    <rPh sb="13" eb="14">
      <t>３</t>
    </rPh>
    <rPh sb="14" eb="15">
      <t>ツギ</t>
    </rPh>
    <rPh sb="15" eb="17">
      <t>キュウキュウ</t>
    </rPh>
    <rPh sb="17" eb="19">
      <t>コクジ</t>
    </rPh>
    <rPh sb="19" eb="21">
      <t>イリョウ</t>
    </rPh>
    <rPh sb="21" eb="23">
      <t>キカン</t>
    </rPh>
    <phoneticPr fontId="9"/>
  </si>
  <si>
    <t>24時間：EN,ZH,KO</t>
    <rPh sb="2" eb="4">
      <t>ジカン</t>
    </rPh>
    <phoneticPr fontId="9"/>
  </si>
  <si>
    <t>地方独立行政法人堺市立病院機構
堺市立総合医療センター</t>
    <rPh sb="16" eb="18">
      <t>サカイシ</t>
    </rPh>
    <rPh sb="18" eb="19">
      <t>リツ</t>
    </rPh>
    <rPh sb="19" eb="21">
      <t>ソウゴウ</t>
    </rPh>
    <rPh sb="21" eb="23">
      <t>イリョウ</t>
    </rPh>
    <phoneticPr fontId="9"/>
  </si>
  <si>
    <t>Sakai City Medical Center</t>
  </si>
  <si>
    <t>593-8304</t>
  </si>
  <si>
    <t>大阪府堺市西区家原寺町1-1-1</t>
    <rPh sb="0" eb="3">
      <t>オオサカフ</t>
    </rPh>
    <rPh sb="3" eb="5">
      <t>サカイシ</t>
    </rPh>
    <rPh sb="5" eb="7">
      <t>ニシク</t>
    </rPh>
    <rPh sb="7" eb="11">
      <t>エバラジチョウ</t>
    </rPh>
    <phoneticPr fontId="9"/>
  </si>
  <si>
    <t>1-1-1 Ebaraji-cho, Nishi-ku, Sakai-shi, Osaka-fu, 593-8304</t>
  </si>
  <si>
    <t>072-272-1199</t>
  </si>
  <si>
    <t>月-金:9:00-12:00/13:00-17:00（救急外来24時間対応)
土日・祝日：救急外来24時間対応</t>
    <phoneticPr fontId="1"/>
  </si>
  <si>
    <t>http://www.sakai-city-hospital.jp/ (日本語)
http://www.sakai-city-hospital.jp/lang/english/(英語)
http://www.sakai-city-hospital.jp/lang/chinese/(中国語)
http://www.sakai-city-hospital.jp/lang/korean/(韓国語)</t>
    <rPh sb="141" eb="143">
      <t>チュウゴク</t>
    </rPh>
    <rPh sb="193" eb="195">
      <t>カンコク</t>
    </rPh>
    <phoneticPr fontId="9"/>
  </si>
  <si>
    <t>内科、消化器内科（胃腸内科）、腎臓内科、神経内科、糖尿病内科（代謝内科）、血液内科、皮膚科、リウマチ科、感染症内科、小児科、外科、呼吸器外科、心臓血管外科、乳腺外科、消化器外科（胃腸外科）、泌尿器科、脳神経外科、整形外科、形成外科、眼科、耳鼻咽喉科、産婦人科、リハビリテーション科、放射線科、麻酔科、病理診断科、臨床検査科、救急科、歯科、歯科口腔外科：EN,ZH,KO,PT,ES,RU,VI,TH,FR</t>
    <phoneticPr fontId="1"/>
  </si>
  <si>
    <t>VISA、MASTER、AMEX、Diners、JCB</t>
    <phoneticPr fontId="1"/>
  </si>
  <si>
    <t>第三次救急医療機関</t>
    <phoneticPr fontId="69"/>
  </si>
  <si>
    <t>月-日 24時間:EN,ZH,KO,ES,PT/月-日 9:00-20:00:VI,NE,TH/月-日 9:00-18:00:ID/月-日 10:00-18:00:FR,RU/月-日 11:00-20:00:HI</t>
    <rPh sb="0" eb="1">
      <t>ツキ</t>
    </rPh>
    <rPh sb="2" eb="3">
      <t>ニチ</t>
    </rPh>
    <rPh sb="24" eb="25">
      <t>ツキ</t>
    </rPh>
    <rPh sb="26" eb="27">
      <t>ニチ</t>
    </rPh>
    <phoneticPr fontId="41"/>
  </si>
  <si>
    <t>医療法人鳳美会　のぐち歯科クリニック</t>
    <rPh sb="2" eb="4">
      <t>ホウジン</t>
    </rPh>
    <phoneticPr fontId="7"/>
  </si>
  <si>
    <t>Medical corp Hohbikai Noguchi Dental Clinic</t>
  </si>
  <si>
    <t>593-8324</t>
  </si>
  <si>
    <t>堺市西区鳳東町3-281-1</t>
  </si>
  <si>
    <t>3-281-1 Otorihigashimachi, Nishi-ku, Sakai, Osaka</t>
  </si>
  <si>
    <t>072-272-8469</t>
  </si>
  <si>
    <t>月・火・木-土：09:00-13:00／月・火・木・金：15:00-20:00／土：15:00-19:00（水・日・祝は休診）</t>
    <rPh sb="0" eb="1">
      <t>ゲツ</t>
    </rPh>
    <rPh sb="2" eb="3">
      <t>カ</t>
    </rPh>
    <rPh sb="4" eb="5">
      <t>モク</t>
    </rPh>
    <rPh sb="6" eb="7">
      <t>ド</t>
    </rPh>
    <rPh sb="26" eb="27">
      <t>キン</t>
    </rPh>
    <rPh sb="40" eb="41">
      <t>ド</t>
    </rPh>
    <phoneticPr fontId="7"/>
  </si>
  <si>
    <t>矯正歯科：EN,ZH,KO,VI、小児歯科：EN,ZH,KO,VI、歯科口腔外科：EN,ZH,KO,VI</t>
  </si>
  <si>
    <t>月・火・木-土：09:00-13:00：EN,ZH,KO,VI,RU,PT,ES／月・火・木・金：15:00-20:00：EN,ZH,KO,VI,RU,PT,ES／土：15:00-19:00：EN,ZH,KO,VI,RU,PT,ES</t>
    <phoneticPr fontId="8"/>
  </si>
  <si>
    <t>くりたに歯科</t>
  </si>
  <si>
    <t>KURITANI DENTAL CLINIC</t>
  </si>
  <si>
    <t>591-8031</t>
  </si>
  <si>
    <t>堺市北区百舌鳥梅北町1‐6　ワイズアーク三国ヶ丘1階</t>
  </si>
  <si>
    <t>1F, Wise Arc Mikunigaoka, 1-6 Mozuumekitacho, Kita-ku, Sakai, Osaka</t>
  </si>
  <si>
    <t>072-240-5010</t>
  </si>
  <si>
    <t>月-土：9:00-12:30／月-金：14:00-20:00／土：14:00-17:00（祝は休診）</t>
    <rPh sb="0" eb="1">
      <t>ゲツ</t>
    </rPh>
    <rPh sb="2" eb="3">
      <t>ド</t>
    </rPh>
    <rPh sb="15" eb="16">
      <t>ゲツ</t>
    </rPh>
    <rPh sb="17" eb="18">
      <t>キン</t>
    </rPh>
    <rPh sb="31" eb="32">
      <t>ド</t>
    </rPh>
    <rPh sb="45" eb="46">
      <t>シュク</t>
    </rPh>
    <rPh sb="47" eb="49">
      <t>キュウシン</t>
    </rPh>
    <phoneticPr fontId="7"/>
  </si>
  <si>
    <t>歯科：EN、小児歯科：EN</t>
  </si>
  <si>
    <t>こばやし歯科</t>
  </si>
  <si>
    <t>kobayasi dental clinic</t>
  </si>
  <si>
    <t>590-0134</t>
  </si>
  <si>
    <t>堺市南区御池台3‐8‐12</t>
  </si>
  <si>
    <t>3-8-12 Miikedai, Minami-ku, Sakai, Osaka</t>
  </si>
  <si>
    <t>072-296-4180</t>
  </si>
  <si>
    <t>月-土：9:30-12:30／月-水・金・土：14:00-20:00／木：16:00-20:00（木の午後・日・祝は休診、木の16:00-20:00は矯正歯科、月に隔週で矯正歯科の診療を行っています）</t>
    <rPh sb="0" eb="1">
      <t>ゲツ</t>
    </rPh>
    <rPh sb="2" eb="3">
      <t>ド</t>
    </rPh>
    <rPh sb="15" eb="16">
      <t>ゲツ</t>
    </rPh>
    <rPh sb="17" eb="18">
      <t>スイ</t>
    </rPh>
    <rPh sb="19" eb="20">
      <t>キン</t>
    </rPh>
    <rPh sb="21" eb="22">
      <t>ド</t>
    </rPh>
    <rPh sb="35" eb="36">
      <t>モク</t>
    </rPh>
    <rPh sb="58" eb="60">
      <t>キュウシン</t>
    </rPh>
    <phoneticPr fontId="7"/>
  </si>
  <si>
    <t>https://koba-dc.com/</t>
  </si>
  <si>
    <t>歯科：EN,ZH、矯正歯科：EN,ZH、小児歯科：EN,ZH、歯科口腔外科：EN,ZH</t>
  </si>
  <si>
    <t>医療法人徳洲会
岸和田徳洲会病院</t>
    <rPh sb="0" eb="2">
      <t>イリョウ</t>
    </rPh>
    <rPh sb="2" eb="4">
      <t>ホウジン</t>
    </rPh>
    <rPh sb="4" eb="7">
      <t>トクシュウカイ</t>
    </rPh>
    <rPh sb="8" eb="11">
      <t>キシワダ</t>
    </rPh>
    <rPh sb="11" eb="14">
      <t>トクシュウカイ</t>
    </rPh>
    <rPh sb="14" eb="16">
      <t>ビョウイン</t>
    </rPh>
    <phoneticPr fontId="8"/>
  </si>
  <si>
    <t>Kishiwada Tokushukai Hospital</t>
  </si>
  <si>
    <t>596-8522</t>
  </si>
  <si>
    <t>岸和田市加守町4-27-1</t>
    <rPh sb="0" eb="4">
      <t>キシワダシ</t>
    </rPh>
    <rPh sb="4" eb="7">
      <t>カモリチョウ</t>
    </rPh>
    <phoneticPr fontId="8"/>
  </si>
  <si>
    <t>4 Chome-27-1 Kamoricho, Kishiwada, Osaka</t>
  </si>
  <si>
    <t>072-445-9915</t>
  </si>
  <si>
    <t>(月-土）8:00-11:30 / 救急外来24時間対応</t>
    <rPh sb="3" eb="4">
      <t>ド</t>
    </rPh>
    <phoneticPr fontId="45"/>
  </si>
  <si>
    <t xml:space="preserve">https://kishiwada.tokushukai.or.jp/（日本語）
https://kishiwada.tokushukai.or.jp/en/（英語）
</t>
    <rPh sb="36" eb="39">
      <t>ニホンゴ</t>
    </rPh>
    <rPh sb="80" eb="82">
      <t>エイゴ</t>
    </rPh>
    <phoneticPr fontId="8"/>
  </si>
  <si>
    <t>総合診療科、総合内科、総合外科
心臓血管外科、循環器内科、外科・呼吸器外科、下部消化管外科、乳腺外科
脳神経外科、消化器内科、IBD外来、整形外科、泌尿器科
放射線科、小児科、皮膚科、形成外科、歯科口腔外科
麻酔科、神経内科、眼科、緩和ケア科、耳鼻咽喉科,
救命救急センター、心臓血管センター、心臓循環器センター、内視鏡センター
がんセンター、臨床試験センター、健康管理センター(健診・人間ドック）</t>
    <phoneticPr fontId="1"/>
  </si>
  <si>
    <t>第三次救急医療機関（救命救急センター）</t>
    <phoneticPr fontId="8"/>
  </si>
  <si>
    <t>対面英語/月-土 8:00-16:30、</t>
    <rPh sb="0" eb="2">
      <t>タイメン</t>
    </rPh>
    <rPh sb="2" eb="4">
      <t>エイゴ</t>
    </rPh>
    <rPh sb="5" eb="6">
      <t>ゲツ</t>
    </rPh>
    <rPh sb="7" eb="8">
      <t>ド</t>
    </rPh>
    <phoneticPr fontId="1"/>
  </si>
  <si>
    <t>月-土
8：00-16：30 EN</t>
    <rPh sb="0" eb="1">
      <t>ゲツ</t>
    </rPh>
    <rPh sb="2" eb="3">
      <t>ツチ</t>
    </rPh>
    <phoneticPr fontId="8"/>
  </si>
  <si>
    <t>32か国語ビデオ・電話による遠隔通訳　24時間365日対応
EN,ZH,VI,RU,PT,TH,ES,KO,TL,FR,MN,HI,ID,NE,MY,YUE,AR,UR,LO,BN,IT,KM,PRS,MS,,DE,PS,SI,TR,TA,UK</t>
    <phoneticPr fontId="1"/>
  </si>
  <si>
    <t>機械(AI)翻訳：24時間365日利用可能
EN,ZH,VI,RU,PT,TH,ES,KO,TL,FR,MN,HI,ID,NE,MY,YUE,AR,UR,LO,BN,IT,KM,PRS,MS,,DE,PS,SI,TR,TA,UK</t>
    <phoneticPr fontId="8"/>
  </si>
  <si>
    <t>地方独立行政法人りんくう総合医療センター</t>
  </si>
  <si>
    <t>Rinku General Medical Center</t>
  </si>
  <si>
    <t>598-8577</t>
  </si>
  <si>
    <t>泉佐野市りんくう往来北2-23</t>
  </si>
  <si>
    <t>2-23 Rinku Oraikita, Izumisano, Osaka</t>
  </si>
  <si>
    <t>072-469-3111</t>
  </si>
  <si>
    <t>【初診･予約なし】月-金：8:00-11:00／【予約あり】：8:00-17:00（産婦人科の初診・予約なしは月-金の8:00-11:30）</t>
    <rPh sb="9" eb="10">
      <t>ゲツ</t>
    </rPh>
    <rPh sb="11" eb="12">
      <t>キン</t>
    </rPh>
    <phoneticPr fontId="7"/>
  </si>
  <si>
    <t>http://www.rgmc.izumisano.osaka.jp/</t>
  </si>
  <si>
    <t>各科：EN,ZH,PT,ES【内科、	脳神経内科、呼吸器内科、消化器内科、循環器内科、小児科、外科、整形外科、形成外科、眼科、脳神経外科、呼吸器外科、心臓血管外科、皮膚科、泌尿器科、産婦人科、放射線科、耳鼻咽喉科・頭頸部外科、リハビリテーション科、歯科、歯科口腔外科、麻酔科、救急科、病理診断科、消化器外科】</t>
    <rPh sb="0" eb="2">
      <t>カクカ</t>
    </rPh>
    <rPh sb="55" eb="56">
      <t>ケイ</t>
    </rPh>
    <rPh sb="91" eb="92">
      <t>サン</t>
    </rPh>
    <rPh sb="148" eb="149">
      <t>ショウ</t>
    </rPh>
    <phoneticPr fontId="1"/>
  </si>
  <si>
    <t>VISA、MASTER、AMEX、Diners、JCB、UP</t>
    <phoneticPr fontId="1"/>
  </si>
  <si>
    <t>月-金：8:45-17:15：EN,ZH,TL,ES,PT</t>
    <phoneticPr fontId="1"/>
  </si>
  <si>
    <t>月・水・金：10:00-15:30：EN,ZH／火・木：10:00-15:30：EN,ZH,PT,ES</t>
    <rPh sb="0" eb="1">
      <t>ゲツ</t>
    </rPh>
    <rPh sb="2" eb="3">
      <t>スイ</t>
    </rPh>
    <rPh sb="4" eb="5">
      <t>キン</t>
    </rPh>
    <rPh sb="24" eb="25">
      <t>カ</t>
    </rPh>
    <rPh sb="26" eb="27">
      <t>モク</t>
    </rPh>
    <phoneticPr fontId="7"/>
  </si>
  <si>
    <t>月-日：24時間：EN,ZH,KO,ES,PT,VI,TL,FR,TH,RU,NE,ID,DE,IT,MS,KM,MN,SI,ミャンマー語,FA,HI,UK,AR,広東語、タミル語、ベンガル語</t>
    <rPh sb="68" eb="69">
      <t>ゴ</t>
    </rPh>
    <rPh sb="82" eb="84">
      <t>カントン</t>
    </rPh>
    <rPh sb="84" eb="85">
      <t>ゴ</t>
    </rPh>
    <rPh sb="89" eb="90">
      <t>ゴ</t>
    </rPh>
    <rPh sb="95" eb="96">
      <t>ゴ</t>
    </rPh>
    <phoneticPr fontId="7"/>
  </si>
  <si>
    <t>【ポケトーク、翻訳アプリ（Google翻訳、VoiceTra等）】月-日：24時間</t>
    <rPh sb="33" eb="34">
      <t>ゲツ</t>
    </rPh>
    <rPh sb="35" eb="36">
      <t>ニチ</t>
    </rPh>
    <rPh sb="39" eb="41">
      <t>ジカン</t>
    </rPh>
    <phoneticPr fontId="8"/>
  </si>
  <si>
    <t>山上医院</t>
  </si>
  <si>
    <t>Yamagami Clinic</t>
  </si>
  <si>
    <t>590-0521</t>
  </si>
  <si>
    <t>泉南市樽井6-10-7</t>
  </si>
  <si>
    <t>6-10-7 Tarui, Sennan, Osaka</t>
  </si>
  <si>
    <t>072-483-2501</t>
  </si>
  <si>
    <t>月-土：9:00-12:00／月・水・金：17:30-19:00</t>
    <rPh sb="0" eb="1">
      <t>ゲツ</t>
    </rPh>
    <rPh sb="2" eb="3">
      <t>ド</t>
    </rPh>
    <rPh sb="15" eb="16">
      <t>ゲツ</t>
    </rPh>
    <rPh sb="17" eb="18">
      <t>スイ</t>
    </rPh>
    <rPh sb="19" eb="20">
      <t>キン</t>
    </rPh>
    <phoneticPr fontId="7"/>
  </si>
  <si>
    <t>http://yamagami-clinic.jp/</t>
  </si>
  <si>
    <t>内科：EN、アレルギー科：EN、小児科：EN</t>
  </si>
  <si>
    <t>タケヤマ歯科</t>
  </si>
  <si>
    <t>TAKEYAMA DENTAL CLINIC</t>
  </si>
  <si>
    <t>595-0025</t>
  </si>
  <si>
    <t>泉大津市旭町16-4　ブランミュールIMAI　2F</t>
  </si>
  <si>
    <t>2F, Blanc Mule IMAI, 16-4 Asahicho, Izumiotsu, Osaka</t>
  </si>
  <si>
    <t>0725-33-8049</t>
  </si>
  <si>
    <t>月-水・金・土：9:00-12:45、15:00-18:45</t>
    <rPh sb="0" eb="1">
      <t>ゲツ</t>
    </rPh>
    <rPh sb="2" eb="3">
      <t>スイ</t>
    </rPh>
    <rPh sb="4" eb="5">
      <t>キン</t>
    </rPh>
    <rPh sb="6" eb="7">
      <t>ツチ</t>
    </rPh>
    <phoneticPr fontId="7"/>
  </si>
  <si>
    <t>歯科：KO</t>
  </si>
  <si>
    <t>2707 泉州</t>
  </si>
  <si>
    <t>社会医療法人生長会　阪南市民病院</t>
    <rPh sb="0" eb="2">
      <t>シャカイ</t>
    </rPh>
    <rPh sb="2" eb="4">
      <t>イリョウ</t>
    </rPh>
    <rPh sb="4" eb="6">
      <t>ホウジン</t>
    </rPh>
    <rPh sb="6" eb="8">
      <t>セイチョウ</t>
    </rPh>
    <rPh sb="8" eb="9">
      <t>カイ</t>
    </rPh>
    <rPh sb="10" eb="14">
      <t>ハンナンシミン</t>
    </rPh>
    <rPh sb="14" eb="16">
      <t>ビョウイン</t>
    </rPh>
    <phoneticPr fontId="1"/>
  </si>
  <si>
    <t>Hannan Municipal Hospital</t>
  </si>
  <si>
    <t>599-0202</t>
  </si>
  <si>
    <t>大阪府阪南市下出17番地</t>
    <rPh sb="0" eb="3">
      <t>オオサカフ</t>
    </rPh>
    <rPh sb="3" eb="6">
      <t>ハンナンシ</t>
    </rPh>
    <rPh sb="6" eb="8">
      <t>シモイデ</t>
    </rPh>
    <rPh sb="10" eb="12">
      <t>バンチ</t>
    </rPh>
    <phoneticPr fontId="1"/>
  </si>
  <si>
    <t>17 Shimoide Hannan city Osaka</t>
    <phoneticPr fontId="1"/>
  </si>
  <si>
    <t>072-471-3321</t>
  </si>
  <si>
    <t>月-金：8:00-11:30
※診療科により異なるため、受診前に問い合わせをお願いします。</t>
    <rPh sb="2" eb="3">
      <t>キン</t>
    </rPh>
    <rPh sb="16" eb="19">
      <t>シンリョウカ</t>
    </rPh>
    <rPh sb="22" eb="23">
      <t>コト</t>
    </rPh>
    <rPh sb="28" eb="30">
      <t>ジュシン</t>
    </rPh>
    <rPh sb="30" eb="31">
      <t>マエ</t>
    </rPh>
    <rPh sb="32" eb="33">
      <t>ト</t>
    </rPh>
    <rPh sb="34" eb="35">
      <t>ア</t>
    </rPh>
    <rPh sb="39" eb="40">
      <t>ネガ</t>
    </rPh>
    <phoneticPr fontId="1"/>
  </si>
  <si>
    <t>https://www.seichokai.or.jp/hannan/</t>
  </si>
  <si>
    <t>各科：EN,ZH,KO,PT,ES,RU,VIポケトークで対応【内科、消化器内科、循環器内科、糖尿病内科、皮膚科、小児科、外科、消化器外科、腫瘍外科、泌尿器科、脳神経外科、整形外科、形成外科、眼科、耳鼻咽喉科、婦人科、リハビリテーション科、急病救急科、歯科口腔外科】</t>
    <rPh sb="41" eb="44">
      <t>ジュンカンキ</t>
    </rPh>
    <rPh sb="44" eb="46">
      <t>ナイカ</t>
    </rPh>
    <rPh sb="70" eb="72">
      <t>シュヨウ</t>
    </rPh>
    <rPh sb="72" eb="74">
      <t>ゲカ</t>
    </rPh>
    <phoneticPr fontId="1"/>
  </si>
  <si>
    <t>第二次救急告示医療機関</t>
    <rPh sb="0" eb="1">
      <t>ダイ</t>
    </rPh>
    <rPh sb="1" eb="2">
      <t>ニ</t>
    </rPh>
    <rPh sb="2" eb="3">
      <t>ジ</t>
    </rPh>
    <rPh sb="3" eb="5">
      <t>キュウキュウ</t>
    </rPh>
    <rPh sb="5" eb="7">
      <t>コクジ</t>
    </rPh>
    <rPh sb="7" eb="9">
      <t>イリョウ</t>
    </rPh>
    <rPh sb="9" eb="11">
      <t>キカン</t>
    </rPh>
    <phoneticPr fontId="9"/>
  </si>
  <si>
    <t>機械翻訳(ポケトーク)：24時間365日</t>
  </si>
  <si>
    <t>一般財団法人
住友病院</t>
    <rPh sb="0" eb="2">
      <t>イッパン</t>
    </rPh>
    <rPh sb="2" eb="4">
      <t>ザイダン</t>
    </rPh>
    <rPh sb="4" eb="6">
      <t>ホウジン</t>
    </rPh>
    <rPh sb="7" eb="9">
      <t>スミトモ</t>
    </rPh>
    <rPh sb="9" eb="11">
      <t>ビョウイン</t>
    </rPh>
    <phoneticPr fontId="9"/>
  </si>
  <si>
    <t>Sumitomo　Hospital</t>
  </si>
  <si>
    <t>530-0005</t>
  </si>
  <si>
    <t>大阪市北区中之島5丁目3-20</t>
    <rPh sb="0" eb="3">
      <t>オオサカシ</t>
    </rPh>
    <rPh sb="3" eb="5">
      <t>キタク</t>
    </rPh>
    <rPh sb="5" eb="8">
      <t>ナカノシマ</t>
    </rPh>
    <rPh sb="9" eb="11">
      <t>チョウメ</t>
    </rPh>
    <phoneticPr fontId="9"/>
  </si>
  <si>
    <t>5-3-20,Nakanoshima,Kitaku,Osakashi,Osaka prefecture</t>
  </si>
  <si>
    <t>06-6443-1261</t>
  </si>
  <si>
    <t>月-金:8:30-11:30/12:30-15:00（救急外来24時間対応)/土日・祝日：救急外来24時間対応
外国語対応しかできない患者の場合は、コミュニケーションレベル、診療状況、医師・医療スタッフの配置状況を踏まえ、受入可否について判断いたします（日本語対応可能な通訳者等の同席が望ましい）。診察可能かどうかは当日の状況により異なりますので、来院前に事前にご連絡をお願いします。</t>
    <rPh sb="27" eb="29">
      <t>キュウキュウ</t>
    </rPh>
    <rPh sb="29" eb="31">
      <t>ガイライ</t>
    </rPh>
    <rPh sb="33" eb="35">
      <t>ジカン</t>
    </rPh>
    <rPh sb="35" eb="37">
      <t>タイオウ</t>
    </rPh>
    <rPh sb="39" eb="41">
      <t>ドニチ</t>
    </rPh>
    <rPh sb="42" eb="44">
      <t>シュクジツ</t>
    </rPh>
    <phoneticPr fontId="0"/>
  </si>
  <si>
    <t>http://www.sumitomo-hp.or.jp/</t>
    <phoneticPr fontId="1"/>
  </si>
  <si>
    <t>内科、消化器内科（胃腸内科）、腎臓内科、神経内科、糖尿病内科（代謝内科）、血液内科、皮膚科、リウマチ科、小児科、外科、呼吸器外科、心臓血管外科、乳腺外科、消化器外科（胃腸外科）、泌尿器科、脳神経外科、形成外科、眼科、耳鼻咽喉科、婦人科、救急科：基本的には遠隔通訳や翻訳端末で対応。英語対応可能な医師がいる場合は直接英語にて対応。</t>
    <phoneticPr fontId="9"/>
  </si>
  <si>
    <t>月-金:8:30-11:30/12:30-15:00（救急外来24時間対応)/土日・祝日：救急外来24時間対応：EN,ZH,KO,PT,ES,VI,TL</t>
    <phoneticPr fontId="1"/>
  </si>
  <si>
    <t>翻訳機能付タブレット端末）月-金:8:30-11:30/12:30-15:00（救急外来24時間対応)/土日・祝日：救急外来24時間対応：EN,ZH,KO,PT,ES,VI,TL,HI,RU,NE</t>
    <rPh sb="0" eb="2">
      <t>ホンヤク</t>
    </rPh>
    <rPh sb="2" eb="4">
      <t>キノウ</t>
    </rPh>
    <rPh sb="4" eb="5">
      <t>ツ</t>
    </rPh>
    <rPh sb="10" eb="12">
      <t>タンマツ</t>
    </rPh>
    <phoneticPr fontId="9"/>
  </si>
  <si>
    <t>2708 大阪市</t>
  </si>
  <si>
    <t>公益財団法人田附興風会　医学研究所北野病院</t>
  </si>
  <si>
    <t>Kitano Hospital, Tazuke Kofukai Medical Research Institute</t>
  </si>
  <si>
    <t>530-8480</t>
  </si>
  <si>
    <t>大阪市北区扇町2-4-20</t>
  </si>
  <si>
    <t>2-4-20 Ohgimachi,Kita-ku,Osaka,JAPAN,530-8480</t>
  </si>
  <si>
    <t>06-6312-1221</t>
  </si>
  <si>
    <t>月-金：8:45-11:30</t>
    <rPh sb="0" eb="1">
      <t>ゲツ</t>
    </rPh>
    <rPh sb="2" eb="3">
      <t>キン</t>
    </rPh>
    <phoneticPr fontId="7"/>
  </si>
  <si>
    <t>https://www.kitano-hp.or.jp/</t>
  </si>
  <si>
    <t>24時間365日：
対面は基本英語(診療科、状況により対応不可。要確認)
遠隔通訳機(21ヶ国語)
英語、中国語、スペイン語、ポルトガル語、韓国語、ベトナム語、ネパール語、タイ語、ロシア語、フランス語、タガログ語、インドネシア語、ドイツ語、イタリア語、マレー語、クメール語、ミャンマー語、モンゴル語、シンハラ語、ヒンディー語、ベンガル語
腎臓内科、糖尿病内分泌内科、血液内科、リウマチ膠原病内科、神経精神科、脳神経内科、呼吸器内科、消化器内科、消化器外科、循環器内科、腫瘍内科、小児科、整形外科、形成外科、脳神経外科、乳腺外科、呼吸器外科、心臓血管外科、小児外科、皮膚科、泌尿器科、産婦人科、眼科、耳鼻咽喉科、リハビリテーション科、放射線科、救急科、歯科口腔外科、緩和ケア科、感染症科、健診部</t>
  </si>
  <si>
    <t>VISA、Mastercard、JCB、American Express、Diners、Discover、銀聯</t>
  </si>
  <si>
    <t>(デビットカード)
VISA、Mastercard、JCB、American Express、Diners、Discover、銀聯
(電子マネー)
QUICPay、iD、Edy、nanaco、WAON、ICOCA、Suica、PASMO、Kitaca、toica、manaca、SUGOCA、nimoca、はやかけん
(QRコード決済)
PayPay、d払い、au PAY、楽天ペイ、メルペイ、Alipay（支付宝）、WeChat Pay（微信支付）</t>
    <rPh sb="67" eb="69">
      <t>デンシ</t>
    </rPh>
    <rPh sb="165" eb="167">
      <t>ケッサイ</t>
    </rPh>
    <phoneticPr fontId="4"/>
  </si>
  <si>
    <t>24時間365日：
英語、中国語、スペイン語、ポルトガル語、韓国語、ベトナム語、ネパール語、タイ語、ロシア語、フランス語、タガログ語、インドネシア語、ドイツ語、イタリア語、マレー語、クメール語、ミャンマー語、モンゴル語、シンハラ語、ヒンディー語、ベンガル語</t>
  </si>
  <si>
    <t>機械翻訳
(ポケトーク翻訳アプリ)</t>
  </si>
  <si>
    <t>24時間365日：
85言語対応</t>
    <rPh sb="14" eb="16">
      <t>タイオウ</t>
    </rPh>
    <phoneticPr fontId="4"/>
  </si>
  <si>
    <t>公益財団法人日本生命済生会　日本生命病院</t>
    <rPh sb="0" eb="13">
      <t>コウエキザイダンホウジンニホンセイメイサイセイカイ</t>
    </rPh>
    <phoneticPr fontId="1"/>
  </si>
  <si>
    <t>Nippon Life Hospital</t>
  </si>
  <si>
    <t>550-0006</t>
  </si>
  <si>
    <t>大阪市西区江之子島2-1-54</t>
  </si>
  <si>
    <t>2-1-54 Enokojima, Nishi-ku, Osaka, Osaka</t>
  </si>
  <si>
    <t>06-6443-3446</t>
  </si>
  <si>
    <t>【初診】月-金：8:30-11:30／【再診】月-金：7:45-11:30、12:00-15:30</t>
    <rPh sb="1" eb="3">
      <t>ショシン</t>
    </rPh>
    <rPh sb="4" eb="5">
      <t>ゲツ</t>
    </rPh>
    <rPh sb="6" eb="7">
      <t>キン</t>
    </rPh>
    <rPh sb="20" eb="22">
      <t>サイシン</t>
    </rPh>
    <phoneticPr fontId="7"/>
  </si>
  <si>
    <t>https://www.nissay-hp.or.jp/</t>
  </si>
  <si>
    <t>各科：EN,ZH【内科、消化器内科（胃腸内科）、腎臓内科、神経内科、糖尿病内科（代謝内科）、血液内科、皮膚科、小児科、精神科、呼吸器外科、心臓血管外科、乳腺外科、消化器外科（胃腸外科）、泌尿器科、脳神経外科、整形外科、形成外科、眼科、産婦人科、リハビリテーション科、放射線科、麻酔科、病理診断科、臨床検査科、救急科】</t>
    <rPh sb="0" eb="2">
      <t>カクカ</t>
    </rPh>
    <phoneticPr fontId="7"/>
  </si>
  <si>
    <t>第二次救急告示医療機関</t>
    <rPh sb="0" eb="1">
      <t>ダイ</t>
    </rPh>
    <rPh sb="1" eb="2">
      <t>ニ</t>
    </rPh>
    <rPh sb="2" eb="3">
      <t>ジ</t>
    </rPh>
    <rPh sb="3" eb="5">
      <t>キュウキュウ</t>
    </rPh>
    <rPh sb="5" eb="7">
      <t>コクジ</t>
    </rPh>
    <rPh sb="7" eb="9">
      <t>イリョウ</t>
    </rPh>
    <rPh sb="9" eb="11">
      <t>キカン</t>
    </rPh>
    <phoneticPr fontId="16"/>
  </si>
  <si>
    <t>月-金：8:30-17:00：ZH</t>
    <rPh sb="0" eb="1">
      <t>ゲツ</t>
    </rPh>
    <rPh sb="2" eb="3">
      <t>キン</t>
    </rPh>
    <phoneticPr fontId="7"/>
  </si>
  <si>
    <t>月-日：24時間：EN,ZH,KO,ES,PT,VI,TL</t>
    <rPh sb="0" eb="1">
      <t>ゲツ</t>
    </rPh>
    <rPh sb="2" eb="3">
      <t>ニチ</t>
    </rPh>
    <rPh sb="6" eb="8">
      <t>ジカン</t>
    </rPh>
    <phoneticPr fontId="7"/>
  </si>
  <si>
    <t>【ポケトーク】ポケトークに内蔵している74言語</t>
  </si>
  <si>
    <t>社会医療法人愛仁会　
千船病院</t>
    <rPh sb="0" eb="2">
      <t>シャカイ</t>
    </rPh>
    <rPh sb="2" eb="4">
      <t>イリョウ</t>
    </rPh>
    <rPh sb="4" eb="6">
      <t>ホウジン</t>
    </rPh>
    <rPh sb="6" eb="7">
      <t>アイ</t>
    </rPh>
    <rPh sb="7" eb="8">
      <t>ジン</t>
    </rPh>
    <rPh sb="8" eb="9">
      <t>カイ</t>
    </rPh>
    <rPh sb="11" eb="13">
      <t>チブネ</t>
    </rPh>
    <rPh sb="13" eb="15">
      <t>ビョウイン</t>
    </rPh>
    <phoneticPr fontId="9"/>
  </si>
  <si>
    <t>Aijinkai Healthcare Corporation Chibune General Hospital</t>
  </si>
  <si>
    <t>555-0034</t>
  </si>
  <si>
    <t>大阪市西淀川区福町3-2-39</t>
    <rPh sb="0" eb="3">
      <t>オオサカシ</t>
    </rPh>
    <rPh sb="3" eb="7">
      <t>ニシヨドガワク</t>
    </rPh>
    <rPh sb="7" eb="9">
      <t>フクマチ</t>
    </rPh>
    <phoneticPr fontId="9"/>
  </si>
  <si>
    <t>3-2-39,Fukumachi,Nishiyodogawa-ku,Osaka,555-0034.JAPAN</t>
  </si>
  <si>
    <t>06-6471-9541</t>
  </si>
  <si>
    <t>月-金:9:00-12:00/13:00-17:00</t>
  </si>
  <si>
    <t>https://www.chibune.aijinkai.or.jp/</t>
  </si>
  <si>
    <t>内科、消化器内科（胃腸内科）、腎臓内科、糖尿病内科（代謝内科）、皮膚科、小児科、外科、泌尿器科、脳神経外科、整形外科、眼科、耳鼻咽喉科、産婦人科、リハビリテーション科、放射線科、麻酔科、病理診断科、臨床検査科、救急科：EN,ZH</t>
    <rPh sb="15" eb="17">
      <t>ジンゾウ</t>
    </rPh>
    <rPh sb="17" eb="19">
      <t>ナイカ</t>
    </rPh>
    <rPh sb="20" eb="23">
      <t>トウニョウビョウ</t>
    </rPh>
    <rPh sb="23" eb="25">
      <t>ナイカ</t>
    </rPh>
    <rPh sb="26" eb="28">
      <t>タイシャ</t>
    </rPh>
    <rPh sb="28" eb="30">
      <t>ナイカ</t>
    </rPh>
    <rPh sb="32" eb="35">
      <t>ヒフカ</t>
    </rPh>
    <rPh sb="36" eb="39">
      <t>ショウニカ</t>
    </rPh>
    <rPh sb="40" eb="42">
      <t>ゲカ</t>
    </rPh>
    <rPh sb="43" eb="47">
      <t>ヒニョウキカ</t>
    </rPh>
    <rPh sb="48" eb="53">
      <t>ノウシンケイゲカ</t>
    </rPh>
    <rPh sb="54" eb="58">
      <t>セイケイゲカ</t>
    </rPh>
    <rPh sb="59" eb="61">
      <t>ガンカ</t>
    </rPh>
    <rPh sb="62" eb="67">
      <t>ジビインコウカ</t>
    </rPh>
    <rPh sb="68" eb="72">
      <t>サンフジンカ</t>
    </rPh>
    <rPh sb="82" eb="83">
      <t>カ</t>
    </rPh>
    <rPh sb="84" eb="88">
      <t>ホウシャセンカ</t>
    </rPh>
    <rPh sb="89" eb="92">
      <t>マスイカ</t>
    </rPh>
    <phoneticPr fontId="1"/>
  </si>
  <si>
    <t>月-金：8:30-17:00：EN,ZH</t>
    <rPh sb="0" eb="1">
      <t>ゲツ</t>
    </rPh>
    <rPh sb="2" eb="3">
      <t>キン</t>
    </rPh>
    <phoneticPr fontId="7"/>
  </si>
  <si>
    <t>タブレットの通訳アプリ
英語、中国語、韓国語、タイ語、フランス語、インドネシア語、ベトナム語、スペイン語、ミャンマー語、フィリピン語、ポルトガル語、クメール語、ネパール語、モンゴル語、アラビア語、イタリア語、ウクライナ語、ウルドゥ語、オランダ語、シンハラ語、デンマーク語、ドイツ語、トルコ語、ハンガリー語、ヒンディ語、ポーランド語、ポルトガル語、マレー語、ラーオ語、ロシア語</t>
  </si>
  <si>
    <t>社会医療法人弘道会
なにわ生野病院</t>
    <rPh sb="0" eb="2">
      <t>シャカイ</t>
    </rPh>
    <rPh sb="2" eb="4">
      <t>イリョウ</t>
    </rPh>
    <rPh sb="4" eb="6">
      <t>ホウジン</t>
    </rPh>
    <rPh sb="6" eb="8">
      <t>コウドウ</t>
    </rPh>
    <rPh sb="8" eb="9">
      <t>カイ</t>
    </rPh>
    <rPh sb="13" eb="15">
      <t>イクノ</t>
    </rPh>
    <rPh sb="15" eb="17">
      <t>ビョウイン</t>
    </rPh>
    <phoneticPr fontId="9"/>
  </si>
  <si>
    <t>Naniwaikuno Hospital</t>
  </si>
  <si>
    <t>556-0014</t>
  </si>
  <si>
    <t>大阪市浪速区大国1-10-3</t>
    <rPh sb="0" eb="3">
      <t>オオサカシ</t>
    </rPh>
    <rPh sb="3" eb="6">
      <t>ナニワク</t>
    </rPh>
    <rPh sb="6" eb="8">
      <t>ダイコク</t>
    </rPh>
    <phoneticPr fontId="9"/>
  </si>
  <si>
    <t>1-10-3,Daikoku,Naniwa-ku,Osaka,556-0014</t>
  </si>
  <si>
    <t>06-6632-9915</t>
  </si>
  <si>
    <t>月-土:8:30-12:00/13:30-17:00（診療科により受付日時が異なりますので、電話やホームページで確認が必要となります。）</t>
    <rPh sb="2" eb="3">
      <t>ツチ</t>
    </rPh>
    <phoneticPr fontId="1"/>
  </si>
  <si>
    <t>http://www.koudoukai.or.jp/naniwa-hp/</t>
  </si>
  <si>
    <t>内科、外科、整形外科：EN、ZH、KO、PT、ES、RU、VI、TL、ID、TH、NE、HI</t>
    <rPh sb="0" eb="2">
      <t>ナイカ</t>
    </rPh>
    <rPh sb="3" eb="5">
      <t>ゲカ</t>
    </rPh>
    <rPh sb="6" eb="8">
      <t>セイケイ</t>
    </rPh>
    <rPh sb="8" eb="10">
      <t>ゲカ</t>
    </rPh>
    <phoneticPr fontId="9"/>
  </si>
  <si>
    <t>VISA、MASTER、AMEX、Diners、JCB、中国銀聯、</t>
    <phoneticPr fontId="1"/>
  </si>
  <si>
    <t>EN、ZH、KO、PT、ES/24時間</t>
    <rPh sb="17" eb="18">
      <t>ジ</t>
    </rPh>
    <rPh sb="18" eb="19">
      <t>カン</t>
    </rPh>
    <phoneticPr fontId="9"/>
  </si>
  <si>
    <t>通訳タブレット 24時間：EN,ZH,KO,PT,ES,VI,HI,RU,TH,TL,NE,ID</t>
    <rPh sb="0" eb="2">
      <t>ツウヤク</t>
    </rPh>
    <rPh sb="10" eb="12">
      <t>ジカン</t>
    </rPh>
    <phoneticPr fontId="1"/>
  </si>
  <si>
    <t>私立学校法人
大阪歯科大学附属病院</t>
    <rPh sb="0" eb="2">
      <t>シリツ</t>
    </rPh>
    <rPh sb="2" eb="4">
      <t>ガッコウ</t>
    </rPh>
    <rPh sb="4" eb="6">
      <t>ホウジン</t>
    </rPh>
    <phoneticPr fontId="8"/>
  </si>
  <si>
    <t>OSAKA DENTAL UNIVERSITY HOSPITAL</t>
  </si>
  <si>
    <t>540-0008</t>
  </si>
  <si>
    <t>大阪市中央区大手前1丁目5番17号</t>
  </si>
  <si>
    <t xml:space="preserve">5-17, Otemae 1-chome, Chuo-ku,
Osaka-shi, Osaka, Japan
</t>
  </si>
  <si>
    <t>06-6910-1111</t>
  </si>
  <si>
    <t>月-土:8:45-11:30/13:30-15:00</t>
    <rPh sb="0" eb="1">
      <t>ツキ</t>
    </rPh>
    <rPh sb="2" eb="3">
      <t>ツチ</t>
    </rPh>
    <phoneticPr fontId="8"/>
  </si>
  <si>
    <t xml:space="preserve">https://www.osaka-dent.ac.jp/hospital/ </t>
  </si>
  <si>
    <t>歯科、矯正歯科、小児歯科、歯科口腔外科、内科、眼科、耳鼻咽喉科：EN</t>
    <rPh sb="3" eb="5">
      <t>キョウセイ</t>
    </rPh>
    <rPh sb="5" eb="7">
      <t>シカ</t>
    </rPh>
    <rPh sb="8" eb="10">
      <t>ショウニ</t>
    </rPh>
    <rPh sb="10" eb="12">
      <t>シカ</t>
    </rPh>
    <rPh sb="13" eb="15">
      <t>シカ</t>
    </rPh>
    <rPh sb="15" eb="17">
      <t>コウクウ</t>
    </rPh>
    <rPh sb="17" eb="19">
      <t>ゲカ</t>
    </rPh>
    <phoneticPr fontId="1"/>
  </si>
  <si>
    <t>VISA、MASTER、AMEX、JCB、NICOS</t>
    <phoneticPr fontId="1"/>
  </si>
  <si>
    <t>月-土 8:45-11:30/13:30-15:00：EN</t>
    <rPh sb="2" eb="3">
      <t>ツチ</t>
    </rPh>
    <phoneticPr fontId="1"/>
  </si>
  <si>
    <t>地方独立行政法人大阪府立病院機構
大阪急性期・総合医療センター</t>
    <rPh sb="0" eb="14">
      <t>チホウドクリツギョウセイホウジンオオサカフリツビョウイン</t>
    </rPh>
    <rPh sb="14" eb="16">
      <t>キコウ</t>
    </rPh>
    <rPh sb="17" eb="22">
      <t>オオサカキュウセイキ</t>
    </rPh>
    <rPh sb="23" eb="27">
      <t>ソウゴウイリョウ</t>
    </rPh>
    <phoneticPr fontId="9"/>
  </si>
  <si>
    <t>Osaka General Medical Center</t>
  </si>
  <si>
    <t>558-8558</t>
  </si>
  <si>
    <t>大阪市住吉区万代東3-1-56</t>
    <rPh sb="0" eb="3">
      <t>オオサカシ</t>
    </rPh>
    <rPh sb="3" eb="6">
      <t>スミヨシク</t>
    </rPh>
    <rPh sb="6" eb="9">
      <t>バンダイヒガシ</t>
    </rPh>
    <phoneticPr fontId="9"/>
  </si>
  <si>
    <t>3-1-56, Bandai-higashi, Sumiyoshi-ku, Osaka-city, Osaka, 558-8558</t>
  </si>
  <si>
    <t>06-6692-1201</t>
  </si>
  <si>
    <t>月-金：8:30-11:00</t>
    <rPh sb="0" eb="1">
      <t>ゲツ</t>
    </rPh>
    <rPh sb="2" eb="3">
      <t>キン</t>
    </rPh>
    <phoneticPr fontId="9"/>
  </si>
  <si>
    <t>http://www.gh.opho.jp/（日本語）
https://www.gh.opho.jp/patient/699.html（英語）</t>
    <rPh sb="23" eb="26">
      <t>ニホンゴ</t>
    </rPh>
    <rPh sb="68" eb="70">
      <t>エイゴ</t>
    </rPh>
    <phoneticPr fontId="9"/>
  </si>
  <si>
    <t xml:space="preserve">各科：EN, ZH, KO, ES, PT, VI, TL, TH, NE, ID, MS, FR, RU, AR, KM,ミャンマー語, FA, MN, UK, DE, SI, IT, LO, HI(ミャンマー語までは対面・遠隔通訳と機械翻訳、FA以降は遠隔通訳と機械翻訳での対応が可能)【内科、呼吸器内科、循環器内科、消化器内科（胃腸内科）、腎臓内科、神経内科、糖尿病内科（代謝内科）、血液内科、皮膚科、リウマチ科、感染症内科、小児科、精神科、外科、呼吸器外科、心臓血管外科、乳腺外科、消化器外科（胃腸外科）、泌尿器科、脳神経外科、整形外科、形成外科、眼科、耳鼻咽喉科、小児外科、産婦人科、リハビリテーション科、放射線科、麻酔科、病理診断科、臨床検査科、救急科、歯科、歯科口腔外科】
</t>
    <rPh sb="0" eb="2">
      <t>カクカ</t>
    </rPh>
    <rPh sb="106" eb="107">
      <t>ゴ</t>
    </rPh>
    <rPh sb="109" eb="111">
      <t>タイメン</t>
    </rPh>
    <rPh sb="112" eb="116">
      <t>エンカクツウヤク</t>
    </rPh>
    <rPh sb="118" eb="122">
      <t>キカイホンヤク</t>
    </rPh>
    <rPh sb="124" eb="126">
      <t>イコウ</t>
    </rPh>
    <rPh sb="127" eb="129">
      <t>エンカク</t>
    </rPh>
    <rPh sb="129" eb="131">
      <t>ツウヤク</t>
    </rPh>
    <rPh sb="138" eb="140">
      <t>タイオウ</t>
    </rPh>
    <rPh sb="142" eb="144">
      <t>カノウ</t>
    </rPh>
    <rPh sb="149" eb="154">
      <t>コキュウキナイカ</t>
    </rPh>
    <rPh sb="155" eb="160">
      <t>ジュンカンキナイカ</t>
    </rPh>
    <rPh sb="173" eb="177">
      <t>ジンゾウナイカ</t>
    </rPh>
    <rPh sb="178" eb="182">
      <t>シンケイナイカ</t>
    </rPh>
    <rPh sb="183" eb="188">
      <t>トウニョウビョウナイカ</t>
    </rPh>
    <rPh sb="189" eb="193">
      <t>タイシャナイカ</t>
    </rPh>
    <rPh sb="195" eb="199">
      <t>ケツエキナイカ</t>
    </rPh>
    <rPh sb="200" eb="203">
      <t>ヒフカ</t>
    </rPh>
    <rPh sb="208" eb="209">
      <t>カ</t>
    </rPh>
    <rPh sb="216" eb="219">
      <t>ショウニカ</t>
    </rPh>
    <rPh sb="220" eb="223">
      <t>セイシンカ</t>
    </rPh>
    <rPh sb="224" eb="226">
      <t>ゲカ</t>
    </rPh>
    <rPh sb="227" eb="232">
      <t>コキュウキゲカ</t>
    </rPh>
    <rPh sb="233" eb="239">
      <t>シンゾウケッカンゲカ</t>
    </rPh>
    <rPh sb="240" eb="244">
      <t>ニュウセンゲカ</t>
    </rPh>
    <rPh sb="245" eb="250">
      <t>ショウカキゲカ</t>
    </rPh>
    <rPh sb="251" eb="253">
      <t>イチョウ</t>
    </rPh>
    <rPh sb="253" eb="255">
      <t>ゲカ</t>
    </rPh>
    <rPh sb="257" eb="261">
      <t>ヒニョウキカ</t>
    </rPh>
    <rPh sb="262" eb="267">
      <t>ノウシンケイゲカ</t>
    </rPh>
    <rPh sb="268" eb="272">
      <t>セイケイゲカ</t>
    </rPh>
    <rPh sb="273" eb="277">
      <t>ケイセイゲカ</t>
    </rPh>
    <rPh sb="278" eb="280">
      <t>ガンカ</t>
    </rPh>
    <rPh sb="287" eb="291">
      <t>ショウニゲカ</t>
    </rPh>
    <rPh sb="333" eb="335">
      <t>シカ</t>
    </rPh>
    <phoneticPr fontId="9"/>
  </si>
  <si>
    <t>VISA、MASTER、AMEX、JCB、Diners、中国銀聯</t>
  </si>
  <si>
    <t xml:space="preserve"> J-Debit</t>
  </si>
  <si>
    <t>第二次救急告示医療機関、第三次救急告示医療機関</t>
    <rPh sb="0" eb="1">
      <t>ダイ</t>
    </rPh>
    <rPh sb="1" eb="3">
      <t>ニジ</t>
    </rPh>
    <rPh sb="3" eb="5">
      <t>キュウキュウ</t>
    </rPh>
    <rPh sb="5" eb="7">
      <t>コクジ</t>
    </rPh>
    <rPh sb="7" eb="9">
      <t>イリョウ</t>
    </rPh>
    <rPh sb="9" eb="11">
      <t>キカン</t>
    </rPh>
    <rPh sb="17" eb="19">
      <t>コクジ</t>
    </rPh>
    <rPh sb="19" eb="21">
      <t>イリョウ</t>
    </rPh>
    <phoneticPr fontId="9"/>
  </si>
  <si>
    <t>月-金9:00-17:30：DE,EN,KO</t>
    <rPh sb="0" eb="1">
      <t>ツキ</t>
    </rPh>
    <rPh sb="2" eb="3">
      <t>キン</t>
    </rPh>
    <phoneticPr fontId="1"/>
  </si>
  <si>
    <t>月-金（事前予約制）9:00-17:30：EN,ZH,KO,ES,PT,VI,TL,TH,NE,ID,MS,FR,RU,AR,KM,ミャンマー語</t>
    <rPh sb="0" eb="1">
      <t>ガツ</t>
    </rPh>
    <rPh sb="4" eb="9">
      <t>ジゼンヨヤクセイ</t>
    </rPh>
    <rPh sb="71" eb="72">
      <t>ゴ</t>
    </rPh>
    <phoneticPr fontId="1"/>
  </si>
  <si>
    <t>24時間365日:
EN,ZH,KO,ES,PT,VI,TL,TH,NE,ID,MS,FR,RU,AR,KM,FA,MN,UK,DE,SI,IT,LO,HI,ミャンマー語</t>
    <rPh sb="7" eb="8">
      <t>ニチ</t>
    </rPh>
    <rPh sb="84" eb="85">
      <t>ゴ</t>
    </rPh>
    <phoneticPr fontId="41"/>
  </si>
  <si>
    <t>機械翻訳(ポケトーク、翻訳アプリ)：24時間365日</t>
    <rPh sb="0" eb="4">
      <t>キカイホンヤク</t>
    </rPh>
    <rPh sb="11" eb="13">
      <t>ホンヤク</t>
    </rPh>
    <rPh sb="20" eb="22">
      <t>ジカン</t>
    </rPh>
    <rPh sb="25" eb="26">
      <t>ニチ</t>
    </rPh>
    <phoneticPr fontId="1"/>
  </si>
  <si>
    <t>日本赤十字社　大阪赤十字病院</t>
  </si>
  <si>
    <t>Japanese Red Cross Osaka Hospital</t>
  </si>
  <si>
    <t>543-8555</t>
  </si>
  <si>
    <t>大阪市天王寺区筆ケ崎町5-30</t>
  </si>
  <si>
    <t>5-30 Fudegasakicho, Tennoji-ku, Osaka, Osaka</t>
  </si>
  <si>
    <t>06-6774-5111</t>
  </si>
  <si>
    <t>①月-金：8:30-11:30／②月-金：17:00-8:30／③土・日：8:30-翌8:30（①平日は紹介状持参者のみ受付可（緊急時は要相談）、②救急受付時間、③土・日・祝は救急のみ受付可）</t>
    <rPh sb="1" eb="2">
      <t>ゲツ</t>
    </rPh>
    <rPh sb="3" eb="4">
      <t>キン</t>
    </rPh>
    <rPh sb="33" eb="34">
      <t>ド</t>
    </rPh>
    <rPh sb="35" eb="36">
      <t>ニチ</t>
    </rPh>
    <phoneticPr fontId="7"/>
  </si>
  <si>
    <t>https://www.osaka-med.jrc.or.jp/</t>
  </si>
  <si>
    <t>各科：EN,ZH,KO,ES,PT,RU,VI,TL,ID,TH,NE,HI,MS,MN,FR,DE,IT,KM【消化器内科、腎臓内科、神経内科、糖尿病内科、血液内科、皮膚科、リウマチ膠原病内科、小児科、精神科、外科、呼吸器外科、心臓血管外科、乳腺外科、消化器外科、泌尿器科、脳神経外科、整形外科、形成外科、眼科、耳鼻いんこう科、小児外科、産婦人科、リハビリテーション科、放射線科、麻酔科、病理診断科、臨床検査科、救急科、歯科口腔外科、腫瘍内科、呼吸器内科、循環器内科、緩和ケア科】</t>
    <rPh sb="0" eb="1">
      <t>カク</t>
    </rPh>
    <rPh sb="1" eb="2">
      <t>カ</t>
    </rPh>
    <rPh sb="92" eb="95">
      <t>コウゲンビョウ</t>
    </rPh>
    <rPh sb="95" eb="97">
      <t>ナイカ</t>
    </rPh>
    <phoneticPr fontId="7"/>
  </si>
  <si>
    <t>VISA、MASTER、AMEX、Diners、JCB、その他</t>
  </si>
  <si>
    <t>第三次救急告示医療機関、</t>
  </si>
  <si>
    <t>月-日：24時間：EN,ZH,KO,PT,ES,ID,VI,TH,RU,TL,NE,MS,MN,FR,DE,IT,KM／月-金：9:00-18:00：HI</t>
    <rPh sb="60" eb="61">
      <t>ゲツ</t>
    </rPh>
    <rPh sb="62" eb="63">
      <t>キン</t>
    </rPh>
    <phoneticPr fontId="7"/>
  </si>
  <si>
    <t>社会医療法人寿会 
富永病院</t>
    <rPh sb="10" eb="12">
      <t>トミナガ</t>
    </rPh>
    <rPh sb="12" eb="14">
      <t>ビョウイン</t>
    </rPh>
    <phoneticPr fontId="9"/>
  </si>
  <si>
    <t>Tominaga Hospital</t>
  </si>
  <si>
    <t>556-0017</t>
  </si>
  <si>
    <t>大阪市浪速区湊町1-4-48</t>
    <rPh sb="0" eb="3">
      <t>オオサカシ</t>
    </rPh>
    <rPh sb="3" eb="6">
      <t>ナニワク</t>
    </rPh>
    <rPh sb="6" eb="8">
      <t>ミナトマチ</t>
    </rPh>
    <phoneticPr fontId="9"/>
  </si>
  <si>
    <t>1-4-48 Minatomachi ,Naniwa-ku,
Osaka,556-0017</t>
  </si>
  <si>
    <t>06-6568-1601</t>
  </si>
  <si>
    <t>月-土9:00-12:00
（救急外来24時間対応）
日・祝日：救急外来24
時間対応</t>
    <rPh sb="0" eb="1">
      <t>ゲツ</t>
    </rPh>
    <rPh sb="2" eb="3">
      <t>ツチ</t>
    </rPh>
    <rPh sb="15" eb="17">
      <t>キュウキュウ</t>
    </rPh>
    <rPh sb="17" eb="19">
      <t>ガイライ</t>
    </rPh>
    <rPh sb="21" eb="23">
      <t>ジカン</t>
    </rPh>
    <rPh sb="23" eb="25">
      <t>タイオウ</t>
    </rPh>
    <rPh sb="27" eb="28">
      <t>ヒ</t>
    </rPh>
    <rPh sb="29" eb="31">
      <t>シュクジツ</t>
    </rPh>
    <rPh sb="32" eb="34">
      <t>キュウキュウ</t>
    </rPh>
    <rPh sb="34" eb="36">
      <t>ガイライ</t>
    </rPh>
    <rPh sb="39" eb="41">
      <t>ジカン</t>
    </rPh>
    <rPh sb="41" eb="43">
      <t>タイオウ</t>
    </rPh>
    <phoneticPr fontId="9"/>
  </si>
  <si>
    <t>https://www.tominaga.or.jp/</t>
  </si>
  <si>
    <t>脳神経外科、脳神経内科、循環器内科、整形外科（人工関節、下肢外傷専門）、神経形成外科：EN、ZH</t>
    <rPh sb="0" eb="3">
      <t>ノウシンケイ</t>
    </rPh>
    <rPh sb="3" eb="5">
      <t>ゲカ</t>
    </rPh>
    <rPh sb="6" eb="11">
      <t>ノウシンケイナイカ</t>
    </rPh>
    <rPh sb="12" eb="17">
      <t>ジュンカンキナイカ</t>
    </rPh>
    <rPh sb="18" eb="22">
      <t>セイケイゲカ</t>
    </rPh>
    <rPh sb="23" eb="27">
      <t>ジンコウカンセツ</t>
    </rPh>
    <rPh sb="28" eb="30">
      <t>カシ</t>
    </rPh>
    <rPh sb="30" eb="32">
      <t>ガイショウ</t>
    </rPh>
    <rPh sb="32" eb="34">
      <t>センモン</t>
    </rPh>
    <rPh sb="36" eb="42">
      <t>シンケイケイセイゲカ</t>
    </rPh>
    <phoneticPr fontId="9"/>
  </si>
  <si>
    <t>月-土：9:00-17:00：EN,ZH</t>
    <rPh sb="0" eb="1">
      <t>ゲツ</t>
    </rPh>
    <rPh sb="2" eb="3">
      <t>ド</t>
    </rPh>
    <phoneticPr fontId="1"/>
  </si>
  <si>
    <t>EN/9:00-17:00
ZH/9:00-17:00</t>
    <phoneticPr fontId="1"/>
  </si>
  <si>
    <t>EN/24時間
ZH/24時間</t>
    <rPh sb="5" eb="7">
      <t>ジカン</t>
    </rPh>
    <rPh sb="13" eb="15">
      <t>ジカン</t>
    </rPh>
    <phoneticPr fontId="9"/>
  </si>
  <si>
    <t>社会医療法人寿楽会 大野記念病院</t>
    <rPh sb="10" eb="12">
      <t>オオノ</t>
    </rPh>
    <rPh sb="12" eb="14">
      <t>キネン</t>
    </rPh>
    <rPh sb="14" eb="16">
      <t>ビョウイン</t>
    </rPh>
    <phoneticPr fontId="9"/>
  </si>
  <si>
    <t>Ohno Memorial Hospital</t>
    <phoneticPr fontId="1"/>
  </si>
  <si>
    <t>550-0015</t>
  </si>
  <si>
    <t>大阪市西区南堀江1丁目26-10</t>
    <rPh sb="0" eb="3">
      <t>オオサカシ</t>
    </rPh>
    <rPh sb="3" eb="5">
      <t>ニシク</t>
    </rPh>
    <rPh sb="5" eb="6">
      <t>ミナミ</t>
    </rPh>
    <rPh sb="6" eb="8">
      <t>ホリエ</t>
    </rPh>
    <rPh sb="9" eb="11">
      <t>チョウメ</t>
    </rPh>
    <phoneticPr fontId="9"/>
  </si>
  <si>
    <t>1-26-10 Minamihorie,Nishi-ku,Osaka</t>
  </si>
  <si>
    <t>06-6531-1815</t>
  </si>
  <si>
    <t>月-金：8:30-11:30　13:00-16:00　土：8:30-11:30（救急外来24時間対応）/土日祝日：救急外来24時間対応</t>
    <rPh sb="0" eb="1">
      <t>ツキ</t>
    </rPh>
    <rPh sb="2" eb="3">
      <t>キン</t>
    </rPh>
    <rPh sb="27" eb="28">
      <t>ツチ</t>
    </rPh>
    <rPh sb="40" eb="42">
      <t>キュウキュウ</t>
    </rPh>
    <rPh sb="42" eb="44">
      <t>ガイライ</t>
    </rPh>
    <rPh sb="46" eb="48">
      <t>ジカン</t>
    </rPh>
    <rPh sb="48" eb="50">
      <t>タイオウ</t>
    </rPh>
    <rPh sb="52" eb="54">
      <t>ドニチ</t>
    </rPh>
    <rPh sb="54" eb="56">
      <t>シュクジツ</t>
    </rPh>
    <rPh sb="57" eb="59">
      <t>キュウキュウ</t>
    </rPh>
    <rPh sb="59" eb="61">
      <t>ガイライ</t>
    </rPh>
    <rPh sb="63" eb="65">
      <t>ジカン</t>
    </rPh>
    <rPh sb="65" eb="67">
      <t>タイオウ</t>
    </rPh>
    <phoneticPr fontId="9"/>
  </si>
  <si>
    <t>https://www.ohno.or.jp（日本語）
https://www.ohno.or.jp/archives/13049（英語）</t>
    <rPh sb="23" eb="26">
      <t>ニホンゴ</t>
    </rPh>
    <rPh sb="66" eb="68">
      <t>エイゴ</t>
    </rPh>
    <phoneticPr fontId="41"/>
  </si>
  <si>
    <t>各科:EN、ZH、KO、PT、ES、VI、TL【内科、腎臓内科、消化器内科、肝･胆･膵内科、泌尿器科、循環器内科、糖尿病内科、呼吸器内科、リウマチ科、内分泌内科、外科、消化器外科、腫瘍外科、乳腺外来、肛門外科、整形外科、血管外科、泌尿器科、脳神経外科、リハビリテーション科、皮膚科、放射線科、救急科】</t>
    <rPh sb="0" eb="2">
      <t>カクカ</t>
    </rPh>
    <phoneticPr fontId="1"/>
  </si>
  <si>
    <t>JCB、VISA、MASTER、AMEX、Diners、中国銀聯</t>
    <phoneticPr fontId="1"/>
  </si>
  <si>
    <t>ICOCA、Suica、楽天Edy、nanaco、WAON、PayPay、Alipay、WeChatPay、楽天ペイ</t>
    <phoneticPr fontId="1"/>
  </si>
  <si>
    <t>月-金 8:30～16:45 /土 8:30～13:00：EN</t>
    <phoneticPr fontId="1"/>
  </si>
  <si>
    <t>24時間365日:EN,ZH,KO,ES,PT,VI,TL</t>
    <rPh sb="7" eb="8">
      <t>ニチ</t>
    </rPh>
    <phoneticPr fontId="9"/>
  </si>
  <si>
    <t>機械翻訳(ポケトーク)：24時間365日</t>
    <rPh sb="0" eb="4">
      <t>キカイホンヤク</t>
    </rPh>
    <rPh sb="14" eb="16">
      <t>ジカン</t>
    </rPh>
    <rPh sb="19" eb="20">
      <t>ニチ</t>
    </rPh>
    <phoneticPr fontId="1"/>
  </si>
  <si>
    <t>社会福祉法人石井記念愛染園附属愛染橋病院</t>
  </si>
  <si>
    <t>Aizenbashi Hospital</t>
  </si>
  <si>
    <t>556-0005</t>
  </si>
  <si>
    <t>大阪市浪速区日本橋5-16-15</t>
  </si>
  <si>
    <t>5-16-15 Nippombashi, Naniwa-ku, Osaka, Osaka</t>
  </si>
  <si>
    <t>06-6633-2801</t>
  </si>
  <si>
    <t>月-金：8:30-15:00／土：8:30-11:00（診療科により受付時間が異なる）</t>
    <rPh sb="0" eb="1">
      <t>ゲツ</t>
    </rPh>
    <rPh sb="2" eb="3">
      <t>キン</t>
    </rPh>
    <rPh sb="15" eb="16">
      <t>ド</t>
    </rPh>
    <phoneticPr fontId="1"/>
  </si>
  <si>
    <t>https://byouin.aizenen.or.jp/</t>
  </si>
  <si>
    <t>小児科：ZH</t>
  </si>
  <si>
    <t>月-金：8:30-15:00：ZH／土：8:30-11:00：ZH</t>
  </si>
  <si>
    <t>社会医療法人協和会加納総合病院</t>
  </si>
  <si>
    <t>KANO GENERAL HOSPITAL</t>
  </si>
  <si>
    <t>531-0041</t>
    <phoneticPr fontId="1"/>
  </si>
  <si>
    <t>大阪市北区天神橋7-5-15</t>
  </si>
  <si>
    <t>7-5-15 Tenjimbashi, Kita-ku, Osaka, Osaka</t>
  </si>
  <si>
    <t>06-6351-5381</t>
    <phoneticPr fontId="1"/>
  </si>
  <si>
    <t>月-土：9:00-12:45／月-金：14:00-16:45、18:00-19:45（診療科によって曜日、時間が異なります。お問い合わせください）</t>
    <rPh sb="0" eb="1">
      <t>ゲツ</t>
    </rPh>
    <rPh sb="2" eb="3">
      <t>ド</t>
    </rPh>
    <rPh sb="15" eb="16">
      <t>ゲツ</t>
    </rPh>
    <rPh sb="17" eb="18">
      <t>キン</t>
    </rPh>
    <rPh sb="43" eb="46">
      <t>シンリョウカ</t>
    </rPh>
    <rPh sb="50" eb="52">
      <t>ヨウビ</t>
    </rPh>
    <rPh sb="53" eb="55">
      <t>ジカン</t>
    </rPh>
    <rPh sb="56" eb="57">
      <t>コト</t>
    </rPh>
    <rPh sb="63" eb="64">
      <t>ト</t>
    </rPh>
    <rPh sb="65" eb="66">
      <t>ア</t>
    </rPh>
    <phoneticPr fontId="1"/>
  </si>
  <si>
    <t>http://www.heartfull.or.jp/kano/</t>
  </si>
  <si>
    <t>各科：EN,ZH,KO【内科、消化器内科（胃腸内科）、神経内科、糖尿病内科（代謝内科）、血液内科、皮膚科、小児科、外科、乳腺外科、消化器外科（胃腸外科）、泌尿器科、肛門外科、脳神経外科、整形外科、形成外科、眼科、耳鼻いんこう科、婦人科、リハビリテーション科、放射線科、麻酔科、臨床検査科、救急科】</t>
    <rPh sb="0" eb="2">
      <t>カクカ</t>
    </rPh>
    <phoneticPr fontId="1"/>
  </si>
  <si>
    <t>第二次救急告示医療機関</t>
    <rPh sb="0" eb="1">
      <t>ダイ</t>
    </rPh>
    <rPh sb="1" eb="2">
      <t>ニ</t>
    </rPh>
    <rPh sb="2" eb="3">
      <t>ジ</t>
    </rPh>
    <rPh sb="3" eb="5">
      <t>キュウキュウ</t>
    </rPh>
    <rPh sb="5" eb="7">
      <t>コクジ</t>
    </rPh>
    <rPh sb="7" eb="9">
      <t>イリョウ</t>
    </rPh>
    <rPh sb="9" eb="11">
      <t>キカン</t>
    </rPh>
    <phoneticPr fontId="1"/>
  </si>
  <si>
    <t>月-日：24時間：EN,ZH,KO,ES,PT,VI,FR</t>
    <rPh sb="0" eb="1">
      <t>ゲツ</t>
    </rPh>
    <rPh sb="2" eb="3">
      <t>ニチ</t>
    </rPh>
    <rPh sb="6" eb="8">
      <t>ジカン</t>
    </rPh>
    <phoneticPr fontId="1"/>
  </si>
  <si>
    <t>社会医療法人ささき会　藍の都脳神経外科病院</t>
  </si>
  <si>
    <t>Ainomiyako Neurosurgery  Hospital</t>
  </si>
  <si>
    <t>538-0044</t>
  </si>
  <si>
    <t>大阪市鶴見区放出東2-21-16</t>
  </si>
  <si>
    <t>2-21-16,hanaten-higashi,tsurumi-ku,osaka-city</t>
    <phoneticPr fontId="1"/>
  </si>
  <si>
    <t>06-6965-1800</t>
  </si>
  <si>
    <t>月-金:8:45-11:30、13：30-16：30/土:8:45-11:30（曜日により診療科目が異なります。事前に必ずお問い合わせ下さい）</t>
    <rPh sb="2" eb="3">
      <t>キン</t>
    </rPh>
    <rPh sb="27" eb="28">
      <t>ツチ</t>
    </rPh>
    <rPh sb="40" eb="42">
      <t>ヨウビ</t>
    </rPh>
    <rPh sb="45" eb="49">
      <t>シンリョウカモク</t>
    </rPh>
    <rPh sb="50" eb="51">
      <t>コト</t>
    </rPh>
    <rPh sb="56" eb="58">
      <t>ジゼン</t>
    </rPh>
    <rPh sb="59" eb="60">
      <t>カナラ</t>
    </rPh>
    <rPh sb="62" eb="63">
      <t>ト</t>
    </rPh>
    <rPh sb="64" eb="65">
      <t>ア</t>
    </rPh>
    <rPh sb="67" eb="68">
      <t>クダ</t>
    </rPh>
    <phoneticPr fontId="1"/>
  </si>
  <si>
    <t>http://www.ainomiyako.net</t>
  </si>
  <si>
    <t>脳神経外科、脳神経内科、内科、循環器科、糖尿病内科（代謝内科）、整形外科、リハビリテーション科：ZH</t>
    <rPh sb="0" eb="5">
      <t>ノウシンケイゲカ</t>
    </rPh>
    <rPh sb="6" eb="7">
      <t>ノウ</t>
    </rPh>
    <rPh sb="7" eb="11">
      <t>シンケイナイカ</t>
    </rPh>
    <rPh sb="12" eb="14">
      <t>ナイカ</t>
    </rPh>
    <rPh sb="15" eb="19">
      <t>ジュンカンキカ</t>
    </rPh>
    <rPh sb="20" eb="23">
      <t>トウニョウビョウ</t>
    </rPh>
    <rPh sb="23" eb="25">
      <t>ナイカ</t>
    </rPh>
    <rPh sb="26" eb="28">
      <t>タイシャ</t>
    </rPh>
    <rPh sb="28" eb="30">
      <t>ナイカ</t>
    </rPh>
    <rPh sb="32" eb="34">
      <t>セイケイ</t>
    </rPh>
    <rPh sb="34" eb="36">
      <t>ゲカ</t>
    </rPh>
    <rPh sb="46" eb="47">
      <t>カ</t>
    </rPh>
    <phoneticPr fontId="10"/>
  </si>
  <si>
    <t>VISA、MASTER、DINERS、AMEX、JCB、中国銀聯</t>
    <phoneticPr fontId="1"/>
  </si>
  <si>
    <t>○（脳外科のみ）</t>
    <rPh sb="2" eb="5">
      <t>ノウゲカ</t>
    </rPh>
    <phoneticPr fontId="1"/>
  </si>
  <si>
    <t>第二次救急医療機関</t>
    <rPh sb="0" eb="1">
      <t>ダイ</t>
    </rPh>
    <rPh sb="1" eb="2">
      <t>２</t>
    </rPh>
    <rPh sb="2" eb="3">
      <t>ツギ</t>
    </rPh>
    <phoneticPr fontId="10"/>
  </si>
  <si>
    <t>月-金9:00-17:00:ZH/土9:00-13:00:ZH</t>
    <rPh sb="17" eb="18">
      <t>ツチ</t>
    </rPh>
    <phoneticPr fontId="1"/>
  </si>
  <si>
    <t>24時間:EN,ZH,KO,PT,ES,VI,TL</t>
    <phoneticPr fontId="1"/>
  </si>
  <si>
    <t>宗教法人　在日本南プレスビテリアンミッション　淀川キリスト教病院</t>
  </si>
  <si>
    <t>Japan Mission in mission partnership with the PC(USA)　Yodogawa Christian Hospital</t>
  </si>
  <si>
    <t>533-0024</t>
  </si>
  <si>
    <t>大阪市東淀川区柴島1-7-50</t>
  </si>
  <si>
    <t>1-7-50 Kunijima, Higashiyodogawa-ku, Osaka, Osaka</t>
  </si>
  <si>
    <t>0120-364-489</t>
  </si>
  <si>
    <t>月-金：9:00-17:00／土：9:00-12:00（救急診療は24時間）</t>
    <rPh sb="0" eb="1">
      <t>ゲツ</t>
    </rPh>
    <rPh sb="2" eb="3">
      <t>キン</t>
    </rPh>
    <rPh sb="15" eb="16">
      <t>ド</t>
    </rPh>
    <phoneticPr fontId="7"/>
  </si>
  <si>
    <t>http://www.ych.or.jp/</t>
  </si>
  <si>
    <t>各科：EN【内科、消化器内科（胃腸内科）、腎臓内科、神経内科、糖尿病内科（代謝内科）、血液内科、皮膚科、リウマチ科、小児科、精神科、外科、呼吸器外科、心臓血管外科、乳腺外科、消化器外科（胃腸外科）、泌尿器科、脳神経外科、整形外科、形成外科、眼科、耳鼻いんこう科、小児外科、産婦人科、産科、婦人科、リハビリテーション科、放射線科、麻酔科、病理診断科、臨床検査科、救急科、その他（緩和ケア内科）】</t>
  </si>
  <si>
    <t>第二次救急告示医療機関、</t>
  </si>
  <si>
    <t>月-金：9:00-17:00：EN</t>
  </si>
  <si>
    <t>月-日：24時間：EN,ZH,KO,ES,PT,VI,TH、　8:30-24:00：UK</t>
    <rPh sb="0" eb="1">
      <t>ゲツ</t>
    </rPh>
    <rPh sb="2" eb="3">
      <t>ニチ</t>
    </rPh>
    <rPh sb="6" eb="8">
      <t>ジカン</t>
    </rPh>
    <phoneticPr fontId="7"/>
  </si>
  <si>
    <t>【ポケトーク】月-日：24時間：ポケトーク対応言語全て</t>
    <rPh sb="7" eb="8">
      <t>ゲツ</t>
    </rPh>
    <rPh sb="9" eb="10">
      <t>ニチ</t>
    </rPh>
    <rPh sb="13" eb="15">
      <t>ジカン</t>
    </rPh>
    <phoneticPr fontId="8"/>
  </si>
  <si>
    <t>大阪公立大学医学部附属病院</t>
  </si>
  <si>
    <t>Osaka Metropolitan University Hospital</t>
  </si>
  <si>
    <t>545-8586</t>
  </si>
  <si>
    <t>大阪府大阪市阿倍野区旭町1-5-7</t>
    <rPh sb="0" eb="3">
      <t>オオサカフ</t>
    </rPh>
    <rPh sb="3" eb="12">
      <t>オオサカシアベノクアサヒマチ</t>
    </rPh>
    <phoneticPr fontId="1"/>
  </si>
  <si>
    <t>1-5-7, Asahimachi, Abeno-ku, Osaka-city, Osaka</t>
  </si>
  <si>
    <t>06-6645-2121</t>
  </si>
  <si>
    <t>月-金（土日祝除く）：8:45-10:30 ※初診時紹介状要</t>
    <rPh sb="0" eb="1">
      <t>ゲツ</t>
    </rPh>
    <rPh sb="2" eb="3">
      <t>キン</t>
    </rPh>
    <rPh sb="4" eb="6">
      <t>ドニチ</t>
    </rPh>
    <rPh sb="6" eb="7">
      <t>シュク</t>
    </rPh>
    <rPh sb="7" eb="8">
      <t>ノゾ</t>
    </rPh>
    <rPh sb="23" eb="25">
      <t>ショシン</t>
    </rPh>
    <rPh sb="25" eb="26">
      <t>ジ</t>
    </rPh>
    <rPh sb="26" eb="29">
      <t>ショウカイジョウ</t>
    </rPh>
    <rPh sb="29" eb="30">
      <t>ヨウ</t>
    </rPh>
    <phoneticPr fontId="1"/>
  </si>
  <si>
    <t>https://www.hosp.omu.ac.jp/【日本語】
https://www.hosp.omu.ac.jp/en/【英語】</t>
    <rPh sb="28" eb="31">
      <t>ニホンゴ</t>
    </rPh>
    <rPh sb="64" eb="66">
      <t>エイゴ</t>
    </rPh>
    <phoneticPr fontId="1"/>
  </si>
  <si>
    <t>内科、呼吸器内科、循環器内科、糖尿病・代謝内科、内分泌内科、腎臓内科、消化器内科、肝臓・胆嚢・膵臓内科、血液内科、脳神経内科、感染症内科、外科、消化器外科、乳腺外科、心臓血管外科、呼吸器外科、肝臓・胆嚢・膵臓外科、小児外科、整形外科、脳神経外科、形成外科、精神科、リウマチ科、小児科、皮膚科、泌尿器科、産婦人科、眼科、耳鼻いんこう科、リハビリテーション科、放射線科、放射線治療科、病理診断科、臨床検査科、救急科、歯科口腔外科、麻酔科/EN,ZH,KO,RU,ID,ES,PT,MN,FR,FA,TL,NE,VI,TH,HI</t>
    <rPh sb="0" eb="2">
      <t>ナイカ</t>
    </rPh>
    <rPh sb="3" eb="6">
      <t>コキュウキ</t>
    </rPh>
    <rPh sb="6" eb="8">
      <t>ナイカ</t>
    </rPh>
    <rPh sb="9" eb="12">
      <t>ジュンカンキ</t>
    </rPh>
    <rPh sb="12" eb="14">
      <t>ナイカ</t>
    </rPh>
    <rPh sb="15" eb="18">
      <t>トウニョウビョウ</t>
    </rPh>
    <rPh sb="19" eb="21">
      <t>タイシャ</t>
    </rPh>
    <rPh sb="21" eb="23">
      <t>ナイカ</t>
    </rPh>
    <rPh sb="24" eb="27">
      <t>ナイブンピツ</t>
    </rPh>
    <rPh sb="27" eb="29">
      <t>ナイカ</t>
    </rPh>
    <rPh sb="30" eb="32">
      <t>ジンゾウ</t>
    </rPh>
    <rPh sb="32" eb="34">
      <t>ナイカ</t>
    </rPh>
    <rPh sb="35" eb="38">
      <t>ショウカキ</t>
    </rPh>
    <rPh sb="38" eb="40">
      <t>ナイカ</t>
    </rPh>
    <rPh sb="41" eb="43">
      <t>カンゾウ</t>
    </rPh>
    <rPh sb="44" eb="46">
      <t>タンノウ</t>
    </rPh>
    <rPh sb="47" eb="49">
      <t>スイゾウ</t>
    </rPh>
    <rPh sb="49" eb="51">
      <t>ナイカ</t>
    </rPh>
    <rPh sb="52" eb="54">
      <t>ケツエキ</t>
    </rPh>
    <rPh sb="54" eb="56">
      <t>ナイカ</t>
    </rPh>
    <rPh sb="57" eb="58">
      <t>ノウ</t>
    </rPh>
    <rPh sb="58" eb="60">
      <t>シンケイ</t>
    </rPh>
    <rPh sb="60" eb="62">
      <t>ナイカ</t>
    </rPh>
    <rPh sb="63" eb="66">
      <t>カンセンショウ</t>
    </rPh>
    <rPh sb="66" eb="68">
      <t>ナイカ</t>
    </rPh>
    <rPh sb="69" eb="71">
      <t>ゲカ</t>
    </rPh>
    <rPh sb="72" eb="75">
      <t>ショウカキ</t>
    </rPh>
    <rPh sb="75" eb="77">
      <t>ゲカ</t>
    </rPh>
    <rPh sb="78" eb="80">
      <t>ニュウセン</t>
    </rPh>
    <rPh sb="80" eb="82">
      <t>ゲカ</t>
    </rPh>
    <rPh sb="83" eb="85">
      <t>シンゾウ</t>
    </rPh>
    <rPh sb="85" eb="87">
      <t>ケッカン</t>
    </rPh>
    <rPh sb="87" eb="89">
      <t>ゲカ</t>
    </rPh>
    <rPh sb="90" eb="93">
      <t>コキュウキ</t>
    </rPh>
    <rPh sb="93" eb="95">
      <t>ゲカ</t>
    </rPh>
    <rPh sb="96" eb="98">
      <t>カンゾウ</t>
    </rPh>
    <rPh sb="99" eb="101">
      <t>タンノウ</t>
    </rPh>
    <rPh sb="102" eb="104">
      <t>スイゾウ</t>
    </rPh>
    <rPh sb="104" eb="106">
      <t>ゲカ</t>
    </rPh>
    <rPh sb="107" eb="109">
      <t>ショウニ</t>
    </rPh>
    <rPh sb="109" eb="111">
      <t>ゲカ</t>
    </rPh>
    <rPh sb="112" eb="114">
      <t>セイケイ</t>
    </rPh>
    <rPh sb="114" eb="116">
      <t>ゲカ</t>
    </rPh>
    <rPh sb="117" eb="120">
      <t>ノウシンケイ</t>
    </rPh>
    <rPh sb="120" eb="122">
      <t>ゲカ</t>
    </rPh>
    <rPh sb="123" eb="125">
      <t>ケイセイ</t>
    </rPh>
    <rPh sb="125" eb="127">
      <t>ゲカ</t>
    </rPh>
    <rPh sb="128" eb="131">
      <t>セイシンカ</t>
    </rPh>
    <rPh sb="136" eb="137">
      <t>カ</t>
    </rPh>
    <rPh sb="138" eb="141">
      <t>ショウニカ</t>
    </rPh>
    <rPh sb="142" eb="145">
      <t>ヒフカ</t>
    </rPh>
    <rPh sb="146" eb="150">
      <t>ヒニョウキカ</t>
    </rPh>
    <rPh sb="151" eb="155">
      <t>サンフジンカ</t>
    </rPh>
    <rPh sb="156" eb="158">
      <t>ガンカ</t>
    </rPh>
    <rPh sb="159" eb="161">
      <t>ジビ</t>
    </rPh>
    <rPh sb="165" eb="166">
      <t>カ</t>
    </rPh>
    <rPh sb="176" eb="177">
      <t>カ</t>
    </rPh>
    <rPh sb="178" eb="182">
      <t>ホウシャセンカ</t>
    </rPh>
    <rPh sb="183" eb="186">
      <t>ホウシャセン</t>
    </rPh>
    <rPh sb="186" eb="188">
      <t>チリョウ</t>
    </rPh>
    <rPh sb="188" eb="189">
      <t>カ</t>
    </rPh>
    <rPh sb="190" eb="192">
      <t>ビョウリ</t>
    </rPh>
    <rPh sb="192" eb="194">
      <t>シンダン</t>
    </rPh>
    <rPh sb="194" eb="195">
      <t>カ</t>
    </rPh>
    <rPh sb="196" eb="198">
      <t>リンショウ</t>
    </rPh>
    <rPh sb="198" eb="200">
      <t>ケンサ</t>
    </rPh>
    <rPh sb="200" eb="201">
      <t>カ</t>
    </rPh>
    <rPh sb="202" eb="204">
      <t>キュウキュウ</t>
    </rPh>
    <rPh sb="204" eb="205">
      <t>カ</t>
    </rPh>
    <rPh sb="206" eb="208">
      <t>シカ</t>
    </rPh>
    <rPh sb="208" eb="210">
      <t>コウクウ</t>
    </rPh>
    <rPh sb="210" eb="212">
      <t>ゲカ</t>
    </rPh>
    <rPh sb="213" eb="216">
      <t>マスイカ</t>
    </rPh>
    <phoneticPr fontId="1"/>
  </si>
  <si>
    <t>○（救急搬送のみ）</t>
  </si>
  <si>
    <t>第三次救急医療機関</t>
  </si>
  <si>
    <t>月-金：8:45-17:15：EN</t>
    <phoneticPr fontId="1"/>
  </si>
  <si>
    <t>月-日：機械翻訳24Ｈ：EN.ZH.KO.ES.PT.VI.RU.TH.TL.NE.ID.FR.DE.IT.MS.MY.KM.MN.HI</t>
    <rPh sb="0" eb="1">
      <t>ゲツ</t>
    </rPh>
    <rPh sb="2" eb="3">
      <t>ヒ</t>
    </rPh>
    <rPh sb="4" eb="6">
      <t>キカイ</t>
    </rPh>
    <rPh sb="6" eb="8">
      <t>ホンヤク</t>
    </rPh>
    <phoneticPr fontId="1"/>
  </si>
  <si>
    <t>【ポケトーク】月-日：24時間:ENはじめ81言語</t>
    <phoneticPr fontId="1"/>
  </si>
  <si>
    <t>末廣歯科医院</t>
  </si>
  <si>
    <t>SUEHIRO DENTAL OFFICE</t>
  </si>
  <si>
    <t>532-0032</t>
  </si>
  <si>
    <t>大阪市淀川区三津屋北1-33-13</t>
  </si>
  <si>
    <t>1-33-13 Mitsuyakita, Yodogawa-ku, Osaka, Osaka</t>
  </si>
  <si>
    <t>06-6305-6644</t>
  </si>
  <si>
    <t>月-土：9:30-12:30／月・火・木・金：15:00-19:00（日・祝は休診）</t>
    <rPh sb="0" eb="1">
      <t>ゲツ</t>
    </rPh>
    <rPh sb="2" eb="3">
      <t>ド</t>
    </rPh>
    <rPh sb="15" eb="16">
      <t>ゲツ</t>
    </rPh>
    <rPh sb="17" eb="18">
      <t>カ</t>
    </rPh>
    <rPh sb="19" eb="20">
      <t>モク</t>
    </rPh>
    <rPh sb="21" eb="22">
      <t>キン</t>
    </rPh>
    <phoneticPr fontId="7"/>
  </si>
  <si>
    <t>https://www.suehiro-do.com/</t>
  </si>
  <si>
    <t>歯科：ZH、矯正歯科：ZH、小児歯科：ZH</t>
  </si>
  <si>
    <t>イークリニック</t>
  </si>
  <si>
    <t>ＯＳＡＫＡ　ＬＥＥ　ＣＬＩＮＩＣ</t>
  </si>
  <si>
    <t>531-0073</t>
  </si>
  <si>
    <t>大阪市北区本庄西1-13-15　ナオミビル1階</t>
  </si>
  <si>
    <t>1F, Naomi Bldg., 1-13-15 Honjonishi, Kita-ku, Osaka, Osaka</t>
  </si>
  <si>
    <t>06-6292-0155</t>
  </si>
  <si>
    <t>月-土：9:00-12:00／月-水・金：15:30-18:30</t>
    <rPh sb="0" eb="1">
      <t>ゲツ</t>
    </rPh>
    <rPh sb="2" eb="3">
      <t>ド</t>
    </rPh>
    <rPh sb="15" eb="16">
      <t>ゲツ</t>
    </rPh>
    <rPh sb="17" eb="18">
      <t>スイ</t>
    </rPh>
    <rPh sb="19" eb="20">
      <t>キン</t>
    </rPh>
    <phoneticPr fontId="7"/>
  </si>
  <si>
    <t>https://goleeclinic.com/</t>
  </si>
  <si>
    <t>内科：EN,ZH,KO</t>
  </si>
  <si>
    <t>楽天ペイ</t>
  </si>
  <si>
    <t>平田歯科医院</t>
  </si>
  <si>
    <t>Hirata Dental Clinic</t>
  </si>
  <si>
    <t>543-0001</t>
  </si>
  <si>
    <t>大阪市天王寺区上本町1-1-3　アメニティーヒルズ4F</t>
  </si>
  <si>
    <t>4F, Amenity Hills, 1-1-3 Uehommachi, Tennoji-ku, Osaka, Osaka</t>
  </si>
  <si>
    <t>06-6765-8128</t>
  </si>
  <si>
    <t>月-水・金・土：9:00-13:30／月-水・金：15:00-20:00</t>
    <rPh sb="0" eb="1">
      <t>ゲツ</t>
    </rPh>
    <rPh sb="2" eb="3">
      <t>スイ</t>
    </rPh>
    <rPh sb="4" eb="5">
      <t>キン</t>
    </rPh>
    <rPh sb="6" eb="7">
      <t>ド</t>
    </rPh>
    <phoneticPr fontId="7"/>
  </si>
  <si>
    <t>https://www.microdent.net/</t>
  </si>
  <si>
    <t>医療法人　森岡歯科医院</t>
  </si>
  <si>
    <t>Morioka　Dental　Clinic</t>
  </si>
  <si>
    <t>536-0016</t>
  </si>
  <si>
    <t>大阪市城東区蒲生1-1-15</t>
  </si>
  <si>
    <t>1-1-15 Gamo, Joto-ku, Osaka, Osaka</t>
  </si>
  <si>
    <t>06-6934-0418</t>
  </si>
  <si>
    <t>月-土：9:00-13:00／月-金：14:00-19:00（診療受付時間は30分前、祝は休診）</t>
    <rPh sb="0" eb="1">
      <t>ゲツ</t>
    </rPh>
    <rPh sb="2" eb="3">
      <t>ド</t>
    </rPh>
    <rPh sb="15" eb="16">
      <t>ゲツ</t>
    </rPh>
    <rPh sb="17" eb="18">
      <t>キン</t>
    </rPh>
    <phoneticPr fontId="7"/>
  </si>
  <si>
    <t>https://morioka-dental.jp/</t>
  </si>
  <si>
    <t>歯科：EN,ZH</t>
  </si>
  <si>
    <t>ICOCA、Suica、QUICPay、その他</t>
  </si>
  <si>
    <t>のい歯科クリニック</t>
  </si>
  <si>
    <t>noi dental clinic</t>
  </si>
  <si>
    <t>542-0085</t>
  </si>
  <si>
    <t>大阪市中央区心斎橋筋2-2-22　小大丸ビル4階　A号室</t>
  </si>
  <si>
    <t>#4-A Kodaimaru Bldg., 2-2-22 Shinsaibashisuji, Chuo-ku, Osaka, Osaka</t>
  </si>
  <si>
    <t>06-6213-0418</t>
  </si>
  <si>
    <t>月・火・木・金：10:00-20:00／土：10:00-17:00（救急時は上記時間の限りではありません）</t>
    <rPh sb="0" eb="1">
      <t>ゲツ</t>
    </rPh>
    <rPh sb="2" eb="3">
      <t>カ</t>
    </rPh>
    <rPh sb="4" eb="5">
      <t>モク</t>
    </rPh>
    <rPh sb="6" eb="7">
      <t>キン</t>
    </rPh>
    <rPh sb="20" eb="21">
      <t>ド</t>
    </rPh>
    <phoneticPr fontId="7"/>
  </si>
  <si>
    <t>http://noi.upper.jp/</t>
  </si>
  <si>
    <t>歯科：EN,ZH,KO,TL、小児歯科：EN,ZH,KO,TL、歯科口腔外科：EN,ZH,KO,TL</t>
  </si>
  <si>
    <t>VISA、MASTER、AMEX、Diners、JCB、UP</t>
  </si>
  <si>
    <t>月・火・木・金：10:00-19:30：EN／土：10:00-17:00：EN</t>
    <rPh sb="0" eb="1">
      <t>ゲツ</t>
    </rPh>
    <rPh sb="2" eb="3">
      <t>カ</t>
    </rPh>
    <rPh sb="4" eb="5">
      <t>モク</t>
    </rPh>
    <rPh sb="6" eb="7">
      <t>キン</t>
    </rPh>
    <rPh sb="23" eb="24">
      <t>ド</t>
    </rPh>
    <phoneticPr fontId="7"/>
  </si>
  <si>
    <t>【翻訳機】月・火・木・金：10:00-19:30：翻訳機次第／土：10:00-17:00：翻訳機次第</t>
    <rPh sb="1" eb="4">
      <t>ホンヤクキ</t>
    </rPh>
    <rPh sb="5" eb="6">
      <t>ゲツ</t>
    </rPh>
    <rPh sb="7" eb="8">
      <t>カ</t>
    </rPh>
    <rPh sb="9" eb="10">
      <t>モク</t>
    </rPh>
    <rPh sb="11" eb="12">
      <t>キン</t>
    </rPh>
    <rPh sb="25" eb="28">
      <t>ホンヤクキ</t>
    </rPh>
    <rPh sb="28" eb="30">
      <t>シダイ</t>
    </rPh>
    <rPh sb="31" eb="32">
      <t>ド</t>
    </rPh>
    <phoneticPr fontId="8"/>
  </si>
  <si>
    <t>本町デンタルクリニック</t>
  </si>
  <si>
    <t>honmachi dental clinic</t>
  </si>
  <si>
    <t>541-0054</t>
  </si>
  <si>
    <t>大阪市中央区南本町4-1-1　ヨドコウビル7F</t>
  </si>
  <si>
    <t>7F, Yodokou Bldg., 4-1-1 Minamihommachi, Chuo-ku, Osaka, Osaka</t>
  </si>
  <si>
    <t>06-6253-0380</t>
  </si>
  <si>
    <t>月-金：9:30-13:00、14:00-18:30（急患は随時診察しています）</t>
    <rPh sb="0" eb="1">
      <t>ゲツ</t>
    </rPh>
    <rPh sb="2" eb="3">
      <t>キン</t>
    </rPh>
    <rPh sb="27" eb="29">
      <t>キュウカン</t>
    </rPh>
    <rPh sb="30" eb="32">
      <t>ズイジ</t>
    </rPh>
    <rPh sb="32" eb="34">
      <t>シンサツ</t>
    </rPh>
    <phoneticPr fontId="7"/>
  </si>
  <si>
    <t>http://www.hommachidentalclinic.com/</t>
  </si>
  <si>
    <t>QUICPay、その他</t>
  </si>
  <si>
    <t>【翻訳機】月-金：9:30-13:00、14:00-18:30：何語でもOKです</t>
    <rPh sb="1" eb="4">
      <t>ホンヤクキ</t>
    </rPh>
    <rPh sb="5" eb="6">
      <t>ゲツ</t>
    </rPh>
    <rPh sb="7" eb="8">
      <t>キン</t>
    </rPh>
    <rPh sb="32" eb="34">
      <t>ナニゴ</t>
    </rPh>
    <phoneticPr fontId="8"/>
  </si>
  <si>
    <t>クチイ歯科医院</t>
  </si>
  <si>
    <t>DENTAL CLINIC KUCHII</t>
  </si>
  <si>
    <t>547-0024</t>
  </si>
  <si>
    <t>大阪市平野区瓜破3-2-44　セゾン壱番館201号</t>
  </si>
  <si>
    <t>#201 Saison Ichibankan, 3-2-44 Uriwari, Hirano-ku, Osaka, Osaka</t>
  </si>
  <si>
    <t>06-6706-2564</t>
  </si>
  <si>
    <t>月・火・木・金・土：9:00-11:30／月・火・木・金：17:00-19:30</t>
    <rPh sb="0" eb="1">
      <t>ゲツ</t>
    </rPh>
    <rPh sb="2" eb="3">
      <t>カ</t>
    </rPh>
    <rPh sb="4" eb="5">
      <t>モク</t>
    </rPh>
    <rPh sb="6" eb="7">
      <t>キン</t>
    </rPh>
    <rPh sb="8" eb="9">
      <t>ド</t>
    </rPh>
    <phoneticPr fontId="7"/>
  </si>
  <si>
    <t>VISA、MASTER、AMEX、Diners、JCB、UP、</t>
  </si>
  <si>
    <t>ICOCA、Suica、楽天Edy、QUICPay、nanaco、WAON、PayPay、Alipay、WeChat Pay、楽天ペイ</t>
  </si>
  <si>
    <t>たかはら歯科医院</t>
  </si>
  <si>
    <t>Takahara Dental Clinic</t>
  </si>
  <si>
    <t>541-0059</t>
  </si>
  <si>
    <t>大阪市中央区博労町1-9-12-2F</t>
  </si>
  <si>
    <t>2F, 1-9-12 Bakuromachi, Chuo-ku, Osaka, Osaka</t>
  </si>
  <si>
    <t>06-6267-8341</t>
  </si>
  <si>
    <t>月-金：10:00-19:00／土：10:00-13:00</t>
    <rPh sb="0" eb="1">
      <t>ゲツ</t>
    </rPh>
    <rPh sb="2" eb="3">
      <t>キン</t>
    </rPh>
    <rPh sb="16" eb="17">
      <t>ド</t>
    </rPh>
    <phoneticPr fontId="7"/>
  </si>
  <si>
    <t>https://www.takahara-dc.com/</t>
  </si>
  <si>
    <t>ICOCA、Suica、楽天Edy、nanaco、WAON、PayPay、Alipay</t>
  </si>
  <si>
    <t>医療法人　イースマイル国際矯正歯科</t>
    <rPh sb="0" eb="4">
      <t>イリョウホウジン</t>
    </rPh>
    <phoneticPr fontId="7"/>
  </si>
  <si>
    <t>E-Smile International Orthodontics</t>
  </si>
  <si>
    <t>543-0074</t>
  </si>
  <si>
    <t>大阪市天王寺区六万体町5-13-2F</t>
  </si>
  <si>
    <t>2F, 5-13 Rokumantaicho, Tennoji-ku, Osaka, Osaka</t>
  </si>
  <si>
    <t>0120-376-453</t>
  </si>
  <si>
    <t>火・水・金：10:30-12:30、15:00-19:00／土・日：9:00-12:30、14:00-17:30（月に一度、土・日を休診、同じ週で火を休診、木を診察日）</t>
    <rPh sb="0" eb="1">
      <t>カ</t>
    </rPh>
    <rPh sb="2" eb="3">
      <t>スイ</t>
    </rPh>
    <rPh sb="4" eb="5">
      <t>キン</t>
    </rPh>
    <rPh sb="30" eb="31">
      <t>ド</t>
    </rPh>
    <rPh sb="32" eb="33">
      <t>ニチ</t>
    </rPh>
    <rPh sb="57" eb="58">
      <t>ツキ</t>
    </rPh>
    <rPh sb="59" eb="61">
      <t>イチド</t>
    </rPh>
    <rPh sb="62" eb="63">
      <t>ド</t>
    </rPh>
    <rPh sb="64" eb="65">
      <t>ニチ</t>
    </rPh>
    <rPh sb="69" eb="70">
      <t>オナ</t>
    </rPh>
    <rPh sb="71" eb="72">
      <t>シュウ</t>
    </rPh>
    <rPh sb="73" eb="74">
      <t>カ</t>
    </rPh>
    <rPh sb="78" eb="79">
      <t>モク</t>
    </rPh>
    <rPh sb="80" eb="83">
      <t>シンサツビ</t>
    </rPh>
    <phoneticPr fontId="7"/>
  </si>
  <si>
    <t>https://www.esmile.jp/</t>
  </si>
  <si>
    <t>もりが歯科</t>
  </si>
  <si>
    <t>Moriga Dental Clinic</t>
  </si>
  <si>
    <t>532-0026</t>
  </si>
  <si>
    <t>大阪市淀川区塚本3-4-26</t>
  </si>
  <si>
    <t>3-4-26 Tsukamoto, Yodogawa-ku, Osaka, Osaka</t>
  </si>
  <si>
    <t>06-6885-6480</t>
  </si>
  <si>
    <t>月-水・金・土：10:00-13:00／月-水・金：14:00-19:00（祝は休診）</t>
    <rPh sb="0" eb="1">
      <t>ゲツ</t>
    </rPh>
    <rPh sb="2" eb="3">
      <t>スイ</t>
    </rPh>
    <rPh sb="4" eb="5">
      <t>キン</t>
    </rPh>
    <rPh sb="6" eb="7">
      <t>ド</t>
    </rPh>
    <rPh sb="20" eb="21">
      <t>ゲツ</t>
    </rPh>
    <rPh sb="22" eb="23">
      <t>スイ</t>
    </rPh>
    <rPh sb="24" eb="25">
      <t>キン</t>
    </rPh>
    <rPh sb="38" eb="39">
      <t>シュク</t>
    </rPh>
    <phoneticPr fontId="7"/>
  </si>
  <si>
    <t>https://morigashika.wixsite.com/morigashika</t>
  </si>
  <si>
    <t>歯科：ES、矯正歯科：ES、小児歯科：ES、歯科口腔外科：ES</t>
  </si>
  <si>
    <t>月-水・金・土：10:00-13:00：ES／月-水・金：14:00-19:00：ES</t>
    <rPh sb="0" eb="1">
      <t>ゲツ</t>
    </rPh>
    <rPh sb="2" eb="3">
      <t>スイ</t>
    </rPh>
    <rPh sb="4" eb="5">
      <t>キン</t>
    </rPh>
    <rPh sb="6" eb="7">
      <t>ド</t>
    </rPh>
    <rPh sb="23" eb="24">
      <t>ゲツ</t>
    </rPh>
    <rPh sb="25" eb="26">
      <t>スイ</t>
    </rPh>
    <rPh sb="27" eb="28">
      <t>キン</t>
    </rPh>
    <phoneticPr fontId="7"/>
  </si>
  <si>
    <t>寺浦歯科医院</t>
  </si>
  <si>
    <t>TERAURA DENTAL CLINIC</t>
  </si>
  <si>
    <t>大阪市中央区博労町2-2-2　寺浦ガーゼビル2F</t>
  </si>
  <si>
    <t>2F, Teraura Gauze Bldg., 2-2-2 Bakuromachi, Chuo-ku, Osaka, Osaka</t>
  </si>
  <si>
    <t>06-6261-0118</t>
  </si>
  <si>
    <t>月-金：9:00-13:00、14:30-19:00（土・日・祝は休診）</t>
    <rPh sb="0" eb="1">
      <t>ゲツ</t>
    </rPh>
    <rPh sb="2" eb="3">
      <t>キン</t>
    </rPh>
    <rPh sb="27" eb="28">
      <t>ド</t>
    </rPh>
    <rPh sb="29" eb="30">
      <t>ニチ</t>
    </rPh>
    <rPh sb="31" eb="32">
      <t>シュク</t>
    </rPh>
    <rPh sb="33" eb="35">
      <t>キュウシン</t>
    </rPh>
    <phoneticPr fontId="7"/>
  </si>
  <si>
    <t>http://www.teraura-dental.com/</t>
  </si>
  <si>
    <t>歯科：EN,ZH,KO、歯科口腔外科：EN,ZH,KO</t>
  </si>
  <si>
    <t>医療法人　堀井耳鼻咽喉科</t>
  </si>
  <si>
    <t>Horii ENT Clinic</t>
  </si>
  <si>
    <t>552-0015</t>
  </si>
  <si>
    <t>大阪市港区池島1-1-20</t>
  </si>
  <si>
    <t>1-1-20 Ikejima, Minato-ku, Osaka, Osaka</t>
  </si>
  <si>
    <t>06-6572-4658</t>
  </si>
  <si>
    <t>月・火・木-土：9:00-12:30／月・火・木・金：15:00-18:30</t>
    <rPh sb="0" eb="1">
      <t>ゲツ</t>
    </rPh>
    <rPh sb="2" eb="3">
      <t>カ</t>
    </rPh>
    <rPh sb="4" eb="5">
      <t>モク</t>
    </rPh>
    <rPh sb="6" eb="7">
      <t>ド</t>
    </rPh>
    <rPh sb="19" eb="20">
      <t>ゲツ</t>
    </rPh>
    <rPh sb="21" eb="22">
      <t>カ</t>
    </rPh>
    <rPh sb="23" eb="24">
      <t>モク</t>
    </rPh>
    <rPh sb="25" eb="26">
      <t>キン</t>
    </rPh>
    <phoneticPr fontId="7"/>
  </si>
  <si>
    <t>http://www.horii-ent.jp/</t>
  </si>
  <si>
    <t>アレルギー科：EN、耳鼻いんこう科：EN</t>
  </si>
  <si>
    <t>心斎橋いぬい皮フ科</t>
  </si>
  <si>
    <t>Shinsaibashi Inui Dermatology Clinic</t>
  </si>
  <si>
    <t>542-0081</t>
  </si>
  <si>
    <t>大阪市中央区南船場3-5-11　心斎橋フロントビル4F</t>
  </si>
  <si>
    <t>4F, Shinsaibashi Front Bldg., 3-5-11 Minamisemba, Chuo-ku, Osaka, Osaka</t>
  </si>
  <si>
    <t>06-6484-5755</t>
  </si>
  <si>
    <t>月-土：10:00-13:00／月-水・金：16:00-19:30</t>
    <rPh sb="0" eb="1">
      <t>ゲツ</t>
    </rPh>
    <rPh sb="2" eb="3">
      <t>ド</t>
    </rPh>
    <rPh sb="16" eb="17">
      <t>ゲツ</t>
    </rPh>
    <rPh sb="18" eb="19">
      <t>スイ</t>
    </rPh>
    <rPh sb="20" eb="21">
      <t>キン</t>
    </rPh>
    <phoneticPr fontId="7"/>
  </si>
  <si>
    <t>http://inuihifuka.com/</t>
  </si>
  <si>
    <t>皮膚科：EN、アレルギー科：EN</t>
  </si>
  <si>
    <t>西中歯科医院</t>
  </si>
  <si>
    <t>NISHINAKA DENTAL CLINIC</t>
  </si>
  <si>
    <t>533-0032</t>
  </si>
  <si>
    <t>大阪市東淀川区淡路4-6-22　工藤ビル2階</t>
  </si>
  <si>
    <t>1F, Kudo Bldg., 4-6-22 Awaji, Higashiyodogawa-ku, Osaka, Osaka</t>
  </si>
  <si>
    <t>06-6321-1419</t>
  </si>
  <si>
    <t>月-土：10:00-12:00／月-金：15:00-19:00</t>
    <rPh sb="0" eb="1">
      <t>ゲツ</t>
    </rPh>
    <rPh sb="2" eb="3">
      <t>ド</t>
    </rPh>
    <rPh sb="16" eb="17">
      <t>ゲツ</t>
    </rPh>
    <rPh sb="18" eb="19">
      <t>キン</t>
    </rPh>
    <phoneticPr fontId="7"/>
  </si>
  <si>
    <t>歯科：EN、矯正歯科：EN、小児歯科：EN</t>
  </si>
  <si>
    <t>医療法人実有会　小松クリニック</t>
    <phoneticPr fontId="1"/>
  </si>
  <si>
    <t>Komatsu Clinic</t>
  </si>
  <si>
    <t>559-0034</t>
  </si>
  <si>
    <t>大阪市住之江区南港北1-17-19-303</t>
  </si>
  <si>
    <t>#303, 1-17-19 Nankokita, Suminoe-ku, Osaka, Osaka</t>
  </si>
  <si>
    <t>06-4703-0257</t>
  </si>
  <si>
    <t>月-土：9:00-12:00／月-水・金：16:00-19:00</t>
    <rPh sb="0" eb="1">
      <t>ゲツ</t>
    </rPh>
    <rPh sb="2" eb="3">
      <t>ド</t>
    </rPh>
    <rPh sb="15" eb="16">
      <t>ゲツ</t>
    </rPh>
    <rPh sb="17" eb="18">
      <t>スイ</t>
    </rPh>
    <rPh sb="19" eb="20">
      <t>キン</t>
    </rPh>
    <phoneticPr fontId="7"/>
  </si>
  <si>
    <t>http://zitsuyu.com/</t>
  </si>
  <si>
    <t>医療法人健誠会　増田歯科・矯正歯科</t>
  </si>
  <si>
    <t>Masuda Dental office</t>
  </si>
  <si>
    <t>530-0044</t>
  </si>
  <si>
    <t>大阪市北区東天満1-11-9　和氣ビル1階101号室</t>
  </si>
  <si>
    <t>#1-101 Wake Bldg., 1-11-9 Higashitemma, Kita-ku, Osaka, Osaka</t>
  </si>
  <si>
    <t>06-6352-1187</t>
  </si>
  <si>
    <t>土：9:00-13:30、15:00-17:00／月・水-金：10:00-13:30、15:00-19:00</t>
    <rPh sb="0" eb="1">
      <t>ド</t>
    </rPh>
    <rPh sb="25" eb="26">
      <t>ゲツ</t>
    </rPh>
    <rPh sb="27" eb="28">
      <t>スイ</t>
    </rPh>
    <rPh sb="29" eb="30">
      <t>キン</t>
    </rPh>
    <phoneticPr fontId="7"/>
  </si>
  <si>
    <t>https://www.masuda-do.com/</t>
  </si>
  <si>
    <t>医療法人禄士会　ＤＥＮＴＡＬ　ＯＦＦＩＣＥ　ＯＴＡＮＩ</t>
  </si>
  <si>
    <t>Rokushikai Medical Corporation DENTAL OFFICE OTANI</t>
  </si>
  <si>
    <t>530-0012</t>
  </si>
  <si>
    <t>大阪市北区芝田2-2-1　OSAKA　UK　GATE　3F</t>
  </si>
  <si>
    <t>3F, OSAKA UK GATE, 2-2-1 Shibata, Kita-ku, Osaka, Osaka</t>
  </si>
  <si>
    <t>06-4802-0070</t>
  </si>
  <si>
    <t>月-水・金：10:00-14:00、16:00-20:00／木：10:00-14:00、15:00-18:00／土：9:00-13:00、14:00-17:00（祝は休診）</t>
    <rPh sb="0" eb="1">
      <t>ゲツ</t>
    </rPh>
    <rPh sb="2" eb="3">
      <t>スイ</t>
    </rPh>
    <rPh sb="4" eb="5">
      <t>キン</t>
    </rPh>
    <rPh sb="30" eb="31">
      <t>モク</t>
    </rPh>
    <rPh sb="56" eb="57">
      <t>ド</t>
    </rPh>
    <rPh sb="81" eb="82">
      <t>シュク</t>
    </rPh>
    <rPh sb="83" eb="85">
      <t>キュウシン</t>
    </rPh>
    <phoneticPr fontId="7"/>
  </si>
  <si>
    <t>https://www.doo.or.jp/</t>
  </si>
  <si>
    <t>ほりぐちファミリー歯科</t>
  </si>
  <si>
    <t>Horiguchi family dental clinic</t>
  </si>
  <si>
    <t>538-0031</t>
  </si>
  <si>
    <t>大阪市鶴見区茨田大宮2-2-41</t>
  </si>
  <si>
    <t>2-2-41 Mattaomiya, Tsurumi-ku, Osaka, Osaka</t>
  </si>
  <si>
    <t>06-6915-0500</t>
  </si>
  <si>
    <t>月-金：9:00-12:30、14:30-19:30／土：9:00-13:00</t>
    <rPh sb="0" eb="1">
      <t>ゲツ</t>
    </rPh>
    <rPh sb="2" eb="3">
      <t>キン</t>
    </rPh>
    <rPh sb="27" eb="28">
      <t>ド</t>
    </rPh>
    <phoneticPr fontId="7"/>
  </si>
  <si>
    <t>https://hf-dentist.com/</t>
  </si>
  <si>
    <t>医療法人　貴和会　ＹＵＭＩ　Ｋｉｄｓ　Ｄｅｎｔａｌ　Ｃｌｉｎｉｃ</t>
  </si>
  <si>
    <t>YUMI KIDS DENTAL CLINIC</t>
  </si>
  <si>
    <t>542-0063</t>
  </si>
  <si>
    <t>大阪市中央区東平2-2-23-2F</t>
  </si>
  <si>
    <t>2F, 2-2-23 Tohei, Chuo-ku, Osaka, Osaka</t>
  </si>
  <si>
    <t>06-6710-4182</t>
  </si>
  <si>
    <t>月-金：10:00-18:00／土：9:00-12:00</t>
    <rPh sb="0" eb="1">
      <t>ゲツ</t>
    </rPh>
    <rPh sb="2" eb="3">
      <t>キン</t>
    </rPh>
    <rPh sb="16" eb="17">
      <t>ド</t>
    </rPh>
    <phoneticPr fontId="7"/>
  </si>
  <si>
    <t>https://www.yumi-kids-dental.com/</t>
  </si>
  <si>
    <t>平山眼科クリニック</t>
  </si>
  <si>
    <t>HIRAYAMA EYE CLINIC</t>
  </si>
  <si>
    <t>550-0023</t>
  </si>
  <si>
    <t>大阪市西区千代崎1-4-10</t>
  </si>
  <si>
    <t>1-4-10 Chiyozaki, Nishi-ku, Osaka, Osaka</t>
  </si>
  <si>
    <t>06-6586-1203</t>
  </si>
  <si>
    <t>月・水-土：9:30-13:00／月・火・木・金：16:30-19:00／土：14:00-17:00</t>
    <rPh sb="0" eb="1">
      <t>ゲツ</t>
    </rPh>
    <rPh sb="2" eb="3">
      <t>スイ</t>
    </rPh>
    <rPh sb="4" eb="5">
      <t>ド</t>
    </rPh>
    <rPh sb="17" eb="18">
      <t>ゲツ</t>
    </rPh>
    <rPh sb="19" eb="20">
      <t>カ</t>
    </rPh>
    <rPh sb="21" eb="22">
      <t>モク</t>
    </rPh>
    <rPh sb="23" eb="24">
      <t>キン</t>
    </rPh>
    <rPh sb="37" eb="38">
      <t>ド</t>
    </rPh>
    <phoneticPr fontId="7"/>
  </si>
  <si>
    <t>http://www.hirayamaeyeclinic.com/</t>
  </si>
  <si>
    <t>つきの歯科クリニック</t>
  </si>
  <si>
    <t>TSUKINO DENTAL CLINIC</t>
  </si>
  <si>
    <t>555-0031</t>
  </si>
  <si>
    <t>大阪市西淀川区出来島2-7-8</t>
  </si>
  <si>
    <t>2-7-8 Dekishima, Nishiyodogawa-ku, Osaka, Osaka</t>
  </si>
  <si>
    <t>06-6471-6000</t>
  </si>
  <si>
    <t>月-土：9:30-13:00／月-金：15:00-20:00／土：14:00-19:00（最終受付は各診療時間の30分前までです）</t>
    <rPh sb="0" eb="1">
      <t>ゲツ</t>
    </rPh>
    <rPh sb="2" eb="3">
      <t>ド</t>
    </rPh>
    <rPh sb="15" eb="16">
      <t>ゲツ</t>
    </rPh>
    <rPh sb="17" eb="18">
      <t>キン</t>
    </rPh>
    <rPh sb="31" eb="32">
      <t>ド</t>
    </rPh>
    <rPh sb="45" eb="47">
      <t>サイシュウ</t>
    </rPh>
    <rPh sb="47" eb="49">
      <t>ウケツケ</t>
    </rPh>
    <rPh sb="50" eb="53">
      <t>カクシンリョウ</t>
    </rPh>
    <rPh sb="53" eb="55">
      <t>ジカン</t>
    </rPh>
    <rPh sb="58" eb="59">
      <t>フン</t>
    </rPh>
    <rPh sb="59" eb="60">
      <t>マエ</t>
    </rPh>
    <phoneticPr fontId="7"/>
  </si>
  <si>
    <t>http://moon-dc.jp/</t>
  </si>
  <si>
    <t>歯科：EN,ZH,KO,PT,ES,VI,TL、小児歯科：EN,ZH,KO,PT,ES,VI,TL、歯科口腔外科：EN,ZH,KO,PT,ES,VI,TL</t>
  </si>
  <si>
    <t>ナカムラクリニック</t>
  </si>
  <si>
    <t>543-0052</t>
  </si>
  <si>
    <t>大阪市天王寺区大道4-10-15　NKM-1ビル1F</t>
  </si>
  <si>
    <t>1F, NKM Bldg., 4-10-15 Daido, Tennoji-ku, Osaka, Osaka</t>
  </si>
  <si>
    <t>06-6771-0266</t>
  </si>
  <si>
    <t>月・火・木・金：9:00-18:00／土：9:00-12:30</t>
    <rPh sb="0" eb="1">
      <t>ゲツ</t>
    </rPh>
    <rPh sb="2" eb="3">
      <t>カ</t>
    </rPh>
    <rPh sb="4" eb="5">
      <t>モク</t>
    </rPh>
    <rPh sb="6" eb="7">
      <t>キン</t>
    </rPh>
    <rPh sb="19" eb="20">
      <t>ド</t>
    </rPh>
    <phoneticPr fontId="7"/>
  </si>
  <si>
    <t>https://nkcl.net/</t>
  </si>
  <si>
    <t>内科：EN、消化器内科（胃腸内科）：EN、循環器内科：EN</t>
  </si>
  <si>
    <t>医療法人　八杉クリニック</t>
  </si>
  <si>
    <t>YASUGI CLINIC</t>
  </si>
  <si>
    <t>530-0033</t>
  </si>
  <si>
    <t>大阪市北区池田町1-75　ストークマンション天満102-103号室</t>
    <rPh sb="31" eb="33">
      <t>ゴウシツ</t>
    </rPh>
    <phoneticPr fontId="7"/>
  </si>
  <si>
    <t>#102-103 Stoke Mansion Tenma, 1-75 Ikedacho, Kita-ku, Osaka, Osaka</t>
  </si>
  <si>
    <t>06-6353-0505</t>
  </si>
  <si>
    <t>月-土：8:30-11:30／月・水-金：16:30-18:30</t>
    <rPh sb="0" eb="1">
      <t>ゲツ</t>
    </rPh>
    <rPh sb="2" eb="3">
      <t>ド</t>
    </rPh>
    <rPh sb="15" eb="16">
      <t>ゲツ</t>
    </rPh>
    <rPh sb="17" eb="18">
      <t>スイ</t>
    </rPh>
    <rPh sb="19" eb="20">
      <t>キン</t>
    </rPh>
    <phoneticPr fontId="7"/>
  </si>
  <si>
    <t>https://yasugi-clinic.com/</t>
  </si>
  <si>
    <t>各科：EN【内科、消化器内科（胃腸内科）、糖尿病内科（代謝内科）、血液内科、皮膚科、アレルギー科、感染症内科、小児科、外科、放射線科】</t>
    <rPh sb="0" eb="2">
      <t>カクカ</t>
    </rPh>
    <phoneticPr fontId="7"/>
  </si>
  <si>
    <t>医療法人豊歯科医院</t>
  </si>
  <si>
    <t>YUTAKA DENTAL CLINIC</t>
  </si>
  <si>
    <t>532-0002</t>
  </si>
  <si>
    <t>大阪市淀川区東三国2-17-26</t>
  </si>
  <si>
    <t>2-17-26 Higashimikuni, Yodogawa-ku, Osaka, Osaka</t>
  </si>
  <si>
    <t>06-6391-1869</t>
  </si>
  <si>
    <t>月-水・金・土：10:00-13:00／月-水・金：15:00-19:30／土：15:00-17:00</t>
    <rPh sb="0" eb="1">
      <t>ゲツ</t>
    </rPh>
    <rPh sb="2" eb="3">
      <t>スイ</t>
    </rPh>
    <rPh sb="4" eb="5">
      <t>キン</t>
    </rPh>
    <rPh sb="6" eb="7">
      <t>ド</t>
    </rPh>
    <rPh sb="20" eb="21">
      <t>ゲツ</t>
    </rPh>
    <rPh sb="22" eb="23">
      <t>スイ</t>
    </rPh>
    <rPh sb="24" eb="25">
      <t>キン</t>
    </rPh>
    <rPh sb="38" eb="39">
      <t>ド</t>
    </rPh>
    <phoneticPr fontId="7"/>
  </si>
  <si>
    <t>https://www.yutaka-dental.net/english.html</t>
  </si>
  <si>
    <t>歯科口腔外科：EN,DE</t>
  </si>
  <si>
    <t>月-水・金・土：10:00-13:00：EN,DE／月-水・金：15:00-19:30：EN,DE／土：15:00-17:00：EN,DE</t>
    <rPh sb="0" eb="1">
      <t>ゲツ</t>
    </rPh>
    <rPh sb="2" eb="3">
      <t>スイ</t>
    </rPh>
    <rPh sb="4" eb="5">
      <t>キン</t>
    </rPh>
    <rPh sb="6" eb="7">
      <t>ド</t>
    </rPh>
    <rPh sb="26" eb="27">
      <t>ゲツ</t>
    </rPh>
    <rPh sb="28" eb="29">
      <t>スイ</t>
    </rPh>
    <rPh sb="30" eb="31">
      <t>キン</t>
    </rPh>
    <rPh sb="50" eb="51">
      <t>ド</t>
    </rPh>
    <phoneticPr fontId="7"/>
  </si>
  <si>
    <t>岡村歯科</t>
  </si>
  <si>
    <t>OKAMURA DENTAL CLINIC</t>
  </si>
  <si>
    <t>541-0041</t>
  </si>
  <si>
    <t>大阪市中央区北浜1-8-16　大阪証券取引所２階</t>
  </si>
  <si>
    <t>2F, Osaka Securities Exchange Bldg., 1-8-16 Kitahama, Chuo-ku, Osaka, Osaka</t>
  </si>
  <si>
    <t>06-6229-6480</t>
  </si>
  <si>
    <t>月-金：9:00-12:00、14:00-18:00（第2土は診療しています。受付時間は9:00-12:00、14:00-15:00）</t>
    <rPh sb="0" eb="1">
      <t>ゲツ</t>
    </rPh>
    <rPh sb="2" eb="3">
      <t>キン</t>
    </rPh>
    <rPh sb="27" eb="28">
      <t>ダイ</t>
    </rPh>
    <rPh sb="29" eb="30">
      <t>ド</t>
    </rPh>
    <rPh sb="31" eb="33">
      <t>シンリョウ</t>
    </rPh>
    <rPh sb="39" eb="41">
      <t>ウケツケ</t>
    </rPh>
    <rPh sb="41" eb="43">
      <t>ジカン</t>
    </rPh>
    <phoneticPr fontId="7"/>
  </si>
  <si>
    <t>http://www.okamura-dental.jp/</t>
  </si>
  <si>
    <t>澤田歯科</t>
  </si>
  <si>
    <t>SAWADA DENTAL CLINIC</t>
  </si>
  <si>
    <t>大阪市中央区心斎橋筋1-5-28　心斎橋コアビル2F</t>
  </si>
  <si>
    <t>2F, Shinsaibashi Core Bldg., 1-5-28 Shinsaibashisuji, Chuo-ku, Osaka, Osaka</t>
  </si>
  <si>
    <t>06-6252-0118</t>
  </si>
  <si>
    <t>月・火・木-日：10:00-13:00、14:00-18:00（日は隔週で休診、祝は休診）</t>
    <rPh sb="0" eb="1">
      <t>ゲツ</t>
    </rPh>
    <rPh sb="2" eb="3">
      <t>カ</t>
    </rPh>
    <rPh sb="4" eb="5">
      <t>モク</t>
    </rPh>
    <rPh sb="6" eb="7">
      <t>ニチ</t>
    </rPh>
    <rPh sb="32" eb="33">
      <t>ニチ</t>
    </rPh>
    <rPh sb="34" eb="36">
      <t>カクシュウ</t>
    </rPh>
    <rPh sb="37" eb="39">
      <t>キュウシン</t>
    </rPh>
    <rPh sb="40" eb="41">
      <t>シュク</t>
    </rPh>
    <rPh sb="42" eb="44">
      <t>キュウシン</t>
    </rPh>
    <phoneticPr fontId="7"/>
  </si>
  <si>
    <t>月・火・木-日：10:00-18:00：EN</t>
  </si>
  <si>
    <t>歯周病治療専門クリニック　ＳＰＩＤＯ</t>
  </si>
  <si>
    <t>Specialized Periodontics and Implant Dentistry Osaka</t>
  </si>
  <si>
    <t>大阪市北区芝田1-4-14　芝田町ビル3階</t>
  </si>
  <si>
    <t>3F, Shibatacho Bldg., 1-4-14 Shibata, Kita-ku, Osaka, Osaka</t>
  </si>
  <si>
    <t>06-6743-4560</t>
  </si>
  <si>
    <t>月・水・金：10:00-15:00／月-水・金・土：15:00-20:00（上記以外に不定期で休診日があります）</t>
    <rPh sb="0" eb="1">
      <t>ゲツ</t>
    </rPh>
    <rPh sb="2" eb="3">
      <t>スイ</t>
    </rPh>
    <rPh sb="4" eb="5">
      <t>キン</t>
    </rPh>
    <rPh sb="18" eb="19">
      <t>ゲツ</t>
    </rPh>
    <rPh sb="20" eb="21">
      <t>スイ</t>
    </rPh>
    <rPh sb="22" eb="23">
      <t>キン</t>
    </rPh>
    <rPh sb="24" eb="25">
      <t>ド</t>
    </rPh>
    <rPh sb="38" eb="42">
      <t>ジョウキイガイ</t>
    </rPh>
    <rPh sb="43" eb="46">
      <t>フテイキ</t>
    </rPh>
    <rPh sb="47" eb="50">
      <t>キュウシンビ</t>
    </rPh>
    <phoneticPr fontId="7"/>
  </si>
  <si>
    <t>https://spido-dental.com/</t>
  </si>
  <si>
    <t>歯科：EN、矯正歯科：EN、歯科口腔外科：EN</t>
  </si>
  <si>
    <t>あびこ駅前つじもと整形外科医院</t>
  </si>
  <si>
    <t>Tsujimoto Orthopedic Surgery Nearby Abiko Station</t>
  </si>
  <si>
    <t>558-0013</t>
  </si>
  <si>
    <t>大阪市住吉区我孫子東2-7-38　クリニックステーションあびこ2F</t>
  </si>
  <si>
    <t>2F, Clinic station Abiko, 2-7-38 Abikohigashi, Sumiyoshi-ku, Osaka, Osaka</t>
  </si>
  <si>
    <t>06-6692-0222</t>
  </si>
  <si>
    <t>月-土：9:00-13:00／月-水・金：17:00-20:00</t>
    <rPh sb="0" eb="1">
      <t>ゲツ</t>
    </rPh>
    <rPh sb="2" eb="3">
      <t>ド</t>
    </rPh>
    <rPh sb="15" eb="16">
      <t>ゲツ</t>
    </rPh>
    <rPh sb="17" eb="18">
      <t>スイ</t>
    </rPh>
    <rPh sb="19" eb="20">
      <t>キン</t>
    </rPh>
    <phoneticPr fontId="7"/>
  </si>
  <si>
    <t>https://tsujimoto.clinic/</t>
  </si>
  <si>
    <t>整形外科：EN</t>
    <rPh sb="0" eb="4">
      <t>セイケイゲカ</t>
    </rPh>
    <phoneticPr fontId="1"/>
  </si>
  <si>
    <t>櫻井歯科医院</t>
  </si>
  <si>
    <t>SAKURAI DENTAL CLINIC</t>
  </si>
  <si>
    <t>553-0003</t>
  </si>
  <si>
    <t>大阪市福島区福島6-11-13　シャトー西梅田105</t>
  </si>
  <si>
    <t>#105 Chateau Nishiumeda, 6-11-13 Fukushima, Fukushima-ku, Osaka, Osaka</t>
  </si>
  <si>
    <t>06-6453-3711</t>
  </si>
  <si>
    <t>月-金：9:30-20:00／土：9:30-13:00（祝は休診）</t>
    <rPh sb="0" eb="1">
      <t>ゲツ</t>
    </rPh>
    <rPh sb="2" eb="3">
      <t>キン</t>
    </rPh>
    <rPh sb="15" eb="16">
      <t>ド</t>
    </rPh>
    <rPh sb="28" eb="29">
      <t>シュク</t>
    </rPh>
    <rPh sb="30" eb="32">
      <t>キュウシン</t>
    </rPh>
    <phoneticPr fontId="7"/>
  </si>
  <si>
    <t>歯科：EN、矯正歯科：EN</t>
  </si>
  <si>
    <t>医療法人　くぼたこどもクリニック</t>
  </si>
  <si>
    <t>KUBOTA CHILDLENIS CLINIC</t>
  </si>
  <si>
    <t>544-0033</t>
  </si>
  <si>
    <t>大阪市生野区勝山北2-6-18</t>
  </si>
  <si>
    <t>2-6-18 Katsuyamakita, Ikuno-ku, Osaka, Osaka</t>
  </si>
  <si>
    <t>06-7894-1100</t>
  </si>
  <si>
    <t>月-土：9:00-11:45／月・水・金：17:00-18:45</t>
    <rPh sb="0" eb="1">
      <t>ゲツ</t>
    </rPh>
    <rPh sb="2" eb="3">
      <t>ド</t>
    </rPh>
    <rPh sb="15" eb="16">
      <t>ゲツ</t>
    </rPh>
    <rPh sb="17" eb="18">
      <t>スイ</t>
    </rPh>
    <rPh sb="19" eb="20">
      <t>キン</t>
    </rPh>
    <phoneticPr fontId="7"/>
  </si>
  <si>
    <t>http://www.kubota-kids.com/</t>
  </si>
  <si>
    <t>アレルギー科：EN,ZH,KO,PT,ES,RU,VI,TL,ID,NE,IT,FR,DE,MS,KM,ミャンマー語、小児科：EN,ZH,KO,PT,ES,RU,VI,TL,ID,NE,IT,FR,DE,MS,KM,ミャンマー語</t>
    <rPh sb="113" eb="114">
      <t>ゴ</t>
    </rPh>
    <phoneticPr fontId="7"/>
  </si>
  <si>
    <t>月-土：9:00-11:45：ZH,KO,VI,NE,TL,ES,PT,ID,IT,FR,DE,RU,MS,KM,ミャンマー語／月・水・金：17:00-18:45：ZH,KO,VI,NE,TL,ES,PT,ID,IT,FR,DE,RU,MS,KM,ミャンマー語</t>
    <rPh sb="129" eb="130">
      <t>ゴ</t>
    </rPh>
    <phoneticPr fontId="7"/>
  </si>
  <si>
    <t>加美東さはら歯科</t>
  </si>
  <si>
    <t>kamihigashi sahara dental office</t>
  </si>
  <si>
    <t>547-0002</t>
  </si>
  <si>
    <t>大阪市平野区加美東1-10-38　井本マンション1階</t>
  </si>
  <si>
    <t>1F, Imoto Mansion, 1-10-38 Kamihigashi, Hirano-ku, Osaka, Osaka</t>
  </si>
  <si>
    <t>06-4303-8148</t>
  </si>
  <si>
    <t>月・火・木-土：9:00-12:00／月・火・木・金：13:30-18:00（祝は休診）</t>
    <rPh sb="0" eb="1">
      <t>ゲツ</t>
    </rPh>
    <rPh sb="2" eb="3">
      <t>カ</t>
    </rPh>
    <rPh sb="4" eb="5">
      <t>モク</t>
    </rPh>
    <rPh sb="6" eb="7">
      <t>ド</t>
    </rPh>
    <rPh sb="19" eb="20">
      <t>ゲツ</t>
    </rPh>
    <rPh sb="21" eb="22">
      <t>カ</t>
    </rPh>
    <rPh sb="23" eb="24">
      <t>モク</t>
    </rPh>
    <rPh sb="25" eb="26">
      <t>キン</t>
    </rPh>
    <rPh sb="39" eb="40">
      <t>シュク</t>
    </rPh>
    <rPh sb="41" eb="43">
      <t>キュウシン</t>
    </rPh>
    <phoneticPr fontId="7"/>
  </si>
  <si>
    <t>https://sahara-dnt.com/</t>
  </si>
  <si>
    <t>ICOCA、Suica、楽天Edy、QUICPay、nanaco、WAON、PayPay、Alipay、WeChat Pay</t>
  </si>
  <si>
    <t>医療法人白亜会　小室歯科あべのハルカス診療所</t>
  </si>
  <si>
    <t>Komuro Dental Clinic</t>
  </si>
  <si>
    <t>545-6008</t>
  </si>
  <si>
    <t>大阪市阿倍野区阿倍野筋1丁目1-43　あべのハルカス近鉄本店8F</t>
  </si>
  <si>
    <t>Main Store 8F, Kintetsu Abeno Harukas, 1-1-43 Abenosuji, Abeno-ku, Osaka, Osaka</t>
  </si>
  <si>
    <t>06-6623-2401</t>
  </si>
  <si>
    <t>月-日：10:00-13:00、14:00-20:00（祝も診察しています）</t>
    <rPh sb="0" eb="1">
      <t>ゲツ</t>
    </rPh>
    <rPh sb="2" eb="3">
      <t>ニチ</t>
    </rPh>
    <rPh sb="28" eb="29">
      <t>シュク</t>
    </rPh>
    <rPh sb="30" eb="32">
      <t>シンサツ</t>
    </rPh>
    <phoneticPr fontId="7"/>
  </si>
  <si>
    <t>https://www.komuro-dental.com/</t>
  </si>
  <si>
    <t>医療法人健港会なみよけ歯科医院</t>
  </si>
  <si>
    <t>Namiyoke　Dental　Clinic</t>
  </si>
  <si>
    <t>552-0001</t>
  </si>
  <si>
    <t>大阪市港区波除3-8-7　プライムステージ弁天町1階</t>
    <rPh sb="25" eb="26">
      <t>カイ</t>
    </rPh>
    <phoneticPr fontId="7"/>
  </si>
  <si>
    <t>1F, Prime Stage Bentencho, 3-8-7 Namiyoke, Minato-ku, Osaka, Osaka</t>
  </si>
  <si>
    <t>06-6583-4182</t>
  </si>
  <si>
    <t>月-日：9:00-13:00／月-水：15:00-20:00</t>
    <rPh sb="0" eb="1">
      <t>ゲツ</t>
    </rPh>
    <rPh sb="2" eb="3">
      <t>ニチ</t>
    </rPh>
    <rPh sb="15" eb="16">
      <t>ゲツ</t>
    </rPh>
    <rPh sb="17" eb="18">
      <t>スイ</t>
    </rPh>
    <phoneticPr fontId="7"/>
  </si>
  <si>
    <t>https://www.namiyoke-dental.com/</t>
  </si>
  <si>
    <t>歯科：EN,ZH</t>
    <rPh sb="0" eb="2">
      <t>シカ</t>
    </rPh>
    <phoneticPr fontId="7"/>
  </si>
  <si>
    <t>スマホを利用した翻訳ソフト（受付時間内）</t>
    <rPh sb="4" eb="6">
      <t>リヨウ</t>
    </rPh>
    <rPh sb="8" eb="10">
      <t>ホンヤク</t>
    </rPh>
    <rPh sb="14" eb="16">
      <t>ウケツケ</t>
    </rPh>
    <rPh sb="16" eb="18">
      <t>ジカン</t>
    </rPh>
    <rPh sb="18" eb="19">
      <t>ナイ</t>
    </rPh>
    <phoneticPr fontId="8"/>
  </si>
  <si>
    <t>医療法人龍神堂会　龍神堂医院</t>
  </si>
  <si>
    <t>Medical Institute Ryujin-do Group Ryujin-do Clinic</t>
  </si>
  <si>
    <t>552-0023</t>
  </si>
  <si>
    <t>大阪市港区港晴3-2-7</t>
  </si>
  <si>
    <t>3-2-7 Kosei, Minato-ku, Osaka, Osaka</t>
  </si>
  <si>
    <t>06-6571-0030</t>
  </si>
  <si>
    <t>月-土：9:00-12:00／月-金：17:30-19:00</t>
    <rPh sb="0" eb="1">
      <t>ゲツ</t>
    </rPh>
    <rPh sb="2" eb="3">
      <t>ド</t>
    </rPh>
    <rPh sb="15" eb="16">
      <t>ゲツ</t>
    </rPh>
    <rPh sb="17" eb="18">
      <t>キン</t>
    </rPh>
    <phoneticPr fontId="7"/>
  </si>
  <si>
    <t>https://ryuujindou.net/</t>
  </si>
  <si>
    <t>各科：EN,ZH,KO,PT,ES,RU,VI,TL,ID,ポケトークで対応【内科、リウマチ科、小児科、外科、整形外科、リハビリテーション科、放射線科】</t>
  </si>
  <si>
    <t>はらのむらクリニック</t>
  </si>
  <si>
    <t>HARANOMURA CLINIC</t>
  </si>
  <si>
    <t>543-0041</t>
  </si>
  <si>
    <t>大阪市天王寺区真法院町21-3</t>
  </si>
  <si>
    <t>21-3 Shimpoincho, Tennoji-ku, Osaka, Osaka</t>
  </si>
  <si>
    <t>06-6776-0203</t>
  </si>
  <si>
    <t>月-水・金-日：9:00-12:00／月-水・金：16:00-19:00（受付は11:45、18:45で終了です）</t>
    <rPh sb="0" eb="1">
      <t>ゲツ</t>
    </rPh>
    <rPh sb="2" eb="3">
      <t>スイ</t>
    </rPh>
    <rPh sb="4" eb="5">
      <t>キン</t>
    </rPh>
    <rPh sb="6" eb="7">
      <t>ニチ</t>
    </rPh>
    <rPh sb="19" eb="20">
      <t>ゲツ</t>
    </rPh>
    <rPh sb="21" eb="22">
      <t>スイ</t>
    </rPh>
    <rPh sb="23" eb="24">
      <t>キン</t>
    </rPh>
    <rPh sb="37" eb="39">
      <t>ウケツケ</t>
    </rPh>
    <rPh sb="52" eb="54">
      <t>シュウリョウ</t>
    </rPh>
    <phoneticPr fontId="7"/>
  </si>
  <si>
    <t>http://www.haranomura.jp/</t>
  </si>
  <si>
    <t>内科：EN、消化器内科（胃腸内科）：EN</t>
  </si>
  <si>
    <t>月-土：9:00-12:00：EN／月-水・金：16:00-19:00：EN</t>
    <rPh sb="0" eb="1">
      <t>ゲツ</t>
    </rPh>
    <rPh sb="2" eb="3">
      <t>ド</t>
    </rPh>
    <rPh sb="18" eb="19">
      <t>ゲツ</t>
    </rPh>
    <rPh sb="20" eb="21">
      <t>スイ</t>
    </rPh>
    <rPh sb="22" eb="23">
      <t>キン</t>
    </rPh>
    <phoneticPr fontId="7"/>
  </si>
  <si>
    <t>いまざと駅前歯科クリニック</t>
  </si>
  <si>
    <t>Imazatoekimae dental clinic</t>
  </si>
  <si>
    <t>537-0014</t>
  </si>
  <si>
    <t>大阪市東成区大今里西1-30-8-1F</t>
  </si>
  <si>
    <t>1F, 1-30-8 Oimazatonishi, Higashinari-ku, Osaka, Osaka</t>
  </si>
  <si>
    <t>06-6977-1010</t>
  </si>
  <si>
    <t>月・水-土：9:00-13:00、15:00-20:00／日：10:00-13:00、14:00-17:00</t>
    <rPh sb="0" eb="1">
      <t>ゲツ</t>
    </rPh>
    <rPh sb="2" eb="3">
      <t>スイ</t>
    </rPh>
    <rPh sb="4" eb="5">
      <t>ド</t>
    </rPh>
    <rPh sb="29" eb="30">
      <t>ニチ</t>
    </rPh>
    <phoneticPr fontId="7"/>
  </si>
  <si>
    <t>https://www.imazato-dental.com/</t>
  </si>
  <si>
    <t>歯科：EN,ZH,KO,PT,ES,RU,VI,TL,ID、矯正歯科：EN,ZH,KO,PT,ES,RU,VI,TL,ID、小児歯科：EN,ZH,KO,PT,ES,RU,VI,TL,ID、歯科口腔外科：EN,ZH,KO,PT,ES,RU,VI,TL,ID</t>
  </si>
  <si>
    <t>VISA、MASTER、UP</t>
  </si>
  <si>
    <t>ICOCA、Suica、楽天Edy、nanaco、WAON</t>
  </si>
  <si>
    <t>医療法人宏仁会毎日デンタルクリニック</t>
  </si>
  <si>
    <t>MAINICHI DENTAL CLINIC</t>
  </si>
  <si>
    <t>530-0001</t>
  </si>
  <si>
    <t>大阪市北区梅田3-4-5　毎日インテシオ4F</t>
  </si>
  <si>
    <t>4F, Mainichi Intecio, 3-4-5 Umeda, Kita-ku, Osaka, Osaka</t>
  </si>
  <si>
    <t>06-6450-1888</t>
  </si>
  <si>
    <t>月-水・金：10:00-13:30／月-水・金：15:00-19:30／木：10:00-14:30（R3.8.16の週から半日診察が木から火になり、木は通常診察に変わります。祝のある週は木が通常診察、土が10:00-14:30診察）</t>
    <rPh sb="0" eb="1">
      <t>ゲツ</t>
    </rPh>
    <rPh sb="2" eb="3">
      <t>スイ</t>
    </rPh>
    <rPh sb="4" eb="5">
      <t>キン</t>
    </rPh>
    <rPh sb="36" eb="37">
      <t>モク</t>
    </rPh>
    <rPh sb="58" eb="59">
      <t>シュウ</t>
    </rPh>
    <rPh sb="61" eb="63">
      <t>ハンニチ</t>
    </rPh>
    <rPh sb="63" eb="65">
      <t>シンサツ</t>
    </rPh>
    <rPh sb="66" eb="67">
      <t>モク</t>
    </rPh>
    <rPh sb="69" eb="70">
      <t>カ</t>
    </rPh>
    <rPh sb="74" eb="75">
      <t>モク</t>
    </rPh>
    <rPh sb="76" eb="78">
      <t>ツウジョウ</t>
    </rPh>
    <rPh sb="78" eb="80">
      <t>シンサツ</t>
    </rPh>
    <rPh sb="81" eb="82">
      <t>カ</t>
    </rPh>
    <rPh sb="87" eb="88">
      <t>シュク</t>
    </rPh>
    <rPh sb="91" eb="92">
      <t>シュウ</t>
    </rPh>
    <phoneticPr fontId="7"/>
  </si>
  <si>
    <t>https://www.mainichi-dental.com/</t>
  </si>
  <si>
    <t>あい歯科　四ツ橋院</t>
    <phoneticPr fontId="9"/>
  </si>
  <si>
    <t>Ai dental clinic Yotsubashi</t>
  </si>
  <si>
    <t>550-0013</t>
  </si>
  <si>
    <t>大阪市西区新町1-7-7　三府ビル2階</t>
    <rPh sb="2" eb="3">
      <t>シ</t>
    </rPh>
    <phoneticPr fontId="9"/>
  </si>
  <si>
    <t>2F, Sanfu Bldg., 1-7-7 Shimmachi, Nishi-ku, Osaka, Osaka</t>
  </si>
  <si>
    <t>06-6643-9863</t>
  </si>
  <si>
    <t>月・火・木-日：9:00-13:00、14:00-22:00</t>
    <rPh sb="0" eb="1">
      <t>ゲツ</t>
    </rPh>
    <rPh sb="2" eb="3">
      <t>カ</t>
    </rPh>
    <rPh sb="4" eb="5">
      <t>モク</t>
    </rPh>
    <rPh sb="6" eb="7">
      <t>ニチ</t>
    </rPh>
    <phoneticPr fontId="1"/>
  </si>
  <si>
    <t>https://www.ai-dental-clinic-yotsubashi.net/</t>
    <phoneticPr fontId="9"/>
  </si>
  <si>
    <t>歯科：EN,ZH,KO,VI、矯正歯科：EN,ZH,KO,VI、小児歯科：EN,ZH,KO,VI、歯科口腔外科：EN,ZH,KO,VI</t>
    <phoneticPr fontId="1"/>
  </si>
  <si>
    <t>医療法人栄華会　大阪天満橋Ｙ＆Ｙ歯科</t>
  </si>
  <si>
    <t>OSAKA TENMABASHI Y&amp;Y DENTAL CLINIC</t>
  </si>
  <si>
    <t>540-0012</t>
    <phoneticPr fontId="1"/>
  </si>
  <si>
    <t>大阪市中央区谷町2-2-18　大手前田中ビル2F</t>
    <rPh sb="15" eb="18">
      <t>オオテマエ</t>
    </rPh>
    <rPh sb="18" eb="20">
      <t>タナカ</t>
    </rPh>
    <phoneticPr fontId="7"/>
  </si>
  <si>
    <t>2F, Otemae Tanaka Bldg., 2-2-18 Tanimachi, Chuo-ku, Osaka, Osaka</t>
  </si>
  <si>
    <t>06-6966-5548</t>
    <phoneticPr fontId="1"/>
  </si>
  <si>
    <t>月-木：10:00-20:00／金：10:00-18:00／土・日：10:00-17:00（休憩時間、平日：13:30-14:30／土日：13:30-14:00。英語対応は英語が喋れる医師出勤日のみ）</t>
    <rPh sb="0" eb="1">
      <t>ゲツ</t>
    </rPh>
    <rPh sb="2" eb="3">
      <t>モク</t>
    </rPh>
    <rPh sb="16" eb="17">
      <t>キン</t>
    </rPh>
    <rPh sb="30" eb="31">
      <t>ド</t>
    </rPh>
    <rPh sb="32" eb="33">
      <t>ニチ</t>
    </rPh>
    <rPh sb="46" eb="50">
      <t>キュウケイジカン</t>
    </rPh>
    <rPh sb="51" eb="53">
      <t>ヘイジツ</t>
    </rPh>
    <rPh sb="66" eb="68">
      <t>ドニチ</t>
    </rPh>
    <rPh sb="81" eb="85">
      <t>エイゴタイオウ</t>
    </rPh>
    <rPh sb="86" eb="88">
      <t>エイゴ</t>
    </rPh>
    <rPh sb="89" eb="90">
      <t>シャベ</t>
    </rPh>
    <rPh sb="92" eb="94">
      <t>イシ</t>
    </rPh>
    <rPh sb="94" eb="97">
      <t>シュッキンビ</t>
    </rPh>
    <phoneticPr fontId="1"/>
  </si>
  <si>
    <t>https://yy-dental.jp/</t>
  </si>
  <si>
    <t>歯科：EN,ZH、矯正歯科：EN,ZH、小児歯科：EN,ZH、歯科口腔外科：EN,ZH</t>
    <phoneticPr fontId="1"/>
  </si>
  <si>
    <t>歯科診療所</t>
    <phoneticPr fontId="10"/>
  </si>
  <si>
    <t>月-日：10:00-17:00：EN,ZH（ENは英語ができる医師出勤時のみで、それ以外は翻訳機使用）</t>
    <rPh sb="0" eb="1">
      <t>ゲツ</t>
    </rPh>
    <rPh sb="2" eb="3">
      <t>ニチ</t>
    </rPh>
    <rPh sb="25" eb="27">
      <t>エイゴ</t>
    </rPh>
    <rPh sb="31" eb="35">
      <t>イシシュッキン</t>
    </rPh>
    <rPh sb="35" eb="36">
      <t>ジ</t>
    </rPh>
    <rPh sb="42" eb="44">
      <t>イガイ</t>
    </rPh>
    <rPh sb="45" eb="48">
      <t>ホンヤクキ</t>
    </rPh>
    <rPh sb="48" eb="50">
      <t>シヨウ</t>
    </rPh>
    <phoneticPr fontId="1"/>
  </si>
  <si>
    <t>ＤＵＯデンタルクリニック</t>
    <phoneticPr fontId="9"/>
  </si>
  <si>
    <t>DUO dental clinic</t>
  </si>
  <si>
    <t>大阪市北区中之島3-3-3　中之島三井ビルディング１階</t>
    <phoneticPr fontId="9"/>
  </si>
  <si>
    <t>1F, Nakanoshima Mitsui Bldg., 3-3-3 Nakanoshima, Kita-ku, Osaka, Osaka</t>
  </si>
  <si>
    <t>06-6136-6480</t>
  </si>
  <si>
    <t>月-金：10:00-13:30、15:00-19:00</t>
    <rPh sb="0" eb="1">
      <t>ゲツ</t>
    </rPh>
    <rPh sb="2" eb="3">
      <t>キン</t>
    </rPh>
    <phoneticPr fontId="1"/>
  </si>
  <si>
    <t>https://www.duo-dental.com/</t>
  </si>
  <si>
    <t>歯科：EN,スウェーデン語、矯正歯科：EN,スウェーデン語、小児歯科：EN,スウェーデン語、歯科口腔外科：EN,スウェーデン語</t>
    <rPh sb="12" eb="13">
      <t>ゴ</t>
    </rPh>
    <phoneticPr fontId="1"/>
  </si>
  <si>
    <t>月-金：10:00-19:00：EN,スウェーデン語</t>
    <rPh sb="0" eb="1">
      <t>ゲツ</t>
    </rPh>
    <rPh sb="2" eb="3">
      <t>キン</t>
    </rPh>
    <phoneticPr fontId="7"/>
  </si>
  <si>
    <t>月-金：10:00-19:00：EN</t>
    <rPh sb="0" eb="1">
      <t>ゲツ</t>
    </rPh>
    <rPh sb="2" eb="3">
      <t>キン</t>
    </rPh>
    <phoneticPr fontId="1"/>
  </si>
  <si>
    <t>月-金：10:00-19:00：EN</t>
    <rPh sb="0" eb="1">
      <t>ゲツ</t>
    </rPh>
    <rPh sb="2" eb="3">
      <t>キン</t>
    </rPh>
    <phoneticPr fontId="7"/>
  </si>
  <si>
    <t>医療法人育成会　榊原歯科医院</t>
    <phoneticPr fontId="8"/>
  </si>
  <si>
    <t>Iryouhoujin Ikuseikai Sakakibara Shika Iin</t>
  </si>
  <si>
    <t>546-0021</t>
  </si>
  <si>
    <t>大阪市東住吉区照ケ丘矢田3-1-2</t>
    <phoneticPr fontId="8"/>
  </si>
  <si>
    <t>3-1-2 Terugaokayata, Higashisumiyoshi-ku, Osaka, Osaka</t>
  </si>
  <si>
    <t>06-6790-5252</t>
  </si>
  <si>
    <t>月-土：9:00-13:00／月-金：15:00-20:00／土：15:00-17:00</t>
    <rPh sb="0" eb="1">
      <t>ゲツ</t>
    </rPh>
    <rPh sb="2" eb="3">
      <t>ド</t>
    </rPh>
    <rPh sb="15" eb="16">
      <t>ゲツ</t>
    </rPh>
    <rPh sb="17" eb="18">
      <t>キン</t>
    </rPh>
    <rPh sb="31" eb="32">
      <t>ド</t>
    </rPh>
    <phoneticPr fontId="8"/>
  </si>
  <si>
    <t>https://www.sakakibara-dc.net/</t>
    <phoneticPr fontId="8"/>
  </si>
  <si>
    <t>歯科：EN、矯正歯科：EN、小児歯科：EN、歯科口腔外科：EN</t>
    <phoneticPr fontId="8"/>
  </si>
  <si>
    <t>クレジットカードを導入していない</t>
    <phoneticPr fontId="1"/>
  </si>
  <si>
    <t>その他</t>
    <rPh sb="2" eb="3">
      <t>タ</t>
    </rPh>
    <phoneticPr fontId="7"/>
  </si>
  <si>
    <t>クリフム出生前診断クリニック</t>
  </si>
  <si>
    <t>CRIFM Clinical Research Institute of Fetal Medicine PMC</t>
  </si>
  <si>
    <t>大阪市天王寺区上本町7-1-24　松下ビル3階</t>
  </si>
  <si>
    <t>3F, Matsushita Bldg., 7-1-24 Uehommachi, Tennoji-ku, Osaka, Osaka</t>
  </si>
  <si>
    <t>06-6775-8111</t>
  </si>
  <si>
    <t>月-日：7:00-19:00（完全予約制です。院長の出張などに応じて、診察日、診療時間は随時変更いたします。詳細はお電話でお問い合わせいただくか、ホームページでご確認ください）</t>
    <rPh sb="0" eb="1">
      <t>ゲツ</t>
    </rPh>
    <rPh sb="2" eb="3">
      <t>ニチ</t>
    </rPh>
    <rPh sb="15" eb="17">
      <t>カンゼン</t>
    </rPh>
    <rPh sb="17" eb="20">
      <t>ヨヤクセイ</t>
    </rPh>
    <rPh sb="23" eb="25">
      <t>インチョウ</t>
    </rPh>
    <rPh sb="26" eb="28">
      <t>シュッチョウ</t>
    </rPh>
    <rPh sb="31" eb="32">
      <t>オウ</t>
    </rPh>
    <rPh sb="35" eb="38">
      <t>シンサツビ</t>
    </rPh>
    <rPh sb="39" eb="43">
      <t>シンリョウジカン</t>
    </rPh>
    <rPh sb="44" eb="46">
      <t>ズイジ</t>
    </rPh>
    <rPh sb="46" eb="48">
      <t>ヘンコウ</t>
    </rPh>
    <rPh sb="54" eb="56">
      <t>ショウサイ</t>
    </rPh>
    <rPh sb="58" eb="60">
      <t>デンワ</t>
    </rPh>
    <rPh sb="62" eb="63">
      <t>ト</t>
    </rPh>
    <rPh sb="64" eb="65">
      <t>ア</t>
    </rPh>
    <rPh sb="81" eb="83">
      <t>カクニン</t>
    </rPh>
    <phoneticPr fontId="7"/>
  </si>
  <si>
    <t>https://fetal-medicine-pooh.jp/</t>
  </si>
  <si>
    <t>産婦人科：EN</t>
  </si>
  <si>
    <t>VISA、MASTER、AMEX、JCB、その他</t>
  </si>
  <si>
    <t>なかえびえ整形外科</t>
  </si>
  <si>
    <t>Nakaebie Seikeigeka</t>
  </si>
  <si>
    <t>553-0001</t>
  </si>
  <si>
    <t>大阪市福島区海老江5‐6‐11</t>
  </si>
  <si>
    <t>5-6-11 Ebie, Fukushima-ku, Osaka, Osaka</t>
  </si>
  <si>
    <t>06-6345-3553</t>
  </si>
  <si>
    <t>月・火・木・金：8:45-12:00、16:00-17:00／土：8:45-12:00</t>
    <rPh sb="0" eb="1">
      <t>ゲツ</t>
    </rPh>
    <rPh sb="2" eb="3">
      <t>カ</t>
    </rPh>
    <rPh sb="4" eb="5">
      <t>モク</t>
    </rPh>
    <rPh sb="6" eb="7">
      <t>キン</t>
    </rPh>
    <rPh sb="31" eb="32">
      <t>ド</t>
    </rPh>
    <phoneticPr fontId="7"/>
  </si>
  <si>
    <t>https://www.nakaebie.com/</t>
  </si>
  <si>
    <t>リウマチ科：EN,KO、整形外科：EN,KO、リハビリテーション科：EN,KO</t>
  </si>
  <si>
    <t>医療法人　木村歯科クリニック</t>
  </si>
  <si>
    <t>KIMURA DENTAL CLINIC</t>
  </si>
  <si>
    <t>531-0072</t>
  </si>
  <si>
    <t>大阪市北区豊崎4‐11‐11　ユーハイツ1F</t>
  </si>
  <si>
    <t>1F, Yu Heights, 4-11-11 Toyosaki, Kita-ku, Osaka, Osaka</t>
  </si>
  <si>
    <t>06-6371-8041</t>
  </si>
  <si>
    <t>月・火・金・土：9:30-19:00／水：9:30-17:00</t>
    <rPh sb="0" eb="1">
      <t>ゲツ</t>
    </rPh>
    <rPh sb="2" eb="3">
      <t>カ</t>
    </rPh>
    <rPh sb="4" eb="5">
      <t>キン</t>
    </rPh>
    <rPh sb="6" eb="7">
      <t>ド</t>
    </rPh>
    <rPh sb="19" eb="20">
      <t>スイ</t>
    </rPh>
    <phoneticPr fontId="7"/>
  </si>
  <si>
    <t>https://kimura-dent.net/</t>
  </si>
  <si>
    <t>ICOCA、Suica、楽天Edy、QUICPay、PayPay</t>
  </si>
  <si>
    <t>地方独立行政法人　大阪府立病院機構　大阪国際がんセンター</t>
  </si>
  <si>
    <t>Osaka International Cancer Institute</t>
  </si>
  <si>
    <t>541-8567</t>
  </si>
  <si>
    <t>大阪市中央区大手前3‐1‐69</t>
  </si>
  <si>
    <t>3-1-69 Otemae, Chuo-ku, Osaka, Osaka</t>
  </si>
  <si>
    <t>06-6945-1181</t>
  </si>
  <si>
    <t>月-金：8:30-11:00</t>
    <rPh sb="0" eb="1">
      <t>ゲツ</t>
    </rPh>
    <rPh sb="2" eb="3">
      <t>キン</t>
    </rPh>
    <phoneticPr fontId="7"/>
  </si>
  <si>
    <t>https://oici.jp/</t>
  </si>
  <si>
    <t>各科：EN,ZH,KO,PT,ES,RU,VI,TL,ID,UK,その他【内科（呼吸器内科・腫瘍内科・腫瘍循環器科・脳循環内科）、消化管内科、肝胆膵内科、内分泌代謝内科、血液内科、（腫瘍）皮膚科、感染症内科、小児科、呼吸器外科、心臓血管外科、乳腺･内分泌外科、消化器外科（胃腸外科）、泌尿器科、脳神経外科、整形外科、形成外科、耳鼻いんこう科(頭頸部外科）、婦人科、リハビリテーション科、放射線腫瘍科、放射線診断・IVR科）、麻酔科、病理診断科、臨床検査科、歯科、アイソトープ診療科、診療緩和科、栄養腫瘍科、外来化学療法科、がんゲノム診療科、遺伝性腫瘍診療科】</t>
    <rPh sb="0" eb="2">
      <t>カクカ</t>
    </rPh>
    <rPh sb="51" eb="53">
      <t>シュヨウ</t>
    </rPh>
    <rPh sb="59" eb="61">
      <t>ジュンカン</t>
    </rPh>
    <rPh sb="67" eb="68">
      <t>クダ</t>
    </rPh>
    <rPh sb="71" eb="76">
      <t>カンタンスイナイカ</t>
    </rPh>
    <rPh sb="124" eb="127">
      <t>ナイブンピツ</t>
    </rPh>
    <rPh sb="196" eb="198">
      <t>シュヨウ</t>
    </rPh>
    <rPh sb="237" eb="240">
      <t>シンリョウカ</t>
    </rPh>
    <rPh sb="241" eb="245">
      <t>シンリョウカンワ</t>
    </rPh>
    <rPh sb="245" eb="246">
      <t>カ</t>
    </rPh>
    <rPh sb="247" eb="249">
      <t>エイヨウ</t>
    </rPh>
    <rPh sb="249" eb="252">
      <t>シュヨウカ</t>
    </rPh>
    <rPh sb="253" eb="255">
      <t>ガイライ</t>
    </rPh>
    <rPh sb="255" eb="257">
      <t>カガク</t>
    </rPh>
    <phoneticPr fontId="7"/>
  </si>
  <si>
    <t>VISA、MASTER、AMEX、Diners、JCB、その他</t>
    <phoneticPr fontId="1"/>
  </si>
  <si>
    <t>月-金：9:00-17:30：EN,ZH</t>
    <rPh sb="0" eb="1">
      <t>ゲツ</t>
    </rPh>
    <phoneticPr fontId="7"/>
  </si>
  <si>
    <t>月-日：24時間（一部言語除く）：EN,ZH,KO,VI,TH,PT,ES,RU,FR,ID,TL,MN,NE,HI,FA,IT,DE,MS,KM,AR,SI,LO,UK,トルコ語、ダリ―語、パシュート語、ウルドゥ語、タミル語、ミャンマー語,広東語</t>
    <rPh sb="0" eb="1">
      <t>ゲツ</t>
    </rPh>
    <rPh sb="2" eb="3">
      <t>ニチ</t>
    </rPh>
    <rPh sb="6" eb="8">
      <t>ジカン</t>
    </rPh>
    <rPh sb="9" eb="11">
      <t>イチブ</t>
    </rPh>
    <rPh sb="11" eb="13">
      <t>ゲンゴ</t>
    </rPh>
    <rPh sb="13" eb="14">
      <t>ノゾ</t>
    </rPh>
    <rPh sb="89" eb="90">
      <t>ゴ</t>
    </rPh>
    <rPh sb="94" eb="95">
      <t>ゴ</t>
    </rPh>
    <rPh sb="101" eb="102">
      <t>ゴ</t>
    </rPh>
    <rPh sb="107" eb="108">
      <t>ゴ</t>
    </rPh>
    <rPh sb="112" eb="113">
      <t>ゴ</t>
    </rPh>
    <phoneticPr fontId="7"/>
  </si>
  <si>
    <t>【大阪府立病院機構共通の通訳ボランティア】月-金：：9:00-17:30：EN,ZH,KO,VI,TH,ID,FR,ES,PT,RU,HI,AR,NE,MN,MS,朝鮮語,台湾語,フィリピン語,ヒンドゥスターニー語</t>
    <rPh sb="21" eb="22">
      <t>ゲツ</t>
    </rPh>
    <rPh sb="23" eb="24">
      <t>キン</t>
    </rPh>
    <phoneticPr fontId="8"/>
  </si>
  <si>
    <t>岩本歯科・矯正歯科</t>
  </si>
  <si>
    <t>Iwamoto　Dental　＆　Orthodontic　Clinic</t>
  </si>
  <si>
    <t>537-0024</t>
  </si>
  <si>
    <t>大阪市東成区東小橋1-2-9</t>
  </si>
  <si>
    <t>1-2-9 Higashiobase, Higashinari-ku, Osaka, Osaka</t>
  </si>
  <si>
    <t>06-6971-5672</t>
  </si>
  <si>
    <t>月-水・金・土：9:00-13:00／月-水・金：15:00-20:00（木・日・祝は休診）</t>
    <rPh sb="0" eb="1">
      <t>ゲツ</t>
    </rPh>
    <rPh sb="2" eb="3">
      <t>スイ</t>
    </rPh>
    <rPh sb="4" eb="5">
      <t>キン</t>
    </rPh>
    <rPh sb="6" eb="7">
      <t>ド</t>
    </rPh>
    <phoneticPr fontId="7"/>
  </si>
  <si>
    <t>https://www.iwamotoshika.com/</t>
  </si>
  <si>
    <t>月-水・金：9:00-20:00：EN／土：9:00-13:00：EN</t>
    <rPh sb="0" eb="1">
      <t>ゲツ</t>
    </rPh>
    <rPh sb="2" eb="3">
      <t>ミズ</t>
    </rPh>
    <rPh sb="4" eb="5">
      <t>キン</t>
    </rPh>
    <rPh sb="20" eb="21">
      <t>ド</t>
    </rPh>
    <phoneticPr fontId="7"/>
  </si>
  <si>
    <t>医療法人太融寺町谷口医院</t>
  </si>
  <si>
    <t>Taiyujicho Taniguchi　Clinic</t>
  </si>
  <si>
    <t>530-0051</t>
  </si>
  <si>
    <t>大阪市北区太融寺町4-20　すてらめいとビル4階</t>
  </si>
  <si>
    <t>4F, Stella Mate Bldg., 4-20 Taiyujicho, Kita-ku, Osaka, Osaka</t>
  </si>
  <si>
    <t>06-6364-4177</t>
  </si>
  <si>
    <t>月-水・金：11:00-13:00、16:30-20:00／土：10:00-13:00、16:30-18:00（11:00（10:00）-13:00は完全予約制）</t>
    <rPh sb="0" eb="1">
      <t>ゲツ</t>
    </rPh>
    <rPh sb="2" eb="3">
      <t>ミズ</t>
    </rPh>
    <rPh sb="4" eb="5">
      <t>キン</t>
    </rPh>
    <phoneticPr fontId="7"/>
  </si>
  <si>
    <t>http://www.stellamate-clinic.org/</t>
  </si>
  <si>
    <t>内科：EN、皮膚科：EN、アレルギー科：EN</t>
  </si>
  <si>
    <t>鮫島こころクリニック</t>
  </si>
  <si>
    <t>Samejima Heartwarming Clinic</t>
  </si>
  <si>
    <t>541-0053</t>
  </si>
  <si>
    <t>大阪市中央区本町3‐5‐2　辰野本町ビル3F</t>
    <phoneticPr fontId="7"/>
  </si>
  <si>
    <t>3F, Tatsuno Hommachi Bldg., 3-5-2 Hommachi, Chuo-ku, Osaka, Osaka</t>
    <phoneticPr fontId="1"/>
  </si>
  <si>
    <t>06-6266-0160</t>
  </si>
  <si>
    <t>火-木・土：10:00-18:10</t>
    <rPh sb="0" eb="1">
      <t>カ</t>
    </rPh>
    <rPh sb="2" eb="3">
      <t>モク</t>
    </rPh>
    <rPh sb="4" eb="5">
      <t>ド</t>
    </rPh>
    <phoneticPr fontId="7"/>
  </si>
  <si>
    <t>http://kokoro-cl.jp/</t>
  </si>
  <si>
    <t>精神科：EN、心療内科：EN</t>
  </si>
  <si>
    <t>ココ　デンタル　クリニック</t>
  </si>
  <si>
    <t>COCO DENTAL CLINIC</t>
  </si>
  <si>
    <t>535-0022</t>
  </si>
  <si>
    <t>大阪市旭区新森3-16-22　大日ビル1階</t>
    <rPh sb="20" eb="21">
      <t>カイ</t>
    </rPh>
    <phoneticPr fontId="7"/>
  </si>
  <si>
    <t>1F, Dainichi Bldg., 3-16-22 Shimmori, Asahi-ku, Osaka, Osaka</t>
  </si>
  <si>
    <t>06-6180-8907</t>
  </si>
  <si>
    <t>月-金・日：9:00-12:30／月-水・金：14:30-19:30／木・土：14:30-18:00／日：14:30-17:00（日の診療は月2～3回、英語対応は曜日による）</t>
    <rPh sb="0" eb="1">
      <t>ゲツ</t>
    </rPh>
    <rPh sb="2" eb="3">
      <t>キン</t>
    </rPh>
    <rPh sb="4" eb="5">
      <t>ニチ</t>
    </rPh>
    <rPh sb="17" eb="18">
      <t>ゲツ</t>
    </rPh>
    <rPh sb="19" eb="20">
      <t>スイ</t>
    </rPh>
    <rPh sb="21" eb="22">
      <t>キン</t>
    </rPh>
    <rPh sb="35" eb="36">
      <t>モク</t>
    </rPh>
    <rPh sb="37" eb="38">
      <t>ド</t>
    </rPh>
    <rPh sb="51" eb="52">
      <t>ニチ</t>
    </rPh>
    <rPh sb="65" eb="66">
      <t>ニチ</t>
    </rPh>
    <rPh sb="67" eb="69">
      <t>シンリョウ</t>
    </rPh>
    <rPh sb="70" eb="71">
      <t>ツキ</t>
    </rPh>
    <rPh sb="74" eb="75">
      <t>カイ</t>
    </rPh>
    <rPh sb="76" eb="80">
      <t>エイゴタイオウ</t>
    </rPh>
    <rPh sb="81" eb="83">
      <t>ヨウビ</t>
    </rPh>
    <phoneticPr fontId="7"/>
  </si>
  <si>
    <t>http://www.coco-dent.com/</t>
  </si>
  <si>
    <t>PayPay、その他</t>
  </si>
  <si>
    <t>くぜ歯科医院</t>
  </si>
  <si>
    <t>kuze dental clinic</t>
  </si>
  <si>
    <t>537-0013</t>
  </si>
  <si>
    <t>大阪市東成区大今里南1‐2‐8</t>
  </si>
  <si>
    <t>1-2-8 Oimazatominami, Higashinari-ku, Osaka, Osaka</t>
  </si>
  <si>
    <t>06-6978-1180</t>
  </si>
  <si>
    <t>月-金：9:30-20:00／土：9:30-17:00</t>
    <rPh sb="0" eb="1">
      <t>ゲツ</t>
    </rPh>
    <rPh sb="2" eb="3">
      <t>キン</t>
    </rPh>
    <rPh sb="15" eb="16">
      <t>ド</t>
    </rPh>
    <phoneticPr fontId="7"/>
  </si>
  <si>
    <t>http://kuze-dental.com/</t>
  </si>
  <si>
    <t>歯科口腔外科：EN,ZH,KO</t>
  </si>
  <si>
    <t>医療法人　皓貴会　田中歯科</t>
    <rPh sb="0" eb="4">
      <t>イリョウホウジン</t>
    </rPh>
    <phoneticPr fontId="7"/>
  </si>
  <si>
    <t>Tanaka Dental Clinic</t>
  </si>
  <si>
    <t>大阪市北区中之島5‐3‐68　リーガロイヤルホテルB1</t>
  </si>
  <si>
    <t>B1, RIHGA Royal Hotel, 5-3-68 Nakanoshima, Kita-ku, Osaka, Osaka</t>
  </si>
  <si>
    <t>06-6443-1051</t>
  </si>
  <si>
    <t>月-金：10:00-19:00</t>
    <rPh sb="0" eb="1">
      <t>ゲツ</t>
    </rPh>
    <rPh sb="2" eb="3">
      <t>キン</t>
    </rPh>
    <phoneticPr fontId="7"/>
  </si>
  <si>
    <t>http://tanaka-dental-clinic.or.jp/</t>
  </si>
  <si>
    <t>歯科：EN</t>
    <phoneticPr fontId="7"/>
  </si>
  <si>
    <t>【ホテルコンシェルジュ】月-金：10:00-19:00（ホテルコンシェルジュの勤務状況による）</t>
    <rPh sb="12" eb="13">
      <t>ゲツ</t>
    </rPh>
    <rPh sb="14" eb="15">
      <t>キン</t>
    </rPh>
    <rPh sb="39" eb="43">
      <t>キンムジョウキョウ</t>
    </rPh>
    <phoneticPr fontId="8"/>
  </si>
  <si>
    <t>北野クリニック</t>
    <rPh sb="0" eb="2">
      <t>キタノ</t>
    </rPh>
    <phoneticPr fontId="7"/>
  </si>
  <si>
    <t>Kitano Clinic</t>
  </si>
  <si>
    <t>大阪市西淀川区出来島1‐4‐18</t>
    <rPh sb="0" eb="3">
      <t>オオサカシ</t>
    </rPh>
    <rPh sb="3" eb="7">
      <t>ニシヨドガワク</t>
    </rPh>
    <rPh sb="7" eb="10">
      <t>デキジマ</t>
    </rPh>
    <phoneticPr fontId="7"/>
  </si>
  <si>
    <t>1-4-18 Dekijima, Nishiyodogawa-ku, Osaka,Osaka</t>
  </si>
  <si>
    <t>06-6471-2916</t>
  </si>
  <si>
    <t>月-水・金-土：9:00-12:00／月-金：15:30-19:00</t>
    <rPh sb="0" eb="1">
      <t>ゲツ</t>
    </rPh>
    <rPh sb="2" eb="3">
      <t>スイ</t>
    </rPh>
    <rPh sb="4" eb="5">
      <t>キン</t>
    </rPh>
    <rPh sb="6" eb="7">
      <t>ド</t>
    </rPh>
    <rPh sb="19" eb="20">
      <t>ゲツ</t>
    </rPh>
    <rPh sb="21" eb="22">
      <t>キン</t>
    </rPh>
    <phoneticPr fontId="7"/>
  </si>
  <si>
    <t>https://kitano-clinic.or.jp/</t>
  </si>
  <si>
    <t>内科：EN、神経内科：EN、外科：EN、泌尿器科：EN、脳神経外科：EN、リハビリテーション科：EN</t>
    <rPh sb="14" eb="16">
      <t>ゲカ</t>
    </rPh>
    <rPh sb="20" eb="24">
      <t>ヒニョウキカ</t>
    </rPh>
    <rPh sb="28" eb="31">
      <t>ノウシンケイ</t>
    </rPh>
    <rPh sb="31" eb="33">
      <t>ゲカ</t>
    </rPh>
    <rPh sb="46" eb="47">
      <t>カ</t>
    </rPh>
    <phoneticPr fontId="7"/>
  </si>
  <si>
    <t>希咲クリニック</t>
    <rPh sb="0" eb="1">
      <t>マレ</t>
    </rPh>
    <rPh sb="1" eb="2">
      <t>サキ</t>
    </rPh>
    <phoneticPr fontId="7"/>
  </si>
  <si>
    <t>Kisaki-Clinic</t>
  </si>
  <si>
    <t>532-0023</t>
  </si>
  <si>
    <t>大阪市淀川区十三東2‐7‐8　エルディ十三東駅前ビル3階</t>
  </si>
  <si>
    <t>3F, Erudi Jusohigashi Station Bldg., 2-7-8 Jusohigashi, Yodogawa-ku, Osaka, Osaka</t>
  </si>
  <si>
    <t>06-6476-7233</t>
  </si>
  <si>
    <t>月-火・木-土：9:30-12:30／月-火･木-金：15:00-19:00</t>
    <rPh sb="0" eb="1">
      <t>ゲツ</t>
    </rPh>
    <rPh sb="2" eb="3">
      <t>カ</t>
    </rPh>
    <rPh sb="4" eb="5">
      <t>モク</t>
    </rPh>
    <rPh sb="6" eb="7">
      <t>ド</t>
    </rPh>
    <rPh sb="19" eb="20">
      <t>ゲツ</t>
    </rPh>
    <rPh sb="21" eb="22">
      <t>カ</t>
    </rPh>
    <rPh sb="23" eb="24">
      <t>モク</t>
    </rPh>
    <rPh sb="25" eb="26">
      <t>キン</t>
    </rPh>
    <phoneticPr fontId="7"/>
  </si>
  <si>
    <t>https://kisaki-clinic.com/</t>
  </si>
  <si>
    <t>乳腺外科：EN,ZH,MS、産婦人科：EN,ZH,MS</t>
    <rPh sb="0" eb="2">
      <t>ニュウセン</t>
    </rPh>
    <rPh sb="2" eb="4">
      <t>ゲカ</t>
    </rPh>
    <rPh sb="14" eb="18">
      <t>サンフジンカ</t>
    </rPh>
    <phoneticPr fontId="7"/>
  </si>
  <si>
    <t>中村AJペインクリニック</t>
    <rPh sb="0" eb="2">
      <t>ナカムラ</t>
    </rPh>
    <phoneticPr fontId="1"/>
  </si>
  <si>
    <t>Nakamura AJ pain management clinic</t>
    <phoneticPr fontId="1"/>
  </si>
  <si>
    <t>542-0086</t>
    <phoneticPr fontId="1"/>
  </si>
  <si>
    <t>大阪市中央区西心斎橋1-1-10 プレリー心斎橋４F</t>
    <rPh sb="3" eb="5">
      <t>チュウオウ</t>
    </rPh>
    <rPh sb="5" eb="6">
      <t>ク</t>
    </rPh>
    <rPh sb="6" eb="10">
      <t>ニシシンサイバシ</t>
    </rPh>
    <rPh sb="21" eb="24">
      <t>シンサイバシ</t>
    </rPh>
    <phoneticPr fontId="1"/>
  </si>
  <si>
    <t>4F, Prairie Shinsaibashi, 1-1-10 Nishishinsaibashi, Chuo-ku, Osaka, Osaka</t>
    <phoneticPr fontId="1"/>
  </si>
  <si>
    <t>06-6251-2012</t>
    <phoneticPr fontId="1"/>
  </si>
  <si>
    <t>火-金：9:45-12:00/火・木：14:00-16:30/土・日・祝：9:45-14:00</t>
    <rPh sb="0" eb="1">
      <t>ヒ</t>
    </rPh>
    <rPh sb="2" eb="3">
      <t>キン</t>
    </rPh>
    <rPh sb="17" eb="18">
      <t>モク</t>
    </rPh>
    <rPh sb="31" eb="32">
      <t>ド</t>
    </rPh>
    <rPh sb="33" eb="34">
      <t>ニチ</t>
    </rPh>
    <rPh sb="35" eb="36">
      <t>シュク</t>
    </rPh>
    <phoneticPr fontId="1"/>
  </si>
  <si>
    <t>https://www.aj-clinic.com/</t>
    <phoneticPr fontId="1"/>
  </si>
  <si>
    <t>内科、美容外科、麻酔科、救急科、その他：EN</t>
    <rPh sb="0" eb="2">
      <t>ナイカ</t>
    </rPh>
    <rPh sb="3" eb="7">
      <t>ビヨウゲカ</t>
    </rPh>
    <rPh sb="8" eb="11">
      <t>マスイカ</t>
    </rPh>
    <rPh sb="12" eb="14">
      <t>キュウキュウ</t>
    </rPh>
    <rPh sb="14" eb="15">
      <t>カ</t>
    </rPh>
    <rPh sb="18" eb="19">
      <t>タ</t>
    </rPh>
    <phoneticPr fontId="1"/>
  </si>
  <si>
    <t>診療所</t>
    <phoneticPr fontId="10"/>
  </si>
  <si>
    <t>水・金：9:45-12:00：EN/火・木：9:45-16:30：EN/土・日：9:45-14:00：EN</t>
    <rPh sb="18" eb="19">
      <t>ヒ</t>
    </rPh>
    <rPh sb="20" eb="21">
      <t>モク</t>
    </rPh>
    <rPh sb="36" eb="37">
      <t>ツチ</t>
    </rPh>
    <rPh sb="38" eb="39">
      <t>ニチ</t>
    </rPh>
    <phoneticPr fontId="7"/>
  </si>
  <si>
    <t>日本橋耳鼻咽喉科医院</t>
    <phoneticPr fontId="1"/>
  </si>
  <si>
    <t>NIPPONBASHI　ENT　CLINIC</t>
    <phoneticPr fontId="1"/>
  </si>
  <si>
    <t>542-0073</t>
    <phoneticPr fontId="1"/>
  </si>
  <si>
    <t>大阪市中央区日本橋1丁目３－１　三共日本橋ビル２F</t>
    <phoneticPr fontId="1"/>
  </si>
  <si>
    <t>2F Sankyo Nipponbashi Bld, 3-1 Nipponbashi 1-Chome,Chuo-ku, Osaka City, Osaka,</t>
    <phoneticPr fontId="1"/>
  </si>
  <si>
    <t>06-6484-2255</t>
    <phoneticPr fontId="1"/>
  </si>
  <si>
    <t>月・火・水・金・土：9:00-12:00／月・火・水・金：16:00-19:00</t>
    <rPh sb="4" eb="5">
      <t>スイ</t>
    </rPh>
    <rPh sb="6" eb="7">
      <t>キン</t>
    </rPh>
    <phoneticPr fontId="7"/>
  </si>
  <si>
    <t>https://nipponbashi-ent.com/</t>
    <phoneticPr fontId="1"/>
  </si>
  <si>
    <t>耳鼻咽喉科</t>
    <rPh sb="0" eb="5">
      <t>ジビインコウカ</t>
    </rPh>
    <phoneticPr fontId="7"/>
  </si>
  <si>
    <t>VISA、MASTER、Diners、UP</t>
    <phoneticPr fontId="1"/>
  </si>
  <si>
    <t>月・火・水・金：9:00-19:00：EN,ZH,KO／土：9:00-12:00：EN,ZH,KO</t>
    <rPh sb="4" eb="5">
      <t>スイ</t>
    </rPh>
    <phoneticPr fontId="1"/>
  </si>
  <si>
    <t>月・火・水・金：9:00-19:00：EN,ZH,KO／土：9:00-12:00：EN,ZH,KO</t>
    <rPh sb="4" eb="5">
      <t>スイ</t>
    </rPh>
    <phoneticPr fontId="8"/>
  </si>
  <si>
    <t>片岡屋なにわのみやクリニック</t>
    <phoneticPr fontId="1"/>
  </si>
  <si>
    <t>NANIWANOMIYA　CLINIC</t>
    <phoneticPr fontId="1"/>
  </si>
  <si>
    <t>542-0062</t>
    <phoneticPr fontId="1"/>
  </si>
  <si>
    <t>大阪市中央区上本町西1-5-8</t>
    <phoneticPr fontId="1"/>
  </si>
  <si>
    <t>1-5-8 Uehonmachinishi,Chuo-ku, Osaka City, Osaka,</t>
    <phoneticPr fontId="1"/>
  </si>
  <si>
    <t>06-6765-5155</t>
  </si>
  <si>
    <t>月・火・水・金・土：9:30-12:00／月・火・水・金：13:00-15:00</t>
    <rPh sb="4" eb="5">
      <t>スイ</t>
    </rPh>
    <rPh sb="6" eb="7">
      <t>キン</t>
    </rPh>
    <phoneticPr fontId="7"/>
  </si>
  <si>
    <t>http://kataokayananiwanomiyaclinic.jp</t>
    <phoneticPr fontId="1"/>
  </si>
  <si>
    <t>内科、外科、整形外科、婦人科</t>
    <rPh sb="0" eb="2">
      <t>ナイカ</t>
    </rPh>
    <rPh sb="3" eb="5">
      <t>ゲカ</t>
    </rPh>
    <rPh sb="6" eb="10">
      <t>セイケイゲカ</t>
    </rPh>
    <rPh sb="11" eb="14">
      <t>フジンカ</t>
    </rPh>
    <phoneticPr fontId="1"/>
  </si>
  <si>
    <t>VISA、MASTER、AMEX、Diners、JCB、DISCOVER</t>
    <phoneticPr fontId="1"/>
  </si>
  <si>
    <t>月-水・金・土：9:30-15:00：EN,KR</t>
    <rPh sb="0" eb="1">
      <t>ゲツ</t>
    </rPh>
    <rPh sb="2" eb="3">
      <t>ミズ</t>
    </rPh>
    <rPh sb="4" eb="5">
      <t>キン</t>
    </rPh>
    <rPh sb="6" eb="7">
      <t>ツチ</t>
    </rPh>
    <phoneticPr fontId="8"/>
  </si>
  <si>
    <t>医療法人m.FORTH 大阪グランドクリニック　HEP NAVIO</t>
    <rPh sb="0" eb="4">
      <t>イリョウ</t>
    </rPh>
    <rPh sb="12" eb="14">
      <t>オオサカ</t>
    </rPh>
    <phoneticPr fontId="1"/>
  </si>
  <si>
    <t>OSAKA GRAND CLINIC HEP NAVIO</t>
    <phoneticPr fontId="1"/>
  </si>
  <si>
    <t>530-0017</t>
    <phoneticPr fontId="1"/>
  </si>
  <si>
    <t>大阪市北区角田町7-10 HEPナビオ6F</t>
    <rPh sb="3" eb="4">
      <t>キタ</t>
    </rPh>
    <rPh sb="5" eb="8">
      <t>カクタ</t>
    </rPh>
    <phoneticPr fontId="1"/>
  </si>
  <si>
    <t>6F HEP NAVIO, 7-10 Kakuda-cho,Kita-ku, Osaka City, Osaka,</t>
    <phoneticPr fontId="1"/>
  </si>
  <si>
    <t>06-6136-6408</t>
    <phoneticPr fontId="1"/>
  </si>
  <si>
    <t>月-金 9:00-20:00  土 9:00-16:00（受付終了は診療終了時間の30分前）</t>
    <rPh sb="0" eb="1">
      <t>ゲツ</t>
    </rPh>
    <rPh sb="2" eb="3">
      <t>キn</t>
    </rPh>
    <rPh sb="16" eb="17">
      <t>do</t>
    </rPh>
    <phoneticPr fontId="7"/>
  </si>
  <si>
    <t>https://grandclinic.or.jp/</t>
    <phoneticPr fontId="1"/>
  </si>
  <si>
    <t>内科、糖尿病内科、内分泌内科、呼吸器内科、循環器内科、美容皮膚科</t>
    <rPh sb="0" eb="2">
      <t>ナイカ</t>
    </rPh>
    <rPh sb="3" eb="6">
      <t>トウニョウビョウ</t>
    </rPh>
    <rPh sb="6" eb="8">
      <t>ナイカ</t>
    </rPh>
    <rPh sb="9" eb="14">
      <t>ナイブ</t>
    </rPh>
    <rPh sb="15" eb="20">
      <t>コキュウ</t>
    </rPh>
    <rPh sb="21" eb="26">
      <t>ジュンカn</t>
    </rPh>
    <rPh sb="27" eb="32">
      <t>ビヨウ</t>
    </rPh>
    <phoneticPr fontId="1"/>
  </si>
  <si>
    <t>Alipay、WeChatPay</t>
    <phoneticPr fontId="1"/>
  </si>
  <si>
    <t>月-金：9:00-19:00 EN,ZH</t>
    <rPh sb="0" eb="1">
      <t>ゲツ</t>
    </rPh>
    <rPh sb="2" eb="3">
      <t>キn</t>
    </rPh>
    <phoneticPr fontId="7"/>
  </si>
  <si>
    <t>社会福祉法人 恩賜財団 
済生会支部　大阪府済生会中津病院</t>
    <rPh sb="0" eb="2">
      <t>シャカイ</t>
    </rPh>
    <rPh sb="2" eb="4">
      <t>フクシ</t>
    </rPh>
    <rPh sb="4" eb="6">
      <t>ホウジン</t>
    </rPh>
    <rPh sb="7" eb="9">
      <t>オンシ</t>
    </rPh>
    <rPh sb="9" eb="11">
      <t>ザイダン</t>
    </rPh>
    <rPh sb="13" eb="16">
      <t>サイセイカイ</t>
    </rPh>
    <rPh sb="16" eb="18">
      <t>シブ</t>
    </rPh>
    <rPh sb="19" eb="22">
      <t>オオサカフ</t>
    </rPh>
    <rPh sb="22" eb="25">
      <t>サイセイカイ</t>
    </rPh>
    <rPh sb="25" eb="27">
      <t>ナカツ</t>
    </rPh>
    <rPh sb="27" eb="29">
      <t>ビョウイン</t>
    </rPh>
    <phoneticPr fontId="9"/>
  </si>
  <si>
    <t>Social Welfare Organization
Saiseikai Imperial Gift 
Foundation, lnc.
Osaka Saiseikai Nakatsu Hospital</t>
    <phoneticPr fontId="1"/>
  </si>
  <si>
    <t>530-0012</t>
    <phoneticPr fontId="1"/>
  </si>
  <si>
    <t>大阪市北区芝田２－１０－３９</t>
    <rPh sb="3" eb="4">
      <t>キタ</t>
    </rPh>
    <rPh sb="5" eb="7">
      <t>シバタ</t>
    </rPh>
    <phoneticPr fontId="1"/>
  </si>
  <si>
    <t>2-10-39 Shibata,Kita-ku, Osaka City, Osaka,</t>
    <phoneticPr fontId="1"/>
  </si>
  <si>
    <t>06-6372-0333</t>
    <phoneticPr fontId="1"/>
  </si>
  <si>
    <t>月-金：9:00-12:00（受付は11:30まで）　13:00-15:00（予約診のみ）
第1・3・5土：9:00-12:00（受付は11:30まで）
午後診　休診
第２・４土　終日休診</t>
    <rPh sb="0" eb="1">
      <t>ゲツ</t>
    </rPh>
    <rPh sb="2" eb="3">
      <t>キン</t>
    </rPh>
    <rPh sb="15" eb="17">
      <t>ウケツケ</t>
    </rPh>
    <rPh sb="39" eb="41">
      <t>ヨヤク</t>
    </rPh>
    <rPh sb="41" eb="42">
      <t>ミ</t>
    </rPh>
    <rPh sb="46" eb="47">
      <t>ダイ</t>
    </rPh>
    <rPh sb="52" eb="53">
      <t>ド</t>
    </rPh>
    <rPh sb="65" eb="67">
      <t>ウケツケ</t>
    </rPh>
    <rPh sb="77" eb="79">
      <t>ゴゴ</t>
    </rPh>
    <rPh sb="79" eb="80">
      <t>ミ</t>
    </rPh>
    <rPh sb="81" eb="83">
      <t>キュウシン</t>
    </rPh>
    <rPh sb="84" eb="85">
      <t>ダイ</t>
    </rPh>
    <rPh sb="88" eb="89">
      <t>ド</t>
    </rPh>
    <rPh sb="90" eb="92">
      <t>シュウジツ</t>
    </rPh>
    <rPh sb="92" eb="94">
      <t>キュウシン</t>
    </rPh>
    <phoneticPr fontId="7"/>
  </si>
  <si>
    <t>https://www.nakatsu.saiseikai.or.jp/visitor/outpatient/</t>
    <phoneticPr fontId="1"/>
  </si>
  <si>
    <t>内科、呼吸器内科、循環器内科、消化器内科（胃腸内科）、腎臓内科、神経内科、糖尿病内科（代謝内科）、血液内科、皮膚科、アレルギー科、小児科、精神科、外科、呼吸器外科、心臓血管外科、乳腺外科、消火器外科（胃腸外科）、泌尿器科、脳神経外科、整形外科、形成外科、眼科、耳鼻いんこう科、産婦人科、リハビリテーション科、放射線科、麻酔科、病理診断科、臨床検査科、救急科、歯科口腔外科</t>
    <phoneticPr fontId="1"/>
  </si>
  <si>
    <t>第二次救急医療機関</t>
    <rPh sb="0" eb="3">
      <t>ダイニジ</t>
    </rPh>
    <rPh sb="3" eb="5">
      <t>キュウキュウ</t>
    </rPh>
    <rPh sb="5" eb="7">
      <t>イリョウ</t>
    </rPh>
    <rPh sb="7" eb="9">
      <t>キカン</t>
    </rPh>
    <phoneticPr fontId="1"/>
  </si>
  <si>
    <t>EN,ZH,KO,PT,ES,VI,TH：24時間</t>
    <rPh sb="23" eb="25">
      <t>ジカン</t>
    </rPh>
    <phoneticPr fontId="1"/>
  </si>
  <si>
    <t>EN,ZH,KO,PT,ES,VITL,ID,TH,NE,HI：24時間</t>
    <rPh sb="34" eb="36">
      <t>ジカン</t>
    </rPh>
    <phoneticPr fontId="8"/>
  </si>
  <si>
    <t>てんのうじちひろウィメンズクリニック</t>
    <phoneticPr fontId="1"/>
  </si>
  <si>
    <t>Tennoji Chihiro Women's Clinic</t>
    <phoneticPr fontId="1"/>
  </si>
  <si>
    <t>543-0063</t>
    <phoneticPr fontId="1"/>
  </si>
  <si>
    <t>大阪市天王寺区茶臼山町4-16</t>
    <rPh sb="3" eb="7">
      <t>テンノウジク</t>
    </rPh>
    <rPh sb="7" eb="10">
      <t>チャウスヤマ</t>
    </rPh>
    <rPh sb="10" eb="11">
      <t>マチ</t>
    </rPh>
    <phoneticPr fontId="1"/>
  </si>
  <si>
    <t>4-16 Chausuyama-cho,Tennouji-ku, Osaka City, Osaka,</t>
  </si>
  <si>
    <t>06-6773-1138</t>
    <phoneticPr fontId="1"/>
  </si>
  <si>
    <t>月・火・水・金・土：9:45-12:30／月・火・水・金：14:00-17:15／土：14:00-16:00</t>
    <rPh sb="4" eb="5">
      <t>スイ</t>
    </rPh>
    <rPh sb="6" eb="7">
      <t>キン</t>
    </rPh>
    <rPh sb="41" eb="42">
      <t>ツチ</t>
    </rPh>
    <phoneticPr fontId="1"/>
  </si>
  <si>
    <t>http://www.chihiro-wcl.com</t>
    <phoneticPr fontId="1"/>
  </si>
  <si>
    <t>産婦人科、産科、婦人科</t>
    <rPh sb="0" eb="4">
      <t>サンフジンカ</t>
    </rPh>
    <rPh sb="5" eb="7">
      <t>サンカ</t>
    </rPh>
    <rPh sb="8" eb="11">
      <t>フジンカ</t>
    </rPh>
    <phoneticPr fontId="1"/>
  </si>
  <si>
    <t>EN：月・火・水・金・土</t>
    <rPh sb="3" eb="4">
      <t>ゲツ</t>
    </rPh>
    <rPh sb="5" eb="6">
      <t>ヒ</t>
    </rPh>
    <rPh sb="7" eb="8">
      <t>スイ</t>
    </rPh>
    <rPh sb="9" eb="10">
      <t>キン</t>
    </rPh>
    <rPh sb="11" eb="12">
      <t>ツチ</t>
    </rPh>
    <phoneticPr fontId="1"/>
  </si>
  <si>
    <t>医療法人医誠会　医誠会国際総合病院</t>
    <rPh sb="0" eb="2">
      <t>イリョウ</t>
    </rPh>
    <rPh sb="2" eb="4">
      <t>ホウジン</t>
    </rPh>
    <rPh sb="4" eb="7">
      <t>イセイカイ</t>
    </rPh>
    <rPh sb="8" eb="11">
      <t>イセイカイ</t>
    </rPh>
    <rPh sb="11" eb="13">
      <t>コクサイ</t>
    </rPh>
    <rPh sb="13" eb="15">
      <t>ソウゴウ</t>
    </rPh>
    <rPh sb="15" eb="17">
      <t>ビョウイン</t>
    </rPh>
    <phoneticPr fontId="1"/>
  </si>
  <si>
    <t>Iseikai International General Hospital</t>
  </si>
  <si>
    <t>530-0052</t>
  </si>
  <si>
    <t>大阪市北区南扇町4番14号</t>
    <rPh sb="0" eb="3">
      <t>オオサカシ</t>
    </rPh>
    <rPh sb="3" eb="5">
      <t>キタク</t>
    </rPh>
    <rPh sb="5" eb="6">
      <t>ミナミ</t>
    </rPh>
    <rPh sb="6" eb="8">
      <t>オウギマチ</t>
    </rPh>
    <rPh sb="9" eb="10">
      <t>バン</t>
    </rPh>
    <rPh sb="12" eb="13">
      <t>ゴウ</t>
    </rPh>
    <phoneticPr fontId="1"/>
  </si>
  <si>
    <t>4-14 Minami-Ogimachi, Kita-ku, Osaka-shi, Osaka ,</t>
  </si>
  <si>
    <t>0570-099166</t>
  </si>
  <si>
    <t>月-金：午前　9:00-12:00（受付は8:00から11:30まで）午後13:30-16:30（受付は13:00から16:00）　</t>
    <rPh sb="4" eb="6">
      <t>ゴゼン</t>
    </rPh>
    <rPh sb="35" eb="37">
      <t>ゴゴ</t>
    </rPh>
    <rPh sb="49" eb="51">
      <t>ウケツケ</t>
    </rPh>
    <phoneticPr fontId="1"/>
  </si>
  <si>
    <t>https://www.iseikaihp.or.jp/index.html</t>
    <phoneticPr fontId="1"/>
  </si>
  <si>
    <t>英語【総合内科、心臓血管外科、小児科、消化器外科、耳鼻咽喉科、皮膚科、脳神経外科、脳神経内科、麻酔科、放射線治療科、放射線科、救急診療科】、中国語【総合内科】</t>
  </si>
  <si>
    <t>VISA、MASTER、DC、JCB、UC、MUFG、NICOS、Diners、AMEX、UFJ、UnionPay</t>
  </si>
  <si>
    <t>月～金：9:00-17:00英語、中国語、月・水・金：9:00~17:00インドネシア語、火：9:00~17:00ベトナム語</t>
    <rPh sb="0" eb="1">
      <t>ゲツ</t>
    </rPh>
    <rPh sb="2" eb="3">
      <t>キン</t>
    </rPh>
    <rPh sb="14" eb="16">
      <t>エイゴ</t>
    </rPh>
    <rPh sb="17" eb="20">
      <t>チュウゴクゴ</t>
    </rPh>
    <rPh sb="21" eb="22">
      <t>ゲツ</t>
    </rPh>
    <rPh sb="23" eb="24">
      <t>スイ</t>
    </rPh>
    <rPh sb="25" eb="26">
      <t>キン</t>
    </rPh>
    <rPh sb="43" eb="44">
      <t>ゴ</t>
    </rPh>
    <rPh sb="45" eb="46">
      <t>カ</t>
    </rPh>
    <rPh sb="61" eb="62">
      <t>ゴ</t>
    </rPh>
    <phoneticPr fontId="1"/>
  </si>
  <si>
    <t>月～金：9:00-17:00英語、中国語</t>
  </si>
  <si>
    <t>【大阪府多言語遠隔医療通訳サービス】24時間：英語、中国語、韓国語、スペイン語、ポルトガル語、ベトナム語、タイ語</t>
  </si>
  <si>
    <t>機械翻訳(ポケトーク、翻訳アプリ)：24時間365日</t>
  </si>
  <si>
    <t>独立行政法人地域医療機能推進機構　大阪病院</t>
    <rPh sb="0" eb="2">
      <t>ドクリツ</t>
    </rPh>
    <rPh sb="2" eb="4">
      <t>ギョウセイ</t>
    </rPh>
    <rPh sb="4" eb="6">
      <t>ホウジン</t>
    </rPh>
    <rPh sb="6" eb="8">
      <t>チイキ</t>
    </rPh>
    <rPh sb="8" eb="10">
      <t>イリョウ</t>
    </rPh>
    <rPh sb="10" eb="12">
      <t>キノウ</t>
    </rPh>
    <rPh sb="12" eb="14">
      <t>スイシン</t>
    </rPh>
    <rPh sb="14" eb="16">
      <t>キコウ</t>
    </rPh>
    <rPh sb="17" eb="19">
      <t>オオサカ</t>
    </rPh>
    <rPh sb="19" eb="21">
      <t>ビョウイン</t>
    </rPh>
    <phoneticPr fontId="1"/>
  </si>
  <si>
    <t>Japan Communuty Health care Organization Osaka Hospital</t>
  </si>
  <si>
    <t>大阪府大阪市福島区福島４-2-78</t>
    <rPh sb="0" eb="11">
      <t>553-0003</t>
    </rPh>
    <phoneticPr fontId="1"/>
  </si>
  <si>
    <t>4-2-78 Fukushima Fukushima-ku,Osaka,Osaka</t>
  </si>
  <si>
    <t>06-6441-5451</t>
  </si>
  <si>
    <t>月－金：8：30-11：30</t>
    <rPh sb="0" eb="1">
      <t>ゲツ</t>
    </rPh>
    <rPh sb="2" eb="3">
      <t>キン</t>
    </rPh>
    <phoneticPr fontId="1"/>
  </si>
  <si>
    <t>https://osaka.jcho.go.jp/</t>
  </si>
  <si>
    <t>整形外科　形成外科　リハビリテーション科　消化器外科　乳腺・内分泌外科　心臓血管外科　脳神経外科　内科　腎臓内科　糖尿病・内分泌内科　呼吸器センター(呼吸器内科・呼吸器外科)　消化器内科　循環器内科　感染症内科　免疫内科　皮膚科　泌尿器科　産婦人科(OB&amp;GY)　眼科　耳鼻いんこう科　小児科　神経精神科　脳神経内科　放射線診断・IVR科　放射線治療科　麻酔科　歯科口腔外科　病理診断科　臨床検査科　緩和ケア・ペインクリニック科　救急部　</t>
  </si>
  <si>
    <t>VISA、MASTER、JCB、ＤＣ</t>
  </si>
  <si>
    <t>キャッシュレス無し・現金のデポジット制にて対応</t>
    <rPh sb="7" eb="8">
      <t>ナ</t>
    </rPh>
    <rPh sb="10" eb="12">
      <t>ゲンキン</t>
    </rPh>
    <rPh sb="18" eb="19">
      <t>セイ</t>
    </rPh>
    <rPh sb="21" eb="23">
      <t>タイオウ</t>
    </rPh>
    <phoneticPr fontId="1"/>
  </si>
  <si>
    <t>平日日中（夜間不可）</t>
    <rPh sb="0" eb="2">
      <t>ヘイジツ</t>
    </rPh>
    <rPh sb="2" eb="4">
      <t>ニッチュウ</t>
    </rPh>
    <rPh sb="5" eb="7">
      <t>ヤカン</t>
    </rPh>
    <rPh sb="7" eb="9">
      <t>フカ</t>
    </rPh>
    <phoneticPr fontId="1"/>
  </si>
  <si>
    <t>メディフォン</t>
  </si>
  <si>
    <t>機械翻訳(ポケトーク、翻訳アプリ)</t>
  </si>
  <si>
    <t>社会医療法人大阪国際メディカルアンドサイエンスセンター　大阪けいさつ病院</t>
    <rPh sb="0" eb="4">
      <t>シャカイイリョウ</t>
    </rPh>
    <rPh sb="4" eb="6">
      <t>ホウジン</t>
    </rPh>
    <rPh sb="6" eb="8">
      <t>オオサカ</t>
    </rPh>
    <rPh sb="8" eb="10">
      <t>コクサイ</t>
    </rPh>
    <rPh sb="28" eb="30">
      <t>オオサカ</t>
    </rPh>
    <rPh sb="34" eb="36">
      <t>ビョウイン</t>
    </rPh>
    <phoneticPr fontId="1"/>
  </si>
  <si>
    <t>Osaka Keisatsu Hospital</t>
    <phoneticPr fontId="1"/>
  </si>
  <si>
    <t>543-8922</t>
    <phoneticPr fontId="1"/>
  </si>
  <si>
    <t>大阪府大阪市天王寺区烏ヶ辻2-6-40</t>
    <rPh sb="0" eb="3">
      <t>オオサカフ</t>
    </rPh>
    <rPh sb="3" eb="5">
      <t>オオサカ</t>
    </rPh>
    <rPh sb="5" eb="6">
      <t>シ</t>
    </rPh>
    <rPh sb="6" eb="9">
      <t>テンノウジ</t>
    </rPh>
    <rPh sb="9" eb="10">
      <t>ク</t>
    </rPh>
    <rPh sb="10" eb="13">
      <t>カラスガツジ</t>
    </rPh>
    <phoneticPr fontId="1"/>
  </si>
  <si>
    <t>2-6-40 Karasugatsuji, Tennoji-ku, Osaka</t>
    <phoneticPr fontId="1"/>
  </si>
  <si>
    <t>06-6771-6051</t>
    <phoneticPr fontId="1"/>
  </si>
  <si>
    <t>月-金）　8:30-11:00（救急外来24時間対応)
土日・祝日）救急外来24時間対応</t>
    <phoneticPr fontId="1"/>
  </si>
  <si>
    <t>https://oim.or.jp/</t>
    <phoneticPr fontId="1"/>
  </si>
  <si>
    <t>内科、外科、、脳神経外科、泌尿器科、耳鼻咽喉科、婦人科、救急科、その他
いずれの診療科も基本的には翻訳機能付タブレット端末（英語、中国語、韓国語）による対応となることを了承願いたい（日本語対応可能な通訳者等の同席が望ましい）。</t>
    <phoneticPr fontId="1"/>
  </si>
  <si>
    <t>VISA、MASTER、AMEX、JCB、DINERS、中国銀聯</t>
    <phoneticPr fontId="1"/>
  </si>
  <si>
    <t>救急外来は可</t>
    <phoneticPr fontId="1"/>
  </si>
  <si>
    <t>EN,ZH,KO,PT,ES,VI,RU：8:30-24:00</t>
    <phoneticPr fontId="1"/>
  </si>
  <si>
    <t>翻訳機能付タブレット端末：英語、中国語、韓国語、スペイン語、ポルトガル語
月-金） 8:30-15:00（救急外来24時間対応)
土日・祝日） 救急外来24時間対応</t>
    <phoneticPr fontId="8"/>
  </si>
  <si>
    <t>医療法人穂翔会　村田病院</t>
    <rPh sb="0" eb="2">
      <t>イリョウ</t>
    </rPh>
    <rPh sb="2" eb="4">
      <t>ホウジン</t>
    </rPh>
    <rPh sb="4" eb="6">
      <t>ホショウ</t>
    </rPh>
    <rPh sb="6" eb="7">
      <t>カイ</t>
    </rPh>
    <rPh sb="8" eb="10">
      <t>ムラタ</t>
    </rPh>
    <rPh sb="10" eb="12">
      <t>ビョウイン</t>
    </rPh>
    <phoneticPr fontId="1"/>
  </si>
  <si>
    <t>Murata Hospital</t>
    <phoneticPr fontId="1"/>
  </si>
  <si>
    <t>544-0011</t>
    <phoneticPr fontId="1"/>
  </si>
  <si>
    <t>大阪府大阪市生野区田島4-2-1</t>
    <rPh sb="0" eb="3">
      <t>オオサカフ</t>
    </rPh>
    <rPh sb="3" eb="5">
      <t>オオサカ</t>
    </rPh>
    <rPh sb="5" eb="6">
      <t>シ</t>
    </rPh>
    <rPh sb="6" eb="9">
      <t>イクノク</t>
    </rPh>
    <rPh sb="9" eb="11">
      <t>タシマ</t>
    </rPh>
    <phoneticPr fontId="1"/>
  </si>
  <si>
    <t>10-31 Kitayamacho Tennouji-ku,Osaka,Osaka</t>
    <phoneticPr fontId="1"/>
  </si>
  <si>
    <t>06-6757-0011</t>
    <phoneticPr fontId="1"/>
  </si>
  <si>
    <t>月-金）　8:30-12:00（事前に必ずお問い合わせ下さい)
土日・祝日）救急外来24時間対応</t>
    <phoneticPr fontId="1"/>
  </si>
  <si>
    <t>https://muratahospital.jp/</t>
    <phoneticPr fontId="1"/>
  </si>
  <si>
    <t>脳神経外科：KO　担当者不在の場合対応が難しいこともあります（日本語対応可能な通訳者等の同席が望ましい）。</t>
    <rPh sb="0" eb="5">
      <t>ノウシンケイゲカ</t>
    </rPh>
    <rPh sb="9" eb="12">
      <t>タントウシャ</t>
    </rPh>
    <rPh sb="12" eb="14">
      <t>フザイ</t>
    </rPh>
    <rPh sb="15" eb="17">
      <t>バアイ</t>
    </rPh>
    <rPh sb="17" eb="19">
      <t>タイオウ</t>
    </rPh>
    <rPh sb="20" eb="21">
      <t>ムズカ</t>
    </rPh>
    <phoneticPr fontId="1"/>
  </si>
  <si>
    <t>○（脳神経外科のみ）</t>
    <rPh sb="2" eb="5">
      <t>ノウシンケイ</t>
    </rPh>
    <rPh sb="5" eb="7">
      <t>ゲカ</t>
    </rPh>
    <phoneticPr fontId="1"/>
  </si>
  <si>
    <t>月‐金：9：00‐12：00　韓国語</t>
    <rPh sb="0" eb="1">
      <t>ゲツ</t>
    </rPh>
    <rPh sb="2" eb="3">
      <t>キン</t>
    </rPh>
    <rPh sb="15" eb="18">
      <t>カンコクゴ</t>
    </rPh>
    <phoneticPr fontId="1"/>
  </si>
  <si>
    <t>27大阪府</t>
  </si>
  <si>
    <t>医療法人幸裕会　山下クリニック</t>
    <phoneticPr fontId="10"/>
  </si>
  <si>
    <t>YAMASHITA CLINIC</t>
  </si>
  <si>
    <t>557-0015</t>
  </si>
  <si>
    <t>大阪府大阪市西成区花園南2丁目7-8泰山第一ビル1階</t>
  </si>
  <si>
    <t>1F Taizan Daiichi Bldg., 2-7-8 Hanazono Minami, Nishinari-ku, Osaka, Osaka</t>
  </si>
  <si>
    <t>06-6653-2883</t>
  </si>
  <si>
    <t>月・火・水・木・金：9:00-13:30／15:00-19:00、土：9:00-13:30</t>
    <phoneticPr fontId="10"/>
  </si>
  <si>
    <t>https://kouyukai.info</t>
  </si>
  <si>
    <t>総合診療科、内科、外科
EN:英語 ZH:中国語 KO:韓国語 RU:ロシア語 ID:インドネシア語 MS:マレー語 ES:スペイン語 PT:ポルトガル語 FR:フランス語 DE:ドイツ語 FA:ペルシャ語 NE:ネパール語 VI:ベトナム語 TH:タイ語 PO:ポーランド語 RO:ルーマニア語 SI:シンハラ語HI:ヒンディー語 IT:イタリア語 KM:クメール語 AR:アラビア語IS:アイスランド語AF:アフリカーンス語AM:アムハラ語SQ:アルバニア語UK:ウクライナ語UZ:ウズベク語UR:ウルドゥー語NL:オランダ語GL:ガリシア語KN:カンナダ語EL:ギリシャ語HR:クロアチア語JV:ジャワ語SN:スウェーデン語ZU:ズールー語SK:スロバキア語SL:スロベニア語SW:スワヒリ語SU:スンダ語SR:セルビア語SO:ソマリ語TA:タミル語CS:チェコ語ＴＥ:テルグ語ＤＡ:デンマーク語ＴＲ:トルコ語NＯ:ノルウェー語ＨＵ:ハンガリー語ＦＩ:フィンランド語ＢＧ:ブルガリア語ＨＥ:ヘブライ語ＢＮ:ベンガル語ＢＳ:ボスニア語MK:マケドニア語ML:マラヤーラム語MY:ミャンマー語LV:ラトビア語
ポケトークを用いて対応</t>
    <phoneticPr fontId="1"/>
  </si>
  <si>
    <t>ポケトーク　月・火・水・木・金：9:00-13:30／15:00-19:00：74言語（音声とテキスト）、11言語（テキストのみ）、土：9:00-13:30／74言語（音声とテキスト）、11言語（テキストのみ）</t>
    <phoneticPr fontId="10"/>
  </si>
  <si>
    <t>リベ大総合クリニック</t>
    <phoneticPr fontId="10"/>
  </si>
  <si>
    <t>LIBERALART CLINIC</t>
    <phoneticPr fontId="10"/>
  </si>
  <si>
    <t>550-0014</t>
    <phoneticPr fontId="10"/>
  </si>
  <si>
    <t>大阪市西区北堀江2-1-11久我ビル北館2階</t>
    <phoneticPr fontId="10"/>
  </si>
  <si>
    <t>2-1-11-2Ｆ kitahorie,Nishi-ku, Osaka City, Osaka,</t>
    <phoneticPr fontId="10"/>
  </si>
  <si>
    <t>06-7777-5900</t>
    <phoneticPr fontId="10"/>
  </si>
  <si>
    <t>月・火・水・木・金・土・日・祝：9:00-13:00／月・火・水・木・金：14:00-19:00／土・祝：14:00-18:00</t>
    <phoneticPr fontId="10"/>
  </si>
  <si>
    <t>https://libe-clinic-osaka.com/</t>
    <phoneticPr fontId="10"/>
  </si>
  <si>
    <t>内科、内視鏡内科、外科
EN,ZH,KO,PT,ES,VI,TL,ID,TH</t>
    <rPh sb="0" eb="2">
      <t>ナイカ</t>
    </rPh>
    <rPh sb="3" eb="6">
      <t>ナイシキョウ</t>
    </rPh>
    <rPh sb="6" eb="8">
      <t>ナイカ</t>
    </rPh>
    <rPh sb="9" eb="11">
      <t>ゲカ</t>
    </rPh>
    <phoneticPr fontId="10"/>
  </si>
  <si>
    <t>VISA、MASTER、AMEX、Diners、JCB</t>
    <phoneticPr fontId="10"/>
  </si>
  <si>
    <t>PayPay,Alipay,Union pay</t>
    <phoneticPr fontId="10"/>
  </si>
  <si>
    <t>EN,ZH,KO,PT,ES,VI,TL,ID,TH,：診療時間内</t>
    <phoneticPr fontId="10"/>
  </si>
  <si>
    <t>医療法人恵弘会　正和病院</t>
    <rPh sb="0" eb="4">
      <t>イリョウホウジン</t>
    </rPh>
    <rPh sb="4" eb="7">
      <t>エコウカイ</t>
    </rPh>
    <rPh sb="8" eb="12">
      <t>セイワビョウイン</t>
    </rPh>
    <phoneticPr fontId="10"/>
  </si>
  <si>
    <t>Seiwa Hospital</t>
    <phoneticPr fontId="10"/>
  </si>
  <si>
    <t>547-0022</t>
    <phoneticPr fontId="1"/>
  </si>
  <si>
    <t>大阪市平野区瓜破東1-5-5</t>
    <rPh sb="0" eb="6">
      <t>オオサカシヒラノク</t>
    </rPh>
    <rPh sb="6" eb="9">
      <t>ウリワリヒガシ</t>
    </rPh>
    <phoneticPr fontId="1"/>
  </si>
  <si>
    <t>1-5-5 Uriwarihigashi,Hirano-ku, Osaka City, Osaka,</t>
    <phoneticPr fontId="1"/>
  </si>
  <si>
    <t>06-6709-8886</t>
    <phoneticPr fontId="1"/>
  </si>
  <si>
    <t>月・火・水・木・金：9:00-12:00／14:00-16:00、土：9:00-12:00</t>
    <phoneticPr fontId="1"/>
  </si>
  <si>
    <t>https://mc-seiwa.or.jp</t>
    <phoneticPr fontId="1"/>
  </si>
  <si>
    <t>内科、整形外科
（翻訳機械を使っての対応、日本語対応可能な通訳者等の同席が望ましい）</t>
    <rPh sb="0" eb="2">
      <t>ナイカ</t>
    </rPh>
    <rPh sb="3" eb="7">
      <t>セイケイゲカ</t>
    </rPh>
    <rPh sb="9" eb="13">
      <t>ホンヤクキカイ</t>
    </rPh>
    <rPh sb="14" eb="15">
      <t>ツカ</t>
    </rPh>
    <rPh sb="18" eb="20">
      <t>タイオウ</t>
    </rPh>
    <rPh sb="21" eb="24">
      <t>ニホンゴ</t>
    </rPh>
    <rPh sb="24" eb="26">
      <t>タイオウ</t>
    </rPh>
    <rPh sb="26" eb="28">
      <t>カノウ</t>
    </rPh>
    <rPh sb="29" eb="31">
      <t>ツウヤク</t>
    </rPh>
    <rPh sb="31" eb="32">
      <t>シャ</t>
    </rPh>
    <rPh sb="32" eb="33">
      <t>ナド</t>
    </rPh>
    <rPh sb="34" eb="36">
      <t>ドウセキ</t>
    </rPh>
    <rPh sb="37" eb="38">
      <t>ノゾ</t>
    </rPh>
    <phoneticPr fontId="1"/>
  </si>
  <si>
    <t>VISA、MASTER、AMEX、Diners、JCB（クレジットカードは平日の9:00～17:00の間のみ対応可）</t>
    <rPh sb="37" eb="39">
      <t>ヘイジツ</t>
    </rPh>
    <rPh sb="51" eb="52">
      <t>アイダ</t>
    </rPh>
    <rPh sb="54" eb="57">
      <t>タイオウカ</t>
    </rPh>
    <phoneticPr fontId="10"/>
  </si>
  <si>
    <t>機械翻訳(ポケトーク、翻訳アプリ)：診療時間内</t>
    <rPh sb="18" eb="23">
      <t>シンリョウジカンナイ</t>
    </rPh>
    <phoneticPr fontId="1"/>
  </si>
  <si>
    <t>泉大津急性期メディカルセンター</t>
    <phoneticPr fontId="1"/>
  </si>
  <si>
    <t>IZUMIOTSU MEDICAL CENTER</t>
    <phoneticPr fontId="1"/>
  </si>
  <si>
    <t>595-0031</t>
    <phoneticPr fontId="1"/>
  </si>
  <si>
    <t>泉大津市我孫子97-1</t>
    <phoneticPr fontId="1"/>
  </si>
  <si>
    <t>97-1, Abiko, Izumiotsu- city, Osaka</t>
    <phoneticPr fontId="1"/>
  </si>
  <si>
    <t>0570-02-1199</t>
    <phoneticPr fontId="1"/>
  </si>
  <si>
    <t>月-土）　8:00-11:45（救急外来24時間対応）</t>
    <phoneticPr fontId="1"/>
  </si>
  <si>
    <t>https://www.seichokai.or.jp/ozumc/</t>
    <phoneticPr fontId="1"/>
  </si>
  <si>
    <t>内科、消化器内科、循環器内科、呼吸器内科、血液内科、内分泌内科、脳神経内科、外科、消化器外科、肝臓・胆のう・膵臓外科、呼吸器外科、心臓血管外科、乳腺外科、整形外科、脳神経外科、形成外科、泌尿器科、婦人科、皮膚科、精神科、放射線科、放射線治療科、リハビリテーション科、救急科、麻酔科、病理診断科：英語、中国語、韓国語、スペイン語、ポルトガル語、ベトナム語、ヒンディー語、ロシア語、タイ語、タガログ語、ネパール語、インドネシア語</t>
    <phoneticPr fontId="1"/>
  </si>
  <si>
    <t>VISA、MASTER、AMEX、JCB、Diners、Nicos</t>
    <phoneticPr fontId="1"/>
  </si>
  <si>
    <t>9：00-17：00　英語</t>
    <phoneticPr fontId="1"/>
  </si>
  <si>
    <t>24時間356日）英語、中国語、韓国語、スペイン語、ポルトガル語、ベトナム語、ロシア語、タイ語、タガログ語、ネパール語、インドネシア語　
平日9-17時）ヒンディー語</t>
    <phoneticPr fontId="1"/>
  </si>
  <si>
    <t>ひとひとケアクリニック</t>
    <phoneticPr fontId="1"/>
  </si>
  <si>
    <t>HitoHito Healthcare Clinic</t>
    <phoneticPr fontId="1"/>
  </si>
  <si>
    <t>544-0033</t>
    <phoneticPr fontId="1"/>
  </si>
  <si>
    <t>大阪府大阪市生野区勝山北1-2-6三好ビル１階</t>
    <rPh sb="17" eb="19">
      <t>ミヨｓイ</t>
    </rPh>
    <phoneticPr fontId="1"/>
  </si>
  <si>
    <t>GF, Miyoshi Bldg., 1-2-6 Katsuyama-kita, Ikuno-ku, Osaka, Japan</t>
    <phoneticPr fontId="1"/>
  </si>
  <si>
    <t>06-4301-5511</t>
    <phoneticPr fontId="1"/>
  </si>
  <si>
    <t>月・火・水・金:9:00-12:30/14:00-17:30、木:14:00-17:30、土:9:00-12:30</t>
    <phoneticPr fontId="1"/>
  </si>
  <si>
    <t>https://hitohitocare-clinic.com/</t>
    <phoneticPr fontId="1"/>
  </si>
  <si>
    <t>脳神経外科、整形外科、内科（多言語翻訳ディスプレイVUEVO Displayで１００言語以上対応可能、英語、韓国語、ネパール語は専門通訳も可能）</t>
    <rPh sb="0" eb="5">
      <t>ノウ</t>
    </rPh>
    <rPh sb="6" eb="10">
      <t>セイケイ</t>
    </rPh>
    <rPh sb="11" eb="13">
      <t>ナイｋア</t>
    </rPh>
    <rPh sb="14" eb="17">
      <t>タゲｎン</t>
    </rPh>
    <rPh sb="17" eb="19">
      <t>ホンヤｋウ</t>
    </rPh>
    <rPh sb="46" eb="50">
      <t>タイオウ</t>
    </rPh>
    <rPh sb="51" eb="53">
      <t>エイｇオ</t>
    </rPh>
    <rPh sb="54" eb="57">
      <t>カンコｋウ</t>
    </rPh>
    <rPh sb="64" eb="68">
      <t>センモｎン</t>
    </rPh>
    <phoneticPr fontId="1"/>
  </si>
  <si>
    <t>VISA、MASTER、AMEX、JCB、DIiners、中国銀聯、Discover、Quic pay、iD, Apple Pay</t>
    <phoneticPr fontId="1"/>
  </si>
  <si>
    <t>d払い、Coin＋、Jcoin、Smartcode、au pay、ICOCA、Suica（交通系電子マネー）、楽天Pay、PayPay、Alipay、WeChat Pay</t>
    <rPh sb="1" eb="2">
      <t>ハライ</t>
    </rPh>
    <rPh sb="45" eb="50">
      <t>コウツウ</t>
    </rPh>
    <phoneticPr fontId="1"/>
  </si>
  <si>
    <t>診療所</t>
    <rPh sb="0" eb="1">
      <t>シンリョウ</t>
    </rPh>
    <phoneticPr fontId="1"/>
  </si>
  <si>
    <t>英語含む100言語以上対応／月-土: 診療時間内終日</t>
    <rPh sb="0" eb="2">
      <t>エイｇオ</t>
    </rPh>
    <rPh sb="2" eb="3">
      <t>フｋウ</t>
    </rPh>
    <rPh sb="9" eb="11">
      <t>イジョウ</t>
    </rPh>
    <rPh sb="11" eb="13">
      <t>タイオウ</t>
    </rPh>
    <rPh sb="14" eb="15">
      <t>ゲｔウ</t>
    </rPh>
    <rPh sb="16" eb="17">
      <t xml:space="preserve">ド </t>
    </rPh>
    <rPh sb="19" eb="24">
      <t>シンリョウ</t>
    </rPh>
    <rPh sb="24" eb="26">
      <t>シュウジｔウ</t>
    </rPh>
    <phoneticPr fontId="1"/>
  </si>
  <si>
    <t>英語含む100言語以上対応／月-土: 診療時間内終日</t>
    <phoneticPr fontId="1"/>
  </si>
  <si>
    <t>英語／月-土: 診療時間内終日</t>
    <rPh sb="0" eb="15">
      <t>エイｇオ</t>
    </rPh>
    <phoneticPr fontId="1"/>
  </si>
  <si>
    <t>多言語翻訳ディスプレイVUEVO Display、VUEVO、ポケトークで１００言語以上対応可能、英語、韓国語、ネパール語は専門通訳も可能</t>
    <phoneticPr fontId="1"/>
  </si>
  <si>
    <t>社会福祉法人大阪暁明館　大阪暁明館病院</t>
  </si>
  <si>
    <t>Osaka Gyoumeikan Hospital</t>
  </si>
  <si>
    <t>554-0012</t>
  </si>
  <si>
    <t>大阪市此花区西九条5丁目4-8</t>
  </si>
  <si>
    <t>5-4-8, Nishi-kujo, Konohana Ward, Osaka</t>
  </si>
  <si>
    <t>06-6462-0261</t>
  </si>
  <si>
    <t>月・火・水・木・金：8:30-11:30, 12:45-15:00
土：8:30-11:30</t>
  </si>
  <si>
    <t>https://www.gyoumeikan.or.jp/</t>
  </si>
  <si>
    <t>英語（内科、糖尿病内科、皮膚科、小児科、外科、泌尿器科、脳神経外科、整形外科、眼科、産婦人科、救急科）</t>
    <rPh sb="3" eb="5">
      <t>ナイカ</t>
    </rPh>
    <rPh sb="6" eb="9">
      <t>トウニョウビョウ</t>
    </rPh>
    <rPh sb="9" eb="11">
      <t>ナイカ</t>
    </rPh>
    <rPh sb="12" eb="15">
      <t>ヒフカ</t>
    </rPh>
    <rPh sb="16" eb="19">
      <t>ショウニカ</t>
    </rPh>
    <rPh sb="20" eb="22">
      <t>ゲカ</t>
    </rPh>
    <rPh sb="23" eb="27">
      <t>ヒニョウキカ</t>
    </rPh>
    <rPh sb="28" eb="31">
      <t>ノウシンケイ</t>
    </rPh>
    <rPh sb="31" eb="33">
      <t>ゲカ</t>
    </rPh>
    <rPh sb="34" eb="38">
      <t>セイケイゲカ</t>
    </rPh>
    <rPh sb="39" eb="41">
      <t>ガンカ</t>
    </rPh>
    <rPh sb="42" eb="46">
      <t>サンフジンカ</t>
    </rPh>
    <rPh sb="47" eb="50">
      <t>キュウキュウカ</t>
    </rPh>
    <phoneticPr fontId="30"/>
  </si>
  <si>
    <t>Visa, Mastercard, American Express, JCB,</t>
  </si>
  <si>
    <t>第二次救急告示医療機関</t>
    <phoneticPr fontId="30"/>
  </si>
  <si>
    <t>機械翻訳(ポケトーク、翻訳アプリ)：24時間365日</t>
    <phoneticPr fontId="30"/>
  </si>
  <si>
    <t>吉川病院</t>
    <rPh sb="0" eb="4">
      <t>ヨシカワビョウイン</t>
    </rPh>
    <phoneticPr fontId="1"/>
  </si>
  <si>
    <t>Yoshikawa　Hospital</t>
    <phoneticPr fontId="1"/>
  </si>
  <si>
    <t>550-0025</t>
    <phoneticPr fontId="1"/>
  </si>
  <si>
    <t>大阪市西区九条南3-29-14</t>
    <rPh sb="0" eb="3">
      <t>オオサカシ</t>
    </rPh>
    <rPh sb="3" eb="5">
      <t>ニシク</t>
    </rPh>
    <rPh sb="5" eb="8">
      <t>クジョウミナミ</t>
    </rPh>
    <phoneticPr fontId="1"/>
  </si>
  <si>
    <t>3-29-14Kujyo,Nshi-ku, Osaka City, Osaka,</t>
    <phoneticPr fontId="1"/>
  </si>
  <si>
    <t>06-6583-4114</t>
    <phoneticPr fontId="1"/>
  </si>
  <si>
    <t>月-金：9:00-19:00（受付は18：40）／土：9:00-13:00（受付は12：40）</t>
    <rPh sb="15" eb="17">
      <t>ウケツケ</t>
    </rPh>
    <phoneticPr fontId="1"/>
  </si>
  <si>
    <t>内科：EN、外科：EN、整形外科：EN、皮膚科：EN</t>
    <rPh sb="0" eb="26">
      <t>ヒフカ</t>
    </rPh>
    <phoneticPr fontId="1"/>
  </si>
  <si>
    <t>社会医療法人きつこう会　多根総合病院</t>
    <rPh sb="0" eb="2">
      <t>シャカイ</t>
    </rPh>
    <rPh sb="2" eb="6">
      <t>イリョウホウジン</t>
    </rPh>
    <rPh sb="10" eb="11">
      <t>カイ</t>
    </rPh>
    <rPh sb="12" eb="14">
      <t>タネ</t>
    </rPh>
    <rPh sb="14" eb="16">
      <t>ソウゴウ</t>
    </rPh>
    <rPh sb="16" eb="18">
      <t>ビョウイン</t>
    </rPh>
    <phoneticPr fontId="1"/>
  </si>
  <si>
    <t>Tane General Hospital</t>
    <phoneticPr fontId="1"/>
  </si>
  <si>
    <t>大阪市西区九条南1-12-21</t>
    <rPh sb="0" eb="5">
      <t>オオサカシニシク</t>
    </rPh>
    <rPh sb="5" eb="8">
      <t>クジョウミナミ</t>
    </rPh>
    <phoneticPr fontId="1"/>
  </si>
  <si>
    <t>1-12-21 kujyouminami   nishi-ku  Osaka-city Osaka</t>
    <phoneticPr fontId="1"/>
  </si>
  <si>
    <t>06-6571-1071</t>
    <phoneticPr fontId="1"/>
  </si>
  <si>
    <t>平日８:30-11:30</t>
    <phoneticPr fontId="1"/>
  </si>
  <si>
    <t>https://general.tane.or.jp</t>
    <phoneticPr fontId="1"/>
  </si>
  <si>
    <t>消化器内科、外科（いずれも英語）</t>
    <rPh sb="0" eb="5">
      <t>ショウカキナイカ</t>
    </rPh>
    <rPh sb="6" eb="8">
      <t>ゲカ</t>
    </rPh>
    <rPh sb="13" eb="15">
      <t>エイゴ</t>
    </rPh>
    <phoneticPr fontId="1"/>
  </si>
  <si>
    <t>VISA,JCB,MASTER,American Express</t>
    <phoneticPr fontId="1"/>
  </si>
  <si>
    <t>大阪府からご提供いただいているものを活用</t>
    <rPh sb="0" eb="3">
      <t>オオサカフ</t>
    </rPh>
    <rPh sb="6" eb="8">
      <t>テイキョウ</t>
    </rPh>
    <rPh sb="18" eb="20">
      <t>カツヨウ</t>
    </rPh>
    <phoneticPr fontId="1"/>
  </si>
  <si>
    <t>iPad、などを活用して適宜対応</t>
    <rPh sb="8" eb="10">
      <t>カツヨウ</t>
    </rPh>
    <rPh sb="12" eb="14">
      <t>テキギ</t>
    </rPh>
    <rPh sb="14" eb="16">
      <t>タイオウ</t>
    </rPh>
    <phoneticPr fontId="1"/>
  </si>
  <si>
    <t>公益社団法人日本会員掖済会　大阪掖済会病院</t>
    <rPh sb="0" eb="6">
      <t>コウエキシャダンホウジン</t>
    </rPh>
    <rPh sb="6" eb="13">
      <t>ニホンカイインエキサイカイ</t>
    </rPh>
    <rPh sb="14" eb="21">
      <t>オオサカエキサイカイビョウイン</t>
    </rPh>
    <phoneticPr fontId="9"/>
  </si>
  <si>
    <t>Osaka Ekisaikai Hospital</t>
    <phoneticPr fontId="1"/>
  </si>
  <si>
    <t>550-0022</t>
    <phoneticPr fontId="1"/>
  </si>
  <si>
    <t>大阪市西区本田2-1-10</t>
    <rPh sb="0" eb="3">
      <t>オオサカシ</t>
    </rPh>
    <rPh sb="3" eb="5">
      <t>ニシク</t>
    </rPh>
    <rPh sb="5" eb="7">
      <t>ホンデン</t>
    </rPh>
    <phoneticPr fontId="9"/>
  </si>
  <si>
    <t>2-1-10 Honden ,Nishi-ku,
Osaka,550-0022</t>
    <phoneticPr fontId="1"/>
  </si>
  <si>
    <t>06-6581-2881</t>
    <phoneticPr fontId="1"/>
  </si>
  <si>
    <t>月-金）　8:30-12:00（事前に必ずお問い合わせ下さい)土日・祝日）救急外来24時間対応</t>
    <phoneticPr fontId="1"/>
  </si>
  <si>
    <t>https://osaka-ekisaikai.jp/</t>
    <phoneticPr fontId="1"/>
  </si>
  <si>
    <t>消化器外科、消化器内科、整形外科（手外科、四肢外傷専門）：EN</t>
    <rPh sb="0" eb="3">
      <t>ショウカキ</t>
    </rPh>
    <rPh sb="3" eb="5">
      <t>ゲカ</t>
    </rPh>
    <rPh sb="6" eb="9">
      <t>ショウカキ</t>
    </rPh>
    <rPh sb="9" eb="11">
      <t>ナイカ</t>
    </rPh>
    <rPh sb="12" eb="16">
      <t>セイケイゲカ</t>
    </rPh>
    <rPh sb="17" eb="20">
      <t>テゲカ</t>
    </rPh>
    <rPh sb="21" eb="23">
      <t>シシ</t>
    </rPh>
    <rPh sb="23" eb="25">
      <t>ガイショウ</t>
    </rPh>
    <rPh sb="25" eb="27">
      <t>センモン</t>
    </rPh>
    <phoneticPr fontId="9"/>
  </si>
  <si>
    <t>機械翻訳(翻訳アプリ)：24時間365日</t>
    <phoneticPr fontId="1"/>
  </si>
  <si>
    <t>社会福祉法人恩賜財団大阪府済生会　泉尾病院</t>
    <rPh sb="0" eb="10">
      <t>シャカイフクシホウジンオンシザイダン</t>
    </rPh>
    <rPh sb="10" eb="16">
      <t>オオサカフサイセイカイ</t>
    </rPh>
    <rPh sb="17" eb="21">
      <t>イズオビョウイン</t>
    </rPh>
    <phoneticPr fontId="1"/>
  </si>
  <si>
    <t>Social Welfare Organization
Saiseikai Imperial Gift 
Foundation, lnc.
Osaka Saiseikai Izuo Hospital</t>
    <phoneticPr fontId="1"/>
  </si>
  <si>
    <t>551-0032</t>
    <phoneticPr fontId="1"/>
  </si>
  <si>
    <t>大阪府大阪市大正区北村3-4-5</t>
    <phoneticPr fontId="1"/>
  </si>
  <si>
    <t>3-4-5 Kitamura,Taisho-ku, Osaka City, Osaka,</t>
    <phoneticPr fontId="1"/>
  </si>
  <si>
    <t>06-6552-0091</t>
    <phoneticPr fontId="1"/>
  </si>
  <si>
    <t>月-金：9:00-17:00
土：9:00-13:30
日・祝日は休診（救急を除く）</t>
    <rPh sb="0" eb="1">
      <t>ゲツ</t>
    </rPh>
    <rPh sb="2" eb="3">
      <t>キン</t>
    </rPh>
    <rPh sb="15" eb="16">
      <t>ド</t>
    </rPh>
    <rPh sb="28" eb="29">
      <t>ニチ</t>
    </rPh>
    <rPh sb="30" eb="32">
      <t>シュクジツ</t>
    </rPh>
    <rPh sb="33" eb="35">
      <t>キュウシン</t>
    </rPh>
    <rPh sb="36" eb="38">
      <t>キュウキュウ</t>
    </rPh>
    <rPh sb="39" eb="40">
      <t>ノゾ</t>
    </rPh>
    <phoneticPr fontId="7"/>
  </si>
  <si>
    <t>https://www.izuo-saiseikai.gr.jp</t>
    <phoneticPr fontId="1"/>
  </si>
  <si>
    <t>（対応診療科）
内科、消化器内科、腎臓内科、糖尿病内科、皮膚科、アレルギー科、小児科、精神科、外科、心臓血管外科、消化器外科、泌尿器科、脳神経外科、整形外科、眼科、耳鼻いんこう科、婦人科、リハビリテーション科、放射線科、麻酔科、病理診断科、歯科、歯科口腔外科：
（対応可能言語）
EN:英語、ZH:中国語、KO:韓国語、RU:ロシア語、ID:インドネシア語、ES:スペイン語、PT:ポルトガル語、VI:ベトナム語、FP:フィリピン語(タガログ語)
（備考）
翻訳ソフトを用いて対応</t>
    <rPh sb="1" eb="6">
      <t>タイオウシンリョウカ</t>
    </rPh>
    <rPh sb="132" eb="136">
      <t>タイオウカノウ</t>
    </rPh>
    <rPh sb="136" eb="138">
      <t>ゲンゴ</t>
    </rPh>
    <rPh sb="215" eb="216">
      <t>ゴ</t>
    </rPh>
    <rPh sb="221" eb="222">
      <t>ゴ</t>
    </rPh>
    <rPh sb="225" eb="227">
      <t>ビコウ</t>
    </rPh>
    <rPh sb="229" eb="231">
      <t>ホンヤク</t>
    </rPh>
    <rPh sb="235" eb="236">
      <t>モチ</t>
    </rPh>
    <rPh sb="238" eb="240">
      <t>タイオウ</t>
    </rPh>
    <phoneticPr fontId="1"/>
  </si>
  <si>
    <t>第二次救急告示医療機関</t>
    <phoneticPr fontId="1"/>
  </si>
  <si>
    <t>機械翻訳/24時間365日対応可能</t>
    <rPh sb="0" eb="2">
      <t>キカイ</t>
    </rPh>
    <rPh sb="2" eb="4">
      <t>ホンヤク</t>
    </rPh>
    <phoneticPr fontId="1"/>
  </si>
  <si>
    <t>医療法人相生会相生病院</t>
    <rPh sb="0" eb="4">
      <t>イリョウホウジン</t>
    </rPh>
    <rPh sb="4" eb="7">
      <t>アイオイカイ</t>
    </rPh>
    <rPh sb="7" eb="11">
      <t>アイオイビョウイン</t>
    </rPh>
    <phoneticPr fontId="1"/>
  </si>
  <si>
    <t>Aioi Hospital</t>
    <phoneticPr fontId="1"/>
  </si>
  <si>
    <t>544-0024</t>
    <phoneticPr fontId="1"/>
  </si>
  <si>
    <t>大阪市生野区生野西3-2-5</t>
    <rPh sb="0" eb="3">
      <t>オオサカシ</t>
    </rPh>
    <rPh sb="3" eb="6">
      <t>イクノク</t>
    </rPh>
    <rPh sb="6" eb="9">
      <t>イクノニシ</t>
    </rPh>
    <phoneticPr fontId="1"/>
  </si>
  <si>
    <t>3-2-5 Ikunonishi Ikuno-ku,Osaka,Osaka</t>
    <phoneticPr fontId="1"/>
  </si>
  <si>
    <t>06-6731-0201</t>
    <phoneticPr fontId="1"/>
  </si>
  <si>
    <t>月・火・水・木：9:00-11:30／14:00-16:30、金・土：9:00-11:30</t>
    <phoneticPr fontId="1"/>
  </si>
  <si>
    <t>http://www.aioi-hospital.jp/</t>
    <phoneticPr fontId="1"/>
  </si>
  <si>
    <t>内科：　担当者不在の場合対応が難しいこともあります（日本語対応可能な通訳者等の同席が望ましい）。ポケトーク対応</t>
    <rPh sb="0" eb="2">
      <t>ナイカ</t>
    </rPh>
    <rPh sb="53" eb="55">
      <t>タイオウ</t>
    </rPh>
    <phoneticPr fontId="1"/>
  </si>
  <si>
    <t>ポケトーク　月・火・水・木・金：9:00-16：00：74言語（音声とテキスト）、11言語（テキストのみ）、土：9:00-11:30／74言語（音声とテキスト）、11言語（テキストのみ）</t>
    <phoneticPr fontId="1"/>
  </si>
  <si>
    <t>2708 大阪市</t>
    <rPh sb="5" eb="8">
      <t>オオサカシ</t>
    </rPh>
    <phoneticPr fontId="1"/>
  </si>
  <si>
    <t>医療法人同仁会　松崎病院</t>
    <rPh sb="0" eb="2">
      <t>イリョウ</t>
    </rPh>
    <rPh sb="2" eb="4">
      <t>ホウジン</t>
    </rPh>
    <rPh sb="4" eb="6">
      <t>ドウジン</t>
    </rPh>
    <rPh sb="6" eb="7">
      <t>カイ</t>
    </rPh>
    <rPh sb="8" eb="10">
      <t>マツザキ</t>
    </rPh>
    <rPh sb="10" eb="12">
      <t>ビョウイン</t>
    </rPh>
    <phoneticPr fontId="1"/>
  </si>
  <si>
    <t>Matsuzaki Hospital</t>
    <phoneticPr fontId="1"/>
  </si>
  <si>
    <t>544-0001</t>
    <phoneticPr fontId="1"/>
  </si>
  <si>
    <t>大阪市生野区新今里７丁目４番８号</t>
    <rPh sb="0" eb="9">
      <t>オオサカシイクノクシンイマザト</t>
    </rPh>
    <rPh sb="10" eb="12">
      <t>チョウメ</t>
    </rPh>
    <rPh sb="13" eb="14">
      <t>バン</t>
    </rPh>
    <rPh sb="15" eb="16">
      <t>ゴウ</t>
    </rPh>
    <phoneticPr fontId="1"/>
  </si>
  <si>
    <t>7-4-8Shinimazato,iIkuno-ku,Osaka City,Osaka</t>
    <phoneticPr fontId="1"/>
  </si>
  <si>
    <t>06-6753-0255</t>
    <phoneticPr fontId="1"/>
  </si>
  <si>
    <t>月～土；9:00～12：15、木・金；13：30～16：45、水；18：00～19：45</t>
    <rPh sb="0" eb="1">
      <t>モク</t>
    </rPh>
    <rPh sb="2" eb="3">
      <t>キン</t>
    </rPh>
    <rPh sb="15" eb="16">
      <t>モク</t>
    </rPh>
    <rPh sb="17" eb="18">
      <t>キン</t>
    </rPh>
    <rPh sb="31" eb="32">
      <t>スイ</t>
    </rPh>
    <phoneticPr fontId="1"/>
  </si>
  <si>
    <t>http://www.medicals.jp › mh</t>
  </si>
  <si>
    <t>各診療科：EN・ZH・KO・VI</t>
    <rPh sb="0" eb="4">
      <t>カクシンリョウカ</t>
    </rPh>
    <phoneticPr fontId="1"/>
  </si>
  <si>
    <t>医療法人藤仁会　藤立病院</t>
    <rPh sb="0" eb="4">
      <t>イリョウホウジン</t>
    </rPh>
    <rPh sb="4" eb="7">
      <t>フジジンカイ</t>
    </rPh>
    <rPh sb="8" eb="12">
      <t>フジタテビョウイン</t>
    </rPh>
    <phoneticPr fontId="1"/>
  </si>
  <si>
    <t>FUJITATE　HOSPITAL</t>
    <phoneticPr fontId="1"/>
  </si>
  <si>
    <t>535-0002</t>
    <phoneticPr fontId="1"/>
  </si>
  <si>
    <t>大阪市旭区大宮5丁目4番24号</t>
    <rPh sb="0" eb="7">
      <t>オオサカシアサヒクオオミヤ</t>
    </rPh>
    <phoneticPr fontId="1"/>
  </si>
  <si>
    <t>5-4-24 Omiya,Asahi-ku,Osaka,535-0002,Japan</t>
    <phoneticPr fontId="1"/>
  </si>
  <si>
    <t>06-6955-1221</t>
    <phoneticPr fontId="1"/>
  </si>
  <si>
    <t>月-土：9:00-13:00</t>
    <phoneticPr fontId="1"/>
  </si>
  <si>
    <t>https://fujitate.jp/</t>
    <phoneticPr fontId="1"/>
  </si>
  <si>
    <t>内科、整形外科：EN</t>
    <rPh sb="0" eb="2">
      <t>ナイカ</t>
    </rPh>
    <rPh sb="3" eb="7">
      <t>セイケイゲカ</t>
    </rPh>
    <phoneticPr fontId="1"/>
  </si>
  <si>
    <t>第二次救急告示医療機関</t>
    <rPh sb="5" eb="7">
      <t>コクジ</t>
    </rPh>
    <phoneticPr fontId="1"/>
  </si>
  <si>
    <t>ポケトーク対応言語全て　月-金：9:00-17:00</t>
    <phoneticPr fontId="1"/>
  </si>
  <si>
    <t>医療法人清水会　森小路清水会クリニック</t>
    <rPh sb="0" eb="4">
      <t>イリョウホウジン</t>
    </rPh>
    <rPh sb="4" eb="7">
      <t>セイスイカイ</t>
    </rPh>
    <rPh sb="8" eb="11">
      <t>モリショウジ</t>
    </rPh>
    <rPh sb="11" eb="14">
      <t>セイスイカイ</t>
    </rPh>
    <phoneticPr fontId="1"/>
  </si>
  <si>
    <t>Morisyouji Seisuikai Clinic</t>
    <phoneticPr fontId="1"/>
  </si>
  <si>
    <t>535-0022</t>
    <phoneticPr fontId="1"/>
  </si>
  <si>
    <t>大阪市旭区新森3-3-24</t>
    <rPh sb="0" eb="3">
      <t>オオサカシ</t>
    </rPh>
    <rPh sb="3" eb="5">
      <t>アサヒク</t>
    </rPh>
    <rPh sb="5" eb="7">
      <t>シンモリ</t>
    </rPh>
    <phoneticPr fontId="1"/>
  </si>
  <si>
    <t>3-3-24　Shinmori, Asahi-ku, Osaka City, Osaka</t>
    <phoneticPr fontId="1"/>
  </si>
  <si>
    <t>06-6958-7070</t>
    <phoneticPr fontId="1"/>
  </si>
  <si>
    <t xml:space="preserve">人工透析内科／月・火・水・木・金・土：9：00-12：00（予約制）、腎臓内科／月・火・水：9：00-11：00（予約制）
</t>
    <rPh sb="0" eb="4">
      <t>ジンコウトウセキ</t>
    </rPh>
    <rPh sb="4" eb="6">
      <t>ナイカ</t>
    </rPh>
    <rPh sb="7" eb="8">
      <t>ゲツ</t>
    </rPh>
    <rPh sb="9" eb="10">
      <t>カ</t>
    </rPh>
    <rPh sb="11" eb="12">
      <t>スイ</t>
    </rPh>
    <rPh sb="13" eb="14">
      <t>モク</t>
    </rPh>
    <rPh sb="15" eb="16">
      <t>キン</t>
    </rPh>
    <rPh sb="17" eb="18">
      <t>ド</t>
    </rPh>
    <rPh sb="30" eb="33">
      <t>ヨヤクセイ</t>
    </rPh>
    <rPh sb="35" eb="37">
      <t>ジンゾウ</t>
    </rPh>
    <rPh sb="37" eb="39">
      <t>ナイカ</t>
    </rPh>
    <rPh sb="40" eb="41">
      <t>ゲツ</t>
    </rPh>
    <rPh sb="42" eb="43">
      <t>カ</t>
    </rPh>
    <rPh sb="44" eb="45">
      <t>スイ</t>
    </rPh>
    <rPh sb="57" eb="60">
      <t>ヨヤクセイ</t>
    </rPh>
    <phoneticPr fontId="1"/>
  </si>
  <si>
    <t>https://www.seisuikai.net/iryo/morishoji/</t>
    <phoneticPr fontId="1"/>
  </si>
  <si>
    <t>人工透析内科、腎臓内科：EN</t>
    <rPh sb="0" eb="4">
      <t>ジンコウトウセキ</t>
    </rPh>
    <rPh sb="4" eb="6">
      <t>ナイカ</t>
    </rPh>
    <rPh sb="7" eb="9">
      <t>ジンゾウ</t>
    </rPh>
    <rPh sb="9" eb="11">
      <t>ナイカ</t>
    </rPh>
    <phoneticPr fontId="1"/>
  </si>
  <si>
    <t>VISA、MASTER、AMEX、Diners、JCB、Union Pay、DISCOVER</t>
    <phoneticPr fontId="10"/>
  </si>
  <si>
    <t>電話医療通訳ｻｰﾋﾞｽ：診療時間内、
【大阪府多言語遠隔医療通訳サービス】24時間：英語、中国語、韓国語、スペイン語、ポルトガル語、ベトナム語、タイ語</t>
    <rPh sb="0" eb="2">
      <t>デンワ</t>
    </rPh>
    <rPh sb="2" eb="4">
      <t>イリョウ</t>
    </rPh>
    <rPh sb="4" eb="6">
      <t>ツウヤク</t>
    </rPh>
    <rPh sb="12" eb="16">
      <t>シンリョウジカン</t>
    </rPh>
    <rPh sb="16" eb="17">
      <t>ナイ</t>
    </rPh>
    <phoneticPr fontId="1"/>
  </si>
  <si>
    <t>医療法人慈心会あびこ病院</t>
    <rPh sb="0" eb="4">
      <t>イリョウホウジン</t>
    </rPh>
    <rPh sb="4" eb="7">
      <t>ジシンカイ</t>
    </rPh>
    <rPh sb="10" eb="12">
      <t>ビョウイン</t>
    </rPh>
    <phoneticPr fontId="1"/>
  </si>
  <si>
    <t>Abiko Hospital</t>
    <phoneticPr fontId="1"/>
  </si>
  <si>
    <t>558-0014</t>
    <phoneticPr fontId="1"/>
  </si>
  <si>
    <t>大阪市住吉区我孫子3-3-20</t>
    <phoneticPr fontId="1"/>
  </si>
  <si>
    <t>3-3-20 Abiko Sumiyoshi-ku,
Osaka City, Osaka</t>
    <phoneticPr fontId="1"/>
  </si>
  <si>
    <t>06-6691-1155</t>
    <phoneticPr fontId="1"/>
  </si>
  <si>
    <t>月～土：9:00～20:00</t>
    <rPh sb="0" eb="1">
      <t>ツキ</t>
    </rPh>
    <rPh sb="2" eb="3">
      <t>ツチ</t>
    </rPh>
    <phoneticPr fontId="1"/>
  </si>
  <si>
    <t>https://jishin-kai.or.jp/abiko/</t>
    <phoneticPr fontId="1"/>
  </si>
  <si>
    <t>（英語）
内科、消化器内科（胃腸内科）、皮膚科、外科、肛門外科、整形外科、リハビリテーション科、放射線科</t>
    <rPh sb="1" eb="3">
      <t>エイゴ</t>
    </rPh>
    <rPh sb="5" eb="7">
      <t>ナイカ</t>
    </rPh>
    <rPh sb="8" eb="13">
      <t>ショウカキナイカ</t>
    </rPh>
    <rPh sb="14" eb="16">
      <t>イチョウ</t>
    </rPh>
    <rPh sb="16" eb="18">
      <t>ナイカ</t>
    </rPh>
    <rPh sb="20" eb="23">
      <t>ヒフカ</t>
    </rPh>
    <rPh sb="24" eb="26">
      <t>ゲカ</t>
    </rPh>
    <rPh sb="27" eb="31">
      <t>コウモンゲカ</t>
    </rPh>
    <rPh sb="32" eb="34">
      <t>セイケイ</t>
    </rPh>
    <rPh sb="34" eb="36">
      <t>ゲカ</t>
    </rPh>
    <rPh sb="46" eb="47">
      <t>カ</t>
    </rPh>
    <rPh sb="48" eb="51">
      <t>ホウシャセン</t>
    </rPh>
    <rPh sb="51" eb="52">
      <t>カ</t>
    </rPh>
    <phoneticPr fontId="1"/>
  </si>
  <si>
    <t>VISA、MASTER,AMERICAN EXPRESS、Diners、JCB</t>
    <phoneticPr fontId="1"/>
  </si>
  <si>
    <t>第二次救急告知医療機関</t>
    <rPh sb="0" eb="1">
      <t>ダイ</t>
    </rPh>
    <rPh sb="1" eb="2">
      <t>２</t>
    </rPh>
    <rPh sb="2" eb="3">
      <t>ツギ</t>
    </rPh>
    <rPh sb="5" eb="7">
      <t>コクチ</t>
    </rPh>
    <phoneticPr fontId="10"/>
  </si>
  <si>
    <t>月～土：9:00-12:00、13:00～17:00、18:00～20:00　英語</t>
    <rPh sb="2" eb="3">
      <t>ツチ</t>
    </rPh>
    <rPh sb="39" eb="41">
      <t>エイゴ</t>
    </rPh>
    <phoneticPr fontId="1"/>
  </si>
  <si>
    <t>ポケトーク
月～土：9:00-12:00、13:00～17:00、18:00～20:00　74言語</t>
    <rPh sb="47" eb="49">
      <t>ゲンゴ</t>
    </rPh>
    <phoneticPr fontId="1"/>
  </si>
  <si>
    <t>社会医療法人山紀会　山本第三病院</t>
    <rPh sb="0" eb="6">
      <t>シャカイイリョウホウジン</t>
    </rPh>
    <rPh sb="6" eb="9">
      <t>ヤマキカイ</t>
    </rPh>
    <rPh sb="10" eb="16">
      <t>ヤマモトダイサンビョウイン</t>
    </rPh>
    <phoneticPr fontId="1"/>
  </si>
  <si>
    <t>Yamamoto daisan Hospital</t>
    <phoneticPr fontId="1"/>
  </si>
  <si>
    <t>557-0063</t>
    <phoneticPr fontId="1"/>
  </si>
  <si>
    <t>大阪府大阪市西成区南津守4丁目5番20号</t>
    <rPh sb="0" eb="3">
      <t>オオサカフ</t>
    </rPh>
    <rPh sb="3" eb="6">
      <t>オオサカシ</t>
    </rPh>
    <rPh sb="6" eb="9">
      <t>ニシナリク</t>
    </rPh>
    <rPh sb="9" eb="12">
      <t>ミナミツモリ</t>
    </rPh>
    <rPh sb="13" eb="15">
      <t>チョウメ</t>
    </rPh>
    <rPh sb="16" eb="17">
      <t>バン</t>
    </rPh>
    <rPh sb="19" eb="20">
      <t>ゴウ</t>
    </rPh>
    <phoneticPr fontId="1"/>
  </si>
  <si>
    <t>4-5-20 Minamitsumori,Nishinari-ku,Osaka city,Osaka</t>
    <phoneticPr fontId="1"/>
  </si>
  <si>
    <t>06-6658-6611</t>
    <phoneticPr fontId="1"/>
  </si>
  <si>
    <t>月-土：9:00-12:00
（救急外来24時間対応)
（日・祝日：救急外来24時間対応）</t>
    <rPh sb="2" eb="3">
      <t>ド</t>
    </rPh>
    <phoneticPr fontId="1"/>
  </si>
  <si>
    <t>https://yamakikai.or.jp/third/</t>
    <phoneticPr fontId="1"/>
  </si>
  <si>
    <t>対応診療科：内科、外科、脳神経外科、整形外科
対応外国語：74言語（AI通訳機ポケトーク使用）</t>
    <rPh sb="0" eb="2">
      <t>タイオウ</t>
    </rPh>
    <rPh sb="2" eb="5">
      <t>シンリョウカ</t>
    </rPh>
    <rPh sb="23" eb="25">
      <t>タイオウ</t>
    </rPh>
    <rPh sb="25" eb="28">
      <t>ガイコクゴ</t>
    </rPh>
    <rPh sb="31" eb="33">
      <t>ゲンゴ</t>
    </rPh>
    <rPh sb="44" eb="46">
      <t>シヨウ</t>
    </rPh>
    <phoneticPr fontId="1"/>
  </si>
  <si>
    <t>社会医療法人盛和会　本田病院</t>
    <rPh sb="0" eb="9">
      <t>シャカイイリョウホウジンセイワカイ</t>
    </rPh>
    <rPh sb="10" eb="14">
      <t>ホンダビョウイン</t>
    </rPh>
    <phoneticPr fontId="1"/>
  </si>
  <si>
    <t>HONDA　HOSPITAL</t>
    <phoneticPr fontId="1"/>
  </si>
  <si>
    <t>538-0053</t>
    <phoneticPr fontId="1"/>
  </si>
  <si>
    <t>大阪市鶴見区鶴見４丁目1-30</t>
    <phoneticPr fontId="1"/>
  </si>
  <si>
    <t>4-1-30 Tsurumi Tsurumi-ku,Osaka City</t>
    <phoneticPr fontId="1"/>
  </si>
  <si>
    <t>06-6939-6251</t>
    <phoneticPr fontId="1"/>
  </si>
  <si>
    <t>月：9:00～12:00、17:30～19:00
火：9:00～12:00、13:30～15:30
水：9:00～12:00
木：9:00～12:00、17:30～19:00
金：9:00～12:00、13:30～15:30
土：9:00～12:00</t>
    <rPh sb="0" eb="1">
      <t>ツキ</t>
    </rPh>
    <rPh sb="25" eb="26">
      <t>ヒ</t>
    </rPh>
    <rPh sb="50" eb="51">
      <t>スイ</t>
    </rPh>
    <rPh sb="63" eb="64">
      <t>キ</t>
    </rPh>
    <rPh sb="88" eb="89">
      <t>キン</t>
    </rPh>
    <rPh sb="113" eb="114">
      <t>ツチ</t>
    </rPh>
    <phoneticPr fontId="1"/>
  </si>
  <si>
    <t>https://www.hondahp.or.jp/hospital/index.html#main</t>
    <phoneticPr fontId="1"/>
  </si>
  <si>
    <t>（内科、外科、整形外科）
英語、中国語、韓国語、ポルトガル語、スペイン語、ロシア語、ベトナム語、タガログ語、インドネシア語</t>
    <rPh sb="1" eb="3">
      <t>ナイカ</t>
    </rPh>
    <rPh sb="4" eb="6">
      <t>ゲカ</t>
    </rPh>
    <rPh sb="7" eb="9">
      <t>セイケイ</t>
    </rPh>
    <rPh sb="9" eb="11">
      <t>ゲカ</t>
    </rPh>
    <rPh sb="13" eb="15">
      <t>エイゴ</t>
    </rPh>
    <rPh sb="16" eb="19">
      <t>チュウゴクゴ</t>
    </rPh>
    <rPh sb="20" eb="23">
      <t>カンコクゴ</t>
    </rPh>
    <rPh sb="29" eb="30">
      <t>ゴ</t>
    </rPh>
    <rPh sb="35" eb="36">
      <t>ゴ</t>
    </rPh>
    <rPh sb="40" eb="41">
      <t>ゴ</t>
    </rPh>
    <rPh sb="46" eb="47">
      <t>ゴ</t>
    </rPh>
    <rPh sb="52" eb="53">
      <t>ゴ</t>
    </rPh>
    <rPh sb="60" eb="61">
      <t>ゴ</t>
    </rPh>
    <phoneticPr fontId="1"/>
  </si>
  <si>
    <t>社会医療法人三宝会　南港病院</t>
    <rPh sb="0" eb="6">
      <t>シャカイイリョウホウジン</t>
    </rPh>
    <rPh sb="6" eb="8">
      <t>サンポウ</t>
    </rPh>
    <rPh sb="8" eb="9">
      <t>カイ</t>
    </rPh>
    <rPh sb="10" eb="14">
      <t>ナンコウビョウイン</t>
    </rPh>
    <phoneticPr fontId="10"/>
  </si>
  <si>
    <t>Nanko Hospital</t>
    <phoneticPr fontId="1"/>
  </si>
  <si>
    <t>559-0011</t>
    <phoneticPr fontId="1"/>
  </si>
  <si>
    <t>大阪市住之江区北加賀屋2-11-15</t>
    <rPh sb="0" eb="3">
      <t>オオサカシ</t>
    </rPh>
    <rPh sb="3" eb="7">
      <t>スミノエク</t>
    </rPh>
    <rPh sb="7" eb="11">
      <t>キタカガヤ</t>
    </rPh>
    <phoneticPr fontId="1"/>
  </si>
  <si>
    <t>2-11-15 kitakagaya,suminoe-ku, Osaka City, Osaka,</t>
    <phoneticPr fontId="1"/>
  </si>
  <si>
    <t>06-6685-8804</t>
    <phoneticPr fontId="1"/>
  </si>
  <si>
    <t>月・火・水・木・金・土：9:00-12:30／月・火・水・木・金16:00-19:00</t>
    <rPh sb="4" eb="5">
      <t>スイ</t>
    </rPh>
    <rPh sb="6" eb="7">
      <t>モク</t>
    </rPh>
    <rPh sb="8" eb="9">
      <t>キン</t>
    </rPh>
    <rPh sb="29" eb="30">
      <t>モク</t>
    </rPh>
    <rPh sb="31" eb="32">
      <t>キム</t>
    </rPh>
    <phoneticPr fontId="7"/>
  </si>
  <si>
    <t>https://www.nanko-hp.com</t>
    <phoneticPr fontId="1"/>
  </si>
  <si>
    <t>社会医療法人景岳会南大阪病院</t>
    <rPh sb="0" eb="2">
      <t>シャカイ</t>
    </rPh>
    <rPh sb="2" eb="4">
      <t>イリョウ</t>
    </rPh>
    <rPh sb="4" eb="6">
      <t>ホウジン</t>
    </rPh>
    <rPh sb="6" eb="7">
      <t>ケイ</t>
    </rPh>
    <rPh sb="7" eb="8">
      <t>ガク</t>
    </rPh>
    <rPh sb="8" eb="9">
      <t>カイ</t>
    </rPh>
    <rPh sb="9" eb="10">
      <t>ミナミ</t>
    </rPh>
    <rPh sb="10" eb="12">
      <t>オオサカ</t>
    </rPh>
    <rPh sb="12" eb="14">
      <t>ビョウイン</t>
    </rPh>
    <phoneticPr fontId="1"/>
  </si>
  <si>
    <t>Minamiosaka Hospital</t>
    <phoneticPr fontId="1"/>
  </si>
  <si>
    <t>559-0012</t>
    <phoneticPr fontId="1"/>
  </si>
  <si>
    <t>大阪府大阪市住之江区東加賀屋1-18-18</t>
    <rPh sb="0" eb="3">
      <t>オオサカフ</t>
    </rPh>
    <rPh sb="6" eb="10">
      <t>スミノエク</t>
    </rPh>
    <rPh sb="10" eb="11">
      <t>ヒガシ</t>
    </rPh>
    <rPh sb="11" eb="14">
      <t>カガヤ</t>
    </rPh>
    <phoneticPr fontId="1"/>
  </si>
  <si>
    <t>1-18-18 Higashikagaya, Suminoe-ku, Osaka-shi, Osaka ,</t>
    <phoneticPr fontId="1"/>
  </si>
  <si>
    <t>06-6685-0221</t>
    <phoneticPr fontId="1"/>
  </si>
  <si>
    <t>月-金：8:30-16:00／土：8:30-12:00（診療科によって曜日、時間が異なります。お問い合わせください）（祝日休）</t>
    <rPh sb="2" eb="3">
      <t>キン</t>
    </rPh>
    <rPh sb="15" eb="16">
      <t>ド</t>
    </rPh>
    <rPh sb="59" eb="60">
      <t>イワ</t>
    </rPh>
    <rPh sb="60" eb="61">
      <t>ヒ</t>
    </rPh>
    <rPh sb="61" eb="62">
      <t>キュウ</t>
    </rPh>
    <phoneticPr fontId="1"/>
  </si>
  <si>
    <t>https://minamiosaka.or.jp/</t>
    <phoneticPr fontId="10"/>
  </si>
  <si>
    <t>内科・外科・整形外科・その他
いずれの診療科も基本的にはポケトークによる対応となることを了承願いたい（日本語対応可能な通訳者等の同席が望ましい）。</t>
    <rPh sb="6" eb="8">
      <t>セイケイ</t>
    </rPh>
    <phoneticPr fontId="1"/>
  </si>
  <si>
    <t>社会医療法人行岡医学研究会　行岡病院</t>
    <rPh sb="0" eb="6">
      <t>シャカイイリョウホウジン</t>
    </rPh>
    <rPh sb="6" eb="13">
      <t>ユキオカイガクケンキュウカイ</t>
    </rPh>
    <rPh sb="14" eb="18">
      <t>ユキオカビョウイン</t>
    </rPh>
    <phoneticPr fontId="1"/>
  </si>
  <si>
    <t>YUKIOKA　HOSPITAL</t>
    <phoneticPr fontId="1"/>
  </si>
  <si>
    <t>530-0021</t>
    <phoneticPr fontId="1"/>
  </si>
  <si>
    <t>大阪市北区浮田2-2-3</t>
    <rPh sb="0" eb="7">
      <t>オオサカシキタクウキダ</t>
    </rPh>
    <phoneticPr fontId="1"/>
  </si>
  <si>
    <t>2-2-3 Ukidai, Kita-ku, Osaka, Osaka</t>
    <phoneticPr fontId="1"/>
  </si>
  <si>
    <t>06-6371-9921</t>
    <phoneticPr fontId="1"/>
  </si>
  <si>
    <t>月-土：9:00-11:30／月-金：13:00-15:30（診療科によって曜日・時間が異なります。）</t>
    <phoneticPr fontId="1"/>
  </si>
  <si>
    <t>http://yukioka.or.jp/</t>
    <phoneticPr fontId="1"/>
  </si>
  <si>
    <t>【EN,ZH,KO】内科、循環器内科、消化器内科、外科、脳神経外科、呼吸器外科、消化器外科、整形外科、小児科、眼科、耳鼻咽喉科、皮膚科、泌尿器科、精神科、心療内科、歯科、歯科口腔外科、リウマチ科、リハビリテーション科、救急科、麻酔科、放射線科、放射線治療科、血管外科</t>
    <phoneticPr fontId="1"/>
  </si>
  <si>
    <t>ポケトークあり（74言語で音声・テキスト、11言語）</t>
    <phoneticPr fontId="1"/>
  </si>
  <si>
    <t>独立行政法人国立病院機構大阪医療センター</t>
    <rPh sb="0" eb="2">
      <t>ドクリツ</t>
    </rPh>
    <rPh sb="2" eb="4">
      <t>ギョウセイ</t>
    </rPh>
    <rPh sb="4" eb="6">
      <t>ホウジン</t>
    </rPh>
    <rPh sb="6" eb="8">
      <t>コクリツ</t>
    </rPh>
    <rPh sb="8" eb="10">
      <t>ビョウイン</t>
    </rPh>
    <rPh sb="10" eb="12">
      <t>キコウ</t>
    </rPh>
    <rPh sb="12" eb="14">
      <t>オオサカ</t>
    </rPh>
    <rPh sb="14" eb="16">
      <t>イリョウ</t>
    </rPh>
    <phoneticPr fontId="1"/>
  </si>
  <si>
    <t>National Hospital Organization Osaka National Hospital</t>
    <phoneticPr fontId="1"/>
  </si>
  <si>
    <t>大阪府大阪市中央区法円坂2-1-14</t>
    <phoneticPr fontId="1"/>
  </si>
  <si>
    <t xml:space="preserve"> 2-1-14 Houenzaka Chuo-ku Osaka, Osaka</t>
    <phoneticPr fontId="1"/>
  </si>
  <si>
    <t>06-6942-1331</t>
    <phoneticPr fontId="1"/>
  </si>
  <si>
    <t>月-金）　8:30-11:00</t>
    <phoneticPr fontId="1"/>
  </si>
  <si>
    <t>https://osaka.hosp.go.jp/</t>
  </si>
  <si>
    <t>総合内科、呼吸器内科、腎臓内科、血液内科、脳神経内科、糖尿病・内分泌内科、循環器内科、消化器内科、感染症内科、血友病科、外科、消化器外科・肛門外科、呼吸器外科、乳腺外科、心臓血管外科、脳神経外科、整形外科、泌尿器科、総合診療科、産科、婦人科、眼科、耳鼻咽喉科・頭頸部外科、小児科、皮膚科、精神科、形成外科、放射線診断科・放射線治療科、麻酔科、リハビリテーション科、口腔外科、臨床腫瘍科、緩和ケア内科、遺伝診療センター</t>
    <phoneticPr fontId="1"/>
  </si>
  <si>
    <t>月-金（事前予約制）：英語、中国語、ロシア語、韓国語、インドネシア語、スペイン語、タイ語、モンゴル語、アラビア語、ベトナム語</t>
    <rPh sb="0" eb="1">
      <t>ガツ</t>
    </rPh>
    <rPh sb="4" eb="9">
      <t>ジゼンヨヤクセイ</t>
    </rPh>
    <rPh sb="11" eb="13">
      <t>エイゴ</t>
    </rPh>
    <rPh sb="14" eb="17">
      <t>チュウゴクゴ</t>
    </rPh>
    <rPh sb="21" eb="22">
      <t>ゴ</t>
    </rPh>
    <rPh sb="23" eb="26">
      <t>カンコクゴ</t>
    </rPh>
    <rPh sb="33" eb="34">
      <t>ゴ</t>
    </rPh>
    <rPh sb="39" eb="40">
      <t>ゴ</t>
    </rPh>
    <rPh sb="43" eb="44">
      <t>ゴ</t>
    </rPh>
    <rPh sb="49" eb="50">
      <t>ゴ</t>
    </rPh>
    <rPh sb="55" eb="56">
      <t>ゴ</t>
    </rPh>
    <rPh sb="61" eb="62">
      <t>ゴ</t>
    </rPh>
    <phoneticPr fontId="1"/>
  </si>
  <si>
    <t>月-日：24時間：英語、中国語、ロシア語、韓国語、インドネシア語、スペイン語、タイ語、モンゴル語、アラビア語、ベトナム語</t>
    <rPh sb="9" eb="11">
      <t>エイゴ</t>
    </rPh>
    <rPh sb="12" eb="15">
      <t>チュウゴクゴ</t>
    </rPh>
    <rPh sb="19" eb="20">
      <t>ゴ</t>
    </rPh>
    <rPh sb="21" eb="24">
      <t>カンコクゴ</t>
    </rPh>
    <rPh sb="31" eb="32">
      <t>ゴ</t>
    </rPh>
    <rPh sb="37" eb="38">
      <t>ゴ</t>
    </rPh>
    <rPh sb="41" eb="42">
      <t>ゴ</t>
    </rPh>
    <rPh sb="47" eb="48">
      <t>ゴ</t>
    </rPh>
    <rPh sb="53" eb="54">
      <t>ゴ</t>
    </rPh>
    <rPh sb="59" eb="60">
      <t>ゴ</t>
    </rPh>
    <phoneticPr fontId="1"/>
  </si>
  <si>
    <t>医療法人飯島会　産科婦人科飯島病院</t>
    <rPh sb="0" eb="7">
      <t>イリョウホウジンイイジマカイ</t>
    </rPh>
    <rPh sb="8" eb="17">
      <t>サンカフジンカイイジマビョウイン</t>
    </rPh>
    <phoneticPr fontId="1"/>
  </si>
  <si>
    <t>iijima women's　hospital</t>
    <phoneticPr fontId="1"/>
  </si>
  <si>
    <t>542-0082</t>
    <phoneticPr fontId="1"/>
  </si>
  <si>
    <t>大阪市中央区島之内2-15-4</t>
    <rPh sb="0" eb="9">
      <t>オオサカシチュウオウクシマノウチ</t>
    </rPh>
    <phoneticPr fontId="1"/>
  </si>
  <si>
    <t>2-15-4 Shimanouthi Tyuou-ku,Osaka,Osaka</t>
    <phoneticPr fontId="1"/>
  </si>
  <si>
    <t>06-6211-4114</t>
    <phoneticPr fontId="1"/>
  </si>
  <si>
    <t>午前月-土9:00-12：40
午後月-金17：00-19：40</t>
    <rPh sb="0" eb="2">
      <t>ゴゼン</t>
    </rPh>
    <rPh sb="2" eb="3">
      <t>ゲツ</t>
    </rPh>
    <rPh sb="4" eb="5">
      <t>ド</t>
    </rPh>
    <rPh sb="16" eb="18">
      <t>ゴゴ</t>
    </rPh>
    <rPh sb="18" eb="19">
      <t>ゲツ</t>
    </rPh>
    <rPh sb="20" eb="21">
      <t>キン</t>
    </rPh>
    <phoneticPr fontId="1"/>
  </si>
  <si>
    <t>http://www.iijima-hospital.or.jp</t>
    <phoneticPr fontId="1"/>
  </si>
  <si>
    <t xml:space="preserve">産科･婦人科･麻酔科
英語･中国語･韓国語･ポルトガル語・スペイン語・ロシア語・ベトナム語・タガログ語・インドネシア語・その他翻訳機及び翻訳ｱﾌﾟﾘにて対応可能な言語全て
</t>
    <rPh sb="0" eb="2">
      <t>サンカ</t>
    </rPh>
    <rPh sb="3" eb="6">
      <t>フジンカ</t>
    </rPh>
    <rPh sb="7" eb="10">
      <t>マスイカ</t>
    </rPh>
    <rPh sb="11" eb="13">
      <t>エイゴ</t>
    </rPh>
    <rPh sb="14" eb="17">
      <t>チュウゴクゴ</t>
    </rPh>
    <rPh sb="18" eb="21">
      <t>カンコクゴ</t>
    </rPh>
    <rPh sb="27" eb="28">
      <t>ゴ</t>
    </rPh>
    <rPh sb="33" eb="34">
      <t>ゴ</t>
    </rPh>
    <rPh sb="38" eb="39">
      <t>ゴ</t>
    </rPh>
    <rPh sb="44" eb="45">
      <t>ゴ</t>
    </rPh>
    <rPh sb="50" eb="51">
      <t>ゴ</t>
    </rPh>
    <rPh sb="58" eb="59">
      <t>ゴ</t>
    </rPh>
    <rPh sb="62" eb="63">
      <t>タ</t>
    </rPh>
    <rPh sb="63" eb="66">
      <t>ホンヤクキ</t>
    </rPh>
    <rPh sb="66" eb="67">
      <t>オヨ</t>
    </rPh>
    <rPh sb="68" eb="70">
      <t>ホンヤク</t>
    </rPh>
    <rPh sb="76" eb="78">
      <t>タイオウ</t>
    </rPh>
    <rPh sb="78" eb="80">
      <t>カノウ</t>
    </rPh>
    <rPh sb="81" eb="83">
      <t>ゲンゴ</t>
    </rPh>
    <rPh sb="83" eb="84">
      <t>スベ</t>
    </rPh>
    <phoneticPr fontId="1"/>
  </si>
  <si>
    <t>VISA,Mastercard,American Express、Diners、JCB、Union Pay、その他</t>
    <rPh sb="56" eb="57">
      <t>タ</t>
    </rPh>
    <phoneticPr fontId="1"/>
  </si>
  <si>
    <t>ICOCA、Suica、楽天Edy、QUICPay、nanaco、WAON、PayPay、AliPay、WeChat Pay、楽天ﾍﾟｲ、その他</t>
    <rPh sb="12" eb="14">
      <t>ラクテン</t>
    </rPh>
    <rPh sb="63" eb="65">
      <t>ラクテン</t>
    </rPh>
    <rPh sb="71" eb="72">
      <t>タ</t>
    </rPh>
    <phoneticPr fontId="1"/>
  </si>
  <si>
    <t>月-金　9：00～20：00、土　9：00-13：00英語･中国語･韓国語･ポルトガル語・スペイン語・ロシア語・ベトナム語・タガログ語・インドネシア語・その他翻訳機及び翻訳ｱﾌﾟﾘにて対応可能な言語全て</t>
    <rPh sb="0" eb="1">
      <t>ゲツ</t>
    </rPh>
    <rPh sb="2" eb="3">
      <t>キン</t>
    </rPh>
    <rPh sb="15" eb="16">
      <t>ド</t>
    </rPh>
    <rPh sb="27" eb="29">
      <t>エイゴ</t>
    </rPh>
    <rPh sb="30" eb="33">
      <t>チュウゴクゴ</t>
    </rPh>
    <rPh sb="34" eb="37">
      <t>カンコクゴ</t>
    </rPh>
    <rPh sb="43" eb="44">
      <t>ゴ</t>
    </rPh>
    <rPh sb="49" eb="50">
      <t>ゴ</t>
    </rPh>
    <rPh sb="54" eb="55">
      <t>ゴ</t>
    </rPh>
    <rPh sb="60" eb="61">
      <t>ゴ</t>
    </rPh>
    <rPh sb="66" eb="67">
      <t>ゴ</t>
    </rPh>
    <rPh sb="74" eb="75">
      <t>ゴ</t>
    </rPh>
    <rPh sb="78" eb="79">
      <t>タ</t>
    </rPh>
    <rPh sb="79" eb="82">
      <t>ホンヤクキ</t>
    </rPh>
    <rPh sb="82" eb="83">
      <t>オヨ</t>
    </rPh>
    <rPh sb="84" eb="86">
      <t>ホンヤク</t>
    </rPh>
    <rPh sb="92" eb="94">
      <t>タイオウ</t>
    </rPh>
    <rPh sb="94" eb="96">
      <t>カノウ</t>
    </rPh>
    <rPh sb="97" eb="99">
      <t>ゲンゴ</t>
    </rPh>
    <rPh sb="99" eb="100">
      <t>スベ</t>
    </rPh>
    <phoneticPr fontId="1"/>
  </si>
  <si>
    <t xml:space="preserve">月-金　9：00～20：00、土　9：00-13：00英語･中国語･韓国語･ポルトガル語・スペイン語・ロシア語・ベトナム語・タガログ語・インドネシア語・その他翻訳機及び翻訳ｱﾌﾟﾘにて対応可能な言語全て
</t>
    <rPh sb="0" eb="1">
      <t>ゲツ</t>
    </rPh>
    <rPh sb="2" eb="3">
      <t>キン</t>
    </rPh>
    <rPh sb="15" eb="16">
      <t>ド</t>
    </rPh>
    <rPh sb="27" eb="29">
      <t>エイゴ</t>
    </rPh>
    <rPh sb="30" eb="33">
      <t>チュウゴクゴ</t>
    </rPh>
    <rPh sb="34" eb="37">
      <t>カンコクゴ</t>
    </rPh>
    <rPh sb="43" eb="44">
      <t>ゴ</t>
    </rPh>
    <rPh sb="49" eb="50">
      <t>ゴ</t>
    </rPh>
    <rPh sb="54" eb="55">
      <t>ゴ</t>
    </rPh>
    <rPh sb="60" eb="61">
      <t>ゴ</t>
    </rPh>
    <rPh sb="66" eb="67">
      <t>ゴ</t>
    </rPh>
    <rPh sb="74" eb="75">
      <t>ゴ</t>
    </rPh>
    <rPh sb="78" eb="79">
      <t>タ</t>
    </rPh>
    <rPh sb="79" eb="82">
      <t>ホンヤクキ</t>
    </rPh>
    <rPh sb="82" eb="83">
      <t>オヨ</t>
    </rPh>
    <rPh sb="84" eb="86">
      <t>ホンヤク</t>
    </rPh>
    <rPh sb="92" eb="94">
      <t>タイオウ</t>
    </rPh>
    <rPh sb="94" eb="96">
      <t>カノウ</t>
    </rPh>
    <rPh sb="97" eb="99">
      <t>ゲンゴ</t>
    </rPh>
    <rPh sb="99" eb="100">
      <t>スベ</t>
    </rPh>
    <phoneticPr fontId="1"/>
  </si>
  <si>
    <t>原田病院</t>
    <rPh sb="0" eb="4">
      <t>ハラダビョウイン</t>
    </rPh>
    <phoneticPr fontId="1"/>
  </si>
  <si>
    <t>harada hospital</t>
    <phoneticPr fontId="1"/>
  </si>
  <si>
    <t>大阪市中央区島之内2丁目１７番１５号</t>
    <rPh sb="0" eb="3">
      <t>オオサカシ</t>
    </rPh>
    <rPh sb="3" eb="6">
      <t>チュウオウク</t>
    </rPh>
    <rPh sb="6" eb="9">
      <t>シマノウチ</t>
    </rPh>
    <rPh sb="10" eb="12">
      <t>チョウメ</t>
    </rPh>
    <rPh sb="14" eb="15">
      <t>バン</t>
    </rPh>
    <rPh sb="17" eb="18">
      <t>ゴウ</t>
    </rPh>
    <phoneticPr fontId="1"/>
  </si>
  <si>
    <t>2-17-15 Shimanochi Chuo-ku,
Osaka-shi, Osaka</t>
    <phoneticPr fontId="1"/>
  </si>
  <si>
    <t>06-6211-1006</t>
    <phoneticPr fontId="1"/>
  </si>
  <si>
    <t>月・火・水・木・金・土　午前9：00～１２：００　月・火・水・木・金　午後１：００～５：00</t>
    <rPh sb="0" eb="1">
      <t>ゲツ</t>
    </rPh>
    <rPh sb="2" eb="3">
      <t>カ</t>
    </rPh>
    <rPh sb="4" eb="5">
      <t>スイ</t>
    </rPh>
    <rPh sb="6" eb="7">
      <t>モク</t>
    </rPh>
    <rPh sb="8" eb="9">
      <t>キン</t>
    </rPh>
    <rPh sb="10" eb="11">
      <t>ド</t>
    </rPh>
    <rPh sb="12" eb="14">
      <t>ゴゼン</t>
    </rPh>
    <rPh sb="25" eb="26">
      <t>ゲツ</t>
    </rPh>
    <rPh sb="27" eb="34">
      <t>カ･スイ･モク･キン</t>
    </rPh>
    <rPh sb="35" eb="37">
      <t>ゴゴ</t>
    </rPh>
    <phoneticPr fontId="1"/>
  </si>
  <si>
    <t>https://www.harada-hp.jp</t>
  </si>
  <si>
    <t>整形外科、外科、消化器外科、肛門科、皮膚科、リハビリテーション科　　ポケトークを用いて対応（日本語対応可能な通訳者等の同席が望ましい）</t>
    <rPh sb="0" eb="4">
      <t>セイケイゲカ</t>
    </rPh>
    <rPh sb="5" eb="7">
      <t>ゲカ</t>
    </rPh>
    <rPh sb="8" eb="13">
      <t>ショウカキゲカ</t>
    </rPh>
    <rPh sb="14" eb="17">
      <t>コウモンカ</t>
    </rPh>
    <rPh sb="18" eb="21">
      <t>ヒフカ</t>
    </rPh>
    <rPh sb="31" eb="32">
      <t>カ</t>
    </rPh>
    <rPh sb="40" eb="41">
      <t>モチ</t>
    </rPh>
    <rPh sb="43" eb="45">
      <t>タイオウ</t>
    </rPh>
    <rPh sb="46" eb="49">
      <t>ニホンゴ</t>
    </rPh>
    <rPh sb="49" eb="53">
      <t>タイオウカノウ</t>
    </rPh>
    <rPh sb="54" eb="57">
      <t>ツウヤクシャ</t>
    </rPh>
    <rPh sb="57" eb="58">
      <t>トウ</t>
    </rPh>
    <rPh sb="59" eb="61">
      <t>ドウセキ</t>
    </rPh>
    <rPh sb="62" eb="63">
      <t>ノゾ</t>
    </rPh>
    <phoneticPr fontId="1"/>
  </si>
  <si>
    <t>2706 堺市</t>
  </si>
  <si>
    <t>社会医療法人杏和会　阪南病院</t>
    <rPh sb="0" eb="9">
      <t>シャカイイリョウホウジンアンズワカイ</t>
    </rPh>
    <rPh sb="10" eb="14">
      <t>ハンナンビョウイン</t>
    </rPh>
    <phoneticPr fontId="1"/>
  </si>
  <si>
    <t>Hannan Hospital</t>
    <phoneticPr fontId="1"/>
  </si>
  <si>
    <t>599-8263</t>
    <phoneticPr fontId="1"/>
  </si>
  <si>
    <t>堺市中区八田南之町277番地</t>
    <rPh sb="0" eb="2">
      <t>サカイシ</t>
    </rPh>
    <rPh sb="2" eb="4">
      <t>ナカク</t>
    </rPh>
    <rPh sb="4" eb="9">
      <t>ハッタミナミノマチ</t>
    </rPh>
    <rPh sb="12" eb="14">
      <t>バンチ</t>
    </rPh>
    <phoneticPr fontId="1"/>
  </si>
  <si>
    <t>277 Hattaminaminocho, Naka-ku, Sakai, Osaka</t>
    <phoneticPr fontId="1"/>
  </si>
  <si>
    <t>072-278-0381</t>
    <phoneticPr fontId="1"/>
  </si>
  <si>
    <t>月-土：9:00-17:00／(祝日・12/31～1/3は除く）</t>
    <rPh sb="0" eb="1">
      <t>ゲツ</t>
    </rPh>
    <rPh sb="2" eb="3">
      <t>ド</t>
    </rPh>
    <rPh sb="16" eb="17">
      <t>シュク</t>
    </rPh>
    <rPh sb="17" eb="18">
      <t>ヒ</t>
    </rPh>
    <rPh sb="29" eb="30">
      <t>ノゾ</t>
    </rPh>
    <phoneticPr fontId="7"/>
  </si>
  <si>
    <t>https://www.hannan.or.jp/</t>
    <phoneticPr fontId="1"/>
  </si>
  <si>
    <t>精神科、心療内科</t>
    <phoneticPr fontId="1"/>
  </si>
  <si>
    <t>VISA、MASTER、AMEX、JCB、DC、Union Pay</t>
    <phoneticPr fontId="1"/>
  </si>
  <si>
    <t>ICOCA、Suica、楽天Edy、QUICPay、nanaco、WAON</t>
    <phoneticPr fontId="1"/>
  </si>
  <si>
    <t>機械翻訳(ポケトーク・翻訳アプリ)：24時間365日</t>
    <rPh sb="11" eb="13">
      <t>ホンヤク</t>
    </rPh>
    <phoneticPr fontId="1"/>
  </si>
  <si>
    <t>社会医療法人ペガサス　馬場記念病院</t>
    <rPh sb="0" eb="6">
      <t>シャカイイリョウホウジン</t>
    </rPh>
    <rPh sb="11" eb="17">
      <t>ババキネンビョウイン</t>
    </rPh>
    <phoneticPr fontId="1"/>
  </si>
  <si>
    <t>Medical Corporation Pegasus Baba Memorial Hospital</t>
    <phoneticPr fontId="1"/>
  </si>
  <si>
    <t>592-8341</t>
    <phoneticPr fontId="1"/>
  </si>
  <si>
    <t>大阪府堺市西区浜寺船尾町東4丁244番地</t>
    <phoneticPr fontId="1"/>
  </si>
  <si>
    <t>4-244 Hamaderafunaochohigashi Nishi-ku, Sakai-shi, Osaka-fu</t>
    <phoneticPr fontId="1"/>
  </si>
  <si>
    <t>072-265-5558</t>
    <phoneticPr fontId="1"/>
  </si>
  <si>
    <t>(月-土）8:30-12：00 / 救急外来24時間対応</t>
    <rPh sb="3" eb="4">
      <t>ド</t>
    </rPh>
    <phoneticPr fontId="45"/>
  </si>
  <si>
    <t>https://www.pegasus.or.jp/</t>
    <phoneticPr fontId="1"/>
  </si>
  <si>
    <t>英語・中国語・韓国語・ベトナム語・インドネシア語・ポルトガル語・スペイン語・ロシア語・タイ語・フランス語【内科、外科、呼吸器科、脳神経外科、形成外科、糖尿病科、リハビリテーション科、救急部、循環器科、脳神経内科、消化器科、整形外科、皮膚科、麻酔科、放射線科】
※翻訳機による対応</t>
    <rPh sb="59" eb="63">
      <t>コキュウキカ</t>
    </rPh>
    <rPh sb="64" eb="69">
      <t>ノウシンケイゲカ</t>
    </rPh>
    <rPh sb="70" eb="74">
      <t>ケイセイゲカ</t>
    </rPh>
    <rPh sb="75" eb="79">
      <t>トウニョウビョウカ</t>
    </rPh>
    <rPh sb="89" eb="90">
      <t>カ</t>
    </rPh>
    <rPh sb="91" eb="94">
      <t>キュウキュウブ</t>
    </rPh>
    <rPh sb="95" eb="99">
      <t>ジュンカンキカ</t>
    </rPh>
    <rPh sb="100" eb="105">
      <t>ノウシンケイナイカ</t>
    </rPh>
    <rPh sb="106" eb="110">
      <t>ショウカキカ</t>
    </rPh>
    <rPh sb="111" eb="115">
      <t>セイケイゲカ</t>
    </rPh>
    <rPh sb="116" eb="119">
      <t>ヒフカ</t>
    </rPh>
    <rPh sb="120" eb="123">
      <t>マスイカ</t>
    </rPh>
    <rPh sb="124" eb="128">
      <t>ホウシャセンカ</t>
    </rPh>
    <rPh sb="131" eb="134">
      <t>ホンヤクキ</t>
    </rPh>
    <rPh sb="137" eb="139">
      <t>タイオウ</t>
    </rPh>
    <phoneticPr fontId="1"/>
  </si>
  <si>
    <t>VISA、JCB、MASTER、AMEX、Diners、Discover</t>
    <phoneticPr fontId="1"/>
  </si>
  <si>
    <t>24時間
英語・中国語・韓国語・ポルトガル語・スペイン語・タイ語・フランス語</t>
    <rPh sb="2" eb="4">
      <t>ジカン</t>
    </rPh>
    <phoneticPr fontId="1"/>
  </si>
  <si>
    <t>機械翻訳（Vasco,翻訳アプリ）
【24時間】
英語・中国語・韓国語・ベトナム語・インドネシア語・ポルトガル語・スペイン語・ロシア語・タイ語・フランス語</t>
    <rPh sb="21" eb="23">
      <t>ジカン</t>
    </rPh>
    <phoneticPr fontId="1"/>
  </si>
  <si>
    <t>社会医療法人ペガサス　ペガサスクリニック</t>
    <phoneticPr fontId="1"/>
  </si>
  <si>
    <t>Medical Corporation Pegasus Pegasus  Clinic</t>
    <phoneticPr fontId="1"/>
  </si>
  <si>
    <t>大阪府堺市西区浜寺船尾町東3-307</t>
    <phoneticPr fontId="1"/>
  </si>
  <si>
    <t>3-307 Hamaderafunaochohigashi Nishi-ku, Sakai-shi, Osaka-fu</t>
    <phoneticPr fontId="1"/>
  </si>
  <si>
    <t>072-266-9209</t>
    <phoneticPr fontId="1"/>
  </si>
  <si>
    <t>（月-土）8：30～12：00
（月-金）17：30～19：00</t>
    <rPh sb="1" eb="2">
      <t>ゲツ</t>
    </rPh>
    <rPh sb="3" eb="4">
      <t>ド</t>
    </rPh>
    <rPh sb="17" eb="18">
      <t>ゲツ</t>
    </rPh>
    <rPh sb="19" eb="20">
      <t>キン</t>
    </rPh>
    <phoneticPr fontId="1"/>
  </si>
  <si>
    <t>https://pegasus.or.jp/group/pegasus_clinic/</t>
    <phoneticPr fontId="1"/>
  </si>
  <si>
    <t>英語・中国語・韓国語・ベトナム語・インドネシア語・ポルトガル語・スペイン語・ロシア語・タイ語・フランス語【内科、外科】
※翻訳機による対応</t>
    <phoneticPr fontId="1"/>
  </si>
  <si>
    <t>機械翻訳（Vasco,翻訳アプリ）
【受付時間内】
英語・中国語・韓国語・ベトナム語・インドネシア語・ポルトガル語・スペイン語・ロシア語・タイ語・フランス語</t>
    <rPh sb="0" eb="4">
      <t>キカイホンヤク</t>
    </rPh>
    <rPh sb="11" eb="13">
      <t>ホンヤク</t>
    </rPh>
    <rPh sb="19" eb="24">
      <t>ウケツケジカンナイ</t>
    </rPh>
    <phoneticPr fontId="1"/>
  </si>
  <si>
    <t>社会医療法人ペガサス　ペガサスリハビリテーション病院</t>
    <phoneticPr fontId="1"/>
  </si>
  <si>
    <t>Medical Corporation Pegasus Pegasus  Rehabilitation　Hospital</t>
    <phoneticPr fontId="1"/>
  </si>
  <si>
    <t>大阪府堺市西区浜寺船尾町東4-269</t>
    <phoneticPr fontId="1"/>
  </si>
  <si>
    <t>4-269 Hamaderafunaochohigashi Nishi-ku, Sakai-shi, Osaka-fu</t>
    <phoneticPr fontId="1"/>
  </si>
  <si>
    <t>072-265-5577</t>
    <phoneticPr fontId="1"/>
  </si>
  <si>
    <t>(月-土）8:30-12：00</t>
    <phoneticPr fontId="1"/>
  </si>
  <si>
    <t>https://pegasus.or.jp/group/rehabilitationcenter/</t>
    <phoneticPr fontId="1"/>
  </si>
  <si>
    <t>英語・中国語・韓国語・ベトナム語・インドネシア語・ポルトガル語・スペイン語・ロシア語・タイ語・フランス語【内科、神経内科、リハビリテーション科、精神科】
※翻訳機による対応</t>
    <rPh sb="56" eb="60">
      <t>シンケイナイカ</t>
    </rPh>
    <rPh sb="70" eb="71">
      <t>カ</t>
    </rPh>
    <rPh sb="72" eb="75">
      <t>セイシンカ</t>
    </rPh>
    <phoneticPr fontId="1"/>
  </si>
  <si>
    <t>機械翻訳（Vasco,翻訳アプリ）
【受付時間内】
英語・中国語・韓国語・ベトナム語・インドネシア語・ポルトガル語・スペイン語・ロシア語・タイ語・フランス語</t>
    <phoneticPr fontId="1"/>
  </si>
  <si>
    <t>社会医療法人ペガサス　ペガサスロイヤルクリニック</t>
    <phoneticPr fontId="1"/>
  </si>
  <si>
    <t>Medical Corporation Pegasus Pegasus royal  Clinic</t>
    <phoneticPr fontId="1"/>
  </si>
  <si>
    <t>592-8335</t>
    <phoneticPr fontId="1"/>
  </si>
  <si>
    <t>大阪府堺市西区浜寺石津町東1-3-31</t>
    <phoneticPr fontId="1"/>
  </si>
  <si>
    <t>1-3-31 Hamaderaishizuchohigashi Nishi-ku, Sakai-shi, Osaka-fu</t>
    <phoneticPr fontId="1"/>
  </si>
  <si>
    <t>（月-土）8:30～12:00</t>
    <rPh sb="1" eb="2">
      <t>ゲツ</t>
    </rPh>
    <rPh sb="3" eb="4">
      <t>ド</t>
    </rPh>
    <phoneticPr fontId="1"/>
  </si>
  <si>
    <t>https://pegasus.or.jp/group/royal_clinic/</t>
    <phoneticPr fontId="1"/>
  </si>
  <si>
    <t>英語・中国語・韓国語・ベトナム語・インドネシア語・ポルトガル語・スペイン語・ロシア語・タイ語・フランス語【内科、リハビリテーション科】
※翻訳機による対応</t>
    <phoneticPr fontId="1"/>
  </si>
  <si>
    <t>社会医療法人ペガサス　馬場満記念クリニック</t>
    <phoneticPr fontId="1"/>
  </si>
  <si>
    <t>Medical Corporation Pegasus Baba Mitsuru Memorial Clinic</t>
    <phoneticPr fontId="1"/>
  </si>
  <si>
    <t>594-0002</t>
    <phoneticPr fontId="1"/>
  </si>
  <si>
    <t>大阪府和泉市上町81</t>
    <phoneticPr fontId="1"/>
  </si>
  <si>
    <t>81 Kamicho, Izumi-shi, Osaka-fu</t>
    <phoneticPr fontId="1"/>
  </si>
  <si>
    <t>0725-43-2010</t>
    <phoneticPr fontId="1"/>
  </si>
  <si>
    <t>（月-土）8：30～12：00
（月・火・木）17：30～19：00</t>
    <rPh sb="1" eb="2">
      <t>ゲツ</t>
    </rPh>
    <rPh sb="3" eb="4">
      <t>ド</t>
    </rPh>
    <rPh sb="19" eb="20">
      <t>カ</t>
    </rPh>
    <rPh sb="21" eb="22">
      <t>モク</t>
    </rPh>
    <phoneticPr fontId="1"/>
  </si>
  <si>
    <t>https://pegasus.or.jp/group/babaclinic/</t>
    <phoneticPr fontId="1"/>
  </si>
  <si>
    <t>英語・中国語・韓国語・ベトナム語・インドネシア語・ポルトガル語・スペイン語・ロシア語・タイ語・フランス語【内科、外科、脳神経外科、整形外科】
※翻訳機による対応</t>
    <rPh sb="56" eb="58">
      <t>ゲカ</t>
    </rPh>
    <rPh sb="59" eb="64">
      <t>ノウシンケイゲカ</t>
    </rPh>
    <rPh sb="65" eb="69">
      <t>セイケイゲカ</t>
    </rPh>
    <phoneticPr fontId="1"/>
  </si>
  <si>
    <t>2701 豊能</t>
  </si>
  <si>
    <t>大阪脳神経外科病院</t>
    <rPh sb="0" eb="9">
      <t>オオサカノウシンケイゲカビョウイン</t>
    </rPh>
    <phoneticPr fontId="1"/>
  </si>
  <si>
    <t>Osaka Neurological Institute</t>
    <phoneticPr fontId="1"/>
  </si>
  <si>
    <t>561-0836</t>
    <phoneticPr fontId="1"/>
  </si>
  <si>
    <t>大阪府豊中市庄内宝町2-6-23</t>
    <rPh sb="0" eb="3">
      <t>オオサカフ</t>
    </rPh>
    <rPh sb="3" eb="6">
      <t>トヨナカシ</t>
    </rPh>
    <rPh sb="6" eb="10">
      <t>ショウナイタカラマチ</t>
    </rPh>
    <phoneticPr fontId="1"/>
  </si>
  <si>
    <t>2-6-23Ｓｈｏｎａｉｔａｋａｒａｍａｃｈｉ, Toyonaka, Osaka</t>
    <phoneticPr fontId="1"/>
  </si>
  <si>
    <t>06-6333-0080</t>
    <phoneticPr fontId="1"/>
  </si>
  <si>
    <t>月-金8:00-11:30</t>
    <rPh sb="0" eb="1">
      <t>ゲツ</t>
    </rPh>
    <rPh sb="2" eb="3">
      <t>キン</t>
    </rPh>
    <phoneticPr fontId="1"/>
  </si>
  <si>
    <t>https://oni.or.jp/</t>
    <phoneticPr fontId="1"/>
  </si>
  <si>
    <t>脳神経外科：EN,ZH
基本的には翻訳端末又は遠隔通訳サービスによる対応が優先となります。</t>
    <rPh sb="0" eb="3">
      <t>ノウシンケイ</t>
    </rPh>
    <rPh sb="3" eb="5">
      <t>ゲカ</t>
    </rPh>
    <rPh sb="21" eb="22">
      <t>マタ</t>
    </rPh>
    <rPh sb="23" eb="25">
      <t>エンカク</t>
    </rPh>
    <rPh sb="25" eb="27">
      <t>ツウヤク</t>
    </rPh>
    <rPh sb="37" eb="39">
      <t>ユウセン</t>
    </rPh>
    <phoneticPr fontId="1"/>
  </si>
  <si>
    <t>VISA
Master
JCB</t>
    <phoneticPr fontId="1"/>
  </si>
  <si>
    <t>月-金
9:00-17:00
EN,ZH</t>
    <phoneticPr fontId="1"/>
  </si>
  <si>
    <t>月-金
9:00-17:00
ＥＮ</t>
    <phoneticPr fontId="1"/>
  </si>
  <si>
    <t>月-金
9:00-17:00
EN,ZH,KO,PT,ES,VI,TH,FR</t>
    <phoneticPr fontId="1"/>
  </si>
  <si>
    <t>月-金
9:00-17:00
EN,ZH,その他
機械翻訳</t>
    <rPh sb="23" eb="24">
      <t>タ</t>
    </rPh>
    <phoneticPr fontId="1"/>
  </si>
  <si>
    <t>社会福祉法人恩賜財団　大阪府済生会千里病院</t>
    <rPh sb="6" eb="8">
      <t>オンシ</t>
    </rPh>
    <rPh sb="8" eb="10">
      <t>ザイダン</t>
    </rPh>
    <rPh sb="11" eb="14">
      <t>オオサカフ</t>
    </rPh>
    <rPh sb="14" eb="17">
      <t>サイセイカイ</t>
    </rPh>
    <rPh sb="17" eb="19">
      <t>センリ</t>
    </rPh>
    <rPh sb="19" eb="21">
      <t>ビョウイン</t>
    </rPh>
    <phoneticPr fontId="1"/>
  </si>
  <si>
    <t>Social Welfare Organization
"Saiseikai" imperial Gift 
Foundation lnc
Saiseikai Senri Hospital</t>
    <phoneticPr fontId="1"/>
  </si>
  <si>
    <t>565-0862</t>
    <phoneticPr fontId="1"/>
  </si>
  <si>
    <t>吹田市津雲台1-1-6</t>
    <rPh sb="0" eb="3">
      <t>スイタシ</t>
    </rPh>
    <rPh sb="3" eb="6">
      <t>ツクモダイ</t>
    </rPh>
    <phoneticPr fontId="1"/>
  </si>
  <si>
    <t>1-1-6
Ｔｓｕｋｕｍｏｄａｉ
Suita City
,Osaka</t>
    <phoneticPr fontId="1"/>
  </si>
  <si>
    <t>06-6871-0121</t>
    <phoneticPr fontId="1"/>
  </si>
  <si>
    <t>月-金
8：30～11：30</t>
    <rPh sb="0" eb="1">
      <t>ゲツ</t>
    </rPh>
    <rPh sb="2" eb="3">
      <t>キン</t>
    </rPh>
    <phoneticPr fontId="1"/>
  </si>
  <si>
    <t>http://www.senri.saiseikai.or.jp</t>
    <phoneticPr fontId="1"/>
  </si>
  <si>
    <t xml:space="preserve">
内科、外科、整形外科、泌尿器科、脳神経外科、婦人科、歯科、小児科、総合診療部、救命救急センター
英中、その他翻訳機を用いて対応</t>
    <rPh sb="1" eb="3">
      <t>ナイカ</t>
    </rPh>
    <rPh sb="4" eb="6">
      <t>ゲカ</t>
    </rPh>
    <rPh sb="7" eb="11">
      <t>セイケイゲカ</t>
    </rPh>
    <rPh sb="12" eb="16">
      <t>ヒニョウキカ</t>
    </rPh>
    <rPh sb="17" eb="22">
      <t>ノウシンケイゲカ</t>
    </rPh>
    <rPh sb="23" eb="26">
      <t>フジンカ</t>
    </rPh>
    <rPh sb="27" eb="29">
      <t>シカ</t>
    </rPh>
    <rPh sb="30" eb="33">
      <t>ショウニカ</t>
    </rPh>
    <rPh sb="34" eb="36">
      <t>ソウゴウ</t>
    </rPh>
    <rPh sb="36" eb="39">
      <t>シンリョウブ</t>
    </rPh>
    <rPh sb="40" eb="44">
      <t>キュウメイキュウキュウ</t>
    </rPh>
    <rPh sb="49" eb="50">
      <t>エイ</t>
    </rPh>
    <rPh sb="50" eb="51">
      <t>チュウ</t>
    </rPh>
    <rPh sb="54" eb="55">
      <t>タ</t>
    </rPh>
    <rPh sb="55" eb="58">
      <t>ホンヤクキ</t>
    </rPh>
    <rPh sb="59" eb="60">
      <t>モチ</t>
    </rPh>
    <rPh sb="62" eb="64">
      <t>タイオウ</t>
    </rPh>
    <phoneticPr fontId="1"/>
  </si>
  <si>
    <t>VISA, JCB
MASTER
AMERICAN
EXPRESS
DC MUFG
NICOS UFJ
DinersCiub</t>
    <phoneticPr fontId="1"/>
  </si>
  <si>
    <t>第三次救急医療機関</t>
    <rPh sb="0" eb="1">
      <t>ダイ</t>
    </rPh>
    <rPh sb="1" eb="3">
      <t>サンジ</t>
    </rPh>
    <rPh sb="3" eb="5">
      <t>キュウキュウ</t>
    </rPh>
    <rPh sb="5" eb="9">
      <t>イリョウキカン</t>
    </rPh>
    <phoneticPr fontId="1"/>
  </si>
  <si>
    <t>月-金9：00～17：00</t>
    <rPh sb="0" eb="1">
      <t>ガツ</t>
    </rPh>
    <rPh sb="2" eb="3">
      <t>キン</t>
    </rPh>
    <phoneticPr fontId="1"/>
  </si>
  <si>
    <t>月-金9：00～17：00英中</t>
    <rPh sb="0" eb="1">
      <t>ゲツ</t>
    </rPh>
    <rPh sb="2" eb="3">
      <t>キン</t>
    </rPh>
    <rPh sb="13" eb="14">
      <t>エイ</t>
    </rPh>
    <rPh sb="14" eb="15">
      <t>チュウ</t>
    </rPh>
    <phoneticPr fontId="1"/>
  </si>
  <si>
    <t>32言語</t>
    <rPh sb="2" eb="4">
      <t>ゲンゴ</t>
    </rPh>
    <phoneticPr fontId="1"/>
  </si>
  <si>
    <t>ポケトーク
56言語</t>
    <rPh sb="8" eb="10">
      <t>ゲンゴ</t>
    </rPh>
    <phoneticPr fontId="1"/>
  </si>
  <si>
    <t>社会医療法人愛仁会　井上病院</t>
    <rPh sb="10" eb="12">
      <t>イノウエ</t>
    </rPh>
    <rPh sb="12" eb="14">
      <t>ビョウイン</t>
    </rPh>
    <phoneticPr fontId="1"/>
  </si>
  <si>
    <t>INOUE　HOSPITAL</t>
    <phoneticPr fontId="1"/>
  </si>
  <si>
    <t>564-0053</t>
    <phoneticPr fontId="1"/>
  </si>
  <si>
    <t>吹田市江の木町16番17号</t>
    <rPh sb="0" eb="3">
      <t>スイタシ</t>
    </rPh>
    <rPh sb="3" eb="4">
      <t>エ</t>
    </rPh>
    <rPh sb="5" eb="7">
      <t>キチョウ</t>
    </rPh>
    <rPh sb="9" eb="10">
      <t>バン</t>
    </rPh>
    <rPh sb="12" eb="13">
      <t>ゴウ</t>
    </rPh>
    <phoneticPr fontId="1"/>
  </si>
  <si>
    <t>16-17,enokichou,suita-city</t>
    <phoneticPr fontId="1"/>
  </si>
  <si>
    <t>06-6385-8651</t>
    <phoneticPr fontId="1"/>
  </si>
  <si>
    <t>月-金:8:30-17:00</t>
    <phoneticPr fontId="1"/>
  </si>
  <si>
    <t>https://inoue.aijinkai.or.jp/</t>
    <phoneticPr fontId="1"/>
  </si>
  <si>
    <t>透析内科</t>
    <rPh sb="0" eb="2">
      <t>トウセキ</t>
    </rPh>
    <rPh sb="2" eb="4">
      <t>ナイカ</t>
    </rPh>
    <phoneticPr fontId="1"/>
  </si>
  <si>
    <t>VISA、MASTER、AMEX、
Diners
JCB</t>
    <phoneticPr fontId="1"/>
  </si>
  <si>
    <t>月-金：
8:30-17:00：
EN</t>
    <rPh sb="0" eb="1">
      <t>ゲツ</t>
    </rPh>
    <rPh sb="2" eb="3">
      <t>キン</t>
    </rPh>
    <phoneticPr fontId="7"/>
  </si>
  <si>
    <t>タブレットの通訳アプリ</t>
    <phoneticPr fontId="1"/>
  </si>
  <si>
    <t>医療法人龍志会　IGTクリニック</t>
    <rPh sb="0" eb="7">
      <t>イリョウホウジンリュウココロザシカイ</t>
    </rPh>
    <phoneticPr fontId="1"/>
  </si>
  <si>
    <t>Medical Corporation Ryoshikai IGT Clinic</t>
    <phoneticPr fontId="1"/>
  </si>
  <si>
    <t>598-0047</t>
    <phoneticPr fontId="1"/>
  </si>
  <si>
    <t>大阪府泉佐野市りんくう往来南3番地の41</t>
    <phoneticPr fontId="1"/>
  </si>
  <si>
    <t>3-41 Rinku Oraiminami,Izumisano-City, Osaka</t>
    <phoneticPr fontId="1"/>
  </si>
  <si>
    <t>072-463-3811</t>
    <phoneticPr fontId="1"/>
  </si>
  <si>
    <t>月・火・水・金・土：9:00～17:30</t>
    <rPh sb="0" eb="1">
      <t>ツキ</t>
    </rPh>
    <rPh sb="2" eb="3">
      <t>ヒ</t>
    </rPh>
    <rPh sb="4" eb="5">
      <t>スイ</t>
    </rPh>
    <rPh sb="6" eb="7">
      <t>キン</t>
    </rPh>
    <rPh sb="8" eb="9">
      <t>ツチ</t>
    </rPh>
    <phoneticPr fontId="1"/>
  </si>
  <si>
    <t>https://igtc.jp/</t>
    <phoneticPr fontId="1"/>
  </si>
  <si>
    <t>放射線科（英語・中国語）</t>
    <rPh sb="0" eb="4">
      <t>ホウシャセンカ</t>
    </rPh>
    <rPh sb="5" eb="7">
      <t>エイゴ</t>
    </rPh>
    <rPh sb="8" eb="11">
      <t>チュウゴクゴ</t>
    </rPh>
    <phoneticPr fontId="1"/>
  </si>
  <si>
    <t>VISA、MASTER,AMERICAN EXPRESS、Diners、JCB、UnionPay</t>
    <phoneticPr fontId="1"/>
  </si>
  <si>
    <t>月,火,水,金,土
9:00-17:30
英語,中国語</t>
    <rPh sb="0" eb="1">
      <t>ゲツ</t>
    </rPh>
    <rPh sb="2" eb="3">
      <t>ヒ</t>
    </rPh>
    <rPh sb="4" eb="5">
      <t>スイ</t>
    </rPh>
    <rPh sb="6" eb="7">
      <t>キン</t>
    </rPh>
    <rPh sb="8" eb="9">
      <t>ツチ</t>
    </rPh>
    <rPh sb="21" eb="23">
      <t>エイゴ</t>
    </rPh>
    <rPh sb="24" eb="27">
      <t>チュウゴクゴ</t>
    </rPh>
    <phoneticPr fontId="1"/>
  </si>
  <si>
    <t>英語,中国語</t>
    <phoneticPr fontId="1"/>
  </si>
  <si>
    <t>【大阪府多言語遠隔医療通訳サービス】24時間：英語、中国語、韓国語、スペイン語、ポルトガル語、ベトナム語、タイ語</t>
    <phoneticPr fontId="1"/>
  </si>
  <si>
    <t>2707 泉州</t>
    <rPh sb="5" eb="7">
      <t>センシュウ</t>
    </rPh>
    <phoneticPr fontId="1"/>
  </si>
  <si>
    <t>和泉市立総合医療センター</t>
    <rPh sb="0" eb="8">
      <t>イズミシリツソウゴウイリョウ</t>
    </rPh>
    <phoneticPr fontId="1"/>
  </si>
  <si>
    <t>Izumi City General Medical Center</t>
  </si>
  <si>
    <t>594-0073</t>
    <phoneticPr fontId="1"/>
  </si>
  <si>
    <t>大阪府和泉市和気町四丁目5番1号</t>
    <rPh sb="0" eb="3">
      <t>オオサカフ</t>
    </rPh>
    <rPh sb="3" eb="6">
      <t>イズミシ</t>
    </rPh>
    <rPh sb="6" eb="9">
      <t>ワケチョウ</t>
    </rPh>
    <rPh sb="9" eb="12">
      <t>4チョウメ</t>
    </rPh>
    <rPh sb="13" eb="14">
      <t>バン</t>
    </rPh>
    <rPh sb="15" eb="16">
      <t>ゴウ</t>
    </rPh>
    <phoneticPr fontId="1"/>
  </si>
  <si>
    <t>4-5-1 Wake-cho, Izumi City, Osaka Prefecture, Japan</t>
    <phoneticPr fontId="1"/>
  </si>
  <si>
    <t>0725ｰ41ｰ1331</t>
    <phoneticPr fontId="1"/>
  </si>
  <si>
    <t>月-金：8:00-11:30
※診療科により異なるため事前にお問合せをお願いします。</t>
    <rPh sb="16" eb="19">
      <t>シンリョウカ</t>
    </rPh>
    <rPh sb="22" eb="23">
      <t>コト</t>
    </rPh>
    <rPh sb="27" eb="29">
      <t>ジゼン</t>
    </rPh>
    <rPh sb="31" eb="33">
      <t>トイアワ</t>
    </rPh>
    <rPh sb="36" eb="37">
      <t>ネガ</t>
    </rPh>
    <phoneticPr fontId="1"/>
  </si>
  <si>
    <t>https://izumi.tokushukai.or.jp</t>
    <phoneticPr fontId="1"/>
  </si>
  <si>
    <t>VISA、MASTER、AMEX、JCB、Diners、NICOS</t>
    <phoneticPr fontId="1"/>
  </si>
  <si>
    <t>キャッシュレスサービスを導入していない</t>
    <rPh sb="12" eb="14">
      <t>ドウニュウ</t>
    </rPh>
    <phoneticPr fontId="1"/>
  </si>
  <si>
    <t>機械翻訳（24時間365日）</t>
    <rPh sb="2" eb="4">
      <t>ホンヤク</t>
    </rPh>
    <phoneticPr fontId="1"/>
  </si>
  <si>
    <t>医療法人礼文会やすふく内科クリニック</t>
    <rPh sb="0" eb="7">
      <t>イ</t>
    </rPh>
    <phoneticPr fontId="1"/>
  </si>
  <si>
    <t>Yasufuku Clinic</t>
    <phoneticPr fontId="1"/>
  </si>
  <si>
    <t>562-0001</t>
    <phoneticPr fontId="1"/>
  </si>
  <si>
    <t>大阪府箕面市箕面5-12-71パークプラザビル箕面1階</t>
    <rPh sb="0" eb="2">
      <t>オオサカ</t>
    </rPh>
    <rPh sb="2" eb="3">
      <t>フ</t>
    </rPh>
    <rPh sb="23" eb="25">
      <t>ミノオ</t>
    </rPh>
    <rPh sb="26" eb="27">
      <t>カイ</t>
    </rPh>
    <phoneticPr fontId="1"/>
  </si>
  <si>
    <t>1F Park Plaza Minoh Bldg., 5-12-71 Minoh, Minoh-shi, Osaka</t>
    <phoneticPr fontId="1"/>
  </si>
  <si>
    <t>072-725-8555</t>
    <phoneticPr fontId="1"/>
  </si>
  <si>
    <t>月・火・水・金・土：9:00-12:00／13:00-15:30／16:00-18:00、土：9:00-12:00／13:00-15:30</t>
    <rPh sb="45" eb="46">
      <t>ド</t>
    </rPh>
    <phoneticPr fontId="1"/>
  </si>
  <si>
    <t>https://yasufuku-clinic.com/</t>
    <phoneticPr fontId="1"/>
  </si>
  <si>
    <t>内科、消化器内科
自動翻訳機による翻訳音声サポート：英語、中国語、韓国語、ポルトガル語、スペイン語</t>
    <rPh sb="0" eb="2">
      <t>ナイカ</t>
    </rPh>
    <rPh sb="3" eb="6">
      <t>ショウカキ</t>
    </rPh>
    <rPh sb="6" eb="8">
      <t>ナイカ</t>
    </rPh>
    <phoneticPr fontId="1"/>
  </si>
  <si>
    <t>ICOCA、Suica、楽天Edy、QUICPay、nanaco、WAON、PayPay、Alipay、WeChat Pay</t>
    <phoneticPr fontId="1"/>
  </si>
  <si>
    <t>自動翻訳機による翻訳音声サポート
月・火・水・金：9:00-18:30、土：9:00-15:30（主に英語、中国語、韓国語、ポルトガル語、スペイン語等）</t>
    <rPh sb="36" eb="37">
      <t>ド</t>
    </rPh>
    <rPh sb="49" eb="50">
      <t>オモ</t>
    </rPh>
    <rPh sb="51" eb="53">
      <t>エイゴ</t>
    </rPh>
    <rPh sb="54" eb="57">
      <t>チュウゴクゴ</t>
    </rPh>
    <rPh sb="58" eb="61">
      <t>カンコクゴ</t>
    </rPh>
    <rPh sb="67" eb="68">
      <t>ゴ</t>
    </rPh>
    <rPh sb="73" eb="74">
      <t>ゴ</t>
    </rPh>
    <rPh sb="74" eb="75">
      <t>トウ</t>
    </rPh>
    <phoneticPr fontId="1"/>
  </si>
  <si>
    <t>医療法人良秀会　高石藤井病院</t>
    <rPh sb="0" eb="7">
      <t>イリョウホウジンリョウシュウカイ</t>
    </rPh>
    <rPh sb="8" eb="14">
      <t>タカイシフジイビョウイン</t>
    </rPh>
    <phoneticPr fontId="1"/>
  </si>
  <si>
    <t>Takaishi Fujii Hospital</t>
    <phoneticPr fontId="1"/>
  </si>
  <si>
    <t>592-0014</t>
    <phoneticPr fontId="1"/>
  </si>
  <si>
    <t>高石市綾園1-14-25</t>
    <rPh sb="0" eb="3">
      <t>タカイシシ</t>
    </rPh>
    <rPh sb="3" eb="5">
      <t>アヤゾノ</t>
    </rPh>
    <phoneticPr fontId="1"/>
  </si>
  <si>
    <t>1-14-25,Ayazono,
Takaishi-City,Osaka</t>
    <phoneticPr fontId="1"/>
  </si>
  <si>
    <t>072-262-5335</t>
    <phoneticPr fontId="1"/>
  </si>
  <si>
    <t>月－金
8：30-12：00
14：00-16：00
土
8：30-12：00</t>
    <rPh sb="0" eb="1">
      <t>ゲツ</t>
    </rPh>
    <rPh sb="2" eb="3">
      <t>キン</t>
    </rPh>
    <rPh sb="27" eb="28">
      <t>ド</t>
    </rPh>
    <phoneticPr fontId="1"/>
  </si>
  <si>
    <t>https://www.ryoshukai.or.jp/medical/takaishi/</t>
    <phoneticPr fontId="1"/>
  </si>
  <si>
    <t>内科・循環器内科・消化器内科・腎臓内科（人工透析）
外科・整形外科・消化器外科・神経内科・皮膚科・心臓血管外科・眼科・泌尿器科・リハビリテーション科・放射線科・麻酔科・乳腺外科
ベトナム語</t>
    <rPh sb="0" eb="2">
      <t>ナイカ</t>
    </rPh>
    <rPh sb="3" eb="8">
      <t>ジュンカンキナイカ</t>
    </rPh>
    <rPh sb="9" eb="14">
      <t>ショウカキナイカ</t>
    </rPh>
    <rPh sb="15" eb="19">
      <t>ジンゾウナイカ</t>
    </rPh>
    <rPh sb="20" eb="24">
      <t>ジンコウトウセキ</t>
    </rPh>
    <rPh sb="26" eb="28">
      <t>ゲカ</t>
    </rPh>
    <rPh sb="29" eb="33">
      <t>セイケイゲカ</t>
    </rPh>
    <rPh sb="34" eb="39">
      <t>ショウカキゲカ</t>
    </rPh>
    <rPh sb="40" eb="44">
      <t>シンケイナイカ</t>
    </rPh>
    <rPh sb="45" eb="48">
      <t>ヒフカ</t>
    </rPh>
    <rPh sb="49" eb="55">
      <t>シンゾウケッカンゲカ</t>
    </rPh>
    <rPh sb="56" eb="58">
      <t>ガンカ</t>
    </rPh>
    <rPh sb="59" eb="63">
      <t>ヒニョウキカ</t>
    </rPh>
    <rPh sb="73" eb="74">
      <t>カ</t>
    </rPh>
    <rPh sb="75" eb="79">
      <t>ホウシャセンカ</t>
    </rPh>
    <rPh sb="80" eb="83">
      <t>マスイカ</t>
    </rPh>
    <rPh sb="84" eb="88">
      <t>ニュウセンゲカ</t>
    </rPh>
    <rPh sb="93" eb="94">
      <t>ゴ</t>
    </rPh>
    <phoneticPr fontId="1"/>
  </si>
  <si>
    <t>第二次救急告示医療機関</t>
    <rPh sb="0" eb="5">
      <t>ダイニジキュウキュウ</t>
    </rPh>
    <rPh sb="5" eb="7">
      <t>コクジ</t>
    </rPh>
    <rPh sb="7" eb="11">
      <t>イリョウキカン</t>
    </rPh>
    <phoneticPr fontId="1"/>
  </si>
  <si>
    <t>月－金
8：30-17：30
ベトナム語</t>
    <rPh sb="0" eb="1">
      <t>ガツ</t>
    </rPh>
    <rPh sb="2" eb="3">
      <t>キン</t>
    </rPh>
    <rPh sb="19" eb="20">
      <t>ゴ</t>
    </rPh>
    <phoneticPr fontId="1"/>
  </si>
  <si>
    <t>医療法人徳洲会松原徳洲会病院</t>
    <rPh sb="0" eb="7">
      <t>イリョウホウジントクシュウカイ</t>
    </rPh>
    <rPh sb="7" eb="14">
      <t>マツバラトクシュウカイビョウイン</t>
    </rPh>
    <phoneticPr fontId="9"/>
  </si>
  <si>
    <t>Matubara Tokushukai Hospital</t>
    <phoneticPr fontId="1"/>
  </si>
  <si>
    <t>580-0032</t>
    <phoneticPr fontId="1"/>
  </si>
  <si>
    <t>大阪府松原市天美東7-13-26</t>
    <rPh sb="0" eb="6">
      <t>オオサカフマツバラシ</t>
    </rPh>
    <rPh sb="6" eb="9">
      <t>アマミヒガシ</t>
    </rPh>
    <phoneticPr fontId="1"/>
  </si>
  <si>
    <t>Amamihigashi　7-13-26, Matsubara-shi, Osaka</t>
    <phoneticPr fontId="1"/>
  </si>
  <si>
    <t>072-334-3400</t>
    <phoneticPr fontId="1"/>
  </si>
  <si>
    <t>平日８:30-17：00</t>
    <phoneticPr fontId="1"/>
  </si>
  <si>
    <t>https://www.matubara.tokushukai.or.jp/</t>
  </si>
  <si>
    <t>救急科、内科、外科、小児科、皮膚科、脳神経外科、泌尿器科、整形外科、歯科、心臓血管外科、形成外科  （対応言語） EN</t>
    <rPh sb="44" eb="46">
      <t>ケイセイ</t>
    </rPh>
    <rPh sb="46" eb="48">
      <t>ゲカ</t>
    </rPh>
    <phoneticPr fontId="9"/>
  </si>
  <si>
    <t>第二次救急告示医療機関</t>
    <rPh sb="1" eb="3">
      <t>ニジ</t>
    </rPh>
    <phoneticPr fontId="9"/>
  </si>
  <si>
    <t>24時間利用可能　翻訳機6台（17か国語）</t>
    <rPh sb="2" eb="4">
      <t>ジカン</t>
    </rPh>
    <rPh sb="4" eb="6">
      <t>リヨウ</t>
    </rPh>
    <rPh sb="6" eb="8">
      <t>カノウ</t>
    </rPh>
    <rPh sb="9" eb="12">
      <t>ホンヤクキ</t>
    </rPh>
    <rPh sb="13" eb="14">
      <t>ダイ</t>
    </rPh>
    <rPh sb="18" eb="20">
      <t>コクゴ</t>
    </rPh>
    <phoneticPr fontId="1"/>
  </si>
  <si>
    <t>2703 北河内</t>
    <rPh sb="5" eb="6">
      <t>キタ</t>
    </rPh>
    <rPh sb="6" eb="8">
      <t>カワチ</t>
    </rPh>
    <phoneticPr fontId="1"/>
  </si>
  <si>
    <t>医療法人清和会　松尾医院</t>
    <rPh sb="0" eb="2">
      <t>イリョウ</t>
    </rPh>
    <rPh sb="2" eb="4">
      <t>ホウジン</t>
    </rPh>
    <rPh sb="4" eb="6">
      <t>キヨカズ</t>
    </rPh>
    <rPh sb="6" eb="7">
      <t>カイ</t>
    </rPh>
    <rPh sb="8" eb="10">
      <t>マツオ</t>
    </rPh>
    <rPh sb="10" eb="12">
      <t>イイン</t>
    </rPh>
    <phoneticPr fontId="1"/>
  </si>
  <si>
    <t>Matsuo
Ｍｅｄｉｃａｌ
Clinic</t>
    <phoneticPr fontId="1"/>
  </si>
  <si>
    <t>573-1152</t>
    <phoneticPr fontId="1"/>
  </si>
  <si>
    <t>大阪府枚方市招提中町１丁目1-1</t>
    <phoneticPr fontId="1"/>
  </si>
  <si>
    <t>1-1-1 Shodai Nakamachi,
Hirakata-shi, Osaka</t>
    <phoneticPr fontId="1"/>
  </si>
  <si>
    <t>072-851-3434</t>
    <phoneticPr fontId="1"/>
  </si>
  <si>
    <t>月-土：9:00-11:30：EN／月-水・金：16:30-18:30：EN</t>
    <rPh sb="0" eb="1">
      <t>ゲツ</t>
    </rPh>
    <rPh sb="2" eb="3">
      <t>ド</t>
    </rPh>
    <rPh sb="18" eb="19">
      <t>ゲツ</t>
    </rPh>
    <rPh sb="20" eb="21">
      <t>スイ</t>
    </rPh>
    <rPh sb="22" eb="23">
      <t>キン</t>
    </rPh>
    <phoneticPr fontId="7"/>
  </si>
  <si>
    <t>http://www3.ic-net.or.jp/~matsuoclin/</t>
    <phoneticPr fontId="1"/>
  </si>
  <si>
    <t>（英語）
内科・循環器内科</t>
    <rPh sb="1" eb="3">
      <t>エイゴ</t>
    </rPh>
    <phoneticPr fontId="1"/>
  </si>
  <si>
    <t>医療法人　定生会　谷口病院</t>
    <rPh sb="0" eb="4">
      <t>イリョウホウジン</t>
    </rPh>
    <rPh sb="5" eb="6">
      <t>テイ</t>
    </rPh>
    <rPh sb="6" eb="7">
      <t>セイ</t>
    </rPh>
    <rPh sb="7" eb="8">
      <t>カイ</t>
    </rPh>
    <rPh sb="9" eb="13">
      <t>タニグチビョウイン</t>
    </rPh>
    <phoneticPr fontId="1"/>
  </si>
  <si>
    <t>TANIGUCHI HOSPITAL</t>
    <phoneticPr fontId="1"/>
  </si>
  <si>
    <t>598-0043</t>
    <phoneticPr fontId="1"/>
  </si>
  <si>
    <t>大阪府泉佐野市大西1-5-20</t>
    <rPh sb="0" eb="3">
      <t>オオサカフ</t>
    </rPh>
    <rPh sb="3" eb="7">
      <t>イズミサノシ</t>
    </rPh>
    <rPh sb="7" eb="9">
      <t>オオニシ</t>
    </rPh>
    <phoneticPr fontId="1"/>
  </si>
  <si>
    <t>1-5-20　OHNISHI,IZUMISANO-SHI,OSAKA</t>
    <phoneticPr fontId="1"/>
  </si>
  <si>
    <t>072-463-3232</t>
    <phoneticPr fontId="1"/>
  </si>
  <si>
    <t>(全日）8：30～11：30　（月・水・金）13：00～14：30　（婦人科　月・水・金　産科　水）17：00～19：00</t>
  </si>
  <si>
    <t>https：//www.taniguchi-hp.org</t>
  </si>
  <si>
    <t>産科・婦人科　翻訳機能付きタブレット使用（英語・中国語・韓国語・スペイン語・ベトナム語・タガログ語）</t>
    <rPh sb="0" eb="2">
      <t>サンカ</t>
    </rPh>
    <rPh sb="3" eb="6">
      <t>フジンカ</t>
    </rPh>
    <rPh sb="7" eb="9">
      <t>ホンヤク</t>
    </rPh>
    <rPh sb="9" eb="12">
      <t>キノウツ</t>
    </rPh>
    <rPh sb="18" eb="20">
      <t>シヨウ</t>
    </rPh>
    <phoneticPr fontId="1"/>
  </si>
  <si>
    <t>VISA MASTER AMEX DINERS JCB</t>
    <phoneticPr fontId="1"/>
  </si>
  <si>
    <t>うめきたワクダクリニック</t>
  </si>
  <si>
    <t>umekita wakudaclinic</t>
  </si>
  <si>
    <t>531-0076</t>
  </si>
  <si>
    <t>大阪市北区大淀中1-8-27</t>
    <rPh sb="0" eb="8">
      <t>オオサカシキタクオオヨドナカ</t>
    </rPh>
    <phoneticPr fontId="7"/>
  </si>
  <si>
    <t>ooyodonaka1-8-27 kitaku oosaka</t>
  </si>
  <si>
    <t>06-6454-5088</t>
  </si>
  <si>
    <t>月火水木金1000-1300　1700-1900　土1000-1300</t>
    <rPh sb="0" eb="5">
      <t>ゲツカスイモクキン</t>
    </rPh>
    <rPh sb="25" eb="26">
      <t>ド</t>
    </rPh>
    <phoneticPr fontId="7"/>
  </si>
  <si>
    <t>wakudaclinic.com</t>
  </si>
  <si>
    <t>婦人科　内科/機械翻訳対応言語　英語フランス語ドイツ語中国語韓国語その他</t>
    <rPh sb="0" eb="3">
      <t>フジンカ</t>
    </rPh>
    <rPh sb="4" eb="6">
      <t>ナイカ</t>
    </rPh>
    <rPh sb="7" eb="11">
      <t>キカイホンヤク</t>
    </rPh>
    <rPh sb="11" eb="13">
      <t>タイオウ</t>
    </rPh>
    <rPh sb="13" eb="15">
      <t>ゲンゴ</t>
    </rPh>
    <rPh sb="16" eb="18">
      <t>エイゴ</t>
    </rPh>
    <rPh sb="22" eb="23">
      <t>ゴ</t>
    </rPh>
    <rPh sb="26" eb="27">
      <t>ゴ</t>
    </rPh>
    <rPh sb="27" eb="30">
      <t>チュウゴクゴ</t>
    </rPh>
    <rPh sb="30" eb="33">
      <t>カンコクゴ</t>
    </rPh>
    <rPh sb="35" eb="36">
      <t>タ</t>
    </rPh>
    <phoneticPr fontId="7"/>
  </si>
  <si>
    <t>機械翻訳対応言語/外来診療時間</t>
    <rPh sb="0" eb="8">
      <t>キカイホンヤクタイオウゲンゴ</t>
    </rPh>
    <rPh sb="9" eb="11">
      <t>ガイライ</t>
    </rPh>
    <rPh sb="11" eb="13">
      <t>シンリョウ</t>
    </rPh>
    <rPh sb="13" eb="15">
      <t>ジカン</t>
    </rPh>
    <phoneticPr fontId="7"/>
  </si>
  <si>
    <t>機械翻訳対応言語/外来診療時間</t>
  </si>
  <si>
    <t>2706 堺市</t>
    <rPh sb="5" eb="7">
      <t>サカイシ</t>
    </rPh>
    <phoneticPr fontId="1"/>
  </si>
  <si>
    <t>医療法人慈友会堺山口病院</t>
    <rPh sb="0" eb="12">
      <t>イリョウホウジンジトモカイサカイヤマグチビョウイン</t>
    </rPh>
    <phoneticPr fontId="1"/>
  </si>
  <si>
    <t>Medical Corporation Jiyukai Sakai Yamaguchi Hospital</t>
  </si>
  <si>
    <t>590-0829</t>
    <phoneticPr fontId="1"/>
  </si>
  <si>
    <t>大阪府堺市堺区東湊町6-383</t>
    <rPh sb="0" eb="3">
      <t>オオサカフ</t>
    </rPh>
    <rPh sb="3" eb="5">
      <t>サカイシ</t>
    </rPh>
    <rPh sb="5" eb="10">
      <t>サカイクヒガシミナトチョウ</t>
    </rPh>
    <phoneticPr fontId="1"/>
  </si>
  <si>
    <t>6-383 Higashiminatomachi, Sakai-ku, Sakai-shi, Osaka</t>
  </si>
  <si>
    <t>072-241-3945</t>
    <phoneticPr fontId="1"/>
  </si>
  <si>
    <t>月・火・木・金9:00-12:00／水・土9:00-12:00</t>
    <rPh sb="2" eb="3">
      <t>カ</t>
    </rPh>
    <rPh sb="4" eb="5">
      <t>モク</t>
    </rPh>
    <rPh sb="6" eb="7">
      <t>キン</t>
    </rPh>
    <rPh sb="18" eb="19">
      <t>スイ</t>
    </rPh>
    <rPh sb="20" eb="21">
      <t>ド</t>
    </rPh>
    <phoneticPr fontId="1"/>
  </si>
  <si>
    <t>https://sakaiyamaguchi.info/</t>
    <phoneticPr fontId="1"/>
  </si>
  <si>
    <t>医療法人寺西報恩会　長吉総合病院</t>
    <rPh sb="0" eb="2">
      <t>イリョウ</t>
    </rPh>
    <rPh sb="2" eb="4">
      <t>ホウジン</t>
    </rPh>
    <rPh sb="4" eb="6">
      <t>テラニシ</t>
    </rPh>
    <rPh sb="6" eb="9">
      <t>ホウオンカイ</t>
    </rPh>
    <rPh sb="10" eb="12">
      <t>ナガヨシ</t>
    </rPh>
    <rPh sb="12" eb="14">
      <t>ソウゴウ</t>
    </rPh>
    <rPh sb="14" eb="16">
      <t>ビョウイン</t>
    </rPh>
    <phoneticPr fontId="1"/>
  </si>
  <si>
    <t>NAGAYOSHI GENERAL HOSPITAL</t>
    <phoneticPr fontId="1"/>
  </si>
  <si>
    <t>547-0016</t>
    <phoneticPr fontId="1"/>
  </si>
  <si>
    <t>大阪市平野区長吉長原1-2-34</t>
    <rPh sb="0" eb="3">
      <t>オオサカシ</t>
    </rPh>
    <rPh sb="3" eb="6">
      <t>ヒラノク</t>
    </rPh>
    <rPh sb="6" eb="8">
      <t>ナガヨシ</t>
    </rPh>
    <rPh sb="8" eb="10">
      <t>ナガハラ</t>
    </rPh>
    <phoneticPr fontId="1"/>
  </si>
  <si>
    <t>1-2-34 Nagayoshinagahara Hirano-ku,Osaka,Osaka</t>
    <phoneticPr fontId="1"/>
  </si>
  <si>
    <t>06-6709-0301</t>
    <phoneticPr fontId="1"/>
  </si>
  <si>
    <t>月-金）　8:30-11:30（内科13:00-14：45も有)(各科により異なる)
土日・祝日）救急外来24時間対応</t>
    <rPh sb="16" eb="18">
      <t>ナイカ</t>
    </rPh>
    <rPh sb="30" eb="31">
      <t>アリ</t>
    </rPh>
    <rPh sb="33" eb="35">
      <t>カクカ</t>
    </rPh>
    <rPh sb="38" eb="39">
      <t>コト</t>
    </rPh>
    <phoneticPr fontId="1"/>
  </si>
  <si>
    <t>https://www.ngh.or.jp</t>
    <phoneticPr fontId="1"/>
  </si>
  <si>
    <t>各科:EN、ZH、KO、PT、ES、VI、ID、他【内科、皮膚科、小児科、外科、泌尿器科、整形外科、眼科、耳鼻咽喉科、リハビリテーション科、麻酔科】
※ポケトークにて対応</t>
    <rPh sb="0" eb="2">
      <t>カクカ</t>
    </rPh>
    <rPh sb="24" eb="25">
      <t>ホカ</t>
    </rPh>
    <rPh sb="33" eb="36">
      <t>ショウニカ</t>
    </rPh>
    <rPh sb="37" eb="39">
      <t>ゲカ</t>
    </rPh>
    <rPh sb="45" eb="49">
      <t>セイケイゲカ</t>
    </rPh>
    <rPh sb="50" eb="52">
      <t>ガンカ</t>
    </rPh>
    <rPh sb="53" eb="58">
      <t>ジビインコウカ</t>
    </rPh>
    <rPh sb="70" eb="73">
      <t>マスイカ</t>
    </rPh>
    <rPh sb="83" eb="85">
      <t>タイオウ</t>
    </rPh>
    <phoneticPr fontId="1"/>
  </si>
  <si>
    <t>医療法人泉秀会　かわい病院</t>
    <phoneticPr fontId="1"/>
  </si>
  <si>
    <t>Kawai Hospital</t>
    <phoneticPr fontId="1"/>
  </si>
  <si>
    <t>595-0023</t>
    <phoneticPr fontId="1"/>
  </si>
  <si>
    <t>大阪府泉大津市豊中町二丁目６番５号</t>
    <phoneticPr fontId="1"/>
  </si>
  <si>
    <t>2-6-5 Toyonaka-cho Izumiotsu-city Osaka</t>
    <phoneticPr fontId="1"/>
  </si>
  <si>
    <t>0725-21-6222</t>
    <phoneticPr fontId="1"/>
  </si>
  <si>
    <t>月.火.水.金：9時〜11時半　救急車の場合、12時〜16時その他の時間帯は事前にお問い合わせください</t>
    <rPh sb="0" eb="1">
      <t xml:space="preserve">ゲツヨウ </t>
    </rPh>
    <rPh sb="2" eb="3">
      <t xml:space="preserve">カヨウ </t>
    </rPh>
    <rPh sb="6" eb="7">
      <t xml:space="preserve">キン </t>
    </rPh>
    <rPh sb="9" eb="10">
      <t xml:space="preserve">ジ </t>
    </rPh>
    <rPh sb="13" eb="14">
      <t xml:space="preserve">ジ </t>
    </rPh>
    <rPh sb="14" eb="15">
      <t xml:space="preserve">ハン </t>
    </rPh>
    <rPh sb="16" eb="18">
      <t xml:space="preserve">キュウキュウ </t>
    </rPh>
    <rPh sb="18" eb="19">
      <t xml:space="preserve">シャ </t>
    </rPh>
    <rPh sb="20" eb="22">
      <t xml:space="preserve">バアイ </t>
    </rPh>
    <rPh sb="25" eb="26">
      <t xml:space="preserve">ジ </t>
    </rPh>
    <rPh sb="34" eb="37">
      <t xml:space="preserve">ジカンタイ </t>
    </rPh>
    <rPh sb="38" eb="40">
      <t xml:space="preserve">ジゼン </t>
    </rPh>
    <phoneticPr fontId="1"/>
  </si>
  <si>
    <t>http://www.kawai-hp.or.jp</t>
    <phoneticPr fontId="1"/>
  </si>
  <si>
    <t>整形外科：英語　その他の言語は事前にお問い合わせください。いずれの言語も翻訳機能端末による対応となることを了承お願いします</t>
    <rPh sb="2" eb="4">
      <t>ヒッス</t>
    </rPh>
    <rPh sb="15" eb="17">
      <t xml:space="preserve">ジゼン </t>
    </rPh>
    <phoneticPr fontId="1"/>
  </si>
  <si>
    <t>病院</t>
    <rPh sb="0" eb="1">
      <t xml:space="preserve">ビョウイン </t>
    </rPh>
    <phoneticPr fontId="1"/>
  </si>
  <si>
    <t>英語、中国語　その他大阪府24時間多言語遠隔医療通訳サービスを診療時間内に適宜利用します</t>
    <rPh sb="0" eb="2">
      <t xml:space="preserve">エイゴ </t>
    </rPh>
    <rPh sb="3" eb="6">
      <t xml:space="preserve">チュウゴクゴ </t>
    </rPh>
    <rPh sb="10" eb="13">
      <t xml:space="preserve">オオサカフ </t>
    </rPh>
    <rPh sb="17" eb="20">
      <t xml:space="preserve">タゲンゴ </t>
    </rPh>
    <rPh sb="20" eb="22">
      <t xml:space="preserve">エンカク </t>
    </rPh>
    <rPh sb="22" eb="24">
      <t xml:space="preserve">イリョウ </t>
    </rPh>
    <rPh sb="24" eb="26">
      <t xml:space="preserve">ツウヤク </t>
    </rPh>
    <rPh sb="31" eb="32">
      <t xml:space="preserve">リヨウ </t>
    </rPh>
    <rPh sb="36" eb="38">
      <t xml:space="preserve">シンリョウ </t>
    </rPh>
    <rPh sb="38" eb="40">
      <t xml:space="preserve">ジカン </t>
    </rPh>
    <rPh sb="40" eb="41">
      <t xml:space="preserve">ナイ </t>
    </rPh>
    <rPh sb="42" eb="44">
      <t xml:space="preserve">テキギ </t>
    </rPh>
    <phoneticPr fontId="1"/>
  </si>
  <si>
    <t>地方独立行政法人大阪府立病院機構　大阪はびきの医療センター</t>
    <rPh sb="0" eb="4">
      <t>チホウドクリツ</t>
    </rPh>
    <rPh sb="4" eb="6">
      <t>ギョウセイ</t>
    </rPh>
    <rPh sb="6" eb="8">
      <t>ホウジン</t>
    </rPh>
    <rPh sb="8" eb="10">
      <t>オオサカ</t>
    </rPh>
    <rPh sb="10" eb="12">
      <t>フリツ</t>
    </rPh>
    <rPh sb="12" eb="14">
      <t>ビョウイン</t>
    </rPh>
    <rPh sb="14" eb="16">
      <t>キコウ</t>
    </rPh>
    <rPh sb="17" eb="19">
      <t>オオサカ</t>
    </rPh>
    <rPh sb="23" eb="25">
      <t>イリョウ</t>
    </rPh>
    <phoneticPr fontId="1"/>
  </si>
  <si>
    <t>Osaka Habikino Medical Center</t>
    <phoneticPr fontId="1"/>
  </si>
  <si>
    <t>583-8588</t>
    <phoneticPr fontId="1"/>
  </si>
  <si>
    <t>大阪府羽曳野市はびきの三丁目７番１号</t>
    <rPh sb="0" eb="3">
      <t>オオサカフ</t>
    </rPh>
    <rPh sb="3" eb="7">
      <t>ハビキノシ</t>
    </rPh>
    <rPh sb="11" eb="14">
      <t>サンチョウメ</t>
    </rPh>
    <rPh sb="15" eb="16">
      <t>バン</t>
    </rPh>
    <rPh sb="17" eb="18">
      <t>ゴウ</t>
    </rPh>
    <phoneticPr fontId="1"/>
  </si>
  <si>
    <t>3-7-1 Habikino,Habikino,Osaka</t>
    <phoneticPr fontId="1"/>
  </si>
  <si>
    <t>072-957-2121</t>
    <phoneticPr fontId="1"/>
  </si>
  <si>
    <t>平日月～金8:45～11:00（初診）
呼吸器内科、肺腫瘍内科、消化器内科は完全予約制（かかりつけ医の紹介状かつ事前診察予約が必要）
皮膚科、アレルギー・リウマチ科（一部）、感染症内科、耳鼻咽喉・頭頸部外科、歯科口腔外科は紹介状が必要）</t>
    <rPh sb="16" eb="18">
      <t>ショシン</t>
    </rPh>
    <phoneticPr fontId="1"/>
  </si>
  <si>
    <t>https://www.ra.opho.jp/</t>
  </si>
  <si>
    <t>呼吸器内科、肺腫瘍内科、感染症内科、アレルギー・リウマチ内科、循環器内科、消化器内科、糖尿病・内分泌内科、腎臓内科、呼吸器外科、消化器外科、心臓血管外科、乳腺外科、産婦人科、小児科、皮膚科、耳鼻咽喉・頭頸部外科、泌尿器科、整形外科、眼科、歯科口腔外科、麻酔科、放射線科、臨床検査科、リハビリテーション科、病理診断科
対応言語：EN,ZH,KO,ES,PT,VI,TH,FR,その他（初診・予約なし受診の場合は日本語対応可能な通訳者等の同席が望ましい）</t>
    <rPh sb="158" eb="162">
      <t>タイオウゲンゴ</t>
    </rPh>
    <rPh sb="189" eb="190">
      <t>タ</t>
    </rPh>
    <rPh sb="191" eb="193">
      <t>ショシン</t>
    </rPh>
    <rPh sb="194" eb="196">
      <t>ヨヤク</t>
    </rPh>
    <rPh sb="198" eb="200">
      <t>ジュシン</t>
    </rPh>
    <rPh sb="201" eb="203">
      <t>バアイ</t>
    </rPh>
    <rPh sb="204" eb="207">
      <t>ニホンゴ</t>
    </rPh>
    <rPh sb="207" eb="209">
      <t>タイオウ</t>
    </rPh>
    <rPh sb="209" eb="211">
      <t>カノウ</t>
    </rPh>
    <rPh sb="212" eb="215">
      <t>ツウヤクシャ</t>
    </rPh>
    <rPh sb="215" eb="216">
      <t>ナド</t>
    </rPh>
    <rPh sb="217" eb="219">
      <t>ドウセキ</t>
    </rPh>
    <rPh sb="220" eb="221">
      <t>ノゾ</t>
    </rPh>
    <phoneticPr fontId="1"/>
  </si>
  <si>
    <t>VISA、MASTER,AMEX,Diners,JCB,UnionPay</t>
    <phoneticPr fontId="1"/>
  </si>
  <si>
    <t>その他</t>
    <phoneticPr fontId="1"/>
  </si>
  <si>
    <t>月～金：9：00～17:30：EN,ZH,KO,ES,PT,VI,TH,FR</t>
    <rPh sb="0" eb="1">
      <t>ゲツ</t>
    </rPh>
    <rPh sb="2" eb="3">
      <t>キン</t>
    </rPh>
    <phoneticPr fontId="1"/>
  </si>
  <si>
    <t>【大阪府立病院機構共通の通訳ボランティア】月-金：9:00-17:30EN,ZH,KO,PT,ES,RU,VI,ID,その他（ただし事前予約必要）
機械翻訳(ポケトーク、翻訳アプリ)：24時間365日</t>
    <rPh sb="66" eb="68">
      <t>ジゼン</t>
    </rPh>
    <rPh sb="68" eb="70">
      <t>ヨヤク</t>
    </rPh>
    <rPh sb="70" eb="72">
      <t>ヒツヨウ</t>
    </rPh>
    <phoneticPr fontId="1"/>
  </si>
  <si>
    <t>ともるクリニック</t>
    <phoneticPr fontId="1"/>
  </si>
  <si>
    <t>Tomoru　Clinic</t>
    <phoneticPr fontId="1"/>
  </si>
  <si>
    <t>550-0013</t>
    <phoneticPr fontId="1"/>
  </si>
  <si>
    <t>大阪府大阪市西区新町１丁目８−３ 林四橋ビル 3F</t>
    <phoneticPr fontId="1"/>
  </si>
  <si>
    <t>1-8-3-3Ｆ shinmachi,Nishi-ku, Osaka City, Osaka,</t>
    <phoneticPr fontId="1"/>
  </si>
  <si>
    <t>06-6532-3663</t>
    <phoneticPr fontId="1"/>
  </si>
  <si>
    <t>月火木金
9：00-12：30,13：30-17：30
土9：00-12：30</t>
    <rPh sb="0" eb="1">
      <t>ゲツ</t>
    </rPh>
    <rPh sb="1" eb="2">
      <t>カ</t>
    </rPh>
    <rPh sb="2" eb="3">
      <t>モク</t>
    </rPh>
    <rPh sb="3" eb="4">
      <t>キン</t>
    </rPh>
    <rPh sb="28" eb="29">
      <t>ド</t>
    </rPh>
    <phoneticPr fontId="1"/>
  </si>
  <si>
    <t>https://www.tomoru-clinic.com/</t>
    <phoneticPr fontId="1"/>
  </si>
  <si>
    <t>脳神経外科、形成外科、小児科、内科
英語、韓国語、中国語、ベトナム語
その他も状によって対応可能</t>
    <rPh sb="0" eb="3">
      <t>ノウシンケイ</t>
    </rPh>
    <rPh sb="3" eb="5">
      <t>ゲカ</t>
    </rPh>
    <rPh sb="6" eb="8">
      <t>ケイセイ</t>
    </rPh>
    <rPh sb="8" eb="10">
      <t>ゲカ</t>
    </rPh>
    <rPh sb="11" eb="14">
      <t>ショウニカ</t>
    </rPh>
    <rPh sb="15" eb="17">
      <t>ナイカ</t>
    </rPh>
    <rPh sb="18" eb="20">
      <t>エイゴ</t>
    </rPh>
    <rPh sb="21" eb="24">
      <t>カンコクゴ</t>
    </rPh>
    <rPh sb="25" eb="28">
      <t>チュウゴクゴ</t>
    </rPh>
    <rPh sb="33" eb="34">
      <t>ゴ</t>
    </rPh>
    <rPh sb="37" eb="38">
      <t>ホカ</t>
    </rPh>
    <rPh sb="39" eb="40">
      <t>ジョウ</t>
    </rPh>
    <rPh sb="44" eb="46">
      <t>タイオウ</t>
    </rPh>
    <rPh sb="46" eb="48">
      <t>カノウ</t>
    </rPh>
    <phoneticPr fontId="1"/>
  </si>
  <si>
    <t>機械翻訳</t>
    <phoneticPr fontId="1"/>
  </si>
  <si>
    <t>医療法人渡辺医学会　桜橋渡辺リハビリテーション病院</t>
    <rPh sb="0" eb="4">
      <t>イリョウホウジン</t>
    </rPh>
    <rPh sb="4" eb="6">
      <t>ワタナベ</t>
    </rPh>
    <rPh sb="6" eb="9">
      <t>イガクカイ</t>
    </rPh>
    <rPh sb="10" eb="12">
      <t>サクラバシ</t>
    </rPh>
    <rPh sb="12" eb="14">
      <t>ワタナベ</t>
    </rPh>
    <rPh sb="23" eb="25">
      <t>ビョウイン</t>
    </rPh>
    <phoneticPr fontId="1"/>
  </si>
  <si>
    <t>Sakurabashi 
Watanabe 
Rehabilitation
Hospital</t>
    <phoneticPr fontId="1"/>
  </si>
  <si>
    <t>530-0001</t>
    <phoneticPr fontId="1"/>
  </si>
  <si>
    <t>大阪市北区梅田二丁目４番３２号</t>
    <rPh sb="0" eb="3">
      <t>オオサカシ</t>
    </rPh>
    <rPh sb="3" eb="5">
      <t>キタク</t>
    </rPh>
    <rPh sb="5" eb="7">
      <t>ウメダ</t>
    </rPh>
    <rPh sb="7" eb="10">
      <t>フタチョウメ</t>
    </rPh>
    <rPh sb="11" eb="12">
      <t>バン</t>
    </rPh>
    <rPh sb="14" eb="15">
      <t>ゴウ</t>
    </rPh>
    <phoneticPr fontId="1"/>
  </si>
  <si>
    <t>4-32 Umeda Kitaku,Osakashi, Osaka prefecture</t>
    <phoneticPr fontId="1"/>
  </si>
  <si>
    <t>06-6341-8651</t>
    <phoneticPr fontId="1"/>
  </si>
  <si>
    <t>月・火・水・木・金・土：9:00-11:30／月・火・水・木・金：13:00-16:00</t>
    <rPh sb="10" eb="11">
      <t>ツチ</t>
    </rPh>
    <phoneticPr fontId="10"/>
  </si>
  <si>
    <t>https://watanabe-reha-hsp.com/ourhospital/</t>
    <phoneticPr fontId="1"/>
  </si>
  <si>
    <t>【内科・整形外科】英語　【脳神経外科】英語・中国語</t>
    <rPh sb="1" eb="3">
      <t>ナイカ</t>
    </rPh>
    <rPh sb="4" eb="8">
      <t>セイケイゲカ</t>
    </rPh>
    <rPh sb="9" eb="11">
      <t>エイゴ</t>
    </rPh>
    <rPh sb="13" eb="18">
      <t>ノウシンケイゲカ</t>
    </rPh>
    <rPh sb="19" eb="21">
      <t>エイゴ</t>
    </rPh>
    <rPh sb="22" eb="25">
      <t>チュウゴクゴ</t>
    </rPh>
    <phoneticPr fontId="1"/>
  </si>
  <si>
    <t>月－土：診察時間内　</t>
    <rPh sb="0" eb="1">
      <t>ゲツ</t>
    </rPh>
    <rPh sb="2" eb="3">
      <t>ツチ</t>
    </rPh>
    <rPh sb="4" eb="6">
      <t>シンサツ</t>
    </rPh>
    <rPh sb="6" eb="9">
      <t>ジカンナイ</t>
    </rPh>
    <phoneticPr fontId="1"/>
  </si>
  <si>
    <t>医療法人渡辺医学会 桜橋渡辺未来医療病院</t>
    <rPh sb="0" eb="9">
      <t>イリョウホウジンワタナベイガクカイ</t>
    </rPh>
    <rPh sb="10" eb="20">
      <t>サクラバシワタナベミライイリョウビョウイン</t>
    </rPh>
    <phoneticPr fontId="1"/>
  </si>
  <si>
    <t>Sakurabashi Watanabe Advanced Healthcare Hospital</t>
    <phoneticPr fontId="1"/>
  </si>
  <si>
    <t>530-0005</t>
    <phoneticPr fontId="1"/>
  </si>
  <si>
    <t>大阪市北区中之島4丁目3-51</t>
    <rPh sb="0" eb="3">
      <t>オオサカシ</t>
    </rPh>
    <rPh sb="3" eb="5">
      <t>キタク</t>
    </rPh>
    <rPh sb="5" eb="8">
      <t>ナカノシマ</t>
    </rPh>
    <rPh sb="9" eb="11">
      <t>チョウメ</t>
    </rPh>
    <phoneticPr fontId="9"/>
  </si>
  <si>
    <t>4-3-51,Nakanoshima,Kitaku,Osakashi,Osaka prefecture</t>
    <phoneticPr fontId="1"/>
  </si>
  <si>
    <t>06-6676-8215</t>
    <phoneticPr fontId="1"/>
  </si>
  <si>
    <t>月-金:9:00-11:30/13:00-16:00（救急外来24時間対応)/土日・祝日：救急外来24時間対応
外国語対応しかできない患者の場合は、コミュニケーションレベル、診療状況、医師・医療スタッフの配置状況を踏まえ、受入可否について判断いたします（日本語対応可能な通訳者等の同席が望ましい）。診察可能かどうかは当日の状況により異なりますので、来院前に事前にご連絡をお願いします。</t>
    <rPh sb="27" eb="29">
      <t>キュウキュウ</t>
    </rPh>
    <rPh sb="29" eb="31">
      <t>ガイライ</t>
    </rPh>
    <rPh sb="33" eb="35">
      <t>ジカン</t>
    </rPh>
    <rPh sb="35" eb="37">
      <t>タイオウ</t>
    </rPh>
    <rPh sb="39" eb="41">
      <t>ドニチ</t>
    </rPh>
    <rPh sb="42" eb="44">
      <t>シュクジツ</t>
    </rPh>
    <phoneticPr fontId="0"/>
  </si>
  <si>
    <t>https://www.watanabe-hsp.or.jp/</t>
    <phoneticPr fontId="1"/>
  </si>
  <si>
    <t>内科（循環器）、心臓血管外科、外科、麻酔科、リハビリテーション科、形成外科
専門外来【末梢血管・フットケア外来、神経内科外来、ペースメーカー外来、CPAP外来、遺伝子外来】           基本的には遠隔通訳や翻訳端末で対応。英語対応可能な医師がいる場合は直接英語にて対応。</t>
    <phoneticPr fontId="1"/>
  </si>
  <si>
    <t>月-金:9:00-11:30/13:00-16:00（救急外来24時間対応)/土日・祝日：救急外来24時間対応：EN,ZH,KO,PT,ES,VI,TL</t>
    <phoneticPr fontId="1"/>
  </si>
  <si>
    <t>翻訳機能付タブレット端末）月-金:9:00-11:30/13:00-16:00（救急外来24時間対応)/土日・祝日：救急外来24時間対応：EN,ZH,KO,PT,ES,VI,TL,HI,RU,NE</t>
    <rPh sb="0" eb="2">
      <t>ホンヤク</t>
    </rPh>
    <rPh sb="2" eb="4">
      <t>キノウ</t>
    </rPh>
    <rPh sb="4" eb="5">
      <t>ツ</t>
    </rPh>
    <rPh sb="10" eb="12">
      <t>タンマツ</t>
    </rPh>
    <phoneticPr fontId="9"/>
  </si>
  <si>
    <t>28兵庫県</t>
  </si>
  <si>
    <t>神戸大学医学部附属病院</t>
    <rPh sb="0" eb="2">
      <t>コウベ</t>
    </rPh>
    <rPh sb="2" eb="4">
      <t>ダイガク</t>
    </rPh>
    <rPh sb="4" eb="6">
      <t>イガク</t>
    </rPh>
    <rPh sb="6" eb="7">
      <t>ブ</t>
    </rPh>
    <rPh sb="7" eb="9">
      <t>フゾク</t>
    </rPh>
    <rPh sb="9" eb="11">
      <t>ビョウイン</t>
    </rPh>
    <phoneticPr fontId="9"/>
  </si>
  <si>
    <t>Kobe University Hospital</t>
  </si>
  <si>
    <t>650-0017</t>
  </si>
  <si>
    <t>兵庫県神戸市中央区楠町7丁目5番2号</t>
    <rPh sb="0" eb="3">
      <t>ヒョウゴケン</t>
    </rPh>
    <rPh sb="3" eb="6">
      <t>コウベシ</t>
    </rPh>
    <rPh sb="6" eb="9">
      <t>チュウオウク</t>
    </rPh>
    <rPh sb="9" eb="10">
      <t>クスノキ</t>
    </rPh>
    <rPh sb="10" eb="11">
      <t>チョウ</t>
    </rPh>
    <rPh sb="12" eb="14">
      <t>チョウメ</t>
    </rPh>
    <rPh sb="15" eb="16">
      <t>バン</t>
    </rPh>
    <rPh sb="17" eb="18">
      <t>ゴウ</t>
    </rPh>
    <phoneticPr fontId="9"/>
  </si>
  <si>
    <t>7-5-2Kusunoki-cho,Chuo-ku,Kobe</t>
  </si>
  <si>
    <t>078-382-5111</t>
  </si>
  <si>
    <t>月‐金：8:30-11:00（救急外来24時間対応)
土日・祝日：救急外来24時間対応</t>
    <rPh sb="0" eb="1">
      <t>ゲツ</t>
    </rPh>
    <rPh sb="2" eb="3">
      <t>キン</t>
    </rPh>
    <phoneticPr fontId="1"/>
  </si>
  <si>
    <t>http://www.hosp.kobe-u.ac.jp(日本語）
http://www.hosp.kobe-u.ac.jp/e/(英語）</t>
    <rPh sb="29" eb="32">
      <t>ニホンゴ</t>
    </rPh>
    <rPh sb="66" eb="67">
      <t>エイ</t>
    </rPh>
    <phoneticPr fontId="9"/>
  </si>
  <si>
    <t>救命救急科：EN、総合内科：EN、
循環器内科：EN、腎臓内科：EN、
呼吸器内科：EN、膠原病リウマチ内科：EN、
消化器内科：EN、糖尿病・内分泌内科：EN、
神経内科：EN、腫瘍・血液内科：EN、
血液内科：EN、感染症内科：EN、
放射線診断・IVR科：EN、放射線腫瘍科：EN、
小児科：EN、皮膚科：EN、
精神科神経科：EN、緩和支持治療科：EN、
食道胃腸外科：EN、肝胆膵外科：EN、
乳腺内分泌外科：EN、心臓血管外科：EN、
呼吸器外科：EN、小児外科：EN、
整形外科：EN、脳神経外科：EN、
眼科：EN、耳鼻咽喉咽喉部外科：EN、
泌尿器科：EN、産科婦人科：EN、
形成外科：EN、美容外科：EN、
麻酔科：EN、歯科・口腔外科：EN、
病理診断科：EN、リハビリテーション科：EN</t>
    <rPh sb="0" eb="2">
      <t>キュウメイ</t>
    </rPh>
    <rPh sb="9" eb="11">
      <t>ソウゴウ</t>
    </rPh>
    <rPh sb="11" eb="13">
      <t>ナイカ</t>
    </rPh>
    <rPh sb="18" eb="21">
      <t>ジュンカンキ</t>
    </rPh>
    <rPh sb="21" eb="23">
      <t>ナイカ</t>
    </rPh>
    <rPh sb="27" eb="29">
      <t>ジンゾウ</t>
    </rPh>
    <rPh sb="29" eb="31">
      <t>ナイカ</t>
    </rPh>
    <rPh sb="36" eb="39">
      <t>コキュウキ</t>
    </rPh>
    <rPh sb="39" eb="41">
      <t>ナイカ</t>
    </rPh>
    <rPh sb="45" eb="48">
      <t>コウゲンビョウ</t>
    </rPh>
    <rPh sb="52" eb="54">
      <t>ナイカ</t>
    </rPh>
    <rPh sb="59" eb="62">
      <t>ショウカキ</t>
    </rPh>
    <rPh sb="62" eb="64">
      <t>ナイカ</t>
    </rPh>
    <rPh sb="68" eb="71">
      <t>トウニョウビョウ</t>
    </rPh>
    <rPh sb="72" eb="77">
      <t>ナイブンピナイカ</t>
    </rPh>
    <rPh sb="82" eb="84">
      <t>シンケイ</t>
    </rPh>
    <rPh sb="84" eb="86">
      <t>ナイカ</t>
    </rPh>
    <rPh sb="90" eb="92">
      <t>シュヨウ</t>
    </rPh>
    <rPh sb="93" eb="95">
      <t>ケツエキ</t>
    </rPh>
    <rPh sb="95" eb="97">
      <t>ナイカ</t>
    </rPh>
    <rPh sb="102" eb="104">
      <t>ケツエキ</t>
    </rPh>
    <rPh sb="104" eb="106">
      <t>ナイカ</t>
    </rPh>
    <rPh sb="110" eb="113">
      <t>カンセンショウ</t>
    </rPh>
    <rPh sb="113" eb="115">
      <t>ナイカ</t>
    </rPh>
    <rPh sb="120" eb="123">
      <t>ホウシャセン</t>
    </rPh>
    <rPh sb="123" eb="125">
      <t>シンダン</t>
    </rPh>
    <rPh sb="129" eb="130">
      <t>カ</t>
    </rPh>
    <rPh sb="134" eb="137">
      <t>ホウシャセン</t>
    </rPh>
    <rPh sb="137" eb="139">
      <t>シュヨウ</t>
    </rPh>
    <rPh sb="139" eb="140">
      <t>カ</t>
    </rPh>
    <rPh sb="163" eb="166">
      <t>シンケイカ</t>
    </rPh>
    <rPh sb="170" eb="172">
      <t>カンワ</t>
    </rPh>
    <rPh sb="172" eb="174">
      <t>シジ</t>
    </rPh>
    <rPh sb="174" eb="176">
      <t>チリョウ</t>
    </rPh>
    <rPh sb="176" eb="177">
      <t>カ</t>
    </rPh>
    <rPh sb="182" eb="184">
      <t>ショクドウ</t>
    </rPh>
    <rPh sb="184" eb="186">
      <t>イチョウ</t>
    </rPh>
    <rPh sb="186" eb="188">
      <t>ゲカ</t>
    </rPh>
    <rPh sb="192" eb="195">
      <t>カンタンスイ</t>
    </rPh>
    <rPh sb="195" eb="197">
      <t>ゲカ</t>
    </rPh>
    <rPh sb="202" eb="207">
      <t>ニュウセンナイブンピツ</t>
    </rPh>
    <rPh sb="207" eb="209">
      <t>ゲカ</t>
    </rPh>
    <rPh sb="213" eb="215">
      <t>シンゾウ</t>
    </rPh>
    <rPh sb="215" eb="217">
      <t>ケッカン</t>
    </rPh>
    <rPh sb="217" eb="219">
      <t>ゲカ</t>
    </rPh>
    <rPh sb="224" eb="227">
      <t>コキュウキ</t>
    </rPh>
    <rPh sb="227" eb="229">
      <t>ゲカ</t>
    </rPh>
    <rPh sb="233" eb="235">
      <t>ショウニ</t>
    </rPh>
    <rPh sb="235" eb="237">
      <t>ゲカ</t>
    </rPh>
    <rPh sb="270" eb="272">
      <t>インコウ</t>
    </rPh>
    <rPh sb="272" eb="273">
      <t>ブ</t>
    </rPh>
    <rPh sb="273" eb="274">
      <t>ゲ</t>
    </rPh>
    <rPh sb="298" eb="300">
      <t>ケイセイ</t>
    </rPh>
    <rPh sb="300" eb="302">
      <t>ゲカ</t>
    </rPh>
    <rPh sb="306" eb="308">
      <t>ビヨウ</t>
    </rPh>
    <rPh sb="308" eb="310">
      <t>ゲカ</t>
    </rPh>
    <rPh sb="315" eb="317">
      <t>マスイ</t>
    </rPh>
    <rPh sb="317" eb="318">
      <t>カ</t>
    </rPh>
    <rPh sb="325" eb="327">
      <t>コウコウ</t>
    </rPh>
    <rPh sb="327" eb="329">
      <t>ゲカ</t>
    </rPh>
    <rPh sb="334" eb="336">
      <t>ビョウリ</t>
    </rPh>
    <rPh sb="336" eb="338">
      <t>シンダン</t>
    </rPh>
    <rPh sb="338" eb="339">
      <t>カ</t>
    </rPh>
    <rPh sb="352" eb="353">
      <t>カ</t>
    </rPh>
    <phoneticPr fontId="1"/>
  </si>
  <si>
    <t>VISA、MASTER、AMEX、JCB、
DC、UFJ、NICOS、DINERS</t>
    <phoneticPr fontId="9"/>
  </si>
  <si>
    <t>救命救急センターは24時間365日対応可
※外国人患者受入は月－金：8:30～17:15</t>
    <rPh sb="0" eb="2">
      <t>キュウメイ</t>
    </rPh>
    <rPh sb="2" eb="4">
      <t>キュウキュウ</t>
    </rPh>
    <rPh sb="11" eb="13">
      <t>ジカン</t>
    </rPh>
    <rPh sb="16" eb="17">
      <t>ニチ</t>
    </rPh>
    <rPh sb="17" eb="19">
      <t>タイオウ</t>
    </rPh>
    <rPh sb="19" eb="20">
      <t>カ</t>
    </rPh>
    <rPh sb="22" eb="24">
      <t>ガイコク</t>
    </rPh>
    <rPh sb="24" eb="25">
      <t>ジン</t>
    </rPh>
    <rPh sb="25" eb="27">
      <t>カンジャ</t>
    </rPh>
    <rPh sb="27" eb="29">
      <t>ウケイレ</t>
    </rPh>
    <phoneticPr fontId="9"/>
  </si>
  <si>
    <t>EN
ZH
月－金：8:30～17:15</t>
    <rPh sb="6" eb="7">
      <t>ゲツ</t>
    </rPh>
    <rPh sb="8" eb="9">
      <t>キン</t>
    </rPh>
    <phoneticPr fontId="13"/>
  </si>
  <si>
    <t>EN、
ZH</t>
    <phoneticPr fontId="1"/>
  </si>
  <si>
    <t>電話通訳
EN、
ZH
月－金：8:30～17:15</t>
    <rPh sb="0" eb="2">
      <t>デンワ</t>
    </rPh>
    <rPh sb="2" eb="4">
      <t>ツウヤク</t>
    </rPh>
    <phoneticPr fontId="20"/>
  </si>
  <si>
    <t>翻訳アプリEN、
ZH</t>
    <rPh sb="0" eb="2">
      <t>ホンヤク</t>
    </rPh>
    <phoneticPr fontId="1"/>
  </si>
  <si>
    <t>吉田アーデント病院</t>
  </si>
  <si>
    <t>Yoshida Ardent Hospital</t>
  </si>
  <si>
    <t>657-0835</t>
    <phoneticPr fontId="1"/>
  </si>
  <si>
    <t>兵庫県神戸市灘区灘北通5丁目9番1号</t>
    <rPh sb="0" eb="3">
      <t>ヒョウゴケン</t>
    </rPh>
    <rPh sb="3" eb="5">
      <t>コウベ</t>
    </rPh>
    <rPh sb="5" eb="6">
      <t>シ</t>
    </rPh>
    <rPh sb="6" eb="8">
      <t>ナダク</t>
    </rPh>
    <rPh sb="8" eb="11">
      <t>ナダキタドオリ</t>
    </rPh>
    <rPh sb="12" eb="14">
      <t>チョウメ</t>
    </rPh>
    <rPh sb="15" eb="16">
      <t>バン</t>
    </rPh>
    <rPh sb="17" eb="18">
      <t>ゴウ</t>
    </rPh>
    <phoneticPr fontId="7"/>
  </si>
  <si>
    <t>5-9-1,Nadakita-dori,Nada-ku,Kobe</t>
  </si>
  <si>
    <t>078-861-0001</t>
    <phoneticPr fontId="1"/>
  </si>
  <si>
    <t>月～土：9:00-12:00（救急外来24時間対応)
日・祝日：救急外来24時間対応</t>
    <rPh sb="2" eb="3">
      <t>ド</t>
    </rPh>
    <phoneticPr fontId="1"/>
  </si>
  <si>
    <t>http://www.yoshida-ardent-hospital.com/index.html</t>
  </si>
  <si>
    <t>内科：EN,ZH,KO,ES,FR,IT,RU
消化器内科：EN,ZH,KO,ES,FR,IT,RU
整形外科：EN,ZH,KO,ES,FR,IT,RU
循環器内科：EN,ZH,KO,ES,FR,IT,RU
呼吸器内科：EN,ZH,KO,ES,FR,IT,RU
神経内科：EN,ZH,KO,ES,FR,IT,RU
放射線科：EN,ZH,KO,ES,FR,IT,RU
外科：EN,ZH,KO,ES,FR,IT,RU
脳神経外科：EN,ZH,KO,ES,FR,IT,RU
形成外科：EN,ZH,KO,ES,FR,IT,RU
リハビリテーション科：EN,ZH,KO,ES,FR,IT,RU</t>
    <rPh sb="0" eb="2">
      <t>ナイカ</t>
    </rPh>
    <rPh sb="24" eb="27">
      <t>ショウカキ</t>
    </rPh>
    <rPh sb="27" eb="28">
      <t>ナイ</t>
    </rPh>
    <rPh sb="28" eb="29">
      <t>カ</t>
    </rPh>
    <rPh sb="51" eb="53">
      <t>セイケイ</t>
    </rPh>
    <rPh sb="53" eb="55">
      <t>ゲカ</t>
    </rPh>
    <rPh sb="77" eb="80">
      <t>ジュンカンキ</t>
    </rPh>
    <rPh sb="80" eb="81">
      <t>ナイ</t>
    </rPh>
    <rPh sb="81" eb="82">
      <t>カ</t>
    </rPh>
    <rPh sb="104" eb="107">
      <t>コキュウキ</t>
    </rPh>
    <rPh sb="107" eb="108">
      <t>ナイ</t>
    </rPh>
    <rPh sb="108" eb="109">
      <t>カ</t>
    </rPh>
    <rPh sb="131" eb="133">
      <t>シンケイ</t>
    </rPh>
    <rPh sb="133" eb="135">
      <t>ナイカ</t>
    </rPh>
    <rPh sb="157" eb="161">
      <t>ホウシャセンカ</t>
    </rPh>
    <rPh sb="183" eb="185">
      <t>ゲカ</t>
    </rPh>
    <rPh sb="207" eb="210">
      <t>ノウシンケイ</t>
    </rPh>
    <rPh sb="210" eb="212">
      <t>ゲカ</t>
    </rPh>
    <rPh sb="234" eb="236">
      <t>ケイセイ</t>
    </rPh>
    <rPh sb="236" eb="238">
      <t>ゲカ</t>
    </rPh>
    <rPh sb="269" eb="270">
      <t>カ</t>
    </rPh>
    <phoneticPr fontId="1"/>
  </si>
  <si>
    <t>病院</t>
    <rPh sb="0" eb="2">
      <t>ビョウイン</t>
    </rPh>
    <phoneticPr fontId="6"/>
  </si>
  <si>
    <t>第二次救急医療機関</t>
    <rPh sb="0" eb="1">
      <t>ダイ</t>
    </rPh>
    <rPh sb="1" eb="3">
      <t>ニジ</t>
    </rPh>
    <rPh sb="3" eb="5">
      <t>キュウキュウ</t>
    </rPh>
    <rPh sb="5" eb="7">
      <t>イリョウ</t>
    </rPh>
    <rPh sb="7" eb="9">
      <t>キカン</t>
    </rPh>
    <phoneticPr fontId="9"/>
  </si>
  <si>
    <t>翻訳機器EN、
ZH</t>
    <rPh sb="0" eb="2">
      <t>ホンヤク</t>
    </rPh>
    <rPh sb="2" eb="4">
      <t>キキ</t>
    </rPh>
    <phoneticPr fontId="13"/>
  </si>
  <si>
    <t>神戸博愛病院</t>
    <rPh sb="0" eb="6">
      <t>コウベハクアイビョウイン</t>
    </rPh>
    <phoneticPr fontId="9"/>
  </si>
  <si>
    <t>kobe Hakuai Hospital</t>
    <phoneticPr fontId="9"/>
  </si>
  <si>
    <t>650-0052</t>
    <phoneticPr fontId="9"/>
  </si>
  <si>
    <t>兵庫県神戸市中央区元町通７丁目１－１７</t>
    <rPh sb="0" eb="3">
      <t>ヒョウゴケン</t>
    </rPh>
    <rPh sb="3" eb="12">
      <t>コウベシチュウオウクモトマチツウ</t>
    </rPh>
    <rPh sb="13" eb="15">
      <t>チョウメ</t>
    </rPh>
    <phoneticPr fontId="9"/>
  </si>
  <si>
    <t>1-1-17motomachi-tori,Chuo-ku,Kobe</t>
    <phoneticPr fontId="9"/>
  </si>
  <si>
    <t>078-362-5010</t>
    <phoneticPr fontId="9"/>
  </si>
  <si>
    <t>内科  月～金曜日　9:00～19:00
         土曜日　9:00～13:00
外科・整形外科  月～金曜日　9:00～17:00
                       土曜日　9:00～12:00
皮膚科  月、木、金　9:00～13:00
　　　　　 水曜日　9:00～16:00
放射線科　火曜日　13:00～19:00
児童精神科  火、金曜日　9:00～17:00
                  木曜日　14:00～17:00</t>
    <phoneticPr fontId="1"/>
  </si>
  <si>
    <t>内科、外科、整形外科、皮膚科、皮膚美容、放射線科、リハビリテーション科、臨床検査科：EN、ZH</t>
    <rPh sb="0" eb="2">
      <t>ナイカ</t>
    </rPh>
    <rPh sb="3" eb="5">
      <t>ゲカ</t>
    </rPh>
    <rPh sb="6" eb="10">
      <t>セイケイゲカ</t>
    </rPh>
    <rPh sb="11" eb="14">
      <t>ヒフカ</t>
    </rPh>
    <rPh sb="15" eb="19">
      <t>ヒフビヨウ</t>
    </rPh>
    <rPh sb="20" eb="24">
      <t>ホウシャセンカ</t>
    </rPh>
    <rPh sb="34" eb="35">
      <t>カ</t>
    </rPh>
    <rPh sb="36" eb="38">
      <t>リンショウ</t>
    </rPh>
    <rPh sb="38" eb="40">
      <t>ケンサ</t>
    </rPh>
    <rPh sb="40" eb="41">
      <t>カ</t>
    </rPh>
    <phoneticPr fontId="1"/>
  </si>
  <si>
    <t>東和医院</t>
    <rPh sb="0" eb="2">
      <t>トウワ</t>
    </rPh>
    <rPh sb="2" eb="4">
      <t>イイン</t>
    </rPh>
    <phoneticPr fontId="8"/>
  </si>
  <si>
    <t>Towa Clinic</t>
    <phoneticPr fontId="9"/>
  </si>
  <si>
    <t>657-0846</t>
    <phoneticPr fontId="9"/>
  </si>
  <si>
    <t>兵庫県神戸市灘区岩屋北町4-3-5</t>
    <rPh sb="0" eb="3">
      <t>ヒョウゴケン</t>
    </rPh>
    <rPh sb="3" eb="6">
      <t>コウベシ</t>
    </rPh>
    <rPh sb="6" eb="8">
      <t>ナダク</t>
    </rPh>
    <rPh sb="8" eb="10">
      <t>イワヤ</t>
    </rPh>
    <rPh sb="10" eb="12">
      <t>キタマチ</t>
    </rPh>
    <phoneticPr fontId="8"/>
  </si>
  <si>
    <t>4-3-5 Iwayakitamachi,Nada-ku,Kobe</t>
    <phoneticPr fontId="9"/>
  </si>
  <si>
    <t>078-881-0588</t>
    <phoneticPr fontId="9"/>
  </si>
  <si>
    <t>午前：月‐土：9:00-12:00 午後：月‐金：3:30-6:30　
土の午後と祝日、日は休診</t>
    <rPh sb="0" eb="2">
      <t>ゴゼン</t>
    </rPh>
    <rPh sb="3" eb="4">
      <t>ゲツ</t>
    </rPh>
    <rPh sb="5" eb="6">
      <t>ド</t>
    </rPh>
    <rPh sb="18" eb="20">
      <t>ゴゴ</t>
    </rPh>
    <rPh sb="23" eb="24">
      <t>キン</t>
    </rPh>
    <phoneticPr fontId="8"/>
  </si>
  <si>
    <t>https://www.towa-clinic.jp/</t>
    <phoneticPr fontId="8"/>
  </si>
  <si>
    <t>総合内科：EN, ZH
循環器内科：EN, ZH
呼吸器内科：EN, ZH</t>
    <phoneticPr fontId="1"/>
  </si>
  <si>
    <t>EN
ZH</t>
    <phoneticPr fontId="13"/>
  </si>
  <si>
    <t>○</t>
    <phoneticPr fontId="21"/>
  </si>
  <si>
    <t>台湾語、客家語</t>
    <phoneticPr fontId="1"/>
  </si>
  <si>
    <t>顔医院</t>
    <phoneticPr fontId="9"/>
  </si>
  <si>
    <t>gan clinic</t>
    <phoneticPr fontId="9"/>
  </si>
  <si>
    <t>650-0046</t>
    <phoneticPr fontId="9"/>
  </si>
  <si>
    <t>兵庫県神戸市中央区港島中町6-2-1　A　4号</t>
    <rPh sb="0" eb="3">
      <t>ヒョウゴケン</t>
    </rPh>
    <rPh sb="3" eb="6">
      <t>コウベシ</t>
    </rPh>
    <rPh sb="6" eb="9">
      <t>チュウオウク</t>
    </rPh>
    <rPh sb="9" eb="11">
      <t>ミナトジマ</t>
    </rPh>
    <rPh sb="11" eb="13">
      <t>ナカマチ</t>
    </rPh>
    <rPh sb="22" eb="23">
      <t>ゴウ</t>
    </rPh>
    <phoneticPr fontId="9"/>
  </si>
  <si>
    <t>2-1.MINATOJIMA NAKAMACHI 6-CHOME 
CHUO-KU KOBE</t>
    <phoneticPr fontId="9"/>
  </si>
  <si>
    <t>078-303-1551</t>
    <phoneticPr fontId="9"/>
  </si>
  <si>
    <t>9:00-12:00、16:00-19:00
木・土曜日午後休診、日・祭日休診</t>
    <rPh sb="23" eb="24">
      <t>モク</t>
    </rPh>
    <rPh sb="25" eb="28">
      <t>ドヨウビ</t>
    </rPh>
    <rPh sb="28" eb="30">
      <t>ゴゴ</t>
    </rPh>
    <rPh sb="30" eb="32">
      <t>キュウシン</t>
    </rPh>
    <rPh sb="33" eb="34">
      <t>ニチ</t>
    </rPh>
    <rPh sb="35" eb="37">
      <t>サイジツ</t>
    </rPh>
    <rPh sb="37" eb="39">
      <t>キュウシン</t>
    </rPh>
    <phoneticPr fontId="7"/>
  </si>
  <si>
    <t>http://fdoc.jp/hp/1053276/</t>
    <phoneticPr fontId="9"/>
  </si>
  <si>
    <t>一般内科：EN、ZH</t>
    <rPh sb="0" eb="2">
      <t>イッパン</t>
    </rPh>
    <rPh sb="2" eb="4">
      <t>ナイカ</t>
    </rPh>
    <phoneticPr fontId="9"/>
  </si>
  <si>
    <t>診療時間内
EN、ZH</t>
    <rPh sb="0" eb="2">
      <t>シンリョウ</t>
    </rPh>
    <rPh sb="2" eb="5">
      <t>ジカンナイ</t>
    </rPh>
    <phoneticPr fontId="20"/>
  </si>
  <si>
    <t>クリニック王子</t>
    <phoneticPr fontId="9"/>
  </si>
  <si>
    <t>Clinic Ouji</t>
    <phoneticPr fontId="9"/>
  </si>
  <si>
    <t>651-0072</t>
    <phoneticPr fontId="9"/>
  </si>
  <si>
    <t>兵庫県神戸市中央区脇浜町3-5-7</t>
    <rPh sb="0" eb="3">
      <t>ヒョウゴケン</t>
    </rPh>
    <rPh sb="3" eb="6">
      <t>コウベシ</t>
    </rPh>
    <rPh sb="6" eb="9">
      <t>チュウオウク</t>
    </rPh>
    <rPh sb="9" eb="10">
      <t>ワキ</t>
    </rPh>
    <rPh sb="10" eb="12">
      <t>ハマチョウ</t>
    </rPh>
    <phoneticPr fontId="9"/>
  </si>
  <si>
    <t>7-5-2 Wakihamacho Chuo-ku Kobe</t>
    <phoneticPr fontId="9"/>
  </si>
  <si>
    <t>078-222-3305</t>
    <phoneticPr fontId="9"/>
  </si>
  <si>
    <t>月～金：9:00-12:00、15:00-18:55
土：9:00-11:50</t>
    <rPh sb="0" eb="1">
      <t>ゲツ</t>
    </rPh>
    <rPh sb="2" eb="3">
      <t>キン</t>
    </rPh>
    <rPh sb="27" eb="28">
      <t>ド</t>
    </rPh>
    <phoneticPr fontId="7"/>
  </si>
  <si>
    <t>内科：ZH、TW（台湾語）</t>
    <rPh sb="0" eb="2">
      <t>ナイカ</t>
    </rPh>
    <rPh sb="9" eb="12">
      <t>タイワンゴ</t>
    </rPh>
    <phoneticPr fontId="9"/>
  </si>
  <si>
    <t>ZH
TW（台湾語）</t>
    <rPh sb="6" eb="9">
      <t>タイワンゴ</t>
    </rPh>
    <phoneticPr fontId="13"/>
  </si>
  <si>
    <t>ZH
TW（台湾語）</t>
    <rPh sb="6" eb="9">
      <t>タイワンゴ</t>
    </rPh>
    <phoneticPr fontId="20"/>
  </si>
  <si>
    <t>28兵庫県</t>
    <phoneticPr fontId="10"/>
  </si>
  <si>
    <t>神戸国際医療連携クリニック</t>
    <rPh sb="0" eb="8">
      <t>コウベコクサイイリョウレンケイ</t>
    </rPh>
    <phoneticPr fontId="9"/>
  </si>
  <si>
    <t>Ｋobe　International 
Collaboration Clinic</t>
    <phoneticPr fontId="9"/>
  </si>
  <si>
    <t>650-0001</t>
    <phoneticPr fontId="9"/>
  </si>
  <si>
    <t>神戸市中央区加納町1-3-2
コトノハコ神戸1階</t>
    <rPh sb="0" eb="2">
      <t>コウベ</t>
    </rPh>
    <rPh sb="2" eb="3">
      <t>シ</t>
    </rPh>
    <rPh sb="3" eb="6">
      <t>チュウオウク</t>
    </rPh>
    <rPh sb="6" eb="9">
      <t>カノウチョウ</t>
    </rPh>
    <rPh sb="20" eb="22">
      <t>コウベ</t>
    </rPh>
    <rPh sb="23" eb="24">
      <t>カイ</t>
    </rPh>
    <phoneticPr fontId="9"/>
  </si>
  <si>
    <t xml:space="preserve"> 1-3-2 Kano-cho, Chuo-ku, Kobe, Hyogo,
650－0001　JAPAN</t>
    <phoneticPr fontId="9"/>
  </si>
  <si>
    <t>078-221-5777</t>
    <phoneticPr fontId="9"/>
  </si>
  <si>
    <t xml:space="preserve">月～土曜日
9：00-12：00
（予約制）
</t>
    <rPh sb="0" eb="1">
      <t>ゲツ</t>
    </rPh>
    <rPh sb="18" eb="21">
      <t>ヨヤクセイ</t>
    </rPh>
    <phoneticPr fontId="7"/>
  </si>
  <si>
    <t>https://kicc-medical.jp/</t>
    <phoneticPr fontId="1"/>
  </si>
  <si>
    <t>internal Medicine：内科
Radiology：放射線科</t>
    <rPh sb="18" eb="20">
      <t>ナイカ</t>
    </rPh>
    <rPh sb="31" eb="35">
      <t>ホウシャセンカ</t>
    </rPh>
    <phoneticPr fontId="9"/>
  </si>
  <si>
    <t>VISA/MASTER
/JCB/AMERICANEXPRESS/DINERS/DISCOVER/UNIONPAY</t>
    <phoneticPr fontId="9"/>
  </si>
  <si>
    <t>なし</t>
    <phoneticPr fontId="9"/>
  </si>
  <si>
    <t>○</t>
    <phoneticPr fontId="7"/>
  </si>
  <si>
    <t>EN
ZH
KO
月～土曜日
9：00－12：00</t>
    <rPh sb="9" eb="10">
      <t>ゲツ</t>
    </rPh>
    <rPh sb="11" eb="14">
      <t>ドヨウビ</t>
    </rPh>
    <phoneticPr fontId="9"/>
  </si>
  <si>
    <t>EN
月～土曜日
9：00－12：00</t>
    <phoneticPr fontId="9"/>
  </si>
  <si>
    <t>EN
ZH
KO
月～土曜日
9：00－17:00
（その都度手配）</t>
    <rPh sb="9" eb="10">
      <t>ガツ</t>
    </rPh>
    <rPh sb="11" eb="14">
      <t>ドヨウビ</t>
    </rPh>
    <rPh sb="29" eb="31">
      <t>ツド</t>
    </rPh>
    <rPh sb="31" eb="33">
      <t>テハイ</t>
    </rPh>
    <phoneticPr fontId="9"/>
  </si>
  <si>
    <t>EN
ZH
KO
月～土曜日
9：00～17:00　（その都度手配）</t>
    <rPh sb="9" eb="10">
      <t>ガツ</t>
    </rPh>
    <rPh sb="11" eb="14">
      <t>ドヨウビ</t>
    </rPh>
    <rPh sb="29" eb="31">
      <t>ツド</t>
    </rPh>
    <rPh sb="31" eb="33">
      <t>テハイ</t>
    </rPh>
    <phoneticPr fontId="9"/>
  </si>
  <si>
    <t>医療法人社団小川医院</t>
    <phoneticPr fontId="9"/>
  </si>
  <si>
    <t>OGAWA-CLINIC</t>
    <phoneticPr fontId="9"/>
  </si>
  <si>
    <t>660-0083</t>
    <phoneticPr fontId="9"/>
  </si>
  <si>
    <t>兵庫県尼崎市道意町4丁目40番地の3</t>
    <rPh sb="0" eb="3">
      <t>ヒョウゴケン</t>
    </rPh>
    <rPh sb="3" eb="6">
      <t>アマガサキシ</t>
    </rPh>
    <rPh sb="6" eb="9">
      <t>ドイチョウ</t>
    </rPh>
    <rPh sb="10" eb="12">
      <t>チョウメ</t>
    </rPh>
    <rPh sb="14" eb="16">
      <t>バンチ</t>
    </rPh>
    <phoneticPr fontId="9"/>
  </si>
  <si>
    <t>4-40-2Doi-cho,Amagasaki</t>
    <phoneticPr fontId="9"/>
  </si>
  <si>
    <t>06-6416-7789</t>
    <phoneticPr fontId="9"/>
  </si>
  <si>
    <t>月-水、金：8:30～12：00、17:00～19:00
木、土：8:30～12:00　　　　　　　　　　　　　　　　　　　</t>
    <rPh sb="0" eb="1">
      <t>ゲツ</t>
    </rPh>
    <rPh sb="2" eb="3">
      <t>スイ</t>
    </rPh>
    <rPh sb="4" eb="5">
      <t>キン</t>
    </rPh>
    <rPh sb="29" eb="30">
      <t>モク</t>
    </rPh>
    <rPh sb="31" eb="32">
      <t>ド</t>
    </rPh>
    <phoneticPr fontId="7"/>
  </si>
  <si>
    <t>http://www.ogawa-iin.jp/（日本語）</t>
    <rPh sb="25" eb="27">
      <t>ニホン</t>
    </rPh>
    <rPh sb="27" eb="28">
      <t>ゴ</t>
    </rPh>
    <phoneticPr fontId="9"/>
  </si>
  <si>
    <t>内科：EN、TL
美容外科：EN、TL
循環器内科：EN、TL
脳神経外科：EN、TL</t>
    <phoneticPr fontId="9"/>
  </si>
  <si>
    <t>VISA
MASTER
AMEX
JCB</t>
    <phoneticPr fontId="9"/>
  </si>
  <si>
    <t>EN
TL</t>
    <phoneticPr fontId="13"/>
  </si>
  <si>
    <t>EN
TL</t>
  </si>
  <si>
    <t>2811 阪神</t>
  </si>
  <si>
    <t>医療法人社団ふかえ医院</t>
    <rPh sb="9" eb="11">
      <t>イイン</t>
    </rPh>
    <phoneticPr fontId="9"/>
  </si>
  <si>
    <t>fukae clinic</t>
    <phoneticPr fontId="9"/>
  </si>
  <si>
    <t>660-0052</t>
    <phoneticPr fontId="9"/>
  </si>
  <si>
    <t>兵庫県尼崎市七松町1-10-20</t>
    <rPh sb="0" eb="3">
      <t>ヒョウゴケン</t>
    </rPh>
    <rPh sb="3" eb="6">
      <t>アマガサキシ</t>
    </rPh>
    <rPh sb="6" eb="9">
      <t>ナナマツチョウ</t>
    </rPh>
    <phoneticPr fontId="9"/>
  </si>
  <si>
    <t>1-10-20 nanamatu-cho.Amagasakishi</t>
    <phoneticPr fontId="9"/>
  </si>
  <si>
    <t>06-6419-1155</t>
    <phoneticPr fontId="9"/>
  </si>
  <si>
    <t>日～木9:00-11:45
月～水15:00-17:45</t>
    <rPh sb="0" eb="1">
      <t>ニチ</t>
    </rPh>
    <rPh sb="2" eb="3">
      <t>モク</t>
    </rPh>
    <rPh sb="14" eb="15">
      <t>ゲツ</t>
    </rPh>
    <rPh sb="16" eb="17">
      <t>スイ</t>
    </rPh>
    <phoneticPr fontId="7"/>
  </si>
  <si>
    <t>www.fukae-clinic.com（日本語）</t>
    <rPh sb="21" eb="24">
      <t>ニホンゴ</t>
    </rPh>
    <phoneticPr fontId="9"/>
  </si>
  <si>
    <t>整形外科：EN</t>
    <rPh sb="0" eb="2">
      <t>セイケイ</t>
    </rPh>
    <rPh sb="2" eb="4">
      <t>ゲカ</t>
    </rPh>
    <phoneticPr fontId="9"/>
  </si>
  <si>
    <t>山戸外科医院</t>
    <phoneticPr fontId="9"/>
  </si>
  <si>
    <t>Kazuaki Yamato MD. Yamato Clinic</t>
    <phoneticPr fontId="9"/>
  </si>
  <si>
    <t>662-0863</t>
    <phoneticPr fontId="9"/>
  </si>
  <si>
    <t>兵庫県西宮市室川町4-23</t>
    <rPh sb="0" eb="3">
      <t>ヒョウゴケン</t>
    </rPh>
    <rPh sb="3" eb="6">
      <t>ニシノミヤシ</t>
    </rPh>
    <rPh sb="6" eb="9">
      <t>ムロカワチョウ</t>
    </rPh>
    <phoneticPr fontId="9"/>
  </si>
  <si>
    <t>4-23.Murokawa,Nishinomiya,JAPAN</t>
    <phoneticPr fontId="9"/>
  </si>
  <si>
    <t>0798-72-3323</t>
    <phoneticPr fontId="9"/>
  </si>
  <si>
    <t>外国語対応できる曜日と日時
月・金9:00-12:00、17:00-19:00
火.水9:00-12:00
他の診療時間は外国語対応不可</t>
    <rPh sb="0" eb="3">
      <t>ガイコクゴ</t>
    </rPh>
    <rPh sb="3" eb="5">
      <t>タイオウ</t>
    </rPh>
    <rPh sb="8" eb="10">
      <t>ヨウビ</t>
    </rPh>
    <rPh sb="11" eb="13">
      <t>ニチジ</t>
    </rPh>
    <rPh sb="14" eb="15">
      <t>ゲツ</t>
    </rPh>
    <rPh sb="16" eb="17">
      <t>キン</t>
    </rPh>
    <rPh sb="40" eb="41">
      <t>ヒ</t>
    </rPh>
    <rPh sb="42" eb="43">
      <t>スイ</t>
    </rPh>
    <rPh sb="54" eb="55">
      <t>ホカ</t>
    </rPh>
    <rPh sb="56" eb="58">
      <t>シンリョウ</t>
    </rPh>
    <rPh sb="58" eb="60">
      <t>ジカン</t>
    </rPh>
    <rPh sb="61" eb="64">
      <t>ガイコクゴ</t>
    </rPh>
    <rPh sb="64" eb="66">
      <t>タイオウ</t>
    </rPh>
    <rPh sb="66" eb="68">
      <t>フカ</t>
    </rPh>
    <phoneticPr fontId="1"/>
  </si>
  <si>
    <t>外科、整形：EN、ZH</t>
    <rPh sb="0" eb="2">
      <t>ゲカ</t>
    </rPh>
    <rPh sb="3" eb="5">
      <t>セイケイ</t>
    </rPh>
    <phoneticPr fontId="9"/>
  </si>
  <si>
    <t>ありがとう芦屋クリニック</t>
    <phoneticPr fontId="9"/>
  </si>
  <si>
    <t>ArigatouAshiyaClinic</t>
    <phoneticPr fontId="9"/>
  </si>
  <si>
    <t>659-0093</t>
    <phoneticPr fontId="9"/>
  </si>
  <si>
    <t>兵庫県芦屋市船戸町3丁目24番1号MTビル1階</t>
    <rPh sb="0" eb="3">
      <t>ヒョウゴケン</t>
    </rPh>
    <phoneticPr fontId="7"/>
  </si>
  <si>
    <t>3-24-1-1,Funadocho,AshiyaCity,Hyogo,659-0093</t>
    <phoneticPr fontId="9"/>
  </si>
  <si>
    <t>0797-31-3939</t>
    <phoneticPr fontId="9"/>
  </si>
  <si>
    <t>月/水/木/金：8:30-11:30、12:30-15:00
土：8:30-11:30</t>
    <phoneticPr fontId="7"/>
  </si>
  <si>
    <t>https://www.arigatouashiya.com/(日本語)</t>
    <phoneticPr fontId="9"/>
  </si>
  <si>
    <t>内科：EN、ES
外科：EN、ES</t>
    <phoneticPr fontId="9"/>
  </si>
  <si>
    <t>VISA
MASTER</t>
    <phoneticPr fontId="9"/>
  </si>
  <si>
    <t>医療法人順生会芦屋グランデクリニック</t>
    <rPh sb="0" eb="2">
      <t>イリョウ</t>
    </rPh>
    <rPh sb="2" eb="4">
      <t>ホウジン</t>
    </rPh>
    <rPh sb="4" eb="6">
      <t>ヨリキ</t>
    </rPh>
    <rPh sb="6" eb="7">
      <t>カイ</t>
    </rPh>
    <rPh sb="7" eb="9">
      <t>アシヤ</t>
    </rPh>
    <phoneticPr fontId="9"/>
  </si>
  <si>
    <t>Ashiya Grande Clinic</t>
    <phoneticPr fontId="9"/>
  </si>
  <si>
    <t>659-0071</t>
    <phoneticPr fontId="9"/>
  </si>
  <si>
    <t>兵庫県芦屋市前田町3番5号</t>
    <rPh sb="0" eb="3">
      <t>ヒョウゴケン</t>
    </rPh>
    <rPh sb="10" eb="11">
      <t>バン</t>
    </rPh>
    <rPh sb="12" eb="13">
      <t>ゴウ</t>
    </rPh>
    <phoneticPr fontId="9"/>
  </si>
  <si>
    <t>3-5 Maeda-cho Ashiya city</t>
    <phoneticPr fontId="9"/>
  </si>
  <si>
    <t>0797-22-8000</t>
    <phoneticPr fontId="9"/>
  </si>
  <si>
    <t>月～金：9:00～12:30,15:00～19:00
土：9:00～12:30</t>
    <phoneticPr fontId="7"/>
  </si>
  <si>
    <t>http://www.jyunseikai.com</t>
    <phoneticPr fontId="9"/>
  </si>
  <si>
    <t>内科：EN、FR
整形外科：EN、FR
形成外科：EN、FR</t>
    <rPh sb="9" eb="11">
      <t>セイケイ</t>
    </rPh>
    <rPh sb="11" eb="13">
      <t>ゲカ</t>
    </rPh>
    <rPh sb="20" eb="22">
      <t>ケイセイ</t>
    </rPh>
    <rPh sb="22" eb="24">
      <t>ゲカ</t>
    </rPh>
    <phoneticPr fontId="9"/>
  </si>
  <si>
    <t>VISA
JCB</t>
    <phoneticPr fontId="9"/>
  </si>
  <si>
    <t>EN
FR</t>
  </si>
  <si>
    <t>萩原眼科クリニック</t>
    <phoneticPr fontId="9"/>
  </si>
  <si>
    <t>Hagihara Eye Clinic</t>
    <phoneticPr fontId="9"/>
  </si>
  <si>
    <t>660-0877</t>
    <phoneticPr fontId="9"/>
  </si>
  <si>
    <t>兵庫県尼崎市宮内町2－42</t>
    <rPh sb="0" eb="3">
      <t>ヒョウゴケン</t>
    </rPh>
    <rPh sb="3" eb="6">
      <t>アマガサキシ</t>
    </rPh>
    <rPh sb="6" eb="9">
      <t>ミヤウチチョウ</t>
    </rPh>
    <phoneticPr fontId="9"/>
  </si>
  <si>
    <t>2-42 Miyauchi-cho, Amagasaki City, Hyogo Prefecture</t>
    <phoneticPr fontId="9"/>
  </si>
  <si>
    <t>06-6411-5853</t>
    <phoneticPr fontId="9"/>
  </si>
  <si>
    <t>月～土　　9:00-12:00
月・火・水・金　4:30-7:00</t>
    <rPh sb="0" eb="1">
      <t>ゲツ</t>
    </rPh>
    <rPh sb="2" eb="3">
      <t>ド</t>
    </rPh>
    <rPh sb="16" eb="17">
      <t>ゲツ</t>
    </rPh>
    <rPh sb="18" eb="19">
      <t>カ</t>
    </rPh>
    <rPh sb="20" eb="21">
      <t>スイ</t>
    </rPh>
    <rPh sb="22" eb="23">
      <t>キン</t>
    </rPh>
    <phoneticPr fontId="7"/>
  </si>
  <si>
    <t>http://www.hagiharaganka.jp/</t>
    <phoneticPr fontId="9"/>
  </si>
  <si>
    <t>眼科：EN</t>
    <rPh sb="0" eb="2">
      <t>ガンカ</t>
    </rPh>
    <phoneticPr fontId="9"/>
  </si>
  <si>
    <t>ＥN</t>
    <phoneticPr fontId="13"/>
  </si>
  <si>
    <t>ＥN</t>
  </si>
  <si>
    <t>ＥN</t>
    <phoneticPr fontId="9"/>
  </si>
  <si>
    <t>やまだクリニック</t>
    <phoneticPr fontId="9"/>
  </si>
  <si>
    <t>Yamada Clinic</t>
    <phoneticPr fontId="9"/>
  </si>
  <si>
    <t>666-0033</t>
    <phoneticPr fontId="9"/>
  </si>
  <si>
    <t>兵庫県川西市栄町12-8三宝ビル６F</t>
    <rPh sb="0" eb="3">
      <t>ヒョウゴケン</t>
    </rPh>
    <rPh sb="3" eb="5">
      <t>カワニシ</t>
    </rPh>
    <rPh sb="5" eb="6">
      <t>シ</t>
    </rPh>
    <rPh sb="6" eb="8">
      <t>サカエマチ</t>
    </rPh>
    <rPh sb="12" eb="14">
      <t>サンポウ</t>
    </rPh>
    <phoneticPr fontId="9"/>
  </si>
  <si>
    <t xml:space="preserve">6F Sanpo Build.12-8　Sakae-m,achi,　Kawaniasi </t>
    <phoneticPr fontId="9"/>
  </si>
  <si>
    <t>072-758-8125</t>
    <phoneticPr fontId="9"/>
  </si>
  <si>
    <t>月木金：8:30-19時
火水土：8：30-17時
日・祝日：休診</t>
    <rPh sb="1" eb="2">
      <t>モク</t>
    </rPh>
    <rPh sb="2" eb="3">
      <t>キン</t>
    </rPh>
    <rPh sb="11" eb="12">
      <t>ジ</t>
    </rPh>
    <rPh sb="13" eb="14">
      <t>カ</t>
    </rPh>
    <rPh sb="14" eb="15">
      <t>スイ</t>
    </rPh>
    <rPh sb="15" eb="16">
      <t>ド</t>
    </rPh>
    <rPh sb="24" eb="25">
      <t>ジ</t>
    </rPh>
    <rPh sb="31" eb="33">
      <t>キュウシン</t>
    </rPh>
    <phoneticPr fontId="7"/>
  </si>
  <si>
    <t>http://www.all-for-smile.com/（日本語）</t>
    <rPh sb="30" eb="33">
      <t>ニホンゴ</t>
    </rPh>
    <phoneticPr fontId="9"/>
  </si>
  <si>
    <t xml:space="preserve">皮膚科：EN、ZH
形成外科：EN、ZH
美容外科：EN、ZH
</t>
    <phoneticPr fontId="7"/>
  </si>
  <si>
    <t>エバラこどもクリニック</t>
    <phoneticPr fontId="9"/>
  </si>
  <si>
    <t>Ebara Children's Clinic</t>
    <phoneticPr fontId="9"/>
  </si>
  <si>
    <t>669-1546</t>
    <phoneticPr fontId="9"/>
  </si>
  <si>
    <t>兵庫県三田市弥生が丘1-11　フラワータウン駅ビル7F</t>
    <rPh sb="22" eb="23">
      <t>エキ</t>
    </rPh>
    <phoneticPr fontId="9"/>
  </si>
  <si>
    <t>1-11Yayoigaoka,Sanda,Hyogo</t>
    <phoneticPr fontId="9"/>
  </si>
  <si>
    <t>079-562-8580</t>
    <phoneticPr fontId="9"/>
  </si>
  <si>
    <t>月～土：8:45～12:15
月～金：15:15～19:00</t>
    <rPh sb="0" eb="1">
      <t>ゲツ</t>
    </rPh>
    <rPh sb="2" eb="3">
      <t>ド</t>
    </rPh>
    <rPh sb="15" eb="16">
      <t>ゲツ</t>
    </rPh>
    <rPh sb="17" eb="18">
      <t>キン</t>
    </rPh>
    <phoneticPr fontId="7"/>
  </si>
  <si>
    <t>http://www.ebara-clinic.jp/</t>
    <phoneticPr fontId="9"/>
  </si>
  <si>
    <t>小児科：EN、ZH、ＴＷ</t>
    <phoneticPr fontId="7"/>
  </si>
  <si>
    <t>一次医療</t>
    <rPh sb="0" eb="2">
      <t>イチジ</t>
    </rPh>
    <rPh sb="2" eb="4">
      <t>イリョウ</t>
    </rPh>
    <phoneticPr fontId="9"/>
  </si>
  <si>
    <t>EＮ
ZH
ＴＷ
診療時間内</t>
    <rPh sb="9" eb="11">
      <t>シンリョウ</t>
    </rPh>
    <rPh sb="11" eb="14">
      <t>ジカンナイ</t>
    </rPh>
    <phoneticPr fontId="13"/>
  </si>
  <si>
    <t>診療時間内</t>
    <rPh sb="0" eb="2">
      <t>シンリョウ</t>
    </rPh>
    <rPh sb="2" eb="5">
      <t>ジカンナイ</t>
    </rPh>
    <phoneticPr fontId="21"/>
  </si>
  <si>
    <t>高砂市民病院</t>
    <rPh sb="0" eb="4">
      <t>タカサゴシミン</t>
    </rPh>
    <rPh sb="4" eb="6">
      <t>ビョウイン</t>
    </rPh>
    <phoneticPr fontId="9"/>
  </si>
  <si>
    <t>Takasago Municipal Hospital</t>
    <phoneticPr fontId="9"/>
  </si>
  <si>
    <t>676-8585</t>
    <phoneticPr fontId="9"/>
  </si>
  <si>
    <t>兵庫県高砂市荒井町紙町３３番１号</t>
    <rPh sb="0" eb="3">
      <t>ヒョウゴケン</t>
    </rPh>
    <rPh sb="3" eb="6">
      <t>タカサゴシ</t>
    </rPh>
    <rPh sb="6" eb="9">
      <t>アライチョウ</t>
    </rPh>
    <rPh sb="9" eb="11">
      <t>カミマチ</t>
    </rPh>
    <rPh sb="13" eb="14">
      <t>バン</t>
    </rPh>
    <rPh sb="15" eb="16">
      <t>ゴウ</t>
    </rPh>
    <phoneticPr fontId="9"/>
  </si>
  <si>
    <t>33-1,Araicho-Kamimachi,Takasago-City,Hyogo,676-8585,JAPAN</t>
    <phoneticPr fontId="9"/>
  </si>
  <si>
    <t>079-442-3981</t>
    <phoneticPr fontId="9"/>
  </si>
  <si>
    <t>8:45～17:00（通常開業時間）</t>
    <phoneticPr fontId="7"/>
  </si>
  <si>
    <t>https://www.hospital-takasago.jp(日本語）</t>
    <phoneticPr fontId="9"/>
  </si>
  <si>
    <t>内科：EN
整形外科：EN
皮膚科：EN</t>
    <rPh sb="6" eb="8">
      <t>セイケイ</t>
    </rPh>
    <rPh sb="8" eb="10">
      <t>ゲカ</t>
    </rPh>
    <rPh sb="14" eb="17">
      <t>ヒフカ</t>
    </rPh>
    <phoneticPr fontId="9"/>
  </si>
  <si>
    <t>VISA
MASTER
JCB
アメリカンエキスプレス
ダイナースクラブ</t>
    <phoneticPr fontId="9"/>
  </si>
  <si>
    <t xml:space="preserve">第４日曜
二次救急
</t>
    <rPh sb="0" eb="1">
      <t>ダイ</t>
    </rPh>
    <rPh sb="2" eb="4">
      <t>ニチヨウ</t>
    </rPh>
    <rPh sb="5" eb="7">
      <t>ニジ</t>
    </rPh>
    <rPh sb="7" eb="9">
      <t>キュウキュウ</t>
    </rPh>
    <phoneticPr fontId="9"/>
  </si>
  <si>
    <t>●日本エマージェンシーアシスタス（株）による電話医療通訳。
●対応言語…ＥＮ、ＺＨ、ＫＯ、ＵＩ、ＮＥ、ＴＬ、ＥＳ、ＰＴ、ＩＤ、ＩＴ、ＦＲ、ＤＥ、ＲＵ、ＴＨ、ＭＳ、ＫＭ、ＭＹ
●対応可能日時…24時間365日対応。</t>
    <rPh sb="1" eb="3">
      <t>ニホン</t>
    </rPh>
    <rPh sb="16" eb="19">
      <t>カブ</t>
    </rPh>
    <rPh sb="22" eb="24">
      <t>デンワ</t>
    </rPh>
    <rPh sb="24" eb="26">
      <t>イリョウ</t>
    </rPh>
    <rPh sb="26" eb="28">
      <t>ツウヤク</t>
    </rPh>
    <rPh sb="88" eb="90">
      <t>タイオウ</t>
    </rPh>
    <rPh sb="90" eb="92">
      <t>カノウ</t>
    </rPh>
    <rPh sb="92" eb="94">
      <t>ニチジ</t>
    </rPh>
    <phoneticPr fontId="1"/>
  </si>
  <si>
    <t>医療法人社団まえだクリニック</t>
    <rPh sb="0" eb="2">
      <t>イリョウ</t>
    </rPh>
    <rPh sb="2" eb="4">
      <t>ホウジン</t>
    </rPh>
    <rPh sb="4" eb="6">
      <t>シャダン</t>
    </rPh>
    <phoneticPr fontId="9"/>
  </si>
  <si>
    <t>Maeda clinic</t>
  </si>
  <si>
    <t>675-1334</t>
  </si>
  <si>
    <t>兵庫県小野市大島町710-1</t>
    <rPh sb="0" eb="3">
      <t>ヒョウゴケン</t>
    </rPh>
    <rPh sb="3" eb="6">
      <t>オノシ</t>
    </rPh>
    <rPh sb="6" eb="9">
      <t>オオシマチョウ</t>
    </rPh>
    <phoneticPr fontId="9"/>
  </si>
  <si>
    <t>710-1,oshima-cho,Ono</t>
  </si>
  <si>
    <t>0794-64-0771</t>
  </si>
  <si>
    <t>月火木金：9:00～11:30、16:00～19:00
土日：9:00～12:00</t>
    <rPh sb="0" eb="1">
      <t>ツキ</t>
    </rPh>
    <rPh sb="1" eb="2">
      <t>カ</t>
    </rPh>
    <rPh sb="2" eb="3">
      <t>モク</t>
    </rPh>
    <rPh sb="3" eb="4">
      <t>キン</t>
    </rPh>
    <rPh sb="28" eb="30">
      <t>ドニチ</t>
    </rPh>
    <phoneticPr fontId="9"/>
  </si>
  <si>
    <t>外科、内科、消化器科：EN</t>
    <rPh sb="0" eb="2">
      <t>ゲカ</t>
    </rPh>
    <rPh sb="3" eb="5">
      <t>ナイカ</t>
    </rPh>
    <rPh sb="6" eb="9">
      <t>ショウカキ</t>
    </rPh>
    <rPh sb="9" eb="10">
      <t>カ</t>
    </rPh>
    <phoneticPr fontId="1"/>
  </si>
  <si>
    <t>VISA,MASTER,JCB,AMEX</t>
  </si>
  <si>
    <t>PayPay,d払い,au Pay,iD,Quic Pay,楽天Edy,nanaco,WAON,LINE Pay,交通系</t>
    <rPh sb="8" eb="9">
      <t>ハラ</t>
    </rPh>
    <rPh sb="30" eb="32">
      <t>ラクテン</t>
    </rPh>
    <rPh sb="57" eb="60">
      <t>コウツウケイ</t>
    </rPh>
    <phoneticPr fontId="1"/>
  </si>
  <si>
    <t>28兵庫県</t>
    <phoneticPr fontId="33"/>
  </si>
  <si>
    <t>市立加西病院</t>
    <rPh sb="0" eb="2">
      <t>シリツ</t>
    </rPh>
    <rPh sb="2" eb="4">
      <t>カサイ</t>
    </rPh>
    <rPh sb="4" eb="6">
      <t>ビョウイン</t>
    </rPh>
    <phoneticPr fontId="9"/>
  </si>
  <si>
    <t>Kasai　City　Hospital</t>
    <phoneticPr fontId="9"/>
  </si>
  <si>
    <t>675-2393</t>
    <phoneticPr fontId="9"/>
  </si>
  <si>
    <t>兵庫県加西市北条町横尾1-13</t>
    <rPh sb="0" eb="3">
      <t>ヒョウゴケン</t>
    </rPh>
    <rPh sb="3" eb="6">
      <t>カサイシ</t>
    </rPh>
    <rPh sb="6" eb="9">
      <t>ホウジョウチョウ</t>
    </rPh>
    <rPh sb="9" eb="11">
      <t>ヨコオ</t>
    </rPh>
    <phoneticPr fontId="1"/>
  </si>
  <si>
    <t>1-13 Hojocho Yokoo, Kasai, Hyogo</t>
    <phoneticPr fontId="1"/>
  </si>
  <si>
    <t>0790-42-2200</t>
    <phoneticPr fontId="9"/>
  </si>
  <si>
    <t>月～金　8：30～11:30</t>
    <rPh sb="0" eb="1">
      <t>ゲツ</t>
    </rPh>
    <rPh sb="2" eb="3">
      <t>キン</t>
    </rPh>
    <phoneticPr fontId="1"/>
  </si>
  <si>
    <t>https://www.city.kasai.hyogo.jp/site/hospital/</t>
    <phoneticPr fontId="9"/>
  </si>
  <si>
    <t>内科、外科、整形外科
EN,ZH,KO,RU,ID,MS,ES,PT,MN,FR,DE,TL,NE,VI,TH,SI,HI,IT,KM</t>
    <rPh sb="0" eb="2">
      <t>ナイカ</t>
    </rPh>
    <rPh sb="3" eb="5">
      <t>ゲカ</t>
    </rPh>
    <rPh sb="6" eb="10">
      <t>セイケイゲカ</t>
    </rPh>
    <phoneticPr fontId="7"/>
  </si>
  <si>
    <t>VISA　
Master
JCB
AMERICAN
EXPRESS
DAINERS</t>
    <phoneticPr fontId="9"/>
  </si>
  <si>
    <t>第二次救急医療機関</t>
    <rPh sb="0" eb="1">
      <t>ダイ</t>
    </rPh>
    <rPh sb="1" eb="3">
      <t>ニジ</t>
    </rPh>
    <rPh sb="3" eb="5">
      <t>キュウキュウ</t>
    </rPh>
    <rPh sb="5" eb="7">
      <t>イリョウ</t>
    </rPh>
    <phoneticPr fontId="9"/>
  </si>
  <si>
    <t>可
東和通訳センター</t>
    <rPh sb="0" eb="1">
      <t>カ</t>
    </rPh>
    <rPh sb="3" eb="5">
      <t>トウワ</t>
    </rPh>
    <rPh sb="5" eb="7">
      <t>ツウヤク</t>
    </rPh>
    <phoneticPr fontId="9"/>
  </si>
  <si>
    <t>電話通訳 24h365日
EN,ZH,KO,RU,ID,MS,ES,PT,MN,FR,DE,TL,NE,VI,TH,SI,HI,IT,KM,MY,BN,
ビデオ電話通訳
24h365日
EN,ZH,KO,ES,PT
ビデオ電話通訳
平日9時～17時半
NE,VT</t>
    <rPh sb="0" eb="2">
      <t>デンワ</t>
    </rPh>
    <rPh sb="2" eb="4">
      <t>ツウヤク</t>
    </rPh>
    <rPh sb="11" eb="12">
      <t>ニチ</t>
    </rPh>
    <rPh sb="81" eb="83">
      <t>デンワ</t>
    </rPh>
    <rPh sb="83" eb="85">
      <t>ツウヤク</t>
    </rPh>
    <rPh sb="92" eb="93">
      <t>ニチ</t>
    </rPh>
    <rPh sb="117" eb="119">
      <t>ヘイジツ</t>
    </rPh>
    <rPh sb="120" eb="121">
      <t>ジ</t>
    </rPh>
    <rPh sb="124" eb="125">
      <t>ジ</t>
    </rPh>
    <rPh sb="125" eb="126">
      <t>ハン</t>
    </rPh>
    <phoneticPr fontId="9"/>
  </si>
  <si>
    <t>兵庫県立はりま姫路総合医療センター</t>
    <rPh sb="0" eb="2">
      <t>ヒョウゴ</t>
    </rPh>
    <rPh sb="2" eb="4">
      <t>ケンリツ</t>
    </rPh>
    <rPh sb="7" eb="9">
      <t>ヒメジ</t>
    </rPh>
    <rPh sb="9" eb="11">
      <t>ソウゴウ</t>
    </rPh>
    <rPh sb="11" eb="13">
      <t>イリョウ</t>
    </rPh>
    <phoneticPr fontId="9"/>
  </si>
  <si>
    <t>Hyogo　Prefectural　Harima-Himeji General Medical Center</t>
  </si>
  <si>
    <t>670-8560</t>
  </si>
  <si>
    <t>兵庫県姫路市神屋町3丁目264番地</t>
    <rPh sb="0" eb="3">
      <t>ヒョウゴケン</t>
    </rPh>
    <rPh sb="3" eb="6">
      <t>ヒメジシ</t>
    </rPh>
    <rPh sb="6" eb="9">
      <t>カミヤチョウ</t>
    </rPh>
    <rPh sb="10" eb="12">
      <t>チョウメ</t>
    </rPh>
    <rPh sb="15" eb="17">
      <t>バンチ</t>
    </rPh>
    <phoneticPr fontId="9"/>
  </si>
  <si>
    <t>3-264 Kamiya-ｃｈｏ Himeji City
HYOGO 670-8560 JAPAN</t>
  </si>
  <si>
    <t>079-289-5080</t>
  </si>
  <si>
    <t>月‐金：8:30-11:30
（救急外来24時間対応)
土日・祝日：救急外来24時間対応</t>
    <rPh sb="28" eb="30">
      <t>ドニチ</t>
    </rPh>
    <rPh sb="31" eb="33">
      <t>シュクジツ</t>
    </rPh>
    <rPh sb="34" eb="36">
      <t>キュウキュウ</t>
    </rPh>
    <rPh sb="36" eb="38">
      <t>ガイライ</t>
    </rPh>
    <phoneticPr fontId="7"/>
  </si>
  <si>
    <t>https://hgmc.hyogo.jp</t>
  </si>
  <si>
    <t>消化器内科：EN、小児科：EN、緩和ケア内科：EN、整形外科：EN、循環器内科：EN
リハビリテーション科：EN、腎臓内科：EN、外科：EN・消化器外科：EN
感染症内科：EN、麻酔科：EN・ペインクリニック科：EN、脳神経外科：EN、
心臓血管外科：EN、形成外科：EN</t>
    <rPh sb="0" eb="3">
      <t>ショウカキ</t>
    </rPh>
    <rPh sb="3" eb="5">
      <t>ナイカ</t>
    </rPh>
    <rPh sb="9" eb="12">
      <t>ショウニカ</t>
    </rPh>
    <rPh sb="16" eb="18">
      <t>カンワ</t>
    </rPh>
    <rPh sb="20" eb="22">
      <t>ナイカ</t>
    </rPh>
    <rPh sb="26" eb="28">
      <t>セイケイ</t>
    </rPh>
    <rPh sb="28" eb="30">
      <t>ゲカ</t>
    </rPh>
    <rPh sb="34" eb="37">
      <t>ジュンカンキ</t>
    </rPh>
    <rPh sb="37" eb="39">
      <t>ナイカ</t>
    </rPh>
    <rPh sb="52" eb="53">
      <t>カ</t>
    </rPh>
    <rPh sb="57" eb="59">
      <t>ジンゾウ</t>
    </rPh>
    <rPh sb="59" eb="61">
      <t>ナイカ</t>
    </rPh>
    <rPh sb="65" eb="67">
      <t>ゲカ</t>
    </rPh>
    <rPh sb="71" eb="74">
      <t>ショウカキ</t>
    </rPh>
    <rPh sb="74" eb="76">
      <t>ゲカ</t>
    </rPh>
    <rPh sb="80" eb="83">
      <t>カンセンショウ</t>
    </rPh>
    <rPh sb="83" eb="85">
      <t>ナイカ</t>
    </rPh>
    <rPh sb="89" eb="92">
      <t>マスイカ</t>
    </rPh>
    <rPh sb="104" eb="105">
      <t>カ</t>
    </rPh>
    <rPh sb="109" eb="112">
      <t>ノウシンケイ</t>
    </rPh>
    <rPh sb="112" eb="114">
      <t>ゲカ</t>
    </rPh>
    <rPh sb="119" eb="121">
      <t>シンゾウ</t>
    </rPh>
    <rPh sb="121" eb="123">
      <t>ケッカン</t>
    </rPh>
    <rPh sb="123" eb="125">
      <t>ゲカ</t>
    </rPh>
    <rPh sb="129" eb="131">
      <t>ケイセイ</t>
    </rPh>
    <rPh sb="131" eb="133">
      <t>ゲカ</t>
    </rPh>
    <phoneticPr fontId="7"/>
  </si>
  <si>
    <t xml:space="preserve">VISA
MASTER
AMEX
JCB
DINERS
</t>
  </si>
  <si>
    <t>電子マネーｉD</t>
    <rPh sb="0" eb="2">
      <t>デンシ</t>
    </rPh>
    <phoneticPr fontId="1"/>
  </si>
  <si>
    <t>EN
月－金：9:00～17:00</t>
  </si>
  <si>
    <t>翻訳アプリＥＮ</t>
    <rPh sb="0" eb="2">
      <t>ホンヤク</t>
    </rPh>
    <phoneticPr fontId="21"/>
  </si>
  <si>
    <t>2812 播磨姫路</t>
  </si>
  <si>
    <t>小国病院</t>
    <rPh sb="0" eb="2">
      <t>オグニ</t>
    </rPh>
    <rPh sb="2" eb="4">
      <t>ビョウイン</t>
    </rPh>
    <phoneticPr fontId="9"/>
  </si>
  <si>
    <t>OGUNI hospital</t>
    <phoneticPr fontId="9"/>
  </si>
  <si>
    <t>670-0652</t>
    <phoneticPr fontId="9"/>
  </si>
  <si>
    <t>兵庫県姫路市南条2-23</t>
    <rPh sb="0" eb="3">
      <t>ヒョウゴケン</t>
    </rPh>
    <rPh sb="3" eb="6">
      <t>ヒメジシ</t>
    </rPh>
    <rPh sb="6" eb="8">
      <t>ナンジョウ</t>
    </rPh>
    <phoneticPr fontId="9"/>
  </si>
  <si>
    <t>2-23.Nanjo.Himeji.Hyogo-pref</t>
    <phoneticPr fontId="9"/>
  </si>
  <si>
    <t>079-284-0381</t>
    <phoneticPr fontId="9"/>
  </si>
  <si>
    <t>月曜～金曜：8:30～12:30、15:30～18:00
土曜：8:30～12:30、14:30～17:00</t>
    <rPh sb="0" eb="2">
      <t>ゲツヨウ</t>
    </rPh>
    <rPh sb="3" eb="5">
      <t>キンヨウ</t>
    </rPh>
    <rPh sb="29" eb="31">
      <t>ドヨウ</t>
    </rPh>
    <phoneticPr fontId="7"/>
  </si>
  <si>
    <t>http://www.oguni-hp.com</t>
    <phoneticPr fontId="9"/>
  </si>
  <si>
    <t>産婦人科のみ
ＥＮ：午前月曜～土曜、午後火曜～土曜
ＶＩ： 午前月曜・水曜・金曜・土曜、
　　  午後水曜～土曜
ＺＨ：午前月曜～木曜・土曜、午後月曜・火曜</t>
    <rPh sb="0" eb="4">
      <t>サンフジンカ</t>
    </rPh>
    <rPh sb="10" eb="12">
      <t>ゴゼン</t>
    </rPh>
    <rPh sb="12" eb="14">
      <t>ゲツヨウ</t>
    </rPh>
    <rPh sb="15" eb="16">
      <t>ツチゴゼン</t>
    </rPh>
    <rPh sb="18" eb="20">
      <t>ゴゴ</t>
    </rPh>
    <rPh sb="20" eb="22">
      <t>カヨウ</t>
    </rPh>
    <rPh sb="23" eb="25">
      <t>ドヨウ</t>
    </rPh>
    <rPh sb="31" eb="33">
      <t>ゲツヨウ</t>
    </rPh>
    <rPh sb="41" eb="43">
      <t>ドヨウ</t>
    </rPh>
    <rPh sb="49" eb="51">
      <t>ゴゴ</t>
    </rPh>
    <rPh sb="50" eb="52">
      <t>スイヨウ</t>
    </rPh>
    <rPh sb="52" eb="54">
      <t>ドヨウゴゴ</t>
    </rPh>
    <rPh sb="71" eb="73">
      <t>ゴゴ</t>
    </rPh>
    <rPh sb="76" eb="78">
      <t>カヨウ</t>
    </rPh>
    <phoneticPr fontId="9"/>
  </si>
  <si>
    <t>VISA,MASTER,AMEX,JCB,DC,UFJ,NICOS,MUFG</t>
    <phoneticPr fontId="1"/>
  </si>
  <si>
    <t>キャッシュカードのデビッド引き落とし</t>
    <rPh sb="13" eb="14">
      <t>ヒ</t>
    </rPh>
    <rPh sb="15" eb="16">
      <t>オ</t>
    </rPh>
    <phoneticPr fontId="20"/>
  </si>
  <si>
    <t>医療法人社団汐咲会井野病院</t>
    <rPh sb="0" eb="9">
      <t>イリョウホウジンシャダンシオサキカイ</t>
    </rPh>
    <rPh sb="9" eb="13">
      <t>イノビョウイン</t>
    </rPh>
    <phoneticPr fontId="9"/>
  </si>
  <si>
    <t>INO　hospital</t>
    <phoneticPr fontId="9"/>
  </si>
  <si>
    <t>671-0102</t>
    <phoneticPr fontId="9"/>
  </si>
  <si>
    <t>兵庫県姫路市大塩町汐咲1丁目27番地</t>
    <rPh sb="0" eb="3">
      <t>ヒョウゴケン</t>
    </rPh>
    <rPh sb="3" eb="6">
      <t>ヒメジシ</t>
    </rPh>
    <rPh sb="6" eb="9">
      <t>オオシオチョウ</t>
    </rPh>
    <rPh sb="9" eb="11">
      <t>シオサキ</t>
    </rPh>
    <rPh sb="12" eb="14">
      <t>チョウメ</t>
    </rPh>
    <rPh sb="16" eb="18">
      <t>バンチ</t>
    </rPh>
    <phoneticPr fontId="9"/>
  </si>
  <si>
    <t>1-27 Shiosaki Ohshio-cho Himeji Hyogo 671-0102 Japan</t>
    <phoneticPr fontId="9"/>
  </si>
  <si>
    <t>079-254-5553</t>
    <phoneticPr fontId="9"/>
  </si>
  <si>
    <t>月～土曜　8:45～17:00</t>
    <rPh sb="0" eb="1">
      <t>ゲツ</t>
    </rPh>
    <rPh sb="2" eb="4">
      <t>ドヨウ</t>
    </rPh>
    <phoneticPr fontId="7"/>
  </si>
  <si>
    <t xml:space="preserve"> http://www.inohos.com/ino</t>
    <phoneticPr fontId="9"/>
  </si>
  <si>
    <t>内科、整形外科、眼科、婦人科、皮膚科、耳鼻咽喉科
EN、DE</t>
    <rPh sb="0" eb="2">
      <t>ナイカ</t>
    </rPh>
    <rPh sb="3" eb="7">
      <t>セイケイゲカ</t>
    </rPh>
    <rPh sb="8" eb="10">
      <t>ガンカ</t>
    </rPh>
    <rPh sb="11" eb="14">
      <t>フジンカ</t>
    </rPh>
    <rPh sb="15" eb="18">
      <t>ヒフカ</t>
    </rPh>
    <rPh sb="19" eb="24">
      <t>ジビインコウカ</t>
    </rPh>
    <phoneticPr fontId="9"/>
  </si>
  <si>
    <t>VISA,  MasterCard,  JCB,  Diners Club,  Discover Card,  American Express</t>
    <phoneticPr fontId="9"/>
  </si>
  <si>
    <t>EN、DE/8:45～17:00（DEは、月、水、金、土）</t>
    <rPh sb="21" eb="22">
      <t>ゲツ</t>
    </rPh>
    <rPh sb="23" eb="24">
      <t>スイ</t>
    </rPh>
    <rPh sb="25" eb="26">
      <t>キン</t>
    </rPh>
    <rPh sb="27" eb="28">
      <t>ド</t>
    </rPh>
    <phoneticPr fontId="9"/>
  </si>
  <si>
    <t>医療法人伯鳳会赤穂中央病院</t>
    <rPh sb="0" eb="2">
      <t>イリョウ</t>
    </rPh>
    <rPh sb="2" eb="4">
      <t>ホウジン</t>
    </rPh>
    <rPh sb="4" eb="7">
      <t>ハクホウカイ</t>
    </rPh>
    <rPh sb="7" eb="13">
      <t>アコウチュウオウビョウイン</t>
    </rPh>
    <phoneticPr fontId="9"/>
  </si>
  <si>
    <t xml:space="preserve"> Ako Central Hospital </t>
    <phoneticPr fontId="9"/>
  </si>
  <si>
    <t>678-0241</t>
    <phoneticPr fontId="9"/>
  </si>
  <si>
    <t>兵庫県赤穂市惣門町52-6</t>
    <rPh sb="0" eb="3">
      <t>ヒョウゴケン</t>
    </rPh>
    <rPh sb="3" eb="6">
      <t>アコウシ</t>
    </rPh>
    <rPh sb="6" eb="9">
      <t>ソウモンチョウ</t>
    </rPh>
    <phoneticPr fontId="9"/>
  </si>
  <si>
    <t>52-6soumon-cho,Ako</t>
    <phoneticPr fontId="9"/>
  </si>
  <si>
    <t>0791-45-1111</t>
    <phoneticPr fontId="9"/>
  </si>
  <si>
    <t>月‐金：9:00-18:00 土：9:00-13:00（救急外来24時間対応)
土：9：00-13：00（救急外来24時間対応)
日・祝日：救急外来24時間対応</t>
    <rPh sb="15" eb="16">
      <t>ド</t>
    </rPh>
    <phoneticPr fontId="7"/>
  </si>
  <si>
    <t>http://www.hakuho.or.jp/ako/</t>
    <phoneticPr fontId="9"/>
  </si>
  <si>
    <t>産婦人科：EN、ZH　循環器科：EN</t>
    <rPh sb="0" eb="4">
      <t>サンフジンカ</t>
    </rPh>
    <rPh sb="11" eb="14">
      <t>ジュンカンキ</t>
    </rPh>
    <rPh sb="14" eb="15">
      <t>カ</t>
    </rPh>
    <phoneticPr fontId="9"/>
  </si>
  <si>
    <t>VISA,MASTER,AMEX,JCB,DC,UFJ,NICOS,MUFG
MASTER
AMEX
JCB
UFJ
NICOS
DINERS
DISCOVER</t>
  </si>
  <si>
    <t>翻訳アプリ</t>
  </si>
  <si>
    <t>2808 但馬</t>
    <rPh sb="5" eb="7">
      <t>タジマ</t>
    </rPh>
    <phoneticPr fontId="1"/>
  </si>
  <si>
    <t>公立豊岡病院組合立
豊岡病院</t>
    <rPh sb="0" eb="2">
      <t>コウリツ</t>
    </rPh>
    <rPh sb="2" eb="4">
      <t>トヨオカ</t>
    </rPh>
    <rPh sb="4" eb="6">
      <t>ビョウイン</t>
    </rPh>
    <rPh sb="6" eb="8">
      <t>クミアイ</t>
    </rPh>
    <rPh sb="8" eb="9">
      <t>リツ</t>
    </rPh>
    <rPh sb="10" eb="12">
      <t>トヨオカ</t>
    </rPh>
    <rPh sb="12" eb="14">
      <t>ビョウイン</t>
    </rPh>
    <phoneticPr fontId="33"/>
  </si>
  <si>
    <t>Toyooka　Public Hospitals' Association,
Toyooka Hospital</t>
  </si>
  <si>
    <t>668-8501</t>
  </si>
  <si>
    <t>兵庫県豊岡市戸牧1094番地</t>
    <rPh sb="0" eb="14">
      <t>ジュウショ</t>
    </rPh>
    <phoneticPr fontId="33"/>
  </si>
  <si>
    <t>1094 Tobera,Toyooka,668-8501,Japan</t>
  </si>
  <si>
    <t>0796-22-6111</t>
  </si>
  <si>
    <t>月-金：8:00-11:00、12:00-15:00（救急外来24時間対応)
土日・祝日：救急外来24時間対応</t>
    <rPh sb="0" eb="1">
      <t>ゲツ</t>
    </rPh>
    <rPh sb="2" eb="3">
      <t>キン</t>
    </rPh>
    <phoneticPr fontId="7"/>
  </si>
  <si>
    <t>https://www.toyookahp-kumiai.or.jp/toyooka/</t>
  </si>
  <si>
    <t>救急科：EN
外科：EN
歯科口腔外科：EN</t>
  </si>
  <si>
    <t>VISA、MASTERCARD、JCB、
AMERICAN　EXPRESS、DINERS CLUB、DISCOVER　CARD
（深夜0時-午前8時半の間は利用不可）</t>
    <rPh sb="65" eb="67">
      <t>シンヤ</t>
    </rPh>
    <rPh sb="68" eb="69">
      <t>ジ</t>
    </rPh>
    <rPh sb="70" eb="72">
      <t>ゴゼン</t>
    </rPh>
    <rPh sb="73" eb="75">
      <t>ジハン</t>
    </rPh>
    <rPh sb="76" eb="77">
      <t>アイダ</t>
    </rPh>
    <rPh sb="78" eb="80">
      <t>リヨウ</t>
    </rPh>
    <rPh sb="80" eb="82">
      <t>フカ</t>
    </rPh>
    <phoneticPr fontId="33"/>
  </si>
  <si>
    <t>病院</t>
    <rPh sb="0" eb="2">
      <t>ビョウイン</t>
    </rPh>
    <phoneticPr fontId="33"/>
  </si>
  <si>
    <t>不定期</t>
    <rPh sb="0" eb="3">
      <t>フテイキ</t>
    </rPh>
    <phoneticPr fontId="33"/>
  </si>
  <si>
    <t>翻訳アプリ</t>
    <rPh sb="0" eb="2">
      <t>ホンヤク</t>
    </rPh>
    <phoneticPr fontId="21"/>
  </si>
  <si>
    <t>兵庫県立丹波医療センター</t>
    <rPh sb="0" eb="4">
      <t>ヒョウゴケンリツ</t>
    </rPh>
    <rPh sb="4" eb="6">
      <t>タンバ</t>
    </rPh>
    <rPh sb="6" eb="8">
      <t>イリョウ</t>
    </rPh>
    <phoneticPr fontId="7"/>
  </si>
  <si>
    <t>Hyogo　Prefectural　Ｔａｍｂａ　Medical　Center</t>
    <phoneticPr fontId="9"/>
  </si>
  <si>
    <t>669-3495</t>
    <phoneticPr fontId="9"/>
  </si>
  <si>
    <t>兵庫県丹波市氷上町石生2002-7</t>
    <rPh sb="0" eb="3">
      <t>ヒョウゴケン</t>
    </rPh>
    <rPh sb="3" eb="5">
      <t>タンバ</t>
    </rPh>
    <rPh sb="5" eb="6">
      <t>シ</t>
    </rPh>
    <rPh sb="6" eb="8">
      <t>ヒカミ</t>
    </rPh>
    <rPh sb="8" eb="9">
      <t>マチ</t>
    </rPh>
    <rPh sb="9" eb="10">
      <t>イシ</t>
    </rPh>
    <rPh sb="10" eb="11">
      <t>セイ</t>
    </rPh>
    <phoneticPr fontId="9"/>
  </si>
  <si>
    <t>2002-7Isou,Hikami-Chou,Tamba</t>
    <phoneticPr fontId="9"/>
  </si>
  <si>
    <t>0795-88-5200</t>
    <phoneticPr fontId="9"/>
  </si>
  <si>
    <t>月‐金：8:30-11:30
土日・祝日、時間外：救急外来で対応</t>
    <rPh sb="0" eb="1">
      <t>ゲツ</t>
    </rPh>
    <rPh sb="2" eb="3">
      <t>キン</t>
    </rPh>
    <rPh sb="21" eb="24">
      <t>ジカンガイ</t>
    </rPh>
    <phoneticPr fontId="7"/>
  </si>
  <si>
    <t>https://tmc.hyogo.jp/</t>
    <phoneticPr fontId="9"/>
  </si>
  <si>
    <t>内科等：ＥＮ</t>
    <rPh sb="0" eb="2">
      <t>ナイカ</t>
    </rPh>
    <rPh sb="2" eb="3">
      <t>トウ</t>
    </rPh>
    <phoneticPr fontId="9"/>
  </si>
  <si>
    <t>VISA
MASTER
AMEX
JCB
DC</t>
    <phoneticPr fontId="9"/>
  </si>
  <si>
    <t>救急医療機関</t>
    <rPh sb="0" eb="2">
      <t>キュウキュウ</t>
    </rPh>
    <rPh sb="2" eb="4">
      <t>イリョウ</t>
    </rPh>
    <rPh sb="4" eb="6">
      <t>キカン</t>
    </rPh>
    <phoneticPr fontId="9"/>
  </si>
  <si>
    <t>EN</t>
    <phoneticPr fontId="13"/>
  </si>
  <si>
    <t>ＥＮ</t>
    <phoneticPr fontId="9"/>
  </si>
  <si>
    <t>医療法人社団ゆずるは会穀内クリニック</t>
    <phoneticPr fontId="9"/>
  </si>
  <si>
    <t>KokunaiClinic</t>
    <phoneticPr fontId="9"/>
  </si>
  <si>
    <t>656-0533</t>
    <phoneticPr fontId="9"/>
  </si>
  <si>
    <t>兵庫県南あわじ市北阿万新田中40番</t>
    <phoneticPr fontId="9"/>
  </si>
  <si>
    <t>40,ShindenNaka,MinamiAwajiCity,Hyogo,656-0533</t>
    <phoneticPr fontId="9"/>
  </si>
  <si>
    <t>0799-55-0059</t>
    <phoneticPr fontId="9"/>
  </si>
  <si>
    <t>月、火、水、金：9:00-12:00,16:00-18:00
土：9:00-12:00</t>
    <phoneticPr fontId="7"/>
  </si>
  <si>
    <t>内科：EN_x000D_
外科：EN_x000D_</t>
    <phoneticPr fontId="9"/>
  </si>
  <si>
    <t>たかはしクリニック</t>
  </si>
  <si>
    <t>657-0846</t>
  </si>
  <si>
    <t>兵庫県神戸市灘区岩屋北町５丁目１−３１</t>
    <rPh sb="0" eb="3">
      <t>ヒョウゴケン</t>
    </rPh>
    <rPh sb="3" eb="6">
      <t>コウベシ</t>
    </rPh>
    <rPh sb="6" eb="8">
      <t>ナダク</t>
    </rPh>
    <rPh sb="8" eb="10">
      <t>イワヤ</t>
    </rPh>
    <rPh sb="10" eb="12">
      <t>キタマチ</t>
    </rPh>
    <rPh sb="13" eb="15">
      <t>チョウメ</t>
    </rPh>
    <phoneticPr fontId="9"/>
  </si>
  <si>
    <t xml:space="preserve">5-1-31 Iwayakita-cho, Nada-ku, Kobe </t>
  </si>
  <si>
    <t>078-882-6432</t>
  </si>
  <si>
    <t>月－土：9：00～12:00　月、火、木、金：16：00～19:00</t>
    <rPh sb="0" eb="1">
      <t>ツキ</t>
    </rPh>
    <rPh sb="2" eb="3">
      <t>ド</t>
    </rPh>
    <rPh sb="15" eb="16">
      <t>ツキ</t>
    </rPh>
    <rPh sb="17" eb="18">
      <t>ヒ</t>
    </rPh>
    <rPh sb="19" eb="20">
      <t>キ</t>
    </rPh>
    <rPh sb="21" eb="22">
      <t>キン</t>
    </rPh>
    <phoneticPr fontId="1"/>
  </si>
  <si>
    <t>http://www.takahashi-ped.com/</t>
  </si>
  <si>
    <t>総合内科、糖尿病内科、消化器内科、老年内科、小児科、皮膚科</t>
    <rPh sb="0" eb="2">
      <t>ソウゴウ</t>
    </rPh>
    <rPh sb="2" eb="4">
      <t>ナイカ</t>
    </rPh>
    <rPh sb="5" eb="8">
      <t>トウニョウビョウ</t>
    </rPh>
    <rPh sb="8" eb="10">
      <t>ナイカ</t>
    </rPh>
    <rPh sb="11" eb="14">
      <t>ショウカキ</t>
    </rPh>
    <rPh sb="14" eb="16">
      <t>ナイカ</t>
    </rPh>
    <rPh sb="17" eb="19">
      <t>ロウネン</t>
    </rPh>
    <rPh sb="19" eb="21">
      <t>ナイカ</t>
    </rPh>
    <rPh sb="22" eb="24">
      <t>ショウニ</t>
    </rPh>
    <rPh sb="24" eb="25">
      <t>カ</t>
    </rPh>
    <rPh sb="26" eb="29">
      <t>ヒフカ</t>
    </rPh>
    <phoneticPr fontId="1"/>
  </si>
  <si>
    <t>EN　月－土：9：00～12:00　月、火、木、金：16：00～19:00</t>
    <rPh sb="3" eb="4">
      <t>ゲツ</t>
    </rPh>
    <rPh sb="5" eb="6">
      <t>ド</t>
    </rPh>
    <rPh sb="18" eb="19">
      <t>ゲツ</t>
    </rPh>
    <rPh sb="20" eb="21">
      <t>カ</t>
    </rPh>
    <rPh sb="22" eb="23">
      <t>モク</t>
    </rPh>
    <rPh sb="24" eb="25">
      <t>キン</t>
    </rPh>
    <phoneticPr fontId="13"/>
  </si>
  <si>
    <t>芦屋ウィメンズクリニック</t>
    <rPh sb="0" eb="2">
      <t>アシヤ</t>
    </rPh>
    <phoneticPr fontId="7"/>
  </si>
  <si>
    <t>Ashiya Women's Clinic</t>
  </si>
  <si>
    <t>659-0092</t>
  </si>
  <si>
    <t>兵庫県芦屋市大原町5-19 芦屋大原町医療ビル4F</t>
    <rPh sb="0" eb="3">
      <t>ヒョウゴケン</t>
    </rPh>
    <rPh sb="3" eb="6">
      <t>アシヤシ</t>
    </rPh>
    <rPh sb="6" eb="8">
      <t>オオハラ</t>
    </rPh>
    <rPh sb="8" eb="9">
      <t>マチ</t>
    </rPh>
    <rPh sb="14" eb="16">
      <t>アシヤ</t>
    </rPh>
    <rPh sb="16" eb="19">
      <t>オオハラマチ</t>
    </rPh>
    <rPh sb="19" eb="21">
      <t>イリョウ</t>
    </rPh>
    <phoneticPr fontId="7"/>
  </si>
  <si>
    <t>4th floor Ashiya Oharacho Medical Building, 5-19 Oharacho, Ashiya, Hyogo</t>
  </si>
  <si>
    <t>0797-25-5662</t>
  </si>
  <si>
    <t>月、火、木、金　10:00-13:00, 15:00-19:00
土　10:00-17:00</t>
    <rPh sb="0" eb="1">
      <t>ゲツ</t>
    </rPh>
    <rPh sb="2" eb="3">
      <t>ヒ</t>
    </rPh>
    <rPh sb="4" eb="5">
      <t>モク</t>
    </rPh>
    <rPh sb="6" eb="7">
      <t>キン</t>
    </rPh>
    <rPh sb="33" eb="34">
      <t>ド</t>
    </rPh>
    <phoneticPr fontId="7"/>
  </si>
  <si>
    <t>https://ashiya-womens.com/</t>
  </si>
  <si>
    <t>婦人科: EN, ZH</t>
    <rPh sb="0" eb="3">
      <t>フジンカ</t>
    </rPh>
    <phoneticPr fontId="7"/>
  </si>
  <si>
    <t>VISA
MASTER
AMEX
JCB
Diners Club
DISCOVERY</t>
  </si>
  <si>
    <t>PayPay
auPay
d払い
R Pay
SUICA
PASMO
ICOCA
WAON
QuicPay</t>
    <rPh sb="14" eb="15">
      <t>ハラ</t>
    </rPh>
    <phoneticPr fontId="7"/>
  </si>
  <si>
    <t>診療所</t>
    <rPh sb="0" eb="3">
      <t>シンリョウジョ</t>
    </rPh>
    <phoneticPr fontId="7"/>
  </si>
  <si>
    <t>29奈良県</t>
    <phoneticPr fontId="10"/>
  </si>
  <si>
    <t>地方独立行政法人奈良県立病院機構奈良県総合医療センター</t>
    <phoneticPr fontId="9"/>
  </si>
  <si>
    <t>NaraPrefectureGeneralMedicalCenter</t>
    <phoneticPr fontId="9"/>
  </si>
  <si>
    <t>630-8581</t>
    <phoneticPr fontId="9"/>
  </si>
  <si>
    <t>奈良県奈良市七条西町2丁目897-5</t>
    <rPh sb="0" eb="3">
      <t>ナラケン</t>
    </rPh>
    <phoneticPr fontId="9"/>
  </si>
  <si>
    <t>2-897-5 Shichijyo-nishimachi, Nara City, Nara Prefecture, 630-8581</t>
    <phoneticPr fontId="9"/>
  </si>
  <si>
    <t>0742-46-6001</t>
    <phoneticPr fontId="9"/>
  </si>
  <si>
    <t>月-金:8:30-11:00
（救急外来24時間対応)</t>
  </si>
  <si>
    <t xml:space="preserve">http://www.nara-hp.jp </t>
    <phoneticPr fontId="9"/>
  </si>
  <si>
    <t>救急科：EN、内科：EN、外科：EN、小児科：EN、精神科：EN、皮膚科：EN、脳神経外科：EN、泌尿器科：EN、整形外科：EN、眼科：EN、耳鼻咽喉科：EN、産科：EN、婦人科：EN、口腔外科：EN、その他：EN</t>
  </si>
  <si>
    <t>VISA、Master、JCB、AMEX、Diners Club、DC、UFJ、NICOS、Discover</t>
    <phoneticPr fontId="9"/>
  </si>
  <si>
    <t>遠隔医療通訳サービス
（EN,ZH,KO,PT,ES）/全日２４時間</t>
  </si>
  <si>
    <t>①電話医療通訳サービス
（EN,ZH,KO,PT,ES）
②ポケトーク（61言語）/全日24時間</t>
    <rPh sb="42" eb="44">
      <t>ゼンニチ</t>
    </rPh>
    <rPh sb="46" eb="48">
      <t>ジカン</t>
    </rPh>
    <phoneticPr fontId="1"/>
  </si>
  <si>
    <t>社会福祉法人恩賜財団済生会御所病院</t>
    <rPh sb="0" eb="2">
      <t>シャカイ</t>
    </rPh>
    <rPh sb="2" eb="4">
      <t>フクシ</t>
    </rPh>
    <rPh sb="4" eb="6">
      <t>ホウジン</t>
    </rPh>
    <rPh sb="6" eb="8">
      <t>オンシ</t>
    </rPh>
    <rPh sb="8" eb="10">
      <t>ザイダン</t>
    </rPh>
    <rPh sb="10" eb="13">
      <t>サイセイカイ</t>
    </rPh>
    <rPh sb="13" eb="15">
      <t>ゴセ</t>
    </rPh>
    <rPh sb="15" eb="17">
      <t>ビョウイン</t>
    </rPh>
    <phoneticPr fontId="9"/>
  </si>
  <si>
    <t>Saiseikai　Gose　Hospital</t>
  </si>
  <si>
    <t>639-2306</t>
    <phoneticPr fontId="9"/>
  </si>
  <si>
    <t>奈良県御所市大字三室20番地</t>
    <rPh sb="0" eb="3">
      <t>ナラケン</t>
    </rPh>
    <rPh sb="3" eb="6">
      <t>ゴセシ</t>
    </rPh>
    <rPh sb="6" eb="8">
      <t>オオアザ</t>
    </rPh>
    <rPh sb="8" eb="10">
      <t>ミムロ</t>
    </rPh>
    <rPh sb="12" eb="14">
      <t>バンチ</t>
    </rPh>
    <phoneticPr fontId="9"/>
  </si>
  <si>
    <t>20Mimuro, Gose shi, Nara prefecture, 639-2306</t>
    <phoneticPr fontId="9"/>
  </si>
  <si>
    <t>0745-62-3585</t>
    <phoneticPr fontId="9"/>
  </si>
  <si>
    <t>月-金及び第1・３・５土
9:00-11:30</t>
  </si>
  <si>
    <t>http://www.saiseikai-gose.jp/</t>
    <phoneticPr fontId="9"/>
  </si>
  <si>
    <t>内科:EN、外科：EN、
整形外科：EN</t>
  </si>
  <si>
    <t>VISA、MASTER、AMEX、
JCB、中国銀聯</t>
  </si>
  <si>
    <t>英語、中国語、韓国語・朝鮮語、
ポルトガル語、スペイン語/全日24時間</t>
    <rPh sb="0" eb="2">
      <t>エイゴ</t>
    </rPh>
    <rPh sb="3" eb="6">
      <t>チュウゴクゴ</t>
    </rPh>
    <rPh sb="7" eb="10">
      <t>カンコクゴ</t>
    </rPh>
    <rPh sb="11" eb="14">
      <t>チョウセンゴ</t>
    </rPh>
    <rPh sb="21" eb="22">
      <t>ゴ</t>
    </rPh>
    <rPh sb="27" eb="28">
      <t>ゴ</t>
    </rPh>
    <rPh sb="29" eb="31">
      <t>ゼンニチ</t>
    </rPh>
    <rPh sb="33" eb="35">
      <t>ジカン</t>
    </rPh>
    <phoneticPr fontId="1"/>
  </si>
  <si>
    <t>2903 西和</t>
    <rPh sb="5" eb="6">
      <t>ニシ</t>
    </rPh>
    <phoneticPr fontId="9"/>
  </si>
  <si>
    <t>白庭病院</t>
    <rPh sb="0" eb="1">
      <t>シラ</t>
    </rPh>
    <rPh sb="1" eb="2">
      <t>ニワ</t>
    </rPh>
    <rPh sb="2" eb="4">
      <t>ビョウイン</t>
    </rPh>
    <phoneticPr fontId="20"/>
  </si>
  <si>
    <t>Shiraniwa Hospital</t>
    <phoneticPr fontId="9"/>
  </si>
  <si>
    <t>630-0136</t>
    <phoneticPr fontId="9"/>
  </si>
  <si>
    <t>奈良県生駒市白庭台6丁目10番1号</t>
    <rPh sb="0" eb="3">
      <t>ナラケン</t>
    </rPh>
    <rPh sb="3" eb="6">
      <t>イコマシ</t>
    </rPh>
    <rPh sb="6" eb="9">
      <t>シラニワダイ</t>
    </rPh>
    <rPh sb="10" eb="12">
      <t>チョウメ</t>
    </rPh>
    <rPh sb="14" eb="15">
      <t>バン</t>
    </rPh>
    <rPh sb="16" eb="17">
      <t>ゴウ</t>
    </rPh>
    <phoneticPr fontId="20"/>
  </si>
  <si>
    <t xml:space="preserve">6-10-1, Shiraniwadai, Ikomacity, Nara Prefecture, 630-0136 </t>
    <phoneticPr fontId="9"/>
  </si>
  <si>
    <t>0743-70-0022</t>
    <phoneticPr fontId="9"/>
  </si>
  <si>
    <t>月-金:9:00-12:00,13:30-16:00、土:9:00-12:00、土日祝:救急外来24時間対応</t>
    <rPh sb="27" eb="28">
      <t>ド</t>
    </rPh>
    <rPh sb="40" eb="42">
      <t>ドニチ</t>
    </rPh>
    <rPh sb="42" eb="43">
      <t>シュク</t>
    </rPh>
    <rPh sb="44" eb="46">
      <t>キュウキュウ</t>
    </rPh>
    <rPh sb="46" eb="48">
      <t>ガイライ</t>
    </rPh>
    <rPh sb="50" eb="52">
      <t>ジカン</t>
    </rPh>
    <rPh sb="52" eb="54">
      <t>タイオウ</t>
    </rPh>
    <phoneticPr fontId="9"/>
  </si>
  <si>
    <t>http://www.allpines.jp/shiraniwa/
（日本語）
なし（英語）</t>
    <phoneticPr fontId="9"/>
  </si>
  <si>
    <t>外科：EN、内科：EN
整形外科：EN
脳神経外科：EN
眼科：EN、泌尿器科：EN
神経内科：EN
皮膚科：EN、精神科：EN
放射線科：EN
リハビリテーション科：EN
麻酔科：EN
放射線科：EN</t>
    <phoneticPr fontId="20"/>
  </si>
  <si>
    <t>VISA、MASTER、MUFG、DC
UFJ、Nicos</t>
    <phoneticPr fontId="9"/>
  </si>
  <si>
    <t>病院</t>
    <phoneticPr fontId="20"/>
  </si>
  <si>
    <t>第二次救急医療機関</t>
    <rPh sb="0" eb="1">
      <t>ダイ</t>
    </rPh>
    <rPh sb="1" eb="2">
      <t>ニ</t>
    </rPh>
    <rPh sb="2" eb="3">
      <t>ジ</t>
    </rPh>
    <rPh sb="3" eb="5">
      <t>キュウキュウ</t>
    </rPh>
    <rPh sb="5" eb="7">
      <t>イリョウ</t>
    </rPh>
    <rPh sb="7" eb="9">
      <t>キカン</t>
    </rPh>
    <phoneticPr fontId="20"/>
  </si>
  <si>
    <t>EN,ZH,KO,PT,ES,TH</t>
    <phoneticPr fontId="1"/>
  </si>
  <si>
    <t>2902 東和</t>
    <rPh sb="5" eb="6">
      <t>ヒガシ</t>
    </rPh>
    <rPh sb="6" eb="7">
      <t>ワ</t>
    </rPh>
    <phoneticPr fontId="1"/>
  </si>
  <si>
    <t>国保中央病院</t>
    <rPh sb="0" eb="2">
      <t>コクホ</t>
    </rPh>
    <rPh sb="2" eb="4">
      <t>チュウオウ</t>
    </rPh>
    <rPh sb="4" eb="6">
      <t>ビョウイン</t>
    </rPh>
    <phoneticPr fontId="1"/>
  </si>
  <si>
    <t>Kokuho Chuo Hospital</t>
    <phoneticPr fontId="9"/>
  </si>
  <si>
    <t>636-0302</t>
    <phoneticPr fontId="9"/>
  </si>
  <si>
    <t>奈良県磯城郡田原本町宮古404-1</t>
    <rPh sb="0" eb="2">
      <t>ナラ</t>
    </rPh>
    <rPh sb="2" eb="3">
      <t>ケン</t>
    </rPh>
    <rPh sb="3" eb="5">
      <t>シキ</t>
    </rPh>
    <rPh sb="5" eb="6">
      <t>グン</t>
    </rPh>
    <rPh sb="6" eb="9">
      <t>タワラモト</t>
    </rPh>
    <rPh sb="9" eb="10">
      <t>チョウ</t>
    </rPh>
    <rPh sb="10" eb="12">
      <t>ミヤコ</t>
    </rPh>
    <phoneticPr fontId="20"/>
  </si>
  <si>
    <t>404-1 Miyako,Tawaramoto Town Shiki County,Nara</t>
    <phoneticPr fontId="9"/>
  </si>
  <si>
    <t>0744-32-8800</t>
    <phoneticPr fontId="9"/>
  </si>
  <si>
    <t>月-金,第1・3・5土:8:30-11:00</t>
    <phoneticPr fontId="9"/>
  </si>
  <si>
    <t>https://www.kokuho-hp.or.jp/（日本語）</t>
  </si>
  <si>
    <t>対応診療科及び対応外国語については要事前確認</t>
    <rPh sb="0" eb="2">
      <t>タイオウ</t>
    </rPh>
    <rPh sb="2" eb="5">
      <t>シンリョウカ</t>
    </rPh>
    <rPh sb="5" eb="6">
      <t>オヨ</t>
    </rPh>
    <rPh sb="7" eb="9">
      <t>タイオウ</t>
    </rPh>
    <rPh sb="9" eb="12">
      <t>ガイコクゴ</t>
    </rPh>
    <rPh sb="17" eb="18">
      <t>ヨウ</t>
    </rPh>
    <rPh sb="18" eb="20">
      <t>ジゼン</t>
    </rPh>
    <rPh sb="20" eb="22">
      <t>カクニン</t>
    </rPh>
    <phoneticPr fontId="1"/>
  </si>
  <si>
    <t>VISA、mastercard、JCB、AMEX、Diners Club、Discover</t>
    <phoneticPr fontId="9"/>
  </si>
  <si>
    <t>第二次救急医療機関</t>
    <rPh sb="0" eb="1">
      <t>ダイ</t>
    </rPh>
    <rPh sb="1" eb="2">
      <t>2</t>
    </rPh>
    <rPh sb="2" eb="3">
      <t>ジ</t>
    </rPh>
    <rPh sb="3" eb="5">
      <t>キュウキュウ</t>
    </rPh>
    <rPh sb="5" eb="7">
      <t>イリョウ</t>
    </rPh>
    <rPh sb="7" eb="9">
      <t>キカン</t>
    </rPh>
    <phoneticPr fontId="20"/>
  </si>
  <si>
    <t>楠原クリニック</t>
    <rPh sb="0" eb="2">
      <t>クスハラ</t>
    </rPh>
    <phoneticPr fontId="20"/>
  </si>
  <si>
    <t>Kusuhara Clinic</t>
    <phoneticPr fontId="9"/>
  </si>
  <si>
    <t>630-8233</t>
    <phoneticPr fontId="9"/>
  </si>
  <si>
    <t>奈良県奈良市小川町4番地</t>
    <rPh sb="0" eb="3">
      <t>ナラケン</t>
    </rPh>
    <rPh sb="3" eb="6">
      <t>ナラシ</t>
    </rPh>
    <rPh sb="6" eb="9">
      <t>オガワチョウ</t>
    </rPh>
    <rPh sb="10" eb="12">
      <t>バンチ</t>
    </rPh>
    <phoneticPr fontId="20"/>
  </si>
  <si>
    <t xml:space="preserve">4, Ogawa-cho, Nara City, Nara Prefecture, Japan, 630-8233 </t>
    <phoneticPr fontId="9"/>
  </si>
  <si>
    <t>0742-26-0026</t>
    <phoneticPr fontId="9"/>
  </si>
  <si>
    <t>月/火/水/金:9:00-12:00,16:30-19:30、土:9:00-12:00</t>
    <rPh sb="4" eb="5">
      <t>スイ</t>
    </rPh>
    <rPh sb="31" eb="32">
      <t>ド</t>
    </rPh>
    <phoneticPr fontId="9"/>
  </si>
  <si>
    <t>https://kusuhara.com</t>
    <phoneticPr fontId="9"/>
  </si>
  <si>
    <t>内科：EN</t>
    <phoneticPr fontId="20"/>
  </si>
  <si>
    <t>診療所</t>
    <rPh sb="0" eb="3">
      <t>シンリョウジョ</t>
    </rPh>
    <phoneticPr fontId="20"/>
  </si>
  <si>
    <t>医療法人社団河本眼科</t>
    <rPh sb="0" eb="4">
      <t>イリョウホウジン</t>
    </rPh>
    <rPh sb="4" eb="6">
      <t>シャダン</t>
    </rPh>
    <rPh sb="6" eb="8">
      <t>コウモト</t>
    </rPh>
    <rPh sb="8" eb="10">
      <t>ガンカ</t>
    </rPh>
    <phoneticPr fontId="20"/>
  </si>
  <si>
    <t>Komoto Eye Clinic</t>
    <phoneticPr fontId="9"/>
  </si>
  <si>
    <t>631-0076</t>
    <phoneticPr fontId="9"/>
  </si>
  <si>
    <t>奈良県奈良市富雄北1-3-2</t>
    <rPh sb="0" eb="3">
      <t>ナラケン</t>
    </rPh>
    <rPh sb="3" eb="6">
      <t>ナラシ</t>
    </rPh>
    <rPh sb="6" eb="9">
      <t>トミオキタ</t>
    </rPh>
    <phoneticPr fontId="20"/>
  </si>
  <si>
    <t xml:space="preserve">1-3-2, Tomiokita, Nara-shi, Nara, 631-0076 </t>
    <phoneticPr fontId="9"/>
  </si>
  <si>
    <t>0742-45-0363</t>
    <phoneticPr fontId="9"/>
  </si>
  <si>
    <t>月/火/水/金:8:45-12:00,16:00-19:30、土:8:45-12:00</t>
    <rPh sb="4" eb="5">
      <t>スイ</t>
    </rPh>
    <rPh sb="31" eb="32">
      <t>ド</t>
    </rPh>
    <phoneticPr fontId="9"/>
  </si>
  <si>
    <t>https://koumoto-ganka.com/</t>
    <phoneticPr fontId="9"/>
  </si>
  <si>
    <t>眼科：EN</t>
    <rPh sb="0" eb="2">
      <t>ガンカ</t>
    </rPh>
    <phoneticPr fontId="20"/>
  </si>
  <si>
    <t>しだ小児科クリニック</t>
    <rPh sb="2" eb="5">
      <t>ショウニカ</t>
    </rPh>
    <phoneticPr fontId="20"/>
  </si>
  <si>
    <t>Shida kids clinic</t>
    <phoneticPr fontId="9"/>
  </si>
  <si>
    <t>631-0003</t>
    <phoneticPr fontId="9"/>
  </si>
  <si>
    <t>奈良県奈良市中登美ヶ丘3-1</t>
    <rPh sb="0" eb="3">
      <t>ナラケン</t>
    </rPh>
    <rPh sb="3" eb="6">
      <t>ナラシ</t>
    </rPh>
    <rPh sb="6" eb="11">
      <t>ナカトミガオカ</t>
    </rPh>
    <phoneticPr fontId="20"/>
  </si>
  <si>
    <t xml:space="preserve">3-1, Nakatomigaoka, Nara-shi, Nara, 631-0003 </t>
    <phoneticPr fontId="9"/>
  </si>
  <si>
    <t>0742-81-8739</t>
    <phoneticPr fontId="9"/>
  </si>
  <si>
    <t>月/火/木/金:9:00-12:00,17:00-20:00、土:9:00-12:00,14:00-16:30</t>
    <rPh sb="4" eb="5">
      <t>モク</t>
    </rPh>
    <rPh sb="31" eb="32">
      <t>ド</t>
    </rPh>
    <phoneticPr fontId="9"/>
  </si>
  <si>
    <t>https://www.shida-kids.com</t>
    <phoneticPr fontId="9"/>
  </si>
  <si>
    <t>小児科：EN</t>
    <rPh sb="0" eb="3">
      <t>ショウニカ</t>
    </rPh>
    <phoneticPr fontId="20"/>
  </si>
  <si>
    <t>西脇クリニック</t>
    <rPh sb="0" eb="2">
      <t>ニシワキ</t>
    </rPh>
    <phoneticPr fontId="20"/>
  </si>
  <si>
    <t>NISHIWAKI CLINIC</t>
    <phoneticPr fontId="9"/>
  </si>
  <si>
    <t>630-8305</t>
    <phoneticPr fontId="9"/>
  </si>
  <si>
    <t>奈良県奈良市東紀寺町2丁目7番13号</t>
    <rPh sb="0" eb="3">
      <t>ナラケン</t>
    </rPh>
    <rPh sb="3" eb="6">
      <t>ナラシ</t>
    </rPh>
    <rPh sb="6" eb="10">
      <t>ヒガシキデラチョウ</t>
    </rPh>
    <rPh sb="11" eb="13">
      <t>チョウメ</t>
    </rPh>
    <rPh sb="14" eb="15">
      <t>バン</t>
    </rPh>
    <rPh sb="17" eb="18">
      <t>ゴウ</t>
    </rPh>
    <phoneticPr fontId="20"/>
  </si>
  <si>
    <t xml:space="preserve">7-13-2, Higashikidera, Nara-shi, Nara, 630-8305 </t>
    <phoneticPr fontId="9"/>
  </si>
  <si>
    <t>0742-27-3033</t>
    <phoneticPr fontId="9"/>
  </si>
  <si>
    <t>月/火/水/金/土:9:00-12:30,17:00-20:00</t>
    <rPh sb="8" eb="9">
      <t>ド</t>
    </rPh>
    <phoneticPr fontId="9"/>
  </si>
  <si>
    <t>内科：EN、外科：EN</t>
    <rPh sb="6" eb="8">
      <t>ゲカ</t>
    </rPh>
    <phoneticPr fontId="20"/>
  </si>
  <si>
    <t>喜多野医院</t>
    <rPh sb="0" eb="3">
      <t>キタノ</t>
    </rPh>
    <rPh sb="3" eb="5">
      <t>イイン</t>
    </rPh>
    <phoneticPr fontId="20"/>
  </si>
  <si>
    <t>Kitano Clinic for Otolaryngology</t>
    <phoneticPr fontId="9"/>
  </si>
  <si>
    <t>630-8237</t>
    <phoneticPr fontId="9"/>
  </si>
  <si>
    <t>奈良県奈良市中筋町26番地</t>
    <rPh sb="0" eb="3">
      <t>ナラケン</t>
    </rPh>
    <rPh sb="3" eb="6">
      <t>ナラシ</t>
    </rPh>
    <rPh sb="6" eb="9">
      <t>ナカスジチョウ</t>
    </rPh>
    <rPh sb="11" eb="13">
      <t>バンチ</t>
    </rPh>
    <phoneticPr fontId="20"/>
  </si>
  <si>
    <t xml:space="preserve">26, Nakasuji-cho, Nara-shi, Nara-prefecture, 630-8237 </t>
    <phoneticPr fontId="9"/>
  </si>
  <si>
    <t>0742-23-2131</t>
    <phoneticPr fontId="9"/>
  </si>
  <si>
    <t>月/火/木/金:9:00-12:00,16:00-17:00,19:00-20:00、土:9:00-12:00</t>
    <rPh sb="4" eb="5">
      <t>モク</t>
    </rPh>
    <rPh sb="43" eb="44">
      <t>ド</t>
    </rPh>
    <phoneticPr fontId="9"/>
  </si>
  <si>
    <t>http://nttbj.itp.ne.jp/0742232131/index.html</t>
    <phoneticPr fontId="9"/>
  </si>
  <si>
    <t>耳鼻咽喉科：EN、内科：EN、アレルギー科：EN</t>
    <rPh sb="0" eb="2">
      <t>ジビ</t>
    </rPh>
    <rPh sb="2" eb="5">
      <t>インコウカ</t>
    </rPh>
    <phoneticPr fontId="20"/>
  </si>
  <si>
    <t>鈴木内科クリニック</t>
    <rPh sb="0" eb="2">
      <t>スズキ</t>
    </rPh>
    <rPh sb="2" eb="4">
      <t>ナイカ</t>
    </rPh>
    <phoneticPr fontId="20"/>
  </si>
  <si>
    <t>Suzuki Medicine Clinic</t>
    <phoneticPr fontId="9"/>
  </si>
  <si>
    <t>631-0816</t>
    <phoneticPr fontId="9"/>
  </si>
  <si>
    <t>奈良県奈良市西大寺本町5-8</t>
    <rPh sb="0" eb="3">
      <t>ナラケン</t>
    </rPh>
    <rPh sb="3" eb="6">
      <t>ナラシ</t>
    </rPh>
    <rPh sb="6" eb="9">
      <t>サイダイジ</t>
    </rPh>
    <rPh sb="9" eb="11">
      <t>ホンマチ</t>
    </rPh>
    <phoneticPr fontId="20"/>
  </si>
  <si>
    <t xml:space="preserve">5-8, Saidaiji Hommachi, Nara-shi, Nara-prefecture, 631-0816 </t>
    <phoneticPr fontId="9"/>
  </si>
  <si>
    <t>0742-33-3786</t>
    <phoneticPr fontId="9"/>
  </si>
  <si>
    <t>月/土:9:00-12:00、水:17:00-19:30</t>
    <rPh sb="2" eb="3">
      <t>ド</t>
    </rPh>
    <rPh sb="15" eb="16">
      <t>スイ</t>
    </rPh>
    <phoneticPr fontId="9"/>
  </si>
  <si>
    <t>https://itp.ne.jp/info/296912375300000899</t>
    <phoneticPr fontId="9"/>
  </si>
  <si>
    <t>嶋田眼科</t>
    <rPh sb="0" eb="2">
      <t>シマダ</t>
    </rPh>
    <rPh sb="2" eb="4">
      <t>ガンカ</t>
    </rPh>
    <phoneticPr fontId="20"/>
  </si>
  <si>
    <t>Shimada eye clinic</t>
    <phoneticPr fontId="9"/>
  </si>
  <si>
    <t>奈良県奈良市中登美ケ丘6-3-3　リコラス登美ヶ丘A棟3階</t>
    <rPh sb="0" eb="2">
      <t>ナラ</t>
    </rPh>
    <rPh sb="2" eb="3">
      <t>ケン</t>
    </rPh>
    <rPh sb="3" eb="5">
      <t>ナラ</t>
    </rPh>
    <rPh sb="5" eb="6">
      <t>シ</t>
    </rPh>
    <rPh sb="6" eb="7">
      <t>ナカ</t>
    </rPh>
    <rPh sb="7" eb="9">
      <t>トミ</t>
    </rPh>
    <rPh sb="10" eb="11">
      <t>オカ</t>
    </rPh>
    <rPh sb="21" eb="23">
      <t>トミ</t>
    </rPh>
    <rPh sb="24" eb="25">
      <t>オカ</t>
    </rPh>
    <rPh sb="26" eb="27">
      <t>トウ</t>
    </rPh>
    <rPh sb="28" eb="29">
      <t>カイ</t>
    </rPh>
    <phoneticPr fontId="20"/>
  </si>
  <si>
    <t>6-3-3, Nakatomigaoka, Narashi, Nara prefecture, 631-0003 ricolus tomigaoka Abuild.3F</t>
    <phoneticPr fontId="9"/>
  </si>
  <si>
    <t>0742-52-8581</t>
    <phoneticPr fontId="9"/>
  </si>
  <si>
    <t>月～金：0830-1130,月・金：1300-1630,水：1500-1830</t>
    <rPh sb="28" eb="29">
      <t>スイ</t>
    </rPh>
    <phoneticPr fontId="9"/>
  </si>
  <si>
    <t>https://www.shimada-eye.com</t>
    <phoneticPr fontId="9"/>
  </si>
  <si>
    <t>陽クリニック</t>
    <rPh sb="0" eb="1">
      <t>ヨウ</t>
    </rPh>
    <phoneticPr fontId="20"/>
  </si>
  <si>
    <t>You Clinic</t>
    <phoneticPr fontId="9"/>
  </si>
  <si>
    <t>630-8115</t>
    <phoneticPr fontId="9"/>
  </si>
  <si>
    <t>奈良県奈良市大宮町4丁目241-1</t>
    <rPh sb="0" eb="3">
      <t>ナラケン</t>
    </rPh>
    <rPh sb="3" eb="6">
      <t>ナラシ</t>
    </rPh>
    <rPh sb="6" eb="9">
      <t>オオミヤチョウ</t>
    </rPh>
    <rPh sb="10" eb="12">
      <t>チョウメ</t>
    </rPh>
    <phoneticPr fontId="20"/>
  </si>
  <si>
    <t>2-241-1,oomiyachou,narashi,naraprefecture,</t>
  </si>
  <si>
    <t>0742-32-3720</t>
    <phoneticPr fontId="9"/>
  </si>
  <si>
    <t>月・火・木・金・土　9：00－12：30　　火・木　17：00－19：00</t>
  </si>
  <si>
    <t>http://yo-clinic.squares.net</t>
    <phoneticPr fontId="9"/>
  </si>
  <si>
    <t>Internal Medicine  ,Pediatrics・（内科・小児科）...ＥＮ</t>
  </si>
  <si>
    <t>VISA,JCB,AMEX,MASTER、</t>
  </si>
  <si>
    <t>交通系電子マネー、楽天Edy,id、nanaco、waon、</t>
  </si>
  <si>
    <t>29奈良県</t>
    <phoneticPr fontId="37"/>
  </si>
  <si>
    <t>しらやま医院</t>
    <rPh sb="4" eb="6">
      <t>イイン</t>
    </rPh>
    <phoneticPr fontId="12"/>
  </si>
  <si>
    <t>Shirayama clinic</t>
  </si>
  <si>
    <t>630-8024</t>
  </si>
  <si>
    <t>奈良県奈良市尼辻中町10-27</t>
    <rPh sb="0" eb="3">
      <t>ナラケン</t>
    </rPh>
    <rPh sb="3" eb="6">
      <t>ナラシ</t>
    </rPh>
    <rPh sb="6" eb="8">
      <t>アマガツジ</t>
    </rPh>
    <rPh sb="8" eb="10">
      <t>ナカマチ</t>
    </rPh>
    <phoneticPr fontId="12"/>
  </si>
  <si>
    <t>10-27, Amagatsujinakamachi, Nara-shi, Nara prefecture, 630-8024</t>
  </si>
  <si>
    <t>0742-35-1788</t>
  </si>
  <si>
    <t>月/火/水/金:9:00-12:00,16:30-19:30、土:9:00-12:00</t>
  </si>
  <si>
    <t>www.shirayamaiin.jp/</t>
    <phoneticPr fontId="9"/>
  </si>
  <si>
    <t>診療所</t>
    <rPh sb="0" eb="3">
      <t>シンリョウジョ</t>
    </rPh>
    <phoneticPr fontId="38"/>
  </si>
  <si>
    <t>岡本内科こどもクリニック</t>
    <phoneticPr fontId="20"/>
  </si>
  <si>
    <t>Okamoto Internal Medicine &amp; Pediatrics</t>
  </si>
  <si>
    <t xml:space="preserve">633-0064 </t>
  </si>
  <si>
    <t>奈良県桜井市戒重206</t>
  </si>
  <si>
    <t>206 Kaijyu, Sakurai, Nara pref.</t>
  </si>
  <si>
    <t>0744-42-4152</t>
  </si>
  <si>
    <t>月水金：9:00-12:00, 18:00-20:00
火木：9:00-17:00
土：9:00-12:00</t>
  </si>
  <si>
    <t>https://www.okamotonaikakodomo.com/</t>
  </si>
  <si>
    <t>羽田医院</t>
    <phoneticPr fontId="20"/>
  </si>
  <si>
    <t>HataClinic</t>
  </si>
  <si>
    <t xml:space="preserve">633-0066 </t>
  </si>
  <si>
    <t>奈良県桜井市西之宮228番35号</t>
    <phoneticPr fontId="20"/>
  </si>
  <si>
    <t xml:space="preserve">228-35, Nishinomiya, Sakurai City, Nara, 633-0066 </t>
    <phoneticPr fontId="9"/>
  </si>
  <si>
    <t>0744-43-2120</t>
  </si>
  <si>
    <t>月-金:8:30-12:00,13:30-18:00、土：8:30-12:00</t>
    <rPh sb="2" eb="3">
      <t>キン</t>
    </rPh>
    <rPh sb="27" eb="28">
      <t>ツチ</t>
    </rPh>
    <phoneticPr fontId="24"/>
  </si>
  <si>
    <t>救急科：EN、内科：EN、外科：EN、小児科：EN、皮膚科：EN</t>
  </si>
  <si>
    <t>いぬい耳鼻咽喉科</t>
    <rPh sb="3" eb="5">
      <t>ジビ</t>
    </rPh>
    <rPh sb="5" eb="8">
      <t>インコウカ</t>
    </rPh>
    <phoneticPr fontId="20"/>
  </si>
  <si>
    <t>Inui ENT Clinic</t>
    <phoneticPr fontId="9"/>
  </si>
  <si>
    <t>633-0001</t>
    <phoneticPr fontId="9"/>
  </si>
  <si>
    <t>奈良県桜井市三輪47-1</t>
    <rPh sb="0" eb="3">
      <t>ナラケン</t>
    </rPh>
    <rPh sb="3" eb="6">
      <t>サクライシ</t>
    </rPh>
    <rPh sb="6" eb="8">
      <t>ミワ</t>
    </rPh>
    <phoneticPr fontId="20"/>
  </si>
  <si>
    <t xml:space="preserve">47-1, Miwa, Sakurai-city, Nara-prefecture, 633-0001 </t>
    <phoneticPr fontId="9"/>
  </si>
  <si>
    <t>0744-44-5587</t>
    <phoneticPr fontId="9"/>
  </si>
  <si>
    <t>月/火/木/金:9:00-12:00,17:00-20:00、水/土:9:00-12:00</t>
    <rPh sb="4" eb="5">
      <t>モク</t>
    </rPh>
    <rPh sb="31" eb="32">
      <t>スイ</t>
    </rPh>
    <rPh sb="33" eb="34">
      <t>ド</t>
    </rPh>
    <phoneticPr fontId="9"/>
  </si>
  <si>
    <t>https://itp.ne.jp/info/292054995300000899/</t>
    <phoneticPr fontId="9"/>
  </si>
  <si>
    <t>耳鼻咽喉科：EN</t>
    <phoneticPr fontId="20"/>
  </si>
  <si>
    <t>医療法人緑会たなかクリニック</t>
    <rPh sb="0" eb="4">
      <t>イリョウホウジン</t>
    </rPh>
    <rPh sb="4" eb="5">
      <t>ミドリ</t>
    </rPh>
    <rPh sb="5" eb="6">
      <t>カイ</t>
    </rPh>
    <phoneticPr fontId="20"/>
  </si>
  <si>
    <t>Tanaka Clinic</t>
    <phoneticPr fontId="9"/>
  </si>
  <si>
    <t>636-0933</t>
    <phoneticPr fontId="9"/>
  </si>
  <si>
    <t>奈良県生駒郡平群町下垣内124</t>
    <rPh sb="0" eb="3">
      <t>ナラケン</t>
    </rPh>
    <rPh sb="3" eb="6">
      <t>イコマグン</t>
    </rPh>
    <rPh sb="6" eb="9">
      <t>ヘグリチョウ</t>
    </rPh>
    <rPh sb="9" eb="12">
      <t>シモカキウチ</t>
    </rPh>
    <phoneticPr fontId="20"/>
  </si>
  <si>
    <t>124, Shimogaito, Heguri, Ikoma-Gun, Nara-prefecture, 636-0933</t>
    <phoneticPr fontId="9"/>
  </si>
  <si>
    <t>0745-45-1916</t>
    <phoneticPr fontId="9"/>
  </si>
  <si>
    <t>月-金:9:00-12:00,14:00-16:00,17:00-19:00、土：9:00-12:00</t>
    <rPh sb="2" eb="3">
      <t>キン</t>
    </rPh>
    <rPh sb="39" eb="40">
      <t>ツチ</t>
    </rPh>
    <phoneticPr fontId="24"/>
  </si>
  <si>
    <t>http://www.nara-tanakaclinic.com</t>
    <phoneticPr fontId="9"/>
  </si>
  <si>
    <t>内科：EN、神経内科：EN</t>
    <rPh sb="6" eb="8">
      <t>シンケイ</t>
    </rPh>
    <rPh sb="8" eb="10">
      <t>ナイカ</t>
    </rPh>
    <phoneticPr fontId="20"/>
  </si>
  <si>
    <t>医療法人相志和診会　岩間循環器内科</t>
    <rPh sb="0" eb="4">
      <t>イリョウホウジン</t>
    </rPh>
    <rPh sb="4" eb="5">
      <t>ショウ</t>
    </rPh>
    <rPh sb="5" eb="7">
      <t>シワ</t>
    </rPh>
    <rPh sb="7" eb="8">
      <t>シン</t>
    </rPh>
    <rPh sb="8" eb="9">
      <t>カイ</t>
    </rPh>
    <rPh sb="10" eb="12">
      <t>イワマ</t>
    </rPh>
    <rPh sb="12" eb="15">
      <t>ジュンカンキ</t>
    </rPh>
    <rPh sb="15" eb="17">
      <t>ナイカ</t>
    </rPh>
    <phoneticPr fontId="20"/>
  </si>
  <si>
    <t>Iwama Cardiovascular and Dental Clinic</t>
    <phoneticPr fontId="9"/>
  </si>
  <si>
    <t>636-0002</t>
    <phoneticPr fontId="9"/>
  </si>
  <si>
    <t>奈良県北葛城郡王寺町王寺丁目7番23号亀井興産ビル3階</t>
    <rPh sb="0" eb="3">
      <t>ナラケン</t>
    </rPh>
    <phoneticPr fontId="20"/>
  </si>
  <si>
    <t>3rd floor, Kamei-kosan build., 2-7-23, Oji, Kita-katsuragi gun, Nara, Japan</t>
    <phoneticPr fontId="9"/>
  </si>
  <si>
    <t>0745-31-0007</t>
    <phoneticPr fontId="9"/>
  </si>
  <si>
    <t>月/火/水/金:9:00-12:00,17:00-19:00、土:9:00-12:00</t>
  </si>
  <si>
    <t>https://iwama-cvdprevention.com</t>
    <phoneticPr fontId="9"/>
  </si>
  <si>
    <t>循環器内科：EN、内科：EN</t>
  </si>
  <si>
    <t>くずもとファミリークリニック</t>
    <phoneticPr fontId="20"/>
  </si>
  <si>
    <t>Kuzumoto Family Clinic</t>
    <phoneticPr fontId="9"/>
  </si>
  <si>
    <t>639-0215</t>
    <phoneticPr fontId="9"/>
  </si>
  <si>
    <t>奈良県北葛城郡上牧町葛城台3-12-22</t>
    <rPh sb="0" eb="3">
      <t>ナラケン</t>
    </rPh>
    <rPh sb="3" eb="7">
      <t>キタカツラギグン</t>
    </rPh>
    <rPh sb="7" eb="10">
      <t>カンマキチョウ</t>
    </rPh>
    <rPh sb="10" eb="13">
      <t>カツラギダイ</t>
    </rPh>
    <phoneticPr fontId="20"/>
  </si>
  <si>
    <t>3-12-22, Katsuragidai, Kanmaki-chou, Kitakatsuragi-gun, Nara, 639-0215</t>
    <phoneticPr fontId="9"/>
  </si>
  <si>
    <t>0745-51-3355</t>
    <phoneticPr fontId="9"/>
  </si>
  <si>
    <t>月/火/木/金:9:00-12:00,16:30-19:30、水/土:9:00-12:00</t>
    <rPh sb="4" eb="5">
      <t>モク</t>
    </rPh>
    <rPh sb="31" eb="32">
      <t>スイ</t>
    </rPh>
    <phoneticPr fontId="9"/>
  </si>
  <si>
    <t>http://www.kuzumoto-clinic.net/sp/</t>
    <phoneticPr fontId="9"/>
  </si>
  <si>
    <t>山上内科医院</t>
    <rPh sb="0" eb="2">
      <t>ヤマガミ</t>
    </rPh>
    <rPh sb="2" eb="4">
      <t>ナイカ</t>
    </rPh>
    <rPh sb="4" eb="6">
      <t>イイン</t>
    </rPh>
    <phoneticPr fontId="20"/>
  </si>
  <si>
    <t>YAMAGAMI Clinic</t>
    <phoneticPr fontId="9"/>
  </si>
  <si>
    <t>630-0201</t>
    <phoneticPr fontId="9"/>
  </si>
  <si>
    <t>奈良県生駒市小明町554-1西口ビル１F</t>
    <rPh sb="0" eb="3">
      <t>ナラケン</t>
    </rPh>
    <rPh sb="3" eb="6">
      <t>イコマシ</t>
    </rPh>
    <rPh sb="6" eb="9">
      <t>コウミョウチョウ</t>
    </rPh>
    <rPh sb="14" eb="16">
      <t>ニシグチ</t>
    </rPh>
    <phoneticPr fontId="20"/>
  </si>
  <si>
    <t>554-1, Komyocho, Ikoma city, Nara, Japan, 630-0201</t>
    <phoneticPr fontId="9"/>
  </si>
  <si>
    <t>0743-72-1300</t>
    <phoneticPr fontId="9"/>
  </si>
  <si>
    <t>月/火/木/金:8:45-11:45,16:15-19:00、土:8:45-11:45</t>
    <rPh sb="4" eb="5">
      <t>モク</t>
    </rPh>
    <phoneticPr fontId="9"/>
  </si>
  <si>
    <t>きむクリニック</t>
    <phoneticPr fontId="20"/>
  </si>
  <si>
    <t>KimClinic</t>
  </si>
  <si>
    <t xml:space="preserve">635-0002 </t>
  </si>
  <si>
    <t>奈良県大和高田市土庫1丁目3番22号</t>
    <phoneticPr fontId="20"/>
  </si>
  <si>
    <t>1-3-22, Dongo, Ymato Takada City, Nara, 635-0002</t>
  </si>
  <si>
    <t>0745-24-7070</t>
  </si>
  <si>
    <t>月/火/木/金:9:00-12:00,17:00-19:30、水:9:00-12:00</t>
  </si>
  <si>
    <t>内科：EN、KO、小児科：EN、KO、皮膚科：EN、KO</t>
    <rPh sb="19" eb="22">
      <t>ヒフカ</t>
    </rPh>
    <phoneticPr fontId="20"/>
  </si>
  <si>
    <t>クリニック吉田</t>
    <phoneticPr fontId="20"/>
  </si>
  <si>
    <t>Clinic Yoshida</t>
    <phoneticPr fontId="9"/>
  </si>
  <si>
    <t xml:space="preserve">634-0012 </t>
  </si>
  <si>
    <t>奈良県橿原市膳夫町477-19</t>
    <rPh sb="3" eb="6">
      <t>カシハラシ</t>
    </rPh>
    <rPh sb="6" eb="9">
      <t>カシワテチョウ</t>
    </rPh>
    <phoneticPr fontId="20"/>
  </si>
  <si>
    <t>477-19 Kashiwatecho, Kashihara-city, Nara-prefecture, 634-0012</t>
    <phoneticPr fontId="9"/>
  </si>
  <si>
    <t>0744-29-1368</t>
    <phoneticPr fontId="9"/>
  </si>
  <si>
    <t>月/火/木/金:9:00-12:00,17:00-19:30、水：17:00-19:30、土:9:00-12:00</t>
    <rPh sb="4" eb="5">
      <t>モク</t>
    </rPh>
    <rPh sb="31" eb="32">
      <t>スイ</t>
    </rPh>
    <phoneticPr fontId="24"/>
  </si>
  <si>
    <t>酒本産婦人科医院</t>
    <rPh sb="0" eb="2">
      <t>サカモト</t>
    </rPh>
    <rPh sb="2" eb="6">
      <t>サンフジンカ</t>
    </rPh>
    <rPh sb="6" eb="8">
      <t>イイン</t>
    </rPh>
    <phoneticPr fontId="9"/>
  </si>
  <si>
    <t>Sakamoto obstetric and gynecology Clinic</t>
  </si>
  <si>
    <t>634-0804</t>
  </si>
  <si>
    <t>奈良県橿原市内膳町4丁目4番26号</t>
    <rPh sb="0" eb="3">
      <t>ナラケン</t>
    </rPh>
    <rPh sb="3" eb="6">
      <t>カシハラシ</t>
    </rPh>
    <rPh sb="6" eb="9">
      <t>ナイゼンチョウ</t>
    </rPh>
    <rPh sb="10" eb="12">
      <t>チョウメ</t>
    </rPh>
    <rPh sb="13" eb="14">
      <t>バン</t>
    </rPh>
    <rPh sb="16" eb="17">
      <t>ゴウ</t>
    </rPh>
    <phoneticPr fontId="9"/>
  </si>
  <si>
    <t>4-4-26, Naizen, Kashiharashi, Naraprefecture, 634-0804</t>
  </si>
  <si>
    <t>0744-25-3389</t>
  </si>
  <si>
    <t>月/水/金:9:00-12:00,17:00-18:30、土：9:00-12:00,16:00-17:30、火：9:00-12:00</t>
    <rPh sb="0" eb="1">
      <t>ゲツ</t>
    </rPh>
    <rPh sb="2" eb="3">
      <t>スイ</t>
    </rPh>
    <rPh sb="4" eb="5">
      <t>キン</t>
    </rPh>
    <rPh sb="29" eb="30">
      <t>ツチ</t>
    </rPh>
    <rPh sb="54" eb="55">
      <t>ヒ</t>
    </rPh>
    <phoneticPr fontId="24"/>
  </si>
  <si>
    <t>http://www.sakamoto-sanfujinka.com/</t>
    <phoneticPr fontId="9"/>
  </si>
  <si>
    <t>産科：EN、婦人科：EN</t>
    <rPh sb="0" eb="2">
      <t>サンカ</t>
    </rPh>
    <rPh sb="6" eb="9">
      <t>フジンカ</t>
    </rPh>
    <phoneticPr fontId="9"/>
  </si>
  <si>
    <t>やまもと小児科</t>
    <rPh sb="4" eb="7">
      <t>ショウニカ</t>
    </rPh>
    <phoneticPr fontId="1"/>
  </si>
  <si>
    <t>YAMAMOTO　PEDIATRIC　CLINIC</t>
    <phoneticPr fontId="1"/>
  </si>
  <si>
    <t>631-0806</t>
    <phoneticPr fontId="1"/>
  </si>
  <si>
    <t>奈良県奈良市朱雀6丁目9-5</t>
    <rPh sb="0" eb="3">
      <t>ナラケン</t>
    </rPh>
    <rPh sb="3" eb="6">
      <t>ナラシ</t>
    </rPh>
    <rPh sb="6" eb="8">
      <t>スザク</t>
    </rPh>
    <rPh sb="9" eb="11">
      <t>チョウメ</t>
    </rPh>
    <phoneticPr fontId="1"/>
  </si>
  <si>
    <t>6-9-5 Suzaku Nara city Nara prefecture</t>
    <phoneticPr fontId="1"/>
  </si>
  <si>
    <t>0742-72-0055</t>
    <phoneticPr fontId="1"/>
  </si>
  <si>
    <t>月-日9:00-12:00、月-金16:00-19:00、第2・4日曜日 休診</t>
    <rPh sb="0" eb="1">
      <t>ゲツ</t>
    </rPh>
    <rPh sb="2" eb="3">
      <t>ニチ</t>
    </rPh>
    <rPh sb="14" eb="15">
      <t>ゲツ</t>
    </rPh>
    <rPh sb="16" eb="17">
      <t>キン</t>
    </rPh>
    <rPh sb="29" eb="30">
      <t>ダイ</t>
    </rPh>
    <rPh sb="33" eb="34">
      <t>ニチ</t>
    </rPh>
    <rPh sb="34" eb="36">
      <t>ヨウビ</t>
    </rPh>
    <rPh sb="37" eb="39">
      <t>キュウシン</t>
    </rPh>
    <phoneticPr fontId="1"/>
  </si>
  <si>
    <t>http://www.kodomo-yama.jp/</t>
    <phoneticPr fontId="1"/>
  </si>
  <si>
    <t>小児科：EN</t>
    <rPh sb="0" eb="3">
      <t>ショウニカ</t>
    </rPh>
    <phoneticPr fontId="1"/>
  </si>
  <si>
    <t>沢田医院</t>
    <rPh sb="0" eb="2">
      <t>サワタ</t>
    </rPh>
    <rPh sb="2" eb="4">
      <t>イイン</t>
    </rPh>
    <phoneticPr fontId="1"/>
  </si>
  <si>
    <t>Sawada clinic</t>
    <phoneticPr fontId="1"/>
  </si>
  <si>
    <t>619-2200</t>
    <phoneticPr fontId="1"/>
  </si>
  <si>
    <t>奈良県御所市180-14</t>
    <rPh sb="0" eb="3">
      <t>ナラケン</t>
    </rPh>
    <rPh sb="3" eb="6">
      <t>ゴセシ</t>
    </rPh>
    <phoneticPr fontId="1"/>
  </si>
  <si>
    <t>180-14,Gose,Nara,619-2200，JAPAN</t>
    <phoneticPr fontId="1"/>
  </si>
  <si>
    <t>0745-62-0801</t>
    <phoneticPr fontId="1"/>
  </si>
  <si>
    <t>月-金:8:30-12:00/16:00-19:00、土8:30-12:00</t>
    <rPh sb="0" eb="1">
      <t>ゲツ</t>
    </rPh>
    <rPh sb="2" eb="3">
      <t>キン</t>
    </rPh>
    <rPh sb="27" eb="28">
      <t>ド</t>
    </rPh>
    <phoneticPr fontId="1"/>
  </si>
  <si>
    <t>https://sawada.youai-kai.com/</t>
    <phoneticPr fontId="9"/>
  </si>
  <si>
    <t>かみつじこどもクリニック</t>
    <phoneticPr fontId="1"/>
  </si>
  <si>
    <t>Kamitsuji Children Clinic</t>
    <phoneticPr fontId="1"/>
  </si>
  <si>
    <t>631-0016</t>
    <phoneticPr fontId="1"/>
  </si>
  <si>
    <t>奈良県奈良市押熊町547-1　忍熊ビル2F</t>
    <rPh sb="0" eb="3">
      <t>ナラケン</t>
    </rPh>
    <rPh sb="3" eb="6">
      <t>ナラシ</t>
    </rPh>
    <rPh sb="6" eb="8">
      <t>オシクマ</t>
    </rPh>
    <rPh sb="8" eb="9">
      <t>マチ</t>
    </rPh>
    <phoneticPr fontId="1"/>
  </si>
  <si>
    <t>Oshikuma Bill 2F,547-1,Nara,Oshikumacho</t>
    <phoneticPr fontId="1"/>
  </si>
  <si>
    <t>0742-48-0123</t>
    <phoneticPr fontId="1"/>
  </si>
  <si>
    <t>月-水：9:00-12-00、金：15:30-18:00、土：9:00-12:00</t>
    <rPh sb="0" eb="1">
      <t>ゲツ</t>
    </rPh>
    <rPh sb="2" eb="3">
      <t>スイ</t>
    </rPh>
    <rPh sb="15" eb="16">
      <t>キン</t>
    </rPh>
    <rPh sb="29" eb="30">
      <t>ド</t>
    </rPh>
    <phoneticPr fontId="1"/>
  </si>
  <si>
    <t>石州会病院</t>
    <rPh sb="0" eb="1">
      <t>イシ</t>
    </rPh>
    <rPh sb="1" eb="2">
      <t>シュウ</t>
    </rPh>
    <rPh sb="2" eb="3">
      <t>カイ</t>
    </rPh>
    <rPh sb="3" eb="5">
      <t>ビョウイン</t>
    </rPh>
    <phoneticPr fontId="1"/>
  </si>
  <si>
    <t>Sekisyukai Hospital</t>
    <phoneticPr fontId="1"/>
  </si>
  <si>
    <t>630-8014</t>
    <phoneticPr fontId="1"/>
  </si>
  <si>
    <t>奈良県奈良市四条大路1-9-4</t>
    <rPh sb="0" eb="3">
      <t>ナラケン</t>
    </rPh>
    <rPh sb="3" eb="6">
      <t>ナラシ</t>
    </rPh>
    <rPh sb="6" eb="10">
      <t>シジョウオオジ</t>
    </rPh>
    <phoneticPr fontId="1"/>
  </si>
  <si>
    <t>1-9-4Shijooji,Nara,630-8014,Japan</t>
    <phoneticPr fontId="1"/>
  </si>
  <si>
    <t>0742-34-6300</t>
    <phoneticPr fontId="1"/>
  </si>
  <si>
    <t>月-土：9:00-19:30</t>
    <rPh sb="0" eb="1">
      <t>ゲツ</t>
    </rPh>
    <rPh sb="2" eb="3">
      <t>ド</t>
    </rPh>
    <phoneticPr fontId="1"/>
  </si>
  <si>
    <t>http://sekisyukai.com</t>
    <phoneticPr fontId="9"/>
  </si>
  <si>
    <t>救急科：EN、内科：EN、外科：EN、脳神経外科：EN</t>
    <rPh sb="0" eb="3">
      <t>キュウキュウカ</t>
    </rPh>
    <rPh sb="7" eb="9">
      <t>ナイカ</t>
    </rPh>
    <rPh sb="13" eb="15">
      <t>ゲカ</t>
    </rPh>
    <rPh sb="19" eb="22">
      <t>ノウシンケイ</t>
    </rPh>
    <rPh sb="22" eb="24">
      <t>ゲカ</t>
    </rPh>
    <phoneticPr fontId="1"/>
  </si>
  <si>
    <t>登美ヶ丘皮膚科</t>
    <rPh sb="0" eb="4">
      <t>トミガオカ</t>
    </rPh>
    <rPh sb="4" eb="7">
      <t>ヒフカ</t>
    </rPh>
    <phoneticPr fontId="1"/>
  </si>
  <si>
    <t>TOMIGAOKA Denmatology clinic</t>
    <phoneticPr fontId="1"/>
  </si>
  <si>
    <t>631-0021</t>
    <phoneticPr fontId="1"/>
  </si>
  <si>
    <t>奈良県奈良市鶴舞東町2-13　学園前VIV107号</t>
    <rPh sb="0" eb="3">
      <t>ナラケン</t>
    </rPh>
    <rPh sb="3" eb="6">
      <t>ナラシ</t>
    </rPh>
    <rPh sb="6" eb="8">
      <t>ツルマイ</t>
    </rPh>
    <rPh sb="8" eb="9">
      <t>ヒガシ</t>
    </rPh>
    <rPh sb="9" eb="10">
      <t>チョウ</t>
    </rPh>
    <rPh sb="15" eb="18">
      <t>ガクエンマエ</t>
    </rPh>
    <rPh sb="24" eb="25">
      <t>ゴウ</t>
    </rPh>
    <phoneticPr fontId="1"/>
  </si>
  <si>
    <t>tsurumai higashi 2-13 narashi naraprefecture 631-0021</t>
    <phoneticPr fontId="1"/>
  </si>
  <si>
    <t>0742-45-4888</t>
    <phoneticPr fontId="1"/>
  </si>
  <si>
    <t>月水金：9:30-17:00、火土：9:30-12:00</t>
    <rPh sb="0" eb="1">
      <t>ゲツ</t>
    </rPh>
    <rPh sb="1" eb="2">
      <t>スイ</t>
    </rPh>
    <rPh sb="2" eb="3">
      <t>キン</t>
    </rPh>
    <rPh sb="15" eb="16">
      <t>カ</t>
    </rPh>
    <rPh sb="16" eb="17">
      <t>ド</t>
    </rPh>
    <phoneticPr fontId="1"/>
  </si>
  <si>
    <t>皮膚科：EN</t>
    <rPh sb="0" eb="3">
      <t>ヒフカ</t>
    </rPh>
    <phoneticPr fontId="1"/>
  </si>
  <si>
    <t>おおぞらこどもクリニック</t>
    <phoneticPr fontId="1"/>
  </si>
  <si>
    <t>OZORA CHILDRENS CLINIC</t>
    <phoneticPr fontId="1"/>
  </si>
  <si>
    <t>639-1135</t>
    <phoneticPr fontId="1"/>
  </si>
  <si>
    <t>奈良県大和郡山市天井町223-1</t>
    <rPh sb="0" eb="3">
      <t>ナラケン</t>
    </rPh>
    <rPh sb="3" eb="8">
      <t>ヤマトコオリヤマシ</t>
    </rPh>
    <rPh sb="8" eb="11">
      <t>テンジョウチョウ</t>
    </rPh>
    <phoneticPr fontId="1"/>
  </si>
  <si>
    <t>223-1,Tenjho-cho,Yamato koriyama City Nara</t>
    <phoneticPr fontId="1"/>
  </si>
  <si>
    <t>0743-57-6972,070-8448-6972</t>
    <phoneticPr fontId="1"/>
  </si>
  <si>
    <t>月-水/土/日：9:00-11:30、16:00-19:00　（第5土日除く）</t>
    <rPh sb="0" eb="1">
      <t>ゲツ</t>
    </rPh>
    <rPh sb="2" eb="3">
      <t>スイ</t>
    </rPh>
    <rPh sb="6" eb="7">
      <t>ニチ</t>
    </rPh>
    <rPh sb="32" eb="33">
      <t>ダイ</t>
    </rPh>
    <rPh sb="34" eb="36">
      <t>ドニチ</t>
    </rPh>
    <rPh sb="36" eb="37">
      <t>ノゾ</t>
    </rPh>
    <phoneticPr fontId="1"/>
  </si>
  <si>
    <t>bigsky-c.com</t>
    <phoneticPr fontId="9"/>
  </si>
  <si>
    <t>VISA、MASTER、AMEX、DISCOVER、Diners</t>
    <phoneticPr fontId="1"/>
  </si>
  <si>
    <t>2905 南和</t>
    <rPh sb="5" eb="7">
      <t>ナンワ</t>
    </rPh>
    <phoneticPr fontId="1"/>
  </si>
  <si>
    <t>島田医院</t>
    <rPh sb="0" eb="2">
      <t>シマダ</t>
    </rPh>
    <rPh sb="2" eb="4">
      <t>イイン</t>
    </rPh>
    <phoneticPr fontId="1"/>
  </si>
  <si>
    <t>SHIMADA　clinic</t>
    <phoneticPr fontId="1"/>
  </si>
  <si>
    <t>639-3111</t>
    <phoneticPr fontId="1"/>
  </si>
  <si>
    <t>奈良県吉野郡吉野町上市126</t>
    <rPh sb="0" eb="3">
      <t>ナラケン</t>
    </rPh>
    <rPh sb="3" eb="6">
      <t>ヨシノグン</t>
    </rPh>
    <rPh sb="6" eb="9">
      <t>ヨシノチョウ</t>
    </rPh>
    <rPh sb="9" eb="11">
      <t>カミイチ</t>
    </rPh>
    <phoneticPr fontId="1"/>
  </si>
  <si>
    <t>Yoshinogun,Kamiichi126</t>
    <phoneticPr fontId="1"/>
  </si>
  <si>
    <t>0746-32-2026</t>
    <phoneticPr fontId="1"/>
  </si>
  <si>
    <t>月-金：9:00-12:00/16:00-18:00、土：9:00-12:00</t>
    <rPh sb="0" eb="1">
      <t>ゲツ</t>
    </rPh>
    <rPh sb="2" eb="3">
      <t>キン</t>
    </rPh>
    <rPh sb="27" eb="28">
      <t>ド</t>
    </rPh>
    <phoneticPr fontId="1"/>
  </si>
  <si>
    <t>内科、皮膚科（通訳が同伴する場合のみ対応可能）</t>
    <rPh sb="0" eb="2">
      <t>ナイカ</t>
    </rPh>
    <rPh sb="3" eb="6">
      <t>ヒフカ</t>
    </rPh>
    <rPh sb="7" eb="9">
      <t>ツウヤク</t>
    </rPh>
    <rPh sb="10" eb="12">
      <t>ドウハン</t>
    </rPh>
    <rPh sb="14" eb="16">
      <t>バアイ</t>
    </rPh>
    <rPh sb="18" eb="20">
      <t>タイオウ</t>
    </rPh>
    <rPh sb="20" eb="22">
      <t>カノウ</t>
    </rPh>
    <phoneticPr fontId="1"/>
  </si>
  <si>
    <t>江川内科消化器科医院</t>
    <phoneticPr fontId="1"/>
  </si>
  <si>
    <t>Egawa Clinic of Internal Medicine and Gastroenterology</t>
    <phoneticPr fontId="1"/>
  </si>
  <si>
    <t>630-8357</t>
    <phoneticPr fontId="1"/>
  </si>
  <si>
    <t>奈良県奈良市杉ケ町11-2　杉ヶ中町ビル１階</t>
    <rPh sb="0" eb="9">
      <t>630-8357</t>
    </rPh>
    <rPh sb="14" eb="15">
      <t>スギ</t>
    </rPh>
    <rPh sb="16" eb="18">
      <t>ナカマチ</t>
    </rPh>
    <rPh sb="21" eb="22">
      <t>カイ</t>
    </rPh>
    <phoneticPr fontId="1"/>
  </si>
  <si>
    <t>11-2 Surugamachi,Narashi,Nara prefecture 630-8357</t>
    <phoneticPr fontId="1"/>
  </si>
  <si>
    <t>0742-24-9055</t>
    <phoneticPr fontId="1"/>
  </si>
  <si>
    <t>月-金：9:00-12:00/16:00-18:00、木：9:00-12:00　第1・3土曜日：9:00-12:00</t>
    <rPh sb="0" eb="1">
      <t>ゲツ</t>
    </rPh>
    <rPh sb="2" eb="3">
      <t>キン</t>
    </rPh>
    <rPh sb="27" eb="28">
      <t>モク</t>
    </rPh>
    <rPh sb="40" eb="41">
      <t>ダイ</t>
    </rPh>
    <rPh sb="44" eb="47">
      <t>ドヨウビ</t>
    </rPh>
    <phoneticPr fontId="1"/>
  </si>
  <si>
    <t>https://egawaclinic.com</t>
  </si>
  <si>
    <t>阿部診療所</t>
    <phoneticPr fontId="1"/>
  </si>
  <si>
    <t>Abe Clinic</t>
    <phoneticPr fontId="1"/>
  </si>
  <si>
    <t>630-0257</t>
    <phoneticPr fontId="1"/>
  </si>
  <si>
    <t>奈良県生駒市元町1-13-1</t>
    <phoneticPr fontId="1"/>
  </si>
  <si>
    <t>　1-13-1, Motomachi, 
　Ikoma city, Nara prefecture</t>
  </si>
  <si>
    <t>　0743-74-7277</t>
  </si>
  <si>
    <t>　月・火・水・金・土:9:00-12:00
　月・火・水・金：16:30-18:30</t>
  </si>
  <si>
    <t>https://abe-sinnryousyo.com</t>
  </si>
  <si>
    <t>まつお内科</t>
  </si>
  <si>
    <t>matsuo medical clinic of internal medicine</t>
  </si>
  <si>
    <t>631-0003</t>
  </si>
  <si>
    <t>奈良県奈良市中登美ケ丘６－３－３</t>
  </si>
  <si>
    <t>6-3-3nakatomigaoka,narashi,naraprrefecture</t>
  </si>
  <si>
    <t>0742-52-8551</t>
  </si>
  <si>
    <t>月〜金：9:00〜19:00
土：9:00〜12:00</t>
  </si>
  <si>
    <t>https://www.matsuonaika.jp/</t>
  </si>
  <si>
    <t xml:space="preserve">内科（Internal medicine)：EN
</t>
  </si>
  <si>
    <t>吉本整形外科・外科病院</t>
  </si>
  <si>
    <t>Yoshimoto Orthopedics and Surgery Hospital</t>
  </si>
  <si>
    <t>639-2101</t>
  </si>
  <si>
    <t>奈良県葛城市疋田676番地1</t>
  </si>
  <si>
    <t>676-1　Hikida,Katsuragi,City,Nara,Prefecture</t>
  </si>
  <si>
    <t>0745-69-5353</t>
  </si>
  <si>
    <t>月‐土：9：00‐12：00　　　　　　　　　　月-金：13：30-15：00　　　　　　　　　月・水・金：17：00-19：00　　　　　　（救急外来24時間対応）</t>
  </si>
  <si>
    <t>https://www.yoshimoto-seikei.com/</t>
  </si>
  <si>
    <t>寺崎クリニック</t>
  </si>
  <si>
    <t>TERASAKI CLINIC</t>
  </si>
  <si>
    <t>630-8341</t>
  </si>
  <si>
    <t>奈良県奈良市南城戸町67</t>
  </si>
  <si>
    <t>67.Minamijodo-cho,Nara City, Nara Prefecture,630-8341</t>
  </si>
  <si>
    <t>0742-22-5091</t>
  </si>
  <si>
    <t>月ー金　9：30－12：00</t>
  </si>
  <si>
    <t>http://www.terasaki-clinic.com</t>
  </si>
  <si>
    <t>VISA、MASTER、AMEX、
JCB</t>
  </si>
  <si>
    <t>非接触カード決済：楽天Edy、Suica, PASMO, ICOCA,Waon, nanaco
QRコード決済：
LINE Pay   PayPay</t>
  </si>
  <si>
    <t>/月-金　9:30ｰ12:00</t>
  </si>
  <si>
    <t>奈良東病院</t>
  </si>
  <si>
    <t>Narahigashi Hospital</t>
  </si>
  <si>
    <t>632-0001</t>
  </si>
  <si>
    <t>奈良県天理市中之庄町470</t>
  </si>
  <si>
    <t>470,Nakanoshoucho,Tenricity
Naraprefecture 632-0001</t>
  </si>
  <si>
    <t>0743-65-1771</t>
  </si>
  <si>
    <t>月-金;9:00～12:00</t>
  </si>
  <si>
    <t>https://www.fureai-net.com</t>
  </si>
  <si>
    <t>VISA、MASTER、AMEX、JCB、
UFJ、NICOS、OMC、DC</t>
  </si>
  <si>
    <t>平成記念病院</t>
  </si>
  <si>
    <t>HEISEI MEMORIAL HOSPITAL</t>
  </si>
  <si>
    <t>634-0813</t>
  </si>
  <si>
    <t>奈良県橿原市四条町827</t>
  </si>
  <si>
    <t>827,Shijo-cho,Kashihara-shi,Nara,634-0813,Japan</t>
  </si>
  <si>
    <t>0744-29-3300</t>
  </si>
  <si>
    <t>月-土：8:30~11:00   　日・祝日・年末年始は休診　救急は24時間受付</t>
  </si>
  <si>
    <t>https://www.heisei-h.or.jp/</t>
  </si>
  <si>
    <t>内科、外科、脳外科、脳神経内科、整形外科、皮膚科、歯科口腔外科（ポケトークでの対応）</t>
  </si>
  <si>
    <t>VISA、MASTER、JCB、AMEX、Diners Club</t>
  </si>
  <si>
    <t>奈良県立医科大学附属病院</t>
    <phoneticPr fontId="1"/>
  </si>
  <si>
    <t>Nara Medical University Hospital</t>
  </si>
  <si>
    <t>634-8522</t>
  </si>
  <si>
    <t>奈良県橿原市四条町840番地</t>
  </si>
  <si>
    <t>840 Shijo-Cho, Kashihara, Nara 
634-8522</t>
  </si>
  <si>
    <t>0744-22-3051</t>
  </si>
  <si>
    <t>月ｰ金:8:00ｰ11:00（救急外来24時間対応）
土日・祝日:救急外来24時間対応</t>
  </si>
  <si>
    <t>https://hospital.naramed-u.ac.jp/（日本語）
https://www.naramed-u.ac.jp/university/english/hospital.html（英語）</t>
  </si>
  <si>
    <t>循環器内科：EN、呼吸器・アレルギー内科：EN、消化器・代謝内科：EN、感染症内科：EN、脳神経内科：EN、消化器外科・小児外科・乳腺外科：EN、脳神経外科：EN、心臓血管外科：EN、整形外科：EN、歯科口腔外科：EN、産婦人科：EN、眼科：EN、小児科：EN、精神科：EN、皮膚科：EN、泌尿器科：EN、耳鼻咽喉・頭頸部外科：EN、放射線・核医学科：EN、放射線治療科：EN、麻酔科：EN、救急科：EN、総合診療科：EN、形成外科：EN、リハビリテーション科：EN、病理診断科：EN、呼吸器外科：EN、腎臓内科：EN、糖尿病・内分泌内科：EN、腫瘍内科：EN、血液内科：EN</t>
  </si>
  <si>
    <t>VISA、Master、JCB、AMEX、DC</t>
  </si>
  <si>
    <t>第三次救急医療機関（高度救命救急センター）</t>
    <rPh sb="10" eb="12">
      <t>コウド</t>
    </rPh>
    <phoneticPr fontId="1"/>
  </si>
  <si>
    <t>◯</t>
    <phoneticPr fontId="1"/>
  </si>
  <si>
    <t>EN,ZH,KO,ES,PT,VI,RU,TH,TL,NE,ID,HI,FR,DE,IT,MS,KM,MN,ミャンマー語
/①文字通訳　
全日24時間
②音声のみ通訳　
全日24時間（一部言語は平日9:00ｰ18:00）
③映像付き通訳　
一部言語のみ対応
全日24時間又は平日9:00-18:00</t>
  </si>
  <si>
    <t>いぬいクリニック</t>
  </si>
  <si>
    <t>Inui Clinic</t>
  </si>
  <si>
    <t>631-0843</t>
  </si>
  <si>
    <t>奈良県奈良市疋田町　2-1-5</t>
  </si>
  <si>
    <t>2-1-5 Hikida-cho,Nara-city,
Nara 631-0843</t>
  </si>
  <si>
    <t>0742-81-7810</t>
  </si>
  <si>
    <t>月ー土：8:30-12:00</t>
  </si>
  <si>
    <t>https://inui-urosurgery-clinic.jp（日本語）
https://inui-urosurgery-clinic.jp/english-page（英語）</t>
  </si>
  <si>
    <t>泌尿器科：EN,内科：EN、外科：EN</t>
  </si>
  <si>
    <t>VISA Master AMEX JCB</t>
  </si>
  <si>
    <t>ならやまと整形外科スポーツクリニック</t>
  </si>
  <si>
    <t>Narayamato Orthopedics &amp; Sports Clinic</t>
  </si>
  <si>
    <t>639-0214</t>
  </si>
  <si>
    <t>奈良県北葛城郡上牧町上牧3413-1</t>
  </si>
  <si>
    <t>3413-1 Kanmaki,Kanmaki-cho,Kitakatsuragi-gun,Nara prefecture,639-0214</t>
  </si>
  <si>
    <t>0745-43-9292</t>
  </si>
  <si>
    <t>月火木金　8時30分〜11時30分　15時30分〜18時30分</t>
  </si>
  <si>
    <t>http://narayamato.net</t>
  </si>
  <si>
    <t>VISA MASTER JCB</t>
  </si>
  <si>
    <t>EN/月火木金　8時30〜11時30分　15時30分〜18時30分</t>
  </si>
  <si>
    <t>やわらぎクリニック</t>
  </si>
  <si>
    <t>Yawaragi Clinic</t>
  </si>
  <si>
    <t>636-0822</t>
  </si>
  <si>
    <t>奈良県生駒郡三郷町立野南2-8-12</t>
  </si>
  <si>
    <t>2-8-12　Tatsunominami,Sango-cho,Ikoma-gun,Nara</t>
  </si>
  <si>
    <t>0745-31-6611</t>
  </si>
  <si>
    <t>月火木金 9:00～12:00,17:00～19:00　　水・土 9:00～12:00</t>
  </si>
  <si>
    <t>https://www.yawaragikai.jp/</t>
  </si>
  <si>
    <t>総合診療科：EN、内科：EN</t>
    <phoneticPr fontId="9"/>
  </si>
  <si>
    <t>非接触カード決済：Suica,ICOCA,nanacoなど/QRコード決済：アリペイ、LINE Payなど</t>
    <phoneticPr fontId="9"/>
  </si>
  <si>
    <t>医療法人かおる会　よもさ痛みのクリニック</t>
    <phoneticPr fontId="9"/>
  </si>
  <si>
    <t>Yomosa Pain Clinic</t>
    <phoneticPr fontId="9"/>
  </si>
  <si>
    <t>630-8014</t>
  </si>
  <si>
    <t>奈良市四条大路5-1-55</t>
  </si>
  <si>
    <t xml:space="preserve">5-1-55 shijyouooji narashi </t>
  </si>
  <si>
    <t>0742-32-5550</t>
  </si>
  <si>
    <t>月，火、木、金　8：30-11：30　15：30-17：30　土　8：80-11：30</t>
  </si>
  <si>
    <t>http://www.yomosa-cl.com</t>
  </si>
  <si>
    <t>内科 麻酔科　：EN</t>
  </si>
  <si>
    <t>Cash Only</t>
    <phoneticPr fontId="9"/>
  </si>
  <si>
    <t>西岡医院</t>
  </si>
  <si>
    <t>Nishioka Clinic</t>
  </si>
  <si>
    <t>634-0005</t>
  </si>
  <si>
    <t>奈良県橿原市北八木町3丁目50-1</t>
  </si>
  <si>
    <t>50－1 3cyoume,Kitayagicyou,Kashiharashi,Naraprefecture,634-0005</t>
  </si>
  <si>
    <t>0744-22-2606</t>
  </si>
  <si>
    <t>月・火・土：9:00-12:00、火（第１週を除く）：18:00-20:00、水・金：18:45-20:00</t>
    <phoneticPr fontId="9"/>
  </si>
  <si>
    <t>https://hnishi4.wixsite.com</t>
  </si>
  <si>
    <t>Internal Medicine：EN、Dermatology：EN</t>
  </si>
  <si>
    <t>健生会 大福診療所</t>
  </si>
  <si>
    <t>Daifuku Clinic, Kenseikai-group, FDMI</t>
  </si>
  <si>
    <t>633-0067</t>
  </si>
  <si>
    <t>奈良県桜井市大福240-1</t>
    <phoneticPr fontId="9"/>
  </si>
  <si>
    <t>240-1, Daifuku, Sakurai city, Nara
Postcode: 633-0067</t>
  </si>
  <si>
    <t>0744-42-3059</t>
  </si>
  <si>
    <t>月-土:9:00-11:30、火/金:17:00‐19:00</t>
    <phoneticPr fontId="9"/>
  </si>
  <si>
    <t>https://kenseikai-nara.or.jp/daifuku/</t>
  </si>
  <si>
    <t>総合診療/プライマリ・ケア：EN</t>
    <phoneticPr fontId="9"/>
  </si>
  <si>
    <t>平城診療所</t>
    <phoneticPr fontId="9"/>
  </si>
  <si>
    <t>Heijou Clinic</t>
  </si>
  <si>
    <t>631-0806</t>
  </si>
  <si>
    <t>奈良県奈良市朱雀3丁目8-2</t>
  </si>
  <si>
    <t>3-8-2,suzaku ,Narashi,Naraprefecture</t>
  </si>
  <si>
    <t>0742-71-5315</t>
  </si>
  <si>
    <t>月火木金土：9：00-13：00、月火水木：17：00-19：30</t>
    <phoneticPr fontId="9"/>
  </si>
  <si>
    <t>医療法人清和会　国分医院</t>
  </si>
  <si>
    <t>KOKUBU CLINIC</t>
  </si>
  <si>
    <t>630-8303</t>
  </si>
  <si>
    <t>奈良市南紀寺町5-53-1</t>
  </si>
  <si>
    <t>5-53-1MINAMIKIDERATYOU　NARASHINARAPREFECTURE,630-8303</t>
  </si>
  <si>
    <t>0742-22-2266</t>
  </si>
  <si>
    <t>月曜日　金曜日　9：00-12：00　17：00-20：00　火曜日　木曜日　土曜日　9：00-12：00</t>
  </si>
  <si>
    <t>内科EN</t>
  </si>
  <si>
    <t>29奈良県</t>
  </si>
  <si>
    <t>高の原中央病院</t>
    <phoneticPr fontId="1"/>
  </si>
  <si>
    <t>Takanoharatyuou Hospital</t>
    <phoneticPr fontId="1"/>
  </si>
  <si>
    <t>631-0805</t>
    <phoneticPr fontId="1"/>
  </si>
  <si>
    <t>奈良県奈良市右京１丁目３－３</t>
    <phoneticPr fontId="1"/>
  </si>
  <si>
    <t>Naraken Narashi Ukyou 1-3-3</t>
    <phoneticPr fontId="1"/>
  </si>
  <si>
    <t>0742-71-1030</t>
    <phoneticPr fontId="1"/>
  </si>
  <si>
    <t>【受付時間】　8:00～11:45
【診察時間】　8:30～13:00
【休  診  日】 日曜日・祝日・休日・土曜日午後・年末年始</t>
    <phoneticPr fontId="1"/>
  </si>
  <si>
    <t>https://www.takanohara-ch.or.jp/</t>
    <phoneticPr fontId="1"/>
  </si>
  <si>
    <t>内科：EN、外科：EN</t>
    <rPh sb="0" eb="2">
      <t>ナイカ</t>
    </rPh>
    <rPh sb="6" eb="8">
      <t>ゲカ</t>
    </rPh>
    <phoneticPr fontId="1"/>
  </si>
  <si>
    <t>なし/平日8：30ー17：00</t>
    <phoneticPr fontId="1"/>
  </si>
  <si>
    <t>ポケトーク/平日8：30ー17：00</t>
    <phoneticPr fontId="1"/>
  </si>
  <si>
    <t>博愛会　松倉病院</t>
    <phoneticPr fontId="1"/>
  </si>
  <si>
    <t>hakuaikai matukura hosipital</t>
    <phoneticPr fontId="1"/>
  </si>
  <si>
    <t>630-8314</t>
    <phoneticPr fontId="1"/>
  </si>
  <si>
    <t>奈良県奈良市川之上突抜町15番地</t>
    <phoneticPr fontId="1"/>
  </si>
  <si>
    <t>15 kawanokamitukinuketyo,narashi</t>
    <phoneticPr fontId="1"/>
  </si>
  <si>
    <t>0742-26-6941</t>
    <phoneticPr fontId="1"/>
  </si>
  <si>
    <t>月-金:9:00-12:00  月,水,金17:30-19:30（救急外来24時間対応)
土日・祝日：救急外来24時間対応</t>
    <phoneticPr fontId="1"/>
  </si>
  <si>
    <t>http://www.nara-matsukura-hospital.com/</t>
    <phoneticPr fontId="1"/>
  </si>
  <si>
    <t>内科：EN、整形外科：EN</t>
    <rPh sb="0" eb="2">
      <t>ナイカ</t>
    </rPh>
    <phoneticPr fontId="1"/>
  </si>
  <si>
    <t>庄野整形外科</t>
    <phoneticPr fontId="1"/>
  </si>
  <si>
    <t>Shono orthopedic clinic</t>
    <phoneticPr fontId="1"/>
  </si>
  <si>
    <t>630-8043</t>
    <phoneticPr fontId="1"/>
  </si>
  <si>
    <t>奈良市六条2-19-8</t>
    <phoneticPr fontId="1"/>
  </si>
  <si>
    <t>2-19-8 Rokujo, Nara City, Nara Prefecture</t>
    <phoneticPr fontId="1"/>
  </si>
  <si>
    <t>0742-46-1235</t>
    <phoneticPr fontId="1"/>
  </si>
  <si>
    <t>月－土：8：30-12：00　月－金16：00-19：30　木日・祝日休診</t>
    <phoneticPr fontId="1"/>
  </si>
  <si>
    <t>http://www.shonoortho.com</t>
    <phoneticPr fontId="1"/>
  </si>
  <si>
    <t>整形外科：EN</t>
    <rPh sb="0" eb="2">
      <t>セイケイ</t>
    </rPh>
    <rPh sb="2" eb="4">
      <t>ゲカ</t>
    </rPh>
    <phoneticPr fontId="1"/>
  </si>
  <si>
    <t>西脇内科医院</t>
    <phoneticPr fontId="1"/>
  </si>
  <si>
    <t>Nishiwaki Internal madecine clinic</t>
    <phoneticPr fontId="1"/>
  </si>
  <si>
    <t>631-0804</t>
    <phoneticPr fontId="1"/>
  </si>
  <si>
    <t>奈良県奈良市神功3丁目7-29</t>
    <phoneticPr fontId="1"/>
  </si>
  <si>
    <t>7-29 jingu 3 chome, Nara city, Nara prefecture, 631-0804</t>
    <phoneticPr fontId="1"/>
  </si>
  <si>
    <t>0742-71-3336</t>
    <phoneticPr fontId="1"/>
  </si>
  <si>
    <t>月・水・金:9:00~12:00, 16:30~19:00
火:16:30~19:00
木・土:9:00~12:00</t>
    <phoneticPr fontId="1"/>
  </si>
  <si>
    <t>https://www.nishiwakinaikaiin.com/</t>
    <phoneticPr fontId="1"/>
  </si>
  <si>
    <t>内科 Internal Medicine：EN
脳神経内科 Neurology：EN</t>
    <phoneticPr fontId="1"/>
  </si>
  <si>
    <t>河原医院</t>
    <phoneticPr fontId="1"/>
  </si>
  <si>
    <t>Kawahara Orthopedic Clinic</t>
    <phoneticPr fontId="1"/>
  </si>
  <si>
    <t>631-0003</t>
    <phoneticPr fontId="1"/>
  </si>
  <si>
    <t>奈良県奈良市中登美ケ丘2-1981-105</t>
    <phoneticPr fontId="1"/>
  </si>
  <si>
    <t>2-1981-105，Nara city Nara prefecture 631-0003</t>
    <phoneticPr fontId="1"/>
  </si>
  <si>
    <t>0742-44-1795</t>
    <phoneticPr fontId="1"/>
  </si>
  <si>
    <t>月・水・木・金：9：00～12：30、16:00~19:00、火・土：9：00～12：30</t>
    <phoneticPr fontId="1"/>
  </si>
  <si>
    <t>kawahara.la.coocan.jp</t>
    <phoneticPr fontId="1"/>
  </si>
  <si>
    <t>整形外科：EN</t>
    <phoneticPr fontId="1"/>
  </si>
  <si>
    <t>医療法人彩雲会辻本内科医院</t>
    <phoneticPr fontId="1"/>
  </si>
  <si>
    <t>Masayuki　Tsujimoto　Clinic</t>
    <phoneticPr fontId="1"/>
  </si>
  <si>
    <t>634‐0804</t>
    <phoneticPr fontId="1"/>
  </si>
  <si>
    <t>奈良県橿原市内膳町1‐1‐5　大通口ビル２階</t>
    <phoneticPr fontId="1"/>
  </si>
  <si>
    <t>2F ohdoorigichi-biru 1-1-5 naizencyo kashihiara nara</t>
    <phoneticPr fontId="1"/>
  </si>
  <si>
    <t>0744220777</t>
    <phoneticPr fontId="1"/>
  </si>
  <si>
    <t>月火木金（9:00-12:10,16:30-19:30）、水土（9:00-12:10）</t>
    <phoneticPr fontId="1"/>
  </si>
  <si>
    <t>http://saiunkai.or.jp</t>
    <phoneticPr fontId="1"/>
  </si>
  <si>
    <t>Internal Medicine：EN</t>
    <phoneticPr fontId="1"/>
  </si>
  <si>
    <t>VISA、MASTER、AMEX、
JCB、Diners</t>
    <phoneticPr fontId="1"/>
  </si>
  <si>
    <t>たまい整形外科</t>
    <phoneticPr fontId="1"/>
  </si>
  <si>
    <t>Tamai Orthopaedic Clinic</t>
    <phoneticPr fontId="1"/>
  </si>
  <si>
    <t>634-0811</t>
    <phoneticPr fontId="1"/>
  </si>
  <si>
    <t>奈良県橿原市小綱町５ー４４</t>
    <phoneticPr fontId="1"/>
  </si>
  <si>
    <t>5-44 Shoukouchou, Kashiharashi, Nara prefecture,
634-0811</t>
    <phoneticPr fontId="1"/>
  </si>
  <si>
    <t>0744-23-6200</t>
    <phoneticPr fontId="1"/>
  </si>
  <si>
    <t>　月ー土　：9：00‐12：00
月ー水・金：16：00‐18：30</t>
    <phoneticPr fontId="1"/>
  </si>
  <si>
    <t>https://www.tamai-seikei.com/
(日本語)</t>
    <phoneticPr fontId="1"/>
  </si>
  <si>
    <t>整形外科：EN、（DE）</t>
    <phoneticPr fontId="1"/>
  </si>
  <si>
    <t>倉病院</t>
    <phoneticPr fontId="1"/>
  </si>
  <si>
    <t>kura　Hospital</t>
    <phoneticPr fontId="1"/>
  </si>
  <si>
    <t>630-0256</t>
    <phoneticPr fontId="1"/>
  </si>
  <si>
    <t>奈良県生駒市本町１-7</t>
    <phoneticPr fontId="1"/>
  </si>
  <si>
    <t>1-7 honmati,ikomashi,nara prefecture
630-0256</t>
    <phoneticPr fontId="1"/>
  </si>
  <si>
    <t>0743-73-4888</t>
    <phoneticPr fontId="1"/>
  </si>
  <si>
    <t>月-土：8:30-11:30
月・火・金：17:30-19:30</t>
    <phoneticPr fontId="1"/>
  </si>
  <si>
    <t>https://www.kura-hp.com</t>
    <phoneticPr fontId="1"/>
  </si>
  <si>
    <t>整形外科：EN
内科：EN</t>
    <phoneticPr fontId="1"/>
  </si>
  <si>
    <t>医療法人風天会森医院</t>
    <phoneticPr fontId="1"/>
  </si>
  <si>
    <t>Medical corporation Futenkai Mori Clinic</t>
    <phoneticPr fontId="1"/>
  </si>
  <si>
    <t>６３４－００４３</t>
    <phoneticPr fontId="1"/>
  </si>
  <si>
    <t>奈良県橿原市五条野町２２９４</t>
    <phoneticPr fontId="1"/>
  </si>
  <si>
    <t>2294,　Gjonocho,Kashihara-shi,Nara,Japan,634-0043</t>
    <phoneticPr fontId="1"/>
  </si>
  <si>
    <t>0744-28-8800</t>
    <phoneticPr fontId="1"/>
  </si>
  <si>
    <t>月-金:9:00-17:00　土:9:00-16:30　日・祝日：休</t>
    <phoneticPr fontId="1"/>
  </si>
  <si>
    <t>http://www.futen.or.jp/（日本語）</t>
    <phoneticPr fontId="1"/>
  </si>
  <si>
    <t>内科:EN、小児科:EN、呼吸器科:EN、アレルギー科:EN、消化器:EN、循環器:EN</t>
    <phoneticPr fontId="1"/>
  </si>
  <si>
    <t>VISA,MASTER,JCB、AMEX、Diners Club,UnionPay,Discover</t>
    <phoneticPr fontId="1"/>
  </si>
  <si>
    <t>非接触カード決済：ID 楽天Edy、Suica, PASMO, ICOCA、Waon, nanacoなど   QRコード決済：PAYPAY　</t>
    <phoneticPr fontId="1"/>
  </si>
  <si>
    <t>重点医療機関の対象病床以外にコロナ陽性患者の受入病床がある医療機関/コロナ協力医療機関</t>
    <phoneticPr fontId="1"/>
  </si>
  <si>
    <t>30和歌山県</t>
  </si>
  <si>
    <t>和歌山県立医科大学附属病院</t>
    <rPh sb="0" eb="3">
      <t>ワカヤマ</t>
    </rPh>
    <rPh sb="3" eb="5">
      <t>ケンリツ</t>
    </rPh>
    <rPh sb="5" eb="9">
      <t>イカダイガク</t>
    </rPh>
    <rPh sb="9" eb="11">
      <t>フゾク</t>
    </rPh>
    <rPh sb="11" eb="13">
      <t>ビョウイン</t>
    </rPh>
    <phoneticPr fontId="1"/>
  </si>
  <si>
    <t>Wakayama Medical University Hospital</t>
    <phoneticPr fontId="1"/>
  </si>
  <si>
    <t>641-8510</t>
  </si>
  <si>
    <t>和歌山県和歌山市紀三井寺811-1</t>
    <rPh sb="0" eb="4">
      <t>ワカヤマケン</t>
    </rPh>
    <rPh sb="4" eb="8">
      <t>ワカヤマシ</t>
    </rPh>
    <rPh sb="8" eb="12">
      <t>キミイデラ</t>
    </rPh>
    <phoneticPr fontId="46"/>
  </si>
  <si>
    <t>811-1 Kimiidera, Wakayama, Wakayama Prefecture 641-8509</t>
  </si>
  <si>
    <t xml:space="preserve">073-447-2300 </t>
    <phoneticPr fontId="1"/>
  </si>
  <si>
    <t>月-金:8:50-11:30（救急外来24時間対応)
土日・祝日：救急外来24時間対応</t>
    <phoneticPr fontId="46"/>
  </si>
  <si>
    <t>https://www.wakayama-med.ac.jp/hospital/index.html(日本語）
https://www.wakayama-med.ac.jp/english/hospital/index.html（英語）</t>
    <rPh sb="51" eb="54">
      <t>ニホンゴ</t>
    </rPh>
    <rPh sb="115" eb="117">
      <t>エイゴ</t>
    </rPh>
    <phoneticPr fontId="10"/>
  </si>
  <si>
    <t>救急科：EN
内科：EN
外科：EN
小児科：EN
精神科：EN
皮膚科：EN
脳神経外科：EN
泌尿器科：EN
整形外科：EN
眼科：EN
耳鼻咽喉科：EN
産科：EN
婦人科：EN
歯科：EN
その他：EN</t>
    <rPh sb="26" eb="29">
      <t>セイシンカ</t>
    </rPh>
    <rPh sb="71" eb="76">
      <t>ジビインコウカ</t>
    </rPh>
    <phoneticPr fontId="13"/>
  </si>
  <si>
    <t>VISA、MASTER、AMEX、
JCB、中国銀聯
Diners Club</t>
    <phoneticPr fontId="1"/>
  </si>
  <si>
    <t>24時間:EN、ZH、KO、VI、NE、TL、ES、PT，ID、IT、FR、DR、RU、TH、MS、KM、ミャンマー語</t>
    <rPh sb="58" eb="59">
      <t>ゴ</t>
    </rPh>
    <phoneticPr fontId="9"/>
  </si>
  <si>
    <t>双方向音声通訳機による対応</t>
    <rPh sb="0" eb="3">
      <t>ソウホウコウ</t>
    </rPh>
    <rPh sb="3" eb="5">
      <t>オンセイ</t>
    </rPh>
    <rPh sb="5" eb="7">
      <t>ツウヤク</t>
    </rPh>
    <rPh sb="7" eb="8">
      <t>キ</t>
    </rPh>
    <rPh sb="11" eb="13">
      <t>タイオウ</t>
    </rPh>
    <phoneticPr fontId="10"/>
  </si>
  <si>
    <t>さくらクリニック</t>
    <phoneticPr fontId="46"/>
  </si>
  <si>
    <t>Sakura Clinic</t>
  </si>
  <si>
    <t>642-0032</t>
  </si>
  <si>
    <t>和歌山県海南市名高140-1</t>
    <phoneticPr fontId="46"/>
  </si>
  <si>
    <t>140-1 Nadaka , Kainan-shi, Wakayama prefecture, 642-0032</t>
  </si>
  <si>
    <t>073-484-5001</t>
  </si>
  <si>
    <t>午前(月火水木金土日祝)8：30-12：30/EN・ZH
午後(月水金)17：00-20：00(火木)16：00-20：00/EN・ZH</t>
    <rPh sb="48" eb="49">
      <t>カ</t>
    </rPh>
    <phoneticPr fontId="46"/>
  </si>
  <si>
    <t>http://www.sakuraclinic.org/　(日本語)
http://www.sakuraclinic.org/publics/index/#googtrans(ja|en)　(英語)
http://www.sakuraclinic.org/publics/index/#googtrans(ja|zh-CN)　（中国語・簡体）
http://www.sakuraclinic.org/publics/index/#googtrans(ja|zh-TW)　（中国語・繁体）
http://www.sakuraclinic.org/publics/index/#googtrans(ja|ko)　（韓国語）</t>
    <rPh sb="164" eb="167">
      <t>チュウゴクゴ</t>
    </rPh>
    <rPh sb="168" eb="170">
      <t>カンタイ</t>
    </rPh>
    <rPh sb="236" eb="239">
      <t>チュウゴクゴ</t>
    </rPh>
    <rPh sb="240" eb="242">
      <t>ハンタイ</t>
    </rPh>
    <rPh sb="305" eb="308">
      <t>カンコクゴ</t>
    </rPh>
    <phoneticPr fontId="15"/>
  </si>
  <si>
    <t>内科：EN・ZH
小児科：EN・ZH</t>
    <rPh sb="0" eb="2">
      <t>ナイカ</t>
    </rPh>
    <phoneticPr fontId="46"/>
  </si>
  <si>
    <t>VISA、MASTER、JCB、AMERICANEXPRESS、DISCOVER、UnionPay、DinersClub</t>
    <phoneticPr fontId="1"/>
  </si>
  <si>
    <t>QRコード、電子マネー、交通系電子マネー、流通系電子マネー</t>
    <rPh sb="6" eb="8">
      <t>デンシ</t>
    </rPh>
    <rPh sb="12" eb="15">
      <t>コウツウケイ</t>
    </rPh>
    <rPh sb="15" eb="17">
      <t>デンシ</t>
    </rPh>
    <rPh sb="21" eb="24">
      <t>リュウツウケイ</t>
    </rPh>
    <rPh sb="24" eb="26">
      <t>デンシ</t>
    </rPh>
    <phoneticPr fontId="1"/>
  </si>
  <si>
    <t>午前(月火水木金土日祝)8：30～12：30/EN・ZH
午後(月水金)17：00～20：00(火木)16：00～20：00/EN・ZH</t>
    <rPh sb="0" eb="2">
      <t>ゴゼン</t>
    </rPh>
    <rPh sb="3" eb="4">
      <t>ゲツ</t>
    </rPh>
    <rPh sb="4" eb="5">
      <t>カ</t>
    </rPh>
    <rPh sb="5" eb="6">
      <t>スイ</t>
    </rPh>
    <rPh sb="6" eb="7">
      <t>モク</t>
    </rPh>
    <rPh sb="7" eb="8">
      <t>キン</t>
    </rPh>
    <rPh sb="8" eb="9">
      <t>ド</t>
    </rPh>
    <rPh sb="9" eb="10">
      <t>ニチ</t>
    </rPh>
    <rPh sb="10" eb="11">
      <t>シュク</t>
    </rPh>
    <rPh sb="29" eb="31">
      <t>ゴゴ</t>
    </rPh>
    <rPh sb="32" eb="33">
      <t>ゲツ</t>
    </rPh>
    <rPh sb="33" eb="34">
      <t>スイ</t>
    </rPh>
    <rPh sb="34" eb="35">
      <t>キン</t>
    </rPh>
    <rPh sb="48" eb="49">
      <t>カ</t>
    </rPh>
    <rPh sb="49" eb="50">
      <t>モク</t>
    </rPh>
    <phoneticPr fontId="15"/>
  </si>
  <si>
    <t>自動翻訳機による対応</t>
    <rPh sb="0" eb="2">
      <t>ジドウ</t>
    </rPh>
    <rPh sb="2" eb="4">
      <t>ホンヤク</t>
    </rPh>
    <rPh sb="4" eb="5">
      <t>キ</t>
    </rPh>
    <rPh sb="8" eb="10">
      <t>タイオウ</t>
    </rPh>
    <phoneticPr fontId="15"/>
  </si>
  <si>
    <t>こじまデンタルクリニック</t>
    <phoneticPr fontId="46"/>
  </si>
  <si>
    <t>KOJIMA DENTAL CLINIC</t>
  </si>
  <si>
    <t>640-8377</t>
  </si>
  <si>
    <t>和歌山県和歌山市新堺丁2</t>
    <rPh sb="0" eb="4">
      <t>ワカヤマケン</t>
    </rPh>
    <rPh sb="4" eb="8">
      <t>ワカヤマシ</t>
    </rPh>
    <rPh sb="8" eb="9">
      <t>シン</t>
    </rPh>
    <rPh sb="9" eb="10">
      <t>サカイ</t>
    </rPh>
    <rPh sb="10" eb="11">
      <t>チョウ</t>
    </rPh>
    <phoneticPr fontId="46"/>
  </si>
  <si>
    <t>2,Shin-sakai-cho,Wakayama-city,Wakayama-Pref</t>
  </si>
  <si>
    <t>073-433-7775</t>
  </si>
  <si>
    <t>月-土：9:00-12:00
月火水金：14:30-18:30</t>
    <rPh sb="0" eb="1">
      <t>ゲツ</t>
    </rPh>
    <rPh sb="2" eb="3">
      <t>ド</t>
    </rPh>
    <rPh sb="15" eb="16">
      <t>ゲツ</t>
    </rPh>
    <rPh sb="16" eb="17">
      <t>カ</t>
    </rPh>
    <rPh sb="17" eb="18">
      <t>スイ</t>
    </rPh>
    <rPh sb="18" eb="19">
      <t>キン</t>
    </rPh>
    <phoneticPr fontId="46"/>
  </si>
  <si>
    <t>http://www.nakatani-sika.com</t>
  </si>
  <si>
    <t>歯科：翻訳ツールで対応できる言語全て</t>
    <rPh sb="0" eb="2">
      <t>シカ</t>
    </rPh>
    <rPh sb="3" eb="5">
      <t>ホンヤク</t>
    </rPh>
    <rPh sb="9" eb="11">
      <t>タイオウ</t>
    </rPh>
    <rPh sb="14" eb="16">
      <t>ゲンゴ</t>
    </rPh>
    <rPh sb="16" eb="17">
      <t>スベ</t>
    </rPh>
    <phoneticPr fontId="46"/>
  </si>
  <si>
    <t>VISA、MASTER、AMEX、JCB、Diners、Discover</t>
    <phoneticPr fontId="1"/>
  </si>
  <si>
    <t>交通系IC、Edy、クイックペイ、ID</t>
    <rPh sb="0" eb="2">
      <t>コウツウ</t>
    </rPh>
    <rPh sb="2" eb="3">
      <t>ケイ</t>
    </rPh>
    <phoneticPr fontId="9"/>
  </si>
  <si>
    <t>要請があれば極力いつでも対応：EN</t>
    <rPh sb="0" eb="2">
      <t>ヨウセイ</t>
    </rPh>
    <rPh sb="6" eb="8">
      <t>キョクリョク</t>
    </rPh>
    <rPh sb="12" eb="14">
      <t>タイオウ</t>
    </rPh>
    <phoneticPr fontId="9"/>
  </si>
  <si>
    <t>Ipadなどの医療翻訳ツールの使用</t>
    <rPh sb="7" eb="9">
      <t>イリョウ</t>
    </rPh>
    <rPh sb="9" eb="11">
      <t>ホンヤク</t>
    </rPh>
    <rPh sb="15" eb="17">
      <t>シヨウ</t>
    </rPh>
    <phoneticPr fontId="10"/>
  </si>
  <si>
    <t>高野町立高野山総合診療所</t>
    <rPh sb="0" eb="12">
      <t>コウヤチョウリツコウヤサンソウゴウシンリョウショ</t>
    </rPh>
    <phoneticPr fontId="9"/>
  </si>
  <si>
    <t>Koyasan Clinic</t>
  </si>
  <si>
    <t>648-0211</t>
  </si>
  <si>
    <t>和歌山県伊都郡高野町高野山総合診療所６３１</t>
    <rPh sb="0" eb="4">
      <t>ワカヤマケン</t>
    </rPh>
    <rPh sb="4" eb="10">
      <t>イトグンコウヤチョウ</t>
    </rPh>
    <rPh sb="10" eb="18">
      <t>コウヤサンソウゴウシンリョウショ</t>
    </rPh>
    <phoneticPr fontId="9"/>
  </si>
  <si>
    <t>631,koyasan,koya-tyou,ito-gun,wakayama,648-0211</t>
    <phoneticPr fontId="1"/>
  </si>
  <si>
    <t>0736-56-2911</t>
  </si>
  <si>
    <t>月-金:8:30-11:30,13:00-16:00 
（救急・急患対応)
木・金曜：19:00-翌朝7:00
土曜：24時間
日曜：9:00-16:00</t>
    <rPh sb="33" eb="35">
      <t>キュウカン</t>
    </rPh>
    <rPh sb="39" eb="40">
      <t>モク</t>
    </rPh>
    <rPh sb="41" eb="43">
      <t>キンヨウ</t>
    </rPh>
    <rPh sb="50" eb="52">
      <t>ヨクアサ</t>
    </rPh>
    <rPh sb="57" eb="59">
      <t>ドヨウ</t>
    </rPh>
    <rPh sb="62" eb="64">
      <t>ジカン</t>
    </rPh>
    <rPh sb="65" eb="67">
      <t>ニチヨウ</t>
    </rPh>
    <phoneticPr fontId="9"/>
  </si>
  <si>
    <t>http://www.town.koya.wakayama.jp/health/hospital (日本語)</t>
    <phoneticPr fontId="6"/>
  </si>
  <si>
    <t>内科：EN
外科：EN
小児科：EN
ZH：対応可能職員勤務時のみ</t>
    <rPh sb="0" eb="2">
      <t>ナイカ</t>
    </rPh>
    <rPh sb="6" eb="8">
      <t>ゲカ</t>
    </rPh>
    <rPh sb="12" eb="15">
      <t>ショウニカ</t>
    </rPh>
    <rPh sb="23" eb="27">
      <t>タイオウカノウ</t>
    </rPh>
    <rPh sb="27" eb="29">
      <t>ショクイン</t>
    </rPh>
    <rPh sb="29" eb="32">
      <t>キンムジ</t>
    </rPh>
    <phoneticPr fontId="6"/>
  </si>
  <si>
    <t>DC
VISA
MASTER
JCB</t>
  </si>
  <si>
    <t>初期救急医療機関</t>
    <phoneticPr fontId="6"/>
  </si>
  <si>
    <t>月～金曜　英語を話せる医療スタッフによる外来。EN、ZH　
他の言語については、翻訳機により対応</t>
    <phoneticPr fontId="9"/>
  </si>
  <si>
    <t>医療法人歯優会　中島歯科医院</t>
    <phoneticPr fontId="9"/>
  </si>
  <si>
    <t xml:space="preserve">Nakajima Dental Clinic </t>
  </si>
  <si>
    <t>649-7113</t>
  </si>
  <si>
    <t>和歌山県伊都郡かつらぎ町妙寺468</t>
    <phoneticPr fontId="9"/>
  </si>
  <si>
    <t>468,Myoji,Katuragi-cho,Ito-gun,Wakayama,Pref.</t>
  </si>
  <si>
    <t>0736-22-0248</t>
  </si>
  <si>
    <t>月-土：9:00-11:30
月火水金：14:00-18:00
日曜・祝日休診</t>
    <rPh sb="0" eb="1">
      <t>ゲツ</t>
    </rPh>
    <rPh sb="2" eb="3">
      <t>ド</t>
    </rPh>
    <rPh sb="15" eb="16">
      <t>ゲツ</t>
    </rPh>
    <rPh sb="16" eb="17">
      <t>カ</t>
    </rPh>
    <rPh sb="17" eb="18">
      <t>スイ</t>
    </rPh>
    <rPh sb="18" eb="19">
      <t>キン</t>
    </rPh>
    <rPh sb="32" eb="34">
      <t>ニチヨウ</t>
    </rPh>
    <rPh sb="35" eb="37">
      <t>シュクジツ</t>
    </rPh>
    <rPh sb="37" eb="39">
      <t>キュウシン</t>
    </rPh>
    <phoneticPr fontId="9"/>
  </si>
  <si>
    <t>歯科：EN</t>
    <phoneticPr fontId="6"/>
  </si>
  <si>
    <t>診察時／所属医師による対応：EN</t>
    <rPh sb="0" eb="2">
      <t>シンサツ</t>
    </rPh>
    <rPh sb="2" eb="3">
      <t>ジ</t>
    </rPh>
    <rPh sb="4" eb="6">
      <t>ショゾク</t>
    </rPh>
    <rPh sb="6" eb="8">
      <t>イシ</t>
    </rPh>
    <rPh sb="11" eb="13">
      <t>タイオウ</t>
    </rPh>
    <phoneticPr fontId="31"/>
  </si>
  <si>
    <t>田辺市本宮さくら診療所</t>
    <rPh sb="0" eb="3">
      <t>タナベシ</t>
    </rPh>
    <rPh sb="3" eb="5">
      <t>ホングウ</t>
    </rPh>
    <rPh sb="8" eb="11">
      <t>シンリョウショ</t>
    </rPh>
    <phoneticPr fontId="9"/>
  </si>
  <si>
    <t>Tanabeshi Hongu Sakura Clinic</t>
  </si>
  <si>
    <t>647-1731</t>
  </si>
  <si>
    <t>和歌山県田辺市本宮町本宮921番地の2</t>
    <rPh sb="0" eb="4">
      <t>ワカヤマケン</t>
    </rPh>
    <rPh sb="4" eb="7">
      <t>タナベシ</t>
    </rPh>
    <rPh sb="7" eb="10">
      <t>ホングウチョウ</t>
    </rPh>
    <rPh sb="10" eb="12">
      <t>ホングウ</t>
    </rPh>
    <rPh sb="15" eb="17">
      <t>バンチ</t>
    </rPh>
    <phoneticPr fontId="9"/>
  </si>
  <si>
    <t>921-2.Hongu.Tanabeshi.WakayamaPrefecture.647-1731</t>
  </si>
  <si>
    <t>0735-42-8101</t>
  </si>
  <si>
    <t>月-金曜日
午前：8:30-11:30
月・木曜日　内科
午後：14:00-16:30
火曜日　リウマチ・内科
午後：13:30-15：30
木曜日　整形外科
午後：13:30-16:15</t>
    <rPh sb="0" eb="1">
      <t>ゲツ</t>
    </rPh>
    <rPh sb="6" eb="8">
      <t>ゴゼン</t>
    </rPh>
    <rPh sb="21" eb="22">
      <t>ゲツ</t>
    </rPh>
    <rPh sb="23" eb="24">
      <t>モク</t>
    </rPh>
    <rPh sb="24" eb="26">
      <t>ヨウビ</t>
    </rPh>
    <rPh sb="27" eb="29">
      <t>ナイカ</t>
    </rPh>
    <rPh sb="30" eb="32">
      <t>ゴゴ</t>
    </rPh>
    <rPh sb="58" eb="60">
      <t>ゴゴ</t>
    </rPh>
    <rPh sb="74" eb="75">
      <t>モク</t>
    </rPh>
    <rPh sb="75" eb="77">
      <t>ゲカ</t>
    </rPh>
    <phoneticPr fontId="9"/>
  </si>
  <si>
    <t xml:space="preserve">http://www.city.tanabe.lg.jp/kenkou/hongu.sakura.html (田辺市ホームページ)
http://www.city.tanabe.lg.jp/kenkou/hongu.sakura.html（Tanabeshi homepage） 
</t>
    <rPh sb="55" eb="58">
      <t>タナベシ</t>
    </rPh>
    <phoneticPr fontId="9"/>
  </si>
  <si>
    <t>公益財団法人白浜医療福祉財団白浜はまゆう病院</t>
    <rPh sb="0" eb="2">
      <t>コウエキ</t>
    </rPh>
    <rPh sb="2" eb="4">
      <t>ザイダン</t>
    </rPh>
    <rPh sb="4" eb="6">
      <t>ホウジン</t>
    </rPh>
    <rPh sb="6" eb="8">
      <t>シラハマ</t>
    </rPh>
    <rPh sb="8" eb="10">
      <t>イリョウ</t>
    </rPh>
    <rPh sb="10" eb="12">
      <t>フクシ</t>
    </rPh>
    <rPh sb="12" eb="14">
      <t>ザイダン</t>
    </rPh>
    <rPh sb="14" eb="16">
      <t>シラハマ</t>
    </rPh>
    <rPh sb="20" eb="22">
      <t>ビョウイン</t>
    </rPh>
    <phoneticPr fontId="9"/>
  </si>
  <si>
    <t>Shirahama Hamayu Hospital</t>
  </si>
  <si>
    <t>649-2211</t>
  </si>
  <si>
    <t>和歌山県西牟婁郡白浜町1447</t>
    <phoneticPr fontId="9"/>
  </si>
  <si>
    <t>1447 Shirahamacho, Nishimuro-gun, Wakayama, 649-2211</t>
  </si>
  <si>
    <t>0739-43-6200</t>
  </si>
  <si>
    <t>月-金:8:30-11:30,13:30-16:30</t>
    <phoneticPr fontId="9"/>
  </si>
  <si>
    <t>http://www.hamayu-hp.or.jp/ (日本語)</t>
    <phoneticPr fontId="10"/>
  </si>
  <si>
    <t>内科：EN
外科：EN
整形外科：EN</t>
    <phoneticPr fontId="9"/>
  </si>
  <si>
    <t>独立行政法人国立病院機構　南和歌山医療センター</t>
    <rPh sb="0" eb="2">
      <t>ドクリツ</t>
    </rPh>
    <rPh sb="2" eb="4">
      <t>ギョウセイ</t>
    </rPh>
    <rPh sb="4" eb="6">
      <t>ホウジン</t>
    </rPh>
    <rPh sb="6" eb="8">
      <t>コクリツ</t>
    </rPh>
    <rPh sb="8" eb="10">
      <t>ビョウイン</t>
    </rPh>
    <rPh sb="10" eb="12">
      <t>キコウ</t>
    </rPh>
    <rPh sb="13" eb="14">
      <t>ミナミ</t>
    </rPh>
    <rPh sb="14" eb="17">
      <t>ワカヤマ</t>
    </rPh>
    <rPh sb="17" eb="19">
      <t>イリョウ</t>
    </rPh>
    <phoneticPr fontId="10"/>
  </si>
  <si>
    <t>National Hospital Organization Minami Wakayama Medical Center</t>
  </si>
  <si>
    <t>646-8558</t>
  </si>
  <si>
    <t>和歌山県田辺市たきない町27番1号</t>
    <phoneticPr fontId="9"/>
  </si>
  <si>
    <t>27-1 Takinaicho, Tanabe, Wakayama, 646-8558</t>
  </si>
  <si>
    <t>0739-26-7050</t>
  </si>
  <si>
    <t>月-金:8:30-11:00(救急外来24時間対応)</t>
    <phoneticPr fontId="9"/>
  </si>
  <si>
    <t>https://minamiwakayama.hosp.go.jp/(日本語)</t>
    <phoneticPr fontId="9"/>
  </si>
  <si>
    <t>救急科：EN
内科：EN
外科：EN
小児科：EN
皮膚科：EN
脳神経外科：EN
泌尿器科：EN
整形外科：EN
眼科：EN
産科：EN
婦人科：EN
歯科：EN
その他：EN</t>
    <phoneticPr fontId="13"/>
  </si>
  <si>
    <t>新宮市立医療センター</t>
    <rPh sb="0" eb="4">
      <t>シングウシリツ</t>
    </rPh>
    <rPh sb="4" eb="6">
      <t>イリョウ</t>
    </rPh>
    <phoneticPr fontId="10"/>
  </si>
  <si>
    <t>Shingu Municipal medical Center</t>
  </si>
  <si>
    <t>647-0072</t>
  </si>
  <si>
    <t>和歌山県新宮市蜂伏18番7号</t>
    <phoneticPr fontId="9"/>
  </si>
  <si>
    <t>18-7Hachibuse,Shingu,Wakayama,647-0072</t>
  </si>
  <si>
    <t>0735-31-3333</t>
  </si>
  <si>
    <t>http://www.hsp.shingu.wakayama.jp(日本語)</t>
    <phoneticPr fontId="9"/>
  </si>
  <si>
    <t>内科：EN
外科：EN
小児科：EN
脳神経外科：EN
泌尿器科：EN
整形外科：EN
産科：EN
婦人科：EN
その他：EN</t>
    <phoneticPr fontId="13"/>
  </si>
  <si>
    <t>第二次救急医療機関</t>
    <phoneticPr fontId="10"/>
  </si>
  <si>
    <t>24時間　医療賠償責任保険加入に付帯のEAJ㈱の電話医療通訳サービス：EN、ZN、KO、RU、ID、MS、ES、PT、ER、DE、TL、NE、VI、TH、IT、KM</t>
    <rPh sb="2" eb="4">
      <t>ジカン</t>
    </rPh>
    <rPh sb="5" eb="7">
      <t>イリョウ</t>
    </rPh>
    <rPh sb="7" eb="9">
      <t>バイショウ</t>
    </rPh>
    <rPh sb="9" eb="11">
      <t>セキニン</t>
    </rPh>
    <rPh sb="11" eb="13">
      <t>ホケン</t>
    </rPh>
    <rPh sb="13" eb="15">
      <t>カニュウ</t>
    </rPh>
    <rPh sb="16" eb="18">
      <t>フタイ</t>
    </rPh>
    <rPh sb="24" eb="26">
      <t>デンワ</t>
    </rPh>
    <rPh sb="26" eb="28">
      <t>イリョウ</t>
    </rPh>
    <rPh sb="28" eb="30">
      <t>ツウヤク</t>
    </rPh>
    <phoneticPr fontId="9"/>
  </si>
  <si>
    <t>岩美町国民健康保険岩美病院</t>
    <rPh sb="0" eb="3">
      <t>イワミチョウ</t>
    </rPh>
    <rPh sb="3" eb="5">
      <t>コクミン</t>
    </rPh>
    <rPh sb="5" eb="7">
      <t>ケンコウ</t>
    </rPh>
    <rPh sb="7" eb="9">
      <t>ホケン</t>
    </rPh>
    <rPh sb="9" eb="11">
      <t>イワミ</t>
    </rPh>
    <rPh sb="11" eb="13">
      <t>ビョウイン</t>
    </rPh>
    <phoneticPr fontId="1"/>
  </si>
  <si>
    <t>Iwami Hospital</t>
    <phoneticPr fontId="1"/>
  </si>
  <si>
    <t>681-0003</t>
  </si>
  <si>
    <t>鳥取県岩美郡岩美町浦富1029-2</t>
    <rPh sb="0" eb="3">
      <t>トットリケン</t>
    </rPh>
    <rPh sb="3" eb="6">
      <t>イワミグン</t>
    </rPh>
    <rPh sb="6" eb="9">
      <t>イワミチョウ</t>
    </rPh>
    <rPh sb="9" eb="11">
      <t>ウラドメ</t>
    </rPh>
    <phoneticPr fontId="46"/>
  </si>
  <si>
    <t>1029-2uradome,iwamichou,iwamigun,TottoriPrefecture,681-0003</t>
  </si>
  <si>
    <t>0857-73-1421</t>
  </si>
  <si>
    <t>平日：
7:30～11:30/13:00～16:00(月～金）
土日・祝日：救急外来24対応可</t>
    <rPh sb="0" eb="2">
      <t>ヘイジツ</t>
    </rPh>
    <rPh sb="32" eb="34">
      <t>ドニチ</t>
    </rPh>
    <rPh sb="35" eb="37">
      <t>シュクジツ</t>
    </rPh>
    <phoneticPr fontId="46"/>
  </si>
  <si>
    <t>http://iwami-hp.jp/</t>
    <phoneticPr fontId="10"/>
  </si>
  <si>
    <t>内科、外科、整形外科、小児科、泌尿器科、脳神経内科、眼科、歯科口腔外科：EN等
※翻訳アプリにより対応可能な言語あり</t>
    <rPh sb="0" eb="2">
      <t>ナイカ</t>
    </rPh>
    <rPh sb="3" eb="5">
      <t>ゲカ</t>
    </rPh>
    <rPh sb="6" eb="8">
      <t>セイケイ</t>
    </rPh>
    <rPh sb="8" eb="10">
      <t>ゲカ</t>
    </rPh>
    <rPh sb="11" eb="14">
      <t>ショウニカ</t>
    </rPh>
    <rPh sb="15" eb="19">
      <t>ヒニョウキカ</t>
    </rPh>
    <rPh sb="20" eb="23">
      <t>ノウシンケイ</t>
    </rPh>
    <rPh sb="23" eb="25">
      <t>ナイカ</t>
    </rPh>
    <rPh sb="26" eb="28">
      <t>ガンカ</t>
    </rPh>
    <rPh sb="29" eb="31">
      <t>シカ</t>
    </rPh>
    <rPh sb="31" eb="33">
      <t>コウクウ</t>
    </rPh>
    <rPh sb="33" eb="35">
      <t>ゲカ</t>
    </rPh>
    <rPh sb="38" eb="39">
      <t>トウ</t>
    </rPh>
    <rPh sb="41" eb="43">
      <t>ホンヤク</t>
    </rPh>
    <rPh sb="49" eb="51">
      <t>タイオウ</t>
    </rPh>
    <rPh sb="51" eb="53">
      <t>カノウ</t>
    </rPh>
    <rPh sb="54" eb="56">
      <t>ゲンゴ</t>
    </rPh>
    <phoneticPr fontId="46"/>
  </si>
  <si>
    <t>VISA,MasterCard,JCB,AMERICANEXPRESS,DISCOVER</t>
    <phoneticPr fontId="1"/>
  </si>
  <si>
    <t>PayPay
非接触電子マネーID</t>
    <rPh sb="7" eb="8">
      <t>ヒ</t>
    </rPh>
    <rPh sb="8" eb="10">
      <t>セッショク</t>
    </rPh>
    <rPh sb="10" eb="12">
      <t>デンシ</t>
    </rPh>
    <phoneticPr fontId="1"/>
  </si>
  <si>
    <t>国民健康保険智頭病院</t>
    <rPh sb="0" eb="2">
      <t>コクミン</t>
    </rPh>
    <rPh sb="2" eb="4">
      <t>ケンコウ</t>
    </rPh>
    <rPh sb="4" eb="6">
      <t>ホケン</t>
    </rPh>
    <rPh sb="6" eb="8">
      <t>チズ</t>
    </rPh>
    <rPh sb="8" eb="10">
      <t>ビョウイン</t>
    </rPh>
    <phoneticPr fontId="46"/>
  </si>
  <si>
    <t>chizu hospital</t>
  </si>
  <si>
    <t>689-1402</t>
  </si>
  <si>
    <t>八頭郡智頭町智頭1875</t>
    <rPh sb="0" eb="3">
      <t>ヤズグン</t>
    </rPh>
    <rPh sb="3" eb="6">
      <t>チズチョウ</t>
    </rPh>
    <rPh sb="6" eb="8">
      <t>チズ</t>
    </rPh>
    <phoneticPr fontId="46"/>
  </si>
  <si>
    <t>1875 chizu, chizu-chou, yazu-gun,TottoriPrefecture,689-1402</t>
  </si>
  <si>
    <t>0858-75-3211</t>
  </si>
  <si>
    <t>月-金:9:00-12:00（救急外来24時間対応)
土日・祝日：救急外来24時間対応</t>
    <phoneticPr fontId="46"/>
  </si>
  <si>
    <t>https://www2.town.chizu.tottori.jp/</t>
    <phoneticPr fontId="1"/>
  </si>
  <si>
    <t>内科：EN</t>
    <rPh sb="0" eb="2">
      <t>ナイカ</t>
    </rPh>
    <phoneticPr fontId="46"/>
  </si>
  <si>
    <t>PayPay、LINE Pay</t>
    <phoneticPr fontId="1"/>
  </si>
  <si>
    <t>タグチIVFレディースクリニック</t>
    <phoneticPr fontId="46"/>
  </si>
  <si>
    <t>TaguchiIVFLadiesClinic</t>
  </si>
  <si>
    <t>680-0003</t>
  </si>
  <si>
    <t>鳥取県鳥取市覚寺63-6</t>
    <phoneticPr fontId="46"/>
  </si>
  <si>
    <t>63-6Kakuji,Tottori,Tottori,680-0003</t>
    <phoneticPr fontId="1"/>
  </si>
  <si>
    <t>0857-39-2121</t>
  </si>
  <si>
    <t>月/水/金:9:00-12:00,15:00-18:00
火/木:9:00-12:00
土:9:00-12:00,15:00-17:00</t>
    <rPh sb="29" eb="30">
      <t>カ</t>
    </rPh>
    <phoneticPr fontId="46"/>
  </si>
  <si>
    <t>http://taguchi-ivf.or.jp(日本語)</t>
  </si>
  <si>
    <t>産科：EN、婦人科：EN</t>
    <phoneticPr fontId="46"/>
  </si>
  <si>
    <t>鳥取県立中央病院</t>
    <rPh sb="0" eb="2">
      <t>トットリ</t>
    </rPh>
    <rPh sb="2" eb="4">
      <t>ケンリツ</t>
    </rPh>
    <rPh sb="4" eb="6">
      <t>チュウオウ</t>
    </rPh>
    <rPh sb="6" eb="8">
      <t>ビョウイン</t>
    </rPh>
    <phoneticPr fontId="46"/>
  </si>
  <si>
    <t>Tottori Prefectural Central Hospital</t>
  </si>
  <si>
    <t>680-0901</t>
  </si>
  <si>
    <t>鳥取市江津７３０</t>
    <rPh sb="0" eb="5">
      <t>680-0901</t>
    </rPh>
    <phoneticPr fontId="46"/>
  </si>
  <si>
    <t>７３０Edu Tottorishi Tottori Prefecture 680-0901</t>
  </si>
  <si>
    <t>0857-26-2271</t>
  </si>
  <si>
    <t>月-金:8:30-10:00（救急外来24時間対応)
土日・祝日：救急外来24時間対応</t>
    <phoneticPr fontId="46"/>
  </si>
  <si>
    <t>https://www.pref.tottori.lg.jp/chuoubyouin/</t>
  </si>
  <si>
    <t>感染症・総合内科、心臓内科、糖尿病・内分泌・代謝内科、リウマチ・　膠原病内科、
外科/消化器外科/小児科/救急外傷外科、整形外科、泌尿器科、放射線科、災害科、リハビリテーション科、
緩和ケア内科、消化器内科、脳神経内科、精神科、脳神経外科、皮膚科、心臓血管外科、産婦人科
麻酔科、歯科口腔外科、呼吸器内科、血液内科/輸血科、腎臓内科、小児科、形成外科、耳鼻いんこう科、眼科、
救急集中治療科/小児救急集中治療科、病理診断科/臨床検査科
※対応言語８５言語（翻訳機器を使用）</t>
    <rPh sb="219" eb="223">
      <t>タイオウゲンゴ</t>
    </rPh>
    <rPh sb="225" eb="227">
      <t>ゲンゴ</t>
    </rPh>
    <rPh sb="228" eb="232">
      <t>ホンヤクキキ</t>
    </rPh>
    <rPh sb="233" eb="235">
      <t>シヨウ</t>
    </rPh>
    <phoneticPr fontId="46"/>
  </si>
  <si>
    <t>DC、UFJ、NICOS、VISA、MasterCard、JCB、AMERICAN　EXPRESS、DISCOVER、Diners　Club　international</t>
    <phoneticPr fontId="1"/>
  </si>
  <si>
    <t>31鳥取県</t>
    <phoneticPr fontId="10"/>
  </si>
  <si>
    <t>鳥取市立病院</t>
    <rPh sb="0" eb="6">
      <t>トットリシリツビョウイン</t>
    </rPh>
    <phoneticPr fontId="9"/>
  </si>
  <si>
    <t xml:space="preserve">Tottori Municipal Hospital </t>
  </si>
  <si>
    <t>680-8501</t>
  </si>
  <si>
    <t>鳥取県鳥取市的場１丁目１番地</t>
    <rPh sb="0" eb="3">
      <t>トットリケン</t>
    </rPh>
    <rPh sb="3" eb="6">
      <t>トットリシ</t>
    </rPh>
    <rPh sb="6" eb="8">
      <t>マトバ</t>
    </rPh>
    <rPh sb="9" eb="11">
      <t>チョウメ</t>
    </rPh>
    <rPh sb="12" eb="14">
      <t>バンチ</t>
    </rPh>
    <phoneticPr fontId="9"/>
  </si>
  <si>
    <t>１Chome-1 Matoba,Tottori,TottoriPrefecture,680-8501</t>
  </si>
  <si>
    <t>0857-37-1522</t>
  </si>
  <si>
    <t>月-金:9:00-12:00（救急外来24時間対応)
土日・祝日：救急外来24時間対応</t>
    <phoneticPr fontId="9"/>
  </si>
  <si>
    <t>https://hospital.tottori.tottori.jp/（日本語）</t>
    <rPh sb="37" eb="40">
      <t>ニホンゴ</t>
    </rPh>
    <phoneticPr fontId="6"/>
  </si>
  <si>
    <t>救急科：EN、内科：EN、、循環器内科：EN、外科：EN、小児科：EN、精神科：EN、皮膚科：EN、脳神経外科：EN、泌尿器科：EN、整形外科：EN、眼科：EN、耳鼻咽喉科：EN、産婦人科：EN、歯科：EN、その他：EN</t>
    <rPh sb="14" eb="17">
      <t>ジュンカンキ</t>
    </rPh>
    <rPh sb="91" eb="93">
      <t>フジン</t>
    </rPh>
    <phoneticPr fontId="6"/>
  </si>
  <si>
    <t>VISA、MASTER、
JCB、DC、UFJ、ニコス
アメリカンエキスプレス</t>
    <phoneticPr fontId="1"/>
  </si>
  <si>
    <t>鳥取生協病院</t>
    <rPh sb="0" eb="2">
      <t>トットリ</t>
    </rPh>
    <rPh sb="2" eb="4">
      <t>セイキョウ</t>
    </rPh>
    <rPh sb="4" eb="6">
      <t>ビョウイン</t>
    </rPh>
    <phoneticPr fontId="9"/>
  </si>
  <si>
    <t>tottori seikyo hospital</t>
  </si>
  <si>
    <t>680-0833</t>
  </si>
  <si>
    <t>鳥取県鳥取市末広温泉町458番地</t>
    <rPh sb="0" eb="3">
      <t>トットリケン</t>
    </rPh>
    <rPh sb="3" eb="6">
      <t>トットリシ</t>
    </rPh>
    <rPh sb="6" eb="11">
      <t>スエヒロオンセンチョウ</t>
    </rPh>
    <rPh sb="14" eb="16">
      <t>バンチ</t>
    </rPh>
    <phoneticPr fontId="9"/>
  </si>
  <si>
    <t>458,Suehiro-onsencho,TottoricityTottoriprefecture,680-0833,Japan</t>
  </si>
  <si>
    <t>0857-24-7251</t>
  </si>
  <si>
    <t>8:30～11：00</t>
    <phoneticPr fontId="9"/>
  </si>
  <si>
    <t>www.med-seikyo.or.jp</t>
    <phoneticPr fontId="6"/>
  </si>
  <si>
    <t>内科/外科/脳神経外科/精神科/整形外科/リハビリテーション科　EN</t>
    <rPh sb="0" eb="2">
      <t>ナイカ</t>
    </rPh>
    <rPh sb="3" eb="5">
      <t>ゲカ</t>
    </rPh>
    <rPh sb="6" eb="9">
      <t>ノウシンケイ</t>
    </rPh>
    <rPh sb="9" eb="11">
      <t>ゲカ</t>
    </rPh>
    <rPh sb="16" eb="18">
      <t>セイケイ</t>
    </rPh>
    <rPh sb="18" eb="20">
      <t>ゲカ</t>
    </rPh>
    <rPh sb="30" eb="31">
      <t>カ</t>
    </rPh>
    <phoneticPr fontId="6"/>
  </si>
  <si>
    <t>VISA・JCB</t>
  </si>
  <si>
    <t>鳥取赤十字病院</t>
    <rPh sb="0" eb="2">
      <t>トットリ</t>
    </rPh>
    <rPh sb="2" eb="5">
      <t>セキジュウジ</t>
    </rPh>
    <rPh sb="5" eb="7">
      <t>ビョウイン</t>
    </rPh>
    <phoneticPr fontId="9"/>
  </si>
  <si>
    <t>Tottori Red Cross Hospital</t>
    <phoneticPr fontId="1"/>
  </si>
  <si>
    <t>680-8517</t>
  </si>
  <si>
    <t>鳥取県鳥取市尚徳町117番地</t>
    <rPh sb="0" eb="3">
      <t>トットリケン</t>
    </rPh>
    <rPh sb="3" eb="5">
      <t>トットリ</t>
    </rPh>
    <rPh sb="5" eb="6">
      <t>シ</t>
    </rPh>
    <rPh sb="6" eb="9">
      <t>ショウトクチョウ</t>
    </rPh>
    <rPh sb="12" eb="14">
      <t>バンチ</t>
    </rPh>
    <phoneticPr fontId="9"/>
  </si>
  <si>
    <t>117,Shotokucho ,TottoriCity,TottoriPrefecture,680-8517</t>
  </si>
  <si>
    <t>0857-24-8111</t>
  </si>
  <si>
    <t>平日8：15～11：00</t>
    <rPh sb="0" eb="2">
      <t>ヘイジツ</t>
    </rPh>
    <phoneticPr fontId="9"/>
  </si>
  <si>
    <t>https://www.tottori-med.jrc.or.jp</t>
    <phoneticPr fontId="9"/>
  </si>
  <si>
    <t>内科、循環器科、脳神経内科、小児科、外科、整形外科、リウマチ科、脳神経外科、リハビリテーション科、血管外科、形成外科、皮膚科、泌尿器科、産婦人科、こころの診療科、眼科、耳鼻いんこう科、頭頸部外科、麻酔科、放射線科、歯科口腔外科：EN</t>
    <rPh sb="0" eb="2">
      <t>ナイカ</t>
    </rPh>
    <rPh sb="3" eb="7">
      <t>ジュンカンキカ</t>
    </rPh>
    <rPh sb="8" eb="9">
      <t>ノウ</t>
    </rPh>
    <rPh sb="9" eb="11">
      <t>シンケイ</t>
    </rPh>
    <rPh sb="11" eb="13">
      <t>ナイカ</t>
    </rPh>
    <rPh sb="14" eb="17">
      <t>ショウニカ</t>
    </rPh>
    <rPh sb="18" eb="20">
      <t>ゲカ</t>
    </rPh>
    <rPh sb="21" eb="23">
      <t>セイケイ</t>
    </rPh>
    <rPh sb="23" eb="25">
      <t>ゲカ</t>
    </rPh>
    <rPh sb="30" eb="31">
      <t>カ</t>
    </rPh>
    <rPh sb="32" eb="35">
      <t>ノウシンケイ</t>
    </rPh>
    <rPh sb="35" eb="37">
      <t>ゲカ</t>
    </rPh>
    <rPh sb="47" eb="48">
      <t>カ</t>
    </rPh>
    <rPh sb="49" eb="51">
      <t>ケッカン</t>
    </rPh>
    <rPh sb="51" eb="53">
      <t>ゲカ</t>
    </rPh>
    <rPh sb="54" eb="56">
      <t>ケイセイ</t>
    </rPh>
    <rPh sb="56" eb="58">
      <t>ゲカ</t>
    </rPh>
    <rPh sb="59" eb="62">
      <t>ヒフカ</t>
    </rPh>
    <rPh sb="63" eb="67">
      <t>ヒニョウキカ</t>
    </rPh>
    <rPh sb="68" eb="72">
      <t>サンフジンカ</t>
    </rPh>
    <rPh sb="77" eb="80">
      <t>シンリョウカ</t>
    </rPh>
    <rPh sb="81" eb="83">
      <t>ガンカ</t>
    </rPh>
    <rPh sb="84" eb="86">
      <t>ジビ</t>
    </rPh>
    <rPh sb="90" eb="91">
      <t>カ</t>
    </rPh>
    <rPh sb="92" eb="95">
      <t>トウケイブ</t>
    </rPh>
    <rPh sb="95" eb="97">
      <t>ゲカ</t>
    </rPh>
    <rPh sb="98" eb="101">
      <t>マスイカ</t>
    </rPh>
    <rPh sb="102" eb="105">
      <t>ホウシャセン</t>
    </rPh>
    <rPh sb="105" eb="106">
      <t>カ</t>
    </rPh>
    <rPh sb="107" eb="109">
      <t>シカ</t>
    </rPh>
    <rPh sb="109" eb="111">
      <t>コウクウ</t>
    </rPh>
    <rPh sb="111" eb="113">
      <t>ゲカ</t>
    </rPh>
    <phoneticPr fontId="9"/>
  </si>
  <si>
    <t>VISA・JCB
Master
AMEX
Diners Club</t>
    <phoneticPr fontId="1"/>
  </si>
  <si>
    <t>栄町クリニック</t>
    <phoneticPr fontId="9"/>
  </si>
  <si>
    <t>Sakae-machiClinic</t>
  </si>
  <si>
    <t>680-0831</t>
  </si>
  <si>
    <t>鳥取県鳥取市栄町211番2号</t>
    <phoneticPr fontId="9"/>
  </si>
  <si>
    <t>211-2,Sakae-machi,Tottoricity,Tottori,680-0831</t>
  </si>
  <si>
    <t>0857-21-3111</t>
  </si>
  <si>
    <t>月/火/木/金:9:00-12:30,14:30-18:30
水:9:00-12:30
土:9:00-12:30,14:30-17:00</t>
    <phoneticPr fontId="9"/>
  </si>
  <si>
    <t>http://www.sakaemachi.sakura.ne.jp/(日本語)</t>
    <phoneticPr fontId="10"/>
  </si>
  <si>
    <t>内科：EN、小児科：EN</t>
    <phoneticPr fontId="9"/>
  </si>
  <si>
    <t>三木眼科</t>
    <phoneticPr fontId="10"/>
  </si>
  <si>
    <t>MikiEyeClinic</t>
  </si>
  <si>
    <t>680-0801</t>
  </si>
  <si>
    <t>鳥取県鳥取市松並町一丁目168-14</t>
    <phoneticPr fontId="9"/>
  </si>
  <si>
    <t>1-168-14Matsunamicho,Tottori,Tottori,680-0801</t>
  </si>
  <si>
    <t>0857-39-1133</t>
  </si>
  <si>
    <t>月/火/水/金:9:00-12:30,15:00-18:00
土:9:00-12:30,14:00-16:00</t>
    <phoneticPr fontId="9"/>
  </si>
  <si>
    <t>宍戸医院</t>
    <rPh sb="0" eb="2">
      <t>シシド</t>
    </rPh>
    <rPh sb="2" eb="4">
      <t>イイン</t>
    </rPh>
    <phoneticPr fontId="10"/>
  </si>
  <si>
    <t>Shishido Clinic</t>
    <phoneticPr fontId="1"/>
  </si>
  <si>
    <t>680-0804</t>
    <phoneticPr fontId="1"/>
  </si>
  <si>
    <t>鳥取県鳥取市田島716</t>
    <rPh sb="0" eb="3">
      <t>トットリケン</t>
    </rPh>
    <rPh sb="3" eb="6">
      <t>トットリシ</t>
    </rPh>
    <rPh sb="6" eb="8">
      <t>タシマ</t>
    </rPh>
    <phoneticPr fontId="9"/>
  </si>
  <si>
    <t>716,Tashima,Tottori,Tottori,680-0804</t>
    <phoneticPr fontId="1"/>
  </si>
  <si>
    <t>0857-29-4410</t>
    <phoneticPr fontId="1"/>
  </si>
  <si>
    <t>月/火/水/金:8:30-18:00_x000D_
木:8:30-12:30
土:8:30-15:30</t>
    <rPh sb="33" eb="34">
      <t>ツチ</t>
    </rPh>
    <phoneticPr fontId="9"/>
  </si>
  <si>
    <t>内科：EN　等
※翻訳ソフトにより対応可能な言語あり</t>
    <rPh sb="0" eb="2">
      <t>ナイカ</t>
    </rPh>
    <rPh sb="6" eb="7">
      <t>ナド</t>
    </rPh>
    <rPh sb="9" eb="11">
      <t>ホンヤク</t>
    </rPh>
    <rPh sb="17" eb="19">
      <t>タイオウ</t>
    </rPh>
    <rPh sb="19" eb="21">
      <t>カノウ</t>
    </rPh>
    <rPh sb="22" eb="24">
      <t>ゲンゴ</t>
    </rPh>
    <phoneticPr fontId="13"/>
  </si>
  <si>
    <t>医療法人悠志会岸本内科医院</t>
    <rPh sb="0" eb="2">
      <t>イリョウ</t>
    </rPh>
    <rPh sb="2" eb="4">
      <t>ホウジン</t>
    </rPh>
    <rPh sb="4" eb="5">
      <t>ユウ</t>
    </rPh>
    <rPh sb="5" eb="6">
      <t>シ</t>
    </rPh>
    <rPh sb="6" eb="7">
      <t>カイ</t>
    </rPh>
    <rPh sb="7" eb="9">
      <t>キシモト</t>
    </rPh>
    <rPh sb="9" eb="11">
      <t>ナイカ</t>
    </rPh>
    <rPh sb="11" eb="13">
      <t>イイン</t>
    </rPh>
    <phoneticPr fontId="9"/>
  </si>
  <si>
    <t>Kishimoto internist clinic</t>
    <phoneticPr fontId="1"/>
  </si>
  <si>
    <t>680-0452</t>
    <phoneticPr fontId="1"/>
  </si>
  <si>
    <t>鳥取県八頭郡八頭町池田206-1</t>
    <rPh sb="0" eb="3">
      <t>トットリケン</t>
    </rPh>
    <rPh sb="3" eb="5">
      <t>ヤズ</t>
    </rPh>
    <rPh sb="5" eb="6">
      <t>グン</t>
    </rPh>
    <rPh sb="6" eb="8">
      <t>ヤズ</t>
    </rPh>
    <rPh sb="8" eb="9">
      <t>チョウ</t>
    </rPh>
    <rPh sb="9" eb="11">
      <t>イケダ</t>
    </rPh>
    <phoneticPr fontId="9"/>
  </si>
  <si>
    <t>206-1,Ikeda,Yazucho,Yazugun,Tottoriprefecture,680-0452</t>
    <phoneticPr fontId="1"/>
  </si>
  <si>
    <t>0858-76-0076</t>
    <phoneticPr fontId="1"/>
  </si>
  <si>
    <t>月/火/木/金　9：00～12：30、15：00～18：15
水:9:00-12:30
土:9:00-12:30、14:00-16:00</t>
    <rPh sb="4" eb="5">
      <t>モク</t>
    </rPh>
    <rPh sb="31" eb="32">
      <t>スイ</t>
    </rPh>
    <rPh sb="44" eb="45">
      <t>ド</t>
    </rPh>
    <phoneticPr fontId="9"/>
  </si>
  <si>
    <t>神経内科、内科：EN</t>
    <rPh sb="0" eb="2">
      <t>シンケイ</t>
    </rPh>
    <rPh sb="2" eb="4">
      <t>ナイカ</t>
    </rPh>
    <rPh sb="5" eb="7">
      <t>ナイカ</t>
    </rPh>
    <phoneticPr fontId="48"/>
  </si>
  <si>
    <t>鳥取県中部医師会立三朝温泉病院</t>
    <phoneticPr fontId="9"/>
  </si>
  <si>
    <t>Misasa Onsen Hospital</t>
  </si>
  <si>
    <t>682-0197</t>
  </si>
  <si>
    <t>鳥取県東伯郡三朝町山田６９０</t>
    <rPh sb="0" eb="3">
      <t>トットリケン</t>
    </rPh>
    <rPh sb="3" eb="6">
      <t>トウハクグン</t>
    </rPh>
    <rPh sb="6" eb="9">
      <t>ミササチョウ</t>
    </rPh>
    <rPh sb="9" eb="10">
      <t>ヤマ</t>
    </rPh>
    <rPh sb="10" eb="11">
      <t>タ</t>
    </rPh>
    <phoneticPr fontId="9"/>
  </si>
  <si>
    <t>690,Yamada,Misasa-cho,Tohaku-gun,tottoriPrefecture 682-0197 Japan</t>
    <phoneticPr fontId="1"/>
  </si>
  <si>
    <t>0858-43-1321</t>
  </si>
  <si>
    <t>月～金　8:30～11:00 （整形外科は10:30）</t>
    <rPh sb="0" eb="1">
      <t>ゲツ</t>
    </rPh>
    <rPh sb="2" eb="3">
      <t>キン</t>
    </rPh>
    <phoneticPr fontId="9"/>
  </si>
  <si>
    <t>http://www.hosp.misasa.tottori.jp/</t>
    <phoneticPr fontId="9"/>
  </si>
  <si>
    <t>内科：ＥＮ、整形外科：ＥＮ、神経内科：ＥＮ、リウマチ科：ＥＮ、麻酔科：ＥN、外科：EN</t>
    <rPh sb="0" eb="2">
      <t>ナイカ</t>
    </rPh>
    <rPh sb="31" eb="33">
      <t>マスイ</t>
    </rPh>
    <rPh sb="33" eb="34">
      <t>カ</t>
    </rPh>
    <rPh sb="38" eb="40">
      <t>ゲカ</t>
    </rPh>
    <phoneticPr fontId="10"/>
  </si>
  <si>
    <t>VISA,MASTER,AMEX,JCB</t>
    <phoneticPr fontId="1"/>
  </si>
  <si>
    <t>第二次救急医療機関</t>
    <rPh sb="0" eb="1">
      <t>ダイ</t>
    </rPh>
    <rPh sb="1" eb="2">
      <t>２</t>
    </rPh>
    <rPh sb="2" eb="3">
      <t>ジ</t>
    </rPh>
    <rPh sb="3" eb="5">
      <t>キュウキュウ</t>
    </rPh>
    <rPh sb="5" eb="7">
      <t>イリョウ</t>
    </rPh>
    <rPh sb="7" eb="9">
      <t>キカン</t>
    </rPh>
    <phoneticPr fontId="8"/>
  </si>
  <si>
    <t>清水病院　</t>
    <rPh sb="0" eb="2">
      <t>シミズ</t>
    </rPh>
    <rPh sb="2" eb="4">
      <t>ビョウイン</t>
    </rPh>
    <phoneticPr fontId="10"/>
  </si>
  <si>
    <t>shimizu hospital</t>
  </si>
  <si>
    <t>682-0881</t>
  </si>
  <si>
    <t>鳥取県倉吉市宮川町129</t>
    <rPh sb="0" eb="3">
      <t>トットリケン</t>
    </rPh>
    <rPh sb="3" eb="6">
      <t>クラヨシシ</t>
    </rPh>
    <rPh sb="6" eb="8">
      <t>ミヤガワ</t>
    </rPh>
    <rPh sb="8" eb="9">
      <t>マチ</t>
    </rPh>
    <phoneticPr fontId="9"/>
  </si>
  <si>
    <t xml:space="preserve">129miyagawacho,kurayoshishi,tottoriprefecture,682-0881 </t>
    <phoneticPr fontId="1"/>
  </si>
  <si>
    <t>0858-22-6161</t>
  </si>
  <si>
    <t>8:00～16:30</t>
    <phoneticPr fontId="9"/>
  </si>
  <si>
    <t>http://shimizuhospital.jp/index.php</t>
    <phoneticPr fontId="10"/>
  </si>
  <si>
    <t>整形外科:EN,ZH,KO、リハビリテーション科:EN,ZH,KO</t>
    <rPh sb="0" eb="4">
      <t>セイケイゲカ</t>
    </rPh>
    <rPh sb="23" eb="24">
      <t>カ</t>
    </rPh>
    <phoneticPr fontId="10"/>
  </si>
  <si>
    <t>Edy 、nanaco、waon、QuIcPay</t>
    <phoneticPr fontId="1"/>
  </si>
  <si>
    <t>第二次救急医療機関</t>
    <rPh sb="0" eb="1">
      <t>ダイ</t>
    </rPh>
    <rPh sb="1" eb="3">
      <t>ニジ</t>
    </rPh>
    <rPh sb="3" eb="5">
      <t>キュウキュウ</t>
    </rPh>
    <rPh sb="5" eb="7">
      <t>イリョウ</t>
    </rPh>
    <rPh sb="7" eb="9">
      <t>キカン</t>
    </rPh>
    <phoneticPr fontId="10"/>
  </si>
  <si>
    <t>鳥取県立厚生病院</t>
    <rPh sb="0" eb="4">
      <t>トットリケンリツ</t>
    </rPh>
    <rPh sb="4" eb="8">
      <t>コウセイビョウイン</t>
    </rPh>
    <phoneticPr fontId="8"/>
  </si>
  <si>
    <t xml:space="preserve">Tottori prefectural Kousei Hospital </t>
  </si>
  <si>
    <t xml:space="preserve">682-0804 </t>
  </si>
  <si>
    <t>鳥取県倉吉市東昭和町150</t>
    <phoneticPr fontId="9"/>
  </si>
  <si>
    <t xml:space="preserve">150 Higashishowamachi,KurayoshiCity Tottori Prefecture,682-0804 </t>
  </si>
  <si>
    <t>0858-22-8181</t>
  </si>
  <si>
    <t>https://www.pref.tottori.lg.jp/kouseibyouin/</t>
    <phoneticPr fontId="9"/>
  </si>
  <si>
    <t>内科、消化器内科、呼吸器内科、精神科、脳神経内科、循環器内科、小児科、外科、心臓血管外科、消化器外科、整形外科、脳神経外科、皮膚科、泌尿器科、産婦人科、眼科、耳鼻いんこう科、放射線科、麻酔科、病理診断科、救急・集中治療室
:EN,ZH,KO,ES,PT</t>
    <rPh sb="0" eb="2">
      <t>ナイカ</t>
    </rPh>
    <rPh sb="3" eb="6">
      <t>ショウカキ</t>
    </rPh>
    <rPh sb="6" eb="8">
      <t>ナイカ</t>
    </rPh>
    <rPh sb="9" eb="12">
      <t>コキュウキ</t>
    </rPh>
    <rPh sb="12" eb="14">
      <t>ナイカ</t>
    </rPh>
    <rPh sb="15" eb="17">
      <t>セイシン</t>
    </rPh>
    <rPh sb="17" eb="18">
      <t>カ</t>
    </rPh>
    <rPh sb="19" eb="22">
      <t>ノウシンケイ</t>
    </rPh>
    <rPh sb="22" eb="24">
      <t>ナイカ</t>
    </rPh>
    <rPh sb="25" eb="28">
      <t>ジュンカンキ</t>
    </rPh>
    <rPh sb="28" eb="30">
      <t>ナイカ</t>
    </rPh>
    <rPh sb="31" eb="34">
      <t>ショウニカ</t>
    </rPh>
    <rPh sb="35" eb="37">
      <t>ゲカ</t>
    </rPh>
    <rPh sb="38" eb="40">
      <t>シンゾウ</t>
    </rPh>
    <rPh sb="40" eb="42">
      <t>ケッカン</t>
    </rPh>
    <rPh sb="42" eb="44">
      <t>ゲカ</t>
    </rPh>
    <rPh sb="45" eb="48">
      <t>ショウカキ</t>
    </rPh>
    <rPh sb="48" eb="50">
      <t>ゲカ</t>
    </rPh>
    <rPh sb="51" eb="53">
      <t>セイケイ</t>
    </rPh>
    <rPh sb="53" eb="55">
      <t>ゲカ</t>
    </rPh>
    <rPh sb="56" eb="59">
      <t>ノウシンケイ</t>
    </rPh>
    <rPh sb="59" eb="61">
      <t>ゲカ</t>
    </rPh>
    <rPh sb="62" eb="65">
      <t>ヒフカ</t>
    </rPh>
    <rPh sb="66" eb="70">
      <t>ヒニョウキカ</t>
    </rPh>
    <rPh sb="71" eb="75">
      <t>サンフジンカ</t>
    </rPh>
    <rPh sb="76" eb="78">
      <t>ガンカ</t>
    </rPh>
    <rPh sb="79" eb="81">
      <t>ジビ</t>
    </rPh>
    <rPh sb="85" eb="86">
      <t>カ</t>
    </rPh>
    <rPh sb="87" eb="90">
      <t>ホウシャセン</t>
    </rPh>
    <rPh sb="90" eb="91">
      <t>カ</t>
    </rPh>
    <rPh sb="92" eb="95">
      <t>マスイカ</t>
    </rPh>
    <rPh sb="96" eb="98">
      <t>ビョウリ</t>
    </rPh>
    <rPh sb="98" eb="100">
      <t>シンダン</t>
    </rPh>
    <rPh sb="100" eb="101">
      <t>カ</t>
    </rPh>
    <rPh sb="102" eb="104">
      <t>キュウキュウ</t>
    </rPh>
    <rPh sb="105" eb="107">
      <t>シュウチュウ</t>
    </rPh>
    <rPh sb="107" eb="110">
      <t>チリョウシツ</t>
    </rPh>
    <phoneticPr fontId="13"/>
  </si>
  <si>
    <t xml:space="preserve">手話
8:30～17:15
（土日・祝日除く）
</t>
    <rPh sb="0" eb="2">
      <t>シュワ</t>
    </rPh>
    <rPh sb="15" eb="17">
      <t>ドニチ</t>
    </rPh>
    <rPh sb="18" eb="20">
      <t>シュクジツ</t>
    </rPh>
    <rPh sb="20" eb="21">
      <t>ノゾ</t>
    </rPh>
    <phoneticPr fontId="8"/>
  </si>
  <si>
    <t>野島病院</t>
    <rPh sb="0" eb="2">
      <t>ノジマ</t>
    </rPh>
    <rPh sb="2" eb="4">
      <t>ビョウイン</t>
    </rPh>
    <phoneticPr fontId="10"/>
  </si>
  <si>
    <t>Nojima Hospital</t>
  </si>
  <si>
    <t>682-0863</t>
  </si>
  <si>
    <t>鳥取県倉吉市瀬崎町2714番地1</t>
    <rPh sb="0" eb="9">
      <t>トットリケンクラヨシシセサキマチ</t>
    </rPh>
    <rPh sb="13" eb="15">
      <t>バンチ</t>
    </rPh>
    <phoneticPr fontId="9"/>
  </si>
  <si>
    <t>2714-1 sesakimachi, kurayoshicity, tottoriprefecture, 682-0863</t>
    <phoneticPr fontId="1"/>
  </si>
  <si>
    <t>0858-22-6231</t>
  </si>
  <si>
    <t>月-金:8:30-16:00（救急外来24時間対応)
土日・祝日：救急外来24時間対応</t>
    <phoneticPr fontId="9"/>
  </si>
  <si>
    <t>https://nojima-hospital.jp(日本語)</t>
    <rPh sb="27" eb="30">
      <t>ニホンゴ</t>
    </rPh>
    <phoneticPr fontId="9"/>
  </si>
  <si>
    <t>内科：EN
外科：EN
消化器科：EN
肛門科：EN
乳腺・内分泌外科：EN
精神科・心療内科：EN
神経内科：EN
脳神経外科：EN
泌尿器科：EN
整形外科：EN
眼科：EN
耳鼻咽喉科：EN
形成外科：EN
その他：EN</t>
    <rPh sb="12" eb="15">
      <t>ショウカキ</t>
    </rPh>
    <rPh sb="20" eb="22">
      <t>コウモン</t>
    </rPh>
    <rPh sb="43" eb="45">
      <t>シンリョウ</t>
    </rPh>
    <rPh sb="45" eb="47">
      <t>ナイカ</t>
    </rPh>
    <rPh sb="51" eb="55">
      <t>シンケイナイカ</t>
    </rPh>
    <rPh sb="99" eb="101">
      <t>ケイセイ</t>
    </rPh>
    <rPh sb="101" eb="103">
      <t>ゲカ</t>
    </rPh>
    <phoneticPr fontId="10"/>
  </si>
  <si>
    <t>VISA、MASTER、AMEX、JCB、DINERS、
DISCOVER</t>
  </si>
  <si>
    <t>新田内科クリニック</t>
    <phoneticPr fontId="1"/>
  </si>
  <si>
    <t>NittaNaikaClinic</t>
  </si>
  <si>
    <t>682-0855</t>
  </si>
  <si>
    <t>鳥取県倉吉市生田360-1</t>
    <phoneticPr fontId="9"/>
  </si>
  <si>
    <t>360-1Ikuta,Kurayoshi,Tottori,682-0855</t>
  </si>
  <si>
    <t>0858-48-2132</t>
    <phoneticPr fontId="8"/>
  </si>
  <si>
    <t>月/火/水/金:8:30-18:30
木/土:8:30-12:30</t>
    <phoneticPr fontId="9"/>
  </si>
  <si>
    <t>内科：EN、小児科：EN</t>
    <phoneticPr fontId="10"/>
  </si>
  <si>
    <t>JCB、Master、VISA</t>
    <phoneticPr fontId="1"/>
  </si>
  <si>
    <t>Paypay、QRコード、QUICPay、ID</t>
    <phoneticPr fontId="1"/>
  </si>
  <si>
    <t>山陰労災病院</t>
    <rPh sb="0" eb="2">
      <t>サンイン</t>
    </rPh>
    <rPh sb="2" eb="4">
      <t>ロウサイ</t>
    </rPh>
    <rPh sb="4" eb="6">
      <t>ビョウイン</t>
    </rPh>
    <phoneticPr fontId="1"/>
  </si>
  <si>
    <t>Sanin Rosai Hospital</t>
    <phoneticPr fontId="1"/>
  </si>
  <si>
    <t>683-8605</t>
  </si>
  <si>
    <t>鳥取県米子市皆生新田1-8-1</t>
    <rPh sb="0" eb="3">
      <t>トットリケン</t>
    </rPh>
    <rPh sb="3" eb="6">
      <t>ヨナゴシ</t>
    </rPh>
    <rPh sb="6" eb="8">
      <t>カイケ</t>
    </rPh>
    <rPh sb="8" eb="10">
      <t>シンデン</t>
    </rPh>
    <phoneticPr fontId="46"/>
  </si>
  <si>
    <t xml:space="preserve">1-8-1,kaikeshinden,yonagoshi,
tottoriprefecture,683-8605 </t>
  </si>
  <si>
    <t>0859-33-8181</t>
  </si>
  <si>
    <t>月-金:8:15-11:00（救急外来24時間対応)
土日・祝日：救急外来24時間対応</t>
    <phoneticPr fontId="46"/>
  </si>
  <si>
    <t>https://www.saninh.johas.go.jp/（日本語）</t>
    <rPh sb="32" eb="35">
      <t>ニホンゴ</t>
    </rPh>
    <phoneticPr fontId="10"/>
  </si>
  <si>
    <t>内科:EN、消化器内科:EN、糖尿病・代謝内科:EN、呼吸器・感染症内科:EN、腎臓内科:EN、精神科:EN、脳神経内科:EN、循環器内科:EN、小児科:EN、外科:EN、消化器外科:EN、整形外科:EN、脳神経外科:EN、心臓血管外科:EN、皮膚科:EN、泌尿器科:EN、婦人科:EN、眼科:EN、耳鼻咽喉科:EN、歯科口腔外科:EN</t>
    <rPh sb="55" eb="56">
      <t>ノウ</t>
    </rPh>
    <rPh sb="67" eb="68">
      <t>ナイ</t>
    </rPh>
    <phoneticPr fontId="46"/>
  </si>
  <si>
    <t>VISA,MASTER,AMEX,JCB,DC,UFJ Card,MUFG CARD,NICOS,Diners Club,DISCOVER</t>
    <phoneticPr fontId="1"/>
  </si>
  <si>
    <t>高島病院</t>
    <rPh sb="0" eb="2">
      <t>タカシマ</t>
    </rPh>
    <phoneticPr fontId="46"/>
  </si>
  <si>
    <t>Takashima Hospital</t>
    <phoneticPr fontId="1"/>
  </si>
  <si>
    <t>683-0826</t>
  </si>
  <si>
    <t>鳥取県米子市西町6</t>
    <rPh sb="0" eb="3">
      <t>トットリケン</t>
    </rPh>
    <rPh sb="3" eb="4">
      <t>コメ</t>
    </rPh>
    <rPh sb="4" eb="5">
      <t>コ</t>
    </rPh>
    <rPh sb="5" eb="6">
      <t>シ</t>
    </rPh>
    <rPh sb="6" eb="7">
      <t>ニシ</t>
    </rPh>
    <rPh sb="7" eb="8">
      <t>マチ</t>
    </rPh>
    <phoneticPr fontId="46"/>
  </si>
  <si>
    <t>6nishimachi yonagoshi, tottoriprefecture,683-0826</t>
  </si>
  <si>
    <t>0859-32-7711</t>
  </si>
  <si>
    <t>月-金:8:30-11:30、14:30-17:45、土曜日8:30-11:30、（救急外来24時間対応)
土日午後・祝日：救急外来24時間対応</t>
    <rPh sb="27" eb="30">
      <t>ドヨウビ</t>
    </rPh>
    <rPh sb="56" eb="58">
      <t>ゴゴ</t>
    </rPh>
    <phoneticPr fontId="46"/>
  </si>
  <si>
    <t xml:space="preserve">http://www.takashima-hp.or.jp/ (日本語)
</t>
    <phoneticPr fontId="1"/>
  </si>
  <si>
    <t>外科・脳神経外科・
整形外科・内科・皮膚科・
リハビリテーション
※翻訳機器(ポケトーク)及び一部、英語を話せる医師)対応。</t>
    <rPh sb="15" eb="17">
      <t>ナイカ</t>
    </rPh>
    <rPh sb="34" eb="36">
      <t>ホンヤク</t>
    </rPh>
    <rPh sb="36" eb="38">
      <t>キキ</t>
    </rPh>
    <rPh sb="45" eb="46">
      <t>オヨ</t>
    </rPh>
    <rPh sb="47" eb="49">
      <t>イチブ</t>
    </rPh>
    <rPh sb="50" eb="52">
      <t>エイゴ</t>
    </rPh>
    <rPh sb="53" eb="54">
      <t>ハナ</t>
    </rPh>
    <rPh sb="56" eb="58">
      <t>イシ</t>
    </rPh>
    <rPh sb="59" eb="61">
      <t>タイオウ</t>
    </rPh>
    <phoneticPr fontId="46"/>
  </si>
  <si>
    <t>独立行政法人国立病院機構米子医療センター</t>
    <rPh sb="0" eb="12">
      <t>ドクリツギョウセイホウジンコクリツビョウインキコウ</t>
    </rPh>
    <rPh sb="12" eb="14">
      <t>ヨナゴ</t>
    </rPh>
    <rPh sb="14" eb="16">
      <t>イリョウ</t>
    </rPh>
    <phoneticPr fontId="46"/>
  </si>
  <si>
    <t>Yonago Medical Center</t>
  </si>
  <si>
    <t>698-0006</t>
  </si>
  <si>
    <t>鳥取県米子市車尾4-17-1</t>
    <rPh sb="0" eb="3">
      <t>トットリケン</t>
    </rPh>
    <rPh sb="3" eb="6">
      <t>ヨナゴシ</t>
    </rPh>
    <rPh sb="6" eb="8">
      <t>クズモ</t>
    </rPh>
    <phoneticPr fontId="46"/>
  </si>
  <si>
    <t>4-17-1, kuzumo, yonaogo, tottoriprefecture, 698-0006</t>
    <phoneticPr fontId="1"/>
  </si>
  <si>
    <t>0859-33-7111</t>
  </si>
  <si>
    <t>8:30～17:15</t>
    <phoneticPr fontId="46"/>
  </si>
  <si>
    <t xml:space="preserve">https://yonago-mc.hosp.go.jp/  
(日本語)
</t>
    <rPh sb="33" eb="36">
      <t>ニホンゴ</t>
    </rPh>
    <phoneticPr fontId="8"/>
  </si>
  <si>
    <t>月-金:8:30-11:00（救急外来24時間対応)
土日・祝日：救急外来24時間対応
内科・外科・小児科・泌尿器科・整形外科
※対応言語:EN等（翻訳機器の機能による）</t>
    <rPh sb="72" eb="73">
      <t>ナド</t>
    </rPh>
    <phoneticPr fontId="46"/>
  </si>
  <si>
    <t>VISA、MASTER、
AMEX、JCB、
TS3カード</t>
    <phoneticPr fontId="1"/>
  </si>
  <si>
    <t>鳥取県済生会境港総合病院</t>
    <rPh sb="0" eb="3">
      <t>トットリケン</t>
    </rPh>
    <rPh sb="3" eb="6">
      <t>サイセイカイ</t>
    </rPh>
    <rPh sb="6" eb="8">
      <t>サカイミナト</t>
    </rPh>
    <rPh sb="8" eb="10">
      <t>ソウゴウ</t>
    </rPh>
    <rPh sb="10" eb="12">
      <t>ビョウイン</t>
    </rPh>
    <phoneticPr fontId="46"/>
  </si>
  <si>
    <t>Saiseikai　Sakaiminato　General　Hospitall</t>
  </si>
  <si>
    <t>684-8555</t>
    <phoneticPr fontId="1"/>
  </si>
  <si>
    <t>鳥取県境港市米川町44番地</t>
    <rPh sb="0" eb="3">
      <t>トットリケン</t>
    </rPh>
    <rPh sb="3" eb="6">
      <t>サカイミナトシ</t>
    </rPh>
    <rPh sb="6" eb="8">
      <t>ヨネカワ</t>
    </rPh>
    <rPh sb="8" eb="9">
      <t>チョウ</t>
    </rPh>
    <rPh sb="11" eb="13">
      <t>バンチ</t>
    </rPh>
    <phoneticPr fontId="46"/>
  </si>
  <si>
    <t>44Yonekawa-cho,Sakaiminato,TottoriPrefecture684-8555</t>
    <phoneticPr fontId="1"/>
  </si>
  <si>
    <t>0859-42-3161</t>
  </si>
  <si>
    <t>月～金8：00-12：00（救急外来24時間対応）</t>
    <rPh sb="0" eb="1">
      <t>ゲツ</t>
    </rPh>
    <rPh sb="2" eb="3">
      <t>キン</t>
    </rPh>
    <rPh sb="14" eb="16">
      <t>キュウキュウ</t>
    </rPh>
    <rPh sb="16" eb="18">
      <t>ガイライ</t>
    </rPh>
    <rPh sb="20" eb="22">
      <t>ジカン</t>
    </rPh>
    <rPh sb="22" eb="24">
      <t>タイオウ</t>
    </rPh>
    <phoneticPr fontId="46"/>
  </si>
  <si>
    <t>http://www.sakaiminato-saisekai.jp</t>
    <phoneticPr fontId="8"/>
  </si>
  <si>
    <t>内科：EN、小児科：EN、外科：EN、整形外科：EN、婦人科：EN、脳神経内科：EN、耳鼻咽喉科：EN、眼科：EN、泌尿器科：EN、放射線科：EN、脳神経外科：EN、麻酔科：EN、精紳科：EN</t>
    <rPh sb="0" eb="2">
      <t>ナイカ</t>
    </rPh>
    <phoneticPr fontId="46"/>
  </si>
  <si>
    <t>JCB,AMERICANEXPRESS,VISA,Master,DC,NicoS</t>
  </si>
  <si>
    <t>鳥取大学医学部附属病院</t>
    <rPh sb="0" eb="2">
      <t>トットリ</t>
    </rPh>
    <rPh sb="2" eb="4">
      <t>ダイガク</t>
    </rPh>
    <rPh sb="4" eb="6">
      <t>イガク</t>
    </rPh>
    <rPh sb="6" eb="7">
      <t>ブ</t>
    </rPh>
    <rPh sb="7" eb="9">
      <t>フゾク</t>
    </rPh>
    <rPh sb="9" eb="11">
      <t>ビョウイン</t>
    </rPh>
    <phoneticPr fontId="9"/>
  </si>
  <si>
    <t>Tottori University Hospital</t>
  </si>
  <si>
    <t>683-8504</t>
    <phoneticPr fontId="1"/>
  </si>
  <si>
    <t>鳥取県米子市西町36番地1</t>
    <rPh sb="0" eb="3">
      <t>トットリケン</t>
    </rPh>
    <rPh sb="3" eb="6">
      <t>ヨナゴシ</t>
    </rPh>
    <rPh sb="6" eb="8">
      <t>ニシマチ</t>
    </rPh>
    <rPh sb="10" eb="12">
      <t>バンチ</t>
    </rPh>
    <phoneticPr fontId="9"/>
  </si>
  <si>
    <t>36-1 Nishi-cho, Yonago, TottoriPrefecture,683-8504,Japan</t>
    <phoneticPr fontId="1"/>
  </si>
  <si>
    <t>0859-33-1111</t>
  </si>
  <si>
    <t xml:space="preserve">
初診受付時間
8:30〜10:30 
再診受付時間
8:30〜11:00 
※ただし、診療科によって曜日は異なる。
救急外来24時間対応
土日祝日：救急外来24時間対応</t>
    <rPh sb="44" eb="46">
      <t>シンリョウ</t>
    </rPh>
    <rPh sb="46" eb="47">
      <t>カ</t>
    </rPh>
    <rPh sb="51" eb="53">
      <t>ヨウビ</t>
    </rPh>
    <rPh sb="54" eb="55">
      <t>コト</t>
    </rPh>
    <phoneticPr fontId="9"/>
  </si>
  <si>
    <t>http://www2.hosp.med.tottori-u.ac.jp/ (日本語)
http://www2.hosp.med.tottori-u.ac.jp/en/ (英語)</t>
    <phoneticPr fontId="6"/>
  </si>
  <si>
    <t>内分泌代謝内科：EN、頭頸部外科：EN、内科：EN、放射線科：EN、薬物療法内科：EN、放射線治療科：EN、血液内科：EN、麻酔科：EN、消化器外科：EN、脳神経内科：EN、救急科：EN、呼吸器内科：EN、精神科：EN、膠原病内科：EN、小児科：EN、アレルギー科：EN、脳神経小児科：EN、消化器内科：EN、整形外科：EN、腎臓内科：EN、リウマチ科：EN、循環器内科：EN、脳神経外科：EN、形成外科：EN、皮膚科：EN、呼吸器外科：EN、泌尿器科：EN、心臓血管外科：EN、産婦人科：EN、乳腺内分泌外科：EN、眼科：EN、小児外科：EN、耳鼻咽喉科：EN、歯科口腔外科：EN、病理診断科：EN、感染症内科：EN、ﾘﾊﾋﾞﾘﾃｰｼｮﾝ科：EN、ﾍﾟｲﾝｸﾘﾆｯｸ外科：EN、腫瘍内科：EN</t>
    <rPh sb="150" eb="151">
      <t>カ</t>
    </rPh>
    <rPh sb="213" eb="216">
      <t>コキュウキ</t>
    </rPh>
    <rPh sb="292" eb="297">
      <t>ビョウリシンダンカ</t>
    </rPh>
    <phoneticPr fontId="6"/>
  </si>
  <si>
    <t>VISA、MASTER、
JCB、
AMEX</t>
    <phoneticPr fontId="1"/>
  </si>
  <si>
    <t>Jdebit</t>
  </si>
  <si>
    <t>第三次救急医療機関（高度救命救急センター）</t>
    <rPh sb="10" eb="12">
      <t>コウド</t>
    </rPh>
    <rPh sb="12" eb="14">
      <t>キュウメイ</t>
    </rPh>
    <phoneticPr fontId="6"/>
  </si>
  <si>
    <t>保険付帯電話医療通訳サービスによる</t>
    <rPh sb="0" eb="2">
      <t>ホケン</t>
    </rPh>
    <rPh sb="2" eb="4">
      <t>フタイ</t>
    </rPh>
    <rPh sb="4" eb="8">
      <t>デンワイリョウ</t>
    </rPh>
    <rPh sb="8" eb="10">
      <t>ツウヤク</t>
    </rPh>
    <phoneticPr fontId="13"/>
  </si>
  <si>
    <t>翻訳機能アプリの対応言語</t>
    <rPh sb="0" eb="4">
      <t>ホンヤクキノウ</t>
    </rPh>
    <rPh sb="8" eb="12">
      <t>タイオウゲンゴ</t>
    </rPh>
    <phoneticPr fontId="13"/>
  </si>
  <si>
    <t>日南町国民健康保険日南病院</t>
    <rPh sb="0" eb="13">
      <t>ニチ</t>
    </rPh>
    <phoneticPr fontId="9"/>
  </si>
  <si>
    <t>Nichinan　Hospital</t>
    <phoneticPr fontId="1"/>
  </si>
  <si>
    <t>689-5211</t>
  </si>
  <si>
    <t>鳥取県日野郡日南町生山５１１番地７</t>
    <rPh sb="0" eb="17">
      <t>ト</t>
    </rPh>
    <phoneticPr fontId="9"/>
  </si>
  <si>
    <t>511-7　syoyama nichinan-cｈo hino-gun tottori prefecture.　689-5211</t>
  </si>
  <si>
    <t>0859-82-1235</t>
  </si>
  <si>
    <t>月-金:8:00-11:30（救急外来24時間対応)
土日・祝日：救急外来24時間対応 　</t>
    <phoneticPr fontId="9"/>
  </si>
  <si>
    <t>http://nichinan-hospital.jp/(日本語)</t>
    <rPh sb="29" eb="32">
      <t>ニホンゴ</t>
    </rPh>
    <phoneticPr fontId="6"/>
  </si>
  <si>
    <t>内科・外科　EN</t>
    <rPh sb="0" eb="2">
      <t>ナイカ</t>
    </rPh>
    <rPh sb="3" eb="5">
      <t>ゲカ</t>
    </rPh>
    <phoneticPr fontId="6"/>
  </si>
  <si>
    <t>JCB、Master、VISA、DC、DISCOVER、AMEX</t>
    <phoneticPr fontId="1"/>
  </si>
  <si>
    <t>博愛病院</t>
    <rPh sb="0" eb="2">
      <t>ハクアイ</t>
    </rPh>
    <rPh sb="2" eb="4">
      <t>ビョウイン</t>
    </rPh>
    <phoneticPr fontId="9"/>
  </si>
  <si>
    <t>Hakuai Hospital</t>
    <phoneticPr fontId="1"/>
  </si>
  <si>
    <t>683-0853</t>
  </si>
  <si>
    <t>鳥取県米子市両三柳1880</t>
    <rPh sb="0" eb="3">
      <t>トットリケン</t>
    </rPh>
    <rPh sb="3" eb="6">
      <t>ヨナゴシ</t>
    </rPh>
    <rPh sb="6" eb="9">
      <t>リョウミツヤナギ</t>
    </rPh>
    <phoneticPr fontId="9"/>
  </si>
  <si>
    <t>1880　ryoumitsuyanagi、
yonagoshi、tottoriPrefecture、
683-0853</t>
  </si>
  <si>
    <t>0859-29-1100</t>
  </si>
  <si>
    <t>月-金:8:00-12:00、14:30-16:50（各診療科、状況により変更の可能性あり。救急外来24時間対応)
土日・祝日：救急外来24時間対応</t>
    <rPh sb="27" eb="28">
      <t>カク</t>
    </rPh>
    <rPh sb="28" eb="31">
      <t>シンリョウカ</t>
    </rPh>
    <rPh sb="32" eb="34">
      <t>ジョウキョウ</t>
    </rPh>
    <rPh sb="37" eb="39">
      <t>ヘンコウ</t>
    </rPh>
    <rPh sb="40" eb="43">
      <t>カノウセイ</t>
    </rPh>
    <rPh sb="46" eb="48">
      <t>キュウキュウ</t>
    </rPh>
    <phoneticPr fontId="9"/>
  </si>
  <si>
    <t>https://hakuai.doaikai.jp/</t>
    <phoneticPr fontId="9"/>
  </si>
  <si>
    <t>内科、消化器内科、肝臓内科、循環器内科、呼吸器内科、糖尿病内科、内分泌内科、人工透析内科、外科、消化器外科、肛門外科、乳腺外科、整形外科、リハビリテーション科、産婦人科、麻酔科、放射線科、眼科、皮膚科、泌尿器科、臨床検査科、血液内科、脳神経内科、腎臓外科（臓器移植）
※対応可能言語６１か国</t>
    <phoneticPr fontId="9"/>
  </si>
  <si>
    <t>日野病院</t>
    <rPh sb="0" eb="4">
      <t>ヒ</t>
    </rPh>
    <phoneticPr fontId="9"/>
  </si>
  <si>
    <t>HINO　HOSPITAL</t>
    <phoneticPr fontId="1"/>
  </si>
  <si>
    <t>689-4504</t>
  </si>
  <si>
    <t>鳥取県日野郡日野町野田３３２番地</t>
    <rPh sb="0" eb="16">
      <t>ト</t>
    </rPh>
    <phoneticPr fontId="9"/>
  </si>
  <si>
    <t>332Nota,Hinogun,Hinocho,Hinogun,TottoriPrefecture,689-4504</t>
  </si>
  <si>
    <t>0859-72-0351</t>
  </si>
  <si>
    <t>7：30-10：30 
12：00-16：00</t>
    <phoneticPr fontId="9"/>
  </si>
  <si>
    <t>http://www.hinohp.com/</t>
    <phoneticPr fontId="10"/>
  </si>
  <si>
    <t xml:space="preserve">内科、外科、整形外科、小児科、眼科、総合診療科、他（曜日により変更）
全てEN </t>
    <rPh sb="0" eb="2">
      <t>ナイカ</t>
    </rPh>
    <rPh sb="3" eb="5">
      <t>ゲカ</t>
    </rPh>
    <rPh sb="6" eb="8">
      <t>セイケイ</t>
    </rPh>
    <rPh sb="8" eb="10">
      <t>ゲカ</t>
    </rPh>
    <rPh sb="11" eb="14">
      <t>ショウニカ</t>
    </rPh>
    <rPh sb="15" eb="17">
      <t>ガンカ</t>
    </rPh>
    <rPh sb="18" eb="20">
      <t>ソウゴウ</t>
    </rPh>
    <rPh sb="20" eb="22">
      <t>シンリョウ</t>
    </rPh>
    <rPh sb="22" eb="23">
      <t>カ</t>
    </rPh>
    <rPh sb="24" eb="25">
      <t>ホカ</t>
    </rPh>
    <rPh sb="26" eb="28">
      <t>ヨウビ</t>
    </rPh>
    <rPh sb="31" eb="33">
      <t>ヘンコウ</t>
    </rPh>
    <rPh sb="35" eb="36">
      <t>スベ</t>
    </rPh>
    <phoneticPr fontId="9"/>
  </si>
  <si>
    <t>VISA
JCB
MASTER</t>
  </si>
  <si>
    <t>阿部クリニック</t>
    <phoneticPr fontId="10"/>
  </si>
  <si>
    <t>AbeClinic</t>
    <phoneticPr fontId="1"/>
  </si>
  <si>
    <t>683-0011</t>
    <phoneticPr fontId="1"/>
  </si>
  <si>
    <t>鳥取県米子市福市2276番1号</t>
    <phoneticPr fontId="9"/>
  </si>
  <si>
    <t>2276-1,Fukuichi,Yonago-shi,Tottori,683-0011</t>
    <phoneticPr fontId="1"/>
  </si>
  <si>
    <t>0859-39-7000</t>
    <phoneticPr fontId="1"/>
  </si>
  <si>
    <t>月/火/水/金/:9:00-12:30,14:00-18:00
木/土:9:00-12:30</t>
    <rPh sb="34" eb="35">
      <t>ツチ</t>
    </rPh>
    <phoneticPr fontId="9"/>
  </si>
  <si>
    <t>https://abe-ent-clinic.jimdo.com/(日本語)</t>
    <phoneticPr fontId="1"/>
  </si>
  <si>
    <t>医療法人社団やまもと　山本クリニック</t>
    <phoneticPr fontId="10"/>
  </si>
  <si>
    <t>YamamotoClinic</t>
    <phoneticPr fontId="1"/>
  </si>
  <si>
    <t>683-0008</t>
    <phoneticPr fontId="1"/>
  </si>
  <si>
    <t>鳥取県米子市車尾南一丁目8-32</t>
    <phoneticPr fontId="9"/>
  </si>
  <si>
    <t>1-8-32Kuzumominami,Yonago,Tottori,683-0008</t>
    <phoneticPr fontId="1"/>
  </si>
  <si>
    <t>0859-31-8500</t>
    <phoneticPr fontId="1"/>
  </si>
  <si>
    <t>月/火/木/金:9:00-12:30,15:00-18:30
土:9:00-12:30,15:00-17:00</t>
    <phoneticPr fontId="9"/>
  </si>
  <si>
    <t>http://yamamotoclinic.or.jp(日本語)</t>
    <phoneticPr fontId="1"/>
  </si>
  <si>
    <t>泌尿器科：EN</t>
    <phoneticPr fontId="13"/>
  </si>
  <si>
    <t>弓場医院</t>
    <phoneticPr fontId="9"/>
  </si>
  <si>
    <t>YumibaClinic</t>
    <phoneticPr fontId="1"/>
  </si>
  <si>
    <t>683-0845</t>
    <phoneticPr fontId="1"/>
  </si>
  <si>
    <t>鳥取県米子市旗ヶ崎二丁目12-10</t>
    <phoneticPr fontId="9"/>
  </si>
  <si>
    <t>2-12-10Hatagasaki,Yonago,Tottori,683-0845</t>
    <phoneticPr fontId="1"/>
  </si>
  <si>
    <t>0859-34-3303</t>
    <phoneticPr fontId="1"/>
  </si>
  <si>
    <t>月-金:9:00-12:00,16:00-18:00
土:9:00-12:00</t>
    <phoneticPr fontId="9"/>
  </si>
  <si>
    <t>内科：EN、ZH</t>
    <rPh sb="0" eb="2">
      <t>ナイカ</t>
    </rPh>
    <phoneticPr fontId="9"/>
  </si>
  <si>
    <t>真誠会セントラルクリニック</t>
    <phoneticPr fontId="9"/>
  </si>
  <si>
    <t>ShinseikaiCentralClinic</t>
    <phoneticPr fontId="1"/>
  </si>
  <si>
    <t>683-0852</t>
    <phoneticPr fontId="1"/>
  </si>
  <si>
    <t>鳥取県米子市河崎580番</t>
    <phoneticPr fontId="9"/>
  </si>
  <si>
    <t>580,Kawasaki,Yonago-shi,Tottori,683-0852</t>
    <phoneticPr fontId="1"/>
  </si>
  <si>
    <t>0859-29-0099</t>
    <phoneticPr fontId="1"/>
  </si>
  <si>
    <t>月/火/水/金:9:00-12:30,15:00-18:00
木/土:9:00-12:30</t>
    <rPh sb="33" eb="34">
      <t>ド</t>
    </rPh>
    <phoneticPr fontId="9"/>
  </si>
  <si>
    <t>http://www.hospitown.or.jp(日本語)</t>
    <phoneticPr fontId="9"/>
  </si>
  <si>
    <t>内科：EN</t>
    <phoneticPr fontId="48"/>
  </si>
  <si>
    <t>辻田耳鼻咽喉科医院</t>
    <phoneticPr fontId="9"/>
  </si>
  <si>
    <t>TsujitaOtorhinolaryngoryClinic</t>
  </si>
  <si>
    <t>683-0852</t>
  </si>
  <si>
    <t>鳥取県米子市河崎605-1</t>
    <phoneticPr fontId="9"/>
  </si>
  <si>
    <t>605-1Kawasaki,Yonago,Tottori,683-0852</t>
    <phoneticPr fontId="1"/>
  </si>
  <si>
    <t>0859-29-1187</t>
  </si>
  <si>
    <t>月/火/水/金/土:9:00-12:30,14:30-18:00
木:9:00-12:00_x000D_</t>
    <phoneticPr fontId="9"/>
  </si>
  <si>
    <t>耳鼻咽喉科：KO</t>
    <phoneticPr fontId="13"/>
  </si>
  <si>
    <t>脇田産婦人科医院</t>
    <phoneticPr fontId="10"/>
  </si>
  <si>
    <t>WakitaOb&amp;GynClinic</t>
    <phoneticPr fontId="1"/>
  </si>
  <si>
    <t>683-0822</t>
    <phoneticPr fontId="1"/>
  </si>
  <si>
    <t>鳥取県米子市中町123-5</t>
    <phoneticPr fontId="9"/>
  </si>
  <si>
    <t>123-5Nakamachi,Yonago,Tottori,683-0822</t>
    <phoneticPr fontId="1"/>
  </si>
  <si>
    <t>0859-33-1031</t>
    <phoneticPr fontId="1"/>
  </si>
  <si>
    <t>月/火/水/金:9:00-13:00,15:00-19:00
木/土:9:00-13:00</t>
    <phoneticPr fontId="9"/>
  </si>
  <si>
    <t>http://www.wakita-obgyn.jp(日本語)</t>
    <phoneticPr fontId="1"/>
  </si>
  <si>
    <t>産科：EN、婦人科：EN</t>
    <phoneticPr fontId="10"/>
  </si>
  <si>
    <t>南部町国民健康保険西伯病院</t>
    <rPh sb="0" eb="3">
      <t>ナンブチョウ</t>
    </rPh>
    <rPh sb="3" eb="5">
      <t>コクミン</t>
    </rPh>
    <rPh sb="5" eb="7">
      <t>ケンコウ</t>
    </rPh>
    <rPh sb="7" eb="9">
      <t>ホケン</t>
    </rPh>
    <rPh sb="9" eb="11">
      <t>サイハク</t>
    </rPh>
    <rPh sb="11" eb="13">
      <t>ビョウイン</t>
    </rPh>
    <phoneticPr fontId="8"/>
  </si>
  <si>
    <t>Saihaku Hospital</t>
    <phoneticPr fontId="1"/>
  </si>
  <si>
    <t>683-0323</t>
    <phoneticPr fontId="1"/>
  </si>
  <si>
    <t>鳥取県西伯郡南部町倭397番地</t>
    <rPh sb="0" eb="3">
      <t>トットリケン</t>
    </rPh>
    <rPh sb="3" eb="6">
      <t>サイハクグン</t>
    </rPh>
    <rPh sb="6" eb="9">
      <t>ナンブチョウ</t>
    </rPh>
    <rPh sb="9" eb="10">
      <t>ワ</t>
    </rPh>
    <rPh sb="13" eb="15">
      <t>バンチ</t>
    </rPh>
    <phoneticPr fontId="9"/>
  </si>
  <si>
    <t>397,Yamato,Nambu-cho,saihaku-gun,tottori-ken,683-0323</t>
    <phoneticPr fontId="1"/>
  </si>
  <si>
    <t>0859-66-2211</t>
    <phoneticPr fontId="1"/>
  </si>
  <si>
    <t>月-金　8：30～11：00</t>
    <rPh sb="0" eb="1">
      <t>ツキ</t>
    </rPh>
    <rPh sb="2" eb="3">
      <t>カネ</t>
    </rPh>
    <phoneticPr fontId="9"/>
  </si>
  <si>
    <t>http://www.saihaku-hospital.com/</t>
    <phoneticPr fontId="9"/>
  </si>
  <si>
    <t>内科、外科、整形外科、婦人科、小児科、精神科、神経科、耳鼻咽喉科、歯科
※全てＥＮ</t>
    <rPh sb="37" eb="38">
      <t>スベ</t>
    </rPh>
    <phoneticPr fontId="13"/>
  </si>
  <si>
    <t>岡空小児科医院</t>
    <rPh sb="0" eb="2">
      <t>オカソラ</t>
    </rPh>
    <rPh sb="2" eb="5">
      <t>ショウニカ</t>
    </rPh>
    <rPh sb="5" eb="7">
      <t>イイン</t>
    </rPh>
    <phoneticPr fontId="8"/>
  </si>
  <si>
    <t>Okasora Pediatric Clinic</t>
    <phoneticPr fontId="1"/>
  </si>
  <si>
    <t>684-0003</t>
    <phoneticPr fontId="1"/>
  </si>
  <si>
    <t>鳥取県境港市浜ノ町127</t>
    <rPh sb="0" eb="3">
      <t>トットリケン</t>
    </rPh>
    <rPh sb="3" eb="6">
      <t>サカイミナトシ</t>
    </rPh>
    <rPh sb="6" eb="7">
      <t>ハマ</t>
    </rPh>
    <rPh sb="8" eb="9">
      <t>マチ</t>
    </rPh>
    <phoneticPr fontId="9"/>
  </si>
  <si>
    <t>127,Hamano-cho,Sakaiminato,TottoriPrefecture,684-0003</t>
    <phoneticPr fontId="1"/>
  </si>
  <si>
    <t>0859-47-1234</t>
    <phoneticPr fontId="1"/>
  </si>
  <si>
    <t>月/火/水/金/土　9：00～12：00、15：00～18：00_x000D_
木:9:00-12:00</t>
    <rPh sb="8" eb="9">
      <t>ツチ</t>
    </rPh>
    <phoneticPr fontId="9"/>
  </si>
  <si>
    <t>http://www.okasora.com/</t>
    <phoneticPr fontId="9"/>
  </si>
  <si>
    <t>小児科、アレルギー科：EN</t>
    <rPh sb="0" eb="3">
      <t>ショウニカ</t>
    </rPh>
    <rPh sb="9" eb="10">
      <t>カ</t>
    </rPh>
    <phoneticPr fontId="13"/>
  </si>
  <si>
    <t>社会医療法人明和会医療センター渡辺病院</t>
    <rPh sb="0" eb="11">
      <t>シャカイイリョウホウジンメイワカイイリョウ</t>
    </rPh>
    <rPh sb="15" eb="19">
      <t>ワタナベビョウイン</t>
    </rPh>
    <phoneticPr fontId="8"/>
  </si>
  <si>
    <t>Watanabe hospital</t>
    <phoneticPr fontId="1"/>
  </si>
  <si>
    <t>680-0011</t>
    <phoneticPr fontId="1"/>
  </si>
  <si>
    <t>鳥取県東町3丁目307</t>
    <rPh sb="0" eb="2">
      <t>トットリ</t>
    </rPh>
    <rPh sb="2" eb="3">
      <t>ケン</t>
    </rPh>
    <rPh sb="3" eb="4">
      <t>ヒガシ</t>
    </rPh>
    <rPh sb="4" eb="5">
      <t>マチ</t>
    </rPh>
    <rPh sb="6" eb="8">
      <t>チョウメ</t>
    </rPh>
    <phoneticPr fontId="9"/>
  </si>
  <si>
    <t>3-307 Higashimachi, Tottori Prefecture, 680-0011</t>
    <phoneticPr fontId="1"/>
  </si>
  <si>
    <t>0857-24-1151</t>
    <phoneticPr fontId="1"/>
  </si>
  <si>
    <t>月/火/水/木/金/土　9：00～12：00
木:9:00-12:00</t>
    <rPh sb="6" eb="7">
      <t>モク</t>
    </rPh>
    <rPh sb="10" eb="11">
      <t>ツチ</t>
    </rPh>
    <phoneticPr fontId="9"/>
  </si>
  <si>
    <t>https://www.mmwc.or.jp/</t>
    <phoneticPr fontId="9"/>
  </si>
  <si>
    <t>精神科、神経内科、心療内科、内科: EN KO</t>
    <rPh sb="0" eb="2">
      <t>セイシン</t>
    </rPh>
    <rPh sb="2" eb="3">
      <t>カ</t>
    </rPh>
    <rPh sb="4" eb="6">
      <t>シンケイ</t>
    </rPh>
    <rPh sb="6" eb="8">
      <t>ナイカ</t>
    </rPh>
    <rPh sb="9" eb="13">
      <t>シンリョウナイカ</t>
    </rPh>
    <rPh sb="14" eb="16">
      <t>ナイカ</t>
    </rPh>
    <phoneticPr fontId="13"/>
  </si>
  <si>
    <t>JCB, VISA</t>
    <phoneticPr fontId="8"/>
  </si>
  <si>
    <t>32島根県</t>
    <phoneticPr fontId="10"/>
  </si>
  <si>
    <t>松江赤十字病院</t>
  </si>
  <si>
    <t>Japanese Red Cross Matsue Hospital</t>
  </si>
  <si>
    <t>690-8506</t>
  </si>
  <si>
    <t>島根県松江市母衣町200番地</t>
  </si>
  <si>
    <t>200Horomachi,Matsue,Shimane,690-8506</t>
  </si>
  <si>
    <t>0852-24-2111</t>
  </si>
  <si>
    <t>月-金:8:00-11:00（救急外来24時間対応)
土日・祝日：救急外来24時間対応</t>
  </si>
  <si>
    <t>https://www.matsue.jrc.or.jp/(日本語)</t>
  </si>
  <si>
    <t>糖尿病・内分泌内科：EN、循環器内科：EN、呼吸器外科：EN、小児科：EN、外科：EN、乳腺外科：EN、心臓血管外科：EN、産婦人科：EN、眼科：EN、放射線科：EN
救命救急科：EN（8：20-16：50）</t>
    <phoneticPr fontId="9"/>
  </si>
  <si>
    <t>VISA、MASTER、AMEX、Diners Club、JCB、Nicos</t>
  </si>
  <si>
    <t>第三次救急医療機関</t>
    <rPh sb="0" eb="1">
      <t>ダイ</t>
    </rPh>
    <rPh sb="1" eb="2">
      <t>サン</t>
    </rPh>
    <rPh sb="2" eb="3">
      <t>ジ</t>
    </rPh>
    <rPh sb="3" eb="5">
      <t>キュウキュウ</t>
    </rPh>
    <rPh sb="5" eb="7">
      <t>イリョウ</t>
    </rPh>
    <rPh sb="7" eb="9">
      <t>キカン</t>
    </rPh>
    <phoneticPr fontId="13"/>
  </si>
  <si>
    <t>受付、診察時にタブレット対応　（Google翻訳アプリ、ボイストラアプリ対応）</t>
    <rPh sb="0" eb="2">
      <t>ウケツケ</t>
    </rPh>
    <rPh sb="3" eb="5">
      <t>シンサツ</t>
    </rPh>
    <rPh sb="5" eb="6">
      <t>ジ</t>
    </rPh>
    <rPh sb="12" eb="14">
      <t>タイオウ</t>
    </rPh>
    <rPh sb="22" eb="24">
      <t>ホンヤク</t>
    </rPh>
    <rPh sb="36" eb="38">
      <t>タイオウ</t>
    </rPh>
    <phoneticPr fontId="13"/>
  </si>
  <si>
    <t>32島根県</t>
  </si>
  <si>
    <t>松江市立病院</t>
  </si>
  <si>
    <t>MatsueCityHospital</t>
  </si>
  <si>
    <t>690-8509</t>
  </si>
  <si>
    <t>島根県松江市乃白町32番1</t>
    <phoneticPr fontId="13"/>
  </si>
  <si>
    <t>32-1Noshiracho,Matsue,Shimane,690-8509</t>
  </si>
  <si>
    <t>0852-60-8000</t>
  </si>
  <si>
    <t>月-金:予約外の方8:30-11:30、予約のある方8:40-11:30（救急外来24時間対応)
土日・祝日：救急外来24時間対応</t>
    <phoneticPr fontId="9"/>
  </si>
  <si>
    <t>https://www.matsue-cityhospital.jp/(日本語)</t>
    <phoneticPr fontId="1"/>
  </si>
  <si>
    <t>救急科：EN、内科：EN、外科：EN、小児科：EN、精神科：EN、皮膚科：EN、脳神経外科：EN、泌尿器科：EN、整形外科：EN、眼科：EN、耳鼻咽喉科：EN、産科：EN、婦人科：EN、歯科：EN</t>
    <phoneticPr fontId="9"/>
  </si>
  <si>
    <t>VISA、MASTER、AMEX、Diners Club、JCB、その他</t>
    <phoneticPr fontId="9"/>
  </si>
  <si>
    <t>松江市国際交流員、しまね国際センターコミュニティ通訳の協力により対応。翻訳用タブレット（ボイストラアプリ搭載）2台。</t>
    <phoneticPr fontId="9"/>
  </si>
  <si>
    <t>社会医療法人昌林会　安来第一病院</t>
  </si>
  <si>
    <t>Social Medical Corporation Shourinkai Yasugi Daiichi Hospital</t>
    <phoneticPr fontId="9"/>
  </si>
  <si>
    <t>692-0011</t>
    <phoneticPr fontId="9"/>
  </si>
  <si>
    <t>島根県安来市安来町899-1</t>
    <phoneticPr fontId="9"/>
  </si>
  <si>
    <t>899-1,Yasugichou,Yasugishi,Shimane prefecture,692-0011</t>
  </si>
  <si>
    <t>0854-22-3411</t>
    <phoneticPr fontId="9"/>
  </si>
  <si>
    <t xml:space="preserve">月-金：8:30-17:00（救急外来24時間対応）
土：8:30-12:00（救急外来24時間対応）
日・祝日：救急外来24時間対応
</t>
    <rPh sb="52" eb="53">
      <t>ニチ</t>
    </rPh>
    <rPh sb="54" eb="56">
      <t>シュクジツ</t>
    </rPh>
    <rPh sb="57" eb="59">
      <t>キュウキュウ</t>
    </rPh>
    <rPh sb="59" eb="61">
      <t>ガイライ</t>
    </rPh>
    <rPh sb="63" eb="65">
      <t>ジカン</t>
    </rPh>
    <rPh sb="65" eb="67">
      <t>タイオウ</t>
    </rPh>
    <phoneticPr fontId="9"/>
  </si>
  <si>
    <t>https://www.syourinkai.or.jp/hospital（日本語）</t>
    <phoneticPr fontId="9"/>
  </si>
  <si>
    <t>内科：EN
小児科：EN
精神科：EN
神経内科：EN
心療内科：EN
循環器内科：EN
消化器内科：EN
呼吸器内科：EN
乳腺外科：EN
緩和ケア内科：EN
外科：EN
整形外科：EN
リハビリテーション科：EN
泌尿器科：EN
皮膚科：EN
リウマチ科：EN
形成外科：EN
内分泌・代謝・糖尿病内科：EN
腎臓内科：EN</t>
    <rPh sb="20" eb="22">
      <t>シンケイ</t>
    </rPh>
    <rPh sb="22" eb="24">
      <t>ナイカ</t>
    </rPh>
    <rPh sb="28" eb="32">
      <t>シンリョウナイカ</t>
    </rPh>
    <rPh sb="36" eb="39">
      <t>ジュンカンキ</t>
    </rPh>
    <rPh sb="39" eb="41">
      <t>ナイカ</t>
    </rPh>
    <rPh sb="45" eb="48">
      <t>ショウカキ</t>
    </rPh>
    <rPh sb="48" eb="50">
      <t>ナイカ</t>
    </rPh>
    <rPh sb="54" eb="57">
      <t>コキュウキ</t>
    </rPh>
    <rPh sb="57" eb="59">
      <t>ナイカ</t>
    </rPh>
    <rPh sb="63" eb="67">
      <t>ニュウセンゲカ</t>
    </rPh>
    <rPh sb="71" eb="73">
      <t>カンワ</t>
    </rPh>
    <rPh sb="75" eb="77">
      <t>ナイカ</t>
    </rPh>
    <rPh sb="81" eb="83">
      <t>ゲカ</t>
    </rPh>
    <rPh sb="87" eb="89">
      <t>セイケイ</t>
    </rPh>
    <rPh sb="89" eb="91">
      <t>ゲカ</t>
    </rPh>
    <rPh sb="104" eb="105">
      <t>カ</t>
    </rPh>
    <rPh sb="109" eb="113">
      <t>ヒニョウキカ</t>
    </rPh>
    <rPh sb="117" eb="120">
      <t>ヒフカ</t>
    </rPh>
    <rPh sb="128" eb="129">
      <t>カ</t>
    </rPh>
    <rPh sb="133" eb="137">
      <t>ケイセイゲカ</t>
    </rPh>
    <rPh sb="141" eb="144">
      <t>ナイブンピツ</t>
    </rPh>
    <rPh sb="145" eb="147">
      <t>タイシャ</t>
    </rPh>
    <rPh sb="148" eb="151">
      <t>トウニョウビョウ</t>
    </rPh>
    <rPh sb="151" eb="153">
      <t>ナイカ</t>
    </rPh>
    <rPh sb="157" eb="159">
      <t>ジンゾウ</t>
    </rPh>
    <rPh sb="159" eb="161">
      <t>ナイカ</t>
    </rPh>
    <phoneticPr fontId="9"/>
  </si>
  <si>
    <t>VISA、MASTER、AMEX、Diners Club、JCB、中国銀聯、DISCOVER</t>
    <phoneticPr fontId="9"/>
  </si>
  <si>
    <t>音声翻訳機（ポケトーク）、多言語問診票</t>
    <phoneticPr fontId="9"/>
  </si>
  <si>
    <t>32島根県</t>
    <phoneticPr fontId="6"/>
  </si>
  <si>
    <t>医療法人　さとう耳鼻咽喉科</t>
  </si>
  <si>
    <t>SATO　ENT　CLINIC</t>
  </si>
  <si>
    <t>699-0110</t>
  </si>
  <si>
    <t>島根県松江市東出雲町錦新町7丁目4-12</t>
  </si>
  <si>
    <t>7-4-12 Nishikishinmachi　Higashiizumo　Matsue   Shimane.</t>
  </si>
  <si>
    <t>0852-53-0033</t>
  </si>
  <si>
    <t>月～土　午前9時～12時30分　午後3時～6時　木曜、土曜は午後休診</t>
  </si>
  <si>
    <t>耳鼻咽喉科：EN</t>
    <phoneticPr fontId="9"/>
  </si>
  <si>
    <t>ヨシダデンタルオフィス</t>
    <phoneticPr fontId="9"/>
  </si>
  <si>
    <t>Yoshida　Dental　Office</t>
    <phoneticPr fontId="9"/>
  </si>
  <si>
    <t>690-0851</t>
    <phoneticPr fontId="9"/>
  </si>
  <si>
    <t>島根県松江市堂形町735</t>
    <phoneticPr fontId="9"/>
  </si>
  <si>
    <t>735,Dogatacho,Matsue-shi,Shimane,690-0851,Japan</t>
    <phoneticPr fontId="9"/>
  </si>
  <si>
    <t>0852-26-5353</t>
    <phoneticPr fontId="9"/>
  </si>
  <si>
    <t xml:space="preserve">月、火、水、金：9:00～12:30、14:00～17:30
木、土:9:00～13:30 </t>
    <phoneticPr fontId="9"/>
  </si>
  <si>
    <t>https://yoshida-dental-office.jp/</t>
    <phoneticPr fontId="9"/>
  </si>
  <si>
    <t>歯科：EN</t>
    <phoneticPr fontId="9"/>
  </si>
  <si>
    <t>3201 松江</t>
  </si>
  <si>
    <t>安来市立病院</t>
    <phoneticPr fontId="1"/>
  </si>
  <si>
    <t>Yasugi municipal hospital</t>
    <phoneticPr fontId="1"/>
  </si>
  <si>
    <t>692-0404</t>
    <phoneticPr fontId="1"/>
  </si>
  <si>
    <t>島根県安来市広瀬町広瀬1931</t>
    <phoneticPr fontId="1"/>
  </si>
  <si>
    <t xml:space="preserve"> 1931 Hirose, Hirose-cho, Yasugi‐shi, Shimane Prefecture,692-0404</t>
    <phoneticPr fontId="1"/>
  </si>
  <si>
    <t>0854-32-2121</t>
    <phoneticPr fontId="1"/>
  </si>
  <si>
    <t>月-金:8:30-11:00（救急外来24時間対応) 土日・祝日：救急外来24時間対応</t>
    <phoneticPr fontId="1"/>
  </si>
  <si>
    <t>https://www.city.yasugi.shimane.jp/hospital/</t>
    <phoneticPr fontId="1"/>
  </si>
  <si>
    <t>内科：EN、小児科：EN、皮膚科：EN、泌尿器科：EN、整形外科：EN、眼科：EN、耳鼻咽喉科：EN、婦人科：EN</t>
    <phoneticPr fontId="1"/>
  </si>
  <si>
    <t>VISA、MasterCard、JCB、アメリカンエキスプレス、ダイナースクラブ</t>
    <phoneticPr fontId="1"/>
  </si>
  <si>
    <t>Apple Pay、ID、QUICPay、Google Pay、楽天Edy、WAON</t>
    <phoneticPr fontId="1"/>
  </si>
  <si>
    <t>電話医療通訳サービス、ipad・スマートフォンによる通訳アプリ</t>
    <phoneticPr fontId="1"/>
  </si>
  <si>
    <t>3202 雲南</t>
    <phoneticPr fontId="9"/>
  </si>
  <si>
    <t>雲南市立病院</t>
    <phoneticPr fontId="13"/>
  </si>
  <si>
    <t>Unnan City Hospital</t>
    <phoneticPr fontId="1"/>
  </si>
  <si>
    <t>699-1221</t>
    <phoneticPr fontId="9"/>
  </si>
  <si>
    <t>島根県雲南市大東町飯田96-1</t>
    <phoneticPr fontId="13"/>
  </si>
  <si>
    <t>96-1Iida,Daitocho,Unnan,Shimane,699-1221</t>
    <phoneticPr fontId="9"/>
  </si>
  <si>
    <t>0854-47-7500</t>
    <phoneticPr fontId="9"/>
  </si>
  <si>
    <t>（新患）月-金：8:30-11:00、13:30-16:00（午後の診察がある科のみ）
（再来）月-金：7:15-11:00、13:00-16:00（午後の診察がある科のみ）</t>
    <phoneticPr fontId="9"/>
  </si>
  <si>
    <t>https://unnan-hp.jp/（日本語）</t>
    <phoneticPr fontId="9"/>
  </si>
  <si>
    <t>対話型翻訳機（World Speak）122言語サポート</t>
    <rPh sb="0" eb="3">
      <t>タイワガタ</t>
    </rPh>
    <rPh sb="3" eb="6">
      <t>ホンヤクキ</t>
    </rPh>
    <rPh sb="22" eb="24">
      <t>ゲンゴ</t>
    </rPh>
    <phoneticPr fontId="13"/>
  </si>
  <si>
    <t>3203 出雲</t>
    <phoneticPr fontId="9"/>
  </si>
  <si>
    <t>出雲市総合医療センター</t>
    <rPh sb="0" eb="3">
      <t>イズモシ</t>
    </rPh>
    <rPh sb="3" eb="5">
      <t>ソウゴウ</t>
    </rPh>
    <rPh sb="5" eb="7">
      <t>イリョウ</t>
    </rPh>
    <phoneticPr fontId="13"/>
  </si>
  <si>
    <t>Izumo City General Medical Center</t>
    <phoneticPr fontId="9"/>
  </si>
  <si>
    <t>691-0003</t>
  </si>
  <si>
    <t>島根県出雲市灘分町613</t>
    <rPh sb="0" eb="3">
      <t>シマネケン</t>
    </rPh>
    <rPh sb="3" eb="6">
      <t>イズモシ</t>
    </rPh>
    <rPh sb="6" eb="9">
      <t>ナダブンチョウ</t>
    </rPh>
    <phoneticPr fontId="13"/>
  </si>
  <si>
    <t>613,Nadabun,Izumo,Shimane,691-0003,Japan</t>
  </si>
  <si>
    <t>0853-63-5111</t>
  </si>
  <si>
    <t>月-金:8:30-11:00 12:00-15:00（救急外来24時間対応)
土日・祝日：救急外来24時間対応</t>
  </si>
  <si>
    <t>https://www.izumocity-hp.jp/（日本語）</t>
    <phoneticPr fontId="1"/>
  </si>
  <si>
    <t>内科：EN、KO、ZH、TH、VI、ID、MS、TL、NE、PT、ES、DE、FR、IT、RU
外科：EN、KO、ZH、TH、VI、ID、MS、TL、NE、PT、ES、DE、FR、IT、RU
小児科：EN、KO、ZH、TH、VI、ID、MS、TL、NE、PT、ES、DE、FR、IT、RU
泌尿器科：EN、KO、ZH、TH、VI、ID、MS、TL、NE、PT、ES、DE、FR、IT、RU
整形外科：EN、KO、ZH、TH、VI、ID、MS、TL、NE、PT、ES、DE、FR、IT、RU
　※日常会話のみ対応（診療等に係る専門的な会話は困難な場合あり）</t>
    <phoneticPr fontId="13"/>
  </si>
  <si>
    <t>VISA、MASTER、AMEX、Diners Club、JCB、DISCOVER</t>
    <phoneticPr fontId="13"/>
  </si>
  <si>
    <t>出雲市多言語コールセンター　EN、KO、ZH、TH、VI、ID、MS、TL、NE、PT、ES、DE、FR、IT、RU　24時間/365日</t>
    <rPh sb="0" eb="3">
      <t>イズモシ</t>
    </rPh>
    <rPh sb="3" eb="6">
      <t>タゲンゴ</t>
    </rPh>
    <rPh sb="67" eb="68">
      <t>ニチ</t>
    </rPh>
    <phoneticPr fontId="13"/>
  </si>
  <si>
    <t>島根大学医学部附属病院</t>
  </si>
  <si>
    <t>Shimane University Hospital</t>
    <phoneticPr fontId="9"/>
  </si>
  <si>
    <t>693-8501</t>
  </si>
  <si>
    <t>島根県出雲市塩冶町89-1</t>
    <phoneticPr fontId="13"/>
  </si>
  <si>
    <t>89-1 Enya-cho,Izumo-shi,Shimane 693-8501</t>
  </si>
  <si>
    <t>0853-23-2111</t>
  </si>
  <si>
    <t>https://www.med.shimane-u.ac.jp/hospital/(日本語)
https://www.med.shimane-u.ac.jp/hospital/English/（英語）
https://www.med.shimane-u.ac.jp/hospital/Portuguese/（ポルトガル語）</t>
    <phoneticPr fontId="1"/>
  </si>
  <si>
    <t>救急科：EN、ZH、KO、PT、ES、VI、TH、FIL、RU、TL、NE、ID、HI、FR、DE、IT、MS、MY、KM、MN
内科：EN、ZH、KO、PT、ES、VI、TH、FIL、RU、TL、NE、ID、HI、FR、DE、IT、MS、MY、KM、MN
外科：EEN、ZH、KO、PT、ES、VI、TH、FIL、RU、TL、NE、ID、HI、FR、DE、IT、MS、MY、KM、MN
小児科：EN、ZH、KO、PT、ES、VI、TH、FIL、RU、TL、NE、ID、HI、FR、DE、IT、MS、MY、KM、MN
精神科：EN、ZH、KO、PT、ES、VI、TH、FIL、RU、TL、NE、ID、HI、FR、DE、IT、MS、MY、KM、MN
皮膚科：EN、ZH、KO、PT、ES、VI、TH、FIL、RU、TL、NE、ID、HI、FR、DE、IT、MS、MY、KM、MN
脳神経外科：EN、ZH、KO、PT、ES、VI、TH、FIL、RU、TL、NE、ID、HI、FR、DE、IT、MS、MY、KM、MN
泌尿器科：EN、ZH、KO、PT、ES、VI、TH、FIL、RU、TL、NE、ID、HI、FR、DE、IT、MS、MY、KM、MN
整形外科：EN、ZH、KO、PT、ES、VI、TH、FIL、RU、TL、NE、ID、HI、FR、DE、IT、MS、MY、KM、MN
眼科：EN、ZH、KO、PT、ES、VI、TH、FIL、RU、TL、NE、ID、HI、FR、DE、IT、MS、MY、KM、MN
耳鼻咽喉科：EN、ZH、KO、PT、ES、VI、TH、FIL、RU、TL、NE、ID、HI、FR、DE、IT、MS、MY、KM、MN
産科：EN、ZH、KO、PT、ES、VI、TH、FIL、RU、TL、NE、ID、HI、FR、DE、IT、MS、MY、KM、MN
婦人科：EN、ZH、KO、PT、ES、VI、TH、FIL、RU、TL、NE、ID、HI、FR、DE、IT、MS、MY、KM、MN
歯科：EN、ZH、KO、PT、ES、VI、TH、FIL、RU、TL、NE、ID、HI、FR、DE、IT、MS、MY、KM、MN
その他：EN、ZH、KO、PT、ES、VI、TH、FIL、RU、TL、NE、ID、HI、FR、DE、IT、MS、MY、KM、MN</t>
    <phoneticPr fontId="9"/>
  </si>
  <si>
    <t>VISA、MASTER、AMEX、Diners Club、JCB、その他</t>
    <rPh sb="35" eb="36">
      <t>タ</t>
    </rPh>
    <phoneticPr fontId="13"/>
  </si>
  <si>
    <t>EEN、ZH、KO、PT、ES、VI、TH、FIL　AMDA国際医療情報センター通訳専用ライン</t>
    <phoneticPr fontId="13"/>
  </si>
  <si>
    <t>EN、ZH、KO、PT、ES、VI、RU、TH、TL、NE、ID、HI、FR、DE、IT、MS、MY、KM、MN　24時間365日　医療機関向けコミュニケーション支援サービスMelon　AI通訳機ポケトーク</t>
    <phoneticPr fontId="13"/>
  </si>
  <si>
    <t>島根県立中央病院</t>
    <phoneticPr fontId="1"/>
  </si>
  <si>
    <t>Shimane Prefectural Central Hospital</t>
    <phoneticPr fontId="1"/>
  </si>
  <si>
    <t>693-8555</t>
  </si>
  <si>
    <t>島根県出雲市姫原4丁目1番地1</t>
    <phoneticPr fontId="13"/>
  </si>
  <si>
    <t>4-1-1Himebara,Izumo,Shimane,693-8555</t>
  </si>
  <si>
    <t>0853-22-5111</t>
  </si>
  <si>
    <t>月-金：8:30-11:00（12:30-14:00 特殊外来、一部診療科のみ）
土日・祝：救急外来24時間対応</t>
    <phoneticPr fontId="13"/>
  </si>
  <si>
    <t>https://www.spch.izumo.shimane.jp/(日本語)★_x000D_
https://www.spch.izumo.shimane.jp/en/(英語)★_x000D_
https://www.spch.izumo.shimane.jp/zh-cn/(中国語)★_x000D_
https://www.spch.izumo.shimane.jp/pt/(ポルトガル語)★_x000D_
https://www.spch.izumo.shimane.jp/tl/(タガログ語)★_x000D_
https://www.spch.izumo.shimane.jp/vi/(ベトナム語)</t>
    <phoneticPr fontId="13"/>
  </si>
  <si>
    <t>救急科：EN、ZH、KO、RU、ID、MS、ES、PT、FR、TL、NE、VI、TH、HI、KM、UK
内科：EN、ZH、KO、RU、ID、MS、ES、PT、FR、TL、NE、VI、TH、HI、KM、UK
外科：EN、ZH、KO、RU、ID、MS、ES、PT、FR、TL、NE、VI、TH、HI、KM、UK
小児科：EN、ZH、KO、RU、ID、MS、ES、PT、FR、TL、NE、VI、TH、HI、KM、UK
精神科：EN、ZH、KO、RU、ID、MS、ES、PT、FR、TL、NE、VI、TH、HI、KM、UK
皮膚科：EN、ZH、KO、RU、ID、MS、ES、PT、FR、TL、NE、VI、TH、HI、KM、UK
脳神経外科：EN、ZH、KO、RU、ID、MS、ES、PT、FR、TL、NE、VI、TH、HI、KM、UK
泌尿器科：EN、ZH、KO、RU、ID、MS、ES、PT、FR、TL、NE、VI、TH、HI、KM、UK
整形外科：EN、ZH、KO、RU、ID、MS、ES、PT、FR、TL、NE、VI、TH、HI、KM、UK
眼科：EN、ZH、KO、RU、ID、MS、ES、PT、FR、TL、NE、VI、TH、HI、KM、UK
耳鼻咽喉科：EN、ZH、KO、RU、ID、MS、ES、PT、FR、TL、NE、VI、TH、HI、KM、UK
産科：EN、ZH、KO、RU、ID、MS、ES、PT、FR、TL、NE、VI、TH、HI、KM、UK
婦人科：EN、ZH、KO、RU、ID、MS、ES、PT、FR、TL、NE、VI、TH、HI、KM、UK
歯科：EN、ZH、KO、RU、ID、MS、ES、PT、FR、TL、NE、VI、TH、HI、KM、UK
その他：EN、ZH、KO、RU、ID、MS、ES、PT、FR、TL、NE、VI、TH、HI、KM、UK</t>
    <phoneticPr fontId="9"/>
  </si>
  <si>
    <t>VISA、MASTER、AMEX、DinersClub、JCB、Discover Card</t>
    <phoneticPr fontId="9"/>
  </si>
  <si>
    <t>EN、ZH、KO、RU、ID、MS、ES、PT、FR、TL、NE、VI、TH、HI、KM、UK</t>
    <phoneticPr fontId="13"/>
  </si>
  <si>
    <t>多言語ＴＶ電話通訳サービス（どこでも通訳、スマートボックス）</t>
    <phoneticPr fontId="13"/>
  </si>
  <si>
    <t>医療法人徳洲会　出雲徳洲会病院</t>
    <phoneticPr fontId="13"/>
  </si>
  <si>
    <t>Medical Corporation  Tokushukai Izumo Tokushukai Hospital</t>
    <phoneticPr fontId="1"/>
  </si>
  <si>
    <t>699-0631</t>
  </si>
  <si>
    <t>島根県出雲市斐川町直江3964-1</t>
    <rPh sb="0" eb="3">
      <t>シマネケン</t>
    </rPh>
    <rPh sb="3" eb="6">
      <t>イズモシ</t>
    </rPh>
    <rPh sb="6" eb="9">
      <t>ヒカワチョウ</t>
    </rPh>
    <rPh sb="9" eb="11">
      <t>ナオエ</t>
    </rPh>
    <phoneticPr fontId="13"/>
  </si>
  <si>
    <t>3964-1 Naoe Hikawa-cho Izumo City Shimane Prefecture</t>
  </si>
  <si>
    <t>0853-73-7000</t>
  </si>
  <si>
    <t>月-金:8:30-11:30 16:30-18:30
土：8:30-11:30
上記以外は時間外対応</t>
    <rPh sb="0" eb="1">
      <t>ゲツ</t>
    </rPh>
    <rPh sb="2" eb="3">
      <t>キン</t>
    </rPh>
    <rPh sb="27" eb="28">
      <t>ド</t>
    </rPh>
    <rPh sb="40" eb="42">
      <t>ジョウキ</t>
    </rPh>
    <rPh sb="42" eb="44">
      <t>イガイ</t>
    </rPh>
    <rPh sb="45" eb="48">
      <t>ジカンガイ</t>
    </rPh>
    <rPh sb="48" eb="50">
      <t>タイオウ</t>
    </rPh>
    <phoneticPr fontId="13"/>
  </si>
  <si>
    <t>https://www.izumo-tokushukai.jp/（日本語）</t>
    <rPh sb="33" eb="36">
      <t>ニホンゴ</t>
    </rPh>
    <phoneticPr fontId="13"/>
  </si>
  <si>
    <t>内科：EN、ZH、KO、PT、TL、VI
外科：EN、ZH、KO、PT、TL、VI
皮膚科：EN、ZH、KO、PT、TL、VI
脳神経外科：EN、ZH、KO、PT、TL、VI
泌尿器科：EN、ZH、KO、PT、TL、VI
整形外科：EN、ZH、KO、PT、TL、VI
婦人科：EN、ZH、KO、PT、TL、VI
呼吸器内科：EN、ZH、KO、PT、TL、VI
消化器内科：EN、ZH、KO、PT、TL、VI</t>
    <phoneticPr fontId="1"/>
  </si>
  <si>
    <t>VISA、MASTER、AMEX、Diners Club、JCB、DISCOVER、中国銀聯、その他</t>
    <phoneticPr fontId="9"/>
  </si>
  <si>
    <t>交通系IC、ID、QUICPay、楽天Edy、WAON、nanaco</t>
    <phoneticPr fontId="1"/>
  </si>
  <si>
    <t>音声翻訳機（ポケトーク）</t>
    <phoneticPr fontId="13"/>
  </si>
  <si>
    <t>32島根県</t>
    <phoneticPr fontId="3"/>
  </si>
  <si>
    <t>出雲市民病院</t>
    <rPh sb="0" eb="2">
      <t>イズモ</t>
    </rPh>
    <rPh sb="2" eb="4">
      <t>シミン</t>
    </rPh>
    <rPh sb="4" eb="6">
      <t>ビョウイン</t>
    </rPh>
    <phoneticPr fontId="13"/>
  </si>
  <si>
    <t>Izumoshimin Hospital</t>
  </si>
  <si>
    <t>693-0021</t>
  </si>
  <si>
    <t>島根県出雲市塩冶町1536-1</t>
    <rPh sb="0" eb="3">
      <t>シマネケン</t>
    </rPh>
    <rPh sb="3" eb="6">
      <t>イズモシ</t>
    </rPh>
    <rPh sb="6" eb="9">
      <t>エンヤチョウ</t>
    </rPh>
    <phoneticPr fontId="13"/>
  </si>
  <si>
    <t>1536-1 Enya-cho Izumo-Shi Shimane-Ken</t>
    <phoneticPr fontId="1"/>
  </si>
  <si>
    <t>0853-21-2722</t>
    <phoneticPr fontId="1"/>
  </si>
  <si>
    <t>月-金:9:00-12:00（救急外来24時間対応）</t>
    <rPh sb="0" eb="1">
      <t>ゲツ</t>
    </rPh>
    <rPh sb="2" eb="3">
      <t>キン</t>
    </rPh>
    <rPh sb="15" eb="17">
      <t>キュウキュウ</t>
    </rPh>
    <rPh sb="17" eb="19">
      <t>ガイライ</t>
    </rPh>
    <rPh sb="21" eb="23">
      <t>ジカン</t>
    </rPh>
    <rPh sb="23" eb="25">
      <t>タイオウ</t>
    </rPh>
    <phoneticPr fontId="13"/>
  </si>
  <si>
    <t>https://izumo-hewcoop.jp/izumo-hp/（日本語）</t>
    <rPh sb="35" eb="38">
      <t>ニホンゴ</t>
    </rPh>
    <phoneticPr fontId="13"/>
  </si>
  <si>
    <t>内科：EN、ZH、PT　　整形外科：EN、ZH、PT</t>
    <phoneticPr fontId="1"/>
  </si>
  <si>
    <t>翻訳機による対応　EN、ZH、PT</t>
    <rPh sb="0" eb="2">
      <t>ホンヤク</t>
    </rPh>
    <rPh sb="2" eb="3">
      <t>キ</t>
    </rPh>
    <rPh sb="6" eb="8">
      <t>タイオウ</t>
    </rPh>
    <phoneticPr fontId="1"/>
  </si>
  <si>
    <t>医療法人　つむらファミリークリニック　くみ小児科</t>
    <phoneticPr fontId="13"/>
  </si>
  <si>
    <t>Tsumura  family  clinic  Kumi  pediatrics</t>
  </si>
  <si>
    <t>693-0004</t>
  </si>
  <si>
    <t>島根県出雲市渡橋町858-1</t>
    <phoneticPr fontId="13"/>
  </si>
  <si>
    <t>858-1 Watarihashicyo,Izumo,Shimane</t>
    <phoneticPr fontId="1"/>
  </si>
  <si>
    <t>0853-23-9393</t>
    <phoneticPr fontId="1"/>
  </si>
  <si>
    <t>（月火水金）9：00～12：00　15：00～18：00　　　　　　　　　　　　　　（土）　　　9：00～12：00　14：00～16：00　     　　　　　　　　　　　　　　　　　　　</t>
    <phoneticPr fontId="9"/>
  </si>
  <si>
    <t>内科:EN　小児科:EN</t>
    <rPh sb="0" eb="2">
      <t>ナイカ</t>
    </rPh>
    <rPh sb="6" eb="9">
      <t>ショウニカ</t>
    </rPh>
    <phoneticPr fontId="1"/>
  </si>
  <si>
    <t>後藤内科医院</t>
    <rPh sb="0" eb="2">
      <t>ゴトウ</t>
    </rPh>
    <rPh sb="2" eb="4">
      <t>ナイカ</t>
    </rPh>
    <rPh sb="4" eb="6">
      <t>イイン</t>
    </rPh>
    <phoneticPr fontId="13"/>
  </si>
  <si>
    <t>Goto Internal Medicine Clinic</t>
  </si>
  <si>
    <t>島根県出雲市塩冶町992-3</t>
    <rPh sb="0" eb="3">
      <t>シマネケン</t>
    </rPh>
    <rPh sb="3" eb="6">
      <t>イズモシ</t>
    </rPh>
    <rPh sb="6" eb="9">
      <t>エンヤチョウ</t>
    </rPh>
    <phoneticPr fontId="13"/>
  </si>
  <si>
    <t>992-3 Enya-Cho,Izumo-shi,Shimane-Prefecture,693-0021</t>
  </si>
  <si>
    <t>0853-21-7111</t>
    <phoneticPr fontId="1"/>
  </si>
  <si>
    <t>月-土:8:00-12:30 16:00-19:00</t>
    <phoneticPr fontId="9"/>
  </si>
  <si>
    <t>院長が英語で対応</t>
    <rPh sb="0" eb="2">
      <t>インチョウ</t>
    </rPh>
    <rPh sb="3" eb="5">
      <t>エイゴ</t>
    </rPh>
    <rPh sb="6" eb="8">
      <t>タイオウ</t>
    </rPh>
    <phoneticPr fontId="13"/>
  </si>
  <si>
    <t>スマートフォン翻訳</t>
    <rPh sb="7" eb="9">
      <t>ホンヤク</t>
    </rPh>
    <phoneticPr fontId="13"/>
  </si>
  <si>
    <t>医療法人　姫野クリニック</t>
  </si>
  <si>
    <t xml:space="preserve">Himeno  clinic  </t>
  </si>
  <si>
    <t>島根県出雲市塩冶町1069</t>
  </si>
  <si>
    <t>1069-Enyacho.Izumoshi.Shimane</t>
  </si>
  <si>
    <t>0853-20-2566</t>
    <phoneticPr fontId="1"/>
  </si>
  <si>
    <t>（月水木金）9：30～11：00　15：30～17：30　　　　　　　　　　　　　　（土）　　　9：30～11：00　14：00～16：30　     　　　　　　　　　　　　　　　　　　　</t>
    <phoneticPr fontId="1"/>
  </si>
  <si>
    <t>https://www.himenocl.com</t>
  </si>
  <si>
    <t>泌尿器科:EN</t>
    <rPh sb="0" eb="4">
      <t>ヒニョウキカ</t>
    </rPh>
    <phoneticPr fontId="1"/>
  </si>
  <si>
    <t>医療法人社団　林整形外科医院</t>
  </si>
  <si>
    <t>693-0061</t>
  </si>
  <si>
    <t>島根県出雲市姫原町１１４－３</t>
  </si>
  <si>
    <t>Himebara-cho 114-3 Izumo-city</t>
  </si>
  <si>
    <t>0853-21-1758</t>
    <phoneticPr fontId="1"/>
  </si>
  <si>
    <t>（月、火）9:00-11:30　（水）9:00-11:30、14:00-17:30　（木）9:00-11:30、14:00-18:00　（金）9:00-11:30（予約制）、14:00-15:00（予約制・特殊外来）</t>
    <phoneticPr fontId="1"/>
  </si>
  <si>
    <t>https://www.hayashiseikeigeka.com（日本語）</t>
    <rPh sb="34" eb="37">
      <t>ニホンゴ</t>
    </rPh>
    <phoneticPr fontId="13"/>
  </si>
  <si>
    <t>たまがわ内科クリニック</t>
    <phoneticPr fontId="13"/>
  </si>
  <si>
    <t>TAMAGAWA Internal Medicine Clinic</t>
  </si>
  <si>
    <t>699-0624</t>
  </si>
  <si>
    <t>島根県出雲市斐川町上直江3536</t>
    <phoneticPr fontId="13"/>
  </si>
  <si>
    <t>3536 Kaminaoe. Hikawa-cho. Izumo. Shimane. Japan</t>
  </si>
  <si>
    <t>0853-27-9850</t>
    <phoneticPr fontId="1"/>
  </si>
  <si>
    <t>（月、火、水、金）8:30-12:00、16:00-18:00
（木、土）8:30-12:00
（日）休診</t>
    <phoneticPr fontId="1"/>
  </si>
  <si>
    <t>内科：EN、PT</t>
    <rPh sb="0" eb="2">
      <t>ナイカ</t>
    </rPh>
    <phoneticPr fontId="1"/>
  </si>
  <si>
    <t>ポルトガル語（フジアルテの通訳が対応）</t>
  </si>
  <si>
    <t>本田医院</t>
    <rPh sb="0" eb="2">
      <t>ホンダ</t>
    </rPh>
    <rPh sb="2" eb="4">
      <t>イイン</t>
    </rPh>
    <phoneticPr fontId="13"/>
  </si>
  <si>
    <t>699-0812</t>
  </si>
  <si>
    <t>島根県出雲市湖陵町二部1802-1</t>
    <rPh sb="0" eb="3">
      <t>シマネケン</t>
    </rPh>
    <rPh sb="3" eb="6">
      <t>イズモシ</t>
    </rPh>
    <rPh sb="6" eb="9">
      <t>コリョウチョウ</t>
    </rPh>
    <rPh sb="9" eb="11">
      <t>ニブ</t>
    </rPh>
    <phoneticPr fontId="13"/>
  </si>
  <si>
    <t>1802-1,Nibu,Koryo-cho,Izumo-shi,Shimane-Prefecture,699-0812</t>
  </si>
  <si>
    <t>0853-43-7800</t>
  </si>
  <si>
    <t>月、火、水、金：9:00-12:15 15:30-18:00
木、土:9:00-12:00</t>
    <rPh sb="0" eb="1">
      <t>ゲツ</t>
    </rPh>
    <rPh sb="2" eb="3">
      <t>カ</t>
    </rPh>
    <rPh sb="4" eb="5">
      <t>スイ</t>
    </rPh>
    <rPh sb="6" eb="7">
      <t>キン</t>
    </rPh>
    <rPh sb="31" eb="32">
      <t>モク</t>
    </rPh>
    <rPh sb="33" eb="34">
      <t>ド</t>
    </rPh>
    <phoneticPr fontId="13"/>
  </si>
  <si>
    <t>スマートフォン翻訳アプリ（EN、DE、PT、ZH）20カ国語以上</t>
    <rPh sb="7" eb="9">
      <t>ホンヤク</t>
    </rPh>
    <rPh sb="28" eb="30">
      <t>コクゴ</t>
    </rPh>
    <rPh sb="30" eb="32">
      <t>イジョウ</t>
    </rPh>
    <phoneticPr fontId="13"/>
  </si>
  <si>
    <t>出雲整形外科クリニック</t>
    <rPh sb="0" eb="2">
      <t>イズモ</t>
    </rPh>
    <rPh sb="2" eb="4">
      <t>セイケイ</t>
    </rPh>
    <rPh sb="4" eb="6">
      <t>ゲカ</t>
    </rPh>
    <phoneticPr fontId="13"/>
  </si>
  <si>
    <t>Izumo Orthopedics Clinic</t>
  </si>
  <si>
    <t>島根県出雲市渡橋町1140-1</t>
    <rPh sb="0" eb="3">
      <t>シマネケン</t>
    </rPh>
    <rPh sb="3" eb="6">
      <t>イズモシ</t>
    </rPh>
    <rPh sb="6" eb="8">
      <t>ワタリハシ</t>
    </rPh>
    <rPh sb="8" eb="9">
      <t>チョウ</t>
    </rPh>
    <phoneticPr fontId="13"/>
  </si>
  <si>
    <t>1140-1 Watarihashi-Cyo,Izumo-shi,Shimane-Prefecture 693-0004</t>
  </si>
  <si>
    <t>0853-23-6100</t>
  </si>
  <si>
    <t>月、水、金:9:00-12:30 15:00-18:30
火、木、土:9:00-12:30</t>
    <rPh sb="0" eb="1">
      <t>ゲツ</t>
    </rPh>
    <rPh sb="2" eb="3">
      <t>スイ</t>
    </rPh>
    <rPh sb="4" eb="5">
      <t>キン</t>
    </rPh>
    <rPh sb="29" eb="30">
      <t>カ</t>
    </rPh>
    <rPh sb="31" eb="32">
      <t>モク</t>
    </rPh>
    <rPh sb="33" eb="34">
      <t>ド</t>
    </rPh>
    <phoneticPr fontId="13"/>
  </si>
  <si>
    <t>手納医院</t>
    <rPh sb="0" eb="1">
      <t>テ</t>
    </rPh>
    <rPh sb="1" eb="2">
      <t>ノウ</t>
    </rPh>
    <rPh sb="2" eb="4">
      <t>イイン</t>
    </rPh>
    <phoneticPr fontId="13"/>
  </si>
  <si>
    <t>Teno Clinic</t>
  </si>
  <si>
    <t>693-0051</t>
  </si>
  <si>
    <t>島根県出雲市小山町300</t>
    <rPh sb="0" eb="3">
      <t>シマネケン</t>
    </rPh>
    <rPh sb="3" eb="6">
      <t>イズモシ</t>
    </rPh>
    <rPh sb="6" eb="9">
      <t>オヤマチョウ</t>
    </rPh>
    <phoneticPr fontId="13"/>
  </si>
  <si>
    <t>Oyama300,Izumo,Shimane</t>
  </si>
  <si>
    <t>0853-22-6660</t>
    <phoneticPr fontId="9"/>
  </si>
  <si>
    <t>月-金：9:00-11:00</t>
    <rPh sb="0" eb="1">
      <t>ゲツ</t>
    </rPh>
    <rPh sb="2" eb="3">
      <t>キン</t>
    </rPh>
    <phoneticPr fontId="13"/>
  </si>
  <si>
    <t>内科：EN　　眼科：EN</t>
    <phoneticPr fontId="13"/>
  </si>
  <si>
    <t>みもりキッズファミリークリニック</t>
    <phoneticPr fontId="1"/>
  </si>
  <si>
    <t>Mimori kids family clinic</t>
    <phoneticPr fontId="1"/>
  </si>
  <si>
    <t>693-0051</t>
    <phoneticPr fontId="1"/>
  </si>
  <si>
    <t>島根県出雲市小山町４４２－２</t>
    <rPh sb="0" eb="3">
      <t>シマネケン</t>
    </rPh>
    <rPh sb="3" eb="6">
      <t>イズモシ</t>
    </rPh>
    <rPh sb="6" eb="9">
      <t>オヤマチョウ</t>
    </rPh>
    <phoneticPr fontId="13"/>
  </si>
  <si>
    <t>442-2 Oyamacho, Izumo, City, Shimane, 693-0051</t>
    <phoneticPr fontId="1"/>
  </si>
  <si>
    <t>0853-25-8860</t>
    <phoneticPr fontId="9"/>
  </si>
  <si>
    <t>月、火、金:8:30-12:00、15:30-18:00（14:00-15:30 予防接種、検診）
木：8:30-12:00（14:00-16:00 予防接種、検診）
土：8:30-13:00（14:00-16:00 予防接種、検診）</t>
    <rPh sb="0" eb="1">
      <t>ゲツ</t>
    </rPh>
    <rPh sb="2" eb="3">
      <t>カ</t>
    </rPh>
    <rPh sb="4" eb="5">
      <t>キン</t>
    </rPh>
    <rPh sb="41" eb="43">
      <t>ヨボウ</t>
    </rPh>
    <rPh sb="43" eb="45">
      <t>セッシュ</t>
    </rPh>
    <rPh sb="46" eb="48">
      <t>ケンシン</t>
    </rPh>
    <rPh sb="50" eb="51">
      <t>モク</t>
    </rPh>
    <rPh sb="84" eb="85">
      <t>ド</t>
    </rPh>
    <phoneticPr fontId="13"/>
  </si>
  <si>
    <t>https://www.mimori-kids.jp（日本語）</t>
    <phoneticPr fontId="9"/>
  </si>
  <si>
    <t>小児科：EN</t>
    <phoneticPr fontId="9"/>
  </si>
  <si>
    <t>診療所</t>
    <rPh sb="0" eb="3">
      <t>シンリョウショ</t>
    </rPh>
    <phoneticPr fontId="1"/>
  </si>
  <si>
    <t>32島根県</t>
    <phoneticPr fontId="41"/>
  </si>
  <si>
    <t>伊藤医院</t>
    <rPh sb="0" eb="2">
      <t>イトウ</t>
    </rPh>
    <rPh sb="2" eb="4">
      <t>イイン</t>
    </rPh>
    <phoneticPr fontId="1"/>
  </si>
  <si>
    <t>Ito Clinic</t>
    <phoneticPr fontId="1"/>
  </si>
  <si>
    <t>699-0822</t>
    <phoneticPr fontId="1"/>
  </si>
  <si>
    <t>島根県出雲市神西沖町2076</t>
    <rPh sb="0" eb="3">
      <t>シマネケン</t>
    </rPh>
    <rPh sb="3" eb="6">
      <t>イズモシ</t>
    </rPh>
    <rPh sb="6" eb="8">
      <t>ジンザイ</t>
    </rPh>
    <rPh sb="8" eb="9">
      <t>オキ</t>
    </rPh>
    <rPh sb="9" eb="10">
      <t>マチ</t>
    </rPh>
    <phoneticPr fontId="1"/>
  </si>
  <si>
    <t>2076 Jinzaioki-cho,Izumo,Shimane</t>
    <phoneticPr fontId="1"/>
  </si>
  <si>
    <t>0853-43-1111</t>
    <phoneticPr fontId="9"/>
  </si>
  <si>
    <t>月、火、水、金　8：30～12：00、15：00～18：30
木、土　8：30～12：00</t>
    <rPh sb="0" eb="1">
      <t>ゲツ</t>
    </rPh>
    <rPh sb="2" eb="3">
      <t>カ</t>
    </rPh>
    <rPh sb="4" eb="5">
      <t>ミズ</t>
    </rPh>
    <rPh sb="6" eb="7">
      <t>キン</t>
    </rPh>
    <rPh sb="31" eb="32">
      <t>キ</t>
    </rPh>
    <rPh sb="33" eb="34">
      <t>ツチ</t>
    </rPh>
    <phoneticPr fontId="13"/>
  </si>
  <si>
    <t>https://ito810.com/</t>
    <phoneticPr fontId="9"/>
  </si>
  <si>
    <t>そうもと</t>
    <phoneticPr fontId="13"/>
  </si>
  <si>
    <t>Sohmoto</t>
  </si>
  <si>
    <t>691-0001</t>
  </si>
  <si>
    <t>島根県出雲市平田町1630</t>
    <rPh sb="0" eb="3">
      <t>シマネケン</t>
    </rPh>
    <phoneticPr fontId="13"/>
  </si>
  <si>
    <t>1630 hirata-cho,izumo-shi</t>
    <phoneticPr fontId="1"/>
  </si>
  <si>
    <t>0853-63-0888</t>
  </si>
  <si>
    <t>月～土　9：00～13：00　　15：00～19：00</t>
    <phoneticPr fontId="13"/>
  </si>
  <si>
    <t>歯科：EN、ZH</t>
    <rPh sb="0" eb="2">
      <t>シカ</t>
    </rPh>
    <phoneticPr fontId="9"/>
  </si>
  <si>
    <t>医療法人社団　中村歯科医院</t>
    <rPh sb="0" eb="2">
      <t>イリョウ</t>
    </rPh>
    <rPh sb="2" eb="4">
      <t>ホウジン</t>
    </rPh>
    <rPh sb="4" eb="6">
      <t>シャダン</t>
    </rPh>
    <rPh sb="7" eb="9">
      <t>ナカムラ</t>
    </rPh>
    <rPh sb="9" eb="11">
      <t>シカ</t>
    </rPh>
    <rPh sb="11" eb="13">
      <t>イイン</t>
    </rPh>
    <phoneticPr fontId="1"/>
  </si>
  <si>
    <t>Nakamura Dental clinic</t>
    <phoneticPr fontId="1"/>
  </si>
  <si>
    <t>693-0002</t>
  </si>
  <si>
    <t>島根県出雲市今市町北本町1-7-15</t>
    <rPh sb="0" eb="3">
      <t>シマネケン</t>
    </rPh>
    <rPh sb="3" eb="6">
      <t>イズモシ</t>
    </rPh>
    <rPh sb="6" eb="9">
      <t>イマイチチョウ</t>
    </rPh>
    <rPh sb="9" eb="12">
      <t>キタホンマチ</t>
    </rPh>
    <phoneticPr fontId="1"/>
  </si>
  <si>
    <t>1-7-15 Kita-honmachi-Imaichi-cho Izumo-Shi</t>
    <phoneticPr fontId="1"/>
  </si>
  <si>
    <t>0853-22-0421</t>
  </si>
  <si>
    <t>月、火、水、金、土：8:30-12:30 14:00-18:00</t>
    <rPh sb="0" eb="1">
      <t>ゲツ</t>
    </rPh>
    <rPh sb="2" eb="3">
      <t>カ</t>
    </rPh>
    <rPh sb="4" eb="5">
      <t>スイ</t>
    </rPh>
    <rPh sb="6" eb="7">
      <t>キン</t>
    </rPh>
    <rPh sb="8" eb="9">
      <t>ド</t>
    </rPh>
    <phoneticPr fontId="13"/>
  </si>
  <si>
    <t>http://nakamura-sikaiin.com（日本語）</t>
  </si>
  <si>
    <t>歯科診療所</t>
    <rPh sb="0" eb="2">
      <t>シカ</t>
    </rPh>
    <rPh sb="2" eb="5">
      <t>シンリョウショ</t>
    </rPh>
    <phoneticPr fontId="1"/>
  </si>
  <si>
    <t>ひの歯科クリニック</t>
    <rPh sb="2" eb="4">
      <t>シカ</t>
    </rPh>
    <phoneticPr fontId="13"/>
  </si>
  <si>
    <t>Hino Shika Iinn</t>
    <phoneticPr fontId="1"/>
  </si>
  <si>
    <t>693-0012</t>
  </si>
  <si>
    <t>島根県出雲市大津新崎町１丁目46-7</t>
    <rPh sb="0" eb="3">
      <t>シマネケン</t>
    </rPh>
    <phoneticPr fontId="13"/>
  </si>
  <si>
    <t>Izumosi outushinzakicho.1-46-7</t>
    <phoneticPr fontId="1"/>
  </si>
  <si>
    <t>0853-22-0331</t>
  </si>
  <si>
    <t>9：00～12：00
15：00～17：00</t>
    <phoneticPr fontId="13"/>
  </si>
  <si>
    <t>あい歯科クリニック</t>
    <rPh sb="2" eb="4">
      <t>シカ</t>
    </rPh>
    <phoneticPr fontId="13"/>
  </si>
  <si>
    <t>AI dental clinic</t>
    <phoneticPr fontId="1"/>
  </si>
  <si>
    <t>693-0058</t>
    <phoneticPr fontId="1"/>
  </si>
  <si>
    <t>島根県出雲市矢野町160-1</t>
    <rPh sb="0" eb="3">
      <t>シマネケン</t>
    </rPh>
    <rPh sb="3" eb="6">
      <t>イズモシ</t>
    </rPh>
    <rPh sb="6" eb="9">
      <t>ヤノチョウ</t>
    </rPh>
    <phoneticPr fontId="13"/>
  </si>
  <si>
    <t>160-1 Yano-cyo,Izumo-city,shimane</t>
    <phoneticPr fontId="1"/>
  </si>
  <si>
    <t>0853-24-8020</t>
    <phoneticPr fontId="1"/>
  </si>
  <si>
    <t>月、火、水、金：9:00-12:30 15:00-18:00
土:9:00-12:30 14:00-16:30</t>
    <rPh sb="0" eb="1">
      <t>ゲツ</t>
    </rPh>
    <rPh sb="2" eb="3">
      <t>カ</t>
    </rPh>
    <rPh sb="4" eb="5">
      <t>スイ</t>
    </rPh>
    <rPh sb="6" eb="7">
      <t>キン</t>
    </rPh>
    <rPh sb="31" eb="32">
      <t>ド</t>
    </rPh>
    <phoneticPr fontId="1"/>
  </si>
  <si>
    <t>歯科：EN、ＰＴ</t>
    <rPh sb="0" eb="2">
      <t>シカ</t>
    </rPh>
    <phoneticPr fontId="13"/>
  </si>
  <si>
    <t>音声翻訳機（ポケトーク）</t>
    <rPh sb="0" eb="2">
      <t>オンセイ</t>
    </rPh>
    <rPh sb="2" eb="5">
      <t>ホンヤクキ</t>
    </rPh>
    <phoneticPr fontId="1"/>
  </si>
  <si>
    <t>ふじえ歯科 矯正歯科クリニック</t>
    <phoneticPr fontId="13"/>
  </si>
  <si>
    <t>Fujie Dental ＆ Orthodontics Clinic</t>
    <phoneticPr fontId="1"/>
  </si>
  <si>
    <t>693-0052</t>
    <phoneticPr fontId="1"/>
  </si>
  <si>
    <t>島根県出雲市松寄下町713</t>
    <phoneticPr fontId="13"/>
  </si>
  <si>
    <t>713 Matsuyorishimo-cho,Izumo Shimane 693-0052,JAPAN</t>
    <phoneticPr fontId="1"/>
  </si>
  <si>
    <t>0853-21-0297</t>
    <phoneticPr fontId="1"/>
  </si>
  <si>
    <t xml:space="preserve"> 8：40～12：40　14：40～18：00
休診　日祝木</t>
    <rPh sb="24" eb="26">
      <t>キュウシン</t>
    </rPh>
    <rPh sb="27" eb="28">
      <t>ニチ</t>
    </rPh>
    <rPh sb="28" eb="29">
      <t>シュク</t>
    </rPh>
    <rPh sb="29" eb="30">
      <t>キ</t>
    </rPh>
    <phoneticPr fontId="13"/>
  </si>
  <si>
    <t>一般歯科：EN、KO、PT　　矯正歯科：EN、KO、PT</t>
    <rPh sb="0" eb="2">
      <t>イッパン</t>
    </rPh>
    <rPh sb="2" eb="4">
      <t>シカ</t>
    </rPh>
    <rPh sb="15" eb="17">
      <t>キョウセイ</t>
    </rPh>
    <rPh sb="17" eb="19">
      <t>シカ</t>
    </rPh>
    <phoneticPr fontId="9"/>
  </si>
  <si>
    <t>JCB、VISA、MasterCard、AMERICAN EXPRESS、DISCOVER、Diners Club INTERNATIONAL</t>
    <phoneticPr fontId="1"/>
  </si>
  <si>
    <t>医療法人政信会　ひかわ歯科医院</t>
    <phoneticPr fontId="13"/>
  </si>
  <si>
    <t>Medical Corporation Seishinkai HIKAWA dental clinic</t>
    <phoneticPr fontId="1"/>
  </si>
  <si>
    <t>699-0631</t>
    <phoneticPr fontId="1"/>
  </si>
  <si>
    <t>島根県出雲市斐川町直江4780</t>
    <phoneticPr fontId="13"/>
  </si>
  <si>
    <t>4780 naoe,hikawa-chou,izumo-city,shimane,Japan</t>
    <phoneticPr fontId="1"/>
  </si>
  <si>
    <t>0863-72-0909</t>
    <phoneticPr fontId="1"/>
  </si>
  <si>
    <t>月曜日～土曜日　
am　9；30～1;00　㏘　3;00～7;30　
休診日；日曜日、祝日　</t>
    <phoneticPr fontId="1"/>
  </si>
  <si>
    <t>歯科：EN、ZH、PT</t>
    <phoneticPr fontId="13"/>
  </si>
  <si>
    <t>かわと歯科医院</t>
    <phoneticPr fontId="13"/>
  </si>
  <si>
    <t>kawato dental office</t>
    <phoneticPr fontId="13"/>
  </si>
  <si>
    <t>693-0071</t>
    <phoneticPr fontId="13"/>
  </si>
  <si>
    <t>島根県出雲市稲岡町33-7</t>
    <phoneticPr fontId="13"/>
  </si>
  <si>
    <t>shimaneken izumosi inaokatyou 33-7</t>
    <phoneticPr fontId="1"/>
  </si>
  <si>
    <t>0853-24-2228</t>
    <phoneticPr fontId="13"/>
  </si>
  <si>
    <t>月、火、水、金、土：午前 9:00～13:00　午後 14:30～19：00</t>
    <rPh sb="0" eb="1">
      <t>ゲツ</t>
    </rPh>
    <rPh sb="2" eb="3">
      <t>カ</t>
    </rPh>
    <rPh sb="4" eb="5">
      <t>スイ</t>
    </rPh>
    <rPh sb="6" eb="7">
      <t>キン</t>
    </rPh>
    <rPh sb="8" eb="9">
      <t>ド</t>
    </rPh>
    <phoneticPr fontId="13"/>
  </si>
  <si>
    <t>https://www.kawato-dental-clinic.com/</t>
    <phoneticPr fontId="13"/>
  </si>
  <si>
    <t>歯科：EN、ZH、KO、PT</t>
    <phoneticPr fontId="9"/>
  </si>
  <si>
    <t>3204 大田</t>
    <phoneticPr fontId="9"/>
  </si>
  <si>
    <t>大田市立病院</t>
    <rPh sb="0" eb="2">
      <t>オオダ</t>
    </rPh>
    <rPh sb="2" eb="4">
      <t>シリツ</t>
    </rPh>
    <rPh sb="4" eb="6">
      <t>ビョウイン</t>
    </rPh>
    <phoneticPr fontId="13"/>
  </si>
  <si>
    <t>Oda Municipal Hospital</t>
  </si>
  <si>
    <t>694-0063</t>
  </si>
  <si>
    <t>島根県大田市大田町吉永1428-3</t>
    <rPh sb="0" eb="3">
      <t>シマネケン</t>
    </rPh>
    <rPh sb="3" eb="6">
      <t>オオダシ</t>
    </rPh>
    <rPh sb="6" eb="9">
      <t>オオダチョウ</t>
    </rPh>
    <rPh sb="9" eb="11">
      <t>ヨシナガ</t>
    </rPh>
    <phoneticPr fontId="13"/>
  </si>
  <si>
    <t>1428-3 Yoshinaga,Oda-cho,oda-shi,Shimane</t>
    <phoneticPr fontId="1"/>
  </si>
  <si>
    <t>0854-82-0330</t>
  </si>
  <si>
    <t>https://www.ohda-hp.ohda.shimane.jp/（日本語）</t>
    <phoneticPr fontId="13"/>
  </si>
  <si>
    <t>外科：EN 泌尿器科：EN 産婦人科：EN</t>
    <rPh sb="6" eb="10">
      <t>ヒニョウキカ</t>
    </rPh>
    <phoneticPr fontId="9"/>
  </si>
  <si>
    <t>VISA、MASTER、AMEX、Diners Club、JCB　一部使用制限あり</t>
  </si>
  <si>
    <t>翻訳機能アプリ（Voice Tra） EN,ZH,KO,PT,ES,VI,RU,DE,IT,FR,ID</t>
    <rPh sb="0" eb="2">
      <t>ホンヤク</t>
    </rPh>
    <rPh sb="2" eb="4">
      <t>キノウ</t>
    </rPh>
    <phoneticPr fontId="1"/>
  </si>
  <si>
    <t>医療法人社団　橘林堂　川上医院</t>
    <rPh sb="0" eb="2">
      <t>イリョウ</t>
    </rPh>
    <rPh sb="2" eb="4">
      <t>ホウジン</t>
    </rPh>
    <rPh sb="4" eb="6">
      <t>シャダン</t>
    </rPh>
    <rPh sb="7" eb="8">
      <t>タチバナ</t>
    </rPh>
    <rPh sb="8" eb="9">
      <t>ハヤシ</t>
    </rPh>
    <rPh sb="9" eb="10">
      <t>ドウ</t>
    </rPh>
    <rPh sb="11" eb="13">
      <t>カワカミ</t>
    </rPh>
    <rPh sb="13" eb="15">
      <t>イイン</t>
    </rPh>
    <phoneticPr fontId="13"/>
  </si>
  <si>
    <t>Kawakami Clinic</t>
    <phoneticPr fontId="1"/>
  </si>
  <si>
    <t>694-0011</t>
  </si>
  <si>
    <t>島根県大田市川合町川合1242-1</t>
    <rPh sb="0" eb="3">
      <t>シマネケン</t>
    </rPh>
    <rPh sb="3" eb="6">
      <t>オオダシ</t>
    </rPh>
    <rPh sb="6" eb="8">
      <t>カワイ</t>
    </rPh>
    <rPh sb="8" eb="9">
      <t>チョウ</t>
    </rPh>
    <rPh sb="9" eb="11">
      <t>カワイ</t>
    </rPh>
    <phoneticPr fontId="1"/>
  </si>
  <si>
    <t>1242-1 Kawai,Kawaicho,Ohdashi,Shimaneprefecture,694-0011</t>
    <phoneticPr fontId="1"/>
  </si>
  <si>
    <t>0854-82-0296</t>
  </si>
  <si>
    <t>月、火、木、金:9:00-12:00 16:00-18:00　水:9:00-12:00</t>
    <rPh sb="0" eb="1">
      <t>ゲツ</t>
    </rPh>
    <rPh sb="2" eb="3">
      <t>カ</t>
    </rPh>
    <rPh sb="4" eb="5">
      <t>モク</t>
    </rPh>
    <rPh sb="6" eb="7">
      <t>キン</t>
    </rPh>
    <rPh sb="31" eb="32">
      <t>スイ</t>
    </rPh>
    <phoneticPr fontId="13"/>
  </si>
  <si>
    <t>内科：EN　　小児科：EN</t>
    <phoneticPr fontId="9"/>
  </si>
  <si>
    <t>大田市国民健康保険　池田診療所</t>
    <rPh sb="0" eb="3">
      <t>オオダシ</t>
    </rPh>
    <rPh sb="3" eb="5">
      <t>コクミン</t>
    </rPh>
    <rPh sb="5" eb="7">
      <t>ケンコウ</t>
    </rPh>
    <rPh sb="7" eb="9">
      <t>ホケン</t>
    </rPh>
    <rPh sb="10" eb="12">
      <t>イケダ</t>
    </rPh>
    <rPh sb="12" eb="15">
      <t>シンリョウショ</t>
    </rPh>
    <phoneticPr fontId="13"/>
  </si>
  <si>
    <t>Ikeda Clinic</t>
    <phoneticPr fontId="1"/>
  </si>
  <si>
    <t>694-0223</t>
  </si>
  <si>
    <t>島根県大田市三瓶町池田2267-1</t>
    <rPh sb="0" eb="3">
      <t>シマネケン</t>
    </rPh>
    <rPh sb="3" eb="6">
      <t>オオダシ</t>
    </rPh>
    <rPh sb="6" eb="9">
      <t>サンベチョウ</t>
    </rPh>
    <rPh sb="9" eb="11">
      <t>イケダ</t>
    </rPh>
    <phoneticPr fontId="1"/>
  </si>
  <si>
    <t>2267-1Ikeda,Sanbecho,Oda,Shimane,694-0223</t>
    <phoneticPr fontId="1"/>
  </si>
  <si>
    <t>0854-83-3084</t>
  </si>
  <si>
    <t>月、火、水、金：8:30-12:00</t>
    <phoneticPr fontId="13"/>
  </si>
  <si>
    <t>内科：EN　　小児科： EN　　循環器科：ＥＮ</t>
    <rPh sb="16" eb="20">
      <t>ジュンカンキカ</t>
    </rPh>
    <phoneticPr fontId="13"/>
  </si>
  <si>
    <t>須田医院</t>
    <phoneticPr fontId="1"/>
  </si>
  <si>
    <t>SudaClinic</t>
  </si>
  <si>
    <t>699-2301</t>
  </si>
  <si>
    <t>島根県大田市仁摩町仁万862-1</t>
    <phoneticPr fontId="13"/>
  </si>
  <si>
    <t>862-1Nima,Nimacho,Oda,Shimane,699-2301</t>
  </si>
  <si>
    <t>0854-88-2124</t>
  </si>
  <si>
    <t>月、水:9:00-12:00 14:00-18:00
火、金:9:00-12:00 16:30-18:00（14:00-16:00回診、往診）
木、土:9:00-12:00</t>
    <phoneticPr fontId="9"/>
  </si>
  <si>
    <t>https://www.suda-c.jp(日本語)</t>
    <phoneticPr fontId="13"/>
  </si>
  <si>
    <t>内科：EN、ZH、KO、TL、PT、VI　　精神科：EN、ZH、KO、TL、PT、VI</t>
    <phoneticPr fontId="13"/>
  </si>
  <si>
    <t>音声翻訳機（ポケトーク）、多言語問診票</t>
    <rPh sb="0" eb="2">
      <t>オンセイ</t>
    </rPh>
    <rPh sb="2" eb="5">
      <t>ホンヤクキ</t>
    </rPh>
    <rPh sb="13" eb="16">
      <t>タゲンゴ</t>
    </rPh>
    <rPh sb="16" eb="19">
      <t>モンシンヒョウ</t>
    </rPh>
    <phoneticPr fontId="13"/>
  </si>
  <si>
    <t>前田歯科医院</t>
    <phoneticPr fontId="13"/>
  </si>
  <si>
    <t>MAEDA Dental Clinic</t>
    <phoneticPr fontId="1"/>
  </si>
  <si>
    <t>699-2511</t>
  </si>
  <si>
    <t>島根県大田市温泉津町温泉津小浜イ10-9</t>
    <rPh sb="0" eb="3">
      <t>シマネケン</t>
    </rPh>
    <phoneticPr fontId="1"/>
  </si>
  <si>
    <t>i10-9　kohama,yunotsu,yunotsu-machi,ohda-shi</t>
    <phoneticPr fontId="1"/>
  </si>
  <si>
    <t>0855-65-1502</t>
  </si>
  <si>
    <t>月・火・水・金　9：00-18：00
木　　　　　　　9：00-11：30
土　　　　　　　9：00-16：00</t>
    <phoneticPr fontId="13"/>
  </si>
  <si>
    <t>歯科：EN、ZH、KO、PT、ES、Other　タブレットで対応するので、基本的にタブレット対応言語全て</t>
    <phoneticPr fontId="1"/>
  </si>
  <si>
    <t>3204 大田</t>
  </si>
  <si>
    <t>岸歯科医院</t>
    <phoneticPr fontId="1"/>
  </si>
  <si>
    <t>DENTAL KISHI</t>
    <phoneticPr fontId="1"/>
  </si>
  <si>
    <t>696-0103</t>
    <phoneticPr fontId="1"/>
  </si>
  <si>
    <t>島根県邑智郡邑南町矢上28-1</t>
    <phoneticPr fontId="1"/>
  </si>
  <si>
    <t>onantyo yakami 28-1</t>
    <phoneticPr fontId="1"/>
  </si>
  <si>
    <t>0855-95-0010</t>
    <phoneticPr fontId="1"/>
  </si>
  <si>
    <t>月・火・水・金　9：00～12：00、14：00～18：00</t>
    <phoneticPr fontId="1"/>
  </si>
  <si>
    <t>歯科：EN、ZH、KO、PT、ES、Other　ポケトークによる対応</t>
    <rPh sb="0" eb="2">
      <t>シカ</t>
    </rPh>
    <rPh sb="32" eb="34">
      <t>タイオウ</t>
    </rPh>
    <phoneticPr fontId="1"/>
  </si>
  <si>
    <t>ポケトークにより対応</t>
    <rPh sb="8" eb="10">
      <t>タイオウ</t>
    </rPh>
    <phoneticPr fontId="1"/>
  </si>
  <si>
    <t>社会医療法人清和会　西川病院</t>
    <rPh sb="0" eb="2">
      <t>シャカイ</t>
    </rPh>
    <rPh sb="2" eb="4">
      <t>イリョウ</t>
    </rPh>
    <rPh sb="4" eb="6">
      <t>ホウジン</t>
    </rPh>
    <rPh sb="6" eb="8">
      <t>セイワ</t>
    </rPh>
    <rPh sb="8" eb="9">
      <t>カイ</t>
    </rPh>
    <rPh sb="10" eb="12">
      <t>ニシカワ</t>
    </rPh>
    <rPh sb="12" eb="14">
      <t>ビョウイン</t>
    </rPh>
    <phoneticPr fontId="1"/>
  </si>
  <si>
    <t>Seiwakai Nishikawa Hospital</t>
  </si>
  <si>
    <t>697-0052</t>
  </si>
  <si>
    <t>島根県浜田市港町293-2</t>
    <rPh sb="0" eb="3">
      <t>シマネケン</t>
    </rPh>
    <rPh sb="3" eb="6">
      <t>ハマダシ</t>
    </rPh>
    <rPh sb="6" eb="8">
      <t>ミナトマチ</t>
    </rPh>
    <phoneticPr fontId="13"/>
  </si>
  <si>
    <t>293-2 Minato-machi,Hamada,Shimane</t>
  </si>
  <si>
    <t>0855-22-2390</t>
  </si>
  <si>
    <t>https://seiwakai-shimane.com/nishikawa/（日本語）
http://www.nishikawa-hospital.jp/en（英語）</t>
    <rPh sb="40" eb="43">
      <t>ニホンゴ</t>
    </rPh>
    <rPh sb="81" eb="82">
      <t>エイ</t>
    </rPh>
    <phoneticPr fontId="9"/>
  </si>
  <si>
    <t>精神科：EN</t>
    <rPh sb="0" eb="2">
      <t>セイシン</t>
    </rPh>
    <rPh sb="2" eb="3">
      <t>カ</t>
    </rPh>
    <phoneticPr fontId="13"/>
  </si>
  <si>
    <t>独立行政法人国立病院機構浜田医療センター</t>
    <phoneticPr fontId="13"/>
  </si>
  <si>
    <t>National Hospital Organization Hamada Medical Center</t>
    <phoneticPr fontId="1"/>
  </si>
  <si>
    <t>697-8511</t>
  </si>
  <si>
    <t>島根県浜田市浅井町777-12</t>
  </si>
  <si>
    <t>777-12,asai-town,hamada-city,shimane-pref.,JAPAN</t>
  </si>
  <si>
    <t>0855-25-0505</t>
  </si>
  <si>
    <t>月-金：8:30-11:00
土、日、祝　救急外来のみ</t>
    <rPh sb="0" eb="1">
      <t>ゲツ</t>
    </rPh>
    <rPh sb="2" eb="3">
      <t>キン</t>
    </rPh>
    <rPh sb="15" eb="16">
      <t>ツチ</t>
    </rPh>
    <rPh sb="17" eb="18">
      <t>ヒ</t>
    </rPh>
    <rPh sb="19" eb="20">
      <t>シュク</t>
    </rPh>
    <rPh sb="21" eb="23">
      <t>キュウキュウ</t>
    </rPh>
    <rPh sb="23" eb="25">
      <t>ガイライ</t>
    </rPh>
    <phoneticPr fontId="13"/>
  </si>
  <si>
    <t>https://hamada.hosp.go.jp/（日本語）</t>
    <phoneticPr fontId="13"/>
  </si>
  <si>
    <t>救急科：EN、ZH、KO、PT</t>
    <rPh sb="0" eb="2">
      <t>キュウキュウ</t>
    </rPh>
    <rPh sb="2" eb="3">
      <t>カ</t>
    </rPh>
    <phoneticPr fontId="1"/>
  </si>
  <si>
    <t>社会福祉法人恩賜財団済生会島根県済生会江津総合病院</t>
    <phoneticPr fontId="1"/>
  </si>
  <si>
    <t>ShimanekenSaiseikaiGotsuGeneralHospital</t>
  </si>
  <si>
    <t>695-8505</t>
  </si>
  <si>
    <t>島根県江津市江津町1016番37号</t>
  </si>
  <si>
    <t>1016-37,Gotsucho,Gotsu-city,Shimane,695-8505</t>
  </si>
  <si>
    <t>0855-54-0101</t>
  </si>
  <si>
    <t>https://saiseikai-gotsu.jp(日本語)</t>
    <phoneticPr fontId="9"/>
  </si>
  <si>
    <t>内科：EN　　外科：EN　　産科：EN　　婦人科：EN　　その他：EN</t>
    <rPh sb="31" eb="32">
      <t>タ</t>
    </rPh>
    <phoneticPr fontId="1"/>
  </si>
  <si>
    <t>EN、ZH、KO　24時間対応
その他の言語　8：30－24：00（毎日）</t>
    <rPh sb="11" eb="13">
      <t>ジカン</t>
    </rPh>
    <rPh sb="13" eb="15">
      <t>タイオウ</t>
    </rPh>
    <rPh sb="18" eb="19">
      <t>タ</t>
    </rPh>
    <rPh sb="20" eb="22">
      <t>ゲンゴ</t>
    </rPh>
    <rPh sb="34" eb="36">
      <t>マイニチ</t>
    </rPh>
    <phoneticPr fontId="13"/>
  </si>
  <si>
    <t>斎藤医院</t>
    <rPh sb="0" eb="2">
      <t>サイトウ</t>
    </rPh>
    <rPh sb="2" eb="4">
      <t>イイン</t>
    </rPh>
    <phoneticPr fontId="13"/>
  </si>
  <si>
    <t>Saito Clinic</t>
    <phoneticPr fontId="1"/>
  </si>
  <si>
    <t>697-0033</t>
  </si>
  <si>
    <t>島根県浜田市朝日町11番地1</t>
    <phoneticPr fontId="1"/>
  </si>
  <si>
    <t>11-1Asahimachi,Hamada,Shimane,697-0033</t>
    <phoneticPr fontId="1"/>
  </si>
  <si>
    <t>0855-23-0228</t>
  </si>
  <si>
    <t>月-金：8:30-12:00 15:00-18:00
土:8:30-12:00 13:30-15:30</t>
    <rPh sb="0" eb="1">
      <t>ゲツ</t>
    </rPh>
    <rPh sb="2" eb="3">
      <t>キン</t>
    </rPh>
    <rPh sb="27" eb="28">
      <t>ド</t>
    </rPh>
    <phoneticPr fontId="13"/>
  </si>
  <si>
    <t>内科：EN、FR　_x000D_　小児科：EN、FR</t>
    <phoneticPr fontId="1"/>
  </si>
  <si>
    <t>浜田市国民健康保険あさひ診療所</t>
    <phoneticPr fontId="13"/>
  </si>
  <si>
    <t>Hamadashi Kokuho Asahi Clinic</t>
  </si>
  <si>
    <t>697-0426</t>
  </si>
  <si>
    <t>島根県浜田市旭町丸原138-1</t>
    <phoneticPr fontId="13"/>
  </si>
  <si>
    <t>138-1AsahichoMarubara,Hamada,Shimane,697-0426</t>
  </si>
  <si>
    <t>0855-45-0002</t>
  </si>
  <si>
    <t>月-水:8:30-11:30 13:45-16:30
木:13:45-16:30
金-土:8:30-11:30</t>
    <rPh sb="0" eb="1">
      <t>ゲツ</t>
    </rPh>
    <rPh sb="2" eb="3">
      <t>スイ</t>
    </rPh>
    <rPh sb="27" eb="28">
      <t>モク</t>
    </rPh>
    <rPh sb="41" eb="42">
      <t>キン</t>
    </rPh>
    <rPh sb="43" eb="44">
      <t>ド</t>
    </rPh>
    <phoneticPr fontId="13"/>
  </si>
  <si>
    <t>https://www.city.hamada.shimane.jp/www/contents/1394151080651/index.html（日本語）</t>
    <phoneticPr fontId="9"/>
  </si>
  <si>
    <t>内科：EN　　外科：EN　　小児科：EN　　整形外科：EN</t>
    <phoneticPr fontId="13"/>
  </si>
  <si>
    <t>益田赤十字病院</t>
  </si>
  <si>
    <t>Japanese Red Cross Masuda Hospital</t>
    <phoneticPr fontId="1"/>
  </si>
  <si>
    <t>698-8501</t>
  </si>
  <si>
    <t>島根県益田市乙吉町イ103-1</t>
    <phoneticPr fontId="1"/>
  </si>
  <si>
    <t>ｲ103-1 Otoyoshicyo,Masuda City,Shimane Prefecture</t>
    <phoneticPr fontId="1"/>
  </si>
  <si>
    <t>0856-22-1480</t>
  </si>
  <si>
    <t>月-金:8:00-11:30</t>
  </si>
  <si>
    <t>https://masuda.jrc.or.jp/(日本語)</t>
    <phoneticPr fontId="13"/>
  </si>
  <si>
    <t>救急科：EN　　内科：EN　　外科：EN　　小児科：EN　　泌尿器科：EN　整形外科：EN　　産科：EN　　婦人科：EN</t>
    <phoneticPr fontId="1"/>
  </si>
  <si>
    <t>翻訳機または携帯の翻訳ソフトでの対応</t>
  </si>
  <si>
    <t>医療法人　しらがみ歯科</t>
  </si>
  <si>
    <t>Shiragami Dental Clinic</t>
    <phoneticPr fontId="1"/>
  </si>
  <si>
    <t>698-0001</t>
  </si>
  <si>
    <t>島根県益田市久城町911-2</t>
    <rPh sb="0" eb="3">
      <t>シマネケン</t>
    </rPh>
    <phoneticPr fontId="1"/>
  </si>
  <si>
    <t>911-2 kushiro-cho,masuda-shi</t>
    <phoneticPr fontId="1"/>
  </si>
  <si>
    <t>0856-31-0202</t>
  </si>
  <si>
    <t>（月・火・金）9：00-13：00.14：30-19：00
（水）9：00-13：00.15：00-19：00
（木）9：00-13：00
（土）9：00-13：00.14：00-17：00</t>
    <phoneticPr fontId="13"/>
  </si>
  <si>
    <t>https://shiragami-dent.or.jp/（日本語）</t>
    <rPh sb="30" eb="33">
      <t>ニホンゴ</t>
    </rPh>
    <phoneticPr fontId="13"/>
  </si>
  <si>
    <t>歯科：EN、KO、PT、ES、Other　スマートフォンのアプリケーション利用</t>
    <rPh sb="0" eb="2">
      <t>シカ</t>
    </rPh>
    <rPh sb="37" eb="39">
      <t>リヨウ</t>
    </rPh>
    <phoneticPr fontId="1"/>
  </si>
  <si>
    <t>スマートフォンのアプリケーションを使って対応させてもらってます。ほぼ可能です。</t>
    <phoneticPr fontId="1"/>
  </si>
  <si>
    <t>みゆき歯科</t>
    <rPh sb="3" eb="5">
      <t>シカ</t>
    </rPh>
    <phoneticPr fontId="13"/>
  </si>
  <si>
    <t>Miyuki Dental Clinic</t>
  </si>
  <si>
    <t>698-0011</t>
  </si>
  <si>
    <t>島根県益田市染羽町4-35</t>
    <rPh sb="0" eb="3">
      <t>シマネケン</t>
    </rPh>
    <rPh sb="3" eb="6">
      <t>マスダシ</t>
    </rPh>
    <rPh sb="6" eb="8">
      <t>ソメハ</t>
    </rPh>
    <rPh sb="8" eb="9">
      <t>チョウ</t>
    </rPh>
    <phoneticPr fontId="13"/>
  </si>
  <si>
    <t>4-35Somebacho.Masda.shimane.698-0011</t>
  </si>
  <si>
    <t>0856-31-2272</t>
  </si>
  <si>
    <t>月、火、金：9:00-13:00 14:30-19:00
水：9:00-13:00 14:30-18:00
土:9:00-13:00 14:30-17:00</t>
    <rPh sb="0" eb="1">
      <t>ゲツ</t>
    </rPh>
    <rPh sb="2" eb="3">
      <t>カ</t>
    </rPh>
    <rPh sb="4" eb="5">
      <t>キン</t>
    </rPh>
    <rPh sb="29" eb="30">
      <t>スイ</t>
    </rPh>
    <rPh sb="54" eb="55">
      <t>ド</t>
    </rPh>
    <phoneticPr fontId="13"/>
  </si>
  <si>
    <t>https://miyuki-dc.com/（日本語）</t>
    <phoneticPr fontId="13"/>
  </si>
  <si>
    <t>歯科：EN、ZH、RU、ID、MS、ES、PT、MN、FR、DE、TR、UR 、Other　ポケトーク利用</t>
    <rPh sb="0" eb="2">
      <t>シカ</t>
    </rPh>
    <rPh sb="20" eb="21">
      <t>ゴ</t>
    </rPh>
    <rPh sb="26" eb="27">
      <t>ゴ</t>
    </rPh>
    <rPh sb="33" eb="34">
      <t>ゴ</t>
    </rPh>
    <rPh sb="51" eb="53">
      <t>リヨウ</t>
    </rPh>
    <phoneticPr fontId="1"/>
  </si>
  <si>
    <t>自動翻訳機にて対応可</t>
    <phoneticPr fontId="1"/>
  </si>
  <si>
    <t>ポケトークにて対応可　85言語</t>
    <phoneticPr fontId="1"/>
  </si>
  <si>
    <t>医療法人　如水会　おがさわら歯科</t>
    <phoneticPr fontId="1"/>
  </si>
  <si>
    <t>OgasawaraSika</t>
    <phoneticPr fontId="1"/>
  </si>
  <si>
    <t>699-5513</t>
  </si>
  <si>
    <t>島根県鹿足郡吉賀町六日市411-3</t>
    <rPh sb="0" eb="3">
      <t>シマネケン</t>
    </rPh>
    <phoneticPr fontId="1"/>
  </si>
  <si>
    <t>411-3muikaichi,yoshika-cho,kanoashi-gun</t>
    <phoneticPr fontId="1"/>
  </si>
  <si>
    <t>0856-77-3052</t>
  </si>
  <si>
    <t>9:00-12:00（月Mon、火Tue、水Wed、金Fri）
15:00-17:00（月Mon、火Tue、水Wed、金Fri）
9:00-12:00（土Sat）
木Thu、日Sun、祝日休み</t>
    <rPh sb="92" eb="94">
      <t>シュクジツ</t>
    </rPh>
    <phoneticPr fontId="13"/>
  </si>
  <si>
    <t>歯科：VI、ID、KM、ZH、EN、Other　ポケトーク利用</t>
    <rPh sb="0" eb="2">
      <t>シカ</t>
    </rPh>
    <rPh sb="29" eb="31">
      <t>リヨウ</t>
    </rPh>
    <phoneticPr fontId="1"/>
  </si>
  <si>
    <t>ポケトークにて対応74言語</t>
    <rPh sb="7" eb="9">
      <t>タイオウ</t>
    </rPh>
    <rPh sb="11" eb="13">
      <t>ゲンゴ</t>
    </rPh>
    <phoneticPr fontId="1"/>
  </si>
  <si>
    <t>隠岐広域連合立隠岐島前病院</t>
    <phoneticPr fontId="13"/>
  </si>
  <si>
    <t>OkidozenHospital</t>
    <phoneticPr fontId="1"/>
  </si>
  <si>
    <t>684-0303</t>
  </si>
  <si>
    <t>島根県隠岐郡西ノ島町大字美田2071番地1</t>
    <phoneticPr fontId="1"/>
  </si>
  <si>
    <t>2071-1Mita,Nishinoshimacho,Oki-gun,Shimane,684-0303</t>
    <phoneticPr fontId="1"/>
  </si>
  <si>
    <t>08514-7-8211</t>
  </si>
  <si>
    <t>月-金:9:00-11:30　土、日、祝　救急外来のみ</t>
    <rPh sb="0" eb="1">
      <t>ゲツ</t>
    </rPh>
    <rPh sb="2" eb="3">
      <t>キン</t>
    </rPh>
    <rPh sb="15" eb="16">
      <t>ド</t>
    </rPh>
    <rPh sb="17" eb="18">
      <t>ニチ</t>
    </rPh>
    <rPh sb="19" eb="20">
      <t>シュク</t>
    </rPh>
    <rPh sb="21" eb="23">
      <t>キュウキュウ</t>
    </rPh>
    <rPh sb="23" eb="25">
      <t>ガイライ</t>
    </rPh>
    <phoneticPr fontId="13"/>
  </si>
  <si>
    <t>http://okidozenhospital.com/(日本語)</t>
  </si>
  <si>
    <t>救急科：EN、_x000D_内科：EN、外科：EN</t>
    <phoneticPr fontId="1"/>
  </si>
  <si>
    <t>隠岐広域連合立隠岐病院</t>
    <phoneticPr fontId="13"/>
  </si>
  <si>
    <t>OkiHospital</t>
  </si>
  <si>
    <t>685-0016</t>
  </si>
  <si>
    <t>島根県隠岐郡隠岐の島町城北町355番地</t>
    <phoneticPr fontId="13"/>
  </si>
  <si>
    <t>355Johokumachi,Okinoshima-cho,Oki-gun,Shimane,685-0016</t>
  </si>
  <si>
    <t>08512-2-1356</t>
  </si>
  <si>
    <t>月-金:8:00-11:00
土、日、祝　救急外来のみ</t>
    <rPh sb="0" eb="1">
      <t>ゲツ</t>
    </rPh>
    <rPh sb="2" eb="3">
      <t>キン</t>
    </rPh>
    <phoneticPr fontId="13"/>
  </si>
  <si>
    <t>https://www.oki-hospital.com(日本語)</t>
    <phoneticPr fontId="9"/>
  </si>
  <si>
    <t>救急科：EN、ZH、KO、PT、ES
内科：EN、ZH、KO、PT、ES
外科：EN、ZH、KO、PT、ES
小児科：EN、ZH、KO、PT、ES
精神科：EEN、ZH、KO、PT、ES
皮膚科：EN、ZH、KO、PT、ES
泌尿器科：EN、ZH、KO、PT、ES
整形外科：EN、ZH、KO、PT、ES
眼科：EN、ZH、KO、PT、ES
耳鼻咽喉科：EN、ZH、KO、PT、ES
産科：EN、ZH、KO、PT、ES
婦人科：EN、ZH、KO、PT、ES
歯科：EN、ZH、KO、PT、ES</t>
    <phoneticPr fontId="13"/>
  </si>
  <si>
    <t>VISA、MASTER、AMEX、Diners Club、JCB、その他</t>
  </si>
  <si>
    <t>EN、ZH、KO、PT、ES</t>
  </si>
  <si>
    <t>33岡山県</t>
    <phoneticPr fontId="10"/>
  </si>
  <si>
    <t>石川病院</t>
    <rPh sb="0" eb="2">
      <t>イシカワ</t>
    </rPh>
    <rPh sb="2" eb="4">
      <t>ビョウイン</t>
    </rPh>
    <phoneticPr fontId="16"/>
  </si>
  <si>
    <t>Ishikawa Hospital</t>
    <phoneticPr fontId="1"/>
  </si>
  <si>
    <t>708-0841</t>
    <phoneticPr fontId="13"/>
  </si>
  <si>
    <t>岡山県津山市川崎554-5</t>
    <rPh sb="0" eb="3">
      <t>オカヤマケン</t>
    </rPh>
    <rPh sb="3" eb="6">
      <t>ツヤマシ</t>
    </rPh>
    <rPh sb="6" eb="8">
      <t>カワサキ</t>
    </rPh>
    <phoneticPr fontId="16"/>
  </si>
  <si>
    <t>554-5 Kawasaki, Tsuyama City, Okayama 708-0841</t>
    <phoneticPr fontId="1"/>
  </si>
  <si>
    <t>0868-26-2188（代）
0868-26-5977（ベトナム語専用)</t>
    <rPh sb="13" eb="14">
      <t>ダイ</t>
    </rPh>
    <rPh sb="33" eb="34">
      <t>ゴ</t>
    </rPh>
    <rPh sb="34" eb="36">
      <t>センヨウ</t>
    </rPh>
    <phoneticPr fontId="16"/>
  </si>
  <si>
    <t>月-水/金/土8:30-17:00　木8:30-12:00</t>
    <rPh sb="0" eb="1">
      <t>ゲツ</t>
    </rPh>
    <rPh sb="2" eb="3">
      <t>スイ</t>
    </rPh>
    <rPh sb="4" eb="5">
      <t>キン</t>
    </rPh>
    <rPh sb="6" eb="7">
      <t>ド</t>
    </rPh>
    <rPh sb="18" eb="19">
      <t>モク</t>
    </rPh>
    <phoneticPr fontId="19"/>
  </si>
  <si>
    <t>https://www.toukou.or.jp/、（日本語） 
https://www.toukou.or.jp/outpatient_foreigner/　（ベトナム語）</t>
  </si>
  <si>
    <t>内科・泌尿器科：VI,RU,EN,MN</t>
    <rPh sb="0" eb="2">
      <t>ナイカ</t>
    </rPh>
    <rPh sb="3" eb="7">
      <t>ヒニョウキカ</t>
    </rPh>
    <phoneticPr fontId="1"/>
  </si>
  <si>
    <t>VISA、MASTER、AMEX、DinersClub、JCB、中国銀聯</t>
    <phoneticPr fontId="1"/>
  </si>
  <si>
    <t>VN,RU／8:30-17:00</t>
    <phoneticPr fontId="1"/>
  </si>
  <si>
    <t>VI,RU,EN,MN／8:30-17:00</t>
    <phoneticPr fontId="1"/>
  </si>
  <si>
    <t>VI,RU,EN,MN／8:30-17:00　※その他言語については翻訳機で対応可</t>
    <rPh sb="26" eb="27">
      <t>タ</t>
    </rPh>
    <rPh sb="27" eb="29">
      <t>ゲンゴ</t>
    </rPh>
    <rPh sb="34" eb="37">
      <t>ホンヤクキ</t>
    </rPh>
    <rPh sb="38" eb="40">
      <t>タイオウ</t>
    </rPh>
    <rPh sb="40" eb="41">
      <t>カ</t>
    </rPh>
    <phoneticPr fontId="1"/>
  </si>
  <si>
    <t>ベトナム人（医療通訳）、ロシア人（医療通訳・ロシア医師免許あり）、
モンゴル人（医療通訳・モンゴル医師免許あり）その他の言語は翻訳機で対応可</t>
    <rPh sb="6" eb="8">
      <t>イリョウ</t>
    </rPh>
    <rPh sb="8" eb="10">
      <t>ツウヤク</t>
    </rPh>
    <rPh sb="17" eb="21">
      <t>イリョウツウヤク</t>
    </rPh>
    <rPh sb="25" eb="29">
      <t>イシメンキョ</t>
    </rPh>
    <rPh sb="38" eb="39">
      <t>ジン</t>
    </rPh>
    <rPh sb="40" eb="44">
      <t>イリョウツウヤク</t>
    </rPh>
    <rPh sb="49" eb="53">
      <t>イシメンキョ</t>
    </rPh>
    <rPh sb="58" eb="59">
      <t>タ</t>
    </rPh>
    <rPh sb="60" eb="62">
      <t>ゲンゴ</t>
    </rPh>
    <rPh sb="63" eb="66">
      <t>ホンヤクキ</t>
    </rPh>
    <rPh sb="67" eb="70">
      <t>タイオウカ</t>
    </rPh>
    <phoneticPr fontId="1"/>
  </si>
  <si>
    <t>33岡山県</t>
  </si>
  <si>
    <t>医療法人　清梁会　高梁中央病院</t>
    <rPh sb="0" eb="2">
      <t>イリョウ</t>
    </rPh>
    <rPh sb="2" eb="4">
      <t>ホウジン</t>
    </rPh>
    <rPh sb="5" eb="8">
      <t>セイリョウカイ</t>
    </rPh>
    <rPh sb="9" eb="11">
      <t>タカハシ</t>
    </rPh>
    <rPh sb="11" eb="13">
      <t>チュウオウ</t>
    </rPh>
    <rPh sb="13" eb="15">
      <t>ビョウイン</t>
    </rPh>
    <phoneticPr fontId="16"/>
  </si>
  <si>
    <t>Takahashi Central Hospital　</t>
    <phoneticPr fontId="1"/>
  </si>
  <si>
    <t>716-0033</t>
  </si>
  <si>
    <t>岡山県高梁市南町53番地</t>
    <rPh sb="0" eb="3">
      <t>オカヤマケン</t>
    </rPh>
    <rPh sb="3" eb="6">
      <t>タカハシシ</t>
    </rPh>
    <rPh sb="6" eb="8">
      <t>ミナミマチ</t>
    </rPh>
    <rPh sb="10" eb="12">
      <t>バンチ</t>
    </rPh>
    <phoneticPr fontId="16"/>
  </si>
  <si>
    <t>53 Minami-Machi, Takahashi City, Okayama, 716-0033</t>
    <phoneticPr fontId="1"/>
  </si>
  <si>
    <t>0866-22-3636</t>
  </si>
  <si>
    <t>月-土8:00-16:30（救急外来24時間対応)
土日・祝日：救急外来24時間対応
眼科(火・木)8:00-14:30</t>
    <rPh sb="2" eb="3">
      <t>ド</t>
    </rPh>
    <rPh sb="14" eb="16">
      <t>キュウキュウ</t>
    </rPh>
    <rPh sb="16" eb="18">
      <t>ガイライ</t>
    </rPh>
    <rPh sb="20" eb="22">
      <t>ジカン</t>
    </rPh>
    <rPh sb="22" eb="24">
      <t>タイオウ</t>
    </rPh>
    <rPh sb="26" eb="28">
      <t>ドニチ</t>
    </rPh>
    <rPh sb="29" eb="31">
      <t>シュクジツ</t>
    </rPh>
    <rPh sb="43" eb="45">
      <t>ガンカ</t>
    </rPh>
    <rPh sb="46" eb="47">
      <t>カ</t>
    </rPh>
    <rPh sb="48" eb="49">
      <t>モク</t>
    </rPh>
    <phoneticPr fontId="19"/>
  </si>
  <si>
    <t>https://seiryoukai.jp (日本語)</t>
    <rPh sb="23" eb="26">
      <t>ニホンゴ</t>
    </rPh>
    <phoneticPr fontId="1"/>
  </si>
  <si>
    <t>救急科：EN、内科：EN、外科：EN、精神科：EN、皮膚科：EN、脳神経外科：EN
泌尿器科：EN、整形外科：EN、眼科：EN、耳鼻咽喉科：EN、その他：EN</t>
    <rPh sb="0" eb="2">
      <t>キュウキュウ</t>
    </rPh>
    <rPh sb="2" eb="3">
      <t>カ</t>
    </rPh>
    <rPh sb="7" eb="9">
      <t>ナイカ</t>
    </rPh>
    <rPh sb="13" eb="15">
      <t>ゲカ</t>
    </rPh>
    <rPh sb="19" eb="22">
      <t>セイシンカ</t>
    </rPh>
    <rPh sb="26" eb="29">
      <t>ヒフカ</t>
    </rPh>
    <rPh sb="33" eb="36">
      <t>ノウシンケイ</t>
    </rPh>
    <rPh sb="36" eb="38">
      <t>ゲカ</t>
    </rPh>
    <rPh sb="42" eb="46">
      <t>ヒニョウキカ</t>
    </rPh>
    <rPh sb="50" eb="52">
      <t>セイケイ</t>
    </rPh>
    <rPh sb="52" eb="54">
      <t>ゲカ</t>
    </rPh>
    <rPh sb="58" eb="60">
      <t>ガンカ</t>
    </rPh>
    <rPh sb="64" eb="66">
      <t>ジビ</t>
    </rPh>
    <rPh sb="66" eb="68">
      <t>インコウ</t>
    </rPh>
    <rPh sb="68" eb="69">
      <t>カ</t>
    </rPh>
    <rPh sb="75" eb="76">
      <t>タ</t>
    </rPh>
    <phoneticPr fontId="1"/>
  </si>
  <si>
    <t>VISA、MASTER、AMEX、JCB、Dinersclub、J-Debit、</t>
    <phoneticPr fontId="1"/>
  </si>
  <si>
    <t>EN／月～金　
※英語を話せる医師による外来</t>
    <rPh sb="3" eb="4">
      <t>ゲツ</t>
    </rPh>
    <rPh sb="5" eb="6">
      <t>キン</t>
    </rPh>
    <rPh sb="9" eb="11">
      <t>エイゴ</t>
    </rPh>
    <rPh sb="12" eb="13">
      <t>ハナ</t>
    </rPh>
    <rPh sb="15" eb="17">
      <t>イシ</t>
    </rPh>
    <rPh sb="20" eb="22">
      <t>ガイライ</t>
    </rPh>
    <phoneticPr fontId="13"/>
  </si>
  <si>
    <t>常時ポケトークにて対応：数ヶ国対応可能</t>
    <rPh sb="0" eb="2">
      <t>ジョウジ</t>
    </rPh>
    <rPh sb="9" eb="11">
      <t>タイオウ</t>
    </rPh>
    <rPh sb="12" eb="13">
      <t>スウ</t>
    </rPh>
    <rPh sb="14" eb="15">
      <t>コク</t>
    </rPh>
    <rPh sb="15" eb="17">
      <t>タイオウ</t>
    </rPh>
    <rPh sb="17" eb="19">
      <t>カノウ</t>
    </rPh>
    <phoneticPr fontId="3"/>
  </si>
  <si>
    <t>33岡山県</t>
    <phoneticPr fontId="6"/>
  </si>
  <si>
    <t>医療法人豊医会原医院</t>
    <phoneticPr fontId="1"/>
  </si>
  <si>
    <t>Hara Clinic</t>
    <phoneticPr fontId="1"/>
  </si>
  <si>
    <t>707-0015</t>
  </si>
  <si>
    <t>岡山県美作市豊国原363-2</t>
  </si>
  <si>
    <t>363-2 Toyokunihara, Mimasaka City, Okayama, 707-0015</t>
    <phoneticPr fontId="1"/>
  </si>
  <si>
    <t>0868-72-8100</t>
  </si>
  <si>
    <t>月-金8:30-12:00,15:00-18:00_x000D_　土8:30-12:00,14:00-17:00</t>
    <phoneticPr fontId="1"/>
  </si>
  <si>
    <t>内科：EN、外科：EN、整形外科：EN</t>
    <phoneticPr fontId="9"/>
  </si>
  <si>
    <t>医療法人三戸内科医院</t>
    <phoneticPr fontId="9"/>
  </si>
  <si>
    <t>Mito Clinic</t>
  </si>
  <si>
    <t>701-2141</t>
    <phoneticPr fontId="9"/>
  </si>
  <si>
    <t>岡山県岡山市北区牟佐168-3</t>
    <phoneticPr fontId="9"/>
  </si>
  <si>
    <t>168-3 Musa, Kita Ward, Okayama City, Okayama, 701-2141</t>
    <phoneticPr fontId="9"/>
  </si>
  <si>
    <t>086-229-3331</t>
    <phoneticPr fontId="9"/>
  </si>
  <si>
    <t>月-水/金9:00-12:00,15:00-18:00_x000D_　木/土9:00-12:00</t>
    <phoneticPr fontId="9"/>
  </si>
  <si>
    <t>内科：EN、小児科：EN、皮膚科：EN</t>
    <phoneticPr fontId="9"/>
  </si>
  <si>
    <t>社会医療法人　岡村一心堂病院</t>
    <rPh sb="0" eb="2">
      <t>イリョウホウジン</t>
    </rPh>
    <phoneticPr fontId="13"/>
  </si>
  <si>
    <t>Okamura Isshindow Hospital</t>
  </si>
  <si>
    <t>704-8117</t>
  </si>
  <si>
    <t>岡山県岡山市東区西大寺南2丁目1番7号</t>
    <phoneticPr fontId="13"/>
  </si>
  <si>
    <t>2-1-7 Saidaiji-Minami, Higashi Ward, Okayama City, Okayama, 704-8117</t>
    <phoneticPr fontId="1"/>
  </si>
  <si>
    <t>086-942-9900</t>
  </si>
  <si>
    <t>月-金7:30-11:30,15:00-17:30</t>
    <phoneticPr fontId="1"/>
  </si>
  <si>
    <t>https://www.isshin.or.jp（日本語）
https://www.isshin.or.jp/english/（英語）</t>
    <rPh sb="25" eb="28">
      <t>ニホンゴ</t>
    </rPh>
    <rPh sb="64" eb="66">
      <t>エイゴ</t>
    </rPh>
    <phoneticPr fontId="1"/>
  </si>
  <si>
    <t>内科：EN、耳鼻咽喉科：EN</t>
    <phoneticPr fontId="9"/>
  </si>
  <si>
    <t>VISA,MasterCard,JCB,銀聯,AMERICAN EXPRESS,Diners Club,NicoS,MUFGCARD,DC,UFJCard,J-Debit</t>
    <phoneticPr fontId="1"/>
  </si>
  <si>
    <t>6か国語（EN,ZH,KO,TH,FR,VI）／24時間</t>
    <rPh sb="2" eb="4">
      <t>コクゴ</t>
    </rPh>
    <rPh sb="26" eb="28">
      <t>ジカン</t>
    </rPh>
    <phoneticPr fontId="1"/>
  </si>
  <si>
    <t>EN,ZH/8:30～17:00　※SIも対応可能時間あり。</t>
    <rPh sb="0" eb="1">
      <t>ジン</t>
    </rPh>
    <phoneticPr fontId="1"/>
  </si>
  <si>
    <t>岡山旭東病院</t>
  </si>
  <si>
    <t>Okayama Kyokuto Hospital</t>
  </si>
  <si>
    <t>703-8265</t>
  </si>
  <si>
    <t xml:space="preserve">
岡山県岡山市中区倉田567-1</t>
  </si>
  <si>
    <t>567-1 Kurata, Naka Ward, Okayama City, Okayama, 703-8265</t>
    <phoneticPr fontId="1"/>
  </si>
  <si>
    <t>086-276-3231</t>
  </si>
  <si>
    <t>月-水/金：8:30-16:00　木/土8:30-12:00　日・祝休み
（海外在住で、日本の公的保険をお持ちでない方は、事前に連絡が必要）</t>
    <rPh sb="0" eb="1">
      <t>ゲツ</t>
    </rPh>
    <rPh sb="2" eb="3">
      <t>スイ</t>
    </rPh>
    <rPh sb="4" eb="5">
      <t>キン</t>
    </rPh>
    <rPh sb="17" eb="18">
      <t>モク</t>
    </rPh>
    <rPh sb="19" eb="20">
      <t>ド</t>
    </rPh>
    <rPh sb="31" eb="32">
      <t>ニチ</t>
    </rPh>
    <rPh sb="33" eb="34">
      <t>シュク</t>
    </rPh>
    <rPh sb="34" eb="35">
      <t>ヤス</t>
    </rPh>
    <rPh sb="38" eb="40">
      <t>カイガイ</t>
    </rPh>
    <rPh sb="40" eb="42">
      <t>ザイジュウ</t>
    </rPh>
    <rPh sb="44" eb="46">
      <t>ニホン</t>
    </rPh>
    <rPh sb="47" eb="49">
      <t>コウテキ</t>
    </rPh>
    <rPh sb="49" eb="51">
      <t>ホケン</t>
    </rPh>
    <rPh sb="53" eb="54">
      <t>モ</t>
    </rPh>
    <rPh sb="58" eb="59">
      <t>カタ</t>
    </rPh>
    <rPh sb="61" eb="63">
      <t>ジゼン</t>
    </rPh>
    <rPh sb="64" eb="66">
      <t>レンラク</t>
    </rPh>
    <rPh sb="67" eb="69">
      <t>ヒツヨウ</t>
    </rPh>
    <phoneticPr fontId="1"/>
  </si>
  <si>
    <t>https://www.kyokuto.or.jp/</t>
    <phoneticPr fontId="1"/>
  </si>
  <si>
    <t>脳神経外科：EN,ZH、整形外科：EN,ZH、脳神経内科：EN,ZH</t>
    <rPh sb="0" eb="1">
      <t>ノウ</t>
    </rPh>
    <rPh sb="1" eb="3">
      <t>シンケイ</t>
    </rPh>
    <rPh sb="3" eb="5">
      <t>ゲカ</t>
    </rPh>
    <rPh sb="12" eb="14">
      <t>セイケイ</t>
    </rPh>
    <rPh sb="14" eb="16">
      <t>ゲカ</t>
    </rPh>
    <rPh sb="23" eb="24">
      <t>ノウ</t>
    </rPh>
    <rPh sb="24" eb="26">
      <t>シンケイ</t>
    </rPh>
    <rPh sb="26" eb="28">
      <t>ナイカ</t>
    </rPh>
    <phoneticPr fontId="13"/>
  </si>
  <si>
    <t>翻訳機／8:30～16:00</t>
    <rPh sb="0" eb="3">
      <t>ホンヤクキ</t>
    </rPh>
    <phoneticPr fontId="13"/>
  </si>
  <si>
    <t>ZH／8:30～16:00
※中国語医療通訳者1名</t>
    <rPh sb="15" eb="18">
      <t>チュウゴクゴ</t>
    </rPh>
    <rPh sb="18" eb="20">
      <t>イリョウ</t>
    </rPh>
    <rPh sb="20" eb="23">
      <t>ツウヤクシャ</t>
    </rPh>
    <rPh sb="24" eb="25">
      <t>メイ</t>
    </rPh>
    <phoneticPr fontId="13"/>
  </si>
  <si>
    <t>19か国語（EN,ZH,KO,PT,ES,VI,TH,RU,TL,FR,HI,MN,NE,ID,FA,MY,YUE,AR,UK）
／8:30～24:00 事前確認要（時間制限あり）</t>
    <rPh sb="3" eb="4">
      <t>コク</t>
    </rPh>
    <rPh sb="4" eb="5">
      <t>ゴ</t>
    </rPh>
    <rPh sb="77" eb="79">
      <t>ジゼン</t>
    </rPh>
    <rPh sb="79" eb="81">
      <t>カクニン</t>
    </rPh>
    <rPh sb="81" eb="82">
      <t>ヨウ</t>
    </rPh>
    <rPh sb="83" eb="85">
      <t>ジカン</t>
    </rPh>
    <rPh sb="85" eb="87">
      <t>セイゲン</t>
    </rPh>
    <phoneticPr fontId="13"/>
  </si>
  <si>
    <t>翻訳機／8:30～16:00</t>
    <rPh sb="0" eb="3">
      <t>ホンヤクキ</t>
    </rPh>
    <phoneticPr fontId="1"/>
  </si>
  <si>
    <t>岡山市立市民病院</t>
  </si>
  <si>
    <t>Okayama City Hospital</t>
  </si>
  <si>
    <t>700-8557</t>
  </si>
  <si>
    <t xml:space="preserve">
岡山県岡山市北区北長瀬表町三丁目20番1号</t>
  </si>
  <si>
    <t>3-20-1 Kitanagase-Omotemachi, Kita Ward, Okayama City, Okayama, 700-8557</t>
    <phoneticPr fontId="1"/>
  </si>
  <si>
    <t>086-737-3000</t>
  </si>
  <si>
    <t>月-金8:30-11:00</t>
    <phoneticPr fontId="9"/>
  </si>
  <si>
    <t>https://okayama-gmc.or.jp/shimin/(日本語)</t>
    <phoneticPr fontId="1"/>
  </si>
  <si>
    <t>救急科/総合内科/消化器内科/呼吸器内科/循環器内科/糖尿病内科/血液内科/脳神経内科/膠原病・リウマチ内科/腎臓内科/内分泌内科/感染症内科/心療内科/脳神経外科/整形外科/外科/泌尿器科/形成外科/産婦人科/小児科/眼科/耳鼻いんこう科/皮膚科/リハビリテーション科/放射線科/麻酔科/病理・臨床検査科:タブレットによる遠隔医療通訳サービス31言語に対応可能。
（詳細は「遠隔通訳」に記載）</t>
    <rPh sb="162" eb="168">
      <t>エンカクイリョウツウヤク</t>
    </rPh>
    <rPh sb="174" eb="176">
      <t>ゲンゴ</t>
    </rPh>
    <rPh sb="177" eb="179">
      <t>タイオウ</t>
    </rPh>
    <rPh sb="179" eb="181">
      <t>カノウ</t>
    </rPh>
    <rPh sb="184" eb="186">
      <t>ショウサイ</t>
    </rPh>
    <rPh sb="188" eb="192">
      <t>エンカクツウヤク</t>
    </rPh>
    <rPh sb="194" eb="196">
      <t>キサイ</t>
    </rPh>
    <phoneticPr fontId="13"/>
  </si>
  <si>
    <t>VISA、MASTER、AMEX、JCB、DC、Nicos、UFJCard、MUFGCARD、
DinersClub、DISCOVER</t>
    <phoneticPr fontId="1"/>
  </si>
  <si>
    <t>第二次救急医療病院群輪番制病院</t>
    <rPh sb="0" eb="3">
      <t>ダイニジ</t>
    </rPh>
    <rPh sb="3" eb="5">
      <t>キュウキュウ</t>
    </rPh>
    <rPh sb="5" eb="7">
      <t>イリョウ</t>
    </rPh>
    <rPh sb="7" eb="10">
      <t>ビョウイングン</t>
    </rPh>
    <rPh sb="10" eb="13">
      <t>リンバンセイ</t>
    </rPh>
    <rPh sb="13" eb="15">
      <t>ビョウイン</t>
    </rPh>
    <phoneticPr fontId="1"/>
  </si>
  <si>
    <t>EN／8:30-11:00</t>
    <phoneticPr fontId="13"/>
  </si>
  <si>
    <t>【事前予約不要】EN.ZH,KO,PO,ES,TH,VI,RU,MY,FR,NE,HI,MN,TL,ID,FA,YUE
【事前要予約】AR,UR,LO,BN,台湾語,IT,KM,PRS,DE,PS,SI,TR,TA,UK</t>
    <rPh sb="1" eb="7">
      <t>ジゼンヨヤクフヨウ</t>
    </rPh>
    <rPh sb="61" eb="66">
      <t>ジゼンヨウヨヤク</t>
    </rPh>
    <rPh sb="79" eb="82">
      <t>タイワンゴ</t>
    </rPh>
    <phoneticPr fontId="13"/>
  </si>
  <si>
    <t>岡山済生会外来センター病院</t>
    <phoneticPr fontId="1"/>
  </si>
  <si>
    <t>Okayama Saiseikai Outpatient Center Hospital</t>
  </si>
  <si>
    <t>700-0013</t>
  </si>
  <si>
    <t xml:space="preserve">
岡山県岡山市北区伊福町1丁目17番18号</t>
    <phoneticPr fontId="13"/>
  </si>
  <si>
    <t>1-17-18 Ifuku-cho, Kita Ward, Okayama City, Okayama, 700-0013</t>
    <phoneticPr fontId="1"/>
  </si>
  <si>
    <t>086-252-2211</t>
  </si>
  <si>
    <t>月-金8:00-11:30/心療科：完全予約制、泌尿器科：木除く、耳鼻咽喉科：月・木除く、脳神経外科：金のみ</t>
    <rPh sb="2" eb="3">
      <t>キン</t>
    </rPh>
    <rPh sb="14" eb="17">
      <t>シンリョウカ</t>
    </rPh>
    <rPh sb="18" eb="23">
      <t>カンゼンヨヤクセイ</t>
    </rPh>
    <rPh sb="24" eb="28">
      <t>ヒニョウキカ</t>
    </rPh>
    <rPh sb="29" eb="30">
      <t>モク</t>
    </rPh>
    <rPh sb="30" eb="31">
      <t>ノゾ</t>
    </rPh>
    <rPh sb="33" eb="38">
      <t>ジビインコウカ</t>
    </rPh>
    <rPh sb="39" eb="40">
      <t>ゲツ</t>
    </rPh>
    <rPh sb="41" eb="42">
      <t>モク</t>
    </rPh>
    <rPh sb="42" eb="43">
      <t>ノゾ</t>
    </rPh>
    <rPh sb="45" eb="50">
      <t>ノウシンケイゲカ</t>
    </rPh>
    <rPh sb="51" eb="52">
      <t>キン</t>
    </rPh>
    <phoneticPr fontId="13"/>
  </si>
  <si>
    <t>https://www.okayamasaiseikai.or.jp/patient/（日本語）</t>
    <rPh sb="44" eb="47">
      <t>ニホンゴ</t>
    </rPh>
    <phoneticPr fontId="13"/>
  </si>
  <si>
    <t>内科・外科・小児科・皮膚科・脳神経外科・泌尿器科・整形外科・眼科・耳鼻咽喉科・産科・婦人科：タブレットによる医療通訳サービス17か国語</t>
    <phoneticPr fontId="1"/>
  </si>
  <si>
    <t>JCB, VISA, MASTER, AMARICAN EXPRESS, Diners Club, DISCOVER, JCBPREMO</t>
    <phoneticPr fontId="9"/>
  </si>
  <si>
    <t>銀行デビット</t>
    <rPh sb="0" eb="2">
      <t>ギンコウ</t>
    </rPh>
    <phoneticPr fontId="13"/>
  </si>
  <si>
    <t>ZH／月－金8:30-17:15</t>
    <rPh sb="3" eb="4">
      <t>ゲツ</t>
    </rPh>
    <rPh sb="5" eb="6">
      <t>キン</t>
    </rPh>
    <phoneticPr fontId="1"/>
  </si>
  <si>
    <t>ZH／月－金8:30-11:00</t>
    <rPh sb="3" eb="4">
      <t>ゲツ</t>
    </rPh>
    <rPh sb="5" eb="6">
      <t>キン</t>
    </rPh>
    <phoneticPr fontId="1"/>
  </si>
  <si>
    <t>15か国語（EN,ZH,KO,RU,ID,ES,PT,MN,FR,FA,TL,NE,VI,TH,HI）／8:30～11:30</t>
    <rPh sb="3" eb="5">
      <t>コクゴ</t>
    </rPh>
    <phoneticPr fontId="1"/>
  </si>
  <si>
    <t>岡山済生会総合病院</t>
    <phoneticPr fontId="13"/>
  </si>
  <si>
    <t>Okayama Saiseikai General Hospital</t>
  </si>
  <si>
    <t>700-8511</t>
  </si>
  <si>
    <t>岡山県岡山市北区国体町2-25</t>
    <phoneticPr fontId="13"/>
  </si>
  <si>
    <t>2-25 Kokutai-cho, Kita Ward, Okayama City, Okayama, 700-8511</t>
    <phoneticPr fontId="1"/>
  </si>
  <si>
    <t>救急：24時間対応</t>
    <rPh sb="0" eb="2">
      <t>キュウキュウ</t>
    </rPh>
    <rPh sb="5" eb="7">
      <t>ジカン</t>
    </rPh>
    <rPh sb="7" eb="9">
      <t>タイオウ</t>
    </rPh>
    <phoneticPr fontId="13"/>
  </si>
  <si>
    <t>https://www.okayamasaiseikai.or.jp/（日本語）
https://www.okayamasaiseikai.or.jp/en/（英語）</t>
    <rPh sb="36" eb="39">
      <t>ニホンゴ</t>
    </rPh>
    <rPh sb="80" eb="82">
      <t>エイゴ</t>
    </rPh>
    <phoneticPr fontId="13"/>
  </si>
  <si>
    <t>救急科・内科・外科・整形外科：タブレットによる医療通訳サービス17か国語</t>
    <rPh sb="10" eb="12">
      <t>セイケイ</t>
    </rPh>
    <rPh sb="12" eb="14">
      <t>ゲカ</t>
    </rPh>
    <phoneticPr fontId="1"/>
  </si>
  <si>
    <t>JCB, VISA, MASTER, AMARICAN EXPRESS, Diners Club, DISCOVER, JCBPREMO</t>
  </si>
  <si>
    <t>ZH／月-金8:30-17:15</t>
    <rPh sb="3" eb="4">
      <t>ゲツ</t>
    </rPh>
    <rPh sb="5" eb="6">
      <t>キン</t>
    </rPh>
    <phoneticPr fontId="1"/>
  </si>
  <si>
    <t>15か国語（EN,ZH,KO,RU,ID,ES,PT,MN,FR,FA,TL,NE,VI,TH,HI）／24時間</t>
    <rPh sb="3" eb="5">
      <t>コクゴ</t>
    </rPh>
    <rPh sb="54" eb="56">
      <t>ジカン</t>
    </rPh>
    <phoneticPr fontId="13"/>
  </si>
  <si>
    <t>33岡山県</t>
    <phoneticPr fontId="3"/>
  </si>
  <si>
    <t>岡山赤十字病院</t>
  </si>
  <si>
    <t>Japanese Red Cross Okayama Hospital</t>
  </si>
  <si>
    <t>700-8607</t>
  </si>
  <si>
    <t xml:space="preserve">
岡山県岡山市北区青江二丁目1番1号</t>
  </si>
  <si>
    <t>2-1-1 Aoe, Kita Ward, Okayama City, Okayama, 700-8607</t>
    <phoneticPr fontId="1"/>
  </si>
  <si>
    <t>086-222-8811</t>
    <phoneticPr fontId="1"/>
  </si>
  <si>
    <t>月-金8:30-11:30(受付時間は、診療科により異なる)</t>
    <phoneticPr fontId="1"/>
  </si>
  <si>
    <t>https://www.okayama-med.jrc.or.jp/(日本語)</t>
    <phoneticPr fontId="1"/>
  </si>
  <si>
    <t>救急科：EN、内科：EN、外科：EN、小児科：EN、精神科：EN、皮膚科：EN、泌尿器科：EN、
整形外科：EN、眼科：EN、耳鼻咽喉科：EN、産科：EN、婦人科：EN</t>
    <phoneticPr fontId="1"/>
  </si>
  <si>
    <t>岡山大学病院</t>
    <rPh sb="0" eb="6">
      <t>オカヤマダイガクビョウイン</t>
    </rPh>
    <phoneticPr fontId="13"/>
  </si>
  <si>
    <t>Okayama University Hospital</t>
  </si>
  <si>
    <t>700-8558　</t>
  </si>
  <si>
    <t>岡山県岡山市北区鹿田町2-5-1</t>
    <rPh sb="0" eb="3">
      <t>オカヤマケン</t>
    </rPh>
    <phoneticPr fontId="13"/>
  </si>
  <si>
    <t>2-5-1 Shikata-cho, Kita Ward, Okayama City, Okayama, 700-8558</t>
    <phoneticPr fontId="1"/>
  </si>
  <si>
    <t>086-223-7151、</t>
  </si>
  <si>
    <t>月-金8:30-12:00、再来受付機月-金7:30-12:00</t>
    <rPh sb="14" eb="16">
      <t>サイライ</t>
    </rPh>
    <rPh sb="16" eb="18">
      <t>ウケツケ</t>
    </rPh>
    <rPh sb="18" eb="19">
      <t>キ</t>
    </rPh>
    <phoneticPr fontId="1"/>
  </si>
  <si>
    <t>https://www.okayama-u.ac.jp/user/hospital/ (日本語)
https://www.okayama-u.ac.jp/user/hospital/en/index.html (英語)</t>
    <phoneticPr fontId="1"/>
  </si>
  <si>
    <t>総合内科・総合診療科/消化器内科/血液・腫瘍内科/呼吸器・アレルギー内科/腎臓・糖尿病・内分泌内科/リウマチ・膠原病内科/循環器内科/脳神経内科/感染症内科/消化管外科/肝・胆・膵外科/呼吸器外科/乳腺・内分泌外科/泌尿器科/心臓血管外科/小児外科/小児心臓血管外科/整形外科/形成外科/皮膚科/眼科/耳鼻咽喉・頭頸部外科/精神科神経科/脳神経外科/麻酔科蘇生科/小児科/小児循環器科/小児神経科/小児血液・腫瘍科/小児麻酔科/小児放射線科/小児心身医療科/産科婦人科/放射線科/救命救急科/病理診断科/緩和支持医療科/臨床遺伝子診療科/歯科/口腔外科/矯正歯科/小児歯科：遠隔通訳対応可</t>
    <rPh sb="287" eb="289">
      <t>エンカク</t>
    </rPh>
    <rPh sb="289" eb="291">
      <t>ツウヤク</t>
    </rPh>
    <rPh sb="291" eb="293">
      <t>タイオウ</t>
    </rPh>
    <rPh sb="293" eb="294">
      <t>カ</t>
    </rPh>
    <phoneticPr fontId="1"/>
  </si>
  <si>
    <t>EN／月－金9:00-17:00</t>
    <rPh sb="3" eb="4">
      <t>ゲツ</t>
    </rPh>
    <rPh sb="5" eb="6">
      <t>キン</t>
    </rPh>
    <phoneticPr fontId="1"/>
  </si>
  <si>
    <t>21か国語（EN,ZH,KO,ES,PT,VI,RU,TH,TL,NE,ID,FR,DE,IT,MS,KM,HI,BN,MN,SI,MY）／24時間365日</t>
    <rPh sb="3" eb="5">
      <t>コクゴ</t>
    </rPh>
    <rPh sb="72" eb="74">
      <t>ジカン</t>
    </rPh>
    <rPh sb="77" eb="78">
      <t>ニチ</t>
    </rPh>
    <phoneticPr fontId="8"/>
  </si>
  <si>
    <t>ENほか31か国語／24時間　※機械通訳</t>
    <rPh sb="7" eb="9">
      <t>コクゴ</t>
    </rPh>
    <rPh sb="12" eb="14">
      <t>ジカン</t>
    </rPh>
    <rPh sb="16" eb="20">
      <t>キカイツウヤク</t>
    </rPh>
    <phoneticPr fontId="13"/>
  </si>
  <si>
    <t>3304 真庭</t>
    <phoneticPr fontId="9"/>
  </si>
  <si>
    <t>金田病院</t>
    <rPh sb="0" eb="4">
      <t>カネダビョウイン</t>
    </rPh>
    <phoneticPr fontId="16"/>
  </si>
  <si>
    <t>Kaneda Hospital</t>
  </si>
  <si>
    <t>719－3193</t>
  </si>
  <si>
    <t>岡山県真庭市西原６３番地</t>
    <rPh sb="0" eb="8">
      <t>オカヤマケンマニワシニシバラ</t>
    </rPh>
    <rPh sb="10" eb="12">
      <t>バンチ</t>
    </rPh>
    <phoneticPr fontId="16"/>
  </si>
  <si>
    <t>63 Nishihara, Maniwa City, Okayama, 719-3193</t>
    <phoneticPr fontId="1"/>
  </si>
  <si>
    <t>0867-52-1191</t>
    <phoneticPr fontId="1"/>
  </si>
  <si>
    <t>8:30-17:30</t>
    <phoneticPr fontId="1"/>
  </si>
  <si>
    <t>https://www.kaneda-hp.or.jp</t>
    <phoneticPr fontId="1"/>
  </si>
  <si>
    <t>内科 外科 整形外科 脳神経外科（曜日により変更有）</t>
    <rPh sb="0" eb="2">
      <t>ナイカ</t>
    </rPh>
    <rPh sb="3" eb="5">
      <t>ゲカ</t>
    </rPh>
    <rPh sb="6" eb="8">
      <t>セイケイ</t>
    </rPh>
    <rPh sb="8" eb="10">
      <t>ゲカ</t>
    </rPh>
    <rPh sb="11" eb="14">
      <t>ノウシンケイ</t>
    </rPh>
    <rPh sb="14" eb="16">
      <t>ゲカ</t>
    </rPh>
    <rPh sb="17" eb="19">
      <t>ヨウビ</t>
    </rPh>
    <rPh sb="22" eb="24">
      <t>ヘンコウ</t>
    </rPh>
    <rPh sb="24" eb="25">
      <t>アリ</t>
    </rPh>
    <phoneticPr fontId="1"/>
  </si>
  <si>
    <t>VISA、MASTER、AMEX、Diners Club、JCB、DISCOVER、</t>
  </si>
  <si>
    <t>銀行デビット</t>
  </si>
  <si>
    <t>73か国語／8:30～17:30　※翻訳機</t>
    <rPh sb="3" eb="5">
      <t>コクゴ</t>
    </rPh>
    <rPh sb="18" eb="21">
      <t>ホンヤクキ</t>
    </rPh>
    <phoneticPr fontId="45"/>
  </si>
  <si>
    <t>川崎医科大学総合医療センター</t>
  </si>
  <si>
    <t>Kawasaki Medical School General Medical Center</t>
  </si>
  <si>
    <t>700-8505</t>
  </si>
  <si>
    <t>岡山県岡山市北区中山下2-6-1</t>
  </si>
  <si>
    <t>2-6-1 Nakasange, Kita Ward, Okayama City, Okayama, 700-8505</t>
    <phoneticPr fontId="1"/>
  </si>
  <si>
    <t>086-225-2111</t>
  </si>
  <si>
    <t>月-金8:30-11:30,13:30-16:00　土8:30-11:30　土日・祝日：救急外来24時間対応</t>
    <rPh sb="26" eb="27">
      <t>ド</t>
    </rPh>
    <rPh sb="38" eb="40">
      <t>ドニチ</t>
    </rPh>
    <rPh sb="41" eb="43">
      <t>シュクジツ</t>
    </rPh>
    <phoneticPr fontId="9"/>
  </si>
  <si>
    <t>https://g.kawasaki-m.ac.jp/ (日本語)</t>
  </si>
  <si>
    <t>救急科：EN、内科：EN、外科：EN、小児科：EN_x000D_、心療科：EN_x000D_、皮膚科：EN_x000D_、脳神経外科：EN_x000D_、泌尿器科：EN、
整形外科：EN_x000D_、眼科：EN、耳鼻咽喉科：EN_x000D_、産婦人科：EN、歯科・口腔外科：EN</t>
    <rPh sb="27" eb="30">
      <t>シンリョウカ</t>
    </rPh>
    <rPh sb="87" eb="91">
      <t>サンフジンカ</t>
    </rPh>
    <rPh sb="98" eb="100">
      <t>コウクウ</t>
    </rPh>
    <rPh sb="100" eb="102">
      <t>ゲカ</t>
    </rPh>
    <phoneticPr fontId="1"/>
  </si>
  <si>
    <t>英語を話せる医師による外来：EN</t>
    <rPh sb="0" eb="2">
      <t>エイゴ</t>
    </rPh>
    <rPh sb="3" eb="4">
      <t>ハナ</t>
    </rPh>
    <rPh sb="6" eb="8">
      <t>イシ</t>
    </rPh>
    <rPh sb="11" eb="13">
      <t>ガイライ</t>
    </rPh>
    <phoneticPr fontId="13"/>
  </si>
  <si>
    <t>公益財団法人大原記念倉敷中央医療機構倉敷中央病院</t>
  </si>
  <si>
    <t>Kurashiki Central Hospital（Ohara HealthCare Foundation）</t>
    <phoneticPr fontId="1"/>
  </si>
  <si>
    <t>710-8602</t>
  </si>
  <si>
    <t>岡山県倉敷市美和1丁目1番1号</t>
    <phoneticPr fontId="1"/>
  </si>
  <si>
    <t>1-1-1 Miwa, Kurashiki City, Okayama, 710-8602</t>
    <phoneticPr fontId="1"/>
  </si>
  <si>
    <t>086-422-0210</t>
    <phoneticPr fontId="1"/>
  </si>
  <si>
    <t>月-金8:30-11:00　祝日診療7/15(海の日),9/23（秋分の日振替休日）,11/4（文化の日振替休日）,2/11（建国記念の日）</t>
    <rPh sb="14" eb="16">
      <t>シュクジツ</t>
    </rPh>
    <rPh sb="16" eb="18">
      <t>シンリョウ</t>
    </rPh>
    <rPh sb="23" eb="24">
      <t>ウミ</t>
    </rPh>
    <rPh sb="25" eb="26">
      <t>ヒ</t>
    </rPh>
    <rPh sb="33" eb="35">
      <t>シュウブン</t>
    </rPh>
    <rPh sb="36" eb="37">
      <t>ヒ</t>
    </rPh>
    <rPh sb="37" eb="41">
      <t>フリカエキュウジツ</t>
    </rPh>
    <rPh sb="48" eb="50">
      <t>ブンカ</t>
    </rPh>
    <rPh sb="51" eb="52">
      <t>ヒ</t>
    </rPh>
    <rPh sb="52" eb="54">
      <t>フリカエ</t>
    </rPh>
    <rPh sb="54" eb="56">
      <t>キュウジツ</t>
    </rPh>
    <rPh sb="63" eb="67">
      <t>ケンコクキネン</t>
    </rPh>
    <rPh sb="68" eb="69">
      <t>ヒ</t>
    </rPh>
    <phoneticPr fontId="1"/>
  </si>
  <si>
    <t>【やさしい日本語】https://www.kchnet.or.jp/community/jushin_gaikokujin/
【英語】http://www.kchnet.or.jp/en/index.html</t>
    <rPh sb="5" eb="8">
      <t>ニホンゴ</t>
    </rPh>
    <rPh sb="64" eb="66">
      <t>エイゴ</t>
    </rPh>
    <phoneticPr fontId="1"/>
  </si>
  <si>
    <t>内科、消化器内科、腫瘍内科、脳神経内科、呼吸器内科、糖尿病内科、腎臓内科、血液内科、内分泌・代謝内科、リウマチ科、精神科　小児科、外科、整形外科、脳神経外科、呼吸器外科、産婦人科、泌尿器科、眼科、耳鼻咽喉科、頭頸部外科、形成外科、美容外科　皮膚科、放射線診断科、放射線治療科、放射線科、麻酔科、救急科、リハビリテーション科、緩和ケア外科、臨床検査科、病理診断科　循環器内科、心臓血管外科、歯科、小児歯科、歯科口腔外科、消化器外科、乳腺外科、小児外科
：22か国語（EN,ZH,ES,PT,KO,VI,TH,RU,NE,FR,TL,ID,DE,IT,MS,KM,MY,MN,SI,HI,BN,UR）
※電話通訳サービス
※うち7言語はビデオ通訳対応（EN,ZH,ES,KO,PT：24時間365日、VI,NE：平日9:00～17:30）</t>
    <rPh sb="229" eb="231">
      <t>コクゴ</t>
    </rPh>
    <rPh sb="300" eb="304">
      <t>デンワツウヤク</t>
    </rPh>
    <rPh sb="313" eb="315">
      <t>ゲンゴ</t>
    </rPh>
    <rPh sb="319" eb="323">
      <t>ツウヤクタイオウ</t>
    </rPh>
    <rPh sb="341" eb="343">
      <t>ジカン</t>
    </rPh>
    <rPh sb="346" eb="347">
      <t>ニチ</t>
    </rPh>
    <rPh sb="354" eb="356">
      <t>ヘイジツ</t>
    </rPh>
    <phoneticPr fontId="1"/>
  </si>
  <si>
    <t>VISA、MASTER、AMEX、DinersClub、JCB、DC、UFJ、DISCOVER、NICOS、MUFG</t>
    <phoneticPr fontId="13"/>
  </si>
  <si>
    <t>全診療科：22か国語（EN,ZH,ES,PT,KO,VI,TH,RU,NE,FR,TL,ID,DE,IT,MS,KM,MY,MN,SI,HI,BN,UR）
※電話通訳サービス
※うち7言語はビデオ通訳対応（EN,ZH,ES,KO,PT：24時間365日、VI,NE：平日9:00～17:30）</t>
    <rPh sb="0" eb="4">
      <t>ゼンシンリョウカ</t>
    </rPh>
    <rPh sb="8" eb="10">
      <t>コクゴ</t>
    </rPh>
    <rPh sb="79" eb="83">
      <t>デンワツウヤク</t>
    </rPh>
    <rPh sb="92" eb="94">
      <t>ゲンゴ</t>
    </rPh>
    <rPh sb="98" eb="102">
      <t>ツウヤクタイオウ</t>
    </rPh>
    <rPh sb="120" eb="122">
      <t>ジカン</t>
    </rPh>
    <rPh sb="125" eb="126">
      <t>ニチ</t>
    </rPh>
    <rPh sb="133" eb="135">
      <t>ヘイジツ</t>
    </rPh>
    <phoneticPr fontId="1"/>
  </si>
  <si>
    <t>やさしい日本語/24時間×365日</t>
    <rPh sb="4" eb="7">
      <t>ニホンゴ</t>
    </rPh>
    <phoneticPr fontId="1"/>
  </si>
  <si>
    <t>心臓病センター榊原病院</t>
    <rPh sb="0" eb="3">
      <t>シンゾウビョウ</t>
    </rPh>
    <rPh sb="7" eb="9">
      <t>サカキバラ</t>
    </rPh>
    <rPh sb="9" eb="11">
      <t>ビョウイン</t>
    </rPh>
    <phoneticPr fontId="16"/>
  </si>
  <si>
    <t>The Sakakibara Heart Institute of Okayama</t>
  </si>
  <si>
    <t>700-0804</t>
  </si>
  <si>
    <t>岡山県岡山市北区中井町2-5-1</t>
    <rPh sb="0" eb="3">
      <t>オカヤマケン</t>
    </rPh>
    <rPh sb="3" eb="6">
      <t>オカヤマシ</t>
    </rPh>
    <rPh sb="6" eb="8">
      <t>キタク</t>
    </rPh>
    <rPh sb="8" eb="11">
      <t>ナカイチョウ</t>
    </rPh>
    <phoneticPr fontId="16"/>
  </si>
  <si>
    <t>2-5-1 Nakai-Cho, Kita Ward, Okayama City, Okayama, 700-0804</t>
    <phoneticPr fontId="1"/>
  </si>
  <si>
    <t>086-225-7111</t>
  </si>
  <si>
    <t>月-金8:00-11:00,13:00-15:00　祝除く</t>
    <rPh sb="26" eb="27">
      <t>シュク</t>
    </rPh>
    <rPh sb="27" eb="28">
      <t>ノゾ</t>
    </rPh>
    <phoneticPr fontId="1"/>
  </si>
  <si>
    <t>https://www.sakakibara-hp.com　（日本語）
https://www.sakakibara-hp.com/en/　（英語）</t>
    <rPh sb="31" eb="34">
      <t>ニホンゴ</t>
    </rPh>
    <rPh sb="71" eb="73">
      <t>エイゴ</t>
    </rPh>
    <phoneticPr fontId="16"/>
  </si>
  <si>
    <t>循環器内科：EN
心臓血管外科：EN</t>
    <rPh sb="0" eb="3">
      <t>ジュンカンキ</t>
    </rPh>
    <rPh sb="3" eb="5">
      <t>ナイカ</t>
    </rPh>
    <rPh sb="9" eb="11">
      <t>シンゾウ</t>
    </rPh>
    <rPh sb="11" eb="13">
      <t>ケッカン</t>
    </rPh>
    <rPh sb="13" eb="15">
      <t>ゲカ</t>
    </rPh>
    <phoneticPr fontId="1"/>
  </si>
  <si>
    <t>33岡山県</t>
    <phoneticPr fontId="18"/>
  </si>
  <si>
    <t>津山中央病院</t>
  </si>
  <si>
    <t>Tsuyama Central Hospital</t>
  </si>
  <si>
    <t>708-0841</t>
  </si>
  <si>
    <t>岡山県津山市川崎1756</t>
  </si>
  <si>
    <t>1756 Kawasaki, Tsuyama City, Okayama, 708-0841</t>
    <phoneticPr fontId="1"/>
  </si>
  <si>
    <t>0868-21-8111</t>
  </si>
  <si>
    <t>月-金8:30-11:30(午後は予約制)　救急外来24時間対応　土日・祝日：救急外来24時間対応</t>
    <rPh sb="22" eb="24">
      <t>キュウキュウ</t>
    </rPh>
    <rPh sb="24" eb="26">
      <t>ガイライ</t>
    </rPh>
    <rPh sb="28" eb="30">
      <t>ジカン</t>
    </rPh>
    <rPh sb="30" eb="32">
      <t>タイオウ</t>
    </rPh>
    <rPh sb="33" eb="35">
      <t>ドニチ</t>
    </rPh>
    <rPh sb="36" eb="38">
      <t>シュクジツ</t>
    </rPh>
    <phoneticPr fontId="9"/>
  </si>
  <si>
    <t>http://www.tch.or.jp(日本語)
http://en.tch.or.jp/index.html(英語)_x000D_
http://cn.tch.or.jp/index.html(中国語)</t>
    <phoneticPr fontId="1"/>
  </si>
  <si>
    <t>救急科：EN,ZH、内科:EN,ZH、外科:EN,ZH、小児科:EN,ZH、皮膚科：EN,ZH、脳神経外科：EN,ZH、泌尿器科：EN,ZH
整形外科：EN,ZH、耳鼻咽喉科：EN,ZH、産科：EN,ZH、婦人科：EN,ZH、その他：EN,ZH</t>
    <phoneticPr fontId="13"/>
  </si>
  <si>
    <t>第三次救急医療機関（救命救急センター）</t>
    <rPh sb="1" eb="2">
      <t>３</t>
    </rPh>
    <rPh sb="10" eb="14">
      <t>キュウメイキュウキュウ</t>
    </rPh>
    <phoneticPr fontId="22"/>
  </si>
  <si>
    <t>EN,ZH／8:30-17:30</t>
    <phoneticPr fontId="13"/>
  </si>
  <si>
    <t>JP／8:30-17:30</t>
    <phoneticPr fontId="1"/>
  </si>
  <si>
    <t>ZH／8:30-17:30</t>
    <phoneticPr fontId="1"/>
  </si>
  <si>
    <t>16か国語（EN,ZH,KO,TH,VI,ID,TL,NE,PT,ES,FR,DE,IT,RU,MS,KM）／電話通訳サービス24時間</t>
    <rPh sb="3" eb="5">
      <t>コクゴ</t>
    </rPh>
    <phoneticPr fontId="8"/>
  </si>
  <si>
    <t>24時間
タブレット</t>
    <rPh sb="2" eb="4">
      <t>ジカン</t>
    </rPh>
    <phoneticPr fontId="13"/>
  </si>
  <si>
    <t>独立行政法人国立病院機構岡山医療センター</t>
  </si>
  <si>
    <t>National Hospital Organization Okayama Medical Center</t>
  </si>
  <si>
    <t>701-1192</t>
  </si>
  <si>
    <t>岡山県岡山市北区田益1711-1</t>
    <phoneticPr fontId="1"/>
  </si>
  <si>
    <t>1711-1 Tamasu, Kita Ward, Okayama City, Okayama, 701-1192</t>
    <phoneticPr fontId="1"/>
  </si>
  <si>
    <t>086-294-9911</t>
  </si>
  <si>
    <t>月-金8:30-11:00</t>
    <phoneticPr fontId="1"/>
  </si>
  <si>
    <t>https://okayama.hosp.go.jp/index.html(日本語)</t>
    <phoneticPr fontId="1"/>
  </si>
  <si>
    <t>内科：EN、外科：EN、小児科：EN、皮膚科：EN、脳神経外科：EN、泌尿科：EN、DE、整形外科：EN、産科：EN、婦人科：EN、歯科：EN、その他：EN</t>
    <phoneticPr fontId="13"/>
  </si>
  <si>
    <t>VISA、MASTER、AMEX、DinersClub、JCB（分割支払い不可）</t>
    <rPh sb="32" eb="36">
      <t>ブンカツシハラ</t>
    </rPh>
    <rPh sb="37" eb="39">
      <t>フカ</t>
    </rPh>
    <phoneticPr fontId="13"/>
  </si>
  <si>
    <t>水島中央病院</t>
    <rPh sb="0" eb="2">
      <t>ミズシマ</t>
    </rPh>
    <rPh sb="2" eb="4">
      <t>チュウオウ</t>
    </rPh>
    <rPh sb="4" eb="6">
      <t>ビョウイン</t>
    </rPh>
    <phoneticPr fontId="16"/>
  </si>
  <si>
    <t>Mizushima Central Hospital</t>
  </si>
  <si>
    <t>712-8064</t>
  </si>
  <si>
    <t>岡山県倉敷市水島青葉町4-5</t>
    <rPh sb="0" eb="3">
      <t>オカヤマケン</t>
    </rPh>
    <rPh sb="3" eb="6">
      <t>クラシキシ</t>
    </rPh>
    <rPh sb="6" eb="8">
      <t>ミズシマ</t>
    </rPh>
    <rPh sb="8" eb="11">
      <t>アオバチョウ</t>
    </rPh>
    <phoneticPr fontId="16"/>
  </si>
  <si>
    <t>4-5 Mizushima-Aobacho, Kurashiki City, Okayama, 712-8064</t>
    <phoneticPr fontId="1"/>
  </si>
  <si>
    <t>086-444-3311</t>
  </si>
  <si>
    <t>月-土8:30-17:00（祝日除く）</t>
    <rPh sb="2" eb="3">
      <t>ド</t>
    </rPh>
    <rPh sb="14" eb="16">
      <t>シュクジツ</t>
    </rPh>
    <rPh sb="16" eb="17">
      <t>ノゾ</t>
    </rPh>
    <phoneticPr fontId="41"/>
  </si>
  <si>
    <t>https://suiwakai-mch.or.jp</t>
    <phoneticPr fontId="1"/>
  </si>
  <si>
    <t>内科：ＥＮ/小児科：ＥＮ/外科：ＥＮ/整形外科：ＥＮ/脳神経外科：ＥＮ/皮膚科：ＥＮ/泌尿器科：ＥＮ</t>
    <rPh sb="0" eb="2">
      <t>ナイカ</t>
    </rPh>
    <phoneticPr fontId="13"/>
  </si>
  <si>
    <t>ENほか16か国語／8:30～17:00</t>
    <rPh sb="7" eb="9">
      <t>コクゴ</t>
    </rPh>
    <phoneticPr fontId="13"/>
  </si>
  <si>
    <t>医療法人ファミリア　みらいクリニック</t>
  </si>
  <si>
    <t>Mirai Clinic</t>
  </si>
  <si>
    <t>703-8267</t>
  </si>
  <si>
    <t>岡山県岡山市中区山崎264-22</t>
    <phoneticPr fontId="1"/>
  </si>
  <si>
    <t>264-22 Yamasaki, Naka Ward, Okayama City, Okayama, 703-8267</t>
    <phoneticPr fontId="1"/>
  </si>
  <si>
    <t>086-897-4708</t>
  </si>
  <si>
    <t>月/火/金9:00-12:30, 15:00-18:30、木/土9:00-12:30、水/祝: 休診</t>
    <phoneticPr fontId="1"/>
  </si>
  <si>
    <t>https://mirai.clinic/</t>
    <phoneticPr fontId="1"/>
  </si>
  <si>
    <t>内科：EN,ZH（医師）、その他18言語：電話翻訳・機械翻訳</t>
    <phoneticPr fontId="1"/>
  </si>
  <si>
    <t>VISA, Master, JCB, AMEX,Diners</t>
  </si>
  <si>
    <t>Paypay, Alipay,銀聯,WeChat Pay</t>
    <phoneticPr fontId="1"/>
  </si>
  <si>
    <t>EN・ID</t>
    <phoneticPr fontId="1"/>
  </si>
  <si>
    <t>19か国語（EN,ZH,KO,PT,ES,VI,TH,RU,TL,FR,HI,MN,NE,ID,FA,MY,YUE,AR,UK）／8:30～24:00</t>
    <rPh sb="3" eb="5">
      <t>コクゴ</t>
    </rPh>
    <phoneticPr fontId="1"/>
  </si>
  <si>
    <t>英語・中国語が話せる医師による外来：診療時間内
機械翻訳：24時間（EN,ZH,KO,PT,ES,VI,TH,RU,TL,FR,HI,MN,NE,ID,FA,MY,YUE,AR）</t>
    <phoneticPr fontId="13"/>
  </si>
  <si>
    <t>岡山光南病院</t>
    <rPh sb="0" eb="6">
      <t>オカヤマコウナンビョウイン</t>
    </rPh>
    <phoneticPr fontId="16"/>
  </si>
  <si>
    <t>Okayama Kounan Hospital</t>
  </si>
  <si>
    <t>701-0211</t>
    <phoneticPr fontId="13"/>
  </si>
  <si>
    <t>岡山県岡山市南区東畦767番地3</t>
    <rPh sb="0" eb="15">
      <t>オカヤマケンオカヤマシミナミクヒガシウネ767バンチ</t>
    </rPh>
    <phoneticPr fontId="16"/>
  </si>
  <si>
    <t>767-3 Higashiune, Minami Ward, Okayama City, Okayama, 701-0211</t>
    <phoneticPr fontId="1"/>
  </si>
  <si>
    <t>086-282-0555</t>
    <phoneticPr fontId="16"/>
  </si>
  <si>
    <t>月-金9:00-17:00</t>
    <phoneticPr fontId="19"/>
  </si>
  <si>
    <t>https://www.kounan-hp.jp/　(日本語)</t>
    <phoneticPr fontId="1"/>
  </si>
  <si>
    <t>内科：EN　タブレット利用による医療通訳サービス利用により多言語対応</t>
    <rPh sb="11" eb="13">
      <t>リヨウ</t>
    </rPh>
    <phoneticPr fontId="1"/>
  </si>
  <si>
    <t>通訳機/9:00～17:00</t>
    <rPh sb="0" eb="2">
      <t>ツウヤク</t>
    </rPh>
    <rPh sb="2" eb="3">
      <t>キ</t>
    </rPh>
    <phoneticPr fontId="1"/>
  </si>
  <si>
    <t>診療時間内　VI・TH・RU・TL・FR・HI・MN・NE・ID・・MY・AR・UK・KM・DE・IT・MS</t>
    <phoneticPr fontId="30"/>
  </si>
  <si>
    <t>タブレットによる医療通訳サービス利用より多言語対応</t>
    <rPh sb="16" eb="18">
      <t>リヨウ</t>
    </rPh>
    <rPh sb="20" eb="25">
      <t>タゲンゴタイオウ</t>
    </rPh>
    <phoneticPr fontId="1"/>
  </si>
  <si>
    <t>高梁市国民健康保険成羽病院</t>
    <rPh sb="0" eb="3">
      <t>タカハシシ</t>
    </rPh>
    <rPh sb="3" eb="13">
      <t>コクミンケンコウホケンナリワビョウイン</t>
    </rPh>
    <phoneticPr fontId="16"/>
  </si>
  <si>
    <t>National Health Insurance Takahashi City Nariwa Hospital</t>
  </si>
  <si>
    <t>716-0111</t>
  </si>
  <si>
    <t>岡山県高梁市成羽町下原301番地</t>
    <rPh sb="0" eb="3">
      <t>オカヤマケン</t>
    </rPh>
    <rPh sb="3" eb="6">
      <t>タカハシシ</t>
    </rPh>
    <rPh sb="6" eb="9">
      <t>ナリワチョウ</t>
    </rPh>
    <rPh sb="9" eb="11">
      <t>シモハラ</t>
    </rPh>
    <rPh sb="14" eb="16">
      <t>バンチ</t>
    </rPh>
    <phoneticPr fontId="16"/>
  </si>
  <si>
    <t>301 Shimohara, Nariwa-town, Takahashi City, Okayama, 716-0111</t>
    <phoneticPr fontId="1"/>
  </si>
  <si>
    <t>0866-42-3111</t>
  </si>
  <si>
    <t>月-金8:30-11:30,13:30-16:30</t>
    <rPh sb="0" eb="1">
      <t>ゲツ</t>
    </rPh>
    <rPh sb="2" eb="3">
      <t>キン</t>
    </rPh>
    <phoneticPr fontId="33"/>
  </si>
  <si>
    <t>https://www.city.takahashi.lg.jp/site/nariwahospital/</t>
    <phoneticPr fontId="1"/>
  </si>
  <si>
    <t>内科：翻訳機能を使用</t>
    <rPh sb="0" eb="2">
      <t>ナイカ</t>
    </rPh>
    <rPh sb="3" eb="5">
      <t>ホンヤク</t>
    </rPh>
    <rPh sb="5" eb="7">
      <t>キノウ</t>
    </rPh>
    <rPh sb="8" eb="10">
      <t>シヨウ</t>
    </rPh>
    <phoneticPr fontId="1"/>
  </si>
  <si>
    <t>翻訳機能を使用/平日の受付時間内のみ</t>
    <rPh sb="0" eb="2">
      <t>ホンヤク</t>
    </rPh>
    <rPh sb="2" eb="4">
      <t>キノウ</t>
    </rPh>
    <rPh sb="5" eb="7">
      <t>シヨウ</t>
    </rPh>
    <rPh sb="8" eb="10">
      <t>ヘイジツ</t>
    </rPh>
    <rPh sb="11" eb="13">
      <t>ウケツケ</t>
    </rPh>
    <rPh sb="13" eb="15">
      <t>ジカン</t>
    </rPh>
    <rPh sb="15" eb="16">
      <t>ナイ</t>
    </rPh>
    <phoneticPr fontId="13"/>
  </si>
  <si>
    <t>西口アーバンクリニック</t>
    <rPh sb="0" eb="2">
      <t>ニシグチ</t>
    </rPh>
    <phoneticPr fontId="1"/>
  </si>
  <si>
    <t>Urban Clinic Okayama Station West</t>
  </si>
  <si>
    <t>700-0024</t>
  </si>
  <si>
    <t>岡山県岡山市北区駅元町22-18くすの木ビル3F</t>
  </si>
  <si>
    <t>Kusunoki Building 3F, 22-18 Ekimotomachi, Kita Ward, Okayama City, Okayama, 700-0024</t>
    <phoneticPr fontId="1"/>
  </si>
  <si>
    <t>086-239-8850</t>
  </si>
  <si>
    <t>月ｰ金/9:00ｰ13:00･15:00ｰ19:00、土/9:00ｰ13:00</t>
    <phoneticPr fontId="30"/>
  </si>
  <si>
    <t>https://www.urbanclinic-west.jp/</t>
  </si>
  <si>
    <t>VISA、MASTER、AMEX、DINERS、JCB、</t>
    <phoneticPr fontId="30"/>
  </si>
  <si>
    <t xml:space="preserve">中国銀聯, Wechat Pay, </t>
    <phoneticPr fontId="30"/>
  </si>
  <si>
    <t>診療時間内　EN・ZH・KO・PT・ES・VI・TH・RU・TL・FR・HI・MN・NE・ID・FA・MY・YUE・AR・UK</t>
    <rPh sb="0" eb="2">
      <t xml:space="preserve">シンリョウ </t>
    </rPh>
    <rPh sb="2" eb="5">
      <t xml:space="preserve">ジカンナイ </t>
    </rPh>
    <phoneticPr fontId="2"/>
  </si>
  <si>
    <t>有(英語で診療出来る医師が在籍）</t>
    <phoneticPr fontId="1"/>
  </si>
  <si>
    <t>医療法人　筒井医院</t>
    <rPh sb="0" eb="4">
      <t>イリョウホウジン</t>
    </rPh>
    <rPh sb="5" eb="9">
      <t>ツツイイイン</t>
    </rPh>
    <phoneticPr fontId="1"/>
  </si>
  <si>
    <t>Tsutsui Medical Clinic</t>
  </si>
  <si>
    <t>714-1227</t>
  </si>
  <si>
    <t>岡山県小田郡矢掛町小田5526-7</t>
  </si>
  <si>
    <t>5526-7, Oda, Yakage Town, Okayama, 714-1227</t>
    <phoneticPr fontId="1"/>
  </si>
  <si>
    <t>0866-82-3113</t>
  </si>
  <si>
    <t>月火水金/8:45-12:00, 16:00-18:15　木土/8:45-12:00</t>
    <phoneticPr fontId="30"/>
  </si>
  <si>
    <t>https://tsutsui-iin.jp</t>
  </si>
  <si>
    <t>外科、内科、皮膚科、乳腺外科：EN
その他、基本的にgoogle翻訳が対応可能な言語</t>
    <rPh sb="0" eb="2">
      <t>ゲカ</t>
    </rPh>
    <rPh sb="3" eb="5">
      <t>ナイカ</t>
    </rPh>
    <rPh sb="6" eb="9">
      <t>ヒフカ</t>
    </rPh>
    <rPh sb="10" eb="14">
      <t>ニュウセンゲカ</t>
    </rPh>
    <rPh sb="20" eb="21">
      <t>タ</t>
    </rPh>
    <rPh sb="22" eb="25">
      <t>キホンテキ</t>
    </rPh>
    <rPh sb="32" eb="34">
      <t>ホンヤク</t>
    </rPh>
    <rPh sb="35" eb="37">
      <t>タイオウ</t>
    </rPh>
    <rPh sb="37" eb="39">
      <t>カノウ</t>
    </rPh>
    <rPh sb="40" eb="42">
      <t>ゲンゴ</t>
    </rPh>
    <phoneticPr fontId="9"/>
  </si>
  <si>
    <t>VISA, MASTER, AMEX, Diners, DISCOVER</t>
  </si>
  <si>
    <t>常時　英語を話せる医師と事務員による外来：EN　基本的にはgoogle翻訳等により対応可能</t>
  </si>
  <si>
    <t>34広島県</t>
  </si>
  <si>
    <t>Araki Neurosurgical Hospital</t>
  </si>
  <si>
    <t>〒733-0821</t>
    <phoneticPr fontId="1"/>
  </si>
  <si>
    <t>広島市西区庚午北2丁目8番7号</t>
    <rPh sb="0" eb="2">
      <t>ヒロシマ</t>
    </rPh>
    <rPh sb="2" eb="3">
      <t>シ</t>
    </rPh>
    <rPh sb="3" eb="5">
      <t>ニシク</t>
    </rPh>
    <rPh sb="5" eb="8">
      <t>コウゴキタ</t>
    </rPh>
    <rPh sb="9" eb="11">
      <t>チョウメ</t>
    </rPh>
    <rPh sb="12" eb="13">
      <t>バン</t>
    </rPh>
    <rPh sb="14" eb="15">
      <t>ゴウ</t>
    </rPh>
    <phoneticPr fontId="13"/>
  </si>
  <si>
    <t>2-8-7, Kogokita, Nishi-ku, Hiroshima-shi, Hiroshima, 733-0821</t>
  </si>
  <si>
    <t>082-272-1114</t>
  </si>
  <si>
    <t>http://arakihp.jp (日本語)</t>
  </si>
  <si>
    <t>脳神経外科：EN，ZH，VI，MS
脳神経内科：EN，ZH，VI，MS
外科：EN，ZH，VI，MS
消化器内科：EN，ZH，VI，MS
循環器内科：EN，ZH，VI，MS
リハビリテーション科：EN，ZH，VI，MS</t>
    <rPh sb="18" eb="21">
      <t>ノウシンケイ</t>
    </rPh>
    <rPh sb="21" eb="23">
      <t>ナイカ</t>
    </rPh>
    <rPh sb="36" eb="38">
      <t>ゲカ</t>
    </rPh>
    <rPh sb="51" eb="54">
      <t>ショウカキ</t>
    </rPh>
    <rPh sb="54" eb="56">
      <t>ナイカ</t>
    </rPh>
    <rPh sb="69" eb="72">
      <t>ジュンカンキ</t>
    </rPh>
    <rPh sb="72" eb="74">
      <t>ナイカ</t>
    </rPh>
    <rPh sb="96" eb="97">
      <t>カ</t>
    </rPh>
    <phoneticPr fontId="13"/>
  </si>
  <si>
    <t>月～土9:00～18:00　EN，ZH，VI，MS</t>
    <rPh sb="0" eb="1">
      <t>ゲツ</t>
    </rPh>
    <rPh sb="2" eb="3">
      <t>ド</t>
    </rPh>
    <phoneticPr fontId="13"/>
  </si>
  <si>
    <t>今村メモリアルクリニック</t>
    <rPh sb="0" eb="2">
      <t>イマムラ</t>
    </rPh>
    <phoneticPr fontId="13"/>
  </si>
  <si>
    <t>Imamura memorial clinic</t>
    <phoneticPr fontId="1"/>
  </si>
  <si>
    <t>〒731-1533</t>
  </si>
  <si>
    <t>広島県山県郡北広島町有田1532</t>
  </si>
  <si>
    <t>1532 Arida, Kitahiroshima-cho, Yamagata-gun, Hiroshima, 731-1533</t>
  </si>
  <si>
    <t>0826-72-7701</t>
  </si>
  <si>
    <t>月/火/水/金:9:00-12:30,14:30-17:00
木:9:00-12:30
土:9:00-13:00</t>
  </si>
  <si>
    <t>3401 広島</t>
  </si>
  <si>
    <t>HIROSHIMA HIRAMATSU HOSPITAL</t>
  </si>
  <si>
    <t>〒732-0816</t>
  </si>
  <si>
    <t>広島市南区比治山本町11番27号</t>
    <rPh sb="2" eb="3">
      <t>シ</t>
    </rPh>
    <phoneticPr fontId="13"/>
  </si>
  <si>
    <t>11-27 Hijiyama Hommachi, Minami-ku Hiroshima, 732-0816</t>
  </si>
  <si>
    <t>082-256-3650</t>
  </si>
  <si>
    <t>月-金:8:30-12:30,13:30-17:45
土:8:30-12:00(受付時間は、診療科により異なる)</t>
  </si>
  <si>
    <t>http://www.marimokai.or.jp/ (日本語)</t>
  </si>
  <si>
    <t>内科：EN
外科：EN
脳神経外科：EN
整形外科：EN
歯科：EN
その他：EN</t>
  </si>
  <si>
    <t>医療法人川口クリニック</t>
    <rPh sb="0" eb="2">
      <t>イリョウ</t>
    </rPh>
    <rPh sb="2" eb="4">
      <t>ホウジン</t>
    </rPh>
    <rPh sb="4" eb="6">
      <t>カワグチ</t>
    </rPh>
    <phoneticPr fontId="13"/>
  </si>
  <si>
    <t>Medical Corporation Kawaguchi Clinic</t>
  </si>
  <si>
    <t xml:space="preserve">〒733-0822 </t>
  </si>
  <si>
    <t>広島市西区庚午中3丁目6番11号</t>
  </si>
  <si>
    <t>3-6-11, Kogonaka, Nishi-ward, Hiroshima-city, Hiroshima, 733-0822</t>
  </si>
  <si>
    <t>082-274-6655</t>
  </si>
  <si>
    <t>月/火/水/金:8:30-13:00，14:30-18:00
木/土:8:30-13:00</t>
    <rPh sb="33" eb="34">
      <t>ド</t>
    </rPh>
    <phoneticPr fontId="13"/>
  </si>
  <si>
    <t>医療法人社団　花園医療福祉会　花園クリニック</t>
    <phoneticPr fontId="1"/>
  </si>
  <si>
    <t>Hanazono Clinic</t>
  </si>
  <si>
    <t xml:space="preserve">〒720-0803 </t>
  </si>
  <si>
    <t>広島県福山市花園町1丁目3番9号</t>
  </si>
  <si>
    <t xml:space="preserve">1-3-9, Hanazono-cho, Fukuyama-city, Hiroshima, 720-0803 </t>
  </si>
  <si>
    <t>084-932-6303</t>
  </si>
  <si>
    <t>月-金:9:00-13:00,15:00-18:00
土:9:00-13:00</t>
  </si>
  <si>
    <t>http://www.hanamk.jp (日本語)</t>
  </si>
  <si>
    <t>診療時間内:EN</t>
    <rPh sb="0" eb="2">
      <t>シンリョウ</t>
    </rPh>
    <rPh sb="2" eb="4">
      <t>ジカン</t>
    </rPh>
    <rPh sb="4" eb="5">
      <t>ナイ</t>
    </rPh>
    <phoneticPr fontId="13"/>
  </si>
  <si>
    <t>おぐら小児科</t>
    <phoneticPr fontId="1"/>
  </si>
  <si>
    <t>Ogura Pediatric Clinic</t>
  </si>
  <si>
    <t xml:space="preserve">〒729-0141 </t>
  </si>
  <si>
    <t>広島県尾道市高須町4803番8号</t>
  </si>
  <si>
    <t>4803-8, Takasu-cho, Onomichi city, Hiroshima, 729-0141</t>
  </si>
  <si>
    <t>0848-20-2370</t>
  </si>
  <si>
    <t>9:00-12:00,15:00-18:00</t>
  </si>
  <si>
    <t>県立安芸津病院</t>
    <phoneticPr fontId="1"/>
  </si>
  <si>
    <t>Hiroshima Prefecture Akitsu Hospital</t>
  </si>
  <si>
    <t xml:space="preserve">〒739-2402 </t>
  </si>
  <si>
    <t>広島県東広島市安芸津町三津4388番地</t>
  </si>
  <si>
    <t>4388 Mitsu Akitsucho , Higashihiroshima, Hiroshima, 739-2402</t>
  </si>
  <si>
    <t>0846-45-0055</t>
  </si>
  <si>
    <t>http://www.hpakitu.jp/ (日本語)</t>
  </si>
  <si>
    <t>県立広島病院</t>
    <phoneticPr fontId="1"/>
  </si>
  <si>
    <t>Hiroshima Prefectural Hospital</t>
  </si>
  <si>
    <t xml:space="preserve">〒734-8530 </t>
  </si>
  <si>
    <t>広島県広島市南区宇品神田一丁目5番54号</t>
  </si>
  <si>
    <t>1-5-54 Ujina Kanda, Minami-ku, Hiroshima, Hiroshima, 734-8530</t>
  </si>
  <si>
    <t>082-254-1818</t>
  </si>
  <si>
    <t>月-金:8:30-11:00
（午後の受付時間は、診療科や曜日により異なる、救急外来24時間対応）</t>
  </si>
  <si>
    <t>http://www.hph.pref.hiroshima.jp/ (日本語)</t>
  </si>
  <si>
    <t>VISA、
MASTER、
AMEX、
Diners Club、
JCB</t>
  </si>
  <si>
    <t>社会医療法人 里仁会 興生総合病院</t>
    <phoneticPr fontId="1"/>
  </si>
  <si>
    <t>Rijinkai Medical Foundation Socio-Merdical Corporation Kousei General Hospital</t>
  </si>
  <si>
    <t xml:space="preserve">〒723-8686 </t>
  </si>
  <si>
    <t>広島県三原市円一町2丁目5番1号</t>
  </si>
  <si>
    <t>2-5-1 Enich-icho, Mihara-shi, Hiroshima-ken, 723-8686</t>
  </si>
  <si>
    <t>0848-63-5500</t>
  </si>
  <si>
    <t>月-金:8:00-12:00,13:30-17:00
土:8:00-12:00</t>
    <phoneticPr fontId="1"/>
  </si>
  <si>
    <t>http://kohsei-hp.jp (日本語)</t>
  </si>
  <si>
    <t>救急科：EN
外科：EN
内科：EN
小児科：EN
皮膚科：EN
脳神経外科：EN
泌尿器科：EN
整形外科：EN
眼科：EN
耳鼻咽喉科：EN
産婦人科：EN
歯科：EN
心臓血管外科：EN
循環器内科：EN</t>
    <rPh sb="7" eb="9">
      <t>ゲカ</t>
    </rPh>
    <rPh sb="13" eb="15">
      <t>ナイカ</t>
    </rPh>
    <rPh sb="73" eb="77">
      <t>サンフジンカ</t>
    </rPh>
    <rPh sb="87" eb="89">
      <t>シンゾウ</t>
    </rPh>
    <rPh sb="89" eb="91">
      <t>ケッカン</t>
    </rPh>
    <rPh sb="91" eb="93">
      <t>ゲカ</t>
    </rPh>
    <rPh sb="97" eb="100">
      <t>ジュンカンキ</t>
    </rPh>
    <rPh sb="100" eb="102">
      <t>ナイカ</t>
    </rPh>
    <phoneticPr fontId="13"/>
  </si>
  <si>
    <t>VISA、
MASTER、AMEX、JCB、Diners Club</t>
    <phoneticPr fontId="1"/>
  </si>
  <si>
    <t>EN:月-金:8:30-17:00
土:8:30-12:00</t>
    <phoneticPr fontId="13"/>
  </si>
  <si>
    <t>総合病院　庄原赤十字病院</t>
    <phoneticPr fontId="1"/>
  </si>
  <si>
    <t>Japanese Red Cross Society Shobara Hospital</t>
  </si>
  <si>
    <t>〒727-0013</t>
  </si>
  <si>
    <t>広島県庄原市西本町二丁目7番10号</t>
  </si>
  <si>
    <t>2-7-10 Nishihommachi, Shobara, Hiroshima, 727-0013</t>
  </si>
  <si>
    <t>0824-72-3111</t>
  </si>
  <si>
    <t>月-金:8:00-11:00
土日・祝日:救急外来24時間対応</t>
  </si>
  <si>
    <t>http://www.shobara.jrc.or.jp/ (日本語)</t>
  </si>
  <si>
    <t>内科：EN
外科：EN
小児科：EN
皮膚科：EN
脳神経外科：EN
泌尿器科：EN
整形外科：EN
眼科：EN
耳鼻咽喉科：EN
産婦人科：EN
その他：EN</t>
    <rPh sb="66" eb="67">
      <t>サン</t>
    </rPh>
    <phoneticPr fontId="13"/>
  </si>
  <si>
    <t>VISA、
MASTER、AMEX、Diners Club、JCB</t>
  </si>
  <si>
    <t>総合病院 三原赤十字病院</t>
    <phoneticPr fontId="1"/>
  </si>
  <si>
    <t>Mihara Red Cross Hospital</t>
  </si>
  <si>
    <t xml:space="preserve">〒723-8512 </t>
  </si>
  <si>
    <t>2-7-1 Higashimachi, Mihara, Hiroshima, 723-8512</t>
  </si>
  <si>
    <t>0848-64-8111</t>
  </si>
  <si>
    <t>月‐金・第１・３土曜日:
8:00-11:30,12:30-15:30</t>
  </si>
  <si>
    <t>http://mihara.jrc.or.jp/ (日本語)</t>
  </si>
  <si>
    <t>中国電力株式会社 中電病院</t>
    <phoneticPr fontId="1"/>
  </si>
  <si>
    <t>Chuden Hospital, The Chugoku Electric Power Co. Inc</t>
  </si>
  <si>
    <t>〒730-8562</t>
  </si>
  <si>
    <t>広島市中区大手町3丁目4-27</t>
  </si>
  <si>
    <t>3-4-27 Otemachi, Naka-ku, Hiroshima, Hiroshima, 730-8562</t>
  </si>
  <si>
    <t>082-241-8221</t>
  </si>
  <si>
    <t>http://www.energia.co.jp/hospital (日本語)</t>
  </si>
  <si>
    <t>VISA、
MASTER、DC，UC</t>
  </si>
  <si>
    <t>翻訳機を使用した翻訳ＥＮ</t>
    <rPh sb="0" eb="3">
      <t>ホンヤクキ</t>
    </rPh>
    <rPh sb="4" eb="6">
      <t>シヨウ</t>
    </rPh>
    <rPh sb="8" eb="10">
      <t>ホンヤク</t>
    </rPh>
    <phoneticPr fontId="13"/>
  </si>
  <si>
    <t>独立行政法人国立病院機構　呉医療センター・中国がんセンター</t>
    <phoneticPr fontId="1"/>
  </si>
  <si>
    <t>National Hospital Organization Kure Medical Center</t>
  </si>
  <si>
    <t>〒737-0023</t>
  </si>
  <si>
    <t>広島県呉市青山町3-1</t>
  </si>
  <si>
    <t>3-1 Aoyamacho, Kure, Hiroshima, 737-0023</t>
  </si>
  <si>
    <t>0823-22-3111</t>
  </si>
  <si>
    <t>月-金:8:00-11:00
（救急外来24時間対応）</t>
  </si>
  <si>
    <t>http://www.kure-nh.go.jp (日本語・英語)</t>
    <phoneticPr fontId="1"/>
  </si>
  <si>
    <t>内科：EN、内分泌・糖尿病内科：EN、
腎臓内科：EN、血液内科：EN、
腫瘍内科：EN、精神科：EN、
脳神経内科：EN、呼吸器内科：EN、
消化器内科：EN、循環器内科：EN、
小児科：EN、外科：EN、
消化器外科：EN、移植外科：EN、
乳腺外科：EN、整形外科：EN、
形成外科：EN、脳神経外科：EN、
呼吸器外科：EN、心臓血管外科：EN、
小児外科：EN、皮膚科：EN、
眼科：EN、泌尿器科：EN、
産科：EN、婦人科：EN、
耳鼻咽喉科・頭頸部外科：EN、
リハビリテーション科：EN、放射線診断科：EN、
放射線腫瘍科：EN、緩和ケア科：EN、
歯科：EN、歯科口腔外科：EN、
病理診断科：EN、救急科：EN、
リウマチ・膠原病科：EN、麻酔科：EN</t>
    <rPh sb="0" eb="2">
      <t>ナイカ</t>
    </rPh>
    <rPh sb="6" eb="9">
      <t>ナイブンピツ</t>
    </rPh>
    <rPh sb="10" eb="13">
      <t>トウニョウビョウ</t>
    </rPh>
    <rPh sb="13" eb="15">
      <t>ナイカ</t>
    </rPh>
    <rPh sb="20" eb="22">
      <t>ジンゾウ</t>
    </rPh>
    <rPh sb="22" eb="24">
      <t>ナイカ</t>
    </rPh>
    <rPh sb="28" eb="30">
      <t>ケツエキ</t>
    </rPh>
    <rPh sb="30" eb="32">
      <t>ナイカ</t>
    </rPh>
    <rPh sb="37" eb="39">
      <t>シュヨウ</t>
    </rPh>
    <rPh sb="39" eb="41">
      <t>ナイカ</t>
    </rPh>
    <rPh sb="45" eb="48">
      <t>セイシンカ</t>
    </rPh>
    <rPh sb="53" eb="56">
      <t>ノウシンケイ</t>
    </rPh>
    <rPh sb="56" eb="58">
      <t>ナイカ</t>
    </rPh>
    <rPh sb="62" eb="65">
      <t>コキュウキ</t>
    </rPh>
    <rPh sb="65" eb="67">
      <t>ナイカ</t>
    </rPh>
    <rPh sb="72" eb="75">
      <t>ショウカキ</t>
    </rPh>
    <rPh sb="75" eb="77">
      <t>ナイカ</t>
    </rPh>
    <rPh sb="81" eb="84">
      <t>ジュンカンキ</t>
    </rPh>
    <rPh sb="84" eb="86">
      <t>ナイカ</t>
    </rPh>
    <rPh sb="91" eb="94">
      <t>ショウニカ</t>
    </rPh>
    <rPh sb="98" eb="100">
      <t>ゲカ</t>
    </rPh>
    <rPh sb="105" eb="108">
      <t>ショウカキ</t>
    </rPh>
    <rPh sb="108" eb="110">
      <t>ゲカ</t>
    </rPh>
    <rPh sb="114" eb="116">
      <t>イショク</t>
    </rPh>
    <rPh sb="116" eb="118">
      <t>ゲカ</t>
    </rPh>
    <rPh sb="123" eb="125">
      <t>ニュウセン</t>
    </rPh>
    <rPh sb="125" eb="127">
      <t>ゲカ</t>
    </rPh>
    <rPh sb="131" eb="133">
      <t>セイケイ</t>
    </rPh>
    <rPh sb="133" eb="135">
      <t>ゲカ</t>
    </rPh>
    <rPh sb="140" eb="142">
      <t>ケイセイ</t>
    </rPh>
    <rPh sb="142" eb="144">
      <t>ゲカ</t>
    </rPh>
    <rPh sb="148" eb="151">
      <t>ノウシンケイ</t>
    </rPh>
    <rPh sb="151" eb="153">
      <t>ゲカ</t>
    </rPh>
    <rPh sb="158" eb="161">
      <t>コキュウキ</t>
    </rPh>
    <rPh sb="161" eb="163">
      <t>ゲカ</t>
    </rPh>
    <rPh sb="167" eb="169">
      <t>シンゾウ</t>
    </rPh>
    <rPh sb="169" eb="171">
      <t>ケッカン</t>
    </rPh>
    <rPh sb="171" eb="173">
      <t>ゲカ</t>
    </rPh>
    <rPh sb="178" eb="180">
      <t>ショウニ</t>
    </rPh>
    <rPh sb="180" eb="182">
      <t>ゲカ</t>
    </rPh>
    <rPh sb="186" eb="189">
      <t>ヒフカ</t>
    </rPh>
    <rPh sb="194" eb="196">
      <t>ガンカ</t>
    </rPh>
    <rPh sb="200" eb="204">
      <t>ヒニョウキカ</t>
    </rPh>
    <rPh sb="209" eb="211">
      <t>サンカ</t>
    </rPh>
    <rPh sb="215" eb="218">
      <t>フジンカ</t>
    </rPh>
    <rPh sb="223" eb="225">
      <t>ジビ</t>
    </rPh>
    <rPh sb="225" eb="227">
      <t>インコウ</t>
    </rPh>
    <rPh sb="227" eb="228">
      <t>カ</t>
    </rPh>
    <rPh sb="229" eb="232">
      <t>トウケイブ</t>
    </rPh>
    <rPh sb="232" eb="234">
      <t>ゲカ</t>
    </rPh>
    <rPh sb="248" eb="249">
      <t>カ</t>
    </rPh>
    <rPh sb="253" eb="256">
      <t>ホウシャセン</t>
    </rPh>
    <rPh sb="256" eb="258">
      <t>シンダン</t>
    </rPh>
    <rPh sb="258" eb="259">
      <t>カ</t>
    </rPh>
    <rPh sb="264" eb="267">
      <t>ホウシャセン</t>
    </rPh>
    <rPh sb="267" eb="269">
      <t>シュヨウ</t>
    </rPh>
    <rPh sb="269" eb="270">
      <t>カ</t>
    </rPh>
    <rPh sb="274" eb="276">
      <t>カンワ</t>
    </rPh>
    <rPh sb="278" eb="279">
      <t>カ</t>
    </rPh>
    <rPh sb="284" eb="286">
      <t>シカ</t>
    </rPh>
    <rPh sb="290" eb="292">
      <t>シカ</t>
    </rPh>
    <rPh sb="292" eb="294">
      <t>コウクウ</t>
    </rPh>
    <rPh sb="294" eb="296">
      <t>ゲカ</t>
    </rPh>
    <rPh sb="301" eb="303">
      <t>ビョウリ</t>
    </rPh>
    <rPh sb="303" eb="305">
      <t>シンダン</t>
    </rPh>
    <rPh sb="305" eb="306">
      <t>カ</t>
    </rPh>
    <rPh sb="310" eb="312">
      <t>キュウキュウ</t>
    </rPh>
    <rPh sb="312" eb="313">
      <t>カ</t>
    </rPh>
    <rPh sb="323" eb="326">
      <t>コウゲンビョウ</t>
    </rPh>
    <rPh sb="326" eb="327">
      <t>カ</t>
    </rPh>
    <rPh sb="331" eb="334">
      <t>マスイカ</t>
    </rPh>
    <phoneticPr fontId="13"/>
  </si>
  <si>
    <t>VISA、MASTER、AMEX、JCB、DINERS、J-Debit</t>
  </si>
  <si>
    <t>英語・中国語・韓国語・スペイン語・ポルトガル語：24時間対応、ベトナム語：10時～20時対応、フィリピン語：日曜除く10時～20時対応、タイ語：9時～18時対応</t>
  </si>
  <si>
    <t>独立行政法人国立病院機構福山医療センター</t>
    <phoneticPr fontId="1"/>
  </si>
  <si>
    <t>National Hospital Organization Fukuyama Medical Center</t>
  </si>
  <si>
    <t xml:space="preserve">〒720-8520 </t>
  </si>
  <si>
    <t>広島県福山市沖野上町4丁目14-17</t>
  </si>
  <si>
    <t>4-14-17 Okinogamicho, Fukuyama, Hiroshima, 720-8520</t>
  </si>
  <si>
    <t>084-922-0001</t>
  </si>
  <si>
    <t>月-金:8:30-11:00（救急外来24時間対応）
土日・祝日：救急外来24時間対応</t>
    <rPh sb="15" eb="17">
      <t>キュウキュウ</t>
    </rPh>
    <rPh sb="17" eb="19">
      <t>ガイライ</t>
    </rPh>
    <rPh sb="21" eb="23">
      <t>ジカン</t>
    </rPh>
    <rPh sb="23" eb="25">
      <t>タイオウ</t>
    </rPh>
    <rPh sb="27" eb="29">
      <t>ドニチ</t>
    </rPh>
    <rPh sb="30" eb="32">
      <t>シュクジツ</t>
    </rPh>
    <rPh sb="33" eb="35">
      <t>キュウキュウ</t>
    </rPh>
    <rPh sb="35" eb="37">
      <t>ガイライ</t>
    </rPh>
    <rPh sb="39" eb="41">
      <t>ジカン</t>
    </rPh>
    <rPh sb="41" eb="43">
      <t>タイオウ</t>
    </rPh>
    <phoneticPr fontId="13"/>
  </si>
  <si>
    <t>https://fukuyama.hosp.go.jp/　(日本語)
https://fukuyama.hosp.go.jp/english/　(英語)</t>
    <rPh sb="30" eb="33">
      <t>ニホンゴ</t>
    </rPh>
    <rPh sb="73" eb="75">
      <t>エイゴ</t>
    </rPh>
    <phoneticPr fontId="1"/>
  </si>
  <si>
    <t>内科，糖尿病・内分泌内科，肝臓内科，精神科，呼吸器内科，消化器内科，循環器内科，小児科，新生児科，外科，消化管外科，肝胆膵外科，肛門外科，乳腺・内分泌外科，整形外科，形成外科，脳神経外科，呼吸器外科，血管外科，小児外科・小児泌尿器科，皮膚科，泌尿器科，産婦人科，眼科，耳鼻咽喉・頭頸部外科，リハビリテーション科，放射線診断科，放射線治療科，麻酔科，病理診断科:EN,ZH,KO,TH,TL,MY,VI,FR,PT,RU,ES,MN,HI,ID,FA,NE</t>
    <phoneticPr fontId="1"/>
  </si>
  <si>
    <t>VISA、
MASTER、AMEX、Diners Club、JCB，DISCOVER</t>
    <phoneticPr fontId="1"/>
  </si>
  <si>
    <t>月－金8:30～17:15（祝日除く）EN</t>
    <rPh sb="0" eb="1">
      <t>ゲツ</t>
    </rPh>
    <rPh sb="2" eb="3">
      <t>キン</t>
    </rPh>
    <rPh sb="14" eb="16">
      <t>シュクジツ</t>
    </rPh>
    <rPh sb="16" eb="17">
      <t>ノゾ</t>
    </rPh>
    <phoneticPr fontId="13"/>
  </si>
  <si>
    <t>全言語365日
24時間：EN，ZH，KO
8:30～24:00TH，VI，PO，RU,ES
その他言語は予約制</t>
    <rPh sb="0" eb="1">
      <t>ゼン</t>
    </rPh>
    <rPh sb="1" eb="3">
      <t>ゲンゴ</t>
    </rPh>
    <rPh sb="6" eb="7">
      <t>ニチ</t>
    </rPh>
    <rPh sb="10" eb="12">
      <t>ジカン</t>
    </rPh>
    <rPh sb="49" eb="50">
      <t>タ</t>
    </rPh>
    <rPh sb="50" eb="52">
      <t>ゲンゴ</t>
    </rPh>
    <rPh sb="53" eb="56">
      <t>ヨヤクセイ</t>
    </rPh>
    <phoneticPr fontId="13"/>
  </si>
  <si>
    <t>タブレット端末による翻訳24時間365日：EN,ZH,KO,TH,TL,MY,VI,FR,ES,ID</t>
    <rPh sb="5" eb="7">
      <t>タンマツ</t>
    </rPh>
    <rPh sb="10" eb="12">
      <t>ホンヤク</t>
    </rPh>
    <rPh sb="14" eb="16">
      <t>ジカン</t>
    </rPh>
    <rPh sb="19" eb="20">
      <t>ニチ</t>
    </rPh>
    <phoneticPr fontId="13"/>
  </si>
  <si>
    <t>中山内科医院</t>
    <phoneticPr fontId="1"/>
  </si>
  <si>
    <t>Nakayama Internal medicine</t>
  </si>
  <si>
    <t xml:space="preserve">〒739-0321 </t>
  </si>
  <si>
    <t>広島県広島市安芸区中野3丁目9番6号</t>
  </si>
  <si>
    <t xml:space="preserve">3-9-6, Nakano, Aki-ku, Hiroshima-city, Hiroshima, 739-0321 </t>
  </si>
  <si>
    <t>082-892-3118</t>
  </si>
  <si>
    <t>月/火/水/金:8:30-12:30,14:30-18:00
木:8:30-12:30</t>
  </si>
  <si>
    <t>http://prodoc2000.byoinnavi.jp/pc/ (日本語)</t>
  </si>
  <si>
    <t>内科：EN,ZH,KO,PT</t>
  </si>
  <si>
    <t>診療時間内：EN,ZH,KO,PT</t>
    <rPh sb="0" eb="2">
      <t>シンリョウ</t>
    </rPh>
    <rPh sb="2" eb="4">
      <t>ジカン</t>
    </rPh>
    <rPh sb="4" eb="5">
      <t>ナイ</t>
    </rPh>
    <phoneticPr fontId="13"/>
  </si>
  <si>
    <t>診療時間内:EN,ZH,KO,PT</t>
    <rPh sb="0" eb="2">
      <t>シンリョウ</t>
    </rPh>
    <rPh sb="2" eb="4">
      <t>ジカン</t>
    </rPh>
    <rPh sb="4" eb="5">
      <t>ナイ</t>
    </rPh>
    <phoneticPr fontId="13"/>
  </si>
  <si>
    <t>沼隈病院</t>
    <phoneticPr fontId="1"/>
  </si>
  <si>
    <t>Numakuma Hospital</t>
  </si>
  <si>
    <t>〒720-0402</t>
  </si>
  <si>
    <t>広島県福山市沼隈町中山南469-3</t>
  </si>
  <si>
    <t>084-988-1888</t>
  </si>
  <si>
    <t>月-土:9:00-18:00
土日/祝日:救急外来24時間対応</t>
  </si>
  <si>
    <t>http://shounankai.or.jp/ (日本語)</t>
  </si>
  <si>
    <t>内科：EN,KO,TL,VI
外科：EN,KO,TL,VI
整形外科：EN,KO,TL,VI
形成外科：EN,KO,TL,VI
婦人科：EN,KO,TL,VI
泌尿器科：EN,KO,TL,VI
耳鼻咽喉科：EN,KO,TL,VI</t>
    <rPh sb="0" eb="2">
      <t>ナイカ</t>
    </rPh>
    <rPh sb="15" eb="17">
      <t>ゲカ</t>
    </rPh>
    <rPh sb="30" eb="32">
      <t>セイケイ</t>
    </rPh>
    <rPh sb="32" eb="34">
      <t>ゲカ</t>
    </rPh>
    <rPh sb="47" eb="49">
      <t>ケイセイ</t>
    </rPh>
    <rPh sb="49" eb="51">
      <t>ゲカ</t>
    </rPh>
    <rPh sb="64" eb="67">
      <t>フジンカ</t>
    </rPh>
    <rPh sb="80" eb="84">
      <t>ヒニョウキカ</t>
    </rPh>
    <rPh sb="97" eb="99">
      <t>ジビ</t>
    </rPh>
    <rPh sb="99" eb="101">
      <t>インコウ</t>
    </rPh>
    <rPh sb="101" eb="102">
      <t>カ</t>
    </rPh>
    <phoneticPr fontId="13"/>
  </si>
  <si>
    <t>9:00～18:00：EN,KO,TL,VI</t>
  </si>
  <si>
    <t>3404 広島中央</t>
    <rPh sb="5" eb="7">
      <t>ヒロシマ</t>
    </rPh>
    <rPh sb="7" eb="9">
      <t>チュウオウ</t>
    </rPh>
    <phoneticPr fontId="1"/>
  </si>
  <si>
    <t>東広島記念病院</t>
    <phoneticPr fontId="1"/>
  </si>
  <si>
    <t>Higashi-Hiroshima Memorial Hospital</t>
  </si>
  <si>
    <t>〒739-0002</t>
  </si>
  <si>
    <t>広島県東広島市西条町吉行2214</t>
  </si>
  <si>
    <t>2214 Yoshiyuki,Saijo-cho, Higashihiroshima, Hiroshima, 739-0002</t>
  </si>
  <si>
    <t>082-423-6661</t>
  </si>
  <si>
    <t>月/火/水/金:8:45-12:30,14:30-18:00
木:8:45-12:30
土:8:45-12:30,14:00-17:00</t>
  </si>
  <si>
    <t>http://www.hmh.or.jp/ (日本語)</t>
  </si>
  <si>
    <t>内科：EN
リウマチ科：EN
呼吸器内科：EN
消化器内科：EN</t>
    <rPh sb="10" eb="11">
      <t>カ</t>
    </rPh>
    <rPh sb="15" eb="18">
      <t>コキュウキ</t>
    </rPh>
    <rPh sb="18" eb="20">
      <t>ナイカ</t>
    </rPh>
    <rPh sb="24" eb="27">
      <t>ショウカキ</t>
    </rPh>
    <rPh sb="27" eb="29">
      <t>ナイカ</t>
    </rPh>
    <phoneticPr fontId="13"/>
  </si>
  <si>
    <t>VISA、
MASTER、JCB</t>
    <phoneticPr fontId="1"/>
  </si>
  <si>
    <t>音声翻訳機（ポケトーク）を使用し、英語以外の言語も対応可能</t>
    <rPh sb="0" eb="2">
      <t>オンセイ</t>
    </rPh>
    <rPh sb="2" eb="5">
      <t>ホンヤクキ</t>
    </rPh>
    <rPh sb="13" eb="15">
      <t>シヨウ</t>
    </rPh>
    <rPh sb="17" eb="19">
      <t>エイゴ</t>
    </rPh>
    <rPh sb="19" eb="21">
      <t>イガイ</t>
    </rPh>
    <rPh sb="22" eb="24">
      <t>ゲンゴ</t>
    </rPh>
    <rPh sb="25" eb="27">
      <t>タイオウ</t>
    </rPh>
    <rPh sb="27" eb="29">
      <t>カノウ</t>
    </rPh>
    <phoneticPr fontId="1"/>
  </si>
  <si>
    <t>英語など/
診療時間内</t>
    <rPh sb="0" eb="2">
      <t>エイゴ</t>
    </rPh>
    <rPh sb="6" eb="11">
      <t>シンリョウジカンナイ</t>
    </rPh>
    <phoneticPr fontId="1"/>
  </si>
  <si>
    <t>広島県厚生農業協同組合連合会 尾道総合病院</t>
    <phoneticPr fontId="1"/>
  </si>
  <si>
    <t>JA Onomichi General Hospital</t>
  </si>
  <si>
    <t xml:space="preserve">〒722-8508 </t>
  </si>
  <si>
    <t>広島県尾道市平原一丁目10番23号</t>
  </si>
  <si>
    <t>1-10-23 Hirahara, Onomichi, Hiroshima, 722-8508</t>
  </si>
  <si>
    <t>0848-22-8111</t>
  </si>
  <si>
    <t>月-金:8:30-17:00
土日・祝日:救急外来24時間対応</t>
  </si>
  <si>
    <t>http://onomichi-gh.jp/ (日本語)</t>
  </si>
  <si>
    <t>救急科：EN
外科：EN
小児科：EN
精神科：EN
泌尿器科：EN
整形外科：EN
その他：EN</t>
  </si>
  <si>
    <t>広島赤十字・原爆病院</t>
    <phoneticPr fontId="1"/>
  </si>
  <si>
    <t>Hiroshima Red Cross Hospital &amp; Atomic-bomb Survivors Hospital</t>
  </si>
  <si>
    <t>〒730-8619</t>
  </si>
  <si>
    <t>広島市中区千田町1丁目9番6号</t>
  </si>
  <si>
    <t>1-9-6 Sendamachi, Naka-ku, Hiroshima, Hiroshima, 730-8619</t>
  </si>
  <si>
    <t>082-241-3111</t>
  </si>
  <si>
    <t>月-金:8:00-11:00
（救急外来24時間受付）</t>
  </si>
  <si>
    <t>http://www.hiroshima-med.jrc.or.jp/ (日本語)
http://www.hiroshima-med.jrc.or.jp/english/ (英語)</t>
  </si>
  <si>
    <t>内科：EN、ZH、KO、PT、ES
外科：EN、ZH、KO、PT、ES
小児科：EN、ZH、KO、PT、ES
精神科：EN、ZH、KO、PT、ES
皮膚科：EN、ZH、KO、PT、ES
脳神経外科：EN、ZH、KO、PT、ES
泌尿器科：EN、ZH、KO、PT、ES
整形外科：EN、ZH、KO、PT、ES
眼科：EN、ZH、KO、PT、ES
耳鼻咽喉科：EN、ZH、KO、PT、ES
産科：EN、ZH、KO、PT、ES
婦人科：EN、ZH、KO、PT、ES
歯科：EN、ZH、KO、PT、ES
その他：EN、ZH、KO、PT、ES</t>
  </si>
  <si>
    <t>翻訳機による音声翻訳
対応可能時間　24時間　365日
対応可能言語：EN,ZH,KO,ID,MS,ES,PT,FR,DE,TL,NE,VI,TH,PO,RO,SI,HI, IT,AR,UK,LO等</t>
    <rPh sb="0" eb="3">
      <t>ホンヤクキ</t>
    </rPh>
    <rPh sb="6" eb="8">
      <t>オンセイ</t>
    </rPh>
    <rPh sb="8" eb="10">
      <t>ホンヤク</t>
    </rPh>
    <rPh sb="11" eb="13">
      <t>タイオウ</t>
    </rPh>
    <rPh sb="13" eb="15">
      <t>カノウ</t>
    </rPh>
    <rPh sb="15" eb="17">
      <t>ジカン</t>
    </rPh>
    <rPh sb="20" eb="22">
      <t>ジカン</t>
    </rPh>
    <rPh sb="26" eb="27">
      <t>ニチ</t>
    </rPh>
    <rPh sb="29" eb="31">
      <t>タイオウ</t>
    </rPh>
    <rPh sb="31" eb="33">
      <t>カノウ</t>
    </rPh>
    <rPh sb="33" eb="35">
      <t>ゲンゴ</t>
    </rPh>
    <rPh sb="99" eb="100">
      <t>トウ</t>
    </rPh>
    <phoneticPr fontId="13"/>
  </si>
  <si>
    <t>福山市民病院</t>
    <rPh sb="0" eb="2">
      <t>フクヤマ</t>
    </rPh>
    <rPh sb="2" eb="4">
      <t>シミン</t>
    </rPh>
    <rPh sb="4" eb="6">
      <t>ビョウイン</t>
    </rPh>
    <phoneticPr fontId="13"/>
  </si>
  <si>
    <t>Fukuyama City Hospital</t>
  </si>
  <si>
    <t xml:space="preserve">〒721-8511 </t>
  </si>
  <si>
    <t>広島県福山市蔵王町五丁目23-1</t>
  </si>
  <si>
    <t>5-23-1 Zaocho, Fukuyama, Hiroshima, 721-8511</t>
  </si>
  <si>
    <t>084-941-5151</t>
  </si>
  <si>
    <t>月-金:8:30-11:30
日/祝日:救急外来24時間対応</t>
  </si>
  <si>
    <t>http://www.fc-hosp.jp/ (日本語)</t>
  </si>
  <si>
    <t>内科，精神科・精神腫瘍科，脳神経内科，循環器内科，小児科，外科，呼吸器外科，整形外科，形成外科，脳神経外科，心臓血管外科，小児外科，乳腺甲状腺外科，皮膚科，泌尿器科，産婦人科，眼科，耳鼻咽喉・頭頸部外科，腫瘍内科，救急科，歯科口腔外科：EN,ZH,KO,TH,MY,VI,BN,FR,PT,DE,RU,IT,ES</t>
    <rPh sb="0" eb="2">
      <t>ナイカ</t>
    </rPh>
    <rPh sb="3" eb="6">
      <t>セイシンカ</t>
    </rPh>
    <rPh sb="7" eb="9">
      <t>セイシン</t>
    </rPh>
    <rPh sb="9" eb="11">
      <t>シュヨウ</t>
    </rPh>
    <rPh sb="11" eb="12">
      <t>カ</t>
    </rPh>
    <rPh sb="13" eb="16">
      <t>ノウシンケイ</t>
    </rPh>
    <rPh sb="16" eb="18">
      <t>ナイカ</t>
    </rPh>
    <rPh sb="19" eb="22">
      <t>ジュンカンキ</t>
    </rPh>
    <rPh sb="22" eb="24">
      <t>ナイカ</t>
    </rPh>
    <rPh sb="25" eb="28">
      <t>ショウニカ</t>
    </rPh>
    <rPh sb="29" eb="31">
      <t>ゲカ</t>
    </rPh>
    <rPh sb="32" eb="35">
      <t>コキュウキ</t>
    </rPh>
    <rPh sb="35" eb="37">
      <t>ゲカ</t>
    </rPh>
    <rPh sb="38" eb="40">
      <t>セイケイ</t>
    </rPh>
    <rPh sb="40" eb="42">
      <t>ゲカ</t>
    </rPh>
    <rPh sb="43" eb="45">
      <t>ケイセイ</t>
    </rPh>
    <rPh sb="45" eb="47">
      <t>ゲカ</t>
    </rPh>
    <rPh sb="48" eb="51">
      <t>ノウシンケイ</t>
    </rPh>
    <rPh sb="51" eb="53">
      <t>ゲカ</t>
    </rPh>
    <rPh sb="54" eb="56">
      <t>シンゾウ</t>
    </rPh>
    <rPh sb="56" eb="58">
      <t>ケッカン</t>
    </rPh>
    <rPh sb="58" eb="60">
      <t>ゲカ</t>
    </rPh>
    <rPh sb="61" eb="63">
      <t>ショウニ</t>
    </rPh>
    <rPh sb="63" eb="65">
      <t>ゲカ</t>
    </rPh>
    <rPh sb="66" eb="68">
      <t>ニュウセン</t>
    </rPh>
    <rPh sb="68" eb="71">
      <t>コウジョウセン</t>
    </rPh>
    <rPh sb="71" eb="73">
      <t>ゲカ</t>
    </rPh>
    <rPh sb="78" eb="82">
      <t>ヒニョウキカ</t>
    </rPh>
    <rPh sb="83" eb="87">
      <t>サンフジンカ</t>
    </rPh>
    <rPh sb="88" eb="90">
      <t>ガンカ</t>
    </rPh>
    <rPh sb="91" eb="93">
      <t>ジビ</t>
    </rPh>
    <rPh sb="93" eb="95">
      <t>インコウ</t>
    </rPh>
    <rPh sb="96" eb="99">
      <t>トウケイブ</t>
    </rPh>
    <rPh sb="99" eb="100">
      <t>ゲ</t>
    </rPh>
    <rPh sb="100" eb="101">
      <t>カ</t>
    </rPh>
    <rPh sb="102" eb="104">
      <t>シュヨウ</t>
    </rPh>
    <rPh sb="104" eb="106">
      <t>ナイカ</t>
    </rPh>
    <rPh sb="107" eb="109">
      <t>キュウキュウ</t>
    </rPh>
    <rPh sb="109" eb="110">
      <t>カ</t>
    </rPh>
    <rPh sb="111" eb="113">
      <t>シカ</t>
    </rPh>
    <rPh sb="113" eb="115">
      <t>コウクウ</t>
    </rPh>
    <rPh sb="115" eb="117">
      <t>ゲカ</t>
    </rPh>
    <phoneticPr fontId="13"/>
  </si>
  <si>
    <t>VISA、
MASTER、AMEX、Diners Club、JCB、
AMERICAN　EXPRESS</t>
    <phoneticPr fontId="1"/>
  </si>
  <si>
    <t>EN,VI,PT,ES,ZH,RU,TH,KO,TL,HI,NE,FR,ID,MM,MN,FA含む32言語
24時間/毎日</t>
    <rPh sb="47" eb="48">
      <t>フク</t>
    </rPh>
    <rPh sb="51" eb="53">
      <t>ゲンゴ</t>
    </rPh>
    <rPh sb="56" eb="58">
      <t>ジカン</t>
    </rPh>
    <rPh sb="59" eb="61">
      <t>マイニチ</t>
    </rPh>
    <phoneticPr fontId="1"/>
  </si>
  <si>
    <t>言語音声翻訳機：EN,ZH,KO,TH,MY,VI,BN,FR,PT,DE,RU,IT,ES含む109言語
24時間/毎日</t>
    <rPh sb="0" eb="2">
      <t>ゲンゴ</t>
    </rPh>
    <rPh sb="2" eb="4">
      <t>オンセイ</t>
    </rPh>
    <rPh sb="4" eb="7">
      <t>ホンヤクキ</t>
    </rPh>
    <rPh sb="46" eb="47">
      <t>フク</t>
    </rPh>
    <rPh sb="51" eb="53">
      <t>ゲンゴ</t>
    </rPh>
    <rPh sb="56" eb="58">
      <t>ジカン</t>
    </rPh>
    <rPh sb="59" eb="61">
      <t>マイニチ</t>
    </rPh>
    <phoneticPr fontId="1"/>
  </si>
  <si>
    <t>ふなもと内科医院</t>
    <phoneticPr fontId="1"/>
  </si>
  <si>
    <t>Funamoto Clinic</t>
  </si>
  <si>
    <t>〒731-1231</t>
  </si>
  <si>
    <t>広島市安佐北区亀山9丁目13番17号</t>
  </si>
  <si>
    <t xml:space="preserve">9-13-17, Kameyama, Asakita-ku, Hiroshima-city, Hiroshima, 731-1231 </t>
  </si>
  <si>
    <t>082-815-1801</t>
  </si>
  <si>
    <t>月/水/金:8:30-12:30,15:00-18:00
火/木/土:8:30-12:30</t>
  </si>
  <si>
    <t>堀川レディースクリニック</t>
    <phoneticPr fontId="1"/>
  </si>
  <si>
    <t>Horikawa Ladies Clinic</t>
  </si>
  <si>
    <t>〒728-0011</t>
  </si>
  <si>
    <t>広島県三次市十日市西1丁目6番9号</t>
  </si>
  <si>
    <t>1-6-9, Tokaichi-nishi, Miyoshi-city, Hiroshima, 728-0011</t>
  </si>
  <si>
    <t>0824-63-9412</t>
  </si>
  <si>
    <t>月/火/木/金:8:30-12:30,14:00-18:00
水:8:30-12:30</t>
  </si>
  <si>
    <t>婦人科：EN、PT</t>
  </si>
  <si>
    <t>マツダ株式会社マツダ病院</t>
    <phoneticPr fontId="1"/>
  </si>
  <si>
    <t>Mazda Hospital</t>
  </si>
  <si>
    <t>〒735-8585</t>
  </si>
  <si>
    <t>広島県安芸郡府中町青崎南2-15</t>
  </si>
  <si>
    <t>2-15 Aosakiminami, Fuchu-cho, Aki-gun, Hiroshima, 735-8585</t>
    <phoneticPr fontId="1"/>
  </si>
  <si>
    <t>082-565-5000</t>
    <phoneticPr fontId="1"/>
  </si>
  <si>
    <t xml:space="preserve">月-金:8:15-12:00 ,12:45-14:00（救急外来２４時間対応 ）
土日・祝日救急外来２４時間対応
</t>
    <rPh sb="28" eb="30">
      <t>キュウキュウ</t>
    </rPh>
    <rPh sb="30" eb="32">
      <t>ガイライ</t>
    </rPh>
    <rPh sb="34" eb="36">
      <t>ジカン</t>
    </rPh>
    <rPh sb="36" eb="38">
      <t>タイオウ</t>
    </rPh>
    <rPh sb="41" eb="43">
      <t>ドニチ</t>
    </rPh>
    <rPh sb="44" eb="46">
      <t>シュクジツ</t>
    </rPh>
    <rPh sb="46" eb="48">
      <t>キュウキュウ</t>
    </rPh>
    <rPh sb="48" eb="50">
      <t>ガイライ</t>
    </rPh>
    <rPh sb="52" eb="54">
      <t>ジカン</t>
    </rPh>
    <rPh sb="54" eb="56">
      <t>タイオウ</t>
    </rPh>
    <phoneticPr fontId="13"/>
  </si>
  <si>
    <t>http://hospital.mazda.co.jp (日本語)</t>
    <phoneticPr fontId="1"/>
  </si>
  <si>
    <t>循環器内科：EN
消化器内科：EN
呼吸器内科：EN
糖尿病内科：EN
精神科：EN
心療内科：EN
小児科：EN
外科：EN
脳神経外科：EN
整形外科：EN
皮膚科：EN
眼科：EN
耳鼻咽喉科：EN
歯科口腔外科：EN
救急科：EN
麻酔科：EN
放射線科：EN</t>
    <rPh sb="0" eb="3">
      <t>ジュンカンキ</t>
    </rPh>
    <rPh sb="3" eb="5">
      <t>ナイカ</t>
    </rPh>
    <rPh sb="9" eb="12">
      <t>ショウカキ</t>
    </rPh>
    <rPh sb="12" eb="14">
      <t>ナイカ</t>
    </rPh>
    <rPh sb="18" eb="21">
      <t>コキュウキ</t>
    </rPh>
    <rPh sb="21" eb="23">
      <t>ナイカ</t>
    </rPh>
    <rPh sb="27" eb="30">
      <t>トウニョウビョウ</t>
    </rPh>
    <rPh sb="30" eb="32">
      <t>ナイカ</t>
    </rPh>
    <rPh sb="36" eb="39">
      <t>セイシンカ</t>
    </rPh>
    <rPh sb="43" eb="45">
      <t>シンリョウ</t>
    </rPh>
    <rPh sb="45" eb="47">
      <t>ナイカ</t>
    </rPh>
    <rPh sb="51" eb="54">
      <t>ショウニカ</t>
    </rPh>
    <rPh sb="58" eb="60">
      <t>ゲカ</t>
    </rPh>
    <rPh sb="64" eb="67">
      <t>ノウシンケイ</t>
    </rPh>
    <rPh sb="67" eb="69">
      <t>ゲカ</t>
    </rPh>
    <rPh sb="73" eb="75">
      <t>セイケイ</t>
    </rPh>
    <rPh sb="75" eb="77">
      <t>ゲカ</t>
    </rPh>
    <rPh sb="81" eb="84">
      <t>ヒフカ</t>
    </rPh>
    <rPh sb="88" eb="90">
      <t>ガンカ</t>
    </rPh>
    <rPh sb="94" eb="96">
      <t>ジビ</t>
    </rPh>
    <rPh sb="96" eb="98">
      <t>インコウ</t>
    </rPh>
    <rPh sb="98" eb="99">
      <t>カ</t>
    </rPh>
    <rPh sb="103" eb="105">
      <t>シカ</t>
    </rPh>
    <rPh sb="105" eb="107">
      <t>コウクウ</t>
    </rPh>
    <rPh sb="107" eb="109">
      <t>ゲカ</t>
    </rPh>
    <rPh sb="113" eb="115">
      <t>キュウキュウ</t>
    </rPh>
    <rPh sb="115" eb="116">
      <t>カ</t>
    </rPh>
    <rPh sb="120" eb="123">
      <t>マスイカ</t>
    </rPh>
    <rPh sb="127" eb="130">
      <t>ホウシャセン</t>
    </rPh>
    <rPh sb="130" eb="131">
      <t>カ</t>
    </rPh>
    <phoneticPr fontId="13"/>
  </si>
  <si>
    <t>VISA、
MASTER、AMEX、Diners Club、JCB，DISCOVER</t>
  </si>
  <si>
    <t xml:space="preserve">24時間/毎日：EN,CN,KR,VI,PT,ES,RU,TH
その他言語は予約制　8:30～24:00
</t>
    <rPh sb="2" eb="4">
      <t>ジカン</t>
    </rPh>
    <rPh sb="5" eb="7">
      <t>マイニチ</t>
    </rPh>
    <phoneticPr fontId="1"/>
  </si>
  <si>
    <t>タブレット端末による翻訳24時間365日：EN,CN,KR,VI,PT,ES,RU,TH,など</t>
    <rPh sb="5" eb="7">
      <t>タンマツ</t>
    </rPh>
    <rPh sb="10" eb="12">
      <t>ホンヤク</t>
    </rPh>
    <rPh sb="14" eb="16">
      <t>ジカン</t>
    </rPh>
    <rPh sb="19" eb="20">
      <t>ニチ</t>
    </rPh>
    <phoneticPr fontId="13"/>
  </si>
  <si>
    <t>〒732-0057</t>
  </si>
  <si>
    <t>広島市東区二葉の里３丁目1-36</t>
    <rPh sb="0" eb="2">
      <t>ヒロシマ</t>
    </rPh>
    <rPh sb="2" eb="3">
      <t>シ</t>
    </rPh>
    <rPh sb="3" eb="5">
      <t>ヒガシク</t>
    </rPh>
    <rPh sb="5" eb="7">
      <t>フタバ</t>
    </rPh>
    <rPh sb="8" eb="9">
      <t>サト</t>
    </rPh>
    <rPh sb="10" eb="12">
      <t>チョウメ</t>
    </rPh>
    <phoneticPr fontId="13"/>
  </si>
  <si>
    <t>3-1-36 Futabanosato Higashi-ku,Hiroshima-shi,732-0057</t>
    <phoneticPr fontId="1"/>
  </si>
  <si>
    <t>082-262-1171</t>
  </si>
  <si>
    <t>平日8:30～11:30</t>
    <rPh sb="0" eb="2">
      <t>ヘイジツ</t>
    </rPh>
    <phoneticPr fontId="13"/>
  </si>
  <si>
    <t>http://www.jrhh.or.jp/（日本語）</t>
    <rPh sb="23" eb="26">
      <t>ニホンゴ</t>
    </rPh>
    <phoneticPr fontId="13"/>
  </si>
  <si>
    <t>外科：EN
整形外科：EN
消化器内科：EN
循環器内科：EN
呼吸器内科：EN
リウマチ膠原病内科：EN
産婦人科：EN
泌尿器科：EN
皮膚科：EN
耳鼻咽喉科：EN
眼科：EN
小児科：EN</t>
    <rPh sb="0" eb="2">
      <t>ゲカ</t>
    </rPh>
    <rPh sb="6" eb="8">
      <t>セイケイ</t>
    </rPh>
    <rPh sb="8" eb="10">
      <t>ゲカ</t>
    </rPh>
    <rPh sb="14" eb="17">
      <t>ショウカキ</t>
    </rPh>
    <rPh sb="17" eb="19">
      <t>ナイカ</t>
    </rPh>
    <rPh sb="23" eb="26">
      <t>ジュンカンキ</t>
    </rPh>
    <rPh sb="26" eb="28">
      <t>ナイカ</t>
    </rPh>
    <rPh sb="32" eb="35">
      <t>コキュウキ</t>
    </rPh>
    <rPh sb="35" eb="37">
      <t>ナイカ</t>
    </rPh>
    <rPh sb="45" eb="48">
      <t>コウゲンビョウ</t>
    </rPh>
    <rPh sb="48" eb="50">
      <t>ナイカ</t>
    </rPh>
    <rPh sb="54" eb="58">
      <t>サンフジンカ</t>
    </rPh>
    <rPh sb="62" eb="66">
      <t>ヒニョウキカ</t>
    </rPh>
    <rPh sb="70" eb="73">
      <t>ヒフカ</t>
    </rPh>
    <rPh sb="77" eb="79">
      <t>ジビ</t>
    </rPh>
    <rPh sb="79" eb="81">
      <t>インコウ</t>
    </rPh>
    <rPh sb="81" eb="82">
      <t>カ</t>
    </rPh>
    <rPh sb="86" eb="88">
      <t>ガンカ</t>
    </rPh>
    <rPh sb="92" eb="95">
      <t>ショウニカ</t>
    </rPh>
    <phoneticPr fontId="13"/>
  </si>
  <si>
    <t>脳神経センター大田記念病院</t>
    <rPh sb="0" eb="1">
      <t>ノウ</t>
    </rPh>
    <rPh sb="1" eb="3">
      <t>シンケイ</t>
    </rPh>
    <rPh sb="7" eb="9">
      <t>オオタ</t>
    </rPh>
    <rPh sb="9" eb="11">
      <t>キネン</t>
    </rPh>
    <rPh sb="11" eb="13">
      <t>ビョウイン</t>
    </rPh>
    <phoneticPr fontId="13"/>
  </si>
  <si>
    <t>Brain Attack Center Ota Memorial Hospital</t>
  </si>
  <si>
    <t>〒720-0825</t>
    <phoneticPr fontId="1"/>
  </si>
  <si>
    <t>広島県福山市沖野上町3丁目6番28号</t>
    <rPh sb="0" eb="3">
      <t>ヒロシマケン</t>
    </rPh>
    <rPh sb="3" eb="6">
      <t>フクヤマシ</t>
    </rPh>
    <rPh sb="6" eb="10">
      <t>オキノガミチョウ</t>
    </rPh>
    <rPh sb="11" eb="13">
      <t>チョウメ</t>
    </rPh>
    <rPh sb="14" eb="15">
      <t>バン</t>
    </rPh>
    <rPh sb="17" eb="18">
      <t>ゴウ</t>
    </rPh>
    <phoneticPr fontId="13"/>
  </si>
  <si>
    <t>3-6-28 Okinogami-cho,Fukuyama-shi,Hiroshima-Ken</t>
  </si>
  <si>
    <t>084-931-8650</t>
    <phoneticPr fontId="1"/>
  </si>
  <si>
    <t>平日8:30～10:30，13:30～16:00
土曜8:30～11:00
救急外来24時間対応</t>
    <rPh sb="0" eb="2">
      <t>ヘイジツ</t>
    </rPh>
    <rPh sb="25" eb="27">
      <t>ドヨウ</t>
    </rPh>
    <rPh sb="38" eb="40">
      <t>キュウキュウ</t>
    </rPh>
    <rPh sb="40" eb="42">
      <t>ガイライ</t>
    </rPh>
    <rPh sb="44" eb="46">
      <t>ジカン</t>
    </rPh>
    <rPh sb="46" eb="48">
      <t>タイオウ</t>
    </rPh>
    <phoneticPr fontId="13"/>
  </si>
  <si>
    <t>https://otahp.jp/（多言語対応）</t>
    <rPh sb="18" eb="21">
      <t>タゲンゴ</t>
    </rPh>
    <rPh sb="21" eb="23">
      <t>タイオウ</t>
    </rPh>
    <phoneticPr fontId="13"/>
  </si>
  <si>
    <t>内科：EN,ZH,VI
循環器内科：EN,ZH,VI
脳神経内科：EN,ZH,VI
外科：EN,ZH,VI
泌尿器科：EN,ZH,VI
脳神経外科：EN,ZH,VI
整形外科：EN,ZH,VI
形成外科：EN,ZH,VI
リハビリテーション科：EN,ZH,VI
放射線科：EN,ZH,VI
麻酔科：EN,ZH,VI
救急科：EN,ZH,VI
歯科：EN,ZH,VI</t>
    <rPh sb="0" eb="2">
      <t>ナイカ</t>
    </rPh>
    <rPh sb="12" eb="15">
      <t>ジュンカンキ</t>
    </rPh>
    <rPh sb="15" eb="17">
      <t>ナイカ</t>
    </rPh>
    <rPh sb="27" eb="28">
      <t>ノウ</t>
    </rPh>
    <rPh sb="28" eb="30">
      <t>シンケイ</t>
    </rPh>
    <rPh sb="30" eb="32">
      <t>ナイカ</t>
    </rPh>
    <rPh sb="42" eb="44">
      <t>ゲカ</t>
    </rPh>
    <rPh sb="54" eb="58">
      <t>ヒニョウキカ</t>
    </rPh>
    <rPh sb="68" eb="71">
      <t>ノウシンケイ</t>
    </rPh>
    <rPh sb="71" eb="73">
      <t>ゲカ</t>
    </rPh>
    <rPh sb="83" eb="85">
      <t>セイケイ</t>
    </rPh>
    <rPh sb="85" eb="87">
      <t>ゲカ</t>
    </rPh>
    <rPh sb="97" eb="99">
      <t>ケイセイ</t>
    </rPh>
    <rPh sb="99" eb="101">
      <t>ゲカ</t>
    </rPh>
    <rPh sb="120" eb="121">
      <t>カ</t>
    </rPh>
    <rPh sb="131" eb="134">
      <t>ホウシャセン</t>
    </rPh>
    <rPh sb="134" eb="135">
      <t>カ</t>
    </rPh>
    <rPh sb="145" eb="148">
      <t>マスイカ</t>
    </rPh>
    <rPh sb="158" eb="160">
      <t>キュウキュウ</t>
    </rPh>
    <rPh sb="160" eb="161">
      <t>カ</t>
    </rPh>
    <rPh sb="171" eb="173">
      <t>シカ</t>
    </rPh>
    <phoneticPr fontId="13"/>
  </si>
  <si>
    <t>VISA,MASTER,JCB</t>
  </si>
  <si>
    <t>平日8：30～17：30：EN，ZH，VI</t>
    <rPh sb="0" eb="2">
      <t>ヘイジツ</t>
    </rPh>
    <phoneticPr fontId="13"/>
  </si>
  <si>
    <t>大村クリニック</t>
  </si>
  <si>
    <t>Omura Clinic</t>
  </si>
  <si>
    <t>〒731-5126</t>
    <phoneticPr fontId="1"/>
  </si>
  <si>
    <t>広島市佐伯区新宮苑3-32</t>
    <phoneticPr fontId="1"/>
  </si>
  <si>
    <t>3-32 Shingu-en, Saeki-ku, Hiroshima-city</t>
    <phoneticPr fontId="1"/>
  </si>
  <si>
    <t>082-922-0010</t>
    <phoneticPr fontId="1"/>
  </si>
  <si>
    <t>月-金9:00-12:00　14:30-18:00　土9:00-13:00</t>
    <phoneticPr fontId="1"/>
  </si>
  <si>
    <t>https://www.omura-clinic.com/ （日本語）
https://www.omura-clinic.com/english main.htm　（英語）</t>
    <rPh sb="31" eb="34">
      <t>ニホンゴ</t>
    </rPh>
    <rPh sb="83" eb="85">
      <t>エイゴ</t>
    </rPh>
    <phoneticPr fontId="1"/>
  </si>
  <si>
    <t>内科：EN
循環器内科：EN</t>
    <rPh sb="0" eb="2">
      <t>ナイカ</t>
    </rPh>
    <rPh sb="6" eb="9">
      <t>ジュンカンキ</t>
    </rPh>
    <rPh sb="9" eb="11">
      <t>ナイカ</t>
    </rPh>
    <phoneticPr fontId="13"/>
  </si>
  <si>
    <t>初期救急医療機関</t>
    <phoneticPr fontId="1"/>
  </si>
  <si>
    <t>月-金9:00-12:00　14:30-18:00　土9:00-13:00：EN</t>
    <phoneticPr fontId="1"/>
  </si>
  <si>
    <t>月-金9:00-12:00　14:30-18:00　土9:00-13:00：EN，ZH，KO，TH，TL，MY，VI，FR，PT，RU，ES，OTHER（ヒンディー語・モンゴル語・ネパール語・インドネシア語・ペルシャ語・広東語・アラビア語）</t>
    <phoneticPr fontId="1"/>
  </si>
  <si>
    <t>自動翻訳機対応：月-金9:00-12:00　14:30-18:00　土9:00-13:00：EN，ZH，KO，TH，TL，MY，VI，BN，FR，PT，DE，RU，IT，ES，OTHER</t>
    <phoneticPr fontId="1"/>
  </si>
  <si>
    <r>
      <t xml:space="preserve">都道府県
</t>
    </r>
    <r>
      <rPr>
        <b/>
        <sz val="24"/>
        <color rgb="FFFF0000"/>
        <rFont val="ＭＳ Ｐゴシック"/>
        <family val="3"/>
        <charset val="128"/>
      </rPr>
      <t>※</t>
    </r>
    <rPh sb="0" eb="4">
      <t>トドウフケン</t>
    </rPh>
    <phoneticPr fontId="8"/>
  </si>
  <si>
    <r>
      <t xml:space="preserve">二次医療圏
</t>
    </r>
    <r>
      <rPr>
        <b/>
        <sz val="24"/>
        <color rgb="FFFF0000"/>
        <rFont val="ＭＳ Ｐゴシック"/>
        <family val="3"/>
        <charset val="128"/>
      </rPr>
      <t>※</t>
    </r>
    <rPh sb="0" eb="2">
      <t>ニジ</t>
    </rPh>
    <rPh sb="2" eb="4">
      <t>イリョウ</t>
    </rPh>
    <rPh sb="4" eb="5">
      <t>ケン</t>
    </rPh>
    <phoneticPr fontId="9"/>
  </si>
  <si>
    <r>
      <t xml:space="preserve">医療機関
</t>
    </r>
    <r>
      <rPr>
        <b/>
        <sz val="24"/>
        <color rgb="FFFF0000"/>
        <rFont val="ＭＳ Ｐゴシック"/>
        <family val="3"/>
        <charset val="128"/>
      </rPr>
      <t>※</t>
    </r>
    <phoneticPr fontId="1"/>
  </si>
  <si>
    <r>
      <t xml:space="preserve">医療機関(英語)
</t>
    </r>
    <r>
      <rPr>
        <b/>
        <sz val="24"/>
        <color rgb="FFFF0000"/>
        <rFont val="ＭＳ Ｐゴシック"/>
        <family val="3"/>
        <charset val="128"/>
      </rPr>
      <t>※</t>
    </r>
    <phoneticPr fontId="1"/>
  </si>
  <si>
    <r>
      <t xml:space="preserve">郵便番号
</t>
    </r>
    <r>
      <rPr>
        <b/>
        <sz val="24"/>
        <color rgb="FFFF0000"/>
        <rFont val="ＭＳ Ｐゴシック"/>
        <family val="3"/>
        <charset val="128"/>
      </rPr>
      <t>※</t>
    </r>
    <phoneticPr fontId="1"/>
  </si>
  <si>
    <r>
      <t xml:space="preserve">住所
</t>
    </r>
    <r>
      <rPr>
        <b/>
        <sz val="24"/>
        <color rgb="FFFF0000"/>
        <rFont val="ＭＳ Ｐゴシック"/>
        <family val="3"/>
        <charset val="128"/>
      </rPr>
      <t>※</t>
    </r>
    <phoneticPr fontId="1"/>
  </si>
  <si>
    <r>
      <t xml:space="preserve">住所
(英語)
</t>
    </r>
    <r>
      <rPr>
        <b/>
        <sz val="24"/>
        <color rgb="FFFF0000"/>
        <rFont val="ＭＳ Ｐゴシック"/>
        <family val="3"/>
        <charset val="128"/>
      </rPr>
      <t>※</t>
    </r>
    <phoneticPr fontId="9"/>
  </si>
  <si>
    <r>
      <t xml:space="preserve">電話番号
</t>
    </r>
    <r>
      <rPr>
        <b/>
        <sz val="24"/>
        <color rgb="FFFF0000"/>
        <rFont val="ＭＳ Ｐゴシック"/>
        <family val="3"/>
        <charset val="128"/>
      </rPr>
      <t>※</t>
    </r>
    <phoneticPr fontId="1"/>
  </si>
  <si>
    <r>
      <t xml:space="preserve">受付時間
</t>
    </r>
    <r>
      <rPr>
        <b/>
        <sz val="24"/>
        <color rgb="FFFF0000"/>
        <rFont val="ＭＳ Ｐゴシック"/>
        <family val="3"/>
        <charset val="128"/>
      </rPr>
      <t>※</t>
    </r>
    <phoneticPr fontId="1"/>
  </si>
  <si>
    <r>
      <t xml:space="preserve">対応診療科と対応外国語
</t>
    </r>
    <r>
      <rPr>
        <b/>
        <sz val="24"/>
        <color rgb="FFFF0000"/>
        <rFont val="ＭＳ Ｐゴシック"/>
        <family val="3"/>
        <charset val="128"/>
      </rPr>
      <t>※</t>
    </r>
    <phoneticPr fontId="1"/>
  </si>
  <si>
    <r>
      <t xml:space="preserve">２４時間３６５日対応可否
</t>
    </r>
    <r>
      <rPr>
        <b/>
        <sz val="24"/>
        <color rgb="FFFF0000"/>
        <rFont val="ＭＳ Ｐゴシック"/>
        <family val="3"/>
        <charset val="128"/>
      </rPr>
      <t>該当ありに○</t>
    </r>
    <rPh sb="13" eb="15">
      <t>ガイトウ</t>
    </rPh>
    <phoneticPr fontId="1"/>
  </si>
  <si>
    <r>
      <t xml:space="preserve">災害拠点病院
</t>
    </r>
    <r>
      <rPr>
        <b/>
        <sz val="24"/>
        <color rgb="FFFF0000"/>
        <rFont val="ＭＳ Ｐゴシック"/>
        <family val="3"/>
        <charset val="128"/>
      </rPr>
      <t>該当ありに○</t>
    </r>
    <rPh sb="7" eb="9">
      <t>ガイトウ</t>
    </rPh>
    <phoneticPr fontId="1"/>
  </si>
  <si>
    <r>
      <t xml:space="preserve">JMIP
</t>
    </r>
    <r>
      <rPr>
        <b/>
        <sz val="24"/>
        <color rgb="FFFF0000"/>
        <rFont val="ＭＳ Ｐゴシック"/>
        <family val="3"/>
        <charset val="128"/>
      </rPr>
      <t>該当ありに○</t>
    </r>
    <rPh sb="5" eb="7">
      <t>ガイトウ</t>
    </rPh>
    <phoneticPr fontId="1"/>
  </si>
  <si>
    <r>
      <t xml:space="preserve">JIH
</t>
    </r>
    <r>
      <rPr>
        <b/>
        <sz val="24"/>
        <color rgb="FFFF0000"/>
        <rFont val="ＭＳ Ｐゴシック"/>
        <family val="3"/>
        <charset val="128"/>
      </rPr>
      <t>該当ありに○</t>
    </r>
    <rPh sb="4" eb="6">
      <t>ガイトウ</t>
    </rPh>
    <phoneticPr fontId="1"/>
  </si>
  <si>
    <r>
      <t xml:space="preserve">医療機関種別
</t>
    </r>
    <r>
      <rPr>
        <b/>
        <sz val="24"/>
        <color rgb="FFFF0000"/>
        <rFont val="ＭＳ Ｐゴシック"/>
        <family val="3"/>
        <charset val="128"/>
      </rPr>
      <t>※</t>
    </r>
    <phoneticPr fontId="1"/>
  </si>
  <si>
    <r>
      <t xml:space="preserve">外国人患者対応の専門部署
</t>
    </r>
    <r>
      <rPr>
        <b/>
        <sz val="24"/>
        <color rgb="FFFF0000"/>
        <rFont val="ＭＳ Ｐゴシック"/>
        <family val="3"/>
        <charset val="128"/>
      </rPr>
      <t>該当ありに○</t>
    </r>
    <rPh sb="13" eb="15">
      <t>ガイトウ</t>
    </rPh>
    <phoneticPr fontId="1"/>
  </si>
  <si>
    <r>
      <t xml:space="preserve"> 外国人向け医療コーディネーター
</t>
    </r>
    <r>
      <rPr>
        <b/>
        <sz val="24"/>
        <color rgb="FFFF0000"/>
        <rFont val="ＭＳ Ｐゴシック"/>
        <family val="3"/>
        <charset val="128"/>
      </rPr>
      <t>該当ありに○</t>
    </r>
    <rPh sb="17" eb="19">
      <t>ガイトウ</t>
    </rPh>
    <phoneticPr fontId="1"/>
  </si>
  <si>
    <r>
      <t xml:space="preserve">医療通訳者
</t>
    </r>
    <r>
      <rPr>
        <b/>
        <sz val="24"/>
        <color rgb="FFFF0000"/>
        <rFont val="ＭＳ Ｐゴシック"/>
        <family val="3"/>
        <charset val="128"/>
      </rPr>
      <t>該当ありに○</t>
    </r>
    <rPh sb="6" eb="8">
      <t>ガイトウ</t>
    </rPh>
    <phoneticPr fontId="1"/>
  </si>
  <si>
    <r>
      <t xml:space="preserve">遠隔通訳
</t>
    </r>
    <r>
      <rPr>
        <b/>
        <sz val="24"/>
        <color rgb="FFFF0000"/>
        <rFont val="ＭＳ Ｐゴシック"/>
        <family val="3"/>
        <charset val="128"/>
      </rPr>
      <t>該当ありに○</t>
    </r>
    <rPh sb="5" eb="7">
      <t>ガイトウ</t>
    </rPh>
    <phoneticPr fontId="1"/>
  </si>
  <si>
    <r>
      <t xml:space="preserve">その他の言語サポート
</t>
    </r>
    <r>
      <rPr>
        <b/>
        <sz val="24"/>
        <color rgb="FFFF0000"/>
        <rFont val="ＭＳ Ｐゴシック"/>
        <family val="3"/>
        <charset val="128"/>
      </rPr>
      <t>該当ありに○</t>
    </r>
    <rPh sb="11" eb="13">
      <t>ガイトウ</t>
    </rPh>
    <phoneticPr fontId="1"/>
  </si>
  <si>
    <t>35山口県</t>
    <phoneticPr fontId="10"/>
  </si>
  <si>
    <t>独立行政法人国立病院機構岩国医療センター</t>
    <phoneticPr fontId="13"/>
  </si>
  <si>
    <t>NationalHospitalOrganizationIwakuniClinicalCenter</t>
  </si>
  <si>
    <t>740-8510</t>
    <phoneticPr fontId="1"/>
  </si>
  <si>
    <t>山口県岩国市愛宕町1丁目1番1号</t>
    <phoneticPr fontId="13"/>
  </si>
  <si>
    <t>1-1-1,Atago-Machi,Iwakuni,Yamaguchi,740-8510</t>
  </si>
  <si>
    <t>0827-34-1000</t>
  </si>
  <si>
    <t>https://iwakuni.hosp.go.jp/index.html</t>
    <phoneticPr fontId="1"/>
  </si>
  <si>
    <t>救急科：EN、内科：EN、外科：EN、小児科：EN、皮膚科：EN、脳神経外科：EN、泌尿器科：EN、整形外科：EN、耳鼻咽喉科：EN、産科：EN、婦人科：EN</t>
    <phoneticPr fontId="13"/>
  </si>
  <si>
    <t>総合案内で英語対応可。病棟では翻訳機使用。</t>
    <phoneticPr fontId="1"/>
  </si>
  <si>
    <t>医療法人村重内科医院</t>
    <rPh sb="8" eb="10">
      <t>イイン</t>
    </rPh>
    <phoneticPr fontId="13"/>
  </si>
  <si>
    <t>MurashigeClinic</t>
    <phoneticPr fontId="1"/>
  </si>
  <si>
    <t>740-0027</t>
  </si>
  <si>
    <t>山口県岩国市中津町3丁目2番19号</t>
  </si>
  <si>
    <t>3-2-19,Nakatsu,Iwakuni-city,Yamaguchi,740-0027</t>
  </si>
  <si>
    <t>0827-21-8081</t>
  </si>
  <si>
    <t>月・火・水・金:9:00-12:00,14:30-17:30、
木・土:9:00-12:00</t>
  </si>
  <si>
    <t>ふじもと内科クリニック</t>
    <rPh sb="4" eb="6">
      <t>ナイカ</t>
    </rPh>
    <phoneticPr fontId="13"/>
  </si>
  <si>
    <t>FujimotoClinic</t>
  </si>
  <si>
    <t>740-0032</t>
    <phoneticPr fontId="1"/>
  </si>
  <si>
    <t>山口県岩国市尾津町2-22-10</t>
    <rPh sb="6" eb="8">
      <t>オヅ</t>
    </rPh>
    <phoneticPr fontId="13"/>
  </si>
  <si>
    <t>2-22-10,Ozu-machi,Iwakuni-city,Yamaguchi,740-0032</t>
    <phoneticPr fontId="1"/>
  </si>
  <si>
    <t>0827-31-3377</t>
  </si>
  <si>
    <t>月/火/水/金:9:00-12:00,14:00-18:00、_x000D_
木/土:9:00-12:00</t>
  </si>
  <si>
    <t>https://www.sansikai.com/(日本語)</t>
    <phoneticPr fontId="1"/>
  </si>
  <si>
    <t>VISA、JACCS、JCB、AMEX、Diners、Dsicover</t>
    <phoneticPr fontId="13"/>
  </si>
  <si>
    <t>paypay</t>
    <phoneticPr fontId="1"/>
  </si>
  <si>
    <t>独立行政法人地域医療機能推進機構徳山中央病院</t>
    <rPh sb="0" eb="2">
      <t>ドクリツ</t>
    </rPh>
    <rPh sb="2" eb="4">
      <t>ギョウセイ</t>
    </rPh>
    <rPh sb="4" eb="6">
      <t>ホウジン</t>
    </rPh>
    <rPh sb="6" eb="8">
      <t>チイキ</t>
    </rPh>
    <rPh sb="8" eb="10">
      <t>イリョウ</t>
    </rPh>
    <rPh sb="10" eb="12">
      <t>キノウ</t>
    </rPh>
    <rPh sb="12" eb="14">
      <t>スイシン</t>
    </rPh>
    <rPh sb="14" eb="16">
      <t>キコウ</t>
    </rPh>
    <rPh sb="16" eb="18">
      <t>トクヤマ</t>
    </rPh>
    <rPh sb="18" eb="20">
      <t>チュウオウ</t>
    </rPh>
    <rPh sb="20" eb="22">
      <t>ビョウイン</t>
    </rPh>
    <phoneticPr fontId="13"/>
  </si>
  <si>
    <t>Japan Community Healthcare Organization Tokuyama central Hospital</t>
    <phoneticPr fontId="1"/>
  </si>
  <si>
    <t>745-8522</t>
    <phoneticPr fontId="1"/>
  </si>
  <si>
    <t>山口県周南市孝田町1番1号</t>
    <rPh sb="0" eb="3">
      <t>ヤマグチケン</t>
    </rPh>
    <rPh sb="3" eb="6">
      <t>シュウナンシ</t>
    </rPh>
    <rPh sb="6" eb="9">
      <t>コウダチョウ</t>
    </rPh>
    <rPh sb="10" eb="11">
      <t>バン</t>
    </rPh>
    <rPh sb="12" eb="13">
      <t>ゴウ</t>
    </rPh>
    <phoneticPr fontId="1"/>
  </si>
  <si>
    <t>1-1　Koudacho,SyunanCity,Yamaguchi,745-8522</t>
    <phoneticPr fontId="1"/>
  </si>
  <si>
    <t>0834-28-4411</t>
    <phoneticPr fontId="1"/>
  </si>
  <si>
    <t>平日/8:30～11:00まで　ただし
耳鼻咽喉科/10:00まで
歯科口腔外科/水曜日は10:00まで
眼科/月・水曜日は10:00まで
整形外科/平日10：30まで
総合診療内科/平日10:30まで
泌尿器科
（大人）月・火・金　12:00～14:00
（15歳未満）木　12:00～15:00
受付終了時間を過ぎますと、救急患者さんを除いて、医院、診療所等への受診を勧めさせていただいております。</t>
    <phoneticPr fontId="13"/>
  </si>
  <si>
    <t>https://tokuyama.jｃho.go.jp/</t>
    <phoneticPr fontId="1"/>
  </si>
  <si>
    <t>内科：EN、外科：EN、小児科：EN、脳神経外科：EN、泌尿器科：EN、整形外科：EN、眼科：EN、産科：EN、婦人科：EN、歯科：EN、その他：EN</t>
    <rPh sb="6" eb="8">
      <t>ゲカ</t>
    </rPh>
    <rPh sb="12" eb="15">
      <t>ショウニカ</t>
    </rPh>
    <rPh sb="19" eb="22">
      <t>ノウシンケイ</t>
    </rPh>
    <rPh sb="22" eb="24">
      <t>ゲカ</t>
    </rPh>
    <rPh sb="28" eb="32">
      <t>ヒニョウキカ</t>
    </rPh>
    <rPh sb="36" eb="38">
      <t>セイケイ</t>
    </rPh>
    <rPh sb="38" eb="40">
      <t>ゲカ</t>
    </rPh>
    <rPh sb="44" eb="46">
      <t>ガンカ</t>
    </rPh>
    <rPh sb="50" eb="52">
      <t>サンカ</t>
    </rPh>
    <rPh sb="56" eb="59">
      <t>フジンカ</t>
    </rPh>
    <rPh sb="63" eb="65">
      <t>シカ</t>
    </rPh>
    <rPh sb="71" eb="72">
      <t>タ</t>
    </rPh>
    <phoneticPr fontId="1"/>
  </si>
  <si>
    <t>VISA,JCB.,MasterCard,AMERICANEXPRESS,DinersClub,international,MUFGCARD,DC,UFJCard,Nicos,DISCOVER</t>
    <phoneticPr fontId="1"/>
  </si>
  <si>
    <t>翻訳機（EN,ZH,KO,RU,ID,ES,PT,FR,DE,HI,IT,NLに対応）</t>
    <rPh sb="0" eb="3">
      <t>ホンヤクキ</t>
    </rPh>
    <rPh sb="40" eb="42">
      <t>タイオウ</t>
    </rPh>
    <phoneticPr fontId="1"/>
  </si>
  <si>
    <t>地域医療支援病院オープンシステム徳山医師会病院</t>
    <rPh sb="0" eb="2">
      <t>チイキ</t>
    </rPh>
    <rPh sb="2" eb="4">
      <t>イリョウ</t>
    </rPh>
    <rPh sb="4" eb="6">
      <t>シエン</t>
    </rPh>
    <rPh sb="6" eb="8">
      <t>ビョウイン</t>
    </rPh>
    <rPh sb="16" eb="18">
      <t>トクヤマ</t>
    </rPh>
    <rPh sb="18" eb="21">
      <t>イシカイ</t>
    </rPh>
    <rPh sb="21" eb="23">
      <t>ビョウイン</t>
    </rPh>
    <phoneticPr fontId="1"/>
  </si>
  <si>
    <t>Tokuyama Medical Association Hospital</t>
    <phoneticPr fontId="1"/>
  </si>
  <si>
    <t>745-0846</t>
    <phoneticPr fontId="1"/>
  </si>
  <si>
    <t>山口県周南市東山町6-28</t>
    <rPh sb="0" eb="3">
      <t>ヤマグチケン</t>
    </rPh>
    <rPh sb="3" eb="6">
      <t>シュウナンシ</t>
    </rPh>
    <rPh sb="6" eb="8">
      <t>ヒガシヤマ</t>
    </rPh>
    <rPh sb="8" eb="9">
      <t>マチ</t>
    </rPh>
    <phoneticPr fontId="1"/>
  </si>
  <si>
    <t>6-28　Higashiyamacho,SyunanCity,Yamaguchi,745-0846</t>
    <phoneticPr fontId="1"/>
  </si>
  <si>
    <t>0834-31-2350</t>
    <phoneticPr fontId="1"/>
  </si>
  <si>
    <t>月-金:9：00-17：00</t>
    <rPh sb="0" eb="1">
      <t>ゲツ</t>
    </rPh>
    <rPh sb="2" eb="3">
      <t>カネ</t>
    </rPh>
    <phoneticPr fontId="1"/>
  </si>
  <si>
    <t>http://hospital.tokuyamaishikai.com/</t>
    <phoneticPr fontId="1"/>
  </si>
  <si>
    <t>内科：EN、外科：EN、脳神経内科：EN、泌尿器科：EN、放射線科：EN、その他（健診）：EN</t>
    <rPh sb="0" eb="2">
      <t>ナイカ</t>
    </rPh>
    <rPh sb="6" eb="8">
      <t>ゲカ</t>
    </rPh>
    <rPh sb="12" eb="15">
      <t>ノウシンケイ</t>
    </rPh>
    <rPh sb="15" eb="17">
      <t>ナイカ</t>
    </rPh>
    <rPh sb="21" eb="25">
      <t>ヒニョウキカ</t>
    </rPh>
    <rPh sb="29" eb="33">
      <t>ホウシャセンカ</t>
    </rPh>
    <rPh sb="39" eb="40">
      <t>タ</t>
    </rPh>
    <rPh sb="41" eb="43">
      <t>ケンシン</t>
    </rPh>
    <phoneticPr fontId="1"/>
  </si>
  <si>
    <t>基本全て対応可</t>
    <rPh sb="0" eb="2">
      <t>キホン</t>
    </rPh>
    <rPh sb="2" eb="3">
      <t>スベ</t>
    </rPh>
    <rPh sb="4" eb="6">
      <t>タイオウ</t>
    </rPh>
    <rPh sb="6" eb="7">
      <t>カ</t>
    </rPh>
    <phoneticPr fontId="1"/>
  </si>
  <si>
    <t>山口県立総合医療センター</t>
    <phoneticPr fontId="1"/>
  </si>
  <si>
    <t>YamaguchiPrefecturalGrandMedicalCenter</t>
  </si>
  <si>
    <t>747-8511</t>
  </si>
  <si>
    <t xml:space="preserve">
山口県防府市大字大崎10077番地</t>
    <phoneticPr fontId="10"/>
  </si>
  <si>
    <t>10077Osaki,Hofu,Yamaguchi,747-8511</t>
  </si>
  <si>
    <t>0835-22-4411</t>
  </si>
  <si>
    <t>月-金 初診:8:15-11：00、_x000D_
上記時間以外、土日・祝日:救急外来24時間対応、_x000D_
受付時間は、診療科や曜日により異なる</t>
    <rPh sb="4" eb="6">
      <t>ショシン</t>
    </rPh>
    <rPh sb="20" eb="22">
      <t>ジョウキ</t>
    </rPh>
    <rPh sb="22" eb="24">
      <t>ジカン</t>
    </rPh>
    <rPh sb="24" eb="26">
      <t>イガイ</t>
    </rPh>
    <phoneticPr fontId="1"/>
  </si>
  <si>
    <t>https://www.ymghp.jp/</t>
    <phoneticPr fontId="1"/>
  </si>
  <si>
    <t>救急科：EN、内科：EN、小児科：EN、脳神経外科：EN、整形外科：EN、産科：EN、婦人科：EN、歯科：EN、その他：EN</t>
    <phoneticPr fontId="1"/>
  </si>
  <si>
    <t>佐々木医院メディカルプラザ</t>
    <rPh sb="3" eb="5">
      <t>イイン</t>
    </rPh>
    <phoneticPr fontId="1"/>
  </si>
  <si>
    <t>Sasaki　Medical Plaza</t>
    <phoneticPr fontId="1"/>
  </si>
  <si>
    <t>753-0076</t>
  </si>
  <si>
    <t>山口県山口市泉都町9番13号</t>
    <rPh sb="10" eb="11">
      <t>バン</t>
    </rPh>
    <rPh sb="13" eb="14">
      <t>ゴウ</t>
    </rPh>
    <phoneticPr fontId="10"/>
  </si>
  <si>
    <t>9-13,Sento-cho,YamaguchiCity,Yamaguchi,753-0076</t>
  </si>
  <si>
    <t>083-923-8811</t>
  </si>
  <si>
    <t>月/火/木/金:8:30-12:00,14:00-17:00、
水/土:9:00-12:00</t>
    <phoneticPr fontId="1"/>
  </si>
  <si>
    <t>https://sasaki-geka.jp(日本語)</t>
    <phoneticPr fontId="1"/>
  </si>
  <si>
    <t>内科：EN、外科：EN、整形外科：EN</t>
    <phoneticPr fontId="1"/>
  </si>
  <si>
    <t>VISA、MasterCard、JCB</t>
    <phoneticPr fontId="13"/>
  </si>
  <si>
    <t>受付時間内：EN</t>
    <rPh sb="0" eb="2">
      <t>ウケツケ</t>
    </rPh>
    <rPh sb="2" eb="4">
      <t>ジカン</t>
    </rPh>
    <rPh sb="4" eb="5">
      <t>ナイ</t>
    </rPh>
    <phoneticPr fontId="1"/>
  </si>
  <si>
    <t>翻訳アプリ（受付のみ対応可能）</t>
    <rPh sb="0" eb="2">
      <t>ホンヤク</t>
    </rPh>
    <rPh sb="6" eb="8">
      <t>ウケツケ</t>
    </rPh>
    <rPh sb="10" eb="12">
      <t>タイオウ</t>
    </rPh>
    <rPh sb="12" eb="14">
      <t>カノウ</t>
    </rPh>
    <phoneticPr fontId="13"/>
  </si>
  <si>
    <t>淵上整形外科</t>
  </si>
  <si>
    <t>FuchigamiOrthopedicClinic</t>
  </si>
  <si>
    <t>753-0214</t>
  </si>
  <si>
    <t>山口県山口市大内御堀5丁目8-12</t>
    <phoneticPr fontId="1"/>
  </si>
  <si>
    <t>5-8-12OuchiMihori,Yamaguchi,Yamaguchi,753-0214</t>
  </si>
  <si>
    <t>083-922-6644</t>
  </si>
  <si>
    <t>月/火/水/金:9:00-11:00,14:00-17:00、_x000D_
木/土:9:00-11:00</t>
    <phoneticPr fontId="10"/>
  </si>
  <si>
    <t>http://fuchigami-seikei.jp(日本語)</t>
    <phoneticPr fontId="1"/>
  </si>
  <si>
    <t>とよた整形外科クリニック</t>
    <phoneticPr fontId="1"/>
  </si>
  <si>
    <t>toyotaorthopedicclinic</t>
    <phoneticPr fontId="1"/>
  </si>
  <si>
    <t>753-0251</t>
  </si>
  <si>
    <t>山口県山口市大内千坊４丁目15-23</t>
  </si>
  <si>
    <t>4-15-23OuchiSenbo,Yamaguchi,Yamaguchi,753-0251</t>
  </si>
  <si>
    <t>083-929-3315</t>
  </si>
  <si>
    <t>月/火/水/金:9:00-12:30,14:30-18:00、
木/土:9:00-13:00</t>
    <rPh sb="2" eb="3">
      <t>ヒ</t>
    </rPh>
    <rPh sb="32" eb="33">
      <t>キ</t>
    </rPh>
    <rPh sb="34" eb="35">
      <t>ツチ</t>
    </rPh>
    <phoneticPr fontId="1"/>
  </si>
  <si>
    <t>https://www.toyotaorthopedicclinic.jp/(日本語)</t>
    <phoneticPr fontId="1"/>
  </si>
  <si>
    <t>医療法人丘病院</t>
    <phoneticPr fontId="1"/>
  </si>
  <si>
    <t>OkaHospital</t>
    <phoneticPr fontId="1"/>
  </si>
  <si>
    <t>753-0088</t>
  </si>
  <si>
    <t>山口県山口市中河原町2番14号</t>
    <phoneticPr fontId="1"/>
  </si>
  <si>
    <t>2-14,Nakagawara-cho,YamaguchiCity,Yamaguchi,753-0088</t>
  </si>
  <si>
    <t>083-925-1100</t>
  </si>
  <si>
    <t>月/火/水/金:9:00-11:00,14:00-16:00、木:9：00-11：00,14：00-15：00</t>
    <rPh sb="4" eb="5">
      <t>ミズ</t>
    </rPh>
    <rPh sb="31" eb="32">
      <t>モク</t>
    </rPh>
    <phoneticPr fontId="1"/>
  </si>
  <si>
    <t>https://www.oka-hospital.com</t>
    <phoneticPr fontId="1"/>
  </si>
  <si>
    <t>整形外科：EN、外科：EN</t>
    <rPh sb="8" eb="10">
      <t>ゲカ</t>
    </rPh>
    <phoneticPr fontId="13"/>
  </si>
  <si>
    <t>英語を話せる医師（院長及び非常勤医師2名）による対応</t>
    <rPh sb="0" eb="2">
      <t>エイゴ</t>
    </rPh>
    <rPh sb="3" eb="4">
      <t>ハナ</t>
    </rPh>
    <rPh sb="6" eb="8">
      <t>イシ</t>
    </rPh>
    <rPh sb="9" eb="11">
      <t>インチョウ</t>
    </rPh>
    <rPh sb="11" eb="12">
      <t>オヨ</t>
    </rPh>
    <rPh sb="13" eb="16">
      <t>ヒジョウキン</t>
    </rPh>
    <rPh sb="16" eb="18">
      <t>イシ</t>
    </rPh>
    <rPh sb="19" eb="20">
      <t>メイ</t>
    </rPh>
    <rPh sb="24" eb="26">
      <t>タイオウ</t>
    </rPh>
    <phoneticPr fontId="1"/>
  </si>
  <si>
    <t>あゆかわこどもクリニック</t>
    <phoneticPr fontId="1"/>
  </si>
  <si>
    <t>AyukawaChildren'sClinic</t>
    <phoneticPr fontId="1"/>
  </si>
  <si>
    <t>753-0831</t>
  </si>
  <si>
    <t>山口県山口市平井1439-15</t>
    <phoneticPr fontId="1"/>
  </si>
  <si>
    <t>1439-15,Hirai,YamaguchiCity,Yamaguchi,753-0831</t>
  </si>
  <si>
    <t>083-924-1234</t>
  </si>
  <si>
    <t>月/火/水/金:8:30-12:00（一般診療・予防接種）,14:00-15:00（健診・予防接種）,15:00-18:00（一般診療・予防接種）,木:8:30-12:00（一般診療・予防接種）,土:8:30-12:00（一般診療・予防接種）,13:00-15:00（健診・予防接種）</t>
    <rPh sb="19" eb="21">
      <t>イッパン</t>
    </rPh>
    <rPh sb="21" eb="23">
      <t>シンリョウ</t>
    </rPh>
    <rPh sb="24" eb="26">
      <t>ヨボウ</t>
    </rPh>
    <rPh sb="26" eb="28">
      <t>セッシュ</t>
    </rPh>
    <rPh sb="42" eb="44">
      <t>ケンシン</t>
    </rPh>
    <rPh sb="45" eb="47">
      <t>ヨボウ</t>
    </rPh>
    <rPh sb="47" eb="49">
      <t>セッシュ</t>
    </rPh>
    <rPh sb="74" eb="75">
      <t>モク</t>
    </rPh>
    <rPh sb="98" eb="99">
      <t>ツチ</t>
    </rPh>
    <phoneticPr fontId="1"/>
  </si>
  <si>
    <t>https://ayukawa-clinic.com/english/</t>
    <phoneticPr fontId="1"/>
  </si>
  <si>
    <t>小児科：EN</t>
    <phoneticPr fontId="1"/>
  </si>
  <si>
    <t>英語を話せる医師（院長）による対応</t>
    <rPh sb="0" eb="2">
      <t>エイゴ</t>
    </rPh>
    <rPh sb="3" eb="4">
      <t>ハナ</t>
    </rPh>
    <rPh sb="6" eb="8">
      <t>イシ</t>
    </rPh>
    <rPh sb="9" eb="11">
      <t>インチョウ</t>
    </rPh>
    <rPh sb="15" eb="17">
      <t>タイオウ</t>
    </rPh>
    <phoneticPr fontId="1"/>
  </si>
  <si>
    <t>済生会山口総合病院</t>
    <phoneticPr fontId="1"/>
  </si>
  <si>
    <t>SaiseikaiYamaguchiGeneralHospital</t>
  </si>
  <si>
    <t>753-8517</t>
  </si>
  <si>
    <t>山口県山口市緑町2丁目11番</t>
  </si>
  <si>
    <t>2-11,Midoricho,YamaguchiCity,Yamaguchi,753-8517</t>
  </si>
  <si>
    <t>083-901-6111</t>
  </si>
  <si>
    <t>http://www.yamaguchi-saiseikai.jp(日本語)</t>
    <phoneticPr fontId="1"/>
  </si>
  <si>
    <t>内科：EN、_x000D_
外科：EN</t>
  </si>
  <si>
    <t>VISA,JCB,MasterCard</t>
    <phoneticPr fontId="1"/>
  </si>
  <si>
    <t>医療法人彦星会ふなつ眼科防府分院かわもと眼科</t>
    <phoneticPr fontId="1"/>
  </si>
  <si>
    <t>kawamotoeyeclinic</t>
  </si>
  <si>
    <t>747-0801</t>
  </si>
  <si>
    <t>山口県防府市駅南町8-38</t>
  </si>
  <si>
    <t>8-38Ekiminamimachi,Hofu,Yamaguchi,747-0801</t>
  </si>
  <si>
    <t>0835-28-8118</t>
  </si>
  <si>
    <t>月/金:8:00-11:30,13:30-17:30、
火/水/木/土:8:00-11:30</t>
  </si>
  <si>
    <t>https://www.kawamoto-ganka.jp(日本語・英語)</t>
    <phoneticPr fontId="1"/>
  </si>
  <si>
    <t>月-土：英語を話せる医師による対応</t>
    <rPh sb="0" eb="1">
      <t>ツキ</t>
    </rPh>
    <rPh sb="2" eb="3">
      <t>ツチ</t>
    </rPh>
    <rPh sb="4" eb="6">
      <t>エイゴ</t>
    </rPh>
    <rPh sb="7" eb="8">
      <t>ハナ</t>
    </rPh>
    <rPh sb="10" eb="12">
      <t>イシ</t>
    </rPh>
    <rPh sb="15" eb="17">
      <t>タイオウ</t>
    </rPh>
    <phoneticPr fontId="1"/>
  </si>
  <si>
    <t>言語変換機</t>
    <rPh sb="0" eb="2">
      <t>ゲンゴ</t>
    </rPh>
    <rPh sb="2" eb="5">
      <t>ヘンカンキ</t>
    </rPh>
    <phoneticPr fontId="1"/>
  </si>
  <si>
    <t>綜合病院山口赤十字病院</t>
    <phoneticPr fontId="1"/>
  </si>
  <si>
    <t>JapaneseRedCrossSocietyYamaguchiHospital</t>
  </si>
  <si>
    <t>753-8519</t>
  </si>
  <si>
    <t>山口市八幡馬場53-1</t>
  </si>
  <si>
    <t>53-1,Yawatanobaba,Yamaguchicity,Yamaguchi,753-8519</t>
    <phoneticPr fontId="1"/>
  </si>
  <si>
    <t>083-923-0111</t>
  </si>
  <si>
    <t>https://www.yamaguchi-redcross.jp(日本語)</t>
    <phoneticPr fontId="1"/>
  </si>
  <si>
    <t>内科：EN、外科：EN、小児科：EN、泌尿器科：EN、整形外科：EN、耳鼻咽頭科：EN、産科：EN、婦人科：EN、その他：EN</t>
    <phoneticPr fontId="1"/>
  </si>
  <si>
    <t>JCB、VISA、MASTER、AMEX</t>
    <phoneticPr fontId="1"/>
  </si>
  <si>
    <t>ポケトーク,ipad(翻訳アプリ）</t>
    <rPh sb="11" eb="13">
      <t>ホンヤク</t>
    </rPh>
    <phoneticPr fontId="13"/>
  </si>
  <si>
    <t>医療法人財団　清仁会　鴻城医院</t>
    <phoneticPr fontId="1"/>
  </si>
  <si>
    <t>Kojo Clinic</t>
    <phoneticPr fontId="1"/>
  </si>
  <si>
    <t>753-0083</t>
    <phoneticPr fontId="1"/>
  </si>
  <si>
    <t>山口県山口市後河原181</t>
    <phoneticPr fontId="1"/>
  </si>
  <si>
    <t>181,Ushirogawara,Yamaguchicity,Yamaguchi,753-0083</t>
    <phoneticPr fontId="1"/>
  </si>
  <si>
    <t>083-922-0166</t>
    <phoneticPr fontId="1"/>
  </si>
  <si>
    <t>月水金　8:30-12:30 / 15:00-18:00
木土　8:30-12:30</t>
    <phoneticPr fontId="1"/>
  </si>
  <si>
    <t>https://kojohospital.com/</t>
    <phoneticPr fontId="1"/>
  </si>
  <si>
    <t>内科EN・ZH・KO・PT・ES・VI・TH・RU・TL・FR・HI・MN・NE・ID・FA・MY・広東語・AR(機械翻訳)</t>
    <phoneticPr fontId="1"/>
  </si>
  <si>
    <t>VISA, Master, JCB, DINERS, AMEX(近日予定）</t>
    <phoneticPr fontId="1"/>
  </si>
  <si>
    <t>Paypay, Alipay,銀聯,WeChat Pay (近日予定）</t>
    <phoneticPr fontId="1"/>
  </si>
  <si>
    <t>機械翻訳、翻訳アプリ</t>
    <phoneticPr fontId="1"/>
  </si>
  <si>
    <t>山口大学医学部附属病院</t>
    <phoneticPr fontId="1"/>
  </si>
  <si>
    <t>YamaguchiUniversityHospital</t>
  </si>
  <si>
    <t>755-8505</t>
  </si>
  <si>
    <t xml:space="preserve">
山口県宇部市南小串1丁目1番1号</t>
  </si>
  <si>
    <t>1-1-1Minamikogushi,Ube,Yamaguchi,755-8505</t>
  </si>
  <si>
    <t>0836-22-2111</t>
  </si>
  <si>
    <t>http://www.hosp.yamaguchi-u.ac.jp/(日本語)、_x000D_
http://www.hosp.yamaguchi-u.ac.jp/en/(英語)</t>
    <phoneticPr fontId="1"/>
  </si>
  <si>
    <t>救急科：EN、内科：EN、外科：EN、小児科：EN、精神科：EN、ZH、皮膚科：EN、脳神経外科：EN、泌尿器科：EN、整形外科：EN、眼科：EN、耳鼻咽喉科：EN、産科：EN、婦人科：EN、歯科：EN、その他：EN</t>
    <phoneticPr fontId="1"/>
  </si>
  <si>
    <t>VISA、MASTER、AMEX、DinersClub、JCB、Discover</t>
    <phoneticPr fontId="1"/>
  </si>
  <si>
    <t>ポケトーク（74言語対応）</t>
    <rPh sb="8" eb="10">
      <t>ゲンゴ</t>
    </rPh>
    <rPh sb="10" eb="12">
      <t>タイオウ</t>
    </rPh>
    <phoneticPr fontId="1"/>
  </si>
  <si>
    <t>山口県済生会下関総合病院</t>
    <phoneticPr fontId="1"/>
  </si>
  <si>
    <t>YAMAGUCHISAISEIKAISHIMONOSEKIGENERALHOSPITAL</t>
  </si>
  <si>
    <t>759-6603</t>
  </si>
  <si>
    <t>山口県下関市安岡町8丁目5-1</t>
  </si>
  <si>
    <t>8-5-1Yasuokacho,Shimonoseki,Yamaguchi,759-6603</t>
  </si>
  <si>
    <t>083-262-2300</t>
  </si>
  <si>
    <t>https://www.simo.saiseikai.or.jp</t>
    <phoneticPr fontId="1"/>
  </si>
  <si>
    <t>救急科：EN、_x000D_内科：EN、_x000D_外科：EN、_x000D_小児科：EN、_x000D_脳神経外科：EN、_x000D_泌尿器科：EN、_x000D_整形外科：EN、_x000D_眼科：EN、_x000D_産科：EN、_x000D_婦人科：EN、_x000D_歯科：EN</t>
    <phoneticPr fontId="13"/>
  </si>
  <si>
    <t>下関病院附属地域診療クリニック</t>
    <phoneticPr fontId="1"/>
  </si>
  <si>
    <t>LocalmedicaltreatmentclinicattachedtotheShimonosekiHospital</t>
  </si>
  <si>
    <t>759-6614</t>
  </si>
  <si>
    <t>山口県下関市梶栗町4丁目2番34号</t>
  </si>
  <si>
    <t>4-2-34Kajikuricho,Shimonoseki,Yamaguchi,759-6614</t>
  </si>
  <si>
    <t>083-262-0832</t>
  </si>
  <si>
    <t>月-金:8:30-11:30,13:30-16:30　※電話予約制</t>
    <rPh sb="28" eb="30">
      <t>デンワ</t>
    </rPh>
    <rPh sb="30" eb="33">
      <t>ヨヤクセイ</t>
    </rPh>
    <phoneticPr fontId="1"/>
  </si>
  <si>
    <t>川田じゅんこクリニック</t>
    <phoneticPr fontId="1"/>
  </si>
  <si>
    <t>KawataJunkoClinic</t>
  </si>
  <si>
    <t>751-0853</t>
  </si>
  <si>
    <t>山口県下関市川中豊町7丁目14番7号</t>
  </si>
  <si>
    <t>7-14-7,Kawanakayutakamachi,Shimonoseki,Yamaguchi,751-0853</t>
  </si>
  <si>
    <t>083-254-3520</t>
  </si>
  <si>
    <t>月/火/木/金:9:00-12:30,15:00-18:00、_x000D_
水/土:9:00-12:30</t>
  </si>
  <si>
    <t>https://www.jk-clinic.jp/(英語,中国語)</t>
    <phoneticPr fontId="1"/>
  </si>
  <si>
    <t>内科：EN,DE,IT,ES,FR、_x000D_その他：EN,DE,IT,ES,FR</t>
    <phoneticPr fontId="1"/>
  </si>
  <si>
    <t>VISA、JCB</t>
    <phoneticPr fontId="1"/>
  </si>
  <si>
    <t>月-土：EN,DE,IT,ES,FRを話せる医師による対応</t>
    <rPh sb="0" eb="1">
      <t>ツキ</t>
    </rPh>
    <rPh sb="2" eb="3">
      <t>ツチ</t>
    </rPh>
    <rPh sb="19" eb="20">
      <t>ハナ</t>
    </rPh>
    <rPh sb="22" eb="24">
      <t>イシ</t>
    </rPh>
    <rPh sb="27" eb="29">
      <t>タイオウ</t>
    </rPh>
    <phoneticPr fontId="30"/>
  </si>
  <si>
    <t>独立行政法人国立病院機構関門医療センター</t>
    <phoneticPr fontId="13"/>
  </si>
  <si>
    <t>NationalHospitalOrganizationKanmonMedicalCenter</t>
  </si>
  <si>
    <t>752-8510</t>
  </si>
  <si>
    <t>山口県下関市長府外浦町1-1</t>
  </si>
  <si>
    <t>1-1ChoufusotouraTown,Shimonoseki,Yamaguchi,752-8510</t>
  </si>
  <si>
    <t>083-241-1199</t>
  </si>
  <si>
    <t>月-金:8:30-11:30(救急外来24時間対応)、_x000D_
土日・祝日:救急外来24時間対応</t>
  </si>
  <si>
    <t>https://www.kanmon.hosp.go.jp(日本語)</t>
    <phoneticPr fontId="1"/>
  </si>
  <si>
    <t>救急科：EN、内科：EN、外科：EN、小児科：EN、精神科：EN、皮膚科：EN、脳神経外科：EN、泌尿器科：EN、整形外科：EN、眼科：EN、耳鼻咽喉科：EN、産科：EN、婦人科：EN、歯科：EN、その他：EN</t>
    <rPh sb="7" eb="9">
      <t>ナイカ</t>
    </rPh>
    <rPh sb="13" eb="15">
      <t>ゲカ</t>
    </rPh>
    <rPh sb="19" eb="22">
      <t>ショウニカ</t>
    </rPh>
    <rPh sb="26" eb="29">
      <t>セイシンカ</t>
    </rPh>
    <rPh sb="33" eb="36">
      <t>ヒフカ</t>
    </rPh>
    <rPh sb="49" eb="53">
      <t>ヒニョウキカ</t>
    </rPh>
    <rPh sb="57" eb="59">
      <t>セイケイ</t>
    </rPh>
    <rPh sb="59" eb="61">
      <t>ゲカ</t>
    </rPh>
    <rPh sb="71" eb="73">
      <t>ジビ</t>
    </rPh>
    <rPh sb="73" eb="75">
      <t>インコウ</t>
    </rPh>
    <rPh sb="75" eb="76">
      <t>カ</t>
    </rPh>
    <rPh sb="80" eb="82">
      <t>サンカ</t>
    </rPh>
    <rPh sb="86" eb="89">
      <t>フジンカ</t>
    </rPh>
    <rPh sb="93" eb="95">
      <t>シカ</t>
    </rPh>
    <rPh sb="101" eb="102">
      <t>タ</t>
    </rPh>
    <phoneticPr fontId="1"/>
  </si>
  <si>
    <t>VISA、MASTER、AMEX、DinersClub、JCB、JACCS、DISCOVER</t>
    <phoneticPr fontId="1"/>
  </si>
  <si>
    <t>ポケトーク（ERのみ）</t>
    <phoneticPr fontId="1"/>
  </si>
  <si>
    <t>長府みらいクリニック</t>
    <phoneticPr fontId="1"/>
  </si>
  <si>
    <t>ChofuMiraiClinic</t>
  </si>
  <si>
    <t>752-0928</t>
  </si>
  <si>
    <t>山口県下関市長府才川2丁目12番12号</t>
  </si>
  <si>
    <t>2-12-12,Chofu-Saigawa,Shimonoseki,Yamaguchi,752-0928</t>
  </si>
  <si>
    <t>083-248-1666</t>
  </si>
  <si>
    <t>月-金:9:00-18:30、_x000D_
土:9:00-12:30</t>
    <phoneticPr fontId="1"/>
  </si>
  <si>
    <t>https://www.miraiclinic.com(日本語)</t>
    <phoneticPr fontId="1"/>
  </si>
  <si>
    <t>救急科：EN、ES、FR、DE、IT、_x000D_
内科：EN、ES、FR、DE、IT、_x000D_
外科：EN、ES、FR、DE、IT、_x000D_
整形外科：EN、ES、FR、DE、IT</t>
  </si>
  <si>
    <t>医師（理事長）による対応</t>
    <rPh sb="0" eb="2">
      <t>イシ</t>
    </rPh>
    <rPh sb="3" eb="6">
      <t>リジチョウ</t>
    </rPh>
    <rPh sb="10" eb="12">
      <t>タイオウ</t>
    </rPh>
    <phoneticPr fontId="1"/>
  </si>
  <si>
    <t>山口県厚生農業協同組合連合会長門総合病院</t>
    <phoneticPr fontId="1"/>
  </si>
  <si>
    <t>NagatoGeneralHospital</t>
  </si>
  <si>
    <t>759-4194</t>
  </si>
  <si>
    <t>山口県長門市東深川８５番地</t>
  </si>
  <si>
    <t>85,Higashifukawa,Nagatocity,Yamaguchi,759-4194</t>
  </si>
  <si>
    <t>0837-22-2220</t>
  </si>
  <si>
    <t>月-金:8:30-11:00</t>
    <phoneticPr fontId="1"/>
  </si>
  <si>
    <t>https://www.nagato-hp.jp(日本語)</t>
    <phoneticPr fontId="1"/>
  </si>
  <si>
    <t>内科：EN、_x000D_
外科：EN、_x000D_
整形外科：EN</t>
    <phoneticPr fontId="10"/>
  </si>
  <si>
    <t>VISA、MASTER、AMEX、DinersClub、JCB、UFJニコス</t>
  </si>
  <si>
    <t>英語を話せる医師による対応</t>
    <rPh sb="0" eb="2">
      <t>エイゴ</t>
    </rPh>
    <rPh sb="3" eb="4">
      <t>ハナ</t>
    </rPh>
    <rPh sb="6" eb="8">
      <t>イシ</t>
    </rPh>
    <rPh sb="11" eb="13">
      <t>タイオウ</t>
    </rPh>
    <phoneticPr fontId="1"/>
  </si>
  <si>
    <t>河野医院</t>
    <phoneticPr fontId="1"/>
  </si>
  <si>
    <t>InternalMedicineClinicKonoiin</t>
  </si>
  <si>
    <t>759-3611</t>
  </si>
  <si>
    <t>山口県萩市大井1723-1</t>
  </si>
  <si>
    <t>1723-1Oi,Hagi,Yamaguchi,759-3611</t>
  </si>
  <si>
    <t>0838-28-0321</t>
  </si>
  <si>
    <t>月-金:8:30-12:30,14:30-18:00</t>
    <phoneticPr fontId="13"/>
  </si>
  <si>
    <t>https://www.kono-kizuna.jp/(日本語)</t>
    <phoneticPr fontId="1"/>
  </si>
  <si>
    <t>救急科：EN、ZH、KO、_x000D_
内科：EN、ZH、KO、_x000D_
外科：EN、ZH、KO、_x000D_
小児科：EN、ZH、KO、
放射線科：EN、ZH、KO</t>
    <rPh sb="57" eb="60">
      <t>ホウシャセン</t>
    </rPh>
    <phoneticPr fontId="13"/>
  </si>
  <si>
    <t>玉木病院</t>
    <phoneticPr fontId="13"/>
  </si>
  <si>
    <t>TAMAKIHOSPITAL</t>
  </si>
  <si>
    <t>758-0071</t>
  </si>
  <si>
    <t>山口県萩市大字瓦町1番地</t>
    <phoneticPr fontId="13"/>
  </si>
  <si>
    <t>1Kawaramachi,Hagi,Yamaguchi,758-0071</t>
    <phoneticPr fontId="1"/>
  </si>
  <si>
    <t>0838-22-0030</t>
  </si>
  <si>
    <t>月･火･水･金:8:30-17:00、木･土:8:30-12:00</t>
    <rPh sb="2" eb="3">
      <t>ヒ</t>
    </rPh>
    <rPh sb="4" eb="5">
      <t>ミズ</t>
    </rPh>
    <rPh sb="19" eb="20">
      <t>モク</t>
    </rPh>
    <phoneticPr fontId="13"/>
  </si>
  <si>
    <t>http://www.tamaki-hp.jp(日本語)</t>
    <phoneticPr fontId="13"/>
  </si>
  <si>
    <t>内科：EN、_x000D_
外科：EN</t>
    <phoneticPr fontId="13"/>
  </si>
  <si>
    <t>36徳島県</t>
  </si>
  <si>
    <t>3601 東部</t>
    <phoneticPr fontId="16"/>
  </si>
  <si>
    <t>徳島県立中央病院</t>
    <rPh sb="0" eb="8">
      <t>トクシマケンリツチュウオウビョウイン</t>
    </rPh>
    <phoneticPr fontId="16"/>
  </si>
  <si>
    <t>Tokushima Prefectural Central Hospital</t>
  </si>
  <si>
    <t>770-8539</t>
  </si>
  <si>
    <t>徳島県徳島市蔵本町１丁目１０－３</t>
    <rPh sb="0" eb="3">
      <t>トクシマケン</t>
    </rPh>
    <rPh sb="3" eb="6">
      <t>トクシマシ</t>
    </rPh>
    <rPh sb="6" eb="9">
      <t>クラモトチョウ</t>
    </rPh>
    <rPh sb="10" eb="12">
      <t>チョウメ</t>
    </rPh>
    <phoneticPr fontId="16"/>
  </si>
  <si>
    <t>1-10-3,Kuramoto-cho,Tokushima city,Tokushima prefcture,770-8539</t>
  </si>
  <si>
    <t>088-631-7151</t>
    <phoneticPr fontId="1"/>
  </si>
  <si>
    <t>平日8:30-11:00（紹介状が必要）
救急患者は24時間対応</t>
    <rPh sb="0" eb="2">
      <t>ヘイジツ</t>
    </rPh>
    <rPh sb="13" eb="16">
      <t>ショウカイジョウ</t>
    </rPh>
    <rPh sb="17" eb="19">
      <t>ヒツヨウ</t>
    </rPh>
    <rPh sb="22" eb="24">
      <t>キュウキュウ</t>
    </rPh>
    <rPh sb="24" eb="26">
      <t>カンジャ</t>
    </rPh>
    <rPh sb="29" eb="31">
      <t>ジカン</t>
    </rPh>
    <rPh sb="31" eb="33">
      <t>タイオウ</t>
    </rPh>
    <phoneticPr fontId="16"/>
  </si>
  <si>
    <t>https://tph.pref.tokushima.lg.jp/central/
（日本語のみ）</t>
    <rPh sb="43" eb="46">
      <t>ニホンゴ</t>
    </rPh>
    <phoneticPr fontId="16"/>
  </si>
  <si>
    <t>救急科：EN
内科：EN
外科：EN
小児科：EN
精神科：EN
皮膚科：EN
脳神経外科：EN
泌尿器科：EN
整形外科：EN
眼科：EN
耳鼻咽喉科：EN
産科：EN
婦人科：EN</t>
    <rPh sb="26" eb="28">
      <t>セイシン</t>
    </rPh>
    <rPh sb="80" eb="81">
      <t>サン</t>
    </rPh>
    <rPh sb="86" eb="88">
      <t>フジン</t>
    </rPh>
    <phoneticPr fontId="18"/>
  </si>
  <si>
    <t>VISA
MASTER
AMEX
Diners Club
JCB
中国銀聯
DISCOVER</t>
    <phoneticPr fontId="1"/>
  </si>
  <si>
    <t>電話通訳
24時間／EN,ZH,KO,PT,ES,RU,VI,TL,ID,NE,IT,FR,DE,TH,MS,KM,MY,MO,SI</t>
    <rPh sb="0" eb="2">
      <t>デンワ</t>
    </rPh>
    <rPh sb="2" eb="4">
      <t>ツウヤク</t>
    </rPh>
    <rPh sb="7" eb="9">
      <t>ジカン</t>
    </rPh>
    <phoneticPr fontId="17"/>
  </si>
  <si>
    <t>ポケトーク
24時間／全74言語</t>
    <rPh sb="7" eb="9">
      <t>ジカン</t>
    </rPh>
    <rPh sb="10" eb="11">
      <t>ゼン</t>
    </rPh>
    <rPh sb="13" eb="15">
      <t>ゲンゴ</t>
    </rPh>
    <phoneticPr fontId="16"/>
  </si>
  <si>
    <t>3605 西部</t>
    <rPh sb="5" eb="7">
      <t>セイブ</t>
    </rPh>
    <phoneticPr fontId="1"/>
  </si>
  <si>
    <t>徳島県立三好病院</t>
    <rPh sb="0" eb="3">
      <t>トクシマケン</t>
    </rPh>
    <rPh sb="3" eb="4">
      <t>リツ</t>
    </rPh>
    <rPh sb="4" eb="6">
      <t>ミヨシ</t>
    </rPh>
    <rPh sb="6" eb="8">
      <t>ビョウイン</t>
    </rPh>
    <phoneticPr fontId="16"/>
  </si>
  <si>
    <t>Tokushima Prefectural Miyoshi Hospital</t>
  </si>
  <si>
    <t>778-8503</t>
  </si>
  <si>
    <t>徳島県三好市池田町シマ８１５－２</t>
    <rPh sb="0" eb="3">
      <t>トクシマケン</t>
    </rPh>
    <rPh sb="3" eb="6">
      <t>ミヨシシ</t>
    </rPh>
    <rPh sb="6" eb="9">
      <t>イケダチョウ</t>
    </rPh>
    <phoneticPr fontId="16"/>
  </si>
  <si>
    <t>815-2 Shima,Ikeda-cho,Miyoshi City,Tokushima Prefecture,778-8503</t>
  </si>
  <si>
    <t>0883-72-1131</t>
  </si>
  <si>
    <t>月ｰ金：8:00-11:00（救急外来24時間対応）
土日・祝日：救急外来24時間対応</t>
    <rPh sb="0" eb="1">
      <t>ゲツ</t>
    </rPh>
    <rPh sb="2" eb="3">
      <t>キン</t>
    </rPh>
    <rPh sb="15" eb="17">
      <t>キュウキュウ</t>
    </rPh>
    <rPh sb="17" eb="19">
      <t>ガイライ</t>
    </rPh>
    <rPh sb="21" eb="23">
      <t>ジカン</t>
    </rPh>
    <rPh sb="23" eb="25">
      <t>タイオウ</t>
    </rPh>
    <rPh sb="27" eb="29">
      <t>ドニチ</t>
    </rPh>
    <rPh sb="30" eb="32">
      <t>シュクジツ</t>
    </rPh>
    <rPh sb="33" eb="35">
      <t>キュウキュウ</t>
    </rPh>
    <rPh sb="35" eb="37">
      <t>ガイライ</t>
    </rPh>
    <rPh sb="39" eb="41">
      <t>ジカン</t>
    </rPh>
    <rPh sb="41" eb="43">
      <t>タイオウ</t>
    </rPh>
    <phoneticPr fontId="16"/>
  </si>
  <si>
    <t>https://tph.pref.tokushima.lg.jp/miyoshi/
（日本語）</t>
    <rPh sb="43" eb="46">
      <t>ニホンゴ</t>
    </rPh>
    <phoneticPr fontId="2"/>
  </si>
  <si>
    <t>救急科：EN,ZH,KO,Other
内科：EN,ZH,KO,Other
脳神経外科：EN,ZH,KO,Other
整形外科：EN,ZH,KO,Other
※ポケトークの対応言語なら,すべての診療科が対応可能</t>
    <phoneticPr fontId="18"/>
  </si>
  <si>
    <t>ポケトーク
24時間／全84言語</t>
  </si>
  <si>
    <t>3603 南部</t>
    <phoneticPr fontId="16"/>
  </si>
  <si>
    <t>徳島県立海部病院</t>
    <rPh sb="0" eb="2">
      <t>トクシマ</t>
    </rPh>
    <rPh sb="2" eb="4">
      <t>ケンリツ</t>
    </rPh>
    <rPh sb="4" eb="6">
      <t>カイフ</t>
    </rPh>
    <rPh sb="6" eb="8">
      <t>ビョウイン</t>
    </rPh>
    <phoneticPr fontId="16"/>
  </si>
  <si>
    <t>Tokushima Prefectural Kaifu Hospital</t>
  </si>
  <si>
    <t>775-0006</t>
  </si>
  <si>
    <t>徳島県海部郡牟岐町大字中村字杉谷266</t>
    <rPh sb="0" eb="3">
      <t>トクシマケン</t>
    </rPh>
    <rPh sb="3" eb="6">
      <t>カイフグン</t>
    </rPh>
    <rPh sb="6" eb="9">
      <t>ムギチョウ</t>
    </rPh>
    <rPh sb="9" eb="11">
      <t>オオアザ</t>
    </rPh>
    <rPh sb="11" eb="13">
      <t>ナカムラ</t>
    </rPh>
    <rPh sb="13" eb="14">
      <t>ジ</t>
    </rPh>
    <rPh sb="14" eb="16">
      <t>スギタニ</t>
    </rPh>
    <phoneticPr fontId="16"/>
  </si>
  <si>
    <t>266 aza sugitani,Ooaza Nakamura,Mugi-cho,Kaifu-gun,Tokushima Prefecture,775-0006</t>
  </si>
  <si>
    <t>0884-72-1166</t>
  </si>
  <si>
    <t>月～金：8:00～11:30（救急外来24時間対応）
土日・祝日：緊急外来24時間対応</t>
    <rPh sb="0" eb="1">
      <t>ツキ</t>
    </rPh>
    <rPh sb="2" eb="3">
      <t>キン</t>
    </rPh>
    <rPh sb="15" eb="17">
      <t>キュウキュウ</t>
    </rPh>
    <rPh sb="17" eb="19">
      <t>ガイライ</t>
    </rPh>
    <rPh sb="21" eb="23">
      <t>ジカン</t>
    </rPh>
    <rPh sb="23" eb="25">
      <t>タイオウ</t>
    </rPh>
    <rPh sb="27" eb="29">
      <t>ドニチ</t>
    </rPh>
    <rPh sb="30" eb="32">
      <t>シュクジツ</t>
    </rPh>
    <rPh sb="33" eb="35">
      <t>キンキュウ</t>
    </rPh>
    <rPh sb="35" eb="37">
      <t>ガイライ</t>
    </rPh>
    <rPh sb="39" eb="41">
      <t>ジカン</t>
    </rPh>
    <rPh sb="41" eb="43">
      <t>タイオウ</t>
    </rPh>
    <phoneticPr fontId="16"/>
  </si>
  <si>
    <t>https://tph.pref.tokushima.lg.jp/kaifu/
（日本語）</t>
    <rPh sb="41" eb="44">
      <t>ニホンゴ</t>
    </rPh>
    <phoneticPr fontId="2"/>
  </si>
  <si>
    <t>内科：EN
外科：EN
脳神経外科：EN
整形外科：EN
産科：EN
婦人科：EN</t>
    <rPh sb="12" eb="13">
      <t>ノウ</t>
    </rPh>
    <phoneticPr fontId="16"/>
  </si>
  <si>
    <t>VISA
MASTER
AMEX
Diners Club
JCB
中国銀聯</t>
    <phoneticPr fontId="1"/>
  </si>
  <si>
    <t>電話通訳
24時間／EN,ZH,KO,PT,ES,RU,VI,TL,ID,NE,IT,FR,DE,TH,MS,KM</t>
    <rPh sb="0" eb="2">
      <t>デンワ</t>
    </rPh>
    <rPh sb="2" eb="4">
      <t>ツウヤク</t>
    </rPh>
    <rPh sb="7" eb="9">
      <t>ジカン</t>
    </rPh>
    <phoneticPr fontId="17"/>
  </si>
  <si>
    <t>医療法人徳松会　　　松永病院</t>
    <rPh sb="0" eb="4">
      <t>イリョウホウジン</t>
    </rPh>
    <rPh sb="4" eb="7">
      <t>トクマツカイ</t>
    </rPh>
    <rPh sb="10" eb="12">
      <t>マツナガ</t>
    </rPh>
    <rPh sb="12" eb="14">
      <t>ビョウイン</t>
    </rPh>
    <phoneticPr fontId="17"/>
  </si>
  <si>
    <t>Matsunaga Hospital,Tokusyoukai medical organization</t>
  </si>
  <si>
    <t>770-0045</t>
  </si>
  <si>
    <t>徳島県徳島市南庄町4丁目63番地1</t>
    <rPh sb="0" eb="3">
      <t>トクシマケン</t>
    </rPh>
    <rPh sb="3" eb="6">
      <t>トクシマシ</t>
    </rPh>
    <rPh sb="6" eb="7">
      <t>ミナミ</t>
    </rPh>
    <rPh sb="7" eb="9">
      <t>ショウマチ</t>
    </rPh>
    <rPh sb="10" eb="12">
      <t>チョウメ</t>
    </rPh>
    <rPh sb="14" eb="16">
      <t>バンチ</t>
    </rPh>
    <phoneticPr fontId="25"/>
  </si>
  <si>
    <t>4-63-1 Minamisho-machi,Tokusima-city, Tokushima 770-0045</t>
  </si>
  <si>
    <t>088-632-3328</t>
  </si>
  <si>
    <t xml:space="preserve">平日8:30-11:00  13:30-17:30
</t>
    <rPh sb="0" eb="2">
      <t>ヘイジツ</t>
    </rPh>
    <phoneticPr fontId="108"/>
  </si>
  <si>
    <t>http://www.matsunaga-hp.jp
（日本語のみ）</t>
    <rPh sb="28" eb="31">
      <t>ニホンゴ</t>
    </rPh>
    <phoneticPr fontId="108"/>
  </si>
  <si>
    <t>内科：EN
小児科：EN
皮膚科：EN
整形外科：EN
リハビリテーション科：EN</t>
    <rPh sb="0" eb="2">
      <t>ナイカ</t>
    </rPh>
    <rPh sb="6" eb="9">
      <t>ショウニカ</t>
    </rPh>
    <rPh sb="13" eb="16">
      <t>ヒフカ</t>
    </rPh>
    <rPh sb="20" eb="22">
      <t>セイケイ</t>
    </rPh>
    <rPh sb="22" eb="24">
      <t>ゲカ</t>
    </rPh>
    <rPh sb="37" eb="38">
      <t>カ</t>
    </rPh>
    <phoneticPr fontId="17"/>
  </si>
  <si>
    <t>VISA
MASTER
AMEX
Diners Club
JCB
中国銀聯</t>
  </si>
  <si>
    <t>第二次救急医療機関</t>
    <rPh sb="0" eb="1">
      <t>ダイ</t>
    </rPh>
    <rPh sb="1" eb="2">
      <t>ニ</t>
    </rPh>
    <rPh sb="2" eb="3">
      <t>ジ</t>
    </rPh>
    <rPh sb="3" eb="5">
      <t>キュウキュウ</t>
    </rPh>
    <rPh sb="5" eb="7">
      <t>イリョウ</t>
    </rPh>
    <rPh sb="7" eb="9">
      <t>キカン</t>
    </rPh>
    <phoneticPr fontId="25"/>
  </si>
  <si>
    <t>電話通訳
24時間／EN,ZH,KO,PT,ES,RU,VI,TL,ID,NE,IT,FR,DE,TH,MS,KM</t>
    <rPh sb="0" eb="2">
      <t>デンワ</t>
    </rPh>
    <rPh sb="2" eb="4">
      <t>ツウヤク</t>
    </rPh>
    <rPh sb="7" eb="9">
      <t>ジカン</t>
    </rPh>
    <phoneticPr fontId="108"/>
  </si>
  <si>
    <t>タブレット通訳サービス　　　（見える通訳）
24時間／EN,ZH,KO,PT,ES
365日10時～18時／TH
365日10時～20時／VI
平日10時～18時／RU
平日10時～19時／FR,TL
ポケトーク
24時間／全74言語</t>
    <rPh sb="5" eb="7">
      <t>ツウヤク</t>
    </rPh>
    <rPh sb="15" eb="16">
      <t>ミ</t>
    </rPh>
    <rPh sb="18" eb="20">
      <t>ツウヤク</t>
    </rPh>
    <rPh sb="45" eb="46">
      <t>ニチ</t>
    </rPh>
    <rPh sb="48" eb="49">
      <t>ジ</t>
    </rPh>
    <rPh sb="52" eb="53">
      <t>ジ</t>
    </rPh>
    <rPh sb="60" eb="61">
      <t>ニチ</t>
    </rPh>
    <rPh sb="63" eb="64">
      <t>ジ</t>
    </rPh>
    <rPh sb="67" eb="68">
      <t>ジ</t>
    </rPh>
    <rPh sb="72" eb="74">
      <t>ヘイジツ</t>
    </rPh>
    <rPh sb="76" eb="77">
      <t>ジ</t>
    </rPh>
    <rPh sb="80" eb="81">
      <t>ジ</t>
    </rPh>
    <rPh sb="85" eb="87">
      <t>ヘイジツ</t>
    </rPh>
    <rPh sb="89" eb="90">
      <t>ジ</t>
    </rPh>
    <rPh sb="93" eb="94">
      <t>ジ</t>
    </rPh>
    <rPh sb="109" eb="111">
      <t>ジカン</t>
    </rPh>
    <rPh sb="112" eb="113">
      <t>ゼン</t>
    </rPh>
    <rPh sb="115" eb="117">
      <t>ゲンゴ</t>
    </rPh>
    <phoneticPr fontId="108"/>
  </si>
  <si>
    <t>徳島大学病院</t>
    <rPh sb="0" eb="2">
      <t>トクシマ</t>
    </rPh>
    <rPh sb="2" eb="4">
      <t>ダイガク</t>
    </rPh>
    <rPh sb="4" eb="6">
      <t>ビョウイン</t>
    </rPh>
    <phoneticPr fontId="25"/>
  </si>
  <si>
    <t>Tokushima University Hospital</t>
  </si>
  <si>
    <t>770-8503</t>
  </si>
  <si>
    <t>徳島県徳島市蔵本町2丁目50-1</t>
    <rPh sb="0" eb="3">
      <t>トクシマケン</t>
    </rPh>
    <rPh sb="3" eb="6">
      <t>トクシマシ</t>
    </rPh>
    <rPh sb="6" eb="8">
      <t>クラモト</t>
    </rPh>
    <rPh sb="8" eb="9">
      <t>チョウ</t>
    </rPh>
    <rPh sb="10" eb="12">
      <t>チョウメ</t>
    </rPh>
    <phoneticPr fontId="25"/>
  </si>
  <si>
    <t>2-50-1，Kuramoto-cho,Tokushima city,Tokushima prefecture,770-8503</t>
  </si>
  <si>
    <t>088-631-3111</t>
  </si>
  <si>
    <t>月-金:8:30-17:15（時間外は救急外来対応)
土日・祝日：救急外来対応</t>
    <rPh sb="15" eb="17">
      <t>ジカン</t>
    </rPh>
    <rPh sb="17" eb="18">
      <t>ガイ</t>
    </rPh>
    <rPh sb="21" eb="23">
      <t>ガイライ</t>
    </rPh>
    <phoneticPr fontId="25"/>
  </si>
  <si>
    <t>https://www.tokushima-hosp.jp/(日本語）
https://www.tokushima-hosp.jp/en/（英語）</t>
    <rPh sb="31" eb="34">
      <t>ニホンゴ</t>
    </rPh>
    <rPh sb="70" eb="72">
      <t>エイゴ</t>
    </rPh>
    <phoneticPr fontId="25"/>
  </si>
  <si>
    <t>内科：EN
外科：EN
感覚・皮膚・運動科：EN
脳・神経・精神科：EN
小児・周産・女性科：EN
放射線科：EN
救急科：EN
病理診断科：EN
歯科：EN
その他：EN</t>
    <rPh sb="12" eb="14">
      <t>カンカク</t>
    </rPh>
    <rPh sb="15" eb="17">
      <t>ヒフ</t>
    </rPh>
    <rPh sb="18" eb="21">
      <t>ウンドウカ</t>
    </rPh>
    <rPh sb="25" eb="26">
      <t>ノウ</t>
    </rPh>
    <rPh sb="27" eb="29">
      <t>シンケイ</t>
    </rPh>
    <rPh sb="37" eb="39">
      <t>ショウニ</t>
    </rPh>
    <rPh sb="40" eb="42">
      <t>シュウサン</t>
    </rPh>
    <rPh sb="43" eb="46">
      <t>ジョセイカ</t>
    </rPh>
    <rPh sb="50" eb="54">
      <t>ホウシャセンカ</t>
    </rPh>
    <rPh sb="58" eb="60">
      <t>キュウキュウ</t>
    </rPh>
    <rPh sb="65" eb="69">
      <t>ビョウリシンダン</t>
    </rPh>
    <phoneticPr fontId="17"/>
  </si>
  <si>
    <t>○</t>
    <phoneticPr fontId="25"/>
  </si>
  <si>
    <t>第三次救急医療機関（救命救急センター）</t>
    <rPh sb="0" eb="3">
      <t>ダイサンジ</t>
    </rPh>
    <rPh sb="3" eb="5">
      <t>キュウキュウ</t>
    </rPh>
    <rPh sb="5" eb="7">
      <t>イリョウ</t>
    </rPh>
    <rPh sb="7" eb="9">
      <t>キカン</t>
    </rPh>
    <rPh sb="10" eb="12">
      <t>キュウメイ</t>
    </rPh>
    <rPh sb="12" eb="14">
      <t>キュウキュウ</t>
    </rPh>
    <phoneticPr fontId="25"/>
  </si>
  <si>
    <t>ポケトーク
24時間／全74言語</t>
  </si>
  <si>
    <t>徳島県鳴門病院</t>
    <rPh sb="0" eb="3">
      <t>トクシマケン</t>
    </rPh>
    <rPh sb="3" eb="7">
      <t>ナルトビョウイン</t>
    </rPh>
    <phoneticPr fontId="25"/>
  </si>
  <si>
    <t>Tokushima Prefecture Naruto Hospital</t>
  </si>
  <si>
    <t>772-8503</t>
  </si>
  <si>
    <t>徳島県鳴門市撫養町黒崎字小谷
３２番</t>
    <rPh sb="0" eb="6">
      <t>トクシマケンナルトシ</t>
    </rPh>
    <rPh sb="6" eb="9">
      <t>ムヤチョウ</t>
    </rPh>
    <rPh sb="9" eb="10">
      <t>クロ</t>
    </rPh>
    <rPh sb="10" eb="12">
      <t>サキジ</t>
    </rPh>
    <rPh sb="12" eb="14">
      <t>コタニ</t>
    </rPh>
    <rPh sb="17" eb="18">
      <t>バン</t>
    </rPh>
    <phoneticPr fontId="25"/>
  </si>
  <si>
    <t>32 Kotani Kurosaki Muya-cyo Naruto-shi Tokushima,Japan</t>
  </si>
  <si>
    <t>088-683-0011</t>
  </si>
  <si>
    <t>・月～金:8:30~11:30
（完全予約制、救急外来24時間対応）
・土日・祝日：救急外来24時間対応</t>
    <rPh sb="1" eb="2">
      <t>ゲツ</t>
    </rPh>
    <rPh sb="3" eb="4">
      <t>キン</t>
    </rPh>
    <rPh sb="17" eb="19">
      <t>カンゼン</t>
    </rPh>
    <rPh sb="19" eb="22">
      <t>ヨヤクセイ</t>
    </rPh>
    <rPh sb="23" eb="25">
      <t>キュウキュウ</t>
    </rPh>
    <rPh sb="25" eb="27">
      <t>ガイライ</t>
    </rPh>
    <rPh sb="29" eb="31">
      <t>ジカン</t>
    </rPh>
    <rPh sb="31" eb="33">
      <t>タイオウ</t>
    </rPh>
    <rPh sb="42" eb="44">
      <t>キュウキュウ</t>
    </rPh>
    <phoneticPr fontId="25"/>
  </si>
  <si>
    <t>https://naruto-hsp.jp/（日本語）</t>
    <rPh sb="23" eb="26">
      <t>ニホンゴ</t>
    </rPh>
    <phoneticPr fontId="25"/>
  </si>
  <si>
    <t>内科：EN,ZH
循環器内科：EN,ZH
小児科：EN,ZH
外科：EN,ZH
整形外科：EN,ZH
脳神経外科：EN,ZH
皮膚科：EN,ZH
形成外科：EN,ZH
泌尿器科：EN,ZH
産婦人科：EN,ZH
眼科：EN,ZH
耳鼻咽喉科：EN,ZH
放射線科：EN,ZH
麻酔科：EN,ZH</t>
    <rPh sb="9" eb="12">
      <t>ジュンカンキ</t>
    </rPh>
    <rPh sb="12" eb="14">
      <t>ナイカ</t>
    </rPh>
    <rPh sb="21" eb="24">
      <t>ショウニカ</t>
    </rPh>
    <rPh sb="40" eb="42">
      <t>セイケイ</t>
    </rPh>
    <rPh sb="42" eb="44">
      <t>ゲカ</t>
    </rPh>
    <rPh sb="51" eb="54">
      <t>ノウシンケイ</t>
    </rPh>
    <rPh sb="54" eb="56">
      <t>ゲカ</t>
    </rPh>
    <rPh sb="73" eb="75">
      <t>ケイセイ</t>
    </rPh>
    <rPh sb="75" eb="77">
      <t>ゲカ</t>
    </rPh>
    <rPh sb="95" eb="99">
      <t>サンフジンカ</t>
    </rPh>
    <rPh sb="127" eb="131">
      <t>ホウシャセンカ</t>
    </rPh>
    <rPh sb="138" eb="141">
      <t>マスイカ</t>
    </rPh>
    <phoneticPr fontId="25"/>
  </si>
  <si>
    <t>VISA、MASTER、AMEX、JCB、Diners、
中国銀聯</t>
    <phoneticPr fontId="1"/>
  </si>
  <si>
    <t>英語・中国語が話せる医師事務作業補助者（１名）が対応／平日(月～金)8:30~17:15</t>
    <rPh sb="0" eb="2">
      <t>エイゴ</t>
    </rPh>
    <rPh sb="3" eb="6">
      <t>チュウゴクゴ</t>
    </rPh>
    <rPh sb="7" eb="8">
      <t>ハナ</t>
    </rPh>
    <rPh sb="10" eb="12">
      <t>イシ</t>
    </rPh>
    <rPh sb="12" eb="14">
      <t>ジム</t>
    </rPh>
    <rPh sb="14" eb="16">
      <t>サギョウ</t>
    </rPh>
    <rPh sb="16" eb="19">
      <t>ホジョシャ</t>
    </rPh>
    <rPh sb="21" eb="22">
      <t>メイ</t>
    </rPh>
    <rPh sb="24" eb="26">
      <t>タイオウ</t>
    </rPh>
    <rPh sb="27" eb="29">
      <t>ヘイジツ</t>
    </rPh>
    <rPh sb="30" eb="31">
      <t>ゲツ</t>
    </rPh>
    <rPh sb="32" eb="33">
      <t>キン</t>
    </rPh>
    <phoneticPr fontId="25"/>
  </si>
  <si>
    <t>いい歯科</t>
  </si>
  <si>
    <t>IIDentalClinic</t>
  </si>
  <si>
    <t>778-0002</t>
  </si>
  <si>
    <t>徳島県三好市池田町マチ2514-1</t>
  </si>
  <si>
    <t>2514-1IkedachoMachi,Miyoshi,TokushimaPrefecture778-0002</t>
  </si>
  <si>
    <t>0883-72-5460</t>
  </si>
  <si>
    <t>月-金:9:35-12:00,14:00-17:30</t>
    <phoneticPr fontId="1"/>
  </si>
  <si>
    <t>協立病院</t>
  </si>
  <si>
    <t>KyoritsuHospital</t>
  </si>
  <si>
    <t>770-8070</t>
  </si>
  <si>
    <t>徳島市八万町寺山１３番地２</t>
    <rPh sb="0" eb="8">
      <t>トクシマシハチマンチョウテラヤマ</t>
    </rPh>
    <rPh sb="10" eb="12">
      <t>バンチ</t>
    </rPh>
    <phoneticPr fontId="7"/>
  </si>
  <si>
    <t>13-2,　Terayama, hachimanncho, Tokushima, Tokushima, 770-8070</t>
  </si>
  <si>
    <t>088-668-1070</t>
  </si>
  <si>
    <t>月～金　8：30～11：30　12：30～16：30</t>
    <rPh sb="0" eb="1">
      <t>ゲツ</t>
    </rPh>
    <rPh sb="2" eb="3">
      <t>キン</t>
    </rPh>
    <phoneticPr fontId="1"/>
  </si>
  <si>
    <t>http://kyoritsuhp.or.jp(日本語)</t>
  </si>
  <si>
    <t>内科：EN・MN
皮膚科：EN・MN
脳神経外科：EN・MN
泌尿器科：EN・MN
整形外科：EN・MN
消化器内科：EN・MN
循環器内科：EN・MN
腎臓内科：EN・MN
婦人科：EN・MN</t>
    <rPh sb="53" eb="58">
      <t>ショウカキナイカ</t>
    </rPh>
    <rPh sb="65" eb="70">
      <t>ジュンカンキナイカ</t>
    </rPh>
    <rPh sb="77" eb="81">
      <t>ジンゾウナイカ</t>
    </rPh>
    <rPh sb="88" eb="91">
      <t>フジンカ</t>
    </rPh>
    <phoneticPr fontId="17"/>
  </si>
  <si>
    <t>JCB　VISA　MASTER　Diners Club　</t>
  </si>
  <si>
    <t>MN
月～金　9：00～17：00</t>
    <rPh sb="3" eb="4">
      <t>ゲツ</t>
    </rPh>
    <rPh sb="5" eb="6">
      <t>キン</t>
    </rPh>
    <phoneticPr fontId="17"/>
  </si>
  <si>
    <t>うおざと歯科</t>
  </si>
  <si>
    <t>UOZATODENTALCLINIC</t>
  </si>
  <si>
    <t>773-0006</t>
  </si>
  <si>
    <t>徳島県小松島市横須町１６−３</t>
  </si>
  <si>
    <t>16-3Yokosucho,Komatsushima,Tokushima,773-0006</t>
  </si>
  <si>
    <t>0885-32-8840</t>
  </si>
  <si>
    <t>月/火/水/金/土:9:00-12:30,14:00-18:30</t>
    <phoneticPr fontId="1"/>
  </si>
  <si>
    <t>http://www.uozato-dental.com/（日本語）</t>
  </si>
  <si>
    <t>大櫛耳鼻咽喉科はな・みみサージクリニック</t>
    <rPh sb="2" eb="4">
      <t>ジビ</t>
    </rPh>
    <rPh sb="4" eb="7">
      <t>インコウカ</t>
    </rPh>
    <phoneticPr fontId="16"/>
  </si>
  <si>
    <t>OgushiClinicEar,Nose and　Throat</t>
  </si>
  <si>
    <t>770-0832</t>
  </si>
  <si>
    <t>徳島市寺島本町東2-19</t>
  </si>
  <si>
    <t>2-19Terashima-honcho higashi,Tokushima-city,Tokushima</t>
  </si>
  <si>
    <t>088-622-8787</t>
  </si>
  <si>
    <t>月-金:9:00-12:00,15:00-18:00_x000D_
土:9:00-12:00,15:00-18:00_x000D_
第2、4木曜日は休み</t>
  </si>
  <si>
    <t>http://.ogushi-jibika.com</t>
  </si>
  <si>
    <t>耳鼻咽喉科:EN</t>
    <rPh sb="0" eb="2">
      <t>ジビ</t>
    </rPh>
    <rPh sb="2" eb="5">
      <t>インコウカ</t>
    </rPh>
    <phoneticPr fontId="16"/>
  </si>
  <si>
    <t>かさい歯科医院</t>
  </si>
  <si>
    <t>Kasai Dental Clinic</t>
  </si>
  <si>
    <t>779-3202</t>
  </si>
  <si>
    <t>徳島県名西郡石井町高原字関105</t>
    <rPh sb="0" eb="13">
      <t>トクシマケンミョウザイグンイシイチョウタカハラアザセキ</t>
    </rPh>
    <phoneticPr fontId="1"/>
  </si>
  <si>
    <t>105Seki,Takahara,Ishii-cho,Myozai-gun,Tokushima,779-3202</t>
  </si>
  <si>
    <t>088-674-9393</t>
  </si>
  <si>
    <t>月、火、水、金、土　　9：00～13：00　14：30～19：00　　　　　　　　　　　　　　　木　　9：00～13：00</t>
    <rPh sb="0" eb="1">
      <t>ガツ</t>
    </rPh>
    <rPh sb="2" eb="3">
      <t>ヒ</t>
    </rPh>
    <rPh sb="4" eb="5">
      <t>ミズ</t>
    </rPh>
    <rPh sb="6" eb="7">
      <t>キン</t>
    </rPh>
    <rPh sb="8" eb="9">
      <t>ツチ</t>
    </rPh>
    <rPh sb="48" eb="49">
      <t>キ</t>
    </rPh>
    <phoneticPr fontId="1"/>
  </si>
  <si>
    <t>https://kasaidentalclinic.com/</t>
  </si>
  <si>
    <t>歯科：ＥＮ，ＺＨ，ＫＯ，ＥＳ，ＤＥ</t>
    <rPh sb="0" eb="2">
      <t>シカ</t>
    </rPh>
    <phoneticPr fontId="1"/>
  </si>
  <si>
    <t>VISA、MASTER、AMEX,DinersClub,JCB</t>
    <phoneticPr fontId="1"/>
  </si>
  <si>
    <t>Ｇｏｏｇｌｅ翻訳、DeepL</t>
    <rPh sb="6" eb="8">
      <t>ホンヤク</t>
    </rPh>
    <phoneticPr fontId="1"/>
  </si>
  <si>
    <t>さくら診療所</t>
  </si>
  <si>
    <t>SakuraClinic</t>
  </si>
  <si>
    <t>779-3403</t>
  </si>
  <si>
    <t>徳島県吉野川市山川町前川212-6</t>
    <rPh sb="8" eb="9">
      <t>カワ</t>
    </rPh>
    <phoneticPr fontId="16"/>
  </si>
  <si>
    <t>212-6YamakawachoMaegawa,Yoshinogawa,TokushimaPrefecture779-3403,Japan</t>
  </si>
  <si>
    <t>0883-42-5520</t>
  </si>
  <si>
    <t>月-土
9:00-12:30
15:00-18:00</t>
    <rPh sb="0" eb="1">
      <t>ゲツ</t>
    </rPh>
    <rPh sb="2" eb="3">
      <t>ド</t>
    </rPh>
    <phoneticPr fontId="94"/>
  </si>
  <si>
    <t>http://sakura-sakura.or.jp(日本語）</t>
  </si>
  <si>
    <t>内科:EN_x000D_
外科:EN</t>
  </si>
  <si>
    <t>VISA
MASTER
AMEX
Diners Club
JCB
DISCOVER</t>
    <phoneticPr fontId="94"/>
  </si>
  <si>
    <t>R Pay
d払い
LINE Pay
iD
WAON
PayPay</t>
    <rPh sb="7" eb="8">
      <t>ハラ</t>
    </rPh>
    <phoneticPr fontId="94"/>
  </si>
  <si>
    <t>たまき青空病院</t>
  </si>
  <si>
    <t>TamakiaozoraHospital</t>
  </si>
  <si>
    <t>779-3125</t>
  </si>
  <si>
    <t>徳島県徳島市国府町早淵字北カシヤ56番地1</t>
    <rPh sb="0" eb="3">
      <t>トクシマケン</t>
    </rPh>
    <rPh sb="12" eb="13">
      <t>キタ</t>
    </rPh>
    <phoneticPr fontId="16"/>
  </si>
  <si>
    <t>56-1KokufuchōHayabuchi,Tokushima-shi,Tokushima-ken,779-3125</t>
  </si>
  <si>
    <t>088-642-5050</t>
  </si>
  <si>
    <t>月-土:9:00-13:00、14：00-18:00</t>
    <rPh sb="2" eb="3">
      <t>ツチ</t>
    </rPh>
    <phoneticPr fontId="17"/>
  </si>
  <si>
    <t>https://www.tamaki-aozora.ne.jp
(日本語）</t>
  </si>
  <si>
    <t>内科:EN
外科:EN
泌尿器科:EN
その他:EN</t>
  </si>
  <si>
    <t>VoiceTra(ボイストラ）</t>
    <phoneticPr fontId="1"/>
  </si>
  <si>
    <t>津田ブレインクリニック</t>
  </si>
  <si>
    <t>TsudaBrainClinic</t>
    <phoneticPr fontId="94"/>
  </si>
  <si>
    <t>772-0001</t>
  </si>
  <si>
    <t>徳島県鳴門市撫養町黒崎字八幡113-1</t>
  </si>
  <si>
    <t>113-1Yahata,Kurosaki,Muya-cho,Naruto-shi,Tokushima772-0001</t>
  </si>
  <si>
    <t>088-684-3171</t>
  </si>
  <si>
    <t>月・水・木:9:00-12:00,14:00-17:00_x000D_
火:9:00-12:00,14:00-19:00
金:9:00-12:00</t>
    <phoneticPr fontId="17"/>
  </si>
  <si>
    <t>http://www.tuda-brainclinic.com/</t>
  </si>
  <si>
    <t>脳神経外科:EN</t>
    <phoneticPr fontId="1"/>
  </si>
  <si>
    <t>椿原歯科クリニック</t>
  </si>
  <si>
    <t>TubakiharaDentalClinic</t>
  </si>
  <si>
    <t>770-0807</t>
  </si>
  <si>
    <t>徳島市中前川町5丁目1-279</t>
    <rPh sb="2" eb="3">
      <t>シ</t>
    </rPh>
    <phoneticPr fontId="16"/>
  </si>
  <si>
    <t>1-279,5chomeNakamaegawa,Tokushimacity,770-0807</t>
  </si>
  <si>
    <t>088-652-8110</t>
  </si>
  <si>
    <t>月/火/水/金/土:9:00-13:00,14:30-19:00</t>
    <phoneticPr fontId="1"/>
  </si>
  <si>
    <t>http://www.tsubakihara-dental.jp(日本語）</t>
  </si>
  <si>
    <t>徳島赤十字病院</t>
  </si>
  <si>
    <t>TokushimaRedCrossHospital</t>
  </si>
  <si>
    <t>773-8502</t>
  </si>
  <si>
    <t xml:space="preserve">
徳島県小松島市小松島町字井利ノ口103番</t>
  </si>
  <si>
    <t>103Irinokuchi,Komatsushima-cho,Komatsushima,Tokushima,773-8502</t>
  </si>
  <si>
    <t>0885-32-2555</t>
  </si>
  <si>
    <t>月-金:8:10-10:00(救急外来24時間対応)_x000D_
土日・祝日:救急外来24時間対応</t>
  </si>
  <si>
    <t>http://www.tokushima-med.jrc.or.jp/(日本語)</t>
  </si>
  <si>
    <t>救急科：EN</t>
    <phoneticPr fontId="1"/>
  </si>
  <si>
    <t>鳴門山上病院</t>
  </si>
  <si>
    <t>NarutoyamakamiHospital</t>
  </si>
  <si>
    <t>772-0053</t>
    <phoneticPr fontId="1"/>
  </si>
  <si>
    <t>徳島県鳴門市鳴門町土佐泊浦高砂205番地29</t>
    <rPh sb="18" eb="20">
      <t>バンチ</t>
    </rPh>
    <phoneticPr fontId="1"/>
  </si>
  <si>
    <t>205-29,Takasuna,Tosadomariura,Naruto-choNarutoCity,Tokushima,772-0053</t>
    <phoneticPr fontId="1"/>
  </si>
  <si>
    <t>088-687-1234</t>
  </si>
  <si>
    <t>月-金:8:30-17:00_x000D_
専門外来についてはお問い合わせください</t>
  </si>
  <si>
    <t>https://www.kyujinkai-mc.or.jp(日本語)</t>
    <phoneticPr fontId="1"/>
  </si>
  <si>
    <t>内科：EN_x000D_
外科：EN</t>
  </si>
  <si>
    <t>花川皮フ科クリニック</t>
  </si>
  <si>
    <t>HanakawaDermatologyclinic</t>
  </si>
  <si>
    <t>770-0046</t>
  </si>
  <si>
    <t>徳島県徳島市鮎喰町１丁目５８−２</t>
  </si>
  <si>
    <t>1-58-2Akuicho,Tokushima,Tokushima,770-0046</t>
  </si>
  <si>
    <t>088-631-5661</t>
  </si>
  <si>
    <t>月/火/水/金:9:00-12:00,14:00-18:00_x000D_
木:9:00-12:00_x000D_
土:9:00-12:00,14:00-16:00</t>
  </si>
  <si>
    <t>http://hanakawa-hifuka.com/</t>
  </si>
  <si>
    <t>徳島問屋町KT歯科</t>
    <rPh sb="0" eb="5">
      <t>トクシマトイヤマチ</t>
    </rPh>
    <rPh sb="7" eb="9">
      <t>シカ</t>
    </rPh>
    <phoneticPr fontId="16"/>
  </si>
  <si>
    <t>Tokushimatoiyamachi DentalClinic</t>
  </si>
  <si>
    <t>770-8056</t>
  </si>
  <si>
    <t>徳島県徳島市問屋町48番地</t>
  </si>
  <si>
    <t>Toiyachoh48、TokushimaCity</t>
  </si>
  <si>
    <t>088-678-4618</t>
  </si>
  <si>
    <t>月/火/水/金/土:9:00-17:30</t>
  </si>
  <si>
    <t>https://yukenkai.com/clinic/tonyatyou-kt　（日本語のみ）</t>
    <rPh sb="42" eb="45">
      <t>ニホンゴ</t>
    </rPh>
    <phoneticPr fontId="7"/>
  </si>
  <si>
    <t>VISA、MASTER、AMEX、DISCOVER、
JCB、DinersClub</t>
    <phoneticPr fontId="1"/>
  </si>
  <si>
    <t>タブレット通訳サービス（見える通訳）
月/火/水/金/土　　　9:00-17:30</t>
    <phoneticPr fontId="1"/>
  </si>
  <si>
    <t>ほそかわ歯科クリニック</t>
  </si>
  <si>
    <t>HosokawaDentalClinic</t>
  </si>
  <si>
    <t>779-3602</t>
  </si>
  <si>
    <t>徳島県美馬市脇町大字猪尻字若宮南139-2</t>
  </si>
  <si>
    <t>Wakamiyaminami-139-2WakimachiOazaInoshiri,Mima,TokushimaPrefecture779-3602</t>
  </si>
  <si>
    <t>0883-53-8211</t>
  </si>
  <si>
    <t>月-日:9:00-13:00,15:00-19:00</t>
    <phoneticPr fontId="1"/>
  </si>
  <si>
    <t>http://www.hosokawa-dental-clinic.jp(日本語）</t>
  </si>
  <si>
    <t>松本歯科小児矯正歯科医院</t>
  </si>
  <si>
    <t>MatsumotoDentalClinic</t>
  </si>
  <si>
    <t>771-1211</t>
  </si>
  <si>
    <t>徳島県板野郡藍住町徳命元村115番1号</t>
  </si>
  <si>
    <t>115-1,TokumeiMotomura,Aizumicho,Itano-gun,Tokushima,771-1211</t>
  </si>
  <si>
    <t>088-693-3525</t>
  </si>
  <si>
    <t>月-金:9:30-13:00,14:30-19:00</t>
    <phoneticPr fontId="1"/>
  </si>
  <si>
    <t>http://www.matsumotodental.com(日本語)</t>
  </si>
  <si>
    <t>椋本歯科医院</t>
  </si>
  <si>
    <t>MukumotoDentalClinic</t>
  </si>
  <si>
    <t>徳島県徳島市中前川町4丁目12番地</t>
  </si>
  <si>
    <t>Tokushima pref Tokushima city Nakamaegawacho4-12,770-0807</t>
  </si>
  <si>
    <t>088-652-9253</t>
  </si>
  <si>
    <t>月/火/水/金/土:9:00-13:00,14:30-18:30_x000D_
木:9:00-13:00</t>
  </si>
  <si>
    <t>http://www.mukumoto-dc.com(日本語）</t>
  </si>
  <si>
    <t>山田眼科</t>
  </si>
  <si>
    <t>YamadaEyeClinic</t>
  </si>
  <si>
    <t>770-0844</t>
  </si>
  <si>
    <t>徳島市中通町2丁目31</t>
  </si>
  <si>
    <t>2-31Nakatorimachi,Tokushima-shi,770-0844</t>
  </si>
  <si>
    <t>088-652-4843</t>
  </si>
  <si>
    <t>月/火/水/金:9:00-12:30,14:00-18:00_x000D_
木:9:00-12:30_x000D_
土:9:00-12:30,13:30-17:30</t>
  </si>
  <si>
    <t>http://www.eye-yamada.com（日本語）http://www.eye-yamada/introduction（英語）</t>
  </si>
  <si>
    <t>眼科:EN</t>
    <phoneticPr fontId="1"/>
  </si>
  <si>
    <t>芳川病院</t>
  </si>
  <si>
    <t>YoshikawaHospital</t>
  </si>
  <si>
    <t>771-0212</t>
  </si>
  <si>
    <t>徳島県板野郡松茂町中喜来字群恵278番地8</t>
  </si>
  <si>
    <t>278-8Gunne,Nakagirai-aza,Matsushige-cho,Itano-gun,Toushima-ken771-0212</t>
  </si>
  <si>
    <t>088-699-5355</t>
  </si>
  <si>
    <t>月-土:9:00-13:00　15:00-18:00</t>
    <rPh sb="2" eb="3">
      <t>ド</t>
    </rPh>
    <phoneticPr fontId="2"/>
  </si>
  <si>
    <t>https://yujoukai.jp/
（日本語のみ）</t>
  </si>
  <si>
    <t>内科:EN
外科:EN
皮膚科:EN
整形外科:EN</t>
    <phoneticPr fontId="1"/>
  </si>
  <si>
    <t>VISA
MASTER
AMERICAN EXPRESS
Diners Club
JCB</t>
    <phoneticPr fontId="1"/>
  </si>
  <si>
    <t>ポケトーク
24時間／全74言語</t>
    <phoneticPr fontId="1"/>
  </si>
  <si>
    <t>よしのがわ往診診療所</t>
  </si>
  <si>
    <t>Yoshinogawaclinic</t>
  </si>
  <si>
    <t>779-3404</t>
  </si>
  <si>
    <t>吉野川市山川町湯立277-1</t>
    <rPh sb="3" eb="4">
      <t>シ</t>
    </rPh>
    <rPh sb="6" eb="7">
      <t>マチ</t>
    </rPh>
    <phoneticPr fontId="16"/>
  </si>
  <si>
    <t>277-1,Yudate,Yamakawa-cho,YoshinogawaCity,779-3404</t>
  </si>
  <si>
    <t>0883-36-1850</t>
  </si>
  <si>
    <t>月-金:13:00-16:00_x000D_
土:11:00-12:00</t>
  </si>
  <si>
    <t>http://jcb02167.wixsite.com/yoshinogawaclinic（日本語）</t>
  </si>
  <si>
    <t>救急科:EN_x000D_
内科:EN</t>
  </si>
  <si>
    <t>若槻クリニック</t>
  </si>
  <si>
    <t>Wakatsuki Clinic</t>
  </si>
  <si>
    <t>770-0863</t>
  </si>
  <si>
    <t>徳島市安宅2丁目7-38</t>
    <rPh sb="2" eb="3">
      <t>シ</t>
    </rPh>
    <phoneticPr fontId="16"/>
  </si>
  <si>
    <t>Atake2-7-38,TokushimaCity</t>
  </si>
  <si>
    <t>088-652-0437</t>
  </si>
  <si>
    <t>月,火,水,金,土 9:00-12:30,14:00-18:00</t>
    <rPh sb="2" eb="3">
      <t>カ</t>
    </rPh>
    <rPh sb="4" eb="5">
      <t>スイ</t>
    </rPh>
    <rPh sb="6" eb="7">
      <t>キン</t>
    </rPh>
    <phoneticPr fontId="109"/>
  </si>
  <si>
    <t>https://www.wakatsuki-clinic.info
（日本語のみ）</t>
    <rPh sb="35" eb="38">
      <t>ニホンゴ</t>
    </rPh>
    <phoneticPr fontId="2"/>
  </si>
  <si>
    <t>内科:EN_x000D_
小児科:EN</t>
  </si>
  <si>
    <t>VISA
MASTER
AMEX
JCB:</t>
  </si>
  <si>
    <t>PayPay
d-払い
au pay
LINE pay</t>
    <rPh sb="9" eb="10">
      <t>バラ</t>
    </rPh>
    <phoneticPr fontId="110"/>
  </si>
  <si>
    <t>院長が随時対応</t>
    <rPh sb="0" eb="2">
      <t>インチョウ</t>
    </rPh>
    <rPh sb="3" eb="5">
      <t>ズイジ</t>
    </rPh>
    <rPh sb="5" eb="7">
      <t>タイオウ</t>
    </rPh>
    <phoneticPr fontId="2"/>
  </si>
  <si>
    <t>和田歯科クリニック</t>
  </si>
  <si>
    <t>WADADentalClinic</t>
  </si>
  <si>
    <t>776-0010</t>
  </si>
  <si>
    <t>徳島県吉野川市鴨島町鴨島346</t>
  </si>
  <si>
    <t>346KamojimachoKamojima,Yoshinogawa,Tokushima,776-0010</t>
  </si>
  <si>
    <t>0883-24-2336</t>
  </si>
  <si>
    <t>月/火/木/金:9:00-11:45,14:00-18:45_x000D_
土:9:00-12:30</t>
  </si>
  <si>
    <t>COCO歯科</t>
  </si>
  <si>
    <t>COCOSHIKA</t>
  </si>
  <si>
    <t>771-3310</t>
  </si>
  <si>
    <t>徳島県名西郡神山町神領字西大久保６０</t>
  </si>
  <si>
    <t>60Nixhiokubo,Jinryo,Kamiyama-cho,Myozai-gun,Tokushima,771-3310</t>
  </si>
  <si>
    <t>088-676-0948</t>
    <phoneticPr fontId="94"/>
  </si>
  <si>
    <t>火/木/土/日:9:00-12:20,14:20-19:00</t>
    <phoneticPr fontId="1"/>
  </si>
  <si>
    <t>http://cocoshika.jp/（日本語）</t>
  </si>
  <si>
    <t>賛広診療所</t>
    <rPh sb="0" eb="1">
      <t>サン</t>
    </rPh>
    <rPh sb="1" eb="2">
      <t>ヒロ</t>
    </rPh>
    <rPh sb="2" eb="5">
      <t>シンリョウショ</t>
    </rPh>
    <phoneticPr fontId="16"/>
  </si>
  <si>
    <t>SANKOUCLINIC</t>
  </si>
  <si>
    <t>771－1706</t>
  </si>
  <si>
    <t>阿波市阿波町南西谷７番地</t>
    <rPh sb="0" eb="3">
      <t>アワシ</t>
    </rPh>
    <rPh sb="3" eb="6">
      <t>アワチョウ</t>
    </rPh>
    <rPh sb="6" eb="7">
      <t>ミナミ</t>
    </rPh>
    <rPh sb="7" eb="9">
      <t>ニシタニ</t>
    </rPh>
    <rPh sb="10" eb="12">
      <t>バンチ</t>
    </rPh>
    <phoneticPr fontId="16"/>
  </si>
  <si>
    <t>Minaminisidani7banchiAwachoAwaShiTokushima</t>
  </si>
  <si>
    <t>0883－35－2107</t>
  </si>
  <si>
    <t>月～土8:00～9:00</t>
    <rPh sb="0" eb="1">
      <t>ゲツ</t>
    </rPh>
    <rPh sb="2" eb="3">
      <t>ド</t>
    </rPh>
    <phoneticPr fontId="16"/>
  </si>
  <si>
    <t>おおつか内科</t>
    <rPh sb="4" eb="6">
      <t>ナイカ</t>
    </rPh>
    <phoneticPr fontId="16"/>
  </si>
  <si>
    <t>Otsukanaika</t>
  </si>
  <si>
    <t>771－170５</t>
  </si>
  <si>
    <t>阿波市阿波町善地７－１３</t>
    <rPh sb="0" eb="3">
      <t>アワシ</t>
    </rPh>
    <rPh sb="3" eb="5">
      <t>アワ</t>
    </rPh>
    <rPh sb="5" eb="6">
      <t>マチ</t>
    </rPh>
    <rPh sb="6" eb="7">
      <t>ゼン</t>
    </rPh>
    <rPh sb="7" eb="8">
      <t>チ</t>
    </rPh>
    <phoneticPr fontId="16"/>
  </si>
  <si>
    <t>TokushimakenAwashiAwachoZenji7-13</t>
  </si>
  <si>
    <t>0883-35-6070</t>
  </si>
  <si>
    <t>月-金:9:00-12:00　15:00-18:00　土9:00-12:00</t>
    <rPh sb="27" eb="28">
      <t>ド</t>
    </rPh>
    <phoneticPr fontId="16"/>
  </si>
  <si>
    <t xml:space="preserve">http://otsukanaika.com </t>
  </si>
  <si>
    <t>内科：EN   小児科：EN</t>
    <rPh sb="0" eb="2">
      <t>ナイカ</t>
    </rPh>
    <rPh sb="8" eb="11">
      <t>ショウニ</t>
    </rPh>
    <phoneticPr fontId="2"/>
  </si>
  <si>
    <t>渚クリニック</t>
    <rPh sb="0" eb="1">
      <t>ナギサ</t>
    </rPh>
    <phoneticPr fontId="16"/>
  </si>
  <si>
    <t>NagisaClinic</t>
  </si>
  <si>
    <t>773-0013</t>
  </si>
  <si>
    <t>小松島市前原町字東１９－３</t>
    <rPh sb="0" eb="4">
      <t>コマツシマシ</t>
    </rPh>
    <rPh sb="4" eb="7">
      <t>マエハラチョウ</t>
    </rPh>
    <rPh sb="7" eb="8">
      <t>アザ</t>
    </rPh>
    <rPh sb="8" eb="9">
      <t>ヒガシ</t>
    </rPh>
    <phoneticPr fontId="16"/>
  </si>
  <si>
    <t>19－3AzaHigashiMaebara-ChouKomatsushima-city</t>
  </si>
  <si>
    <t>0885－32－1705</t>
  </si>
  <si>
    <t>月火水金:10:00-11:45　:13:30-17:15　土9:30-11:45　:13:00-15:30　　　</t>
    <rPh sb="1" eb="2">
      <t>カ</t>
    </rPh>
    <rPh sb="2" eb="3">
      <t>スイ</t>
    </rPh>
    <rPh sb="30" eb="31">
      <t>ド</t>
    </rPh>
    <phoneticPr fontId="16"/>
  </si>
  <si>
    <t>内科：EN　精神科：EN</t>
    <phoneticPr fontId="1"/>
  </si>
  <si>
    <t>岩城クリニック</t>
    <rPh sb="0" eb="2">
      <t>イワシロ</t>
    </rPh>
    <phoneticPr fontId="16"/>
  </si>
  <si>
    <t>IwakiClinic</t>
  </si>
  <si>
    <t>774－0014</t>
  </si>
  <si>
    <t>阿南市学原町上水田１１－１</t>
    <rPh sb="0" eb="2">
      <t>アナン</t>
    </rPh>
    <rPh sb="2" eb="3">
      <t>シ</t>
    </rPh>
    <rPh sb="3" eb="6">
      <t>ガクバラチョウ</t>
    </rPh>
    <rPh sb="6" eb="7">
      <t>カミ</t>
    </rPh>
    <rPh sb="7" eb="9">
      <t>ミズタ</t>
    </rPh>
    <phoneticPr fontId="16"/>
  </si>
  <si>
    <t>１１－１KamimizutaGakubaraAnanTokushima</t>
  </si>
  <si>
    <t>0884－23－5600</t>
  </si>
  <si>
    <t>月-土:9:00-13:00　14:00-18:00</t>
    <rPh sb="2" eb="3">
      <t>ド</t>
    </rPh>
    <phoneticPr fontId="16"/>
  </si>
  <si>
    <t>http://www.iwaki-clinic.jp/pc/</t>
  </si>
  <si>
    <t>大里医院</t>
    <rPh sb="0" eb="2">
      <t>オオサト</t>
    </rPh>
    <rPh sb="2" eb="4">
      <t>イイン</t>
    </rPh>
    <phoneticPr fontId="16"/>
  </si>
  <si>
    <t>OOZATOCLINIC</t>
  </si>
  <si>
    <t>775-0203</t>
  </si>
  <si>
    <t>海部郡海陽町大里字松原34－47</t>
    <rPh sb="0" eb="3">
      <t>カイフグン</t>
    </rPh>
    <rPh sb="3" eb="6">
      <t>カイヨウチョウ</t>
    </rPh>
    <rPh sb="6" eb="8">
      <t>オオサト</t>
    </rPh>
    <rPh sb="8" eb="9">
      <t>アザ</t>
    </rPh>
    <rPh sb="9" eb="11">
      <t>マツバラ</t>
    </rPh>
    <phoneticPr fontId="16"/>
  </si>
  <si>
    <t>34－47Matsubara-oozato Kaiyou-chou Kaifu-gun Tokushima 　775－0203</t>
  </si>
  <si>
    <t>0884－73－3102</t>
  </si>
  <si>
    <t>月-金:9:00-12:30　14:00-18:00　土:9:00-12:30　14:00-17:00　　　</t>
    <rPh sb="27" eb="28">
      <t>ド</t>
    </rPh>
    <phoneticPr fontId="16"/>
  </si>
  <si>
    <t>内科・外科・皮膚科・耳鼻咽喉科：EN　ZH　KO</t>
    <rPh sb="0" eb="2">
      <t>ナイカ</t>
    </rPh>
    <rPh sb="3" eb="5">
      <t>ゲカ</t>
    </rPh>
    <rPh sb="6" eb="9">
      <t>ヒフカ</t>
    </rPh>
    <rPh sb="10" eb="12">
      <t>ジビ</t>
    </rPh>
    <rPh sb="12" eb="15">
      <t>インコウカ</t>
    </rPh>
    <phoneticPr fontId="16"/>
  </si>
  <si>
    <t>蕙愛レディースクリニック</t>
    <rPh sb="1" eb="2">
      <t>アイ</t>
    </rPh>
    <phoneticPr fontId="16"/>
  </si>
  <si>
    <t>KeiaiLadiesClinic</t>
  </si>
  <si>
    <t xml:space="preserve">770-0023 </t>
  </si>
  <si>
    <t>徳島市佐古３－４－６</t>
    <rPh sb="0" eb="3">
      <t>トクシマシ</t>
    </rPh>
    <rPh sb="3" eb="5">
      <t>サコ</t>
    </rPh>
    <phoneticPr fontId="16"/>
  </si>
  <si>
    <t>Sako３－４－６TokushimaCity</t>
  </si>
  <si>
    <t>088－653－1201</t>
  </si>
  <si>
    <t>9:00～18:00（詳細はHP参照）</t>
    <rPh sb="11" eb="13">
      <t>ショウサイ</t>
    </rPh>
    <rPh sb="16" eb="18">
      <t>サンショウ</t>
    </rPh>
    <phoneticPr fontId="16"/>
  </si>
  <si>
    <t>http://www.keiai-hp.com</t>
  </si>
  <si>
    <t>婦人科：EN　</t>
    <rPh sb="0" eb="3">
      <t>フジンカ</t>
    </rPh>
    <phoneticPr fontId="16"/>
  </si>
  <si>
    <t>藤田眼科</t>
    <rPh sb="0" eb="2">
      <t>フジタ</t>
    </rPh>
    <rPh sb="2" eb="4">
      <t>ガンカ</t>
    </rPh>
    <phoneticPr fontId="16"/>
  </si>
  <si>
    <t>Fujitaeyeclinic</t>
  </si>
  <si>
    <t>770-0026</t>
  </si>
  <si>
    <t>徳島市佐古６番町６－27</t>
    <rPh sb="0" eb="3">
      <t>トクシマシ</t>
    </rPh>
    <rPh sb="3" eb="5">
      <t>サコ</t>
    </rPh>
    <rPh sb="6" eb="8">
      <t>バンチョウ</t>
    </rPh>
    <phoneticPr fontId="16"/>
  </si>
  <si>
    <t>SAKO6-6-27　TOKUSHIMA</t>
  </si>
  <si>
    <t xml:space="preserve">088-656-1010 </t>
  </si>
  <si>
    <t>月火水金9:00～12:30　14:00～17:00　木土9:00～12:30　</t>
    <rPh sb="0" eb="1">
      <t>ゲツ</t>
    </rPh>
    <rPh sb="1" eb="2">
      <t>カ</t>
    </rPh>
    <rPh sb="2" eb="3">
      <t>スイ</t>
    </rPh>
    <rPh sb="3" eb="4">
      <t>キン</t>
    </rPh>
    <rPh sb="27" eb="28">
      <t>モク</t>
    </rPh>
    <rPh sb="28" eb="29">
      <t>ド</t>
    </rPh>
    <phoneticPr fontId="16"/>
  </si>
  <si>
    <t>http://www.fujitaec.or.jp (日本語)
http://www.fujitaec.or.jp /english(英語)</t>
    <rPh sb="27" eb="30">
      <t>ニホンゴ</t>
    </rPh>
    <rPh sb="67" eb="69">
      <t>エイゴ</t>
    </rPh>
    <phoneticPr fontId="18"/>
  </si>
  <si>
    <t>VISA、MASTER、JCB、DinersClub</t>
    <phoneticPr fontId="1"/>
  </si>
  <si>
    <t>PayPay, d払い 等</t>
    <rPh sb="9" eb="10">
      <t>バラ</t>
    </rPh>
    <rPh sb="12" eb="13">
      <t>トウ</t>
    </rPh>
    <phoneticPr fontId="16"/>
  </si>
  <si>
    <t>石丸歯科医院</t>
    <rPh sb="0" eb="2">
      <t>イシマル</t>
    </rPh>
    <rPh sb="2" eb="4">
      <t>シカ</t>
    </rPh>
    <rPh sb="4" eb="6">
      <t>イイン</t>
    </rPh>
    <phoneticPr fontId="16"/>
  </si>
  <si>
    <t>ISHIMARU　DENTAL　CLINIC</t>
  </si>
  <si>
    <t>779-0231</t>
  </si>
  <si>
    <t>鳴門市大麻町板東字大林３１－１</t>
    <rPh sb="0" eb="3">
      <t>ナルトシ</t>
    </rPh>
    <rPh sb="3" eb="6">
      <t>オオサチョウ</t>
    </rPh>
    <rPh sb="6" eb="8">
      <t>バンドウ</t>
    </rPh>
    <rPh sb="8" eb="9">
      <t>ジ</t>
    </rPh>
    <rPh sb="9" eb="11">
      <t>オオバヤシ</t>
    </rPh>
    <phoneticPr fontId="16"/>
  </si>
  <si>
    <t>Obayashi-31-1 OasachoBando　Naruto-shi　Tokushima-ken</t>
  </si>
  <si>
    <t>088-689-1423</t>
  </si>
  <si>
    <t>月-金:9:00-11:30　13:30～18:00　土:9:00-11:30　13:30～16:30</t>
    <rPh sb="27" eb="28">
      <t>ド</t>
    </rPh>
    <phoneticPr fontId="16"/>
  </si>
  <si>
    <t>http://ishimaru-dental-clinic.com</t>
  </si>
  <si>
    <t>アイル歯科クリニック</t>
    <rPh sb="3" eb="5">
      <t>シカ</t>
    </rPh>
    <phoneticPr fontId="16"/>
  </si>
  <si>
    <t>AIR　　DENTAL　CLINIC</t>
  </si>
  <si>
    <t>771-0204</t>
  </si>
  <si>
    <t>板野郡北島町鯛浜字西ノ須１７４</t>
    <rPh sb="0" eb="3">
      <t>イタノグン</t>
    </rPh>
    <rPh sb="3" eb="6">
      <t>キタジマチョウ</t>
    </rPh>
    <rPh sb="6" eb="8">
      <t>タイハマ</t>
    </rPh>
    <rPh sb="8" eb="9">
      <t>アザ</t>
    </rPh>
    <rPh sb="9" eb="10">
      <t>ニシ</t>
    </rPh>
    <rPh sb="11" eb="12">
      <t>ス</t>
    </rPh>
    <phoneticPr fontId="16"/>
  </si>
  <si>
    <t>174NishinosuTainohamaazaKitajimachoItanogunTokushimaken</t>
  </si>
  <si>
    <t>088-697-3718</t>
  </si>
  <si>
    <t>月火木金9:30-13:00　14:30～18:30　土9:00～13:00　14:00～17：00</t>
    <rPh sb="0" eb="2">
      <t>ゲツカ</t>
    </rPh>
    <rPh sb="2" eb="3">
      <t>モク</t>
    </rPh>
    <rPh sb="3" eb="4">
      <t>キン</t>
    </rPh>
    <rPh sb="27" eb="28">
      <t>ド</t>
    </rPh>
    <phoneticPr fontId="16"/>
  </si>
  <si>
    <t>http://www.air-dental.com</t>
  </si>
  <si>
    <t>VISA、MASTER、AMEX、JCB、中国銀聯、DinersClub　（自費診療のみ使用可能）</t>
    <rPh sb="38" eb="40">
      <t>ジヒ</t>
    </rPh>
    <rPh sb="40" eb="42">
      <t>シンリョウ</t>
    </rPh>
    <rPh sb="44" eb="46">
      <t>シヨウ</t>
    </rPh>
    <rPh sb="46" eb="48">
      <t>カノウ</t>
    </rPh>
    <phoneticPr fontId="16"/>
  </si>
  <si>
    <t>糸田川歯科医院</t>
    <rPh sb="0" eb="1">
      <t>イト</t>
    </rPh>
    <rPh sb="1" eb="3">
      <t>タカワ</t>
    </rPh>
    <rPh sb="3" eb="5">
      <t>シカ</t>
    </rPh>
    <rPh sb="5" eb="7">
      <t>イイン</t>
    </rPh>
    <phoneticPr fontId="16"/>
  </si>
  <si>
    <t>ITOTAGAWA　DENTAL　CLINIC</t>
  </si>
  <si>
    <t xml:space="preserve">770-0042 </t>
  </si>
  <si>
    <t>徳島市蔵本町1丁目25の5</t>
    <rPh sb="0" eb="3">
      <t>トクシマシ</t>
    </rPh>
    <rPh sb="3" eb="6">
      <t>クラモトチョウ</t>
    </rPh>
    <rPh sb="7" eb="9">
      <t>チョウメ</t>
    </rPh>
    <phoneticPr fontId="16"/>
  </si>
  <si>
    <t>1-25-5KURAMOTO TOKUSHIMA TOKUSHIMA</t>
  </si>
  <si>
    <t>088-631-7487</t>
  </si>
  <si>
    <t>月-土:9:00-13:00　14:30-19:00</t>
    <rPh sb="2" eb="3">
      <t>ド</t>
    </rPh>
    <phoneticPr fontId="16"/>
  </si>
  <si>
    <t>中川歯科医院</t>
    <rPh sb="0" eb="2">
      <t>ナカガワ</t>
    </rPh>
    <rPh sb="2" eb="4">
      <t>シカ</t>
    </rPh>
    <rPh sb="4" eb="6">
      <t>イイン</t>
    </rPh>
    <phoneticPr fontId="16"/>
  </si>
  <si>
    <t>NAKAGAWA　DENTAL　CLINIC</t>
  </si>
  <si>
    <t>779-3122</t>
  </si>
  <si>
    <t>徳島市国府町府中５８０－１</t>
    <rPh sb="0" eb="3">
      <t>トクシマシ</t>
    </rPh>
    <rPh sb="3" eb="6">
      <t>コクフチョウ</t>
    </rPh>
    <rPh sb="6" eb="8">
      <t>フチュウ</t>
    </rPh>
    <phoneticPr fontId="16"/>
  </si>
  <si>
    <t>580-1 KOU Kokufu-town,Tokushima-city,Tokushima</t>
  </si>
  <si>
    <t>088-642-8214</t>
  </si>
  <si>
    <t>月-金:9:00-12:00　14:00～18:00　土:9:00-12:00　14:00～17:00</t>
    <phoneticPr fontId="1"/>
  </si>
  <si>
    <t>http://www.nakagawa-dent.net</t>
  </si>
  <si>
    <t>とみなが歯科医院</t>
    <rPh sb="4" eb="6">
      <t>シカ</t>
    </rPh>
    <rPh sb="6" eb="8">
      <t>イイン</t>
    </rPh>
    <phoneticPr fontId="16"/>
  </si>
  <si>
    <t>Tominaga　DENTAL　CLINIC</t>
  </si>
  <si>
    <t>771-0360</t>
  </si>
  <si>
    <t>鳴門市瀬戸町明神字下本城１９７－３</t>
    <rPh sb="0" eb="3">
      <t>ナルトシ</t>
    </rPh>
    <rPh sb="3" eb="6">
      <t>セトチョウ</t>
    </rPh>
    <rPh sb="6" eb="8">
      <t>ミョウジン</t>
    </rPh>
    <rPh sb="8" eb="9">
      <t>ジ</t>
    </rPh>
    <rPh sb="9" eb="10">
      <t>シタ</t>
    </rPh>
    <rPh sb="10" eb="12">
      <t>ホンジョウ</t>
    </rPh>
    <phoneticPr fontId="16"/>
  </si>
  <si>
    <t>197-3 Shimohonjo,Akinokami,Seto-cho,NarutoCity,TokushimaPref</t>
  </si>
  <si>
    <t>088-688-1511</t>
  </si>
  <si>
    <t>月-金:9:00-13:00　14:30～19:00　土:9:00-13:00　14:00～18:00</t>
    <rPh sb="27" eb="28">
      <t>ド</t>
    </rPh>
    <phoneticPr fontId="16"/>
  </si>
  <si>
    <t>https://hope-tominaga-shika.com/</t>
  </si>
  <si>
    <t>エス・デンタルクリニック</t>
  </si>
  <si>
    <t>es dentalclinic</t>
  </si>
  <si>
    <t>771-0117</t>
  </si>
  <si>
    <t>徳島市川内町鶴島１７３－５セイワビル５F</t>
    <rPh sb="0" eb="3">
      <t>トクシマシ</t>
    </rPh>
    <rPh sb="3" eb="6">
      <t>カワウチチョウ</t>
    </rPh>
    <rPh sb="6" eb="8">
      <t>ツルシマ</t>
    </rPh>
    <phoneticPr fontId="16"/>
  </si>
  <si>
    <t>Seiwa building 5th 173-5 Tsurushima,Kawauchi-cho,Tokushima</t>
    <phoneticPr fontId="1"/>
  </si>
  <si>
    <t>088-666-0465</t>
  </si>
  <si>
    <t>月-金:8:30-17:30　日8:30-11:00</t>
    <rPh sb="15" eb="16">
      <t>ヒ</t>
    </rPh>
    <phoneticPr fontId="16"/>
  </si>
  <si>
    <t>へいしま歯科ファミリークリニック</t>
    <rPh sb="4" eb="6">
      <t>シカ</t>
    </rPh>
    <phoneticPr fontId="16"/>
  </si>
  <si>
    <t>Heishima Dental Family Clinic</t>
  </si>
  <si>
    <t>771-1703</t>
  </si>
  <si>
    <t>阿波市阿波町大道北１８１－３</t>
    <rPh sb="0" eb="3">
      <t>アワシ</t>
    </rPh>
    <rPh sb="3" eb="6">
      <t>アワチョウ</t>
    </rPh>
    <rPh sb="6" eb="8">
      <t>オオミチ</t>
    </rPh>
    <rPh sb="8" eb="9">
      <t>キタ</t>
    </rPh>
    <phoneticPr fontId="16"/>
  </si>
  <si>
    <t>181-3 Ohmichikita,Awa-cho Awa-city Tokushima</t>
  </si>
  <si>
    <t>0883-35-8020</t>
  </si>
  <si>
    <t>月火水木金9:00～12:30　14:30～18:30　土9:00～12:30　14:30～16:30</t>
    <rPh sb="0" eb="1">
      <t>ゲツ</t>
    </rPh>
    <rPh sb="1" eb="2">
      <t>カ</t>
    </rPh>
    <rPh sb="2" eb="3">
      <t>スイ</t>
    </rPh>
    <rPh sb="3" eb="4">
      <t>モク</t>
    </rPh>
    <rPh sb="4" eb="5">
      <t>キン</t>
    </rPh>
    <rPh sb="28" eb="29">
      <t>ド</t>
    </rPh>
    <phoneticPr fontId="16"/>
  </si>
  <si>
    <t>http://heishima-dental.com</t>
  </si>
  <si>
    <t>かじかわ整形外科</t>
    <rPh sb="4" eb="6">
      <t>セイケイ</t>
    </rPh>
    <rPh sb="6" eb="8">
      <t>ゲカ</t>
    </rPh>
    <phoneticPr fontId="16"/>
  </si>
  <si>
    <t>Kajikawa OrthopedicｓClinic</t>
  </si>
  <si>
    <t>774-0013</t>
  </si>
  <si>
    <t>阿南市日開野町筒路19－14</t>
    <rPh sb="0" eb="3">
      <t>アナンシ</t>
    </rPh>
    <rPh sb="3" eb="7">
      <t>ヒガイノチョウ</t>
    </rPh>
    <rPh sb="7" eb="8">
      <t>ツツ</t>
    </rPh>
    <rPh sb="8" eb="9">
      <t>ロ</t>
    </rPh>
    <phoneticPr fontId="16"/>
  </si>
  <si>
    <t>19-14TsutsuroHigainochoAnanCity TokushimaPrefecture</t>
    <phoneticPr fontId="1"/>
  </si>
  <si>
    <t>0884-24-5750</t>
  </si>
  <si>
    <t>月火木金9:00～12:00　14:30～18:00　水9:00～12:00　土9:00～11:30　14:30～17:00</t>
    <rPh sb="0" eb="1">
      <t>ゲツ</t>
    </rPh>
    <rPh sb="1" eb="2">
      <t>カ</t>
    </rPh>
    <rPh sb="2" eb="3">
      <t>モク</t>
    </rPh>
    <rPh sb="3" eb="4">
      <t>キン</t>
    </rPh>
    <rPh sb="27" eb="28">
      <t>スイ</t>
    </rPh>
    <rPh sb="39" eb="40">
      <t>ド</t>
    </rPh>
    <phoneticPr fontId="16"/>
  </si>
  <si>
    <t>整形外科：EN</t>
    <rPh sb="0" eb="2">
      <t>セイケイ</t>
    </rPh>
    <rPh sb="2" eb="4">
      <t>ゲカ</t>
    </rPh>
    <phoneticPr fontId="16"/>
  </si>
  <si>
    <t>タナベ歯科医院</t>
    <rPh sb="3" eb="5">
      <t>シカ</t>
    </rPh>
    <rPh sb="5" eb="7">
      <t>イイン</t>
    </rPh>
    <phoneticPr fontId="16"/>
  </si>
  <si>
    <t>Tanabe　DENTAL　CLINIC</t>
  </si>
  <si>
    <t>779-1101</t>
  </si>
  <si>
    <t>阿南市羽ノ浦町中庄市41－8</t>
    <rPh sb="0" eb="3">
      <t>アナンシ</t>
    </rPh>
    <rPh sb="3" eb="4">
      <t>ハ</t>
    </rPh>
    <rPh sb="5" eb="7">
      <t>ウラチョウ</t>
    </rPh>
    <rPh sb="7" eb="9">
      <t>ナカショウ</t>
    </rPh>
    <rPh sb="9" eb="10">
      <t>シ</t>
    </rPh>
    <phoneticPr fontId="16"/>
  </si>
  <si>
    <t>41-8 Nakasho,Hanouracho,Anan-city,Tokushima-ken</t>
  </si>
  <si>
    <t>0884-44-6488</t>
  </si>
  <si>
    <t>月火水金土9:00～12:30　14:00～19:00　木9:00～12:30　</t>
    <rPh sb="0" eb="1">
      <t>ゲツ</t>
    </rPh>
    <rPh sb="1" eb="2">
      <t>カ</t>
    </rPh>
    <rPh sb="2" eb="3">
      <t>スイ</t>
    </rPh>
    <rPh sb="3" eb="4">
      <t>キン</t>
    </rPh>
    <rPh sb="4" eb="5">
      <t>ド</t>
    </rPh>
    <rPh sb="28" eb="29">
      <t>モク</t>
    </rPh>
    <phoneticPr fontId="16"/>
  </si>
  <si>
    <t>http://www.tanabe8deer.com</t>
  </si>
  <si>
    <t>VISA、MASTER、JCB、DinersClub　（自由診療のみ）</t>
    <rPh sb="28" eb="30">
      <t>ジユウ</t>
    </rPh>
    <rPh sb="30" eb="32">
      <t>シンリョウ</t>
    </rPh>
    <phoneticPr fontId="16"/>
  </si>
  <si>
    <t>3603 南部</t>
  </si>
  <si>
    <t>徳島小松島KT歯科</t>
    <rPh sb="0" eb="2">
      <t>トクシマ</t>
    </rPh>
    <rPh sb="2" eb="5">
      <t>コマツシマ</t>
    </rPh>
    <rPh sb="7" eb="9">
      <t>シカ</t>
    </rPh>
    <phoneticPr fontId="16"/>
  </si>
  <si>
    <t>TokushimaKomatsushima DentalClinic</t>
  </si>
  <si>
    <t>773-0016</t>
  </si>
  <si>
    <t>徳島県小松島市中郷町加藤121-1番地</t>
    <rPh sb="3" eb="7">
      <t>コマツシマシ</t>
    </rPh>
    <rPh sb="7" eb="10">
      <t>ナカノゴウチョウ</t>
    </rPh>
    <rPh sb="10" eb="12">
      <t>カトウ</t>
    </rPh>
    <phoneticPr fontId="16"/>
  </si>
  <si>
    <t>Katoh121-1　Nakanogouchou　KomatsushimaCity</t>
  </si>
  <si>
    <t>0885-32-4618</t>
  </si>
  <si>
    <t>月/水/木/金/土:9:00-17:30</t>
    <rPh sb="4" eb="5">
      <t>キ</t>
    </rPh>
    <phoneticPr fontId="16"/>
  </si>
  <si>
    <t>https://komatusima.yukenkai.com/　（日本語）</t>
    <rPh sb="34" eb="37">
      <t>ニホンゴ</t>
    </rPh>
    <phoneticPr fontId="21"/>
  </si>
  <si>
    <t>VISA、MASTER、AMEX、DISCOVER、
JCB、DinersClub</t>
  </si>
  <si>
    <t>タブレット通訳サービス（見える通訳）
月/火/水/金/土　　　9:00-17:30</t>
  </si>
  <si>
    <t>おかがわ内科・小児科</t>
    <rPh sb="4" eb="6">
      <t>ナイカ</t>
    </rPh>
    <rPh sb="7" eb="10">
      <t>ショウニカ</t>
    </rPh>
    <phoneticPr fontId="16"/>
  </si>
  <si>
    <t>Okagawanaika</t>
    <phoneticPr fontId="1"/>
  </si>
  <si>
    <t>770-0861</t>
  </si>
  <si>
    <t>徳島県徳島市住吉一丁目10-19</t>
    <rPh sb="0" eb="3">
      <t>トクシマケン</t>
    </rPh>
    <rPh sb="3" eb="6">
      <t>トクシマシ</t>
    </rPh>
    <rPh sb="6" eb="11">
      <t>スミヨシイッチョウメ</t>
    </rPh>
    <phoneticPr fontId="16"/>
  </si>
  <si>
    <t>Sumiyosi 1-10-19,Tokushima-city,TokusimaPrefecture,770-0861</t>
  </si>
  <si>
    <t>088-656-0022</t>
  </si>
  <si>
    <t>月/火/水/金/土8:30-12:30,14:00-18:00,木/日8:30-12:30</t>
    <rPh sb="0" eb="1">
      <t>ゲツ</t>
    </rPh>
    <rPh sb="2" eb="3">
      <t>カ</t>
    </rPh>
    <rPh sb="4" eb="5">
      <t>スイ</t>
    </rPh>
    <rPh sb="6" eb="7">
      <t>キン</t>
    </rPh>
    <rPh sb="8" eb="9">
      <t>ド</t>
    </rPh>
    <rPh sb="32" eb="33">
      <t>モク</t>
    </rPh>
    <rPh sb="34" eb="35">
      <t>ニチ</t>
    </rPh>
    <phoneticPr fontId="16"/>
  </si>
  <si>
    <t>https://www.okagawa-g.com/okagawanaika/</t>
  </si>
  <si>
    <t>内科・小児科：EN</t>
    <rPh sb="0" eb="2">
      <t>ナイカ</t>
    </rPh>
    <rPh sb="3" eb="6">
      <t>ショウニカ</t>
    </rPh>
    <phoneticPr fontId="16"/>
  </si>
  <si>
    <t>VISA
MASTER
AMEX
Diners Club
JCB</t>
    <phoneticPr fontId="1"/>
  </si>
  <si>
    <t>診療所</t>
    <rPh sb="0" eb="3">
      <t>シンリョウショ</t>
    </rPh>
    <phoneticPr fontId="16"/>
  </si>
  <si>
    <t>3601 東部</t>
  </si>
  <si>
    <t>徳島クリニック</t>
    <rPh sb="0" eb="2">
      <t>トクシマ</t>
    </rPh>
    <phoneticPr fontId="16"/>
  </si>
  <si>
    <t>tokushima clinic</t>
  </si>
  <si>
    <t>770-0942</t>
  </si>
  <si>
    <t>徳島県徳島市昭和町１丁目１６番地</t>
    <rPh sb="0" eb="3">
      <t>トクシマケン</t>
    </rPh>
    <rPh sb="3" eb="6">
      <t>トクシマシ</t>
    </rPh>
    <rPh sb="6" eb="8">
      <t>ショウワ</t>
    </rPh>
    <rPh sb="8" eb="9">
      <t>マチ</t>
    </rPh>
    <rPh sb="10" eb="12">
      <t>チョウメ</t>
    </rPh>
    <rPh sb="14" eb="16">
      <t>バンチ</t>
    </rPh>
    <phoneticPr fontId="16"/>
  </si>
  <si>
    <t>syouwa-cyo,tokushima city Tokushima prefecture,770-0942</t>
    <phoneticPr fontId="1"/>
  </si>
  <si>
    <t>088-622-7712</t>
  </si>
  <si>
    <t>平日　14:00-18:00
救急  8:30-12:00　受付も可能</t>
    <rPh sb="0" eb="2">
      <t>ヘイジツ</t>
    </rPh>
    <rPh sb="30" eb="32">
      <t>ウケツケ</t>
    </rPh>
    <rPh sb="33" eb="35">
      <t>カノウ</t>
    </rPh>
    <phoneticPr fontId="16"/>
  </si>
  <si>
    <t>https://www.tokushimaclinic.or.jp</t>
  </si>
  <si>
    <t>内科：EN　　　小児科：EN</t>
    <rPh sb="0" eb="2">
      <t>ナイカ</t>
    </rPh>
    <rPh sb="8" eb="11">
      <t>ショウニカ</t>
    </rPh>
    <phoneticPr fontId="16"/>
  </si>
  <si>
    <t>診療所</t>
    <phoneticPr fontId="16"/>
  </si>
  <si>
    <t xml:space="preserve">タブレット通訳サービス（見える通訳）
</t>
    <rPh sb="5" eb="7">
      <t>ツウヤク</t>
    </rPh>
    <rPh sb="12" eb="13">
      <t>ミ</t>
    </rPh>
    <rPh sb="15" eb="17">
      <t>ツウヤク</t>
    </rPh>
    <phoneticPr fontId="1"/>
  </si>
  <si>
    <t>美波町国民健康保険美波病院</t>
    <rPh sb="0" eb="2">
      <t>ミナミ</t>
    </rPh>
    <rPh sb="2" eb="3">
      <t>チョウ</t>
    </rPh>
    <rPh sb="3" eb="5">
      <t>コクミン</t>
    </rPh>
    <rPh sb="5" eb="7">
      <t>ケンコウ</t>
    </rPh>
    <rPh sb="7" eb="9">
      <t>ホケン</t>
    </rPh>
    <rPh sb="9" eb="11">
      <t>ミナミ</t>
    </rPh>
    <rPh sb="11" eb="13">
      <t>ビョウイン</t>
    </rPh>
    <phoneticPr fontId="16"/>
  </si>
  <si>
    <t>Minami Hospital</t>
  </si>
  <si>
    <t>779-2109</t>
  </si>
  <si>
    <t>徳島県海部郡美波町田井１０５番地１</t>
    <rPh sb="0" eb="3">
      <t>トクシマケン</t>
    </rPh>
    <rPh sb="3" eb="11">
      <t>カイフグンミナミチョウタイ</t>
    </rPh>
    <rPh sb="14" eb="16">
      <t>バンチ</t>
    </rPh>
    <phoneticPr fontId="16"/>
  </si>
  <si>
    <t xml:space="preserve"> 105-1 Tai, Minami-cho, Kaifu-gun, Tokushima </t>
  </si>
  <si>
    <t>0884-78-1373</t>
  </si>
  <si>
    <t>8:00～11:00、13:45～16:00</t>
    <phoneticPr fontId="16"/>
  </si>
  <si>
    <t>https://www.town.minami.lg.jp/minami-byoin/</t>
  </si>
  <si>
    <t>内科：EN</t>
    <rPh sb="0" eb="2">
      <t>ナイカ</t>
    </rPh>
    <phoneticPr fontId="16"/>
  </si>
  <si>
    <t>佐賀歯科医院</t>
    <rPh sb="0" eb="2">
      <t xml:space="preserve">サガ </t>
    </rPh>
    <rPh sb="2" eb="6">
      <t xml:space="preserve">シカイイン </t>
    </rPh>
    <phoneticPr fontId="2"/>
  </si>
  <si>
    <t>Saga Dental Office</t>
  </si>
  <si>
    <t>772-0035</t>
  </si>
  <si>
    <t>徳島県鳴門市大津町矢倉字六ノ腰70-2</t>
    <rPh sb="0" eb="1">
      <t xml:space="preserve">トクシマケン </t>
    </rPh>
    <rPh sb="3" eb="6">
      <t xml:space="preserve">ナルトシ </t>
    </rPh>
    <rPh sb="8" eb="9">
      <t xml:space="preserve">チョウ </t>
    </rPh>
    <rPh sb="9" eb="11">
      <t xml:space="preserve">ヤグラ </t>
    </rPh>
    <rPh sb="11" eb="12">
      <t xml:space="preserve">アザ </t>
    </rPh>
    <rPh sb="12" eb="13">
      <t xml:space="preserve">ロク </t>
    </rPh>
    <rPh sb="14" eb="15">
      <t xml:space="preserve">コシ </t>
    </rPh>
    <phoneticPr fontId="2"/>
  </si>
  <si>
    <t>6nokoshi70-2, Otsu-cho Yagura, Naruto City, Tokushima perfecture, 772-0035</t>
  </si>
  <si>
    <t>088-685-1306</t>
  </si>
  <si>
    <t>月火水金土　9:00〜18:00</t>
    <rPh sb="0" eb="3">
      <t xml:space="preserve">ゲツカスイ </t>
    </rPh>
    <rPh sb="3" eb="5">
      <t xml:space="preserve">キンド </t>
    </rPh>
    <phoneticPr fontId="2"/>
  </si>
  <si>
    <t>http://saga-dental-office.com</t>
  </si>
  <si>
    <t>歯科：EN</t>
    <rPh sb="0" eb="2">
      <t xml:space="preserve">シカ </t>
    </rPh>
    <phoneticPr fontId="2"/>
  </si>
  <si>
    <t>タブレット通訳サービス（見える通訳）</t>
    <rPh sb="5" eb="7">
      <t>ツウヤク</t>
    </rPh>
    <rPh sb="12" eb="13">
      <t>ミ</t>
    </rPh>
    <rPh sb="15" eb="17">
      <t>ツウヤク</t>
    </rPh>
    <phoneticPr fontId="12"/>
  </si>
  <si>
    <t>今井耳鼻咽喉科</t>
  </si>
  <si>
    <t>Imai Ear Nose and  Throat clinic</t>
  </si>
  <si>
    <t>徳島市佐古六番町７－６</t>
    <rPh sb="0" eb="3">
      <t>トクシマシ</t>
    </rPh>
    <rPh sb="3" eb="5">
      <t>サコ</t>
    </rPh>
    <rPh sb="5" eb="8">
      <t>6バンチョウ</t>
    </rPh>
    <phoneticPr fontId="2"/>
  </si>
  <si>
    <t>７－６、Sako ６banncho, Tokushima City, Tokushima pref.</t>
  </si>
  <si>
    <t>088-653-5808</t>
  </si>
  <si>
    <r>
      <t xml:space="preserve">月、火、水、金：
8：30-12：00、14：30-17：30
木、土：8：30-12：00
</t>
    </r>
    <r>
      <rPr>
        <sz val="11"/>
        <color theme="1"/>
        <rFont val="ＭＳ Ｐゴシック"/>
        <family val="3"/>
        <charset val="128"/>
      </rPr>
      <t>※外国語対応が可能な医師の診療は
月、水、木、金、土のみ</t>
    </r>
    <rPh sb="48" eb="51">
      <t>ガイコクゴ</t>
    </rPh>
    <phoneticPr fontId="16"/>
  </si>
  <si>
    <t>https://byoinnavi.jp/clinic/107072
（Japanese only）</t>
  </si>
  <si>
    <t>耳鼻咽喉科：EN</t>
    <phoneticPr fontId="16"/>
  </si>
  <si>
    <t>和田歯科医院</t>
    <rPh sb="0" eb="2">
      <t>ワダ</t>
    </rPh>
    <rPh sb="2" eb="4">
      <t>シカ</t>
    </rPh>
    <rPh sb="4" eb="6">
      <t>イイン</t>
    </rPh>
    <phoneticPr fontId="2"/>
  </si>
  <si>
    <t>Wada dental clinic</t>
  </si>
  <si>
    <t>779-0302</t>
  </si>
  <si>
    <t>徳島県鳴門市大麻町大谷字久原75-1</t>
    <rPh sb="0" eb="3">
      <t>トクシマケン</t>
    </rPh>
    <rPh sb="3" eb="6">
      <t>ナルトシ</t>
    </rPh>
    <rPh sb="6" eb="8">
      <t>オオアサ</t>
    </rPh>
    <rPh sb="8" eb="9">
      <t>チョウ</t>
    </rPh>
    <rPh sb="9" eb="11">
      <t>オオタニ</t>
    </rPh>
    <rPh sb="11" eb="12">
      <t>アザ</t>
    </rPh>
    <rPh sb="12" eb="14">
      <t>クバラ</t>
    </rPh>
    <phoneticPr fontId="2"/>
  </si>
  <si>
    <t>Kubara75-1, Otani, Oasa-cho, Naruto city,　Tokushima prefecture</t>
  </si>
  <si>
    <t>088-689-0026</t>
  </si>
  <si>
    <t>月、火、水、金:9:00-12:45・14:00～18:00　
土:8:45-12:30・13:30～17:30</t>
    <rPh sb="2" eb="3">
      <t>ヒ</t>
    </rPh>
    <rPh sb="4" eb="5">
      <t>スイ</t>
    </rPh>
    <rPh sb="6" eb="7">
      <t>キン</t>
    </rPh>
    <phoneticPr fontId="1"/>
  </si>
  <si>
    <t>https://tokushima-dental.com/
日本語のみ</t>
    <rPh sb="31" eb="34">
      <t>ニホンゴ</t>
    </rPh>
    <phoneticPr fontId="2"/>
  </si>
  <si>
    <t>歯科：EN</t>
    <rPh sb="0" eb="2">
      <t>シカ</t>
    </rPh>
    <phoneticPr fontId="2"/>
  </si>
  <si>
    <t>ささっとpay</t>
  </si>
  <si>
    <t>スマートフォンアプリ
通訳サービス
（診療時間内のみ）</t>
    <rPh sb="11" eb="13">
      <t>ツウヤク</t>
    </rPh>
    <rPh sb="19" eb="21">
      <t>シンリョウ</t>
    </rPh>
    <rPh sb="21" eb="23">
      <t>ジカン</t>
    </rPh>
    <rPh sb="23" eb="24">
      <t>ナイ</t>
    </rPh>
    <phoneticPr fontId="2"/>
  </si>
  <si>
    <t>阿部歯科医院</t>
    <rPh sb="0" eb="2">
      <t>アベ</t>
    </rPh>
    <rPh sb="2" eb="6">
      <t>シカイイン</t>
    </rPh>
    <phoneticPr fontId="1"/>
  </si>
  <si>
    <t>ABE　DentalClinic</t>
  </si>
  <si>
    <t>771-1506</t>
    <phoneticPr fontId="16"/>
  </si>
  <si>
    <t>徳島県阿波市土成町土成字南原283－1</t>
    <rPh sb="0" eb="3">
      <t>トクシマケン</t>
    </rPh>
    <rPh sb="3" eb="6">
      <t>アワシ</t>
    </rPh>
    <rPh sb="6" eb="9">
      <t>ドナリチョウ</t>
    </rPh>
    <rPh sb="9" eb="11">
      <t>ドナリ</t>
    </rPh>
    <rPh sb="11" eb="12">
      <t>アザ</t>
    </rPh>
    <rPh sb="12" eb="14">
      <t>ナンバラ</t>
    </rPh>
    <phoneticPr fontId="1"/>
  </si>
  <si>
    <t>Nangen 283－1, Donari, Donari-Cho, Awa city,Tokushima prefecture,Japan</t>
  </si>
  <si>
    <t>088-695-4921</t>
  </si>
  <si>
    <t>月/火/水/金/土　9:00-12:00,14:00-18:30
木　9:00-12:00</t>
    <rPh sb="4" eb="5">
      <t>スイ</t>
    </rPh>
    <rPh sb="8" eb="9">
      <t>ド</t>
    </rPh>
    <phoneticPr fontId="16"/>
  </si>
  <si>
    <t>https://www.dental-iiha.com/d0012146.html
（日本語のみ）</t>
    <phoneticPr fontId="16"/>
  </si>
  <si>
    <t>歯科:EN</t>
  </si>
  <si>
    <t>JCB/VISA/MASTER（自由診療のみ）</t>
    <rPh sb="16" eb="20">
      <t>ジユウシンリョウ</t>
    </rPh>
    <phoneticPr fontId="1"/>
  </si>
  <si>
    <t>PayPay/R　Pay
WAON/nanaco</t>
  </si>
  <si>
    <t xml:space="preserve">タブレット通訳サービス
ポケトーク
</t>
    <rPh sb="5" eb="7">
      <t>ツウヤク</t>
    </rPh>
    <phoneticPr fontId="11"/>
  </si>
  <si>
    <t>上田耳鼻咽喉科</t>
    <rPh sb="0" eb="7">
      <t>ウエタジビインコウカ</t>
    </rPh>
    <phoneticPr fontId="2"/>
  </si>
  <si>
    <t>Ueta Otorhinolary Clinic</t>
    <phoneticPr fontId="16"/>
  </si>
  <si>
    <t>770-0944</t>
    <phoneticPr fontId="16"/>
  </si>
  <si>
    <t>徳島県徳島市南昭和町５丁目52-6</t>
    <rPh sb="0" eb="3">
      <t>トクシマケン</t>
    </rPh>
    <rPh sb="11" eb="13">
      <t>チョウメ</t>
    </rPh>
    <phoneticPr fontId="16"/>
  </si>
  <si>
    <t>52-6, Minamishowa-cho-5-chome, Tokushima City, Tokushima prefecture</t>
    <phoneticPr fontId="16"/>
  </si>
  <si>
    <t>088-623-3387</t>
    <phoneticPr fontId="16"/>
  </si>
  <si>
    <t>月、火、水、木、金、土　　9：00～18：00
日　9：00～12：00</t>
    <rPh sb="0" eb="1">
      <t>ツキ</t>
    </rPh>
    <rPh sb="2" eb="3">
      <t>ヒ</t>
    </rPh>
    <rPh sb="4" eb="5">
      <t>ミズ</t>
    </rPh>
    <rPh sb="6" eb="7">
      <t>キ</t>
    </rPh>
    <rPh sb="8" eb="9">
      <t>キン</t>
    </rPh>
    <rPh sb="10" eb="11">
      <t>ツチ</t>
    </rPh>
    <phoneticPr fontId="16"/>
  </si>
  <si>
    <t>http://wbclym.exblog.jp</t>
    <phoneticPr fontId="16"/>
  </si>
  <si>
    <t>耳鼻咽喉科：EN, Other
※ポケトークを使用し対応します</t>
    <rPh sb="23" eb="25">
      <t>シヨウ</t>
    </rPh>
    <phoneticPr fontId="16"/>
  </si>
  <si>
    <t>ポケトーク（来院時）</t>
    <rPh sb="6" eb="8">
      <t>ライイン</t>
    </rPh>
    <rPh sb="8" eb="9">
      <t>ジ</t>
    </rPh>
    <phoneticPr fontId="16"/>
  </si>
  <si>
    <t>川原歯科医院</t>
    <rPh sb="0" eb="6">
      <t>カワハラシカイイン</t>
    </rPh>
    <phoneticPr fontId="1"/>
  </si>
  <si>
    <t>kawahara dental clinic</t>
  </si>
  <si>
    <t>771-2104</t>
  </si>
  <si>
    <t>徳島県美馬市美馬町字宗重128-1</t>
    <rPh sb="0" eb="3">
      <t>トクシマケン</t>
    </rPh>
    <rPh sb="3" eb="6">
      <t>ミマシ</t>
    </rPh>
    <rPh sb="6" eb="9">
      <t>ミマチョウ</t>
    </rPh>
    <rPh sb="9" eb="10">
      <t>アザ</t>
    </rPh>
    <rPh sb="10" eb="12">
      <t>ムネシゲ</t>
    </rPh>
    <phoneticPr fontId="1"/>
  </si>
  <si>
    <t>128-1, Muneshige, Mima-cho,  Mima city, Tokushima prefecture, japan 771-2104</t>
  </si>
  <si>
    <t>0883-63-5851</t>
  </si>
  <si>
    <t>月・火・水・金・土9:00～12:30　14:00～18:30</t>
    <rPh sb="0" eb="1">
      <t>ゲツ</t>
    </rPh>
    <rPh sb="2" eb="3">
      <t>カ</t>
    </rPh>
    <rPh sb="4" eb="5">
      <t>スイ</t>
    </rPh>
    <rPh sb="6" eb="7">
      <t>キン</t>
    </rPh>
    <rPh sb="8" eb="9">
      <t>ツチ</t>
    </rPh>
    <phoneticPr fontId="16"/>
  </si>
  <si>
    <t>https://kawahara-dc.jp/</t>
    <phoneticPr fontId="16"/>
  </si>
  <si>
    <t>藍住たまき青空クリニック</t>
    <rPh sb="0" eb="2">
      <t>アイズミ</t>
    </rPh>
    <rPh sb="5" eb="7">
      <t>アオゾラ</t>
    </rPh>
    <phoneticPr fontId="2"/>
  </si>
  <si>
    <t>Aizumi Tamaki Aozora Clinic</t>
  </si>
  <si>
    <t>771-1265</t>
  </si>
  <si>
    <t>徳島県板野郡藍住町住吉字千鳥ヶ浜110-5</t>
    <rPh sb="0" eb="3">
      <t>トクシマケン</t>
    </rPh>
    <rPh sb="3" eb="6">
      <t>イタノグン</t>
    </rPh>
    <rPh sb="6" eb="9">
      <t>アイズミチョウ</t>
    </rPh>
    <rPh sb="9" eb="11">
      <t>スミヨシ</t>
    </rPh>
    <rPh sb="11" eb="12">
      <t>アザ</t>
    </rPh>
    <rPh sb="12" eb="16">
      <t>チドリガハマ</t>
    </rPh>
    <phoneticPr fontId="2"/>
  </si>
  <si>
    <t>110-5,Sumiyoshi-Chidorigahama,Aizumi-cho,Itano-gun,Tokushima,771-1265</t>
  </si>
  <si>
    <t>088-678-7727</t>
  </si>
  <si>
    <t>月～土9：00-13：00、14：00～18：00
祝日は休診</t>
    <rPh sb="0" eb="1">
      <t>ゲツ</t>
    </rPh>
    <rPh sb="2" eb="3">
      <t>ド</t>
    </rPh>
    <rPh sb="26" eb="28">
      <t>シュクジツ</t>
    </rPh>
    <rPh sb="29" eb="31">
      <t>キュウシン</t>
    </rPh>
    <phoneticPr fontId="2"/>
  </si>
  <si>
    <t>https://tamaki-aozora.ne.jp/aizumi</t>
  </si>
  <si>
    <t>内科：EN
糖尿病・内分泌内科：EN
形成外科：EN</t>
    <rPh sb="0" eb="2">
      <t>ナイカ</t>
    </rPh>
    <rPh sb="6" eb="9">
      <t>トウニョウビョウ</t>
    </rPh>
    <rPh sb="10" eb="15">
      <t>ナイブンピツナイカ</t>
    </rPh>
    <rPh sb="19" eb="23">
      <t>ケイセイゲカ</t>
    </rPh>
    <phoneticPr fontId="2"/>
  </si>
  <si>
    <t>多言語音声翻訳アプリ
VoiceTra／31言語
月～土9：00～18：00（祝日を除く）</t>
    <rPh sb="0" eb="3">
      <t>タゲンゴ</t>
    </rPh>
    <rPh sb="3" eb="7">
      <t>オンセイホンヤク</t>
    </rPh>
    <rPh sb="22" eb="24">
      <t>ゲンゴ</t>
    </rPh>
    <rPh sb="25" eb="26">
      <t>ゲツ</t>
    </rPh>
    <rPh sb="27" eb="28">
      <t>ド</t>
    </rPh>
    <rPh sb="39" eb="41">
      <t>シュクジツ</t>
    </rPh>
    <rPh sb="42" eb="43">
      <t>ノゾ</t>
    </rPh>
    <phoneticPr fontId="2"/>
  </si>
  <si>
    <t>福本眼科</t>
    <rPh sb="0" eb="4">
      <t>フクモトガンカ</t>
    </rPh>
    <phoneticPr fontId="17"/>
  </si>
  <si>
    <t xml:space="preserve">Fukumoto Eye Clinic </t>
  </si>
  <si>
    <t>770-8054</t>
  </si>
  <si>
    <t>徳島県徳島市山城西4丁目7-2</t>
    <rPh sb="0" eb="6">
      <t>トクシマケントクシマシ</t>
    </rPh>
    <rPh sb="6" eb="8">
      <t>ヤマシロ</t>
    </rPh>
    <rPh sb="8" eb="9">
      <t>ニシ</t>
    </rPh>
    <rPh sb="10" eb="12">
      <t>チョウメ</t>
    </rPh>
    <phoneticPr fontId="17"/>
  </si>
  <si>
    <t>4-7-2 Yamashironishi,
Tokushima-shi, Tokushima- prefcture 770-8054
Japan</t>
  </si>
  <si>
    <t>088-602-2000</t>
  </si>
  <si>
    <t>診療時間
平日　9:00～18:00
土曜　9:00～17:00</t>
    <rPh sb="0" eb="4">
      <t>シンリョウジカン</t>
    </rPh>
    <rPh sb="5" eb="7">
      <t>ヘイジツ</t>
    </rPh>
    <rPh sb="19" eb="21">
      <t>ドヨウ</t>
    </rPh>
    <phoneticPr fontId="17"/>
  </si>
  <si>
    <t>https://fukumotoganka.jp/</t>
  </si>
  <si>
    <t>眼科
EN・ZH・KO</t>
  </si>
  <si>
    <t>タブレット通訳サービス（見える通訳）
診療時間内</t>
    <rPh sb="20" eb="25">
      <t>シンリョウジカンナイ</t>
    </rPh>
    <phoneticPr fontId="17"/>
  </si>
  <si>
    <t>横井内科クリニック</t>
  </si>
  <si>
    <t>Yokoi internal medical clinic</t>
  </si>
  <si>
    <t>770-0939</t>
  </si>
  <si>
    <t>徳島県徳島市かちどき橋1丁目40番地</t>
    <rPh sb="0" eb="3">
      <t>トクシマケン</t>
    </rPh>
    <rPh sb="3" eb="6">
      <t>トクシマシ</t>
    </rPh>
    <rPh sb="10" eb="11">
      <t>バシ</t>
    </rPh>
    <rPh sb="12" eb="14">
      <t>チョウメ</t>
    </rPh>
    <rPh sb="16" eb="18">
      <t>バンチ</t>
    </rPh>
    <phoneticPr fontId="1"/>
  </si>
  <si>
    <t>tokushima pref. Kachidokibashi1-40</t>
  </si>
  <si>
    <t>088-657-0188</t>
  </si>
  <si>
    <t>午前9時～午前12時、午後3時～5時</t>
  </si>
  <si>
    <t>http://wwwd.pikara.ne.jp/kndryat/</t>
  </si>
  <si>
    <t>内科:EN
小児科:EN</t>
    <rPh sb="6" eb="9">
      <t>ショウニカ</t>
    </rPh>
    <phoneticPr fontId="94"/>
  </si>
  <si>
    <t>三谷ファミリー歯科クリニック</t>
  </si>
  <si>
    <t>Mitani Family　Dental clinic</t>
  </si>
  <si>
    <t>770-0944</t>
  </si>
  <si>
    <t>徳島県徳島市南昭和町1-23 三谷第一ビル4F</t>
  </si>
  <si>
    <t>Tokushima, Tokushima-shi, Minami-Showa-cho 1-23 Mitani Daiichi Building 4F</t>
  </si>
  <si>
    <t>088-676-4182</t>
  </si>
  <si>
    <t>月-木 9:00-12:40 14:00-17:30
土8:30-12:40 14:00-16:30</t>
  </si>
  <si>
    <t>http://mf-dental-c.com</t>
    <phoneticPr fontId="1"/>
  </si>
  <si>
    <t>VISA
MASTER
AMEX
JCB
Dincrs Club
DISCOVER</t>
  </si>
  <si>
    <t>Goole翻訳で対応可能な言語</t>
  </si>
  <si>
    <t>八幡歯科医院</t>
    <rPh sb="0" eb="6">
      <t>ヤハタシカイイン</t>
    </rPh>
    <phoneticPr fontId="17"/>
  </si>
  <si>
    <t>YAHATA dental clinic</t>
  </si>
  <si>
    <t>779-1102</t>
  </si>
  <si>
    <t>徳島県阿南市
羽ノ浦町宮倉日開元
19-18</t>
    <rPh sb="7" eb="8">
      <t>ハ</t>
    </rPh>
    <rPh sb="9" eb="10">
      <t>ウラ</t>
    </rPh>
    <phoneticPr fontId="17"/>
  </si>
  <si>
    <t>Higaimoto19-18, Miyagura, Hanoura-cho, Anan city,　Tokushima prefecture</t>
  </si>
  <si>
    <t>0884-44-6480</t>
  </si>
  <si>
    <t>月火水金土 8:45～18:00
木 8:45～13:00/14:00～19:00</t>
  </si>
  <si>
    <t>https://www.yahatashika.jp/
 (日本語のみ)</t>
  </si>
  <si>
    <t>VISA
MASTER
AMEX
Diners　Club
JCB</t>
  </si>
  <si>
    <t>ささっとpay
paypay</t>
  </si>
  <si>
    <t>通訳サービスアプリ
（診療時間内のみ）</t>
  </si>
  <si>
    <t>清水耳鼻咽喉科医院</t>
    <rPh sb="0" eb="9">
      <t>シミズジビインコウカイイン</t>
    </rPh>
    <phoneticPr fontId="17"/>
  </si>
  <si>
    <t>Shimizu Otolaryngology Clinic</t>
  </si>
  <si>
    <t>770-0024</t>
  </si>
  <si>
    <t>徳島市佐古四番町６－１８</t>
    <rPh sb="0" eb="8">
      <t>トクシマシサコヨンバンチョウ</t>
    </rPh>
    <phoneticPr fontId="17"/>
  </si>
  <si>
    <t>6-18,Sako4bancho,Tokushima City,Tokushima Prefecture 770-0024</t>
  </si>
  <si>
    <t>088-654-3813</t>
  </si>
  <si>
    <t>月、火、木、金：9:00～12:00、14:30～18:00　水：9:00～12:00のみ　土：9:00～12:00、14:30～16:30</t>
    <rPh sb="0" eb="1">
      <t>ゲツ</t>
    </rPh>
    <rPh sb="2" eb="3">
      <t>ヒ</t>
    </rPh>
    <rPh sb="4" eb="5">
      <t>キ</t>
    </rPh>
    <rPh sb="6" eb="7">
      <t>キン</t>
    </rPh>
    <rPh sb="31" eb="32">
      <t>スイ</t>
    </rPh>
    <rPh sb="46" eb="47">
      <t>ド</t>
    </rPh>
    <phoneticPr fontId="17"/>
  </si>
  <si>
    <t>https://www.shimizu-ent.net　</t>
  </si>
  <si>
    <t>耳鼻咽喉科：EN　etc</t>
  </si>
  <si>
    <t>ポケトークで対応　左記診察時間のみ</t>
    <rPh sb="6" eb="8">
      <t>タイオウ</t>
    </rPh>
    <rPh sb="9" eb="11">
      <t>サキ</t>
    </rPh>
    <rPh sb="11" eb="15">
      <t>シンサツジカン</t>
    </rPh>
    <phoneticPr fontId="17"/>
  </si>
  <si>
    <t>ポケトークで対応</t>
    <rPh sb="6" eb="8">
      <t>タイオウ</t>
    </rPh>
    <phoneticPr fontId="17"/>
  </si>
  <si>
    <t>吉田医院</t>
    <rPh sb="0" eb="2">
      <t>ヨシダ</t>
    </rPh>
    <rPh sb="2" eb="4">
      <t>イイn</t>
    </rPh>
    <phoneticPr fontId="17"/>
  </si>
  <si>
    <t>Yoshida Clinic</t>
  </si>
  <si>
    <t>770-0845</t>
  </si>
  <si>
    <t>徳島県徳島市新内町1丁目18番地</t>
    <rPh sb="0" eb="1">
      <t>トクシマ</t>
    </rPh>
    <rPh sb="3" eb="6">
      <t>トクシマ</t>
    </rPh>
    <rPh sb="6" eb="9">
      <t>シn</t>
    </rPh>
    <phoneticPr fontId="17"/>
  </si>
  <si>
    <t>1-18,Shinuchimachi,Tokushima city,Tokushima prefcture,770-0845</t>
    <phoneticPr fontId="1"/>
  </si>
  <si>
    <t>088-625-3065</t>
  </si>
  <si>
    <t>月・火・木・金 9:00-12:30, 14:00-18:00
水 9:00-12:30
土 9:00-12:30, 14:00-17:00</t>
    <rPh sb="0" eb="1">
      <t>ゲテゥ</t>
    </rPh>
    <rPh sb="2" eb="3">
      <t xml:space="preserve">カ </t>
    </rPh>
    <rPh sb="4" eb="5">
      <t xml:space="preserve">モク </t>
    </rPh>
    <rPh sb="6" eb="7">
      <t xml:space="preserve">キン </t>
    </rPh>
    <rPh sb="32" eb="33">
      <t>_x0000__x0000_</t>
    </rPh>
    <rPh sb="45" eb="46">
      <t/>
    </rPh>
    <phoneticPr fontId="17"/>
  </si>
  <si>
    <t>https://yoshida-clinic-uchimachi.com
（日本語のみ）</t>
    <rPh sb="37" eb="40">
      <t>ニホn</t>
    </rPh>
    <phoneticPr fontId="17"/>
  </si>
  <si>
    <t>内科：EN
外科：EN
消化器内科：EN
肛門外科：EN
泌尿器科：EN</t>
    <rPh sb="0" eb="2">
      <t>ナイカ</t>
    </rPh>
    <rPh sb="6" eb="8">
      <t>ゲカ</t>
    </rPh>
    <rPh sb="12" eb="17">
      <t>ショウカキ</t>
    </rPh>
    <rPh sb="21" eb="23">
      <t>コウモn</t>
    </rPh>
    <rPh sb="23" eb="25">
      <t>ゲカ</t>
    </rPh>
    <rPh sb="29" eb="33">
      <t>ヒニョウ</t>
    </rPh>
    <phoneticPr fontId="17"/>
  </si>
  <si>
    <t>PayPay
R Pay
au Pay
d払い</t>
  </si>
  <si>
    <t>Google翻訳で対応可能な言語
診療時間内</t>
    <rPh sb="6" eb="8">
      <t>ホンヤク</t>
    </rPh>
    <rPh sb="9" eb="11">
      <t>タイオウ</t>
    </rPh>
    <rPh sb="11" eb="13">
      <t>カノウ</t>
    </rPh>
    <rPh sb="14" eb="16">
      <t>ゲンゴ</t>
    </rPh>
    <rPh sb="17" eb="22">
      <t>シンリョウ</t>
    </rPh>
    <phoneticPr fontId="17"/>
  </si>
  <si>
    <t>すずき歯科</t>
    <rPh sb="3" eb="5">
      <t>シカ</t>
    </rPh>
    <phoneticPr fontId="17"/>
  </si>
  <si>
    <t>徳島県徳島市住吉６丁目１−９</t>
    <rPh sb="0" eb="3">
      <t>トクシマケン</t>
    </rPh>
    <rPh sb="3" eb="6">
      <t>トクシマシ</t>
    </rPh>
    <rPh sb="6" eb="8">
      <t>スミヨシ</t>
    </rPh>
    <rPh sb="9" eb="11">
      <t>チョウメ</t>
    </rPh>
    <phoneticPr fontId="17"/>
  </si>
  <si>
    <t>6-1-9 Sumiyoshi, Tokushima City, Tokushima Prefecture, 770-0861</t>
  </si>
  <si>
    <t>088-652-5552</t>
  </si>
  <si>
    <t>月火水金土
8:00～12:00、13:30～17:00
※祝日のある週の木曜は診療</t>
    <rPh sb="0" eb="1">
      <t>ゲツ</t>
    </rPh>
    <rPh sb="1" eb="2">
      <t>カ</t>
    </rPh>
    <rPh sb="2" eb="3">
      <t>スイ</t>
    </rPh>
    <rPh sb="3" eb="4">
      <t>キン</t>
    </rPh>
    <rPh sb="4" eb="5">
      <t>ド</t>
    </rPh>
    <rPh sb="30" eb="32">
      <t>シュクジツ</t>
    </rPh>
    <rPh sb="35" eb="36">
      <t>シュウ</t>
    </rPh>
    <rPh sb="37" eb="39">
      <t>モクヨウ</t>
    </rPh>
    <rPh sb="40" eb="42">
      <t>シンリョウ</t>
    </rPh>
    <phoneticPr fontId="17"/>
  </si>
  <si>
    <t>https://tokushima-dent.jp/
（日本語のみ）</t>
  </si>
  <si>
    <t>JCB
VISA
AMEX
Diners Club</t>
  </si>
  <si>
    <t>交通系電子マネー
iD
D払い
PayPay</t>
    <rPh sb="0" eb="2">
      <t>コウツウ</t>
    </rPh>
    <rPh sb="2" eb="3">
      <t>ケイ</t>
    </rPh>
    <rPh sb="3" eb="5">
      <t>デンシ</t>
    </rPh>
    <rPh sb="13" eb="14">
      <t>バラ</t>
    </rPh>
    <phoneticPr fontId="17"/>
  </si>
  <si>
    <t>末広ひなたクリニック</t>
    <rPh sb="0" eb="2">
      <t>スエヒロ</t>
    </rPh>
    <phoneticPr fontId="17"/>
  </si>
  <si>
    <t>suehirohinataHospital</t>
  </si>
  <si>
    <t>770-0866</t>
  </si>
  <si>
    <t>徳島県徳島市末広2-1-111</t>
    <rPh sb="0" eb="3">
      <t>トクシマケン</t>
    </rPh>
    <rPh sb="3" eb="6">
      <t>トクシマシ</t>
    </rPh>
    <rPh sb="6" eb="8">
      <t>スエヒロ</t>
    </rPh>
    <phoneticPr fontId="17"/>
  </si>
  <si>
    <t>2-1-111,suehiro,tokushimacity,tokushimaprefcture,770-0866</t>
  </si>
  <si>
    <t>088-624-8660</t>
  </si>
  <si>
    <t>診療時間内</t>
    <rPh sb="0" eb="5">
      <t>シンリョウジカンナイ</t>
    </rPh>
    <phoneticPr fontId="17"/>
  </si>
  <si>
    <t>https://www.hinatac.com/index.html</t>
  </si>
  <si>
    <t>小児科：EN</t>
    <rPh sb="0" eb="3">
      <t>ショウニカ</t>
    </rPh>
    <phoneticPr fontId="17"/>
  </si>
  <si>
    <t>もりの医院</t>
    <rPh sb="3" eb="5">
      <t>イイン</t>
    </rPh>
    <phoneticPr fontId="17"/>
  </si>
  <si>
    <t>Morino　Clinic</t>
  </si>
  <si>
    <t>徳島県徳島市昭和町２－７１</t>
    <rPh sb="0" eb="3">
      <t>トクシマケン</t>
    </rPh>
    <rPh sb="3" eb="6">
      <t>トクシマシ</t>
    </rPh>
    <rPh sb="6" eb="9">
      <t>ショウワチョウ</t>
    </rPh>
    <phoneticPr fontId="17"/>
  </si>
  <si>
    <t>71，2chome showa-cho,Tokushima city,770-0942</t>
  </si>
  <si>
    <t>088-625-1488</t>
  </si>
  <si>
    <t>月～土　9：00～12：00　
月火金　14：30～18：00
　　木　　17：00～19：00
　　土　　14：00～16：00　　　　</t>
    <rPh sb="0" eb="1">
      <t>ツキ</t>
    </rPh>
    <rPh sb="2" eb="3">
      <t>ド</t>
    </rPh>
    <rPh sb="16" eb="17">
      <t>ゲツ</t>
    </rPh>
    <rPh sb="17" eb="18">
      <t>ヒ</t>
    </rPh>
    <rPh sb="18" eb="19">
      <t>キン</t>
    </rPh>
    <rPh sb="34" eb="35">
      <t>キ</t>
    </rPh>
    <rPh sb="51" eb="52">
      <t>ド</t>
    </rPh>
    <phoneticPr fontId="17"/>
  </si>
  <si>
    <t xml:space="preserve">https://morinoiin.com
</t>
  </si>
  <si>
    <t>内科：EN</t>
    <rPh sb="0" eb="2">
      <t>ナイカ</t>
    </rPh>
    <phoneticPr fontId="17"/>
  </si>
  <si>
    <t>ゆう歯科クリニック</t>
    <rPh sb="2" eb="4">
      <t>シカ</t>
    </rPh>
    <phoneticPr fontId="17"/>
  </si>
  <si>
    <t>You dental clinic</t>
  </si>
  <si>
    <t>779-1245</t>
  </si>
  <si>
    <t>徳島県阿南市
那賀川町中島
973－5</t>
    <rPh sb="0" eb="2">
      <t>トクシマ</t>
    </rPh>
    <rPh sb="2" eb="3">
      <t>ケン</t>
    </rPh>
    <rPh sb="3" eb="5">
      <t>アナン</t>
    </rPh>
    <rPh sb="5" eb="6">
      <t>シ</t>
    </rPh>
    <rPh sb="7" eb="10">
      <t>ナカガワ</t>
    </rPh>
    <rPh sb="10" eb="11">
      <t>チョウ</t>
    </rPh>
    <rPh sb="11" eb="13">
      <t>ナカシマ</t>
    </rPh>
    <phoneticPr fontId="17"/>
  </si>
  <si>
    <t>973-5,Nakashima,
Nakagawa-cho,
Anan city,
Tokushima prefecture,J
apan,779-1245</t>
  </si>
  <si>
    <t>0884-21-2515</t>
    <phoneticPr fontId="1"/>
  </si>
  <si>
    <t>平日9:00～19：00
土曜9：00～18：00</t>
    <rPh sb="0" eb="2">
      <t>ヘイジツ</t>
    </rPh>
    <rPh sb="13" eb="15">
      <t>ドヨウ</t>
    </rPh>
    <phoneticPr fontId="17"/>
  </si>
  <si>
    <t>https://youdc-kyowa.jp/
(日本語のみ）</t>
    <rPh sb="25" eb="28">
      <t>ニホンゴ</t>
    </rPh>
    <phoneticPr fontId="17"/>
  </si>
  <si>
    <t>歯科:EN</t>
    <rPh sb="0" eb="2">
      <t>シカ</t>
    </rPh>
    <phoneticPr fontId="17"/>
  </si>
  <si>
    <t>英語
平日9：00～19：00
土曜9：00～18：00</t>
    <rPh sb="0" eb="2">
      <t>エイゴ</t>
    </rPh>
    <rPh sb="3" eb="5">
      <t>ヘイジツ</t>
    </rPh>
    <rPh sb="16" eb="18">
      <t>ドヨウ</t>
    </rPh>
    <phoneticPr fontId="17"/>
  </si>
  <si>
    <t>タブレット通訳サービス
全17言語
ポケトーク
全74言語
平日9：00～19：00
土曜9：00～18：00</t>
    <rPh sb="5" eb="7">
      <t>ツウヤク</t>
    </rPh>
    <rPh sb="12" eb="13">
      <t>ゼン</t>
    </rPh>
    <rPh sb="15" eb="17">
      <t>ゲンゴ</t>
    </rPh>
    <rPh sb="25" eb="26">
      <t>ゼン</t>
    </rPh>
    <rPh sb="28" eb="30">
      <t>ゲンゴ</t>
    </rPh>
    <phoneticPr fontId="8"/>
  </si>
  <si>
    <t>37香川県</t>
  </si>
  <si>
    <t>小豆島中央病院</t>
    <rPh sb="0" eb="3">
      <t>ショウドシマ</t>
    </rPh>
    <rPh sb="3" eb="5">
      <t>チュウオウ</t>
    </rPh>
    <rPh sb="5" eb="7">
      <t>ビョウイン</t>
    </rPh>
    <phoneticPr fontId="12"/>
  </si>
  <si>
    <t>Shodoshima Central Hospital</t>
    <phoneticPr fontId="1"/>
  </si>
  <si>
    <t>761-4301</t>
  </si>
  <si>
    <t>香川県小豆郡小豆島町池田2060番地1</t>
    <rPh sb="0" eb="3">
      <t>カガワケン</t>
    </rPh>
    <rPh sb="3" eb="6">
      <t>ショウズグン</t>
    </rPh>
    <rPh sb="6" eb="10">
      <t>ショウドシマチョウ</t>
    </rPh>
    <rPh sb="10" eb="12">
      <t>イケダ</t>
    </rPh>
    <rPh sb="16" eb="18">
      <t>バンチ</t>
    </rPh>
    <phoneticPr fontId="12"/>
  </si>
  <si>
    <t>2060-1 Ikeda, Shodoshima-cho, Shozu-gun, Kagawa Prefecture ,761-4301</t>
    <phoneticPr fontId="1"/>
  </si>
  <si>
    <t>0879-75-1121</t>
  </si>
  <si>
    <t>《午前》8:00～11:00《午後》12:30～15:00　※診療科により変更あり
《休診》土日祝日、12/29～1/3　　※24時間救急対応</t>
    <rPh sb="1" eb="3">
      <t>ゴゼン</t>
    </rPh>
    <rPh sb="15" eb="17">
      <t>ゴゴ</t>
    </rPh>
    <rPh sb="31" eb="34">
      <t>シンリョウカ</t>
    </rPh>
    <rPh sb="37" eb="39">
      <t>ヘンコウ</t>
    </rPh>
    <rPh sb="43" eb="45">
      <t>キュウシン</t>
    </rPh>
    <rPh sb="46" eb="48">
      <t>ドニチ</t>
    </rPh>
    <rPh sb="48" eb="50">
      <t>シュクジツ</t>
    </rPh>
    <rPh sb="65" eb="67">
      <t>ジカン</t>
    </rPh>
    <rPh sb="67" eb="69">
      <t>キュウキュウ</t>
    </rPh>
    <rPh sb="69" eb="71">
      <t>タイオウ</t>
    </rPh>
    <phoneticPr fontId="12"/>
  </si>
  <si>
    <t>https://scha.jp/</t>
  </si>
  <si>
    <t>内科・小児科・外科・整形外科・脳神経外科・皮膚科・泌尿器科・産婦人科・眼科・耳鼻咽喉科・麻酔科・その他：EN,ZH</t>
    <rPh sb="3" eb="6">
      <t>ショウニカ</t>
    </rPh>
    <rPh sb="10" eb="12">
      <t>セイケイ</t>
    </rPh>
    <rPh sb="12" eb="14">
      <t>ゲカ</t>
    </rPh>
    <rPh sb="15" eb="18">
      <t>ノウシンケイ</t>
    </rPh>
    <rPh sb="18" eb="20">
      <t>ゲカ</t>
    </rPh>
    <rPh sb="21" eb="24">
      <t>ヒフカ</t>
    </rPh>
    <rPh sb="25" eb="29">
      <t>ヒニョウキカ</t>
    </rPh>
    <rPh sb="30" eb="34">
      <t>サンフジンカ</t>
    </rPh>
    <rPh sb="35" eb="37">
      <t>ガンカ</t>
    </rPh>
    <rPh sb="38" eb="40">
      <t>ジビ</t>
    </rPh>
    <rPh sb="40" eb="42">
      <t>インコウ</t>
    </rPh>
    <rPh sb="42" eb="43">
      <t>カ</t>
    </rPh>
    <rPh sb="44" eb="47">
      <t>マスイカ</t>
    </rPh>
    <rPh sb="50" eb="51">
      <t>タ</t>
    </rPh>
    <phoneticPr fontId="8"/>
  </si>
  <si>
    <t>ことでんIruCa</t>
  </si>
  <si>
    <t>24時間：EN,ZHなどタブレット端末で対応可能な言語</t>
    <rPh sb="2" eb="4">
      <t>ジカン</t>
    </rPh>
    <rPh sb="17" eb="19">
      <t>タンマツ</t>
    </rPh>
    <rPh sb="20" eb="22">
      <t>タイオウ</t>
    </rPh>
    <rPh sb="22" eb="24">
      <t>カノウ</t>
    </rPh>
    <rPh sb="25" eb="27">
      <t>ゲンゴ</t>
    </rPh>
    <phoneticPr fontId="12"/>
  </si>
  <si>
    <t>37香川県</t>
    <phoneticPr fontId="12"/>
  </si>
  <si>
    <t>牟礼病院</t>
    <rPh sb="0" eb="2">
      <t>ムレ</t>
    </rPh>
    <rPh sb="2" eb="4">
      <t>ビョウイン</t>
    </rPh>
    <phoneticPr fontId="12"/>
  </si>
  <si>
    <t>Mure Hospital</t>
  </si>
  <si>
    <t>761-4411</t>
  </si>
  <si>
    <t>香川県小豆郡小豆島町安田甲33</t>
    <rPh sb="0" eb="3">
      <t>カガワケン</t>
    </rPh>
    <rPh sb="3" eb="6">
      <t>ショウズグン</t>
    </rPh>
    <rPh sb="6" eb="9">
      <t>ショウドシマ</t>
    </rPh>
    <rPh sb="9" eb="10">
      <t>チョウ</t>
    </rPh>
    <rPh sb="10" eb="12">
      <t>ヤスダ</t>
    </rPh>
    <rPh sb="12" eb="13">
      <t>コウ</t>
    </rPh>
    <phoneticPr fontId="12"/>
  </si>
  <si>
    <t>Yasuda33 Shodoshima town,Shozu county,Kagawa pref,761-4411</t>
  </si>
  <si>
    <t>0879-82-1111</t>
  </si>
  <si>
    <t>外科・内科:EN</t>
    <rPh sb="0" eb="2">
      <t>ゲカ</t>
    </rPh>
    <rPh sb="3" eb="5">
      <t>ナイカ</t>
    </rPh>
    <phoneticPr fontId="12"/>
  </si>
  <si>
    <t>病院</t>
    <rPh sb="0" eb="2">
      <t>ビョウイン</t>
    </rPh>
    <phoneticPr fontId="12"/>
  </si>
  <si>
    <t>初期救急医療機関</t>
    <rPh sb="0" eb="2">
      <t>ショキ</t>
    </rPh>
    <rPh sb="2" eb="4">
      <t>キュウキュウ</t>
    </rPh>
    <rPh sb="4" eb="6">
      <t>イリョウ</t>
    </rPh>
    <rPh sb="6" eb="8">
      <t>キカン</t>
    </rPh>
    <phoneticPr fontId="12"/>
  </si>
  <si>
    <t>医療社団法人　赤澤眼科医院</t>
    <rPh sb="0" eb="2">
      <t>イリョウ</t>
    </rPh>
    <rPh sb="2" eb="4">
      <t>シャダン</t>
    </rPh>
    <rPh sb="4" eb="6">
      <t>ホウジン</t>
    </rPh>
    <rPh sb="7" eb="9">
      <t>アカザワ</t>
    </rPh>
    <rPh sb="9" eb="11">
      <t>ガンカ</t>
    </rPh>
    <rPh sb="11" eb="13">
      <t>イイン</t>
    </rPh>
    <phoneticPr fontId="30"/>
  </si>
  <si>
    <t>AKAZAWA EYE CLINIC</t>
  </si>
  <si>
    <t>769-2601</t>
  </si>
  <si>
    <t>香川県東かがわ市三本松680-32</t>
  </si>
  <si>
    <t>680-32 Sambommatsu, Higashikagawa, Kagawa, 769-2601</t>
  </si>
  <si>
    <t>0879-25-3615</t>
  </si>
  <si>
    <t>月火木金:9:00-13:00, 14:00-18:00　水土:9:00-13:00</t>
    <rPh sb="1" eb="2">
      <t>ヒ</t>
    </rPh>
    <rPh sb="2" eb="3">
      <t>モク</t>
    </rPh>
    <rPh sb="3" eb="4">
      <t>キン</t>
    </rPh>
    <rPh sb="29" eb="30">
      <t>スイ</t>
    </rPh>
    <rPh sb="30" eb="31">
      <t>ド</t>
    </rPh>
    <phoneticPr fontId="30"/>
  </si>
  <si>
    <t>眼科：EN</t>
    <rPh sb="0" eb="2">
      <t>ガンカ</t>
    </rPh>
    <phoneticPr fontId="30"/>
  </si>
  <si>
    <t>診療所</t>
    <rPh sb="0" eb="3">
      <t>シンリョウジョ</t>
    </rPh>
    <phoneticPr fontId="12"/>
  </si>
  <si>
    <t>3706 東部</t>
  </si>
  <si>
    <t>医療法人社団聖心会　阪本病院</t>
    <rPh sb="0" eb="14">
      <t>イ</t>
    </rPh>
    <phoneticPr fontId="12"/>
  </si>
  <si>
    <t>Sakamoto hospital</t>
  </si>
  <si>
    <t>769-2602</t>
  </si>
  <si>
    <t>香川県東かがわ市川東103番地1</t>
    <rPh sb="3" eb="4">
      <t>ヒガシ</t>
    </rPh>
    <rPh sb="7" eb="8">
      <t>シ</t>
    </rPh>
    <rPh sb="8" eb="10">
      <t>カワヒガシ</t>
    </rPh>
    <rPh sb="13" eb="15">
      <t>バンチ</t>
    </rPh>
    <phoneticPr fontId="12"/>
  </si>
  <si>
    <t>103-1 kawahigashi,higashikagawashi,kagawaprefecture,769-2602</t>
  </si>
  <si>
    <t>0879-25-1121</t>
  </si>
  <si>
    <t>月/火/水/木/金/土:9:00-18:00</t>
    <rPh sb="0" eb="1">
      <t>ゲツ</t>
    </rPh>
    <rPh sb="2" eb="3">
      <t>カ</t>
    </rPh>
    <rPh sb="4" eb="5">
      <t>スイ</t>
    </rPh>
    <rPh sb="6" eb="7">
      <t>モク</t>
    </rPh>
    <rPh sb="8" eb="9">
      <t>キン</t>
    </rPh>
    <rPh sb="10" eb="11">
      <t>ド</t>
    </rPh>
    <phoneticPr fontId="12"/>
  </si>
  <si>
    <t>https://www.sakamoto-hosp.or.jp/sakamoto/htm/</t>
  </si>
  <si>
    <t>整形外科:EN、脳神経外科:EN、外科:EN、内科:EN、その他:EN</t>
    <rPh sb="0" eb="2">
      <t>セイケイ</t>
    </rPh>
    <rPh sb="2" eb="4">
      <t>ゲカ</t>
    </rPh>
    <rPh sb="8" eb="11">
      <t>ノウシンケイ</t>
    </rPh>
    <rPh sb="11" eb="13">
      <t>ゲカ</t>
    </rPh>
    <rPh sb="23" eb="25">
      <t>ナイカ</t>
    </rPh>
    <phoneticPr fontId="12"/>
  </si>
  <si>
    <t>さぬき市民病院</t>
    <rPh sb="3" eb="5">
      <t>シミン</t>
    </rPh>
    <rPh sb="5" eb="7">
      <t>ビョウイン</t>
    </rPh>
    <phoneticPr fontId="30"/>
  </si>
  <si>
    <t>Ｓanuki municipal hospital</t>
  </si>
  <si>
    <t>769-2321</t>
  </si>
  <si>
    <t>香川県さぬき市寒川町石田東甲387番地1</t>
    <rPh sb="6" eb="7">
      <t>シ</t>
    </rPh>
    <rPh sb="7" eb="10">
      <t>サンガワチョウ</t>
    </rPh>
    <rPh sb="10" eb="12">
      <t>イシダ</t>
    </rPh>
    <rPh sb="12" eb="13">
      <t>ヒガシ</t>
    </rPh>
    <rPh sb="13" eb="14">
      <t>コウ</t>
    </rPh>
    <rPh sb="17" eb="19">
      <t>バンチ</t>
    </rPh>
    <phoneticPr fontId="30"/>
  </si>
  <si>
    <t>387-1　ishidahigashikou,sangawa-town,sanuki city,Kagawa prefecture,769-2321</t>
  </si>
  <si>
    <t>0879-43-2521</t>
  </si>
  <si>
    <t>月-金：8：30-11：00（救急外来24時間対応）土日・祝日：救急外来24時間対応</t>
    <rPh sb="0" eb="1">
      <t>ツキ</t>
    </rPh>
    <rPh sb="2" eb="3">
      <t>キン</t>
    </rPh>
    <rPh sb="15" eb="17">
      <t>キュウキュウ</t>
    </rPh>
    <rPh sb="17" eb="19">
      <t>ガイライ</t>
    </rPh>
    <rPh sb="21" eb="23">
      <t>ジカン</t>
    </rPh>
    <rPh sb="23" eb="25">
      <t>タイオウ</t>
    </rPh>
    <rPh sb="26" eb="27">
      <t>ツチ</t>
    </rPh>
    <rPh sb="27" eb="28">
      <t>ニチ</t>
    </rPh>
    <rPh sb="29" eb="31">
      <t>シュクジツ</t>
    </rPh>
    <rPh sb="32" eb="34">
      <t>キュウキュウ</t>
    </rPh>
    <rPh sb="34" eb="36">
      <t>ガイライ</t>
    </rPh>
    <rPh sb="38" eb="40">
      <t>ジカン</t>
    </rPh>
    <rPh sb="40" eb="42">
      <t>タイオウ</t>
    </rPh>
    <phoneticPr fontId="30"/>
  </si>
  <si>
    <t>http://www.city.sanuki.kagawa.jp/hospital/</t>
  </si>
  <si>
    <t>内科：EN　外科：EN　小児科：EN　精神科：EN　その他：EN</t>
  </si>
  <si>
    <t>DC、JCB</t>
    <phoneticPr fontId="1"/>
  </si>
  <si>
    <t>二次救急医療機関</t>
    <rPh sb="0" eb="2">
      <t>ニジ</t>
    </rPh>
    <rPh sb="2" eb="4">
      <t>キュウキュウ</t>
    </rPh>
    <rPh sb="4" eb="6">
      <t>イリョウ</t>
    </rPh>
    <rPh sb="6" eb="8">
      <t>キカン</t>
    </rPh>
    <phoneticPr fontId="12"/>
  </si>
  <si>
    <t>音声通訳あり/8:30-17:15/EN</t>
    <rPh sb="0" eb="2">
      <t>オンセイ</t>
    </rPh>
    <rPh sb="2" eb="4">
      <t>ツウヤク</t>
    </rPh>
    <phoneticPr fontId="12"/>
  </si>
  <si>
    <t>直島町立診療所</t>
    <rPh sb="0" eb="2">
      <t>ナオシマ</t>
    </rPh>
    <rPh sb="2" eb="3">
      <t>チョウ</t>
    </rPh>
    <rPh sb="3" eb="4">
      <t>リツ</t>
    </rPh>
    <rPh sb="4" eb="7">
      <t>シンリョウジョ</t>
    </rPh>
    <phoneticPr fontId="12"/>
  </si>
  <si>
    <t>NAOSHIMACYORITSU SHINRYOSHO</t>
  </si>
  <si>
    <t>761-3110</t>
  </si>
  <si>
    <t>香川県香川郡直島町2310-1</t>
    <rPh sb="0" eb="3">
      <t>カガワケン</t>
    </rPh>
    <rPh sb="3" eb="5">
      <t>カガワ</t>
    </rPh>
    <rPh sb="5" eb="6">
      <t>グン</t>
    </rPh>
    <rPh sb="6" eb="8">
      <t>ナオシマ</t>
    </rPh>
    <rPh sb="8" eb="9">
      <t>チョウ</t>
    </rPh>
    <phoneticPr fontId="12"/>
  </si>
  <si>
    <t xml:space="preserve">2310-1,Naoshima-cho,Kagawa-gun,Kagawa prefecture,761-3110 </t>
  </si>
  <si>
    <t>087-892-2266</t>
  </si>
  <si>
    <t>月～金：8:30～11：30、14：00～16：00</t>
    <rPh sb="0" eb="1">
      <t>ゲツ</t>
    </rPh>
    <rPh sb="2" eb="3">
      <t>キン</t>
    </rPh>
    <phoneticPr fontId="12"/>
  </si>
  <si>
    <t>https://www.town.naoshima.lg.jp/about/shisetsu/post_4.html</t>
    <phoneticPr fontId="12"/>
  </si>
  <si>
    <t>内科：ＥＮ、外科：ＥＮ、小児科：ＥＮ、泌尿器科：ＥＮ</t>
    <rPh sb="0" eb="2">
      <t>ナイカ</t>
    </rPh>
    <rPh sb="6" eb="8">
      <t>ゲカ</t>
    </rPh>
    <rPh sb="12" eb="14">
      <t>ショウニ</t>
    </rPh>
    <rPh sb="14" eb="15">
      <t>カ</t>
    </rPh>
    <rPh sb="19" eb="23">
      <t>ヒニョウキカ</t>
    </rPh>
    <phoneticPr fontId="12"/>
  </si>
  <si>
    <t>音声翻訳あり/24ｈ：ＥＮ</t>
    <rPh sb="0" eb="2">
      <t>オンセイ</t>
    </rPh>
    <rPh sb="2" eb="4">
      <t>ホンヤク</t>
    </rPh>
    <phoneticPr fontId="12"/>
  </si>
  <si>
    <t>あさひクリニック</t>
  </si>
  <si>
    <t>ASAHI CLINIC</t>
  </si>
  <si>
    <t>760-0076</t>
  </si>
  <si>
    <t>香川県高松市観光町538-2</t>
    <rPh sb="0" eb="3">
      <t>カガワケン</t>
    </rPh>
    <rPh sb="3" eb="6">
      <t>タカマツシ</t>
    </rPh>
    <rPh sb="6" eb="9">
      <t>カンコウチョウ</t>
    </rPh>
    <phoneticPr fontId="12"/>
  </si>
  <si>
    <t>538-2 Kanko-cho,Takamatsu-shi,KagawaPrefecture 760-0076</t>
  </si>
  <si>
    <t>087-831-0280</t>
  </si>
  <si>
    <t>月-土:9:00-12:30、月/火/木/金:15:00-18:00</t>
    <rPh sb="0" eb="1">
      <t>ゲツ</t>
    </rPh>
    <rPh sb="2" eb="3">
      <t>ド</t>
    </rPh>
    <rPh sb="15" eb="16">
      <t>ゲツ</t>
    </rPh>
    <rPh sb="17" eb="18">
      <t>カ</t>
    </rPh>
    <rPh sb="19" eb="20">
      <t>モク</t>
    </rPh>
    <rPh sb="21" eb="22">
      <t>キン</t>
    </rPh>
    <phoneticPr fontId="12"/>
  </si>
  <si>
    <t>http://www.asahi-cl.jp/</t>
  </si>
  <si>
    <t>泌尿器科:EN、内科:EN、産婦人科:EN（泌尿器科、内科：火曜15：00-18：00は訪問診療及び検査）</t>
    <rPh sb="0" eb="4">
      <t>ヒニョウキカ</t>
    </rPh>
    <rPh sb="8" eb="10">
      <t>ナイカ</t>
    </rPh>
    <rPh sb="14" eb="18">
      <t>サンフジンカ</t>
    </rPh>
    <rPh sb="22" eb="26">
      <t>ヒニョウキカ</t>
    </rPh>
    <rPh sb="27" eb="29">
      <t>ナイカ</t>
    </rPh>
    <rPh sb="30" eb="32">
      <t>カヨウ</t>
    </rPh>
    <rPh sb="44" eb="46">
      <t>ホウモン</t>
    </rPh>
    <rPh sb="46" eb="48">
      <t>シンリョウ</t>
    </rPh>
    <rPh sb="48" eb="49">
      <t>オヨ</t>
    </rPh>
    <rPh sb="50" eb="52">
      <t>ケンサ</t>
    </rPh>
    <phoneticPr fontId="12"/>
  </si>
  <si>
    <t>医療法人社団少将井　いがわ医院</t>
    <rPh sb="0" eb="2">
      <t>イリョウ</t>
    </rPh>
    <rPh sb="2" eb="4">
      <t>ホウジン</t>
    </rPh>
    <rPh sb="4" eb="6">
      <t>シャダン</t>
    </rPh>
    <rPh sb="6" eb="8">
      <t>ショウショウ</t>
    </rPh>
    <rPh sb="8" eb="9">
      <t>イ</t>
    </rPh>
    <rPh sb="13" eb="15">
      <t>イイン</t>
    </rPh>
    <phoneticPr fontId="12"/>
  </si>
  <si>
    <t>Igawa clinic</t>
  </si>
  <si>
    <t>760-0071</t>
  </si>
  <si>
    <t>香川県高松市藤塚町1丁目11番1号</t>
    <rPh sb="0" eb="3">
      <t>カガワケン</t>
    </rPh>
    <rPh sb="3" eb="6">
      <t>タカマツシ</t>
    </rPh>
    <rPh sb="6" eb="9">
      <t>フジツカチョウ</t>
    </rPh>
    <rPh sb="10" eb="12">
      <t>チョウメ</t>
    </rPh>
    <rPh sb="14" eb="15">
      <t>バン</t>
    </rPh>
    <rPh sb="16" eb="17">
      <t>ゴウ</t>
    </rPh>
    <phoneticPr fontId="12"/>
  </si>
  <si>
    <t>1-11-1 fujitukatown takamatsu-shi kagawa 760-0071 japan</t>
  </si>
  <si>
    <t>087-861-4306</t>
  </si>
  <si>
    <t>歯科：月-金:9:00～13:00、15:00～19:00　　土:9:00～12:00、14:00～16:30
眼科：月1回第一土曜日:9:00～12:00
上記以外：月-金:9:00-12:30、14:00-17:30
土:9:00～12:30</t>
    <rPh sb="0" eb="2">
      <t>シカ</t>
    </rPh>
    <rPh sb="3" eb="4">
      <t>ゲツ</t>
    </rPh>
    <rPh sb="5" eb="6">
      <t>キン</t>
    </rPh>
    <rPh sb="31" eb="32">
      <t>ド</t>
    </rPh>
    <rPh sb="56" eb="58">
      <t>ガンカ</t>
    </rPh>
    <rPh sb="59" eb="60">
      <t>ツキ</t>
    </rPh>
    <rPh sb="61" eb="62">
      <t>カイ</t>
    </rPh>
    <rPh sb="62" eb="64">
      <t>ダイイチ</t>
    </rPh>
    <rPh sb="64" eb="67">
      <t>ドヨウビ</t>
    </rPh>
    <rPh sb="79" eb="81">
      <t>ジョウキ</t>
    </rPh>
    <rPh sb="81" eb="83">
      <t>イガイ</t>
    </rPh>
    <phoneticPr fontId="12"/>
  </si>
  <si>
    <t>http://www.igawa-takamatsu.com/</t>
    <phoneticPr fontId="1"/>
  </si>
  <si>
    <t>整形外科:EN、耳鼻科:EN、内科:EN、形成外科:EN、眼科:EN、リハビリテーション科:EN、歯科:EN</t>
    <rPh sb="0" eb="2">
      <t>セイケイ</t>
    </rPh>
    <rPh sb="2" eb="4">
      <t>ゲカ</t>
    </rPh>
    <rPh sb="8" eb="11">
      <t>ジビカ</t>
    </rPh>
    <rPh sb="15" eb="17">
      <t>ナイカ</t>
    </rPh>
    <rPh sb="21" eb="23">
      <t>ケイセイ</t>
    </rPh>
    <rPh sb="23" eb="25">
      <t>ゲカ</t>
    </rPh>
    <rPh sb="29" eb="31">
      <t>ガンカ</t>
    </rPh>
    <rPh sb="44" eb="45">
      <t>カ</t>
    </rPh>
    <rPh sb="49" eb="51">
      <t>シカ</t>
    </rPh>
    <phoneticPr fontId="12"/>
  </si>
  <si>
    <t>音声翻訳あり　ＥＮ/
歯科：月-金:9:00～13:00、15:00～19:00　　土:9:00～12:00、14:00～16:30
眼科：月1回第一土曜日:9:00～12:00
上記以外：月-金:9:00-12:30、14:00-17:30　　土:9:00～12:30</t>
    <rPh sb="0" eb="2">
      <t>オンセイ</t>
    </rPh>
    <rPh sb="2" eb="4">
      <t>ホンヤク</t>
    </rPh>
    <phoneticPr fontId="12"/>
  </si>
  <si>
    <t>香川県立中央病院</t>
    <rPh sb="0" eb="4">
      <t>カガワケンリツ</t>
    </rPh>
    <rPh sb="4" eb="6">
      <t>チュウオウ</t>
    </rPh>
    <rPh sb="6" eb="8">
      <t>ビョウイン</t>
    </rPh>
    <phoneticPr fontId="30"/>
  </si>
  <si>
    <t>Kagawa Prefectural Central Hospital</t>
  </si>
  <si>
    <t>760-8557</t>
  </si>
  <si>
    <t>香川県高松市朝日町一丁目2番1号</t>
  </si>
  <si>
    <t>1-2-1 Asahimachi, Takamatsu, Kagawa, 760-8557</t>
  </si>
  <si>
    <t>087-811-3333</t>
  </si>
  <si>
    <t>月-金:8:15-11:00(救急外来24時間対応）、土日・祝日:救急外来24時間対応</t>
    <phoneticPr fontId="1"/>
  </si>
  <si>
    <t>https://www.chp-kagawa.jp (日本語)</t>
    <phoneticPr fontId="1"/>
  </si>
  <si>
    <t>翻訳アプリ利用にて、全科対応（消化器内科、肝臓内科、呼吸器内科、糖尿病内科、血液内科、腎臓・膠原病内科、腫瘍内科、総合診療科、循環器内科、形成外科、脳神経外科、整形外科、皮膚科、耳鼻咽喉科・頭頸部外科、消化器・一般外科、呼吸器外科、乳腺・内分泌外科、泌尿器科、産科・婦人科、心臓血管外科、小児科、脳神経内科、眼科、歯科・歯科口腔外科、リハビリテーション科、放射線科、緩和ケア内科・ペインクリニック科、麻酔科、病理診断科、遺伝子診療科、救急科）。
対応可能言語はアプリに登録のあるもの（英語、中国語（繁・簡）、韓国語、タイ語、フランス語、スペイン語、インドネシア語、ベトナム語、ミャンマー語、ロシア語、マレー語、ドイツ語、ネパール語、ブラジルポルトガル語）。</t>
    <rPh sb="15" eb="17">
      <t>ショウカ</t>
    </rPh>
    <rPh sb="130" eb="132">
      <t>サンカ</t>
    </rPh>
    <rPh sb="157" eb="159">
      <t>シカ</t>
    </rPh>
    <rPh sb="198" eb="199">
      <t>カ</t>
    </rPh>
    <rPh sb="204" eb="209">
      <t>ビョウリシンダンカ</t>
    </rPh>
    <rPh sb="210" eb="216">
      <t>イデンシシンリョウカ</t>
    </rPh>
    <rPh sb="217" eb="220">
      <t>キュウキュウカ</t>
    </rPh>
    <phoneticPr fontId="1"/>
  </si>
  <si>
    <t>VISA、MASTER、AMEX、Diners Club、JCB、中国銀聯、DISCOVER</t>
    <rPh sb="33" eb="35">
      <t>チュウゴク</t>
    </rPh>
    <rPh sb="35" eb="36">
      <t>ギン</t>
    </rPh>
    <rPh sb="36" eb="37">
      <t>レン</t>
    </rPh>
    <phoneticPr fontId="12"/>
  </si>
  <si>
    <t>第三次救急医療機関（救命救急センター）</t>
    <rPh sb="0" eb="3">
      <t>ダイサンジ</t>
    </rPh>
    <rPh sb="3" eb="5">
      <t>キュウキュウ</t>
    </rPh>
    <rPh sb="5" eb="7">
      <t>イリョウ</t>
    </rPh>
    <rPh sb="7" eb="9">
      <t>キカン</t>
    </rPh>
    <rPh sb="10" eb="12">
      <t>キュウメイ</t>
    </rPh>
    <rPh sb="12" eb="14">
      <t>キュウキュウ</t>
    </rPh>
    <phoneticPr fontId="12"/>
  </si>
  <si>
    <t>医療法人社団　啓里会　かわさきレディースクリニック</t>
    <rPh sb="0" eb="2">
      <t>イリョウ</t>
    </rPh>
    <rPh sb="2" eb="4">
      <t>ホウジン</t>
    </rPh>
    <rPh sb="4" eb="6">
      <t>シャダン</t>
    </rPh>
    <rPh sb="7" eb="8">
      <t>ケイ</t>
    </rPh>
    <rPh sb="8" eb="9">
      <t>サト</t>
    </rPh>
    <rPh sb="9" eb="10">
      <t>カイ</t>
    </rPh>
    <phoneticPr fontId="12"/>
  </si>
  <si>
    <t>Kawasaki Ladies Clinic</t>
  </si>
  <si>
    <t>760-0017</t>
  </si>
  <si>
    <t>香川県高松市番町３丁目19-15</t>
    <rPh sb="0" eb="3">
      <t>カガワケン</t>
    </rPh>
    <rPh sb="3" eb="6">
      <t>タカマツシ</t>
    </rPh>
    <rPh sb="6" eb="8">
      <t>バンチョウ</t>
    </rPh>
    <rPh sb="9" eb="11">
      <t>チョウメ</t>
    </rPh>
    <phoneticPr fontId="12"/>
  </si>
  <si>
    <t>19-15,Bancho,Takamatsu-shi,Kagawa prefecture 760-0017</t>
  </si>
  <si>
    <t>087-802-5525</t>
  </si>
  <si>
    <t>月/火/木/金:9:00-12:30,15:00-18:00、水/土:9:00-12:30</t>
    <rPh sb="0" eb="1">
      <t>ゲツ</t>
    </rPh>
    <rPh sb="2" eb="3">
      <t>カ</t>
    </rPh>
    <rPh sb="4" eb="5">
      <t>モク</t>
    </rPh>
    <rPh sb="6" eb="7">
      <t>キン</t>
    </rPh>
    <rPh sb="31" eb="32">
      <t>スイ</t>
    </rPh>
    <rPh sb="33" eb="34">
      <t>ド</t>
    </rPh>
    <phoneticPr fontId="12"/>
  </si>
  <si>
    <t>婦人科:EN</t>
    <rPh sb="0" eb="2">
      <t>フジン</t>
    </rPh>
    <rPh sb="2" eb="3">
      <t>カ</t>
    </rPh>
    <phoneticPr fontId="12"/>
  </si>
  <si>
    <t>Waon</t>
  </si>
  <si>
    <t>医療法人社団啓友会 久米川病院</t>
    <rPh sb="0" eb="2">
      <t>イリョウ</t>
    </rPh>
    <rPh sb="2" eb="4">
      <t>ホウジン</t>
    </rPh>
    <rPh sb="4" eb="6">
      <t>シャダン</t>
    </rPh>
    <rPh sb="6" eb="7">
      <t>ケイ</t>
    </rPh>
    <rPh sb="7" eb="8">
      <t>トモ</t>
    </rPh>
    <rPh sb="8" eb="9">
      <t>カイ</t>
    </rPh>
    <rPh sb="10" eb="13">
      <t>クメガワ</t>
    </rPh>
    <rPh sb="13" eb="15">
      <t>ビョウイン</t>
    </rPh>
    <phoneticPr fontId="12"/>
  </si>
  <si>
    <t>KUMEGAWA HOSPITAL</t>
  </si>
  <si>
    <t>761-0102</t>
  </si>
  <si>
    <t>香川県高松市新田町甲474-3</t>
    <rPh sb="0" eb="3">
      <t>カガワケン</t>
    </rPh>
    <rPh sb="3" eb="6">
      <t>タカマツシ</t>
    </rPh>
    <rPh sb="6" eb="9">
      <t>シンデンチョウ</t>
    </rPh>
    <rPh sb="9" eb="10">
      <t>コウ</t>
    </rPh>
    <phoneticPr fontId="12"/>
  </si>
  <si>
    <t>474-3 ko,Shinden-cho,Takamatsu-shi,Kagawa prefecture,761-0102</t>
  </si>
  <si>
    <t>087-844-3111</t>
  </si>
  <si>
    <t>月～土：8：30～17：30</t>
    <rPh sb="0" eb="1">
      <t>ゲツ</t>
    </rPh>
    <rPh sb="2" eb="3">
      <t>ド</t>
    </rPh>
    <phoneticPr fontId="12"/>
  </si>
  <si>
    <t>http://kumegawa-hsp.jp</t>
  </si>
  <si>
    <t>内科・外科：ＥＮ</t>
    <rPh sb="0" eb="2">
      <t>ナイカ</t>
    </rPh>
    <rPh sb="3" eb="5">
      <t>ゲカ</t>
    </rPh>
    <phoneticPr fontId="12"/>
  </si>
  <si>
    <t>医療法人社団誠心会　さとう内科クリニック</t>
    <rPh sb="0" eb="2">
      <t>イリョウ</t>
    </rPh>
    <rPh sb="2" eb="4">
      <t>ホウジン</t>
    </rPh>
    <rPh sb="4" eb="6">
      <t>シャダン</t>
    </rPh>
    <rPh sb="6" eb="8">
      <t>セイシン</t>
    </rPh>
    <rPh sb="8" eb="9">
      <t>カイ</t>
    </rPh>
    <rPh sb="13" eb="15">
      <t>ナイカ</t>
    </rPh>
    <phoneticPr fontId="30"/>
  </si>
  <si>
    <t>Sato Internal medicine Clinic</t>
  </si>
  <si>
    <t>香川県 高松市新田町甲2607-4</t>
  </si>
  <si>
    <t>2607-4, ko Shinden-cho, Takamatsu-shi, Kagawa prefecture, 761-0102</t>
  </si>
  <si>
    <t>087-816-3101</t>
  </si>
  <si>
    <t>月/火/木/金/土:9:00-13:00,14:30-18:00、水:9:00-13:00</t>
    <rPh sb="4" eb="5">
      <t>キ</t>
    </rPh>
    <rPh sb="33" eb="34">
      <t>ミズ</t>
    </rPh>
    <phoneticPr fontId="30"/>
  </si>
  <si>
    <t>内科：EN</t>
    <rPh sb="0" eb="2">
      <t>ナイカ</t>
    </rPh>
    <phoneticPr fontId="30"/>
  </si>
  <si>
    <t>院長のみ英語対応可能/平日・土　9：30-13：00、14：30-18：00（水曜日は午前中のみ）</t>
    <rPh sb="0" eb="2">
      <t>インチョウ</t>
    </rPh>
    <rPh sb="4" eb="6">
      <t>エイゴ</t>
    </rPh>
    <rPh sb="6" eb="8">
      <t>タイオウ</t>
    </rPh>
    <rPh sb="8" eb="10">
      <t>カノウ</t>
    </rPh>
    <rPh sb="11" eb="13">
      <t>ヘイジツ</t>
    </rPh>
    <rPh sb="14" eb="15">
      <t>ド</t>
    </rPh>
    <rPh sb="39" eb="40">
      <t>スイ</t>
    </rPh>
    <rPh sb="40" eb="42">
      <t>ヨウビ</t>
    </rPh>
    <rPh sb="43" eb="46">
      <t>ゴゼンチュウ</t>
    </rPh>
    <phoneticPr fontId="12"/>
  </si>
  <si>
    <t>医療法人　弘仁会　三条整形外科スポーツクリニック</t>
    <rPh sb="0" eb="2">
      <t>イリョウ</t>
    </rPh>
    <rPh sb="2" eb="4">
      <t>ホウジン</t>
    </rPh>
    <rPh sb="5" eb="6">
      <t>コウ</t>
    </rPh>
    <rPh sb="6" eb="7">
      <t>ジン</t>
    </rPh>
    <rPh sb="7" eb="8">
      <t>カイ</t>
    </rPh>
    <rPh sb="9" eb="11">
      <t>サンジョウ</t>
    </rPh>
    <rPh sb="11" eb="13">
      <t>セイケイ</t>
    </rPh>
    <rPh sb="13" eb="15">
      <t>ゲカ</t>
    </rPh>
    <phoneticPr fontId="12"/>
  </si>
  <si>
    <t>Sanjo Sports Medicine &amp; Orthpaedic Surgery Clinic</t>
  </si>
  <si>
    <t>761-8072</t>
  </si>
  <si>
    <t>香川県高松市三条町482番地1</t>
    <rPh sb="0" eb="3">
      <t>カガワケン</t>
    </rPh>
    <rPh sb="3" eb="6">
      <t>タカマツシ</t>
    </rPh>
    <rPh sb="6" eb="9">
      <t>サンジョウチョウ</t>
    </rPh>
    <rPh sb="12" eb="13">
      <t>バン</t>
    </rPh>
    <rPh sb="13" eb="14">
      <t>チ</t>
    </rPh>
    <phoneticPr fontId="12"/>
  </si>
  <si>
    <t xml:space="preserve">482-1,Sanjo-cho,Takamatsu city,Kagawa prefecture,761-8072 </t>
  </si>
  <si>
    <t>087-867-2270</t>
  </si>
  <si>
    <t>月・火・木・金：9:00～11:30、14:00～17:30
水・土：9:00～12:30</t>
    <rPh sb="0" eb="1">
      <t>ゲツ</t>
    </rPh>
    <rPh sb="2" eb="3">
      <t>カ</t>
    </rPh>
    <rPh sb="4" eb="5">
      <t>モク</t>
    </rPh>
    <rPh sb="6" eb="7">
      <t>キン</t>
    </rPh>
    <rPh sb="31" eb="32">
      <t>スイ</t>
    </rPh>
    <rPh sb="33" eb="34">
      <t>ド</t>
    </rPh>
    <phoneticPr fontId="12"/>
  </si>
  <si>
    <t>http://www.sanjo-hp.net</t>
    <phoneticPr fontId="12"/>
  </si>
  <si>
    <t>整形外科：ＥＮ</t>
    <rPh sb="0" eb="2">
      <t>セイケイ</t>
    </rPh>
    <rPh sb="2" eb="4">
      <t>ゲカ</t>
    </rPh>
    <phoneticPr fontId="12"/>
  </si>
  <si>
    <t>ほぼ全てに対応</t>
    <rPh sb="2" eb="3">
      <t>スベ</t>
    </rPh>
    <rPh sb="5" eb="7">
      <t>タイオウ</t>
    </rPh>
    <phoneticPr fontId="12"/>
  </si>
  <si>
    <t>EN（英語が話せる医師による外来）/受付時間内</t>
    <rPh sb="3" eb="5">
      <t>エイゴ</t>
    </rPh>
    <rPh sb="6" eb="7">
      <t>ハナ</t>
    </rPh>
    <rPh sb="9" eb="11">
      <t>イシ</t>
    </rPh>
    <rPh sb="14" eb="16">
      <t>ガイライ</t>
    </rPh>
    <rPh sb="18" eb="20">
      <t>ウケツケ</t>
    </rPh>
    <rPh sb="20" eb="22">
      <t>ジカン</t>
    </rPh>
    <rPh sb="22" eb="23">
      <t>ナイ</t>
    </rPh>
    <phoneticPr fontId="1"/>
  </si>
  <si>
    <t>医療法人社団　しげなり内科医院</t>
    <rPh sb="0" eb="2">
      <t>イリョウ</t>
    </rPh>
    <rPh sb="2" eb="4">
      <t>ホウジン</t>
    </rPh>
    <rPh sb="4" eb="6">
      <t>シャダン</t>
    </rPh>
    <rPh sb="11" eb="13">
      <t>ナイカ</t>
    </rPh>
    <rPh sb="13" eb="15">
      <t>イイン</t>
    </rPh>
    <phoneticPr fontId="30"/>
  </si>
  <si>
    <t>SHIGENARI Clinic</t>
  </si>
  <si>
    <t>761-1405</t>
  </si>
  <si>
    <t>香川県高松市香南町池内517番地15号</t>
  </si>
  <si>
    <t>517-15, Konan-cho Ikenouchi, Takamatsu City, Kagawa, 761-1405</t>
  </si>
  <si>
    <t>087-879-0366</t>
  </si>
  <si>
    <t>月-金:8:30-12:30,15:00-18:00（水・木・土は午前中）</t>
    <rPh sb="27" eb="28">
      <t>スイ</t>
    </rPh>
    <rPh sb="29" eb="30">
      <t>モク</t>
    </rPh>
    <rPh sb="31" eb="32">
      <t>ド</t>
    </rPh>
    <rPh sb="33" eb="36">
      <t>ゴゼンチュウ</t>
    </rPh>
    <phoneticPr fontId="12"/>
  </si>
  <si>
    <t>内科：EN、DE、心療内科：EN、DE</t>
    <rPh sb="9" eb="11">
      <t>シンリョウ</t>
    </rPh>
    <rPh sb="11" eb="12">
      <t>ナイ</t>
    </rPh>
    <phoneticPr fontId="12"/>
  </si>
  <si>
    <t>英語、ドイツ語を話せる医師による外来</t>
    <rPh sb="0" eb="2">
      <t>エイゴ</t>
    </rPh>
    <rPh sb="6" eb="7">
      <t>ゴ</t>
    </rPh>
    <rPh sb="8" eb="9">
      <t>ハナ</t>
    </rPh>
    <rPh sb="11" eb="13">
      <t>イシ</t>
    </rPh>
    <rPh sb="16" eb="18">
      <t>ガイライ</t>
    </rPh>
    <phoneticPr fontId="12"/>
  </si>
  <si>
    <t>しんまるクリニック</t>
  </si>
  <si>
    <t>SHINMARU CLINIC</t>
  </si>
  <si>
    <t>760-0077</t>
  </si>
  <si>
    <t>香川県高松市上福岡町922-1</t>
    <rPh sb="0" eb="3">
      <t>カガワケン</t>
    </rPh>
    <rPh sb="3" eb="6">
      <t>タカマツシ</t>
    </rPh>
    <rPh sb="6" eb="10">
      <t>カミフクオカチョウ</t>
    </rPh>
    <phoneticPr fontId="12"/>
  </si>
  <si>
    <t>922-1,Kamifukuokacho,Takamatsushi,Kagawa prefecture,760-0077</t>
  </si>
  <si>
    <t>087-887-7612</t>
  </si>
  <si>
    <t>月/水/金:9:00-12:00,16:00-18:00、火/木/土:9:00-12:00</t>
    <rPh sb="0" eb="1">
      <t>ゲツ</t>
    </rPh>
    <rPh sb="2" eb="3">
      <t>スイ</t>
    </rPh>
    <rPh sb="4" eb="5">
      <t>キン</t>
    </rPh>
    <rPh sb="29" eb="30">
      <t>カ</t>
    </rPh>
    <rPh sb="31" eb="32">
      <t>モク</t>
    </rPh>
    <rPh sb="33" eb="34">
      <t>ド</t>
    </rPh>
    <phoneticPr fontId="12"/>
  </si>
  <si>
    <t>内科:EN</t>
    <rPh sb="0" eb="2">
      <t>ナイカ</t>
    </rPh>
    <phoneticPr fontId="12"/>
  </si>
  <si>
    <t>高松市立みんなの病院</t>
    <rPh sb="0" eb="4">
      <t>タカマツシリツ</t>
    </rPh>
    <rPh sb="8" eb="10">
      <t>ビョウイン</t>
    </rPh>
    <phoneticPr fontId="12"/>
  </si>
  <si>
    <t>Ｔａｋａｍａｔｓｕ　ｍｕｎｉｃｉｐａｌ　ｈｏｓｐｉｔａｌ</t>
  </si>
  <si>
    <t>761-8538</t>
  </si>
  <si>
    <t>香川県高松市仏生山町甲847-1</t>
    <rPh sb="0" eb="3">
      <t>カガワケン</t>
    </rPh>
    <rPh sb="3" eb="6">
      <t>タカマツシ</t>
    </rPh>
    <rPh sb="6" eb="10">
      <t>ブッショウザンチョウ</t>
    </rPh>
    <rPh sb="10" eb="11">
      <t>コウ</t>
    </rPh>
    <phoneticPr fontId="12"/>
  </si>
  <si>
    <t>847-1　Bussyouzan-cho kou,Takamatsu-shi,KAGAWA,JAPAN,761-8538</t>
  </si>
  <si>
    <t>087-813-7171</t>
  </si>
  <si>
    <t>月ー金8:00-16：00（救急外来24時間対応）土日・祝日：救急外来24時間対応</t>
    <rPh sb="0" eb="1">
      <t>ゲツ</t>
    </rPh>
    <rPh sb="2" eb="3">
      <t>キン</t>
    </rPh>
    <rPh sb="14" eb="16">
      <t>キュウキュウ</t>
    </rPh>
    <rPh sb="16" eb="18">
      <t>ガイライ</t>
    </rPh>
    <rPh sb="20" eb="22">
      <t>ジカン</t>
    </rPh>
    <rPh sb="22" eb="24">
      <t>タイオウ</t>
    </rPh>
    <rPh sb="25" eb="27">
      <t>ドニチ</t>
    </rPh>
    <rPh sb="28" eb="30">
      <t>シュクジツ</t>
    </rPh>
    <rPh sb="31" eb="33">
      <t>キュウキュウ</t>
    </rPh>
    <rPh sb="33" eb="35">
      <t>ガイライ</t>
    </rPh>
    <rPh sb="37" eb="39">
      <t>ジカン</t>
    </rPh>
    <rPh sb="39" eb="41">
      <t>タイオウ</t>
    </rPh>
    <phoneticPr fontId="12"/>
  </si>
  <si>
    <t>http://www.takamatsu-municipal-hospital.jp/</t>
  </si>
  <si>
    <t>英語：内科、呼吸器内科、消化器内科、循環器内科、脳神経内科、外科、呼吸器外科、脳神経外科、脳血管外科、整形外科、形成外科、精神科、小児科、皮膚科、泌尿器科、産科、婦人科、眼科、耳鼻咽喉科、リハビリテーション科、放射線科、病理診断科、臨床検査科、救急科、歯科口腔外科、麻酔科</t>
    <rPh sb="0" eb="2">
      <t>エイゴ</t>
    </rPh>
    <phoneticPr fontId="12"/>
  </si>
  <si>
    <t>VISA、MASTER、AMEX、JCB、DINERS、DISCOVER</t>
    <phoneticPr fontId="1"/>
  </si>
  <si>
    <t>非接触カード決済：IruCa</t>
    <rPh sb="0" eb="1">
      <t>ヒ</t>
    </rPh>
    <rPh sb="1" eb="3">
      <t>セッショク</t>
    </rPh>
    <rPh sb="6" eb="8">
      <t>ケッサイ</t>
    </rPh>
    <phoneticPr fontId="54"/>
  </si>
  <si>
    <t>音声翻訳あり
24時間：74言語</t>
    <rPh sb="0" eb="2">
      <t>オンセイ</t>
    </rPh>
    <rPh sb="2" eb="4">
      <t>ホンヤク</t>
    </rPh>
    <rPh sb="9" eb="11">
      <t>ジカン</t>
    </rPh>
    <rPh sb="14" eb="16">
      <t>ゲンゴ</t>
    </rPh>
    <phoneticPr fontId="12"/>
  </si>
  <si>
    <t>高松赤十字病院</t>
    <rPh sb="0" eb="2">
      <t>タカマツ</t>
    </rPh>
    <rPh sb="2" eb="5">
      <t>セキジュウジ</t>
    </rPh>
    <rPh sb="5" eb="7">
      <t>ビョウイン</t>
    </rPh>
    <phoneticPr fontId="12"/>
  </si>
  <si>
    <t>Takamatsu Red Cross Hospital</t>
  </si>
  <si>
    <t>香川県高松市番町4丁目1番3号</t>
    <rPh sb="0" eb="3">
      <t>カガワケン</t>
    </rPh>
    <rPh sb="3" eb="6">
      <t>タカマツシ</t>
    </rPh>
    <rPh sb="6" eb="8">
      <t>バンチョウ</t>
    </rPh>
    <rPh sb="9" eb="11">
      <t>チョウメ</t>
    </rPh>
    <rPh sb="12" eb="13">
      <t>バン</t>
    </rPh>
    <rPh sb="14" eb="15">
      <t>ゴウ</t>
    </rPh>
    <phoneticPr fontId="12"/>
  </si>
  <si>
    <t>4-1-3,Bancho,Takamatsushi,Kagawaprefecture,760-0017</t>
  </si>
  <si>
    <t>087-831-7101</t>
  </si>
  <si>
    <t>月-金:8:00-11:00、12：00-15：00（午後の受付時間は、診療科や曜日により異なる）（救急外来24時間対応)、土日・祝日：救急外来24時間対応</t>
    <rPh sb="27" eb="29">
      <t>ゴゴ</t>
    </rPh>
    <rPh sb="30" eb="32">
      <t>ウケツケ</t>
    </rPh>
    <rPh sb="32" eb="34">
      <t>ジカン</t>
    </rPh>
    <rPh sb="36" eb="39">
      <t>シンリョウカ</t>
    </rPh>
    <rPh sb="40" eb="42">
      <t>ヨウビ</t>
    </rPh>
    <rPh sb="45" eb="46">
      <t>コト</t>
    </rPh>
    <rPh sb="50" eb="52">
      <t>キュウキュウ</t>
    </rPh>
    <rPh sb="52" eb="54">
      <t>ガイライ</t>
    </rPh>
    <rPh sb="56" eb="58">
      <t>ジカン</t>
    </rPh>
    <rPh sb="58" eb="60">
      <t>タイオウ</t>
    </rPh>
    <rPh sb="62" eb="64">
      <t>ドニチ</t>
    </rPh>
    <rPh sb="65" eb="67">
      <t>シュクジツ</t>
    </rPh>
    <phoneticPr fontId="8"/>
  </si>
  <si>
    <t>https://www.takamatsu.jrc.or.jp/</t>
  </si>
  <si>
    <t>Googleの翻訳アプリ利用にて以下診療科で対応
対応可能言語は英語、中国語、韓国語などアプリに登録のあるもの
【対応可能診療科】
血液内科、腎臓内科、内分泌代謝科、消化器科、循環器科、脳神経内科、呼吸器科、総合内科、腫瘍内科、膠原病・リウマチ内科、小児科、小児外科、消化器外科、胸部乳腺外科、脳神経外科、心臓血管外科、整形外科、形成外科、皮膚科、泌尿器科、産婦人科、眼科、耳鼻咽喉科、放射線科、麻酔科、歯科口腔外科、救急科</t>
    <phoneticPr fontId="12"/>
  </si>
  <si>
    <t>Visa、Mastercard、American Express、JCB、Diners</t>
  </si>
  <si>
    <t>高松内視鏡診断クリニック</t>
    <rPh sb="0" eb="2">
      <t>タカマツ</t>
    </rPh>
    <rPh sb="2" eb="5">
      <t>ナイシキョウ</t>
    </rPh>
    <rPh sb="5" eb="7">
      <t>シンダン</t>
    </rPh>
    <phoneticPr fontId="12"/>
  </si>
  <si>
    <t>Ｔakamatsunaishikyoshindan clinic</t>
  </si>
  <si>
    <t>760-0066</t>
  </si>
  <si>
    <t>香川県高松市福岡町四丁目28-30</t>
    <rPh sb="0" eb="3">
      <t>カガワケン</t>
    </rPh>
    <rPh sb="3" eb="6">
      <t>タカマツシ</t>
    </rPh>
    <rPh sb="6" eb="8">
      <t>フクオカ</t>
    </rPh>
    <rPh sb="8" eb="9">
      <t>チョウ</t>
    </rPh>
    <rPh sb="9" eb="12">
      <t>ヨンチョウメ</t>
    </rPh>
    <phoneticPr fontId="12"/>
  </si>
  <si>
    <t>4-28-30,Fukuoka-cho,Takamatsu-shi,Kagawa prefecture,760-0066</t>
  </si>
  <si>
    <t>087-821-8877</t>
  </si>
  <si>
    <t>月-金:9:00-13:00,14:30-18:00、土:9:00-13:00</t>
    <rPh sb="0" eb="1">
      <t>ゲツ</t>
    </rPh>
    <rPh sb="2" eb="3">
      <t>キン</t>
    </rPh>
    <rPh sb="27" eb="28">
      <t>ド</t>
    </rPh>
    <phoneticPr fontId="35"/>
  </si>
  <si>
    <t>https://endoscope.nishitakamatsu.jp/</t>
  </si>
  <si>
    <t>内科、消化器内科:スマートフォンで対応可能な言語</t>
    <rPh sb="0" eb="2">
      <t>ナイカ</t>
    </rPh>
    <rPh sb="3" eb="6">
      <t>ショウカキ</t>
    </rPh>
    <rPh sb="6" eb="8">
      <t>ナイカ</t>
    </rPh>
    <rPh sb="17" eb="19">
      <t>タイオウ</t>
    </rPh>
    <rPh sb="19" eb="21">
      <t>カノウ</t>
    </rPh>
    <rPh sb="22" eb="24">
      <t>ゲンゴ</t>
    </rPh>
    <phoneticPr fontId="12"/>
  </si>
  <si>
    <t>VISA,MasterCard,DC,UPJcard,Nicos,MUFG</t>
  </si>
  <si>
    <t>WAON,iD,Quic Pay,Redy,nanaco</t>
    <phoneticPr fontId="1"/>
  </si>
  <si>
    <t>TANAKAクリニック形成外科・美容外科</t>
    <phoneticPr fontId="12"/>
  </si>
  <si>
    <t>TANAKA Plastic and Cosmetic Surgery Clinic</t>
  </si>
  <si>
    <t>760-0029</t>
  </si>
  <si>
    <t>香川県高松市丸亀町1-1丸亀町壱番街西館2F</t>
  </si>
  <si>
    <t>WestBuilding2F,Ichibangai,Marugame-machi,Takamatsu-shi,Kagawa prefecture,760-0029</t>
  </si>
  <si>
    <t>087-823-1500</t>
  </si>
  <si>
    <t>月～水・金・土:10:00～12:30,14:30～17:30（土曜は16:30まで）</t>
    <rPh sb="0" eb="1">
      <t>ゲツ</t>
    </rPh>
    <rPh sb="2" eb="3">
      <t>スイ</t>
    </rPh>
    <rPh sb="4" eb="5">
      <t>キン</t>
    </rPh>
    <rPh sb="6" eb="7">
      <t>ド</t>
    </rPh>
    <rPh sb="32" eb="34">
      <t>ドヨウ</t>
    </rPh>
    <phoneticPr fontId="16"/>
  </si>
  <si>
    <t>http://www.tanaka-plas-cl.com/</t>
  </si>
  <si>
    <t>形成外科、美容外科:EN</t>
    <rPh sb="0" eb="2">
      <t>ケイセイ</t>
    </rPh>
    <rPh sb="2" eb="4">
      <t>ゲカ</t>
    </rPh>
    <rPh sb="5" eb="7">
      <t>ビヨウ</t>
    </rPh>
    <rPh sb="7" eb="9">
      <t>ゲカ</t>
    </rPh>
    <phoneticPr fontId="16"/>
  </si>
  <si>
    <t>JCB,VISA,Mastercard,AMEX,中国銀聯,DinersClub,楽天</t>
    <rPh sb="25" eb="27">
      <t>チュウゴク</t>
    </rPh>
    <rPh sb="41" eb="43">
      <t>ラクテン</t>
    </rPh>
    <phoneticPr fontId="16"/>
  </si>
  <si>
    <t>電子マネー（QuicPay）</t>
    <rPh sb="0" eb="2">
      <t>デンシ</t>
    </rPh>
    <phoneticPr fontId="16"/>
  </si>
  <si>
    <t>・英語対応可能な医師による外来/診療時間内で対応
・音声通訳あり。タブレット対応言語/診療時間内で対応</t>
    <rPh sb="1" eb="3">
      <t>エイゴ</t>
    </rPh>
    <rPh sb="3" eb="5">
      <t>タイオウ</t>
    </rPh>
    <rPh sb="5" eb="7">
      <t>カノウ</t>
    </rPh>
    <rPh sb="8" eb="10">
      <t>イシ</t>
    </rPh>
    <rPh sb="13" eb="15">
      <t>ガイライ</t>
    </rPh>
    <rPh sb="16" eb="18">
      <t>シンリョウ</t>
    </rPh>
    <rPh sb="18" eb="20">
      <t>ジカン</t>
    </rPh>
    <rPh sb="20" eb="21">
      <t>ナイ</t>
    </rPh>
    <rPh sb="22" eb="24">
      <t>タイオウ</t>
    </rPh>
    <rPh sb="26" eb="28">
      <t>オンセイ</t>
    </rPh>
    <rPh sb="28" eb="30">
      <t>ツウヤク</t>
    </rPh>
    <rPh sb="38" eb="40">
      <t>タイオウ</t>
    </rPh>
    <rPh sb="40" eb="42">
      <t>ゲンゴ</t>
    </rPh>
    <rPh sb="43" eb="45">
      <t>シンリョウ</t>
    </rPh>
    <rPh sb="45" eb="47">
      <t>ジカン</t>
    </rPh>
    <rPh sb="47" eb="48">
      <t>ナイ</t>
    </rPh>
    <rPh sb="49" eb="51">
      <t>タイオウ</t>
    </rPh>
    <phoneticPr fontId="16"/>
  </si>
  <si>
    <t>たむら内科</t>
    <rPh sb="3" eb="5">
      <t>ナイカ</t>
    </rPh>
    <phoneticPr fontId="12"/>
  </si>
  <si>
    <t>Tamura internal medicine clinic</t>
  </si>
  <si>
    <t>761-8076</t>
  </si>
  <si>
    <t>香川県高松市多肥上町1461番地</t>
    <rPh sb="0" eb="3">
      <t>カガワケン</t>
    </rPh>
    <rPh sb="3" eb="6">
      <t>タカマツシ</t>
    </rPh>
    <rPh sb="6" eb="7">
      <t>タ</t>
    </rPh>
    <rPh sb="7" eb="8">
      <t>ヒ</t>
    </rPh>
    <rPh sb="8" eb="9">
      <t>カミ</t>
    </rPh>
    <rPh sb="9" eb="10">
      <t>チョウ</t>
    </rPh>
    <rPh sb="14" eb="15">
      <t>バン</t>
    </rPh>
    <rPh sb="15" eb="16">
      <t>チ</t>
    </rPh>
    <phoneticPr fontId="12"/>
  </si>
  <si>
    <t>1461 Tahikamimachi,Takamatsu-shi,Kagawa prefecture,761-8076</t>
  </si>
  <si>
    <t>087-888-3311</t>
  </si>
  <si>
    <t>月/火/水/木:9:00-12:30,14:30-18:00、金/土:9:00-12:30、日/祝日:休診（外国語対応可能時間は、月～木:9:00-12:30,14:30-18:00、金曜日は半日のみ）</t>
    <rPh sb="0" eb="1">
      <t>ゲツ</t>
    </rPh>
    <rPh sb="2" eb="3">
      <t>カ</t>
    </rPh>
    <rPh sb="4" eb="5">
      <t>スイ</t>
    </rPh>
    <rPh sb="6" eb="7">
      <t>モク</t>
    </rPh>
    <rPh sb="31" eb="32">
      <t>キン</t>
    </rPh>
    <rPh sb="33" eb="34">
      <t>ド</t>
    </rPh>
    <rPh sb="46" eb="47">
      <t>ニチ</t>
    </rPh>
    <rPh sb="48" eb="50">
      <t>シュクジツ</t>
    </rPh>
    <rPh sb="51" eb="53">
      <t>キュウシン</t>
    </rPh>
    <rPh sb="54" eb="57">
      <t>ガイコクゴ</t>
    </rPh>
    <rPh sb="57" eb="59">
      <t>タイオウ</t>
    </rPh>
    <rPh sb="59" eb="61">
      <t>カノウ</t>
    </rPh>
    <rPh sb="61" eb="63">
      <t>ジカン</t>
    </rPh>
    <rPh sb="65" eb="66">
      <t>ゲツ</t>
    </rPh>
    <rPh sb="67" eb="68">
      <t>モク</t>
    </rPh>
    <rPh sb="96" eb="98">
      <t>ハンニチ</t>
    </rPh>
    <phoneticPr fontId="12"/>
  </si>
  <si>
    <t>https://tamuranaika-polaris.com/</t>
  </si>
  <si>
    <t>VISA MASTER JCB他　ホームページから確認可能</t>
    <rPh sb="15" eb="16">
      <t>ホカ</t>
    </rPh>
    <rPh sb="25" eb="29">
      <t>カクニンカノウ</t>
    </rPh>
    <phoneticPr fontId="12"/>
  </si>
  <si>
    <t>各種電子マネー、各種コード決済　ホームページから確認可能</t>
    <rPh sb="0" eb="2">
      <t>カクシュ</t>
    </rPh>
    <rPh sb="2" eb="4">
      <t>デンシ</t>
    </rPh>
    <rPh sb="8" eb="10">
      <t>カクシュ</t>
    </rPh>
    <rPh sb="13" eb="15">
      <t>ケッサイ</t>
    </rPh>
    <rPh sb="24" eb="28">
      <t>カクニンカノウ</t>
    </rPh>
    <phoneticPr fontId="12"/>
  </si>
  <si>
    <t>端岡厚生クリニック</t>
    <rPh sb="0" eb="1">
      <t>ハシ</t>
    </rPh>
    <rPh sb="1" eb="2">
      <t>オカ</t>
    </rPh>
    <rPh sb="2" eb="4">
      <t>コウセイ</t>
    </rPh>
    <phoneticPr fontId="12"/>
  </si>
  <si>
    <t>Hashioka Kosei Clinic</t>
  </si>
  <si>
    <t>769-0101</t>
  </si>
  <si>
    <t>香川県高松市国分寺町新居469-6</t>
    <rPh sb="0" eb="3">
      <t>カガワケン</t>
    </rPh>
    <rPh sb="3" eb="6">
      <t>タカマツシ</t>
    </rPh>
    <rPh sb="6" eb="10">
      <t>コクブンジチョウ</t>
    </rPh>
    <rPh sb="10" eb="12">
      <t>ニイ</t>
    </rPh>
    <phoneticPr fontId="12"/>
  </si>
  <si>
    <t>469-6,Kokubunji-cho Nii,Takamatsu-shi,Kagawa prefecture,769-0101</t>
  </si>
  <si>
    <t xml:space="preserve">087-874-0003 </t>
  </si>
  <si>
    <t>月・木・金：9:00～12：30、14：00～17：30
火・土：9：00～12：30</t>
    <rPh sb="0" eb="1">
      <t>ゲツ</t>
    </rPh>
    <rPh sb="2" eb="3">
      <t>モク</t>
    </rPh>
    <rPh sb="4" eb="5">
      <t>キン</t>
    </rPh>
    <rPh sb="31" eb="32">
      <t>ド</t>
    </rPh>
    <phoneticPr fontId="12"/>
  </si>
  <si>
    <t>http://w01.tp1.jp/∼a151823631/(日本語）</t>
    <rPh sb="31" eb="34">
      <t>ニホンゴ</t>
    </rPh>
    <phoneticPr fontId="12"/>
  </si>
  <si>
    <t>内科:ＥＮ、外科:ＥＮ、整形外科:ＥＮ、その他:ＥＮ</t>
    <rPh sb="0" eb="2">
      <t>ナイカ</t>
    </rPh>
    <rPh sb="6" eb="8">
      <t>ゲカ</t>
    </rPh>
    <rPh sb="12" eb="14">
      <t>セイケイ</t>
    </rPh>
    <rPh sb="14" eb="16">
      <t>ゲカ</t>
    </rPh>
    <rPh sb="22" eb="23">
      <t>タ</t>
    </rPh>
    <phoneticPr fontId="12"/>
  </si>
  <si>
    <t>医療法人社団なつめ会　美術館診療所</t>
    <rPh sb="0" eb="6">
      <t>イリョウホウジンシャダン</t>
    </rPh>
    <rPh sb="9" eb="10">
      <t>カイ</t>
    </rPh>
    <rPh sb="11" eb="14">
      <t>ビジュツカン</t>
    </rPh>
    <rPh sb="14" eb="17">
      <t>シンリョウジョ</t>
    </rPh>
    <phoneticPr fontId="12"/>
  </si>
  <si>
    <t>Bijutsukan Clinic</t>
    <phoneticPr fontId="12"/>
  </si>
  <si>
    <t>761-8013</t>
    <phoneticPr fontId="1"/>
  </si>
  <si>
    <t>香川県高松市香西東町433番地1</t>
    <rPh sb="0" eb="3">
      <t>カガワケン</t>
    </rPh>
    <rPh sb="3" eb="6">
      <t>タカマツシ</t>
    </rPh>
    <rPh sb="6" eb="8">
      <t>コウザイ</t>
    </rPh>
    <rPh sb="8" eb="9">
      <t>ヒガシ</t>
    </rPh>
    <rPh sb="9" eb="10">
      <t>マチ</t>
    </rPh>
    <rPh sb="13" eb="15">
      <t>バンチ</t>
    </rPh>
    <phoneticPr fontId="12"/>
  </si>
  <si>
    <t>433-1,Kouzaihigashi-machi,Takamatsu-shi,Kagawa ,761-8013</t>
    <phoneticPr fontId="1"/>
  </si>
  <si>
    <t>087-881-2776</t>
    <phoneticPr fontId="1"/>
  </si>
  <si>
    <t>月・火・木・金・土：9：00～13：00、15：00～18：00</t>
    <rPh sb="0" eb="1">
      <t>ゲツ</t>
    </rPh>
    <rPh sb="2" eb="3">
      <t>カ</t>
    </rPh>
    <rPh sb="4" eb="5">
      <t>モク</t>
    </rPh>
    <rPh sb="6" eb="7">
      <t>キン</t>
    </rPh>
    <rPh sb="8" eb="9">
      <t>ド</t>
    </rPh>
    <phoneticPr fontId="12"/>
  </si>
  <si>
    <t>http://www.machikuri.or.jp</t>
  </si>
  <si>
    <t>内科、ﾍﾟｲﾝｸﾘﾆｯｸ外科、産科・婦人科、耳鼻いんこう科、整形外科・外科：ＥＮ</t>
    <rPh sb="0" eb="2">
      <t>ナイカ</t>
    </rPh>
    <rPh sb="13" eb="14">
      <t>ゲカ</t>
    </rPh>
    <rPh sb="15" eb="17">
      <t>サンカ</t>
    </rPh>
    <rPh sb="18" eb="21">
      <t>フジンカ</t>
    </rPh>
    <rPh sb="22" eb="24">
      <t>ジビ</t>
    </rPh>
    <rPh sb="28" eb="29">
      <t>カ</t>
    </rPh>
    <rPh sb="30" eb="32">
      <t>セイケイ</t>
    </rPh>
    <rPh sb="32" eb="34">
      <t>ゲカ</t>
    </rPh>
    <rPh sb="35" eb="37">
      <t>ゲカ</t>
    </rPh>
    <phoneticPr fontId="12"/>
  </si>
  <si>
    <t>VISA,MASTER,JCB,AMEX</t>
    <phoneticPr fontId="1"/>
  </si>
  <si>
    <t>ID,paypay,d払い,aupay</t>
    <rPh sb="11" eb="12">
      <t>ハラ</t>
    </rPh>
    <phoneticPr fontId="1"/>
  </si>
  <si>
    <t>ポケトークがあるのである程度の外国語は全て対応可</t>
    <rPh sb="12" eb="14">
      <t>テイド</t>
    </rPh>
    <rPh sb="15" eb="18">
      <t>ガイコクゴ</t>
    </rPh>
    <rPh sb="19" eb="20">
      <t>スベ</t>
    </rPh>
    <rPh sb="21" eb="23">
      <t>タイオウ</t>
    </rPh>
    <rPh sb="23" eb="24">
      <t>カ</t>
    </rPh>
    <phoneticPr fontId="12"/>
  </si>
  <si>
    <t>丸亀町クリニック</t>
    <rPh sb="0" eb="3">
      <t>マルガメマチ</t>
    </rPh>
    <phoneticPr fontId="12"/>
  </si>
  <si>
    <t>MARUGAMEMACHI　CLINIC</t>
  </si>
  <si>
    <t>香川県高松市丸亀町1-1丸亀町壱番街3階</t>
    <rPh sb="3" eb="6">
      <t>タカマツシ</t>
    </rPh>
    <rPh sb="6" eb="9">
      <t>マルガメマチ</t>
    </rPh>
    <rPh sb="12" eb="15">
      <t>マルガメマチ</t>
    </rPh>
    <rPh sb="15" eb="17">
      <t>イチバン</t>
    </rPh>
    <rPh sb="17" eb="18">
      <t>ガイ</t>
    </rPh>
    <rPh sb="19" eb="20">
      <t>カイ</t>
    </rPh>
    <phoneticPr fontId="12"/>
  </si>
  <si>
    <t>1-1marugame-machi,takamatushi,kagawaprefecture,760-0029</t>
  </si>
  <si>
    <t>087-802-6360</t>
  </si>
  <si>
    <t>月/火/木/金/土:9:00-13:00,15:00-18:00</t>
    <rPh sb="0" eb="1">
      <t>ゲツ</t>
    </rPh>
    <rPh sb="2" eb="3">
      <t>カ</t>
    </rPh>
    <rPh sb="4" eb="5">
      <t>モク</t>
    </rPh>
    <rPh sb="6" eb="7">
      <t>キン</t>
    </rPh>
    <rPh sb="8" eb="9">
      <t>ド</t>
    </rPh>
    <phoneticPr fontId="12"/>
  </si>
  <si>
    <t>https://www.marucl.jp</t>
  </si>
  <si>
    <t>内科、循環器内科、整形外科、リハビリテーション科:EN,ZH     ※整形外科休診中</t>
    <rPh sb="0" eb="2">
      <t>ナイカ</t>
    </rPh>
    <rPh sb="3" eb="6">
      <t>ジュンカンキ</t>
    </rPh>
    <rPh sb="6" eb="8">
      <t>ナイカ</t>
    </rPh>
    <rPh sb="9" eb="13">
      <t>セイケイゲカ</t>
    </rPh>
    <rPh sb="23" eb="24">
      <t>カ</t>
    </rPh>
    <rPh sb="36" eb="40">
      <t>セイケイゲカ</t>
    </rPh>
    <rPh sb="40" eb="43">
      <t>キュウシンチュウ</t>
    </rPh>
    <phoneticPr fontId="35"/>
  </si>
  <si>
    <t>VISA 、MASTER、AMEX、JCB、SAISON、DC</t>
  </si>
  <si>
    <t>quickpay、Edy、nanaco、Suika、PASMO</t>
  </si>
  <si>
    <t>スマートフォンによる音声通訳</t>
    <rPh sb="10" eb="12">
      <t>オンセイ</t>
    </rPh>
    <rPh sb="12" eb="14">
      <t>ツウヤク</t>
    </rPh>
    <phoneticPr fontId="12"/>
  </si>
  <si>
    <t>まる耳鼻咽喉科</t>
    <rPh sb="2" eb="4">
      <t>ジビ</t>
    </rPh>
    <rPh sb="4" eb="6">
      <t>インコウ</t>
    </rPh>
    <rPh sb="6" eb="7">
      <t>カ</t>
    </rPh>
    <phoneticPr fontId="12"/>
  </si>
  <si>
    <t>Maru Clinic</t>
  </si>
  <si>
    <t>761-8075</t>
  </si>
  <si>
    <t>香川県高松市多肥下町246-1</t>
    <rPh sb="0" eb="3">
      <t>カガワケン</t>
    </rPh>
    <rPh sb="3" eb="6">
      <t>タカマツシ</t>
    </rPh>
    <rPh sb="6" eb="7">
      <t>タ</t>
    </rPh>
    <rPh sb="7" eb="8">
      <t>ヒ</t>
    </rPh>
    <rPh sb="8" eb="9">
      <t>シモ</t>
    </rPh>
    <rPh sb="9" eb="10">
      <t>チョウ</t>
    </rPh>
    <phoneticPr fontId="12"/>
  </si>
  <si>
    <t>246-1 Tahishimomachi,Takamatsu,Kagawa 761-8075</t>
  </si>
  <si>
    <t>087-868-5600</t>
  </si>
  <si>
    <t>月/火/木/金:9:00-12:00,13:30-17:30、水/土:9:00-12:00</t>
    <rPh sb="0" eb="1">
      <t>ゲツ</t>
    </rPh>
    <rPh sb="2" eb="3">
      <t>カ</t>
    </rPh>
    <rPh sb="4" eb="5">
      <t>モク</t>
    </rPh>
    <rPh sb="6" eb="7">
      <t>キン</t>
    </rPh>
    <rPh sb="31" eb="32">
      <t>スイ</t>
    </rPh>
    <rPh sb="33" eb="34">
      <t>ド</t>
    </rPh>
    <phoneticPr fontId="12"/>
  </si>
  <si>
    <t>https://maru-clinic.jp</t>
  </si>
  <si>
    <t>耳鼻科:EN</t>
    <rPh sb="0" eb="3">
      <t>ジビカ</t>
    </rPh>
    <phoneticPr fontId="12"/>
  </si>
  <si>
    <t>VISA,MASTERCARD,JCB,DINERS,AMEX</t>
    <phoneticPr fontId="12"/>
  </si>
  <si>
    <t>PAY PAY,交通系,iD,QUIC PAY,楽天EDY,WAON,nanaco,楽天PAY,d払い,</t>
    <rPh sb="8" eb="10">
      <t>コウツウ</t>
    </rPh>
    <rPh sb="10" eb="11">
      <t>ケイ</t>
    </rPh>
    <rPh sb="24" eb="26">
      <t>ラクテン</t>
    </rPh>
    <rPh sb="42" eb="44">
      <t>ラクテン</t>
    </rPh>
    <rPh sb="49" eb="50">
      <t>ハラ</t>
    </rPh>
    <phoneticPr fontId="12"/>
  </si>
  <si>
    <t>音声翻訳あり</t>
    <rPh sb="0" eb="2">
      <t>オンセイ</t>
    </rPh>
    <rPh sb="2" eb="4">
      <t>ホンヤク</t>
    </rPh>
    <phoneticPr fontId="12"/>
  </si>
  <si>
    <t>森産婦人科医院</t>
    <rPh sb="0" eb="1">
      <t>モリ</t>
    </rPh>
    <rPh sb="1" eb="5">
      <t>サンフジンカ</t>
    </rPh>
    <rPh sb="5" eb="7">
      <t>イイン</t>
    </rPh>
    <phoneticPr fontId="12"/>
  </si>
  <si>
    <t>Mori Obstetrics and Gynecology Clinic</t>
  </si>
  <si>
    <t>760-0052</t>
  </si>
  <si>
    <t>香川県高松市瓦町2丁目3番地5</t>
    <rPh sb="0" eb="3">
      <t>カガワケン</t>
    </rPh>
    <rPh sb="3" eb="6">
      <t>タカマツシ</t>
    </rPh>
    <rPh sb="6" eb="8">
      <t>カワラマチ</t>
    </rPh>
    <rPh sb="9" eb="11">
      <t>チョウメ</t>
    </rPh>
    <rPh sb="12" eb="13">
      <t>バン</t>
    </rPh>
    <rPh sb="13" eb="14">
      <t>チ</t>
    </rPh>
    <phoneticPr fontId="12"/>
  </si>
  <si>
    <t>2-3-5 Kawara-machi,Takamatsu city,Kagawa prefecture,760-0052</t>
  </si>
  <si>
    <t>087-831-5513</t>
  </si>
  <si>
    <t>月/火/水/金/土:9:00-12:00、月/火/水/金:13:30-17:00、土:13:30-16:00</t>
    <rPh sb="0" eb="1">
      <t>ゲツ</t>
    </rPh>
    <rPh sb="2" eb="3">
      <t>カ</t>
    </rPh>
    <rPh sb="4" eb="5">
      <t>スイ</t>
    </rPh>
    <rPh sb="6" eb="7">
      <t>キン</t>
    </rPh>
    <rPh sb="8" eb="9">
      <t>ド</t>
    </rPh>
    <rPh sb="21" eb="22">
      <t>ゲツ</t>
    </rPh>
    <rPh sb="23" eb="24">
      <t>カ</t>
    </rPh>
    <rPh sb="25" eb="26">
      <t>スイ</t>
    </rPh>
    <rPh sb="27" eb="28">
      <t>キン</t>
    </rPh>
    <rPh sb="41" eb="42">
      <t>ド</t>
    </rPh>
    <phoneticPr fontId="12"/>
  </si>
  <si>
    <t>産科:EN、婦人科:EN</t>
    <rPh sb="0" eb="2">
      <t>サンカ</t>
    </rPh>
    <rPh sb="6" eb="8">
      <t>フジン</t>
    </rPh>
    <rPh sb="8" eb="9">
      <t>カ</t>
    </rPh>
    <phoneticPr fontId="12"/>
  </si>
  <si>
    <t>VISA、JCB、MASTER</t>
  </si>
  <si>
    <t>もりした眼科クリニック</t>
    <rPh sb="4" eb="6">
      <t>ガンカ</t>
    </rPh>
    <phoneticPr fontId="12"/>
  </si>
  <si>
    <t>MORISHITA EYE CLINIC</t>
  </si>
  <si>
    <t>760-0079</t>
  </si>
  <si>
    <t>香川県高松市松縄町1140-9</t>
    <rPh sb="0" eb="3">
      <t>カガワケン</t>
    </rPh>
    <rPh sb="3" eb="6">
      <t>タカマツシ</t>
    </rPh>
    <rPh sb="6" eb="9">
      <t>マツナワチョウ</t>
    </rPh>
    <phoneticPr fontId="12"/>
  </si>
  <si>
    <t>1140-9,Matsunawa-cho,Takamatsu-shi,Kagawa prefecture,760-0079</t>
  </si>
  <si>
    <t>087-865-6633</t>
  </si>
  <si>
    <t>月・木・金：8：45～12：00、14：15～17：30
火・水・土：8：45～12：00</t>
    <rPh sb="0" eb="1">
      <t>ゲツ</t>
    </rPh>
    <rPh sb="2" eb="3">
      <t>モク</t>
    </rPh>
    <rPh sb="4" eb="5">
      <t>キン</t>
    </rPh>
    <rPh sb="29" eb="30">
      <t>カ</t>
    </rPh>
    <rPh sb="31" eb="32">
      <t>スイ</t>
    </rPh>
    <rPh sb="33" eb="34">
      <t>ド</t>
    </rPh>
    <phoneticPr fontId="12"/>
  </si>
  <si>
    <t>https://morishita-eye.com/</t>
  </si>
  <si>
    <t>眼科：ＥＮ</t>
    <rPh sb="0" eb="2">
      <t>ガンカ</t>
    </rPh>
    <phoneticPr fontId="12"/>
  </si>
  <si>
    <t>音声通訳あり/診療時間内：ＥＮ</t>
    <rPh sb="0" eb="2">
      <t>オンセイ</t>
    </rPh>
    <rPh sb="2" eb="4">
      <t>ツウヤク</t>
    </rPh>
    <rPh sb="7" eb="9">
      <t>シンリョウ</t>
    </rPh>
    <rPh sb="9" eb="11">
      <t>ジカン</t>
    </rPh>
    <rPh sb="11" eb="12">
      <t>ナイ</t>
    </rPh>
    <phoneticPr fontId="12"/>
  </si>
  <si>
    <t>香川県厚生農業協同組合連合会　屋島総合病院</t>
    <rPh sb="0" eb="3">
      <t>カガワケン</t>
    </rPh>
    <rPh sb="3" eb="5">
      <t>コウセイ</t>
    </rPh>
    <rPh sb="5" eb="7">
      <t>ノウギョウ</t>
    </rPh>
    <rPh sb="7" eb="9">
      <t>キョウドウ</t>
    </rPh>
    <rPh sb="9" eb="11">
      <t>クミアイ</t>
    </rPh>
    <rPh sb="11" eb="14">
      <t>レンゴウカイ</t>
    </rPh>
    <rPh sb="15" eb="17">
      <t>ヤシマ</t>
    </rPh>
    <rPh sb="17" eb="19">
      <t>ソウゴウ</t>
    </rPh>
    <rPh sb="19" eb="21">
      <t>ビョウイン</t>
    </rPh>
    <phoneticPr fontId="30"/>
  </si>
  <si>
    <t>Yashima General Hospital</t>
  </si>
  <si>
    <t>761-0186</t>
  </si>
  <si>
    <t>香川県高松市屋島西町2105番17</t>
  </si>
  <si>
    <t>2105-17 Yashimanishimachi, Takamatsu, Kagawa, 761-0186</t>
  </si>
  <si>
    <t>087-841-9141</t>
  </si>
  <si>
    <t>月-金:8:30-11:30,13:30-15:30(午後の受付時間は、診療科により異なる)</t>
    <phoneticPr fontId="1"/>
  </si>
  <si>
    <t>http://www.yashima-hp.com (日本語)</t>
  </si>
  <si>
    <t>内科：EN、外科：EN、泌尿器科：EN、整形外科：EN、その他：EN</t>
  </si>
  <si>
    <t>EN,ZH,KO,RU,ID,MS,ES,PT,FR,DE,TL,NE,VI,TH,IT,KM/24時間365日対応</t>
    <rPh sb="50" eb="52">
      <t>ジカン</t>
    </rPh>
    <rPh sb="55" eb="56">
      <t>ニチ</t>
    </rPh>
    <rPh sb="56" eb="58">
      <t>タイオウ</t>
    </rPh>
    <phoneticPr fontId="12"/>
  </si>
  <si>
    <t>香川大学医学部附属病院</t>
    <rPh sb="0" eb="2">
      <t>カガワ</t>
    </rPh>
    <rPh sb="2" eb="4">
      <t>ダイガク</t>
    </rPh>
    <rPh sb="4" eb="6">
      <t>イガク</t>
    </rPh>
    <rPh sb="6" eb="7">
      <t>ブ</t>
    </rPh>
    <rPh sb="7" eb="9">
      <t>フゾク</t>
    </rPh>
    <rPh sb="9" eb="11">
      <t>ビョウイン</t>
    </rPh>
    <phoneticPr fontId="30"/>
  </si>
  <si>
    <t>Kagawa University Hospital</t>
  </si>
  <si>
    <t>761-0793</t>
  </si>
  <si>
    <t>香川県木田郡三木町大字池戸1750-1</t>
  </si>
  <si>
    <t>1750-1 Ikenobe, Miki-cho, Kita-gun, Kagawa Prefecture, 761-0793 Japan</t>
    <phoneticPr fontId="1"/>
  </si>
  <si>
    <t>087-898-5111</t>
  </si>
  <si>
    <t>http://www.med.kagawa-u.ac.jp/hosp/ (日本語)、http://www.med.kagawa-u.ac.jp/hosp/english/ (英語)</t>
  </si>
  <si>
    <t>救急科：EN、内科：EN、外科：EN、ZH、小児科：EN、精神科：EN、皮膚科：EN、脳神経外科：EN、泌尿器科：EN、ZH、整形外科：EN、眼科：EN、耳鼻咽喉科：EN、産科：EN、婦人科：EN、歯科：EN</t>
    <phoneticPr fontId="1"/>
  </si>
  <si>
    <t>VISA、MASTER、AMEX、Diners Club、JCB、イオンカード</t>
    <phoneticPr fontId="1"/>
  </si>
  <si>
    <t>EN,ZH,KO,RU,ID,MS,ES,PT,FR,DE,TL,NE,VI,TH,IT,KM,MN,SI,HI/24時間</t>
    <rPh sb="59" eb="61">
      <t>ジカン</t>
    </rPh>
    <phoneticPr fontId="54"/>
  </si>
  <si>
    <t>ポケトーク(EN,ZH,KO,RU,ID,MS,ES,PT,MN,FR,DE,FA,TL,NE,VI,TH,PO,RO,SI,HI,IT,KM,LO,AR,UK)</t>
    <phoneticPr fontId="12"/>
  </si>
  <si>
    <t>8:30～17:15</t>
    <phoneticPr fontId="1"/>
  </si>
  <si>
    <t>医療法人社団光樹会　水谷内科クリニック</t>
    <rPh sb="0" eb="2">
      <t>イリョウ</t>
    </rPh>
    <rPh sb="2" eb="4">
      <t>ホウジン</t>
    </rPh>
    <rPh sb="4" eb="6">
      <t>シャダン</t>
    </rPh>
    <rPh sb="6" eb="7">
      <t>ヒカリ</t>
    </rPh>
    <rPh sb="7" eb="8">
      <t>ジュ</t>
    </rPh>
    <rPh sb="8" eb="9">
      <t>カイ</t>
    </rPh>
    <rPh sb="10" eb="12">
      <t>ミズタニ</t>
    </rPh>
    <rPh sb="12" eb="14">
      <t>ナイカ</t>
    </rPh>
    <phoneticPr fontId="12"/>
  </si>
  <si>
    <t>Mizutani Internal Medicine Clinic</t>
    <phoneticPr fontId="1"/>
  </si>
  <si>
    <t>760-0080</t>
    <phoneticPr fontId="1"/>
  </si>
  <si>
    <t>香川県高松市木太町3602番地1</t>
    <phoneticPr fontId="12"/>
  </si>
  <si>
    <t>3602-1 Kita-cho,Takamatsu-shi,Kagawa,760-0080,Japan</t>
    <phoneticPr fontId="1"/>
  </si>
  <si>
    <t>087-835-5037</t>
    <phoneticPr fontId="1"/>
  </si>
  <si>
    <t>9：00～18：00</t>
    <phoneticPr fontId="12"/>
  </si>
  <si>
    <t>http://m-koujyukai.or.jp</t>
    <phoneticPr fontId="1"/>
  </si>
  <si>
    <t>内科：EN</t>
    <phoneticPr fontId="12"/>
  </si>
  <si>
    <t>初期救急医療機関</t>
    <phoneticPr fontId="12"/>
  </si>
  <si>
    <t>月火木金土9：00～18：00：EN</t>
    <phoneticPr fontId="1"/>
  </si>
  <si>
    <t>月火木金土　英語を話せる医師による外来 : EN</t>
    <phoneticPr fontId="1"/>
  </si>
  <si>
    <t>西高松脳外科内科クリニック</t>
  </si>
  <si>
    <t>Nishitakamatsu Brein Surgery Internal Medicine Ciinic</t>
  </si>
  <si>
    <t>761-8031</t>
  </si>
  <si>
    <t>高松市郷東町東新開134-1</t>
  </si>
  <si>
    <t>134-1Higashishinkai,Goto-cho,Takamatsu-shi</t>
  </si>
  <si>
    <t>087-832-8811</t>
  </si>
  <si>
    <t>月～金9：00～12：30　14：30～18：00　土9：00～12：30　14：30～18：00</t>
    <phoneticPr fontId="12"/>
  </si>
  <si>
    <t>https://brain.nishitakamatsu.jp</t>
  </si>
  <si>
    <t>内科：EN　脳外科：EN</t>
  </si>
  <si>
    <t>WAON</t>
    <phoneticPr fontId="1"/>
  </si>
  <si>
    <t>医師による外来：EN</t>
    <rPh sb="0" eb="2">
      <t>イシ</t>
    </rPh>
    <rPh sb="5" eb="7">
      <t>ガイライ</t>
    </rPh>
    <phoneticPr fontId="3"/>
  </si>
  <si>
    <t>高松画像診断クリニック</t>
    <phoneticPr fontId="1"/>
  </si>
  <si>
    <t>TakamatsuDiagnostic Imaging Clinic</t>
    <phoneticPr fontId="1"/>
  </si>
  <si>
    <t>760-0065</t>
    <phoneticPr fontId="1"/>
  </si>
  <si>
    <t>高松市朝日町2丁目7番地23</t>
    <phoneticPr fontId="1"/>
  </si>
  <si>
    <t>2-483-322　Asahi-cho,Takamatsu City</t>
    <phoneticPr fontId="1"/>
  </si>
  <si>
    <t>087-811-5588</t>
    <phoneticPr fontId="1"/>
  </si>
  <si>
    <t>月～土9：00～18：00</t>
    <phoneticPr fontId="1"/>
  </si>
  <si>
    <t>https://image.nishitakamatsu.jp</t>
    <phoneticPr fontId="1"/>
  </si>
  <si>
    <t>内科：EN 小児科（休診中）：EN</t>
    <rPh sb="10" eb="13">
      <t>キュウシンチュウ</t>
    </rPh>
    <phoneticPr fontId="1"/>
  </si>
  <si>
    <t>WAON、QR決済、ID、交通系IC、Edy</t>
    <rPh sb="7" eb="9">
      <t>ケッサイ</t>
    </rPh>
    <rPh sb="13" eb="16">
      <t>コウツウケイ</t>
    </rPh>
    <phoneticPr fontId="1"/>
  </si>
  <si>
    <t>医師による外来：EN</t>
  </si>
  <si>
    <t>医療法人社団　東高松クリニック</t>
  </si>
  <si>
    <t>Medical Corporation Higashi Takamatsu Clinic</t>
  </si>
  <si>
    <t>761-0104</t>
  </si>
  <si>
    <t>高松市高松町2310-2</t>
  </si>
  <si>
    <t>2310-2　Takamatsucho　Takamatsu　City</t>
  </si>
  <si>
    <t>087-841-0033</t>
  </si>
  <si>
    <t>月～金9：00～13：00　14：30～18：00　土9：00～13：00　</t>
    <phoneticPr fontId="1"/>
  </si>
  <si>
    <t>https://image.nishitakamatsu.jp</t>
  </si>
  <si>
    <t>内科：EN</t>
    <rPh sb="0" eb="2">
      <t>ナイカ</t>
    </rPh>
    <phoneticPr fontId="3"/>
  </si>
  <si>
    <t>VISA、MASTER、JCB、AMEX、ﾀﾞｲﾅｰｽｸﾗﾌﾞ</t>
    <phoneticPr fontId="12"/>
  </si>
  <si>
    <t>電子マネー、QR決済</t>
    <rPh sb="0" eb="2">
      <t>デンシ</t>
    </rPh>
    <rPh sb="8" eb="10">
      <t>ケッサイ</t>
    </rPh>
    <phoneticPr fontId="12"/>
  </si>
  <si>
    <t>西高松キッズクリニック</t>
  </si>
  <si>
    <t>Nishitakamatsu KidsClinic</t>
  </si>
  <si>
    <t>高松市郷東町字東新開148番地3</t>
    <phoneticPr fontId="12"/>
  </si>
  <si>
    <t>148-3　Higashishinkai, Gotocho,Takamatsu City</t>
    <phoneticPr fontId="12"/>
  </si>
  <si>
    <t>087-881-8899</t>
  </si>
  <si>
    <t>月･火･水･金9：00～12：30　14：30～18：00　木･土9：00～12：30</t>
  </si>
  <si>
    <t>https://kids.nishitakamatsu.jp/</t>
  </si>
  <si>
    <t>小児科：EN</t>
    <rPh sb="0" eb="3">
      <t>ショウニカ</t>
    </rPh>
    <phoneticPr fontId="3"/>
  </si>
  <si>
    <t>英語を話せる医師の外来：EN</t>
    <rPh sb="0" eb="2">
      <t>エイゴ</t>
    </rPh>
    <rPh sb="3" eb="4">
      <t>ハナ</t>
    </rPh>
    <rPh sb="6" eb="8">
      <t>イシ</t>
    </rPh>
    <rPh sb="9" eb="11">
      <t>ガイライ</t>
    </rPh>
    <phoneticPr fontId="1"/>
  </si>
  <si>
    <t>川井整形外科クリニック</t>
    <rPh sb="0" eb="2">
      <t>カワイ</t>
    </rPh>
    <rPh sb="2" eb="4">
      <t>セイケイ</t>
    </rPh>
    <rPh sb="4" eb="6">
      <t>ゲカ</t>
    </rPh>
    <phoneticPr fontId="12"/>
  </si>
  <si>
    <t>Kawai orthopedics clinic</t>
    <phoneticPr fontId="1"/>
  </si>
  <si>
    <t>763-0066</t>
  </si>
  <si>
    <t>香川県丸亀市天満町1-12-12</t>
    <rPh sb="0" eb="3">
      <t>カガワケン</t>
    </rPh>
    <rPh sb="3" eb="6">
      <t>マルガメシ</t>
    </rPh>
    <rPh sb="6" eb="9">
      <t>テンマチョウ</t>
    </rPh>
    <phoneticPr fontId="12"/>
  </si>
  <si>
    <t>1-12-12 tennmachou,marugameshi,KAGAWA prefecture,763-0066</t>
    <phoneticPr fontId="1"/>
  </si>
  <si>
    <t>0877-23-4010</t>
  </si>
  <si>
    <t>平日　9：00～12：00 14:00～18:00　 土曜日　9：00～12：00</t>
    <rPh sb="0" eb="2">
      <t>ヘイジツ</t>
    </rPh>
    <rPh sb="27" eb="30">
      <t>ドヨウビ</t>
    </rPh>
    <phoneticPr fontId="12"/>
  </si>
  <si>
    <t>http://kawaiseikei.jp</t>
  </si>
  <si>
    <t>整形外科：EN</t>
    <rPh sb="0" eb="2">
      <t>セイケイ</t>
    </rPh>
    <rPh sb="2" eb="4">
      <t>ゲカ</t>
    </rPh>
    <phoneticPr fontId="12"/>
  </si>
  <si>
    <t>3707 西部</t>
  </si>
  <si>
    <t>医療法人社団秀聡会　こはし耳鼻咽喉科</t>
    <rPh sb="0" eb="2">
      <t>イリョウ</t>
    </rPh>
    <rPh sb="2" eb="4">
      <t>ホウジン</t>
    </rPh>
    <rPh sb="4" eb="6">
      <t>シャダン</t>
    </rPh>
    <rPh sb="6" eb="7">
      <t>シュウ</t>
    </rPh>
    <rPh sb="7" eb="8">
      <t>ソウ</t>
    </rPh>
    <rPh sb="8" eb="9">
      <t>カイ</t>
    </rPh>
    <rPh sb="13" eb="15">
      <t>ジビ</t>
    </rPh>
    <rPh sb="15" eb="17">
      <t>インコウ</t>
    </rPh>
    <rPh sb="17" eb="18">
      <t>カ</t>
    </rPh>
    <phoneticPr fontId="12"/>
  </si>
  <si>
    <t>Kohashi ENT clinic</t>
    <phoneticPr fontId="1"/>
  </si>
  <si>
    <t>763-0093</t>
  </si>
  <si>
    <t>香川県丸亀市郡家町234</t>
    <rPh sb="0" eb="3">
      <t>カガワケン</t>
    </rPh>
    <rPh sb="3" eb="6">
      <t>マルガメシ</t>
    </rPh>
    <rPh sb="6" eb="8">
      <t>グンゲ</t>
    </rPh>
    <rPh sb="8" eb="9">
      <t>チョウ</t>
    </rPh>
    <phoneticPr fontId="12"/>
  </si>
  <si>
    <t>234Gungechou,Marugamecity,Kagawaprefecture 763-0093</t>
    <phoneticPr fontId="1"/>
  </si>
  <si>
    <t>0877-28-6110</t>
  </si>
  <si>
    <t>月/火/水/金:8:30-12:00,14:30-18:00、土:8:30-13:30</t>
    <rPh sb="0" eb="1">
      <t>ゲツ</t>
    </rPh>
    <rPh sb="2" eb="3">
      <t>カ</t>
    </rPh>
    <rPh sb="4" eb="5">
      <t>スイ</t>
    </rPh>
    <rPh sb="6" eb="7">
      <t>キン</t>
    </rPh>
    <rPh sb="31" eb="32">
      <t>ド</t>
    </rPh>
    <phoneticPr fontId="12"/>
  </si>
  <si>
    <t>耳鼻咽喉科:EN</t>
    <rPh sb="0" eb="2">
      <t>ジビ</t>
    </rPh>
    <rPh sb="2" eb="4">
      <t>インコウ</t>
    </rPh>
    <rPh sb="4" eb="5">
      <t>カ</t>
    </rPh>
    <phoneticPr fontId="12"/>
  </si>
  <si>
    <t>サンテ・ペアーレクリニック</t>
    <phoneticPr fontId="12"/>
  </si>
  <si>
    <t>Santepeare Clinic</t>
  </si>
  <si>
    <t>763-0034</t>
  </si>
  <si>
    <t>香川県丸亀市大手町三丁目3番21</t>
    <rPh sb="0" eb="3">
      <t>カガワケン</t>
    </rPh>
    <rPh sb="3" eb="6">
      <t>マルガメシ</t>
    </rPh>
    <rPh sb="6" eb="9">
      <t>オオテマチ</t>
    </rPh>
    <rPh sb="9" eb="12">
      <t>サンチョウメ</t>
    </rPh>
    <rPh sb="13" eb="14">
      <t>バン</t>
    </rPh>
    <phoneticPr fontId="12"/>
  </si>
  <si>
    <t>3-21 Otemachi 3-chome Marugame City Kagawa prefecture,763-0034</t>
  </si>
  <si>
    <t>0877-23-8700</t>
  </si>
  <si>
    <t>月-金:10:00-19:00、土:10:00-13:00</t>
    <rPh sb="0" eb="1">
      <t>ゲツ</t>
    </rPh>
    <rPh sb="2" eb="3">
      <t>キン</t>
    </rPh>
    <rPh sb="16" eb="17">
      <t>ド</t>
    </rPh>
    <phoneticPr fontId="12"/>
  </si>
  <si>
    <t>https://santepeare.com(日本語）</t>
    <rPh sb="23" eb="26">
      <t>ニホンゴ</t>
    </rPh>
    <phoneticPr fontId="12"/>
  </si>
  <si>
    <t>内科：ZH、事務職員による通訳。スマホの通訳機能を使用する。</t>
    <rPh sb="0" eb="2">
      <t>ナイカ</t>
    </rPh>
    <rPh sb="6" eb="8">
      <t>ジム</t>
    </rPh>
    <rPh sb="8" eb="10">
      <t>ショクイン</t>
    </rPh>
    <rPh sb="13" eb="15">
      <t>ツウヤク</t>
    </rPh>
    <rPh sb="20" eb="22">
      <t>ツウヤク</t>
    </rPh>
    <rPh sb="22" eb="24">
      <t>キノウ</t>
    </rPh>
    <rPh sb="25" eb="27">
      <t>シヨウ</t>
    </rPh>
    <phoneticPr fontId="12"/>
  </si>
  <si>
    <t>ZH/月-金:10:00-16:00 事務職員による通訳、スマホの通訳機能を使用する。</t>
    <rPh sb="3" eb="4">
      <t>ゲツ</t>
    </rPh>
    <rPh sb="5" eb="6">
      <t>キン</t>
    </rPh>
    <rPh sb="19" eb="21">
      <t>ジム</t>
    </rPh>
    <rPh sb="21" eb="23">
      <t>ショクイン</t>
    </rPh>
    <rPh sb="26" eb="28">
      <t>ツウヤク</t>
    </rPh>
    <rPh sb="33" eb="35">
      <t>ツウヤク</t>
    </rPh>
    <rPh sb="35" eb="37">
      <t>キノウ</t>
    </rPh>
    <rPh sb="38" eb="40">
      <t>シヨウ</t>
    </rPh>
    <phoneticPr fontId="12"/>
  </si>
  <si>
    <t>田村クリニック</t>
    <rPh sb="0" eb="2">
      <t>タムラ</t>
    </rPh>
    <phoneticPr fontId="30"/>
  </si>
  <si>
    <t>TAMURA CLINIC</t>
  </si>
  <si>
    <t>763-0048</t>
  </si>
  <si>
    <t>香川県丸亀市幸町1-5-5</t>
    <rPh sb="0" eb="3">
      <t>カガワケン</t>
    </rPh>
    <rPh sb="3" eb="6">
      <t>マルガメシ</t>
    </rPh>
    <rPh sb="6" eb="7">
      <t>サチ</t>
    </rPh>
    <rPh sb="7" eb="8">
      <t>チョウ</t>
    </rPh>
    <phoneticPr fontId="12"/>
  </si>
  <si>
    <t>1-5-5,Saiwaicho,Marugame-shi,Kagawa prefecture,763-0048</t>
  </si>
  <si>
    <t>0877-22-8391</t>
  </si>
  <si>
    <t>月/火/水/金:9:00-18:00、木:9:00-12:30、土9:00-17:00</t>
    <rPh sb="0" eb="1">
      <t>ゲツ</t>
    </rPh>
    <rPh sb="2" eb="3">
      <t>カ</t>
    </rPh>
    <rPh sb="4" eb="5">
      <t>スイ</t>
    </rPh>
    <rPh sb="6" eb="7">
      <t>キン</t>
    </rPh>
    <rPh sb="19" eb="20">
      <t>モク</t>
    </rPh>
    <rPh sb="32" eb="33">
      <t>ド</t>
    </rPh>
    <phoneticPr fontId="12"/>
  </si>
  <si>
    <t>http://www.tamura-clin.com(日本語)</t>
    <rPh sb="27" eb="30">
      <t>ニホンゴ</t>
    </rPh>
    <phoneticPr fontId="12"/>
  </si>
  <si>
    <t>内科、胃腸科、外科、肛門科、整形外科、リハビリテーション科:翻訳端末を利用した１７か国語</t>
    <phoneticPr fontId="1"/>
  </si>
  <si>
    <t>辻松外科内科医院</t>
    <rPh sb="0" eb="2">
      <t>ツヂマツ</t>
    </rPh>
    <rPh sb="2" eb="4">
      <t>ゲカ</t>
    </rPh>
    <rPh sb="4" eb="6">
      <t>ナイカ</t>
    </rPh>
    <rPh sb="6" eb="8">
      <t>イイン</t>
    </rPh>
    <phoneticPr fontId="12"/>
  </si>
  <si>
    <t>Tsujimatsu Surgery and Internal Madicine Clinic</t>
  </si>
  <si>
    <t>763-0064</t>
  </si>
  <si>
    <t>香川県丸亀市前塩屋町一丁目12番24号</t>
    <phoneticPr fontId="12"/>
  </si>
  <si>
    <t>1-12-24 Maeshioya-cho, Marugame-shi, Kagawa prefecture, 763-0064</t>
  </si>
  <si>
    <t>0877-22-6718</t>
  </si>
  <si>
    <t>月/火/水/金/土:9:00-12:00,14:00-18:00、木:9:00-12:00</t>
    <phoneticPr fontId="12"/>
  </si>
  <si>
    <t>内科：EN、外科：EN
※１　外科については、小外科治療（minor surgery）対応となる。
※２　新型コロナウイルス感染症の疑いのある患者については、丸亀検査センターへの電話サポートのみ対応。</t>
    <rPh sb="6" eb="8">
      <t>ゲカ</t>
    </rPh>
    <rPh sb="15" eb="17">
      <t>ゲカ</t>
    </rPh>
    <rPh sb="43" eb="45">
      <t>タイオウ</t>
    </rPh>
    <rPh sb="53" eb="55">
      <t>シンガタ</t>
    </rPh>
    <rPh sb="62" eb="65">
      <t>カンセンショウ</t>
    </rPh>
    <rPh sb="66" eb="67">
      <t>ウタガ</t>
    </rPh>
    <rPh sb="71" eb="73">
      <t>カンジャ</t>
    </rPh>
    <rPh sb="79" eb="81">
      <t>マルガメ</t>
    </rPh>
    <rPh sb="81" eb="83">
      <t>ケンサ</t>
    </rPh>
    <rPh sb="89" eb="91">
      <t>デンワ</t>
    </rPh>
    <rPh sb="97" eb="99">
      <t>タイオウ</t>
    </rPh>
    <phoneticPr fontId="12"/>
  </si>
  <si>
    <t>〇</t>
    <phoneticPr fontId="12"/>
  </si>
  <si>
    <t>EN（院長が英語で対応）/診療時間内</t>
    <rPh sb="3" eb="5">
      <t>インチョウ</t>
    </rPh>
    <rPh sb="6" eb="8">
      <t>エイゴ</t>
    </rPh>
    <rPh sb="9" eb="11">
      <t>タイオウ</t>
    </rPh>
    <rPh sb="13" eb="15">
      <t>シンリョウ</t>
    </rPh>
    <rPh sb="15" eb="17">
      <t>ジカン</t>
    </rPh>
    <rPh sb="17" eb="18">
      <t>ナイ</t>
    </rPh>
    <phoneticPr fontId="12"/>
  </si>
  <si>
    <t>中野外科胃腸科医院</t>
    <rPh sb="0" eb="2">
      <t>ナカノ</t>
    </rPh>
    <rPh sb="2" eb="4">
      <t>ゲカ</t>
    </rPh>
    <rPh sb="4" eb="7">
      <t>イチョウカ</t>
    </rPh>
    <rPh sb="7" eb="9">
      <t>イイン</t>
    </rPh>
    <phoneticPr fontId="12"/>
  </si>
  <si>
    <t>Nakano surgery clinic</t>
    <phoneticPr fontId="1"/>
  </si>
  <si>
    <t>763-0082</t>
  </si>
  <si>
    <t>香川県丸亀市土器町東3丁目617番地</t>
    <rPh sb="0" eb="3">
      <t>カガワケン</t>
    </rPh>
    <rPh sb="3" eb="6">
      <t>マルガメシ</t>
    </rPh>
    <rPh sb="6" eb="9">
      <t>ドキチョウ</t>
    </rPh>
    <rPh sb="9" eb="10">
      <t>ヒガシ</t>
    </rPh>
    <rPh sb="11" eb="13">
      <t>チョウメ</t>
    </rPh>
    <rPh sb="16" eb="17">
      <t>バン</t>
    </rPh>
    <rPh sb="17" eb="18">
      <t>チ</t>
    </rPh>
    <phoneticPr fontId="12"/>
  </si>
  <si>
    <t>3-617 doki-town higashi,Marugame-city,Kagawa prefecture,763-0082</t>
  </si>
  <si>
    <t>0877-25-2525</t>
  </si>
  <si>
    <t>月/火/水/木/金:9:00-12:00,14:00-17:30、土:9:00-12:00</t>
    <rPh sb="0" eb="1">
      <t>ゲツ</t>
    </rPh>
    <rPh sb="2" eb="3">
      <t>カ</t>
    </rPh>
    <rPh sb="4" eb="5">
      <t>スイ</t>
    </rPh>
    <rPh sb="6" eb="7">
      <t>モク</t>
    </rPh>
    <rPh sb="8" eb="9">
      <t>キン</t>
    </rPh>
    <rPh sb="33" eb="34">
      <t>ド</t>
    </rPh>
    <phoneticPr fontId="12"/>
  </si>
  <si>
    <t>nakano-h@angel/ocn.ne.jp</t>
  </si>
  <si>
    <t>外科、内科、胃腸科、整形外科、麻酔科、リハビリテーション科、肛門科:ポケトーク対応言語</t>
    <rPh sb="0" eb="2">
      <t>ゲカ</t>
    </rPh>
    <rPh sb="3" eb="5">
      <t>ナイカ</t>
    </rPh>
    <rPh sb="6" eb="9">
      <t>イチョウカ</t>
    </rPh>
    <rPh sb="10" eb="12">
      <t>セイケイ</t>
    </rPh>
    <rPh sb="12" eb="14">
      <t>ゲカ</t>
    </rPh>
    <rPh sb="15" eb="18">
      <t>マスイカ</t>
    </rPh>
    <rPh sb="28" eb="29">
      <t>カ</t>
    </rPh>
    <rPh sb="30" eb="33">
      <t>コウモンカ</t>
    </rPh>
    <rPh sb="39" eb="41">
      <t>タイオウ</t>
    </rPh>
    <rPh sb="41" eb="43">
      <t>ゲンゴ</t>
    </rPh>
    <phoneticPr fontId="12"/>
  </si>
  <si>
    <t>三崎耳鼻科クリニック</t>
    <rPh sb="0" eb="2">
      <t>ミサキ</t>
    </rPh>
    <rPh sb="2" eb="5">
      <t>ジビカ</t>
    </rPh>
    <phoneticPr fontId="1"/>
  </si>
  <si>
    <t>MISAKI JIBIKA CLINIC</t>
    <phoneticPr fontId="1"/>
  </si>
  <si>
    <t xml:space="preserve">762-0082 </t>
  </si>
  <si>
    <t>香川県丸亀市飯山町川原1847-4</t>
    <rPh sb="0" eb="3">
      <t>カガワケン</t>
    </rPh>
    <rPh sb="3" eb="6">
      <t>マルガメシ</t>
    </rPh>
    <rPh sb="6" eb="9">
      <t>ハンザンチョウ</t>
    </rPh>
    <rPh sb="9" eb="11">
      <t>カワハラ</t>
    </rPh>
    <phoneticPr fontId="16"/>
  </si>
  <si>
    <t>1847-4,Hanzan-cho Kawahara,Marugame-shi,Kagawa,762-0082</t>
  </si>
  <si>
    <t>0877-98-7696</t>
  </si>
  <si>
    <t>月・火・木・金：9：00～12：30,14:00～18：00
水・土：9：00～13：00</t>
    <rPh sb="0" eb="1">
      <t>ゲツ</t>
    </rPh>
    <rPh sb="2" eb="3">
      <t>カ</t>
    </rPh>
    <rPh sb="4" eb="5">
      <t>モク</t>
    </rPh>
    <rPh sb="6" eb="7">
      <t>キン</t>
    </rPh>
    <rPh sb="31" eb="32">
      <t>スイ</t>
    </rPh>
    <rPh sb="33" eb="34">
      <t>ド</t>
    </rPh>
    <phoneticPr fontId="12"/>
  </si>
  <si>
    <t>耳鼻咽喉科：ＥＮ</t>
    <rPh sb="0" eb="2">
      <t>ジビ</t>
    </rPh>
    <rPh sb="2" eb="4">
      <t>インコウ</t>
    </rPh>
    <rPh sb="4" eb="5">
      <t>カ</t>
    </rPh>
    <phoneticPr fontId="16"/>
  </si>
  <si>
    <t>独立行政法人　労働者健康安全機構　香川労災病院</t>
    <rPh sb="0" eb="6">
      <t>ドクリツギョウセイホウジン</t>
    </rPh>
    <rPh sb="7" eb="16">
      <t>ロウドウシャ</t>
    </rPh>
    <rPh sb="17" eb="23">
      <t>カガワロウサイビョウイン</t>
    </rPh>
    <phoneticPr fontId="12"/>
  </si>
  <si>
    <t>Japan Organization of OccupationalHealth and Safety Kagawa Rosai Hospital</t>
  </si>
  <si>
    <t>763-8502</t>
  </si>
  <si>
    <t>香川県丸亀市城東町３－３－１</t>
    <rPh sb="0" eb="3">
      <t>カガワケン</t>
    </rPh>
    <rPh sb="3" eb="6">
      <t>マルガメシ</t>
    </rPh>
    <rPh sb="6" eb="9">
      <t>ジョウトウチョウ</t>
    </rPh>
    <phoneticPr fontId="12"/>
  </si>
  <si>
    <t>3-3-1, Joutouchou, Marugame, Kagawa</t>
  </si>
  <si>
    <t>0877-23-3111</t>
  </si>
  <si>
    <t>初診：8:15～11:00　再診：8:15～11:30　救急患者は24時間受付</t>
    <rPh sb="0" eb="2">
      <t>ショシン</t>
    </rPh>
    <rPh sb="28" eb="32">
      <t>キュウキュウカンジャ</t>
    </rPh>
    <rPh sb="35" eb="37">
      <t>ジカン</t>
    </rPh>
    <rPh sb="37" eb="39">
      <t>ウケツケ</t>
    </rPh>
    <phoneticPr fontId="12"/>
  </si>
  <si>
    <t>https://www.kagawah.johas.go.jp/</t>
  </si>
  <si>
    <t>【対応診療科】
内科・神経内科・循環器内科・外科・整形外科・形成外科・脳神経外科・泌尿器科・産婦人科・眼科・耳鼻咽喉科・放射線診断科・放射線治療科・リハビリテーション科・麻酔科・歯科口腔外科
【対応外国語】
翻訳機にて複数言語対応可能</t>
    <rPh sb="1" eb="3">
      <t>タイオウ</t>
    </rPh>
    <rPh sb="3" eb="6">
      <t>シンリョウカ</t>
    </rPh>
    <rPh sb="8" eb="10">
      <t>ナイカ</t>
    </rPh>
    <rPh sb="11" eb="13">
      <t>シンケイ</t>
    </rPh>
    <rPh sb="13" eb="15">
      <t>ナイカ</t>
    </rPh>
    <rPh sb="16" eb="19">
      <t>ジュンカンキ</t>
    </rPh>
    <rPh sb="19" eb="21">
      <t>ナイカ</t>
    </rPh>
    <rPh sb="22" eb="24">
      <t>ゲカ</t>
    </rPh>
    <rPh sb="25" eb="27">
      <t>セイケイ</t>
    </rPh>
    <rPh sb="27" eb="29">
      <t>ゲカ</t>
    </rPh>
    <rPh sb="30" eb="32">
      <t>ケイセイ</t>
    </rPh>
    <rPh sb="32" eb="34">
      <t>ゲカ</t>
    </rPh>
    <rPh sb="35" eb="38">
      <t>ノウシンケイ</t>
    </rPh>
    <rPh sb="38" eb="40">
      <t>ゲカ</t>
    </rPh>
    <rPh sb="41" eb="45">
      <t>ヒニョウキカ</t>
    </rPh>
    <rPh sb="46" eb="50">
      <t>サンフジンカ</t>
    </rPh>
    <rPh sb="51" eb="53">
      <t>ガンカ</t>
    </rPh>
    <rPh sb="54" eb="56">
      <t>ジビ</t>
    </rPh>
    <rPh sb="56" eb="58">
      <t>インコウ</t>
    </rPh>
    <rPh sb="58" eb="59">
      <t>カ</t>
    </rPh>
    <rPh sb="60" eb="63">
      <t>ホウシャセン</t>
    </rPh>
    <rPh sb="63" eb="65">
      <t>シンダン</t>
    </rPh>
    <rPh sb="65" eb="66">
      <t>カ</t>
    </rPh>
    <rPh sb="67" eb="70">
      <t>ホウシャセン</t>
    </rPh>
    <rPh sb="70" eb="72">
      <t>チリョウ</t>
    </rPh>
    <rPh sb="72" eb="73">
      <t>カ</t>
    </rPh>
    <rPh sb="83" eb="84">
      <t>カ</t>
    </rPh>
    <rPh sb="85" eb="88">
      <t>マスイカ</t>
    </rPh>
    <rPh sb="89" eb="91">
      <t>シカ</t>
    </rPh>
    <rPh sb="91" eb="93">
      <t>コウクウ</t>
    </rPh>
    <rPh sb="93" eb="95">
      <t>ゲカ</t>
    </rPh>
    <rPh sb="97" eb="99">
      <t>タイオウ</t>
    </rPh>
    <rPh sb="99" eb="102">
      <t>ガイコクゴ</t>
    </rPh>
    <rPh sb="104" eb="107">
      <t>ホンヤクキ</t>
    </rPh>
    <rPh sb="109" eb="111">
      <t>フクスウ</t>
    </rPh>
    <rPh sb="111" eb="113">
      <t>ゲンゴ</t>
    </rPh>
    <rPh sb="113" eb="117">
      <t>タイオウカノウ</t>
    </rPh>
    <phoneticPr fontId="12"/>
  </si>
  <si>
    <t>MUFG、DC、UFJ、NICOS、VISA、Master、JCB、AMERICANEXPRESS、J-Debit</t>
  </si>
  <si>
    <t>病院</t>
    <phoneticPr fontId="12"/>
  </si>
  <si>
    <t>ポケトークにより対応：英語、中国語など61言語
24時間365日対応可能</t>
    <rPh sb="8" eb="10">
      <t>タイオウ</t>
    </rPh>
    <rPh sb="11" eb="13">
      <t>エイゴ</t>
    </rPh>
    <rPh sb="14" eb="17">
      <t>チュウゴクゴ</t>
    </rPh>
    <rPh sb="21" eb="23">
      <t>ゲンゴ</t>
    </rPh>
    <rPh sb="26" eb="28">
      <t>ジカン</t>
    </rPh>
    <rPh sb="31" eb="32">
      <t>ニチ</t>
    </rPh>
    <rPh sb="32" eb="36">
      <t>タイオウカノウ</t>
    </rPh>
    <phoneticPr fontId="12"/>
  </si>
  <si>
    <t>医療法人社団　赤心会　赤沢病院</t>
    <rPh sb="0" eb="2">
      <t>イリョウ</t>
    </rPh>
    <rPh sb="2" eb="4">
      <t>ホウジン</t>
    </rPh>
    <rPh sb="4" eb="6">
      <t>シャダン</t>
    </rPh>
    <rPh sb="7" eb="8">
      <t>アカ</t>
    </rPh>
    <rPh sb="8" eb="9">
      <t>シン</t>
    </rPh>
    <rPh sb="9" eb="10">
      <t>カイ</t>
    </rPh>
    <rPh sb="11" eb="13">
      <t>アカサワ</t>
    </rPh>
    <rPh sb="13" eb="15">
      <t>ビョウイン</t>
    </rPh>
    <phoneticPr fontId="30"/>
  </si>
  <si>
    <t>Akazawa Hospital</t>
  </si>
  <si>
    <t>762-0024</t>
  </si>
  <si>
    <t>香川県坂出市府中町325番地</t>
    <rPh sb="0" eb="3">
      <t>カガワケン</t>
    </rPh>
    <rPh sb="3" eb="6">
      <t>サカイデシ</t>
    </rPh>
    <rPh sb="6" eb="8">
      <t>フチュウ</t>
    </rPh>
    <rPh sb="8" eb="9">
      <t>チョウ</t>
    </rPh>
    <rPh sb="12" eb="13">
      <t>バン</t>
    </rPh>
    <rPh sb="13" eb="14">
      <t>チ</t>
    </rPh>
    <phoneticPr fontId="12"/>
  </si>
  <si>
    <t>325,Futyu-cho,Sakaide-shi,Kagawa prefecture,762-0024</t>
  </si>
  <si>
    <t>0877-48-3200</t>
  </si>
  <si>
    <t>月-金:8:30-11:30,13:30-17:30、土:8:30-11:30</t>
    <rPh sb="0" eb="1">
      <t>ゲツ</t>
    </rPh>
    <rPh sb="2" eb="3">
      <t>キン</t>
    </rPh>
    <rPh sb="27" eb="28">
      <t>ド</t>
    </rPh>
    <phoneticPr fontId="12"/>
  </si>
  <si>
    <t>sekishinkai@akazawa-hp.com</t>
  </si>
  <si>
    <t>淡河医院</t>
    <rPh sb="0" eb="2">
      <t>オウゴ</t>
    </rPh>
    <rPh sb="2" eb="4">
      <t>イイン</t>
    </rPh>
    <phoneticPr fontId="12"/>
  </si>
  <si>
    <t>Aga Clinic</t>
  </si>
  <si>
    <t>762-0043</t>
  </si>
  <si>
    <t>香川県坂出市寿町3-3-15</t>
    <phoneticPr fontId="12"/>
  </si>
  <si>
    <t>3-3-15 Kotobuki-cho, Sakaide-shi, Kagawa prefecture, 762-0043</t>
  </si>
  <si>
    <t>0877-46-3937</t>
  </si>
  <si>
    <t>月/火/水/金:9:00-12:00,14:00-17:30、木/土:9:00-12:00</t>
    <phoneticPr fontId="12"/>
  </si>
  <si>
    <t>泌尿器科：EN、耳鼻咽喉科：EN</t>
    <phoneticPr fontId="12"/>
  </si>
  <si>
    <t>英語（医師が対応）/診療時間内</t>
    <rPh sb="0" eb="2">
      <t>エイゴ</t>
    </rPh>
    <rPh sb="3" eb="5">
      <t>イシ</t>
    </rPh>
    <rPh sb="6" eb="8">
      <t>タイオウ</t>
    </rPh>
    <rPh sb="10" eb="14">
      <t>シンリョウジカン</t>
    </rPh>
    <rPh sb="14" eb="15">
      <t>ナイ</t>
    </rPh>
    <phoneticPr fontId="1"/>
  </si>
  <si>
    <t>医療法人社団　佐藤医院</t>
    <rPh sb="0" eb="6">
      <t>イリョウホウジンシャダン</t>
    </rPh>
    <rPh sb="7" eb="9">
      <t>サトウ</t>
    </rPh>
    <rPh sb="9" eb="11">
      <t>イイン</t>
    </rPh>
    <phoneticPr fontId="30"/>
  </si>
  <si>
    <t>Sato Clinic</t>
  </si>
  <si>
    <t xml:space="preserve">762-0032 </t>
  </si>
  <si>
    <t>香川県坂出市駒止町2-1-38</t>
    <rPh sb="0" eb="3">
      <t>カガワケン</t>
    </rPh>
    <rPh sb="3" eb="6">
      <t>サカイデシ</t>
    </rPh>
    <rPh sb="6" eb="9">
      <t>コマドメチョウ</t>
    </rPh>
    <phoneticPr fontId="12"/>
  </si>
  <si>
    <t>2-1-38,Komadome-cho,Sakaide-shi,Kagawa prefecture,762-0032</t>
  </si>
  <si>
    <t xml:space="preserve">0877-46-3387 </t>
  </si>
  <si>
    <t>月・火・水・金：9：00～18：00
木・土：9：00～12：30</t>
    <rPh sb="0" eb="1">
      <t>ゲツ</t>
    </rPh>
    <rPh sb="2" eb="3">
      <t>カ</t>
    </rPh>
    <rPh sb="4" eb="5">
      <t>スイ</t>
    </rPh>
    <rPh sb="6" eb="7">
      <t>キン</t>
    </rPh>
    <rPh sb="19" eb="20">
      <t>モク</t>
    </rPh>
    <rPh sb="21" eb="22">
      <t>ド</t>
    </rPh>
    <phoneticPr fontId="30"/>
  </si>
  <si>
    <t>http://www.sato-c.or.jp/news/entry-50.html</t>
    <phoneticPr fontId="30"/>
  </si>
  <si>
    <t>内科：ＥＮ 、ポケトークＳでの７５か国語</t>
    <rPh sb="0" eb="2">
      <t>ナイカ</t>
    </rPh>
    <rPh sb="18" eb="20">
      <t>コクゴ</t>
    </rPh>
    <phoneticPr fontId="30"/>
  </si>
  <si>
    <t>ポケトークSを利用した通訳あり。</t>
    <rPh sb="7" eb="9">
      <t>リヨウ</t>
    </rPh>
    <rPh sb="11" eb="13">
      <t>ツウヤク</t>
    </rPh>
    <phoneticPr fontId="12"/>
  </si>
  <si>
    <t>社会医療法人財団　大樹会　総合病院　回生病院</t>
    <rPh sb="0" eb="2">
      <t>シャカイ</t>
    </rPh>
    <rPh sb="2" eb="4">
      <t>イリョウ</t>
    </rPh>
    <rPh sb="4" eb="6">
      <t>ホウジン</t>
    </rPh>
    <rPh sb="6" eb="8">
      <t>ザイダン</t>
    </rPh>
    <rPh sb="9" eb="10">
      <t>オオ</t>
    </rPh>
    <rPh sb="11" eb="12">
      <t>カイ</t>
    </rPh>
    <rPh sb="13" eb="15">
      <t>ソウゴウ</t>
    </rPh>
    <rPh sb="15" eb="17">
      <t>ビョウイン</t>
    </rPh>
    <rPh sb="18" eb="20">
      <t>カイセイ</t>
    </rPh>
    <rPh sb="20" eb="22">
      <t>ビョウイン</t>
    </rPh>
    <phoneticPr fontId="30"/>
  </si>
  <si>
    <t>Sougoubyouin Kaisei byouin</t>
  </si>
  <si>
    <t>762-0007</t>
  </si>
  <si>
    <t>香川県坂出市室町三丁目5番28号</t>
    <phoneticPr fontId="12"/>
  </si>
  <si>
    <t>3-5-28 Muromachi, Sakaide-shi, Kagawa prefecture, 762-0007</t>
    <phoneticPr fontId="12"/>
  </si>
  <si>
    <t>0877-46-1011　</t>
  </si>
  <si>
    <t>月-金:8:30-11:00　13：00～16：00（時間外は要相談）</t>
    <rPh sb="0" eb="1">
      <t>ゲツ</t>
    </rPh>
    <rPh sb="2" eb="3">
      <t>キン</t>
    </rPh>
    <rPh sb="27" eb="30">
      <t>ジカンガイ</t>
    </rPh>
    <rPh sb="31" eb="32">
      <t>ヨウ</t>
    </rPh>
    <rPh sb="32" eb="34">
      <t>ソウダン</t>
    </rPh>
    <phoneticPr fontId="12"/>
  </si>
  <si>
    <t>https://www.kaisei.or.jp/（日本語）</t>
    <rPh sb="26" eb="29">
      <t>ニホンゴ</t>
    </rPh>
    <phoneticPr fontId="30"/>
  </si>
  <si>
    <t>救急科：EN、内科：EN、脳外科：EN、外科：EN、整形外科：EN、産科：EN、婦人科：EN、泌尿器：EN、メンタル：EN、耳鼻科：EN、眼科：EN、小児科：EN</t>
    <rPh sb="13" eb="16">
      <t>ノウゲカ</t>
    </rPh>
    <rPh sb="47" eb="50">
      <t>ヒニョウキ</t>
    </rPh>
    <rPh sb="62" eb="65">
      <t>ジビカ</t>
    </rPh>
    <phoneticPr fontId="12"/>
  </si>
  <si>
    <t>VISA,MASTER,JCB,AMERICAN EXPRESS,DINERS CLUB,DISCOVER（月-金:8:30-17:00）</t>
    <rPh sb="54" eb="55">
      <t>ゲツ</t>
    </rPh>
    <rPh sb="56" eb="57">
      <t>キン</t>
    </rPh>
    <phoneticPr fontId="1"/>
  </si>
  <si>
    <t>第二次救急医療機関</t>
    <rPh sb="0" eb="1">
      <t>ダイ</t>
    </rPh>
    <rPh sb="1" eb="3">
      <t>ニジ</t>
    </rPh>
    <rPh sb="3" eb="5">
      <t>キュウキュウ</t>
    </rPh>
    <rPh sb="5" eb="7">
      <t>イリョウ</t>
    </rPh>
    <rPh sb="7" eb="9">
      <t>キカン</t>
    </rPh>
    <phoneticPr fontId="12"/>
  </si>
  <si>
    <t>英語対応が可能な医師による診察</t>
    <rPh sb="0" eb="2">
      <t>エイゴ</t>
    </rPh>
    <rPh sb="2" eb="4">
      <t>タイオウ</t>
    </rPh>
    <rPh sb="5" eb="7">
      <t>カノウ</t>
    </rPh>
    <rPh sb="8" eb="10">
      <t>イシ</t>
    </rPh>
    <rPh sb="13" eb="15">
      <t>シンサツ</t>
    </rPh>
    <phoneticPr fontId="12"/>
  </si>
  <si>
    <t>かじはらペインクリニック</t>
    <phoneticPr fontId="30"/>
  </si>
  <si>
    <t>Kajihara pein clinic</t>
  </si>
  <si>
    <t>762-0025</t>
  </si>
  <si>
    <t>香川県坂出市川津町2785-1</t>
    <rPh sb="0" eb="3">
      <t>カガワケン</t>
    </rPh>
    <rPh sb="3" eb="5">
      <t>サカイデ</t>
    </rPh>
    <rPh sb="5" eb="6">
      <t>シ</t>
    </rPh>
    <rPh sb="6" eb="8">
      <t>カワツ</t>
    </rPh>
    <rPh sb="8" eb="9">
      <t>チョウ</t>
    </rPh>
    <phoneticPr fontId="12"/>
  </si>
  <si>
    <t>2785-1 Kawatsu-cho,Sakaide city,Kagawa prefecture,762-0025</t>
  </si>
  <si>
    <t>0877-45-1101</t>
  </si>
  <si>
    <t>月/火/木/金/土:8:30-12:30,13:30-18:00、水:8:30-12:30</t>
    <rPh sb="0" eb="1">
      <t>ゲツ</t>
    </rPh>
    <rPh sb="2" eb="3">
      <t>カ</t>
    </rPh>
    <rPh sb="4" eb="5">
      <t>モク</t>
    </rPh>
    <rPh sb="6" eb="7">
      <t>キン</t>
    </rPh>
    <rPh sb="8" eb="9">
      <t>ド</t>
    </rPh>
    <rPh sb="33" eb="34">
      <t>スイ</t>
    </rPh>
    <phoneticPr fontId="30"/>
  </si>
  <si>
    <t>http://www/nagai-group.com</t>
    <phoneticPr fontId="30"/>
  </si>
  <si>
    <t>麻酔科:EN,ZH</t>
    <rPh sb="0" eb="2">
      <t>マスイ</t>
    </rPh>
    <rPh sb="2" eb="3">
      <t>カ</t>
    </rPh>
    <phoneticPr fontId="30"/>
  </si>
  <si>
    <t>医師による通訳及びタブレット端末を利用した音声通訳
EN、ZN、その他タブレット対応言語/受付時間に対応</t>
    <rPh sb="0" eb="2">
      <t>イシ</t>
    </rPh>
    <rPh sb="5" eb="7">
      <t>ツウヤク</t>
    </rPh>
    <rPh sb="7" eb="8">
      <t>オヨ</t>
    </rPh>
    <rPh sb="14" eb="16">
      <t>タンマツ</t>
    </rPh>
    <rPh sb="17" eb="19">
      <t>リヨウ</t>
    </rPh>
    <rPh sb="21" eb="23">
      <t>オンセイ</t>
    </rPh>
    <rPh sb="23" eb="25">
      <t>ツウヤク</t>
    </rPh>
    <rPh sb="34" eb="35">
      <t>タ</t>
    </rPh>
    <rPh sb="40" eb="42">
      <t>タイオウ</t>
    </rPh>
    <rPh sb="42" eb="44">
      <t>ゲンゴ</t>
    </rPh>
    <rPh sb="45" eb="47">
      <t>ウケツケ</t>
    </rPh>
    <rPh sb="47" eb="49">
      <t>ジカン</t>
    </rPh>
    <rPh sb="50" eb="52">
      <t>タイオウ</t>
    </rPh>
    <phoneticPr fontId="12"/>
  </si>
  <si>
    <t>医療法人社団　昭龍会　国重まこと医院</t>
    <rPh sb="0" eb="2">
      <t>イリョウ</t>
    </rPh>
    <rPh sb="2" eb="4">
      <t>ホウジン</t>
    </rPh>
    <rPh sb="4" eb="6">
      <t>シャダン</t>
    </rPh>
    <rPh sb="7" eb="8">
      <t>アキラ</t>
    </rPh>
    <rPh sb="8" eb="9">
      <t>リュウ</t>
    </rPh>
    <rPh sb="9" eb="10">
      <t>カイ</t>
    </rPh>
    <rPh sb="11" eb="13">
      <t>クニシゲ</t>
    </rPh>
    <rPh sb="16" eb="18">
      <t>イイン</t>
    </rPh>
    <phoneticPr fontId="30"/>
  </si>
  <si>
    <t>Kunishige Makoto Clinic</t>
  </si>
  <si>
    <t>762-0038</t>
  </si>
  <si>
    <t>香川県坂出市笠指町４−２８</t>
    <phoneticPr fontId="12"/>
  </si>
  <si>
    <t>4-28 Kazashicho, Sakaide, Kagawa, 762-0038</t>
  </si>
  <si>
    <t>0877-46-5501</t>
  </si>
  <si>
    <t>月/火/水/金:8:30-12:30,14:00-18:00、木:8:30-12:00、土:8:30-12:30,14:00-16:00</t>
    <rPh sb="2" eb="3">
      <t>ヒ</t>
    </rPh>
    <rPh sb="4" eb="5">
      <t>ミズ</t>
    </rPh>
    <rPh sb="31" eb="32">
      <t>キ</t>
    </rPh>
    <rPh sb="44" eb="45">
      <t>ツチ</t>
    </rPh>
    <phoneticPr fontId="30"/>
  </si>
  <si>
    <t>https://www.kunishigemakotoclinic.jp/（日本語）</t>
    <rPh sb="38" eb="41">
      <t>ニホンゴ</t>
    </rPh>
    <phoneticPr fontId="30"/>
  </si>
  <si>
    <t>内科：EN、小児科：EN</t>
    <rPh sb="0" eb="2">
      <t>ナイカ</t>
    </rPh>
    <rPh sb="6" eb="9">
      <t>ショウニカ</t>
    </rPh>
    <phoneticPr fontId="30"/>
  </si>
  <si>
    <t>英語を話せる医師による外来/受付時間内で対応</t>
    <rPh sb="0" eb="2">
      <t>エイゴ</t>
    </rPh>
    <rPh sb="3" eb="4">
      <t>ハナ</t>
    </rPh>
    <rPh sb="6" eb="8">
      <t>イシ</t>
    </rPh>
    <rPh sb="11" eb="13">
      <t>ガイライ</t>
    </rPh>
    <rPh sb="14" eb="16">
      <t>ウケツケ</t>
    </rPh>
    <rPh sb="16" eb="18">
      <t>ジカン</t>
    </rPh>
    <rPh sb="18" eb="19">
      <t>ナイ</t>
    </rPh>
    <rPh sb="20" eb="22">
      <t>タイオウ</t>
    </rPh>
    <phoneticPr fontId="12"/>
  </si>
  <si>
    <t>坂出市立病院</t>
    <rPh sb="0" eb="2">
      <t>サカイデ</t>
    </rPh>
    <rPh sb="2" eb="3">
      <t>シ</t>
    </rPh>
    <rPh sb="3" eb="4">
      <t>リツ</t>
    </rPh>
    <rPh sb="4" eb="6">
      <t>ビョウイン</t>
    </rPh>
    <phoneticPr fontId="12"/>
  </si>
  <si>
    <t>Ｓakaide city hospital</t>
  </si>
  <si>
    <t>762-8550</t>
  </si>
  <si>
    <t>香川県坂出市寿町三丁目1番2号</t>
    <rPh sb="8" eb="11">
      <t>サンチョウメ</t>
    </rPh>
    <rPh sb="12" eb="13">
      <t>バン</t>
    </rPh>
    <rPh sb="14" eb="15">
      <t>ゴウ</t>
    </rPh>
    <phoneticPr fontId="12"/>
  </si>
  <si>
    <t>3-1-2 Kotobukicho,Sakaide,KagawaPrefecture, 762-8550</t>
  </si>
  <si>
    <t>0877-46-5131</t>
  </si>
  <si>
    <t>月-金:8:30-11:30,13:00-16:30 土:8:30-11:30 救急外来24時間対応</t>
    <rPh sb="27" eb="28">
      <t>ツチ</t>
    </rPh>
    <rPh sb="40" eb="42">
      <t>キュウキュウ</t>
    </rPh>
    <rPh sb="42" eb="44">
      <t>ガイライ</t>
    </rPh>
    <rPh sb="46" eb="48">
      <t>ジカン</t>
    </rPh>
    <rPh sb="48" eb="50">
      <t>タイオウ</t>
    </rPh>
    <phoneticPr fontId="12"/>
  </si>
  <si>
    <t>https://www.city.sakaide.lg.jp/site/patient/</t>
  </si>
  <si>
    <t>内科:EN,呼吸器外科:EN,泌尿器科:EN,麻酔科:EN,産婦人科:EN,小児科:EN</t>
    <rPh sb="0" eb="2">
      <t>ナイカ</t>
    </rPh>
    <rPh sb="6" eb="9">
      <t>コキュウキ</t>
    </rPh>
    <rPh sb="9" eb="11">
      <t>ゲカ</t>
    </rPh>
    <rPh sb="15" eb="19">
      <t>ヒニョウキカ</t>
    </rPh>
    <rPh sb="23" eb="26">
      <t>マスイカ</t>
    </rPh>
    <rPh sb="30" eb="34">
      <t>サンフジンカ</t>
    </rPh>
    <rPh sb="38" eb="41">
      <t>ショウニカ</t>
    </rPh>
    <phoneticPr fontId="12"/>
  </si>
  <si>
    <t>VISA、MASTER、AMEX、JCB、中国銀聯、DINERS、DISCOVER</t>
  </si>
  <si>
    <t>医療法人社団　永井整形外科医院</t>
    <rPh sb="0" eb="2">
      <t>イリョウ</t>
    </rPh>
    <rPh sb="2" eb="4">
      <t>ホウジン</t>
    </rPh>
    <rPh sb="4" eb="6">
      <t>シャダン</t>
    </rPh>
    <rPh sb="7" eb="9">
      <t>ナガイ</t>
    </rPh>
    <rPh sb="9" eb="11">
      <t>セイケイ</t>
    </rPh>
    <rPh sb="11" eb="13">
      <t>ゲカ</t>
    </rPh>
    <rPh sb="13" eb="15">
      <t>イイン</t>
    </rPh>
    <phoneticPr fontId="12"/>
  </si>
  <si>
    <t>Medical Corporation Association Nagai orthopedic clinic</t>
  </si>
  <si>
    <t>香川県坂出市川津町2730番地</t>
    <rPh sb="0" eb="3">
      <t>カガワケン</t>
    </rPh>
    <rPh sb="3" eb="6">
      <t>サカイデシ</t>
    </rPh>
    <rPh sb="6" eb="8">
      <t>カワツ</t>
    </rPh>
    <rPh sb="8" eb="9">
      <t>チョウ</t>
    </rPh>
    <rPh sb="13" eb="14">
      <t>バン</t>
    </rPh>
    <rPh sb="14" eb="15">
      <t>チ</t>
    </rPh>
    <phoneticPr fontId="12"/>
  </si>
  <si>
    <t>2730 kawatsu-cho,Sakaide-city,Kagawa,Japan 762-0025</t>
  </si>
  <si>
    <t>0877-45-1177</t>
  </si>
  <si>
    <t>月/火/水/金:9:00-12:00,13:30-17:30、木/土:9:00-12:00</t>
    <rPh sb="0" eb="1">
      <t>ゲツ</t>
    </rPh>
    <rPh sb="2" eb="3">
      <t>カ</t>
    </rPh>
    <rPh sb="4" eb="5">
      <t>スイ</t>
    </rPh>
    <rPh sb="6" eb="7">
      <t>キン</t>
    </rPh>
    <rPh sb="31" eb="32">
      <t>モク</t>
    </rPh>
    <rPh sb="33" eb="34">
      <t>ド</t>
    </rPh>
    <phoneticPr fontId="12"/>
  </si>
  <si>
    <t>http://www.nagai-group.com</t>
  </si>
  <si>
    <t>整形外科：英語、その他スマートフォン通訳アプリ対応言語</t>
    <rPh sb="0" eb="2">
      <t>セイケイ</t>
    </rPh>
    <rPh sb="2" eb="4">
      <t>ゲカ</t>
    </rPh>
    <phoneticPr fontId="12"/>
  </si>
  <si>
    <t>医師による通訳及びスマートフォン通訳機能利用</t>
    <rPh sb="0" eb="2">
      <t>イシ</t>
    </rPh>
    <rPh sb="5" eb="7">
      <t>ツウヤク</t>
    </rPh>
    <rPh sb="7" eb="8">
      <t>オヨ</t>
    </rPh>
    <rPh sb="16" eb="18">
      <t>ツウヤク</t>
    </rPh>
    <rPh sb="18" eb="20">
      <t>キノウ</t>
    </rPh>
    <rPh sb="20" eb="22">
      <t>リヨウ</t>
    </rPh>
    <phoneticPr fontId="12"/>
  </si>
  <si>
    <t>医療法人社団　まえだ整形外科外科医院</t>
    <rPh sb="0" eb="2">
      <t>イリョウ</t>
    </rPh>
    <rPh sb="2" eb="4">
      <t>ホウジン</t>
    </rPh>
    <rPh sb="4" eb="6">
      <t>シャダン</t>
    </rPh>
    <rPh sb="10" eb="12">
      <t>セイケイ</t>
    </rPh>
    <rPh sb="12" eb="14">
      <t>ゲカ</t>
    </rPh>
    <rPh sb="14" eb="16">
      <t>ゲカ</t>
    </rPh>
    <rPh sb="16" eb="18">
      <t>イイン</t>
    </rPh>
    <phoneticPr fontId="12"/>
  </si>
  <si>
    <t>Maeda Orthopedic Surgery Clinic</t>
  </si>
  <si>
    <t>香川県坂出市室町３丁目1-13</t>
    <rPh sb="0" eb="3">
      <t>カガワケン</t>
    </rPh>
    <rPh sb="3" eb="6">
      <t>サカイデシ</t>
    </rPh>
    <rPh sb="6" eb="8">
      <t>ムロマチ</t>
    </rPh>
    <rPh sb="9" eb="11">
      <t>チョウメ</t>
    </rPh>
    <phoneticPr fontId="12"/>
  </si>
  <si>
    <t>3-1-13muromachi,sakaideCity,kagawa prefecture 762-0007</t>
  </si>
  <si>
    <t>0877-46-5056</t>
  </si>
  <si>
    <t>月/火/水/金/土:9:00-12:30,14:00-17:30、木/9:00-12:30、日/祝:休診</t>
    <rPh sb="0" eb="1">
      <t>ゲツ</t>
    </rPh>
    <rPh sb="2" eb="3">
      <t>カ</t>
    </rPh>
    <rPh sb="4" eb="5">
      <t>スイ</t>
    </rPh>
    <rPh sb="6" eb="7">
      <t>キン</t>
    </rPh>
    <rPh sb="8" eb="9">
      <t>ド</t>
    </rPh>
    <rPh sb="33" eb="34">
      <t>モク</t>
    </rPh>
    <rPh sb="46" eb="47">
      <t>ニチ</t>
    </rPh>
    <rPh sb="48" eb="49">
      <t>シュク</t>
    </rPh>
    <rPh sb="50" eb="52">
      <t>キュウシン</t>
    </rPh>
    <phoneticPr fontId="35"/>
  </si>
  <si>
    <t>http://www.maedaseikei.net</t>
  </si>
  <si>
    <t>整形外科:EN、外科:EN、皮膚科:EN</t>
    <rPh sb="0" eb="2">
      <t>セイケイ</t>
    </rPh>
    <rPh sb="2" eb="4">
      <t>ゲカ</t>
    </rPh>
    <rPh sb="8" eb="10">
      <t>ゲカ</t>
    </rPh>
    <rPh sb="14" eb="17">
      <t>ヒフカ</t>
    </rPh>
    <phoneticPr fontId="12"/>
  </si>
  <si>
    <t>吉田内科医院</t>
    <rPh sb="0" eb="2">
      <t>ヨシダ</t>
    </rPh>
    <rPh sb="2" eb="4">
      <t>ナイカ</t>
    </rPh>
    <rPh sb="4" eb="6">
      <t>イイン</t>
    </rPh>
    <phoneticPr fontId="30"/>
  </si>
  <si>
    <t>YOSHIDA Medical Clinic</t>
  </si>
  <si>
    <t>762-0045</t>
  </si>
  <si>
    <t>香川県坂出市元町1-3-18</t>
    <rPh sb="0" eb="3">
      <t>カガワケン</t>
    </rPh>
    <rPh sb="3" eb="6">
      <t>サカイデシ</t>
    </rPh>
    <rPh sb="6" eb="8">
      <t>モトマチ</t>
    </rPh>
    <phoneticPr fontId="12"/>
  </si>
  <si>
    <t>1-3-18 Motomachi,Sakaide City,Kagawa prefecture,762-0045</t>
  </si>
  <si>
    <t>0877-44-1020</t>
  </si>
  <si>
    <t>月/火/木/金:8:30-12:00,14:00-18:00、水/土:8:30-12:00</t>
    <rPh sb="0" eb="1">
      <t>ゲツ</t>
    </rPh>
    <rPh sb="2" eb="3">
      <t>カ</t>
    </rPh>
    <rPh sb="4" eb="5">
      <t>モク</t>
    </rPh>
    <rPh sb="6" eb="7">
      <t>キン</t>
    </rPh>
    <rPh sb="31" eb="32">
      <t>スイ</t>
    </rPh>
    <rPh sb="33" eb="34">
      <t>ド</t>
    </rPh>
    <phoneticPr fontId="12"/>
  </si>
  <si>
    <t>yoshida-naika-clinc.jimdo.com</t>
    <phoneticPr fontId="1"/>
  </si>
  <si>
    <t>内科:EN、糖尿病内科:EN、内分泌内科:EN、甲状腺内科:EN</t>
    <rPh sb="0" eb="2">
      <t>ナイカ</t>
    </rPh>
    <rPh sb="6" eb="9">
      <t>トウニョウビョウ</t>
    </rPh>
    <rPh sb="9" eb="11">
      <t>ナイカ</t>
    </rPh>
    <rPh sb="15" eb="18">
      <t>ナイブンピツ</t>
    </rPh>
    <rPh sb="18" eb="20">
      <t>ナイカ</t>
    </rPh>
    <rPh sb="24" eb="27">
      <t>コウジョウセン</t>
    </rPh>
    <rPh sb="27" eb="29">
      <t>ナイカ</t>
    </rPh>
    <phoneticPr fontId="1"/>
  </si>
  <si>
    <t>音声通訳あり/英語・中国語/診療時間内に対応</t>
    <rPh sb="0" eb="2">
      <t>オンセイ</t>
    </rPh>
    <rPh sb="2" eb="4">
      <t>ツウヤク</t>
    </rPh>
    <rPh sb="7" eb="9">
      <t>エイゴ</t>
    </rPh>
    <rPh sb="10" eb="13">
      <t>チュウゴクゴ</t>
    </rPh>
    <rPh sb="14" eb="16">
      <t>シンリョウ</t>
    </rPh>
    <rPh sb="16" eb="18">
      <t>ジカン</t>
    </rPh>
    <rPh sb="18" eb="19">
      <t>ナイ</t>
    </rPh>
    <rPh sb="20" eb="22">
      <t>タイオウ</t>
    </rPh>
    <phoneticPr fontId="12"/>
  </si>
  <si>
    <t>独立行政法人国立病院機構　四国こどもとおとなの医療センター</t>
    <rPh sb="0" eb="2">
      <t>ドクリツ</t>
    </rPh>
    <rPh sb="2" eb="4">
      <t>ギョウセイ</t>
    </rPh>
    <rPh sb="4" eb="6">
      <t>ホウジン</t>
    </rPh>
    <rPh sb="6" eb="8">
      <t>コクリツ</t>
    </rPh>
    <rPh sb="8" eb="10">
      <t>ビョウイン</t>
    </rPh>
    <rPh sb="10" eb="12">
      <t>キコウ</t>
    </rPh>
    <rPh sb="13" eb="15">
      <t>シコク</t>
    </rPh>
    <rPh sb="23" eb="25">
      <t>イリョウ</t>
    </rPh>
    <phoneticPr fontId="12"/>
  </si>
  <si>
    <t>Shikoku Medical Center for Children and Adults</t>
  </si>
  <si>
    <t>765-8507</t>
  </si>
  <si>
    <t>香川県善通寺市仙遊町2-1-1</t>
    <phoneticPr fontId="12"/>
  </si>
  <si>
    <t>2-1-1 Senyucho, Zentsuji, Kagawa, 765-8507</t>
  </si>
  <si>
    <t>0877-62-1000</t>
  </si>
  <si>
    <t>月-金:8:30-11:00(一般外来), 12:30-15:00(専門外来)</t>
  </si>
  <si>
    <t>※対応外国語は英語。それ以外はポケトーク等により対応。
内科、心療内科、児童精神科、小児神経内科、呼吸器内科、小児呼吸器内科、消化器内科、循環器内科、小児循環器内科、小児アレルギー科、リウマチ科、小児科、外科、整形外科、小児整形外科、形成外科、小児形成外科、脳神経外科、小児脳神経外科、呼吸器外科、心臓血管外科、小児心臓血管外科、小児外科、乳腺外科、皮膚科、泌尿器科、産科、婦人科、眼科、小児眼科、耳鼻いんこう科、小児耳鼻いんこう科、リハビリテーション科、放射線科、麻酔科、新生児内科、小児腎臓内科、婦人科（思春期）、不妊治療婦人科、周産期内科、小児血液・腫瘍内科、児童心療内科、小児内分泌・代謝内科、小児感染症内科、小児歯科、救急科、臨床検査科、病理診断科、歯科口腔外科、児童心療精神科、内分泌・代謝内科</t>
    <rPh sb="1" eb="3">
      <t>タイオウ</t>
    </rPh>
    <rPh sb="3" eb="6">
      <t>ガイコクゴ</t>
    </rPh>
    <rPh sb="7" eb="9">
      <t>エイゴ</t>
    </rPh>
    <rPh sb="12" eb="14">
      <t>イガイ</t>
    </rPh>
    <rPh sb="20" eb="21">
      <t>トウ</t>
    </rPh>
    <rPh sb="24" eb="26">
      <t>タイオウ</t>
    </rPh>
    <phoneticPr fontId="12"/>
  </si>
  <si>
    <t>VISA、MASTER、JCB、AMEX、Diners Club</t>
    <phoneticPr fontId="1"/>
  </si>
  <si>
    <t>タブレット翻訳機能を利用するため、全ての言語に対応可/24時間対応</t>
    <rPh sb="5" eb="7">
      <t>ホンヤク</t>
    </rPh>
    <rPh sb="7" eb="8">
      <t>キ</t>
    </rPh>
    <rPh sb="8" eb="9">
      <t>ノウ</t>
    </rPh>
    <rPh sb="10" eb="12">
      <t>リヨウ</t>
    </rPh>
    <rPh sb="17" eb="18">
      <t>スベ</t>
    </rPh>
    <rPh sb="20" eb="22">
      <t>ゲンゴ</t>
    </rPh>
    <rPh sb="23" eb="25">
      <t>タイオウ</t>
    </rPh>
    <rPh sb="25" eb="26">
      <t>カ</t>
    </rPh>
    <rPh sb="29" eb="31">
      <t>ジカン</t>
    </rPh>
    <rPh sb="31" eb="33">
      <t>タイオウ</t>
    </rPh>
    <phoneticPr fontId="12"/>
  </si>
  <si>
    <t>香川県厚生農業協同組合連合会　滝宮総合病院</t>
    <rPh sb="3" eb="5">
      <t>コウセイ</t>
    </rPh>
    <rPh sb="5" eb="7">
      <t>ノウギョウ</t>
    </rPh>
    <rPh sb="7" eb="9">
      <t>キョウドウ</t>
    </rPh>
    <rPh sb="9" eb="11">
      <t>クミアイ</t>
    </rPh>
    <rPh sb="11" eb="14">
      <t>レンゴウカイ</t>
    </rPh>
    <rPh sb="15" eb="17">
      <t>タキノミヤ</t>
    </rPh>
    <rPh sb="17" eb="19">
      <t>ソウゴウ</t>
    </rPh>
    <rPh sb="19" eb="21">
      <t>ビョウイン</t>
    </rPh>
    <phoneticPr fontId="12"/>
  </si>
  <si>
    <t>Takinomiya General Hospital</t>
  </si>
  <si>
    <t>761-2393</t>
  </si>
  <si>
    <t>香川県綾歌郡綾川町滝宮486番地</t>
    <rPh sb="0" eb="3">
      <t>カガワケン</t>
    </rPh>
    <rPh sb="3" eb="5">
      <t>アヤウタ</t>
    </rPh>
    <rPh sb="5" eb="6">
      <t>グン</t>
    </rPh>
    <rPh sb="6" eb="9">
      <t>アヤガワチョウ</t>
    </rPh>
    <rPh sb="9" eb="11">
      <t>タキノミヤ</t>
    </rPh>
    <rPh sb="14" eb="16">
      <t>バンチ</t>
    </rPh>
    <phoneticPr fontId="12"/>
  </si>
  <si>
    <t>486 Takinomiya, Ayagawa-cho, Ayauta-gun, Kagawa Prefecture 761-2393</t>
  </si>
  <si>
    <t>087-876-1145</t>
  </si>
  <si>
    <t>月-金:9:00-17:00（救急外来24時間対応)土日・祝日：救急外来24時間対応</t>
    <phoneticPr fontId="12"/>
  </si>
  <si>
    <t>http://www.takinomiya-hp.com/</t>
    <phoneticPr fontId="12"/>
  </si>
  <si>
    <t>内科：EN　外科：EN　脳外科：EN　泌尿器科：EN　耳鼻科：EN</t>
    <rPh sb="0" eb="2">
      <t>ナイカ</t>
    </rPh>
    <rPh sb="6" eb="8">
      <t>ゲカ</t>
    </rPh>
    <rPh sb="12" eb="15">
      <t>ノウゲカ</t>
    </rPh>
    <rPh sb="19" eb="23">
      <t>ヒニョウキカ</t>
    </rPh>
    <rPh sb="27" eb="30">
      <t>ジビカ</t>
    </rPh>
    <phoneticPr fontId="12"/>
  </si>
  <si>
    <t>VISA、JCB、Master、NicoS、AMERICAN　EXPRESS、UFJ、DC</t>
  </si>
  <si>
    <t>松山医院</t>
    <rPh sb="0" eb="2">
      <t>マツヤマ</t>
    </rPh>
    <rPh sb="2" eb="4">
      <t>イイン</t>
    </rPh>
    <phoneticPr fontId="12"/>
  </si>
  <si>
    <t>Matsuyama Medical Clinic</t>
  </si>
  <si>
    <t>769-0210</t>
  </si>
  <si>
    <t>香川県綾歌郡宇多津町2034-1</t>
    <rPh sb="0" eb="3">
      <t>カガワケン</t>
    </rPh>
    <rPh sb="3" eb="5">
      <t>アヤウタ</t>
    </rPh>
    <rPh sb="5" eb="6">
      <t>グン</t>
    </rPh>
    <rPh sb="6" eb="10">
      <t>ウタヅチョウ</t>
    </rPh>
    <phoneticPr fontId="12"/>
  </si>
  <si>
    <t>2034-1,Utazu-cho,Ayauta-gun,Kagawa prefecture,769-0210</t>
  </si>
  <si>
    <t>0877-49-0706</t>
  </si>
  <si>
    <t>月・火・水・金・土：9：00～12：00、13：30～18：00
木：9：00～12：00</t>
    <rPh sb="0" eb="1">
      <t>ゲツ</t>
    </rPh>
    <rPh sb="2" eb="3">
      <t>カ</t>
    </rPh>
    <rPh sb="4" eb="5">
      <t>スイ</t>
    </rPh>
    <rPh sb="6" eb="7">
      <t>キン</t>
    </rPh>
    <rPh sb="8" eb="9">
      <t>ド</t>
    </rPh>
    <rPh sb="33" eb="34">
      <t>モク</t>
    </rPh>
    <phoneticPr fontId="12"/>
  </si>
  <si>
    <t>坂出市医師会ホームページ</t>
    <rPh sb="0" eb="3">
      <t>サカイデシ</t>
    </rPh>
    <rPh sb="3" eb="6">
      <t>イシカイ</t>
    </rPh>
    <phoneticPr fontId="12"/>
  </si>
  <si>
    <t>内科：ＥＮ，皮膚科：ＥＮ，その他：ＥＮ</t>
    <rPh sb="0" eb="2">
      <t>ナイカ</t>
    </rPh>
    <rPh sb="6" eb="9">
      <t>ヒフカ</t>
    </rPh>
    <rPh sb="15" eb="16">
      <t>タ</t>
    </rPh>
    <phoneticPr fontId="12"/>
  </si>
  <si>
    <t>（医）大浦内科・消化器科医院</t>
    <rPh sb="1" eb="2">
      <t>イ</t>
    </rPh>
    <rPh sb="3" eb="5">
      <t>オオウラ</t>
    </rPh>
    <rPh sb="4" eb="5">
      <t>イダイ</t>
    </rPh>
    <rPh sb="5" eb="7">
      <t>ナイカ</t>
    </rPh>
    <rPh sb="8" eb="11">
      <t>ショウカキ</t>
    </rPh>
    <rPh sb="11" eb="12">
      <t>カ</t>
    </rPh>
    <rPh sb="12" eb="14">
      <t>イイン</t>
    </rPh>
    <phoneticPr fontId="12"/>
  </si>
  <si>
    <t>Oura inner medical clinic</t>
  </si>
  <si>
    <t>766-0004</t>
  </si>
  <si>
    <t>香川県仲多度郡琴平町榎井853-28</t>
    <rPh sb="0" eb="3">
      <t>カガワケン</t>
    </rPh>
    <rPh sb="3" eb="7">
      <t>ナカタドグン</t>
    </rPh>
    <rPh sb="7" eb="10">
      <t>コトヒラチョウ</t>
    </rPh>
    <rPh sb="10" eb="12">
      <t>エナイ</t>
    </rPh>
    <phoneticPr fontId="12"/>
  </si>
  <si>
    <t>853-28,Kotohira-cho,Nakatado-gun,Kagawa prefecture,766-0004</t>
  </si>
  <si>
    <t>0877-75-1600</t>
  </si>
  <si>
    <t>9:00-18:00   火/木/土:9:00-12:30</t>
    <rPh sb="13" eb="14">
      <t>カ</t>
    </rPh>
    <rPh sb="15" eb="16">
      <t>モク</t>
    </rPh>
    <rPh sb="17" eb="18">
      <t>ド</t>
    </rPh>
    <phoneticPr fontId="35"/>
  </si>
  <si>
    <t>内科：EN</t>
    <phoneticPr fontId="30"/>
  </si>
  <si>
    <t>やまもと耳鼻咽喉科</t>
    <rPh sb="4" eb="6">
      <t>ジビ</t>
    </rPh>
    <rPh sb="6" eb="8">
      <t>インコウ</t>
    </rPh>
    <rPh sb="8" eb="9">
      <t>カ</t>
    </rPh>
    <phoneticPr fontId="30"/>
  </si>
  <si>
    <t>YAMAMOTO ENT Clinic</t>
  </si>
  <si>
    <t>766-0003</t>
  </si>
  <si>
    <t>香川県仲多度郡琴平町五條636-3</t>
    <rPh sb="0" eb="3">
      <t>カガワケン</t>
    </rPh>
    <rPh sb="3" eb="7">
      <t>ナカタドグン</t>
    </rPh>
    <rPh sb="7" eb="10">
      <t>コトヒラチョウ</t>
    </rPh>
    <rPh sb="10" eb="12">
      <t>ゴジョウ</t>
    </rPh>
    <phoneticPr fontId="12"/>
  </si>
  <si>
    <t>636-3 Gojyo,Kotohiracho,Nakatadogun,Kagawa prefecture,766-0003</t>
  </si>
  <si>
    <t>0877-75-4133</t>
  </si>
  <si>
    <t>月/火/水/金:8:30-12:00,14:30-18:00,土8:30-12:00</t>
    <rPh sb="0" eb="1">
      <t>ゲツ</t>
    </rPh>
    <rPh sb="2" eb="3">
      <t>カ</t>
    </rPh>
    <rPh sb="4" eb="5">
      <t>スイ</t>
    </rPh>
    <rPh sb="6" eb="7">
      <t>キン</t>
    </rPh>
    <rPh sb="31" eb="32">
      <t>ド</t>
    </rPh>
    <phoneticPr fontId="30"/>
  </si>
  <si>
    <t>http://yamamotojibika.com</t>
  </si>
  <si>
    <t>耳鼻咽喉科：EN 英語　他の言語は翻訳ソフト使用します</t>
    <rPh sb="0" eb="2">
      <t>ジビ</t>
    </rPh>
    <rPh sb="2" eb="5">
      <t>インコウカ</t>
    </rPh>
    <rPh sb="9" eb="11">
      <t>エイゴ</t>
    </rPh>
    <rPh sb="12" eb="13">
      <t>ホカ</t>
    </rPh>
    <rPh sb="14" eb="16">
      <t>ゲンゴ</t>
    </rPh>
    <rPh sb="17" eb="19">
      <t>ホンヤク</t>
    </rPh>
    <rPh sb="22" eb="24">
      <t>シヨウ</t>
    </rPh>
    <phoneticPr fontId="98"/>
  </si>
  <si>
    <t>秋山医院</t>
    <rPh sb="0" eb="2">
      <t>アキヤマ</t>
    </rPh>
    <rPh sb="2" eb="4">
      <t>イイン</t>
    </rPh>
    <phoneticPr fontId="12"/>
  </si>
  <si>
    <t>Akiyama iin</t>
  </si>
  <si>
    <t>764-0004</t>
  </si>
  <si>
    <t>香川県仲多度郡多度津町仲ノ町9-6</t>
    <phoneticPr fontId="12"/>
  </si>
  <si>
    <t>9-6 Nakanocho, Tadotsu-cho, Nakatado-gun, Kagawa, 764-0004</t>
  </si>
  <si>
    <t>0877-32-8326</t>
  </si>
  <si>
    <t>月-金:8:30-12:00,14:30-18:00、土:8:30-12:00</t>
    <rPh sb="27" eb="28">
      <t>ツチ</t>
    </rPh>
    <phoneticPr fontId="12"/>
  </si>
  <si>
    <t>内科：EN</t>
    <rPh sb="0" eb="2">
      <t>ナイカ</t>
    </rPh>
    <phoneticPr fontId="12"/>
  </si>
  <si>
    <t>ウツミ整形外科医院</t>
    <rPh sb="3" eb="5">
      <t>セイケイ</t>
    </rPh>
    <rPh sb="5" eb="7">
      <t>ゲカ</t>
    </rPh>
    <rPh sb="7" eb="9">
      <t>イイン</t>
    </rPh>
    <phoneticPr fontId="30"/>
  </si>
  <si>
    <t>Utsumi Orthopedic Clinic</t>
  </si>
  <si>
    <t>764-0027</t>
  </si>
  <si>
    <t>香川県仲多度郡多度津町道福寺132</t>
    <rPh sb="0" eb="3">
      <t>カガワケン</t>
    </rPh>
    <rPh sb="3" eb="7">
      <t>ナカタドグン</t>
    </rPh>
    <rPh sb="7" eb="11">
      <t>タドツチョウ</t>
    </rPh>
    <rPh sb="11" eb="14">
      <t>ドウフクジ</t>
    </rPh>
    <phoneticPr fontId="12"/>
  </si>
  <si>
    <t>132 Dofukuji,Tadotsu-cho,Nakatado-gun,Kagawa prefecture,764-0027</t>
  </si>
  <si>
    <t>0877-33-1510</t>
  </si>
  <si>
    <t>月・火・木・金：8：30～12：30、13：00～18：00
水・土：8：30～12：30</t>
    <rPh sb="0" eb="1">
      <t>ゲツ</t>
    </rPh>
    <rPh sb="2" eb="3">
      <t>カ</t>
    </rPh>
    <rPh sb="4" eb="5">
      <t>モク</t>
    </rPh>
    <rPh sb="6" eb="7">
      <t>キン</t>
    </rPh>
    <rPh sb="31" eb="32">
      <t>スイ</t>
    </rPh>
    <rPh sb="33" eb="34">
      <t>ド</t>
    </rPh>
    <phoneticPr fontId="30"/>
  </si>
  <si>
    <t>http://www.utsumi-clinic.com/</t>
  </si>
  <si>
    <t>整形外科：ＥＮ</t>
    <rPh sb="0" eb="2">
      <t>セイケイ</t>
    </rPh>
    <rPh sb="2" eb="4">
      <t>ゲカ</t>
    </rPh>
    <phoneticPr fontId="30"/>
  </si>
  <si>
    <t>3707 西部</t>
    <rPh sb="5" eb="7">
      <t>セイブ</t>
    </rPh>
    <phoneticPr fontId="12"/>
  </si>
  <si>
    <t>三豊総合病院</t>
    <rPh sb="0" eb="6">
      <t>ミトヨソウゴウビョウイン</t>
    </rPh>
    <phoneticPr fontId="12"/>
  </si>
  <si>
    <t>MITOYO GENERAL HOSPITAL</t>
  </si>
  <si>
    <t>769-1695</t>
  </si>
  <si>
    <t>香川県観音寺市豊浜町姫浜７０８番地</t>
    <rPh sb="0" eb="3">
      <t>カガワケン</t>
    </rPh>
    <rPh sb="3" eb="7">
      <t>カンオンジシ</t>
    </rPh>
    <rPh sb="7" eb="10">
      <t>トヨハマチョウ</t>
    </rPh>
    <rPh sb="10" eb="12">
      <t>ヒメハマ</t>
    </rPh>
    <rPh sb="15" eb="17">
      <t>バンチ</t>
    </rPh>
    <phoneticPr fontId="12"/>
  </si>
  <si>
    <t>708,himehama,toyohama-cho,kanonji,kagawa</t>
  </si>
  <si>
    <t>0875-52-3366</t>
  </si>
  <si>
    <t>7：30～16：00</t>
    <phoneticPr fontId="12"/>
  </si>
  <si>
    <t>http://mitoyo-hosp.jp/（日本語）</t>
    <rPh sb="23" eb="26">
      <t>ニホンゴ</t>
    </rPh>
    <phoneticPr fontId="12"/>
  </si>
  <si>
    <t>JCB,AMERICAN EXPRESS,DinersClub,DISCOVER,MASTER,VISA</t>
    <phoneticPr fontId="1"/>
  </si>
  <si>
    <t>第三次救急医療機関（救急救命センター)</t>
    <rPh sb="0" eb="1">
      <t>ダイ</t>
    </rPh>
    <rPh sb="1" eb="3">
      <t>サンジ</t>
    </rPh>
    <rPh sb="3" eb="5">
      <t>キュウキュウ</t>
    </rPh>
    <rPh sb="5" eb="7">
      <t>イリョウ</t>
    </rPh>
    <rPh sb="7" eb="9">
      <t>キカン</t>
    </rPh>
    <rPh sb="10" eb="12">
      <t>キュウキュウ</t>
    </rPh>
    <rPh sb="12" eb="14">
      <t>キュウメイ</t>
    </rPh>
    <phoneticPr fontId="12"/>
  </si>
  <si>
    <t>医療法人社団 豊南会　香川井下病院</t>
    <rPh sb="0" eb="2">
      <t>イリョウ</t>
    </rPh>
    <rPh sb="2" eb="4">
      <t>ホウジン</t>
    </rPh>
    <rPh sb="4" eb="6">
      <t>シャダン</t>
    </rPh>
    <rPh sb="7" eb="9">
      <t>ホウナン</t>
    </rPh>
    <rPh sb="9" eb="10">
      <t>カイ</t>
    </rPh>
    <rPh sb="11" eb="13">
      <t>カガワ</t>
    </rPh>
    <rPh sb="13" eb="15">
      <t>イノシタ</t>
    </rPh>
    <rPh sb="15" eb="17">
      <t>ビョウイン</t>
    </rPh>
    <phoneticPr fontId="12"/>
  </si>
  <si>
    <t>IRYOHOUJINSYADAN HONANKAI KAGAWAINOSHITABYOIN</t>
  </si>
  <si>
    <t>769-1613</t>
  </si>
  <si>
    <t>香川県観音寺市大野原町花稲818番地1</t>
    <rPh sb="0" eb="3">
      <t>カガワケン</t>
    </rPh>
    <rPh sb="3" eb="7">
      <t>カンオンジシ</t>
    </rPh>
    <rPh sb="7" eb="11">
      <t>オオノハラチョウ</t>
    </rPh>
    <rPh sb="11" eb="12">
      <t>ハナ</t>
    </rPh>
    <rPh sb="12" eb="13">
      <t>イネ</t>
    </rPh>
    <rPh sb="16" eb="17">
      <t>バン</t>
    </rPh>
    <rPh sb="17" eb="18">
      <t>チ</t>
    </rPh>
    <phoneticPr fontId="12"/>
  </si>
  <si>
    <t>818-1,Onohara-cho Hanaina,Kanonji-shi,Kagawa prefecture,769-1613</t>
  </si>
  <si>
    <t>0875-52-2215</t>
  </si>
  <si>
    <t xml:space="preserve">月～土：8：00～17：30（木曜日12：30まで）（救急外来24時間対応）
休診日：日・祝日・1/1,2,3、12/31
</t>
    <rPh sb="0" eb="1">
      <t>ゲツ</t>
    </rPh>
    <rPh sb="2" eb="3">
      <t>ド</t>
    </rPh>
    <rPh sb="15" eb="16">
      <t>モク</t>
    </rPh>
    <rPh sb="16" eb="18">
      <t>ヨウビ</t>
    </rPh>
    <rPh sb="27" eb="29">
      <t>キュウキュウ</t>
    </rPh>
    <rPh sb="29" eb="31">
      <t>ガイライ</t>
    </rPh>
    <rPh sb="33" eb="35">
      <t>ジカン</t>
    </rPh>
    <rPh sb="35" eb="37">
      <t>タイオウ</t>
    </rPh>
    <rPh sb="39" eb="41">
      <t>キュウシン</t>
    </rPh>
    <rPh sb="41" eb="42">
      <t>ビ</t>
    </rPh>
    <rPh sb="43" eb="44">
      <t>ニチ</t>
    </rPh>
    <rPh sb="45" eb="47">
      <t>シュクジツ</t>
    </rPh>
    <phoneticPr fontId="12"/>
  </si>
  <si>
    <t>http://www.kagawa-inoshita-hospital.or.jp/index.html</t>
  </si>
  <si>
    <t>内科、神経内科、呼吸器内科、消化器内科、循環器内科、産婦人科、外科、整形外科、小児科、耳鼻咽喉科、眼科、泌尿器科、皮膚科、リハビリテーション科、麻酔科、歯科：各科翻訳機器にて対応</t>
    <rPh sb="79" eb="81">
      <t>カクカ</t>
    </rPh>
    <rPh sb="81" eb="83">
      <t>ホンヤク</t>
    </rPh>
    <rPh sb="83" eb="85">
      <t>キキ</t>
    </rPh>
    <rPh sb="87" eb="89">
      <t>タイオウ</t>
    </rPh>
    <phoneticPr fontId="12"/>
  </si>
  <si>
    <t>外国人患者対応用翻訳機器あり。多言語対応可。</t>
    <rPh sb="0" eb="3">
      <t>ガイコクジン</t>
    </rPh>
    <rPh sb="3" eb="5">
      <t>カンジャ</t>
    </rPh>
    <rPh sb="5" eb="8">
      <t>タイオウヨウ</t>
    </rPh>
    <rPh sb="8" eb="11">
      <t>ホンヤクキ</t>
    </rPh>
    <rPh sb="11" eb="12">
      <t>キ</t>
    </rPh>
    <rPh sb="15" eb="18">
      <t>タゲンゴ</t>
    </rPh>
    <rPh sb="18" eb="20">
      <t>タイオウ</t>
    </rPh>
    <rPh sb="20" eb="21">
      <t>カ</t>
    </rPh>
    <phoneticPr fontId="12"/>
  </si>
  <si>
    <t>医療法人社団健成会　河田医院</t>
    <rPh sb="0" eb="2">
      <t>イリョウ</t>
    </rPh>
    <rPh sb="2" eb="4">
      <t>ホウジン</t>
    </rPh>
    <rPh sb="4" eb="6">
      <t>シャダン</t>
    </rPh>
    <rPh sb="6" eb="8">
      <t>ケンセイ</t>
    </rPh>
    <rPh sb="8" eb="9">
      <t>カイ</t>
    </rPh>
    <rPh sb="10" eb="12">
      <t>カワタ</t>
    </rPh>
    <rPh sb="12" eb="14">
      <t>イイン</t>
    </rPh>
    <phoneticPr fontId="12"/>
  </si>
  <si>
    <t>Kawata Clinic</t>
  </si>
  <si>
    <t>768-0069</t>
  </si>
  <si>
    <t>香川県観音寺市茂木町五丁目5番32号</t>
    <rPh sb="0" eb="3">
      <t>カガワケン</t>
    </rPh>
    <rPh sb="3" eb="7">
      <t>カンオンジシ</t>
    </rPh>
    <rPh sb="7" eb="9">
      <t>モギ</t>
    </rPh>
    <rPh sb="9" eb="10">
      <t>チョウ</t>
    </rPh>
    <rPh sb="10" eb="13">
      <t>ゴチョウメ</t>
    </rPh>
    <rPh sb="14" eb="15">
      <t>バン</t>
    </rPh>
    <rPh sb="17" eb="18">
      <t>ゴウ</t>
    </rPh>
    <phoneticPr fontId="12"/>
  </si>
  <si>
    <t>5-5-32 shigeki-cho,kanonji-shi,kagawaprefecture,768-0069</t>
  </si>
  <si>
    <t>0875-25-3668</t>
  </si>
  <si>
    <t>月/火/水/金:8:30-18:00、木:8:30-12:00、土:8:30-12:00</t>
    <rPh sb="0" eb="1">
      <t>ゲツ</t>
    </rPh>
    <rPh sb="2" eb="3">
      <t>カ</t>
    </rPh>
    <rPh sb="4" eb="5">
      <t>スイ</t>
    </rPh>
    <rPh sb="6" eb="7">
      <t>キン</t>
    </rPh>
    <rPh sb="19" eb="20">
      <t>モク</t>
    </rPh>
    <rPh sb="32" eb="33">
      <t>ド</t>
    </rPh>
    <phoneticPr fontId="35"/>
  </si>
  <si>
    <t>内科:EN、リハビリテーション科:EN、麻酔科:EN、ペインクリニック外科:EN</t>
    <rPh sb="0" eb="2">
      <t>ナイカ</t>
    </rPh>
    <rPh sb="15" eb="16">
      <t>カ</t>
    </rPh>
    <rPh sb="20" eb="22">
      <t>マスイ</t>
    </rPh>
    <rPh sb="35" eb="37">
      <t>ゲカ</t>
    </rPh>
    <phoneticPr fontId="12"/>
  </si>
  <si>
    <t>医療法人社団愛有会　岩崎病院</t>
    <rPh sb="0" eb="2">
      <t>イリョウ</t>
    </rPh>
    <rPh sb="2" eb="4">
      <t>ホウジン</t>
    </rPh>
    <rPh sb="4" eb="6">
      <t>シャダン</t>
    </rPh>
    <rPh sb="6" eb="7">
      <t>アイ</t>
    </rPh>
    <rPh sb="7" eb="8">
      <t>ユウ</t>
    </rPh>
    <rPh sb="8" eb="9">
      <t>カイ</t>
    </rPh>
    <rPh sb="10" eb="12">
      <t>イワサキ</t>
    </rPh>
    <rPh sb="12" eb="14">
      <t>ビョウイン</t>
    </rPh>
    <phoneticPr fontId="12"/>
  </si>
  <si>
    <t>Iwasaki Hospital</t>
  </si>
  <si>
    <t>769-1102</t>
  </si>
  <si>
    <t>香川県三豊市詫間町松崎2780-426</t>
    <rPh sb="0" eb="3">
      <t>カガワケン</t>
    </rPh>
    <rPh sb="3" eb="6">
      <t>ミトヨシ</t>
    </rPh>
    <rPh sb="6" eb="9">
      <t>タクマチョウ</t>
    </rPh>
    <rPh sb="9" eb="11">
      <t>マツザキ</t>
    </rPh>
    <phoneticPr fontId="12"/>
  </si>
  <si>
    <t>2780-426 Matuzaki,Takuma-cho,Mitoyo-shi,Kagawa prefecture,769-1102</t>
  </si>
  <si>
    <t>0875-83-6011</t>
  </si>
  <si>
    <t>月-土:9:00-12:00,15:00-18:00　救急外来24時間対応</t>
    <rPh sb="0" eb="1">
      <t>ゲツ</t>
    </rPh>
    <rPh sb="2" eb="3">
      <t>ド</t>
    </rPh>
    <rPh sb="27" eb="29">
      <t>キュウキュウ</t>
    </rPh>
    <rPh sb="29" eb="31">
      <t>ガイライ</t>
    </rPh>
    <rPh sb="33" eb="35">
      <t>ジカン</t>
    </rPh>
    <rPh sb="35" eb="37">
      <t>タイオウ</t>
    </rPh>
    <phoneticPr fontId="12"/>
  </si>
  <si>
    <t>http://www.iwasaki-hp.or.jp(日本語）</t>
    <rPh sb="28" eb="31">
      <t>ニホンゴ</t>
    </rPh>
    <phoneticPr fontId="12"/>
  </si>
  <si>
    <t>外科、内科、整形外科、消化器外科、消化器内科、形成外科、泌尿器科、循環器内科、放射線科、リハビリテーション科（翻訳アプリ対応言語）</t>
    <rPh sb="0" eb="2">
      <t>ゲカ</t>
    </rPh>
    <rPh sb="3" eb="5">
      <t>ナイカ</t>
    </rPh>
    <rPh sb="6" eb="8">
      <t>セイケイ</t>
    </rPh>
    <rPh sb="8" eb="10">
      <t>ゲカ</t>
    </rPh>
    <rPh sb="11" eb="14">
      <t>ショウカキ</t>
    </rPh>
    <rPh sb="14" eb="16">
      <t>ゲカ</t>
    </rPh>
    <rPh sb="17" eb="20">
      <t>ショウカキ</t>
    </rPh>
    <rPh sb="20" eb="22">
      <t>ナイカ</t>
    </rPh>
    <rPh sb="23" eb="25">
      <t>ケイセイ</t>
    </rPh>
    <rPh sb="25" eb="27">
      <t>ゲカ</t>
    </rPh>
    <rPh sb="28" eb="32">
      <t>ヒニョウキカ</t>
    </rPh>
    <rPh sb="33" eb="35">
      <t>ジュンカン</t>
    </rPh>
    <rPh sb="35" eb="36">
      <t>キ</t>
    </rPh>
    <rPh sb="36" eb="37">
      <t>ナイ</t>
    </rPh>
    <rPh sb="37" eb="38">
      <t>カ</t>
    </rPh>
    <rPh sb="39" eb="43">
      <t>ホウシャセンカ</t>
    </rPh>
    <rPh sb="53" eb="54">
      <t>カ</t>
    </rPh>
    <rPh sb="55" eb="57">
      <t>ホンヤク</t>
    </rPh>
    <rPh sb="60" eb="62">
      <t>タイオウ</t>
    </rPh>
    <rPh sb="62" eb="64">
      <t>ゲンゴ</t>
    </rPh>
    <phoneticPr fontId="35"/>
  </si>
  <si>
    <t>医療法人社団和風会　橋本病院</t>
    <rPh sb="0" eb="2">
      <t>イリョウ</t>
    </rPh>
    <rPh sb="2" eb="4">
      <t>ホウジン</t>
    </rPh>
    <rPh sb="4" eb="6">
      <t>シャダン</t>
    </rPh>
    <rPh sb="6" eb="8">
      <t>ワフウ</t>
    </rPh>
    <rPh sb="8" eb="9">
      <t>カイ</t>
    </rPh>
    <rPh sb="10" eb="12">
      <t>ハシモト</t>
    </rPh>
    <rPh sb="12" eb="14">
      <t>ビョウイン</t>
    </rPh>
    <phoneticPr fontId="12"/>
  </si>
  <si>
    <t>Hashimoto　Hospital</t>
  </si>
  <si>
    <t>768-0103</t>
  </si>
  <si>
    <t>香川県三豊市山本町財田西902番地1</t>
    <rPh sb="3" eb="6">
      <t>ミトヨシ</t>
    </rPh>
    <rPh sb="6" eb="9">
      <t>ヤマモトチョウ</t>
    </rPh>
    <rPh sb="9" eb="11">
      <t>サイタ</t>
    </rPh>
    <rPh sb="11" eb="12">
      <t>ニシ</t>
    </rPh>
    <rPh sb="15" eb="17">
      <t>バンチ</t>
    </rPh>
    <phoneticPr fontId="12"/>
  </si>
  <si>
    <t>902-1 Yamamotocho Saitanishi,Mitoyo-shi, Kagawa prefecture,768-0103</t>
  </si>
  <si>
    <t>0875-63-3311</t>
  </si>
  <si>
    <t>8:30-12:30,13:30-17:30（休診 : 日曜・祝日・木曜午後）</t>
    <rPh sb="23" eb="25">
      <t>キュウシン</t>
    </rPh>
    <rPh sb="28" eb="30">
      <t>ニチヨウ</t>
    </rPh>
    <rPh sb="31" eb="33">
      <t>シュクジツ</t>
    </rPh>
    <rPh sb="34" eb="36">
      <t>モクヨウ</t>
    </rPh>
    <rPh sb="36" eb="38">
      <t>ゴゴ</t>
    </rPh>
    <phoneticPr fontId="12"/>
  </si>
  <si>
    <t>http://www.wafukai-hashimoto.jp</t>
  </si>
  <si>
    <t>内科:EN、整形外科:EN</t>
    <rPh sb="0" eb="2">
      <t>ナイカ</t>
    </rPh>
    <rPh sb="6" eb="8">
      <t>セイケイ</t>
    </rPh>
    <rPh sb="8" eb="10">
      <t>ゲカ</t>
    </rPh>
    <phoneticPr fontId="12"/>
  </si>
  <si>
    <t>JCB,VISA,MASTER,AMEX,Discover,Diners</t>
    <phoneticPr fontId="1"/>
  </si>
  <si>
    <t>音声翻訳機あり/EN</t>
    <rPh sb="0" eb="2">
      <t>オンセイ</t>
    </rPh>
    <rPh sb="2" eb="4">
      <t>ホンヤク</t>
    </rPh>
    <rPh sb="4" eb="5">
      <t>キ</t>
    </rPh>
    <phoneticPr fontId="12"/>
  </si>
  <si>
    <t>白井病院</t>
    <rPh sb="0" eb="2">
      <t>シライ</t>
    </rPh>
    <rPh sb="2" eb="4">
      <t>ビョウイン</t>
    </rPh>
    <phoneticPr fontId="12"/>
  </si>
  <si>
    <t>SHIRAI EYE HOSPITAL</t>
  </si>
  <si>
    <t>767-0001</t>
  </si>
  <si>
    <t>香川県三豊市高瀬町上高瀬1339</t>
    <rPh sb="0" eb="3">
      <t>カガワケン</t>
    </rPh>
    <rPh sb="3" eb="6">
      <t>ミトヨシ</t>
    </rPh>
    <rPh sb="6" eb="9">
      <t>タカセチョウ</t>
    </rPh>
    <rPh sb="9" eb="10">
      <t>カミ</t>
    </rPh>
    <rPh sb="10" eb="12">
      <t>タカセ</t>
    </rPh>
    <phoneticPr fontId="12"/>
  </si>
  <si>
    <t>1339 kamitakase takase-cho mitoyo-city kagawaprefecture 767-0001</t>
  </si>
  <si>
    <t>0875-72-3131</t>
  </si>
  <si>
    <t>月-金:8:30-12:00,14:30-18:00、土:8:30-12:00,14:30-17:00、祝:9:00-12:00,14:30-17:00</t>
    <rPh sb="0" eb="1">
      <t>ゲツ</t>
    </rPh>
    <rPh sb="2" eb="3">
      <t>キン</t>
    </rPh>
    <rPh sb="27" eb="28">
      <t>ド</t>
    </rPh>
    <rPh sb="52" eb="53">
      <t>シュク</t>
    </rPh>
    <phoneticPr fontId="12"/>
  </si>
  <si>
    <t>http://www.shirai-hosp.or.jp</t>
  </si>
  <si>
    <t>眼科:ポケトーク対応可能言語</t>
    <rPh sb="0" eb="2">
      <t>ガンカ</t>
    </rPh>
    <rPh sb="8" eb="10">
      <t>タイオウ</t>
    </rPh>
    <rPh sb="10" eb="12">
      <t>カノウ</t>
    </rPh>
    <rPh sb="12" eb="14">
      <t>ゲンゴ</t>
    </rPh>
    <phoneticPr fontId="12"/>
  </si>
  <si>
    <t>VISA,MASTER,JCB,AMEX,Diners,DISCOVER</t>
    <phoneticPr fontId="1"/>
  </si>
  <si>
    <t>音声翻訳機あり/診療時間内に対応可</t>
    <rPh sb="8" eb="10">
      <t>シンリョウ</t>
    </rPh>
    <rPh sb="10" eb="12">
      <t>ジカン</t>
    </rPh>
    <rPh sb="12" eb="13">
      <t>ナイ</t>
    </rPh>
    <rPh sb="14" eb="16">
      <t>タイオウ</t>
    </rPh>
    <rPh sb="16" eb="17">
      <t>カ</t>
    </rPh>
    <phoneticPr fontId="12"/>
  </si>
  <si>
    <t>歯科しろとりごうだ</t>
    <rPh sb="0" eb="2">
      <t>シカ</t>
    </rPh>
    <phoneticPr fontId="12"/>
  </si>
  <si>
    <t>Shika Shirotori Goda</t>
  </si>
  <si>
    <t>769-2705</t>
  </si>
  <si>
    <t>香川県東かがわ市白鳥89-1</t>
    <rPh sb="0" eb="3">
      <t>カガワケン</t>
    </rPh>
    <rPh sb="3" eb="4">
      <t>ヒガシ</t>
    </rPh>
    <rPh sb="7" eb="8">
      <t>シ</t>
    </rPh>
    <rPh sb="8" eb="10">
      <t>シロトリ</t>
    </rPh>
    <phoneticPr fontId="12"/>
  </si>
  <si>
    <t>89-1 Shirotori,Higashikagawa-shi,Kagawa prefecture,769-2705</t>
  </si>
  <si>
    <t>0879-25-9666</t>
  </si>
  <si>
    <t>月・火・水・金：8：30～12：30、13：30～17：30
木・土：8：30～12：30</t>
    <rPh sb="0" eb="1">
      <t>ゲツ</t>
    </rPh>
    <rPh sb="2" eb="3">
      <t>カ</t>
    </rPh>
    <rPh sb="4" eb="5">
      <t>スイ</t>
    </rPh>
    <rPh sb="6" eb="7">
      <t>キン</t>
    </rPh>
    <rPh sb="31" eb="32">
      <t>モク</t>
    </rPh>
    <rPh sb="33" eb="34">
      <t>ド</t>
    </rPh>
    <phoneticPr fontId="12"/>
  </si>
  <si>
    <t>http://goda-dc.com</t>
  </si>
  <si>
    <t>歯科：ＥＮ</t>
    <rPh sb="0" eb="2">
      <t>シカ</t>
    </rPh>
    <phoneticPr fontId="12"/>
  </si>
  <si>
    <t>歯科診療所</t>
    <rPh sb="0" eb="2">
      <t>シカ</t>
    </rPh>
    <rPh sb="2" eb="5">
      <t>シンリョウジョ</t>
    </rPh>
    <phoneticPr fontId="12"/>
  </si>
  <si>
    <t>永峰歯科医院</t>
    <rPh sb="0" eb="2">
      <t>ナガミネ</t>
    </rPh>
    <rPh sb="2" eb="4">
      <t>シカ</t>
    </rPh>
    <rPh sb="4" eb="6">
      <t>イイン</t>
    </rPh>
    <phoneticPr fontId="12"/>
  </si>
  <si>
    <t>NAGAMINE dental clinic</t>
  </si>
  <si>
    <t xml:space="preserve">769-2901 </t>
  </si>
  <si>
    <t>香川県東かがわ市引田354-8</t>
    <rPh sb="0" eb="3">
      <t>カガワケン</t>
    </rPh>
    <rPh sb="3" eb="4">
      <t>ヒガシ</t>
    </rPh>
    <rPh sb="7" eb="8">
      <t>シ</t>
    </rPh>
    <rPh sb="8" eb="10">
      <t>ヒケタ</t>
    </rPh>
    <phoneticPr fontId="12"/>
  </si>
  <si>
    <t xml:space="preserve">354-8,Hiketa,Higashikagawa-shi,Kagawa prefecture,769-2901 </t>
  </si>
  <si>
    <t xml:space="preserve">0879-33-6223 </t>
  </si>
  <si>
    <t>月・火・水・金：9：00～12：00、14：00～18：00、土：9：00～12：00、14：00～17：00</t>
    <phoneticPr fontId="12"/>
  </si>
  <si>
    <t>https://wwwd.pikara.ne.jp/nagaminesika/</t>
  </si>
  <si>
    <t>歯科・小児歯科・口腔外科：ＥＮ</t>
    <rPh sb="0" eb="2">
      <t>シカ</t>
    </rPh>
    <rPh sb="3" eb="5">
      <t>ショウニ</t>
    </rPh>
    <rPh sb="5" eb="7">
      <t>シカ</t>
    </rPh>
    <rPh sb="8" eb="10">
      <t>コウクウ</t>
    </rPh>
    <rPh sb="10" eb="12">
      <t>ゲカ</t>
    </rPh>
    <phoneticPr fontId="12"/>
  </si>
  <si>
    <t>英語が話せる医師による対応</t>
    <rPh sb="0" eb="2">
      <t>エイゴ</t>
    </rPh>
    <rPh sb="3" eb="4">
      <t>ハナ</t>
    </rPh>
    <rPh sb="6" eb="8">
      <t>イシ</t>
    </rPh>
    <rPh sb="11" eb="13">
      <t>タイオウ</t>
    </rPh>
    <phoneticPr fontId="12"/>
  </si>
  <si>
    <t>みよし歯科医院</t>
    <rPh sb="3" eb="5">
      <t>シカ</t>
    </rPh>
    <rPh sb="5" eb="7">
      <t>イイン</t>
    </rPh>
    <phoneticPr fontId="12"/>
  </si>
  <si>
    <t>Miyoshi Dental Cinic</t>
  </si>
  <si>
    <t>769-2515</t>
  </si>
  <si>
    <t>香川県東かがわ市町田726-3</t>
    <rPh sb="0" eb="3">
      <t>カガワケン</t>
    </rPh>
    <rPh sb="3" eb="4">
      <t>ヒガシ</t>
    </rPh>
    <rPh sb="7" eb="8">
      <t>シ</t>
    </rPh>
    <rPh sb="8" eb="10">
      <t>マチダ</t>
    </rPh>
    <phoneticPr fontId="12"/>
  </si>
  <si>
    <t>726-3,Machida,Higashikagawa city,Kagawa prefecture,769-2515</t>
  </si>
  <si>
    <t>0879-26-1184</t>
  </si>
  <si>
    <t>月・水・金・土：9：00～12：00、14：00～18：00
火：9：00～12：00</t>
    <rPh sb="0" eb="1">
      <t>ゲツ</t>
    </rPh>
    <rPh sb="2" eb="3">
      <t>スイ</t>
    </rPh>
    <rPh sb="4" eb="5">
      <t>キン</t>
    </rPh>
    <rPh sb="6" eb="7">
      <t>ド</t>
    </rPh>
    <rPh sb="31" eb="32">
      <t>カ</t>
    </rPh>
    <phoneticPr fontId="12"/>
  </si>
  <si>
    <t>歯科:EN</t>
    <rPh sb="0" eb="2">
      <t>シカ</t>
    </rPh>
    <phoneticPr fontId="12"/>
  </si>
  <si>
    <t>医療法人社団　健信会　たに歯科クリニック</t>
    <rPh sb="0" eb="6">
      <t>イリョウホウジンシャダン</t>
    </rPh>
    <rPh sb="7" eb="8">
      <t>ケン</t>
    </rPh>
    <rPh sb="8" eb="9">
      <t>シン</t>
    </rPh>
    <rPh sb="9" eb="10">
      <t>カイ</t>
    </rPh>
    <rPh sb="13" eb="15">
      <t>シカ</t>
    </rPh>
    <phoneticPr fontId="12"/>
  </si>
  <si>
    <t>Tani Dental Clinic</t>
    <phoneticPr fontId="1"/>
  </si>
  <si>
    <t>769-2101</t>
    <phoneticPr fontId="1"/>
  </si>
  <si>
    <t>香川県さぬき市志度4127番地</t>
    <rPh sb="0" eb="3">
      <t>カガワケン</t>
    </rPh>
    <rPh sb="6" eb="7">
      <t>シ</t>
    </rPh>
    <rPh sb="7" eb="9">
      <t>シド</t>
    </rPh>
    <rPh sb="13" eb="14">
      <t>バン</t>
    </rPh>
    <rPh sb="14" eb="15">
      <t>チ</t>
    </rPh>
    <phoneticPr fontId="12"/>
  </si>
  <si>
    <t>4127 Shido Sanuki-city Kagawa prefecture ,769-2101</t>
    <phoneticPr fontId="1"/>
  </si>
  <si>
    <t>087-899-5891</t>
    <phoneticPr fontId="1"/>
  </si>
  <si>
    <t>月・火・木～土：9:00-18:00</t>
    <rPh sb="0" eb="1">
      <t>ゲツ</t>
    </rPh>
    <rPh sb="2" eb="3">
      <t>カ</t>
    </rPh>
    <rPh sb="4" eb="5">
      <t>モク</t>
    </rPh>
    <rPh sb="6" eb="7">
      <t>ド</t>
    </rPh>
    <phoneticPr fontId="12"/>
  </si>
  <si>
    <t>www.tani-dc.net/</t>
    <phoneticPr fontId="1"/>
  </si>
  <si>
    <t>歯科:EN、矯正歯科:EN、小児歯科:EN、口腔外科:EN</t>
    <rPh sb="0" eb="2">
      <t>シカ</t>
    </rPh>
    <rPh sb="6" eb="8">
      <t>キョウセイ</t>
    </rPh>
    <rPh sb="8" eb="10">
      <t>シカ</t>
    </rPh>
    <rPh sb="14" eb="16">
      <t>ショウニ</t>
    </rPh>
    <rPh sb="16" eb="18">
      <t>シカ</t>
    </rPh>
    <rPh sb="22" eb="24">
      <t>コウクウ</t>
    </rPh>
    <rPh sb="24" eb="26">
      <t>ゲカ</t>
    </rPh>
    <phoneticPr fontId="12"/>
  </si>
  <si>
    <t>歯科診療所</t>
    <rPh sb="0" eb="2">
      <t>シカ</t>
    </rPh>
    <rPh sb="2" eb="4">
      <t>シンリョウ</t>
    </rPh>
    <rPh sb="4" eb="5">
      <t>ジョ</t>
    </rPh>
    <phoneticPr fontId="12"/>
  </si>
  <si>
    <t>タブレット翻訳機あり。タブレット対応言語については全て対応可。</t>
    <rPh sb="5" eb="7">
      <t>ホンヤク</t>
    </rPh>
    <rPh sb="7" eb="8">
      <t>キ</t>
    </rPh>
    <rPh sb="16" eb="18">
      <t>タイオウ</t>
    </rPh>
    <rPh sb="18" eb="20">
      <t>ゲンゴ</t>
    </rPh>
    <rPh sb="25" eb="26">
      <t>スベ</t>
    </rPh>
    <rPh sb="27" eb="29">
      <t>タイオウ</t>
    </rPh>
    <rPh sb="29" eb="30">
      <t>カ</t>
    </rPh>
    <phoneticPr fontId="12"/>
  </si>
  <si>
    <t>あんどう歯科</t>
    <rPh sb="4" eb="6">
      <t>シカ</t>
    </rPh>
    <phoneticPr fontId="12"/>
  </si>
  <si>
    <t>Ando ｄental ｃlinic</t>
    <phoneticPr fontId="1"/>
  </si>
  <si>
    <t>761-0312</t>
    <phoneticPr fontId="1"/>
  </si>
  <si>
    <t>香川県高松市東山崎町89-6</t>
    <rPh sb="0" eb="3">
      <t>カガワケン</t>
    </rPh>
    <rPh sb="3" eb="6">
      <t>タカマツシ</t>
    </rPh>
    <rPh sb="6" eb="7">
      <t>ヒガシ</t>
    </rPh>
    <rPh sb="7" eb="9">
      <t>ヤマサキ</t>
    </rPh>
    <rPh sb="9" eb="10">
      <t>チョウ</t>
    </rPh>
    <phoneticPr fontId="12"/>
  </si>
  <si>
    <t>89-6,Higashiyamasaki-cho,Takamatsu-shi,Kagawa prefecture,761-0312</t>
    <phoneticPr fontId="1"/>
  </si>
  <si>
    <t>087-840-7899</t>
    <phoneticPr fontId="1"/>
  </si>
  <si>
    <t>月・火・水・金：9：00～13：00、14：30～18：30
木：9：00～13：00、土：9:00～13:00、14:30～17:00</t>
    <rPh sb="0" eb="1">
      <t>ゲツ</t>
    </rPh>
    <rPh sb="2" eb="3">
      <t>カ</t>
    </rPh>
    <rPh sb="4" eb="5">
      <t>スイ</t>
    </rPh>
    <rPh sb="6" eb="7">
      <t>キン</t>
    </rPh>
    <rPh sb="31" eb="32">
      <t>モク</t>
    </rPh>
    <rPh sb="44" eb="45">
      <t>ド</t>
    </rPh>
    <phoneticPr fontId="12"/>
  </si>
  <si>
    <t>http://www.ando-d.jp/</t>
    <phoneticPr fontId="1"/>
  </si>
  <si>
    <t>歯科：ＥＮ、ＫＯ、ＺＨ、ＲＵ、ＩＤ、ＭＳ、ＦＲ、ＤＥ、ＦＡ、ＮＥ、ＶＩ、ＴＨ、ＰＯ、ＡＲ、ＫＭ、ＩＴ、ＨＩ、ＳＩ，ＲＯ</t>
    <rPh sb="0" eb="2">
      <t>シカ</t>
    </rPh>
    <phoneticPr fontId="12"/>
  </si>
  <si>
    <t>VISA,MASTER,JCB,uc,MC,MUFG,DinersClub</t>
    <phoneticPr fontId="1"/>
  </si>
  <si>
    <t>ポケトーク、タブレット端末等の翻訳機あり/
ポケトーク等対応言語について対応可/
月・火・水・金：9：00～13：00、14：30～18：30
木：9：00～13：00、土：9:00～13:00、14:30～17:00</t>
    <rPh sb="11" eb="13">
      <t>タンマツ</t>
    </rPh>
    <rPh sb="13" eb="14">
      <t>ナド</t>
    </rPh>
    <rPh sb="15" eb="17">
      <t>ホンヤク</t>
    </rPh>
    <rPh sb="17" eb="18">
      <t>キ</t>
    </rPh>
    <rPh sb="27" eb="28">
      <t>ナド</t>
    </rPh>
    <rPh sb="28" eb="30">
      <t>タイオウ</t>
    </rPh>
    <rPh sb="30" eb="32">
      <t>ゲンゴ</t>
    </rPh>
    <rPh sb="36" eb="38">
      <t>タイオウ</t>
    </rPh>
    <rPh sb="38" eb="39">
      <t>カ</t>
    </rPh>
    <phoneticPr fontId="12"/>
  </si>
  <si>
    <t>池尻歯科医院</t>
    <rPh sb="0" eb="2">
      <t>イケジリ</t>
    </rPh>
    <rPh sb="2" eb="4">
      <t>シカ</t>
    </rPh>
    <rPh sb="4" eb="6">
      <t>イイン</t>
    </rPh>
    <phoneticPr fontId="12"/>
  </si>
  <si>
    <t>IKEJIRI Dental Clinic</t>
  </si>
  <si>
    <t>761-8041</t>
  </si>
  <si>
    <t>香川県高松市檀紙町2288-3</t>
    <rPh sb="0" eb="3">
      <t>カガワケン</t>
    </rPh>
    <rPh sb="3" eb="6">
      <t>タカマツシ</t>
    </rPh>
    <rPh sb="6" eb="8">
      <t>ダンシ</t>
    </rPh>
    <rPh sb="8" eb="9">
      <t>チョウ</t>
    </rPh>
    <phoneticPr fontId="12"/>
  </si>
  <si>
    <t>2288-3,Danshi-cho,Tkamatsu-shi,Kagawa prefecture,761-8041</t>
  </si>
  <si>
    <t>087-885-0085</t>
  </si>
  <si>
    <t>月・火・水・金・土：9：00～12：00、14：00～18：00
木：9：00～12：00</t>
    <rPh sb="0" eb="1">
      <t>ゲツ</t>
    </rPh>
    <rPh sb="2" eb="3">
      <t>カ</t>
    </rPh>
    <rPh sb="4" eb="5">
      <t>スイ</t>
    </rPh>
    <rPh sb="6" eb="7">
      <t>キン</t>
    </rPh>
    <rPh sb="8" eb="9">
      <t>ド</t>
    </rPh>
    <rPh sb="33" eb="34">
      <t>モク</t>
    </rPh>
    <phoneticPr fontId="12"/>
  </si>
  <si>
    <t>歯科：ＥＮ、ＺＨ</t>
    <rPh sb="0" eb="2">
      <t>シカ</t>
    </rPh>
    <phoneticPr fontId="12"/>
  </si>
  <si>
    <t>スマホ決済、d払い、aupay</t>
    <rPh sb="3" eb="5">
      <t>ケッサイ</t>
    </rPh>
    <rPh sb="7" eb="8">
      <t>ハラ</t>
    </rPh>
    <phoneticPr fontId="1"/>
  </si>
  <si>
    <t>音声翻訳あり
ＥＮ，ＺＨ：月～水・金：9：00～17：00、木：9：00～12：00</t>
    <rPh sb="0" eb="2">
      <t>オンセイ</t>
    </rPh>
    <rPh sb="2" eb="4">
      <t>ホンヤク</t>
    </rPh>
    <rPh sb="13" eb="14">
      <t>ゲツ</t>
    </rPh>
    <rPh sb="15" eb="16">
      <t>スイ</t>
    </rPh>
    <rPh sb="17" eb="18">
      <t>キン</t>
    </rPh>
    <rPh sb="30" eb="31">
      <t>モク</t>
    </rPh>
    <phoneticPr fontId="12"/>
  </si>
  <si>
    <t>かたぎり歯科クリニック</t>
    <rPh sb="4" eb="6">
      <t>シカ</t>
    </rPh>
    <phoneticPr fontId="12"/>
  </si>
  <si>
    <t>Katagiri Dental Clinic</t>
  </si>
  <si>
    <t>761-8083</t>
  </si>
  <si>
    <t>香川県高松市三名町字大下723-1</t>
    <rPh sb="0" eb="3">
      <t>カガワケン</t>
    </rPh>
    <rPh sb="3" eb="6">
      <t>タカマツシ</t>
    </rPh>
    <rPh sb="6" eb="7">
      <t>サン</t>
    </rPh>
    <rPh sb="7" eb="8">
      <t>ナ</t>
    </rPh>
    <rPh sb="8" eb="9">
      <t>マチ</t>
    </rPh>
    <rPh sb="9" eb="10">
      <t>アザ</t>
    </rPh>
    <rPh sb="10" eb="12">
      <t>オオシタ</t>
    </rPh>
    <phoneticPr fontId="12"/>
  </si>
  <si>
    <t>723-1,sanmyou-cho,Tkamatsu city,Kagawa prefecture,761-8083</t>
  </si>
  <si>
    <t>087-867-8046</t>
  </si>
  <si>
    <t>月・火・水・金・土：9：30～12：30、14：00～18：00（木・日・祝日　休み）</t>
    <rPh sb="0" eb="1">
      <t>ゲツ</t>
    </rPh>
    <rPh sb="2" eb="3">
      <t>カ</t>
    </rPh>
    <rPh sb="4" eb="5">
      <t>スイ</t>
    </rPh>
    <rPh sb="6" eb="7">
      <t>キン</t>
    </rPh>
    <rPh sb="8" eb="9">
      <t>ド</t>
    </rPh>
    <rPh sb="33" eb="34">
      <t>モク</t>
    </rPh>
    <rPh sb="35" eb="36">
      <t>ニチ</t>
    </rPh>
    <rPh sb="37" eb="39">
      <t>シュクジツ</t>
    </rPh>
    <rPh sb="40" eb="41">
      <t>ヤス</t>
    </rPh>
    <phoneticPr fontId="12"/>
  </si>
  <si>
    <t>http://www.katagiri.dental</t>
  </si>
  <si>
    <t>歯科:ＥＮ</t>
    <rPh sb="0" eb="2">
      <t>シカ</t>
    </rPh>
    <phoneticPr fontId="12"/>
  </si>
  <si>
    <t>JCB,AMERICAN EXPRESS,VISA,Diners,DISCOVER,mastercard,銀聯</t>
    <phoneticPr fontId="1"/>
  </si>
  <si>
    <t>きくしま歯科医院</t>
    <rPh sb="4" eb="6">
      <t>シカ</t>
    </rPh>
    <rPh sb="6" eb="8">
      <t>イイン</t>
    </rPh>
    <phoneticPr fontId="12"/>
  </si>
  <si>
    <t>Kikushima Dental Clinic</t>
  </si>
  <si>
    <t>761-8077</t>
  </si>
  <si>
    <t>香川県高松市出作町383-1  1F</t>
    <rPh sb="0" eb="3">
      <t>カガワケン</t>
    </rPh>
    <rPh sb="3" eb="6">
      <t>タカマツシ</t>
    </rPh>
    <rPh sb="6" eb="7">
      <t>デ</t>
    </rPh>
    <rPh sb="7" eb="8">
      <t>サク</t>
    </rPh>
    <rPh sb="8" eb="9">
      <t>チョウ</t>
    </rPh>
    <phoneticPr fontId="12"/>
  </si>
  <si>
    <t>383-1,Syutsusaku-cho,Takamatsu-shi,Kagawa prefecture,761-8077</t>
  </si>
  <si>
    <t>087-889-1182</t>
  </si>
  <si>
    <t>月・火・木・金・土：9：00～12：30、14：00～18：00
水：9：00～12：30</t>
    <rPh sb="0" eb="1">
      <t>ゲツ</t>
    </rPh>
    <rPh sb="2" eb="3">
      <t>カ</t>
    </rPh>
    <rPh sb="4" eb="5">
      <t>モク</t>
    </rPh>
    <rPh sb="6" eb="7">
      <t>キン</t>
    </rPh>
    <rPh sb="8" eb="9">
      <t>ド</t>
    </rPh>
    <rPh sb="33" eb="34">
      <t>スイ</t>
    </rPh>
    <phoneticPr fontId="12"/>
  </si>
  <si>
    <t>http://www.kikushimadental.net/</t>
  </si>
  <si>
    <t>歯科：ＥＮ、小児歯科：ＥＮ</t>
    <rPh sb="0" eb="2">
      <t>シカ</t>
    </rPh>
    <rPh sb="6" eb="8">
      <t>ショウニ</t>
    </rPh>
    <rPh sb="8" eb="10">
      <t>シカ</t>
    </rPh>
    <phoneticPr fontId="12"/>
  </si>
  <si>
    <t>スガタ歯科医院</t>
    <rPh sb="3" eb="5">
      <t>シカ</t>
    </rPh>
    <rPh sb="5" eb="7">
      <t>イイン</t>
    </rPh>
    <phoneticPr fontId="12"/>
  </si>
  <si>
    <t>SUGATA DENTAL CLINIC</t>
  </si>
  <si>
    <t>760-0053</t>
  </si>
  <si>
    <t>香川県高松市田町1-2</t>
    <rPh sb="0" eb="3">
      <t>カガワケン</t>
    </rPh>
    <rPh sb="3" eb="5">
      <t>タカマツ</t>
    </rPh>
    <rPh sb="5" eb="6">
      <t>シ</t>
    </rPh>
    <rPh sb="6" eb="8">
      <t>タマチ</t>
    </rPh>
    <phoneticPr fontId="12"/>
  </si>
  <si>
    <t>1-2,Tamachi,Takamatsu-city,Kagawa prefecture,760-0053</t>
  </si>
  <si>
    <t>087-835-1001</t>
  </si>
  <si>
    <t>月-土:9:00-12:30、14:00-18:00</t>
    <rPh sb="0" eb="1">
      <t>ゲツ</t>
    </rPh>
    <rPh sb="2" eb="3">
      <t>ド</t>
    </rPh>
    <phoneticPr fontId="12"/>
  </si>
  <si>
    <t>http://www.sugata-shika.com</t>
  </si>
  <si>
    <t>VISA,AMEX,JCB,銀聯,DINERS</t>
    <rPh sb="14" eb="16">
      <t>ギンレン</t>
    </rPh>
    <phoneticPr fontId="12"/>
  </si>
  <si>
    <t>PayPay、ｄ払い</t>
    <rPh sb="8" eb="9">
      <t>ハラ</t>
    </rPh>
    <phoneticPr fontId="1"/>
  </si>
  <si>
    <t>医療法人社団　長束歯科医院</t>
    <rPh sb="0" eb="2">
      <t>イリョウ</t>
    </rPh>
    <rPh sb="2" eb="4">
      <t>ホウジン</t>
    </rPh>
    <rPh sb="4" eb="6">
      <t>シャダン</t>
    </rPh>
    <rPh sb="7" eb="8">
      <t>ナガ</t>
    </rPh>
    <rPh sb="8" eb="9">
      <t>ツカ</t>
    </rPh>
    <rPh sb="9" eb="11">
      <t>シカ</t>
    </rPh>
    <rPh sb="11" eb="13">
      <t>イイン</t>
    </rPh>
    <phoneticPr fontId="12"/>
  </si>
  <si>
    <t>Natsuka Dental Clinic</t>
  </si>
  <si>
    <t>香川県高松市高松町2481-1</t>
    <phoneticPr fontId="12"/>
  </si>
  <si>
    <t>2481-1,Takamatsu-cho,Takamatsu city,Kagawa prefecture,761-0104</t>
    <phoneticPr fontId="1"/>
  </si>
  <si>
    <t>087-843-1818</t>
  </si>
  <si>
    <t>月～金：9：00～18：00
木：9：00～13：00
土：9：00～17：00</t>
    <rPh sb="0" eb="1">
      <t>ゲツ</t>
    </rPh>
    <rPh sb="2" eb="3">
      <t>キン</t>
    </rPh>
    <rPh sb="15" eb="16">
      <t>キ</t>
    </rPh>
    <rPh sb="28" eb="29">
      <t>ツチ</t>
    </rPh>
    <phoneticPr fontId="12"/>
  </si>
  <si>
    <t>坂東歯科クリニック</t>
    <rPh sb="0" eb="2">
      <t>バンドウ</t>
    </rPh>
    <rPh sb="2" eb="4">
      <t>シカ</t>
    </rPh>
    <phoneticPr fontId="12"/>
  </si>
  <si>
    <t>Bando Dental Clinic</t>
  </si>
  <si>
    <t>760-0004</t>
    <phoneticPr fontId="1"/>
  </si>
  <si>
    <t>香川県高松市西宝町1丁目10-12　ツリーハイム201</t>
    <rPh sb="0" eb="3">
      <t>カガワケン</t>
    </rPh>
    <rPh sb="3" eb="6">
      <t>タカマツシ</t>
    </rPh>
    <rPh sb="6" eb="9">
      <t>サイホウチョウ</t>
    </rPh>
    <rPh sb="10" eb="12">
      <t>チョウメ</t>
    </rPh>
    <phoneticPr fontId="35"/>
  </si>
  <si>
    <t>Tree Heim 201,1-10-12,Saihou-cho,Takamatsu city,Kagawa prefecture,760-0004</t>
    <phoneticPr fontId="1"/>
  </si>
  <si>
    <t>087-837-6487</t>
  </si>
  <si>
    <t>月・火・水・金：9：00～12：00、16:00～17:30 木・土：9：00～12：00</t>
    <rPh sb="0" eb="1">
      <t>ゲツ</t>
    </rPh>
    <rPh sb="2" eb="3">
      <t>カ</t>
    </rPh>
    <rPh sb="4" eb="5">
      <t>スイ</t>
    </rPh>
    <rPh sb="6" eb="7">
      <t>キン</t>
    </rPh>
    <rPh sb="31" eb="32">
      <t>モク</t>
    </rPh>
    <rPh sb="33" eb="34">
      <t>ド</t>
    </rPh>
    <phoneticPr fontId="12"/>
  </si>
  <si>
    <t>VISA,MASTER UnionPay</t>
    <phoneticPr fontId="1"/>
  </si>
  <si>
    <t>音声通訳あり</t>
    <rPh sb="0" eb="2">
      <t>オンセイ</t>
    </rPh>
    <rPh sb="2" eb="4">
      <t>ツウヤク</t>
    </rPh>
    <phoneticPr fontId="12"/>
  </si>
  <si>
    <t>古市歯科医院</t>
    <rPh sb="0" eb="1">
      <t>フル</t>
    </rPh>
    <rPh sb="1" eb="2">
      <t>イチ</t>
    </rPh>
    <rPh sb="2" eb="4">
      <t>シカ</t>
    </rPh>
    <rPh sb="4" eb="6">
      <t>イイン</t>
    </rPh>
    <phoneticPr fontId="12"/>
  </si>
  <si>
    <t>Furuichi Dental Clinic</t>
  </si>
  <si>
    <t>760-0063</t>
  </si>
  <si>
    <t>香川県高松市多賀町2-5-6</t>
    <rPh sb="0" eb="3">
      <t>カガワケン</t>
    </rPh>
    <rPh sb="3" eb="6">
      <t>タカマツシ</t>
    </rPh>
    <rPh sb="6" eb="9">
      <t>タガチョウ</t>
    </rPh>
    <phoneticPr fontId="12"/>
  </si>
  <si>
    <t>2-5-6 Taga,Takamatsu-shi,KAGAWA,760-0063</t>
  </si>
  <si>
    <t>087-831-2810</t>
  </si>
  <si>
    <t>月/火/水/金/土:8:30-18:00、日/祝/木(ただし祝祭日のある週は木曜午前診療）</t>
    <rPh sb="0" eb="1">
      <t>ゲツ</t>
    </rPh>
    <rPh sb="2" eb="3">
      <t>カ</t>
    </rPh>
    <rPh sb="4" eb="5">
      <t>スイ</t>
    </rPh>
    <rPh sb="6" eb="7">
      <t>キン</t>
    </rPh>
    <rPh sb="8" eb="9">
      <t>ド</t>
    </rPh>
    <rPh sb="21" eb="22">
      <t>ニチ</t>
    </rPh>
    <rPh sb="23" eb="24">
      <t>シュク</t>
    </rPh>
    <rPh sb="25" eb="26">
      <t>キ</t>
    </rPh>
    <rPh sb="30" eb="33">
      <t>シュクサイジツ</t>
    </rPh>
    <rPh sb="36" eb="37">
      <t>シュウ</t>
    </rPh>
    <rPh sb="38" eb="42">
      <t>モクヨウゴゼン</t>
    </rPh>
    <rPh sb="42" eb="44">
      <t>シンリョウ</t>
    </rPh>
    <phoneticPr fontId="12"/>
  </si>
  <si>
    <t>http://furuichi-dent.com</t>
  </si>
  <si>
    <t>VISA,MASTER,JCB,AMEX,Diners,UnionPay（クレジットカードは自由診療のみ）</t>
    <rPh sb="46" eb="48">
      <t>ジユウ</t>
    </rPh>
    <rPh sb="48" eb="50">
      <t>シンリョウ</t>
    </rPh>
    <phoneticPr fontId="12"/>
  </si>
  <si>
    <t>医療法人社団セラ
松崎ファミリー歯科矯正歯科</t>
    <rPh sb="0" eb="2">
      <t>イリョウ</t>
    </rPh>
    <rPh sb="2" eb="4">
      <t>ホウジン</t>
    </rPh>
    <rPh sb="4" eb="6">
      <t>シャダン</t>
    </rPh>
    <rPh sb="9" eb="11">
      <t>マツザキ</t>
    </rPh>
    <rPh sb="16" eb="18">
      <t>シカ</t>
    </rPh>
    <rPh sb="18" eb="20">
      <t>キョウセイ</t>
    </rPh>
    <rPh sb="20" eb="22">
      <t>シカ</t>
    </rPh>
    <phoneticPr fontId="12"/>
  </si>
  <si>
    <t>Matsuzaki Family Dental&amp;Orthodontic Clinic</t>
  </si>
  <si>
    <t>760-0007</t>
  </si>
  <si>
    <t>香川県高松市中央町1番5号MBSビル6階</t>
    <rPh sb="0" eb="3">
      <t>カガワケン</t>
    </rPh>
    <rPh sb="3" eb="6">
      <t>タカマツシ</t>
    </rPh>
    <rPh sb="6" eb="8">
      <t>チュウオウ</t>
    </rPh>
    <rPh sb="8" eb="9">
      <t>チョウ</t>
    </rPh>
    <rPh sb="10" eb="11">
      <t>バン</t>
    </rPh>
    <rPh sb="12" eb="13">
      <t>ゴウ</t>
    </rPh>
    <rPh sb="19" eb="20">
      <t>カイ</t>
    </rPh>
    <phoneticPr fontId="12"/>
  </si>
  <si>
    <t>1-5 chuo-cho MBS bldg 6F,Takamatstu-shi,Kagawa prefecture,760-0007</t>
  </si>
  <si>
    <t>087-862-6222</t>
  </si>
  <si>
    <t>月～水・金・土：9：00～13：00、14：00～18：00</t>
    <rPh sb="0" eb="1">
      <t>ゲツ</t>
    </rPh>
    <rPh sb="2" eb="3">
      <t>スイ</t>
    </rPh>
    <rPh sb="4" eb="5">
      <t>キン</t>
    </rPh>
    <rPh sb="6" eb="7">
      <t>ド</t>
    </rPh>
    <phoneticPr fontId="12"/>
  </si>
  <si>
    <t>http://www.matsuzaki-dental.com/</t>
    <phoneticPr fontId="1"/>
  </si>
  <si>
    <t>VISA,HASTER,AMEX,JCB,DC,AEON（自費診療のみ）</t>
    <rPh sb="29" eb="31">
      <t>ジヒ</t>
    </rPh>
    <rPh sb="31" eb="33">
      <t>シンリョウ</t>
    </rPh>
    <phoneticPr fontId="12"/>
  </si>
  <si>
    <t>医療法人社団　邦照会　米田歯科医院</t>
    <rPh sb="0" eb="2">
      <t>イリョウ</t>
    </rPh>
    <rPh sb="2" eb="4">
      <t>ホウジン</t>
    </rPh>
    <rPh sb="4" eb="6">
      <t>シャダン</t>
    </rPh>
    <rPh sb="7" eb="8">
      <t>ホウ</t>
    </rPh>
    <rPh sb="8" eb="9">
      <t>ショウ</t>
    </rPh>
    <rPh sb="9" eb="10">
      <t>カイ</t>
    </rPh>
    <rPh sb="11" eb="13">
      <t>ヨネダ</t>
    </rPh>
    <rPh sb="13" eb="15">
      <t>シカ</t>
    </rPh>
    <rPh sb="15" eb="17">
      <t>イイン</t>
    </rPh>
    <phoneticPr fontId="12"/>
  </si>
  <si>
    <t>Yoneda Dental Clinic</t>
  </si>
  <si>
    <t>香川県高松市三条町239-7</t>
    <rPh sb="0" eb="3">
      <t>カガワケン</t>
    </rPh>
    <rPh sb="3" eb="6">
      <t>タカマツシ</t>
    </rPh>
    <rPh sb="6" eb="9">
      <t>サンジョウチョウ</t>
    </rPh>
    <phoneticPr fontId="12"/>
  </si>
  <si>
    <t>239-7,sanjyo-cho,Takamatsu-shi,Kagawa prefecture,761-8072</t>
  </si>
  <si>
    <t>087-866-5195</t>
  </si>
  <si>
    <t>月・火・水・金・土：9：00～12：30、14：00～18：00</t>
    <rPh sb="0" eb="1">
      <t>ゲツ</t>
    </rPh>
    <rPh sb="2" eb="3">
      <t>カ</t>
    </rPh>
    <rPh sb="4" eb="5">
      <t>スイ</t>
    </rPh>
    <rPh sb="6" eb="7">
      <t>キン</t>
    </rPh>
    <rPh sb="8" eb="9">
      <t>ド</t>
    </rPh>
    <phoneticPr fontId="12"/>
  </si>
  <si>
    <t>https://www.yonedadental.com/</t>
    <phoneticPr fontId="1"/>
  </si>
  <si>
    <t>一般歯科：口腔外科：ＥＮ、ＺＨ，ＫＯ、ＺＤ，ＥＳ、ＦＲ、ＤＥ</t>
    <rPh sb="0" eb="2">
      <t>イッパン</t>
    </rPh>
    <rPh sb="2" eb="4">
      <t>シカ</t>
    </rPh>
    <rPh sb="5" eb="7">
      <t>コウクウ</t>
    </rPh>
    <rPh sb="7" eb="9">
      <t>ゲカ</t>
    </rPh>
    <phoneticPr fontId="12"/>
  </si>
  <si>
    <t>自費診療のみ利用可能：ＶＩＳＡ、ＪＣＢ、ＡＭＥＲＩＣＡＮ　ＥＸＰＲＥＳＳ</t>
    <rPh sb="0" eb="2">
      <t>ジヒ</t>
    </rPh>
    <rPh sb="2" eb="4">
      <t>シンリョウ</t>
    </rPh>
    <rPh sb="6" eb="8">
      <t>リヨウ</t>
    </rPh>
    <rPh sb="8" eb="10">
      <t>カノウ</t>
    </rPh>
    <phoneticPr fontId="12"/>
  </si>
  <si>
    <t>auPAY,d払い</t>
    <rPh sb="7" eb="8">
      <t>ハラ</t>
    </rPh>
    <phoneticPr fontId="1"/>
  </si>
  <si>
    <t>医療法人優心会　大塚歯科医院</t>
    <rPh sb="0" eb="2">
      <t>イリョウ</t>
    </rPh>
    <rPh sb="2" eb="4">
      <t>ホウジン</t>
    </rPh>
    <rPh sb="4" eb="5">
      <t>ユウ</t>
    </rPh>
    <rPh sb="5" eb="6">
      <t>ココロ</t>
    </rPh>
    <rPh sb="6" eb="7">
      <t>カイ</t>
    </rPh>
    <rPh sb="8" eb="10">
      <t>オオツカ</t>
    </rPh>
    <rPh sb="10" eb="12">
      <t>シカ</t>
    </rPh>
    <rPh sb="12" eb="14">
      <t>イイン</t>
    </rPh>
    <phoneticPr fontId="12"/>
  </si>
  <si>
    <t>Otsuka Oral Health</t>
  </si>
  <si>
    <t>763-0013</t>
  </si>
  <si>
    <t>香川県丸亀市城東町1-2-39</t>
    <rPh sb="0" eb="3">
      <t>カガワケン</t>
    </rPh>
    <rPh sb="3" eb="6">
      <t>マルガメシ</t>
    </rPh>
    <rPh sb="6" eb="9">
      <t>ジョウトウチョウ</t>
    </rPh>
    <phoneticPr fontId="12"/>
  </si>
  <si>
    <t>1-2-39,Joto-cho,Marugame-shi,Kagawa prefecture,763-0013</t>
  </si>
  <si>
    <t>0877-24-6262</t>
  </si>
  <si>
    <t>月・火・木・金：8：30～18:30、土日・祝日：8：30～18:30</t>
    <rPh sb="0" eb="1">
      <t>ゲツ</t>
    </rPh>
    <rPh sb="2" eb="3">
      <t>カ</t>
    </rPh>
    <rPh sb="4" eb="5">
      <t>モク</t>
    </rPh>
    <rPh sb="6" eb="7">
      <t>キン</t>
    </rPh>
    <rPh sb="19" eb="20">
      <t>ド</t>
    </rPh>
    <rPh sb="20" eb="21">
      <t>ニチ</t>
    </rPh>
    <rPh sb="22" eb="24">
      <t>シュクジツ</t>
    </rPh>
    <phoneticPr fontId="12"/>
  </si>
  <si>
    <t>http://www.yusinkai.or.jp</t>
  </si>
  <si>
    <t>歯科：ZH</t>
    <rPh sb="0" eb="2">
      <t>シカ</t>
    </rPh>
    <phoneticPr fontId="12"/>
  </si>
  <si>
    <t>・音声翻訳あり/　全診療時間　対応可
・中国語を話せる医師による外来/月・日：ＺＨ</t>
    <rPh sb="1" eb="5">
      <t>オンセイホンヤク</t>
    </rPh>
    <rPh sb="9" eb="10">
      <t>ゼン</t>
    </rPh>
    <rPh sb="10" eb="12">
      <t>シンリョウ</t>
    </rPh>
    <rPh sb="12" eb="14">
      <t>ジカン</t>
    </rPh>
    <rPh sb="15" eb="17">
      <t>タイオウ</t>
    </rPh>
    <rPh sb="17" eb="18">
      <t>カ</t>
    </rPh>
    <rPh sb="20" eb="23">
      <t>チュウゴクゴ</t>
    </rPh>
    <rPh sb="24" eb="25">
      <t>ハナ</t>
    </rPh>
    <rPh sb="27" eb="29">
      <t>イシ</t>
    </rPh>
    <rPh sb="32" eb="34">
      <t>ガイライ</t>
    </rPh>
    <rPh sb="35" eb="36">
      <t>ゲツ</t>
    </rPh>
    <rPh sb="37" eb="38">
      <t>ニチ</t>
    </rPh>
    <phoneticPr fontId="12"/>
  </si>
  <si>
    <t>篠原歯科医院</t>
    <rPh sb="0" eb="2">
      <t>シノハラ</t>
    </rPh>
    <rPh sb="2" eb="4">
      <t>シカ</t>
    </rPh>
    <rPh sb="4" eb="6">
      <t>イイン</t>
    </rPh>
    <phoneticPr fontId="12"/>
  </si>
  <si>
    <t>SHINOHARA DENTAL CLINIC</t>
  </si>
  <si>
    <t>763-0033</t>
  </si>
  <si>
    <t>香川県丸亀市中府町1-2-15</t>
    <rPh sb="0" eb="3">
      <t>カガワケン</t>
    </rPh>
    <rPh sb="3" eb="6">
      <t>マルガメシ</t>
    </rPh>
    <rPh sb="6" eb="7">
      <t>ナカ</t>
    </rPh>
    <rPh sb="7" eb="8">
      <t>フ</t>
    </rPh>
    <rPh sb="8" eb="9">
      <t>マチ</t>
    </rPh>
    <phoneticPr fontId="12"/>
  </si>
  <si>
    <t>1-2-15,Nakabu-cho,Marugame city,Kagawa prefecture,763-0033</t>
  </si>
  <si>
    <t>0877-24-2456</t>
  </si>
  <si>
    <t>http://www.shinohara-dent.com</t>
  </si>
  <si>
    <t>Visa　Mastercard　JCB　アメリカンエキスプレス　DinersClub　DISCOVER</t>
    <phoneticPr fontId="12"/>
  </si>
  <si>
    <t>PayPay</t>
    <phoneticPr fontId="12"/>
  </si>
  <si>
    <t>音声翻訳あり/EN/月・火・水・金・土：9：00-12：30　14：00-18：00</t>
    <rPh sb="0" eb="2">
      <t>オンセイ</t>
    </rPh>
    <rPh sb="2" eb="4">
      <t>ホンヤク</t>
    </rPh>
    <rPh sb="10" eb="11">
      <t>ゲツ</t>
    </rPh>
    <rPh sb="12" eb="13">
      <t>カ</t>
    </rPh>
    <rPh sb="14" eb="15">
      <t>スイ</t>
    </rPh>
    <rPh sb="16" eb="17">
      <t>キン</t>
    </rPh>
    <rPh sb="18" eb="19">
      <t>ド</t>
    </rPh>
    <phoneticPr fontId="12"/>
  </si>
  <si>
    <t>綾坂歯科医院</t>
    <rPh sb="0" eb="1">
      <t>アヤ</t>
    </rPh>
    <rPh sb="1" eb="2">
      <t>サカ</t>
    </rPh>
    <rPh sb="2" eb="4">
      <t>シカ</t>
    </rPh>
    <rPh sb="4" eb="6">
      <t>イイン</t>
    </rPh>
    <phoneticPr fontId="12"/>
  </si>
  <si>
    <t>Ayasaka Dental Clinic</t>
  </si>
  <si>
    <t>762-0012</t>
  </si>
  <si>
    <t>香川県坂出市林田町875-3</t>
    <rPh sb="0" eb="3">
      <t>カガワケン</t>
    </rPh>
    <rPh sb="3" eb="6">
      <t>サカイデシ</t>
    </rPh>
    <rPh sb="6" eb="8">
      <t>ハヤシダ</t>
    </rPh>
    <rPh sb="8" eb="9">
      <t>チョウ</t>
    </rPh>
    <phoneticPr fontId="12"/>
  </si>
  <si>
    <t>875-3 Hayashidacho,Sakaideshi,Kagawa prefecture 762-0012</t>
  </si>
  <si>
    <t>0877-47-4618</t>
  </si>
  <si>
    <t>月/火/水/金:9:00-13:00,14:30-18:30、土:9:00-13:00,14:30-17:30</t>
    <rPh sb="0" eb="1">
      <t>ゲツ</t>
    </rPh>
    <rPh sb="2" eb="3">
      <t>カ</t>
    </rPh>
    <rPh sb="4" eb="5">
      <t>スイ</t>
    </rPh>
    <rPh sb="6" eb="7">
      <t>キン</t>
    </rPh>
    <rPh sb="31" eb="32">
      <t>ド</t>
    </rPh>
    <phoneticPr fontId="12"/>
  </si>
  <si>
    <t>歯科:EN、口腔外科:EN、小児科:EN</t>
    <rPh sb="0" eb="2">
      <t>シカ</t>
    </rPh>
    <rPh sb="6" eb="8">
      <t>コウクウ</t>
    </rPh>
    <rPh sb="8" eb="10">
      <t>ゲカ</t>
    </rPh>
    <rPh sb="14" eb="17">
      <t>ショウニカ</t>
    </rPh>
    <phoneticPr fontId="12"/>
  </si>
  <si>
    <t>音声翻訳機あり/EN/受付時間内に対応</t>
    <rPh sb="0" eb="2">
      <t>オンセイ</t>
    </rPh>
    <rPh sb="2" eb="4">
      <t>ホンヤク</t>
    </rPh>
    <rPh sb="4" eb="5">
      <t>キ</t>
    </rPh>
    <rPh sb="11" eb="13">
      <t>ウケツケ</t>
    </rPh>
    <rPh sb="13" eb="15">
      <t>ジカン</t>
    </rPh>
    <rPh sb="15" eb="16">
      <t>ナイ</t>
    </rPh>
    <rPh sb="17" eb="19">
      <t>タイオウ</t>
    </rPh>
    <phoneticPr fontId="12"/>
  </si>
  <si>
    <t>医療法人社団　尚誠会　ホワイト歯科医院</t>
    <rPh sb="0" eb="2">
      <t>イリョウ</t>
    </rPh>
    <rPh sb="2" eb="4">
      <t>ホウジン</t>
    </rPh>
    <rPh sb="4" eb="6">
      <t>シャダン</t>
    </rPh>
    <rPh sb="7" eb="8">
      <t>ショウ</t>
    </rPh>
    <rPh sb="8" eb="9">
      <t>マコト</t>
    </rPh>
    <rPh sb="9" eb="10">
      <t>カイ</t>
    </rPh>
    <rPh sb="15" eb="17">
      <t>シカ</t>
    </rPh>
    <rPh sb="17" eb="19">
      <t>イイン</t>
    </rPh>
    <phoneticPr fontId="12"/>
  </si>
  <si>
    <t>White Dental Clinic</t>
  </si>
  <si>
    <t>香川県坂出市笠指町１番５号</t>
    <rPh sb="0" eb="3">
      <t>カガワケン</t>
    </rPh>
    <rPh sb="3" eb="6">
      <t>サカイデシ</t>
    </rPh>
    <rPh sb="6" eb="9">
      <t>カザシチョウ</t>
    </rPh>
    <rPh sb="10" eb="11">
      <t>バン</t>
    </rPh>
    <rPh sb="12" eb="13">
      <t>ゴウ</t>
    </rPh>
    <phoneticPr fontId="12"/>
  </si>
  <si>
    <t xml:space="preserve">１1-5,Kazashi-cho,Sakaide-shi,Kagawa prefecture,762-0038 </t>
  </si>
  <si>
    <t xml:space="preserve">0877-45-3526 </t>
  </si>
  <si>
    <t>月～土：9：00～18：00
日・祝日：休診日</t>
    <rPh sb="2" eb="3">
      <t>ド</t>
    </rPh>
    <phoneticPr fontId="12"/>
  </si>
  <si>
    <t>http://www.white-dent.jp</t>
  </si>
  <si>
    <t>歯科・口腔外科：ＥＮ</t>
  </si>
  <si>
    <t>音声通訳機あり</t>
    <rPh sb="0" eb="2">
      <t>オンセイ</t>
    </rPh>
    <rPh sb="2" eb="4">
      <t>ツウヤク</t>
    </rPh>
    <rPh sb="4" eb="5">
      <t>キ</t>
    </rPh>
    <phoneticPr fontId="12"/>
  </si>
  <si>
    <t>森田歯科医院</t>
    <rPh sb="0" eb="2">
      <t>モリタ</t>
    </rPh>
    <rPh sb="2" eb="4">
      <t>シカ</t>
    </rPh>
    <rPh sb="4" eb="6">
      <t>イイン</t>
    </rPh>
    <phoneticPr fontId="16"/>
  </si>
  <si>
    <t>Morita Dental office</t>
  </si>
  <si>
    <t>763-0044</t>
  </si>
  <si>
    <t>香川県坂出市本町2丁目3-6</t>
    <rPh sb="0" eb="3">
      <t>カガワケン</t>
    </rPh>
    <rPh sb="3" eb="6">
      <t>サカイデシ</t>
    </rPh>
    <rPh sb="6" eb="8">
      <t>ホンマチ</t>
    </rPh>
    <rPh sb="9" eb="11">
      <t>チョウメ</t>
    </rPh>
    <phoneticPr fontId="16"/>
  </si>
  <si>
    <t>Honmachi 2chome3-6,Sakaidecity,Kagawa prefecture,763-0044</t>
  </si>
  <si>
    <t>0877-46-2268</t>
  </si>
  <si>
    <t>月/火/水/木/金:9:00-12:30,14:00-18:30</t>
    <rPh sb="0" eb="1">
      <t>ゲツ</t>
    </rPh>
    <rPh sb="2" eb="3">
      <t>カ</t>
    </rPh>
    <rPh sb="4" eb="5">
      <t>スイ</t>
    </rPh>
    <rPh sb="6" eb="7">
      <t>モク</t>
    </rPh>
    <rPh sb="8" eb="9">
      <t>キン</t>
    </rPh>
    <phoneticPr fontId="12"/>
  </si>
  <si>
    <t>歯科:EN</t>
    <rPh sb="0" eb="2">
      <t>シカ</t>
    </rPh>
    <phoneticPr fontId="16"/>
  </si>
  <si>
    <t>英語を話せる医師が対応</t>
    <rPh sb="0" eb="2">
      <t>エイゴ</t>
    </rPh>
    <rPh sb="3" eb="4">
      <t>ハナ</t>
    </rPh>
    <rPh sb="6" eb="8">
      <t>イシ</t>
    </rPh>
    <rPh sb="9" eb="11">
      <t>タイオウ</t>
    </rPh>
    <phoneticPr fontId="12"/>
  </si>
  <si>
    <t>岩山歯科医院</t>
    <rPh sb="0" eb="2">
      <t>イワヤマ</t>
    </rPh>
    <rPh sb="2" eb="4">
      <t>シカ</t>
    </rPh>
    <rPh sb="4" eb="6">
      <t>イイン</t>
    </rPh>
    <phoneticPr fontId="12"/>
  </si>
  <si>
    <t>Iwayama Dentist's　Office</t>
  </si>
  <si>
    <t>766-0021</t>
  </si>
  <si>
    <t>香川県仲多度郡まんのう町四條416-3</t>
    <rPh sb="0" eb="3">
      <t>カガワケン</t>
    </rPh>
    <rPh sb="3" eb="7">
      <t>ナカタドグン</t>
    </rPh>
    <rPh sb="11" eb="12">
      <t>チョウ</t>
    </rPh>
    <rPh sb="12" eb="14">
      <t>シジョウ</t>
    </rPh>
    <phoneticPr fontId="12"/>
  </si>
  <si>
    <t>416-3 Shijyo,Manno-cho,Nakatado-gun,Kagawa prefecture,766-0021</t>
  </si>
  <si>
    <t>0877-75-0409</t>
  </si>
  <si>
    <t>月・火・水・金：AM9：00～11:30　PM14:00～17:30　
木・土：AM9:00～PM11:30　月～金の祭日があった週は土：AM:9:00～11:30　PM14:00～15:30</t>
    <rPh sb="0" eb="1">
      <t>ゲツ</t>
    </rPh>
    <rPh sb="2" eb="3">
      <t>カ</t>
    </rPh>
    <rPh sb="35" eb="37">
      <t>マイシュウ</t>
    </rPh>
    <rPh sb="55" eb="56">
      <t>ゲツ</t>
    </rPh>
    <rPh sb="57" eb="58">
      <t>キン</t>
    </rPh>
    <rPh sb="59" eb="61">
      <t>サイジツ</t>
    </rPh>
    <rPh sb="65" eb="66">
      <t>シュウ</t>
    </rPh>
    <rPh sb="67" eb="68">
      <t>ツチ</t>
    </rPh>
    <phoneticPr fontId="12"/>
  </si>
  <si>
    <t>タブレット端末で通訳</t>
    <rPh sb="5" eb="7">
      <t>タンマツ</t>
    </rPh>
    <rPh sb="8" eb="10">
      <t>ツウヤク</t>
    </rPh>
    <phoneticPr fontId="1"/>
  </si>
  <si>
    <t>医療法人　なないろ歯科・こども矯正歯科クリニック</t>
    <rPh sb="0" eb="2">
      <t>イリョウ</t>
    </rPh>
    <rPh sb="2" eb="4">
      <t>ホウジン</t>
    </rPh>
    <rPh sb="9" eb="11">
      <t>シカ</t>
    </rPh>
    <rPh sb="15" eb="17">
      <t>キョウセイ</t>
    </rPh>
    <rPh sb="17" eb="19">
      <t>シカ</t>
    </rPh>
    <phoneticPr fontId="12"/>
  </si>
  <si>
    <t>Nanairo Kids Dental Clinic</t>
  </si>
  <si>
    <t>764-0031</t>
  </si>
  <si>
    <t>香川県仲多度郡多度津町庄841-1</t>
    <rPh sb="0" eb="3">
      <t>カガワケン</t>
    </rPh>
    <rPh sb="3" eb="7">
      <t>ナカタドグン</t>
    </rPh>
    <rPh sb="7" eb="11">
      <t>タドツチョウ</t>
    </rPh>
    <rPh sb="11" eb="12">
      <t>ショウ</t>
    </rPh>
    <phoneticPr fontId="12"/>
  </si>
  <si>
    <t>841-1,sho,Tadotsu-cho,Nakatado-gun,Kagawa prefecture,764-0031</t>
  </si>
  <si>
    <t>0877-32-2255</t>
  </si>
  <si>
    <t>月～水・金・土：8：45～18：30
木：8：45～16：00</t>
    <rPh sb="0" eb="1">
      <t>ゲツ</t>
    </rPh>
    <rPh sb="2" eb="3">
      <t>スイ</t>
    </rPh>
    <rPh sb="4" eb="5">
      <t>キン</t>
    </rPh>
    <rPh sb="6" eb="7">
      <t>ド</t>
    </rPh>
    <rPh sb="19" eb="20">
      <t>モク</t>
    </rPh>
    <phoneticPr fontId="12"/>
  </si>
  <si>
    <t>https://www.nanairokids-dental.com</t>
  </si>
  <si>
    <t>VISA,MASTER,AMEX,JCB,DINERS</t>
  </si>
  <si>
    <t>音声翻訳機あり</t>
    <rPh sb="0" eb="2">
      <t>オンセイ</t>
    </rPh>
    <rPh sb="2" eb="4">
      <t>ホンヤク</t>
    </rPh>
    <rPh sb="4" eb="5">
      <t>キ</t>
    </rPh>
    <phoneticPr fontId="12"/>
  </si>
  <si>
    <t>向井歯科医院</t>
    <rPh sb="0" eb="2">
      <t>ムカイ</t>
    </rPh>
    <rPh sb="2" eb="4">
      <t>シカ</t>
    </rPh>
    <rPh sb="4" eb="6">
      <t>イイン</t>
    </rPh>
    <phoneticPr fontId="12"/>
  </si>
  <si>
    <t>Mukai Dental Clinic</t>
  </si>
  <si>
    <t>765-0011</t>
  </si>
  <si>
    <t>香川県善通寺市上吉田町3丁目5－21</t>
    <rPh sb="0" eb="3">
      <t>カガワケン</t>
    </rPh>
    <rPh sb="3" eb="7">
      <t>ゼンツウジシ</t>
    </rPh>
    <rPh sb="7" eb="8">
      <t>カミ</t>
    </rPh>
    <rPh sb="8" eb="10">
      <t>ヨシダ</t>
    </rPh>
    <rPh sb="10" eb="11">
      <t>チョウ</t>
    </rPh>
    <rPh sb="12" eb="14">
      <t>チョウメ</t>
    </rPh>
    <phoneticPr fontId="12"/>
  </si>
  <si>
    <t>3-5-21,Kamiyoshida-cho,Zentsuji-shi,Kagawa prefecture,765-0011</t>
  </si>
  <si>
    <t>0877-35-8900</t>
  </si>
  <si>
    <t>月～水、金、土：9：00～18：00</t>
    <rPh sb="0" eb="1">
      <t>ゲツ</t>
    </rPh>
    <rPh sb="2" eb="3">
      <t>スイ</t>
    </rPh>
    <rPh sb="4" eb="5">
      <t>キン</t>
    </rPh>
    <rPh sb="6" eb="7">
      <t>ド</t>
    </rPh>
    <phoneticPr fontId="12"/>
  </si>
  <si>
    <t>https://www.mukaishika.com/</t>
  </si>
  <si>
    <t>歯科：ＥＮ，ＺＨ，ＫＯ</t>
    <rPh sb="0" eb="2">
      <t>シカ</t>
    </rPh>
    <phoneticPr fontId="12"/>
  </si>
  <si>
    <t>音声翻訳機あり/受付時間内においてEN,ZH,KOに対応</t>
    <rPh sb="0" eb="2">
      <t>オンセイ</t>
    </rPh>
    <rPh sb="2" eb="4">
      <t>ホンヤク</t>
    </rPh>
    <rPh sb="4" eb="5">
      <t>キ</t>
    </rPh>
    <rPh sb="8" eb="10">
      <t>ウケツケ</t>
    </rPh>
    <rPh sb="10" eb="12">
      <t>ジカン</t>
    </rPh>
    <rPh sb="12" eb="13">
      <t>ナイ</t>
    </rPh>
    <rPh sb="26" eb="28">
      <t>タイオウ</t>
    </rPh>
    <phoneticPr fontId="12"/>
  </si>
  <si>
    <t>いその歯科クリニック</t>
    <rPh sb="3" eb="5">
      <t>シカ</t>
    </rPh>
    <phoneticPr fontId="12"/>
  </si>
  <si>
    <t>ISONO DENTAL CLINIC</t>
  </si>
  <si>
    <t>768-0051</t>
  </si>
  <si>
    <t>香川県観音寺市木之郷町柿ノ町118-1</t>
    <rPh sb="0" eb="3">
      <t>カガワケン</t>
    </rPh>
    <rPh sb="3" eb="7">
      <t>カンオンジシ</t>
    </rPh>
    <rPh sb="7" eb="11">
      <t>キノゴウチョウ</t>
    </rPh>
    <rPh sb="11" eb="12">
      <t>カキ</t>
    </rPh>
    <rPh sb="13" eb="14">
      <t>チョウ</t>
    </rPh>
    <phoneticPr fontId="12"/>
  </si>
  <si>
    <t>118-1 Kakinomachi,Kinogocho,Kanonji-shi,Kagawa-pref 768-0051</t>
  </si>
  <si>
    <t>0875-57-1550</t>
  </si>
  <si>
    <t>月/火/水/木/金:9:00-13:00,15:00-19:00</t>
    <rPh sb="0" eb="1">
      <t>ガツ</t>
    </rPh>
    <rPh sb="6" eb="7">
      <t>モク</t>
    </rPh>
    <phoneticPr fontId="12"/>
  </si>
  <si>
    <t>さいとう歯科医院</t>
    <rPh sb="4" eb="6">
      <t>シカ</t>
    </rPh>
    <rPh sb="6" eb="8">
      <t>イイン</t>
    </rPh>
    <phoneticPr fontId="12"/>
  </si>
  <si>
    <t>SAITO DENTAL CLINIC</t>
  </si>
  <si>
    <t>768-0052</t>
  </si>
  <si>
    <t>香川県観音寺市栗井町出晴391-1</t>
    <rPh sb="0" eb="3">
      <t>カガワケン</t>
    </rPh>
    <rPh sb="3" eb="7">
      <t>カンオンジシ</t>
    </rPh>
    <rPh sb="7" eb="9">
      <t>クリイ</t>
    </rPh>
    <rPh sb="9" eb="10">
      <t>マチ</t>
    </rPh>
    <rPh sb="10" eb="11">
      <t>デ</t>
    </rPh>
    <rPh sb="11" eb="12">
      <t>ハ</t>
    </rPh>
    <phoneticPr fontId="12"/>
  </si>
  <si>
    <t>391-1,Awai town,Kanonji-shi,Kagawa prefecture,768-0052</t>
  </si>
  <si>
    <t>0875-27-9328</t>
  </si>
  <si>
    <t>月・火・水・金：9：00～12：00、14：00～18：00
土：9：00～12：00、13：30～16：30
木・日・祝日：休診</t>
    <rPh sb="0" eb="1">
      <t>ゲツ</t>
    </rPh>
    <rPh sb="2" eb="3">
      <t>カ</t>
    </rPh>
    <rPh sb="4" eb="5">
      <t>スイ</t>
    </rPh>
    <rPh sb="6" eb="7">
      <t>キン</t>
    </rPh>
    <rPh sb="31" eb="32">
      <t>ド</t>
    </rPh>
    <rPh sb="56" eb="57">
      <t>モク</t>
    </rPh>
    <rPh sb="58" eb="59">
      <t>ニチ</t>
    </rPh>
    <rPh sb="60" eb="61">
      <t>シュク</t>
    </rPh>
    <rPh sb="61" eb="62">
      <t>ジツ</t>
    </rPh>
    <rPh sb="63" eb="65">
      <t>キュウシン</t>
    </rPh>
    <phoneticPr fontId="12"/>
  </si>
  <si>
    <t>おおした歯科医院</t>
    <rPh sb="4" eb="6">
      <t>シカ</t>
    </rPh>
    <rPh sb="6" eb="8">
      <t>イイン</t>
    </rPh>
    <phoneticPr fontId="12"/>
  </si>
  <si>
    <t>Oshita dental clinic</t>
  </si>
  <si>
    <t>769-1101</t>
  </si>
  <si>
    <t>香川県三豊市詫間町詫間3912-1</t>
    <rPh sb="0" eb="3">
      <t>カガワケン</t>
    </rPh>
    <rPh sb="3" eb="6">
      <t>ミトヨシ</t>
    </rPh>
    <rPh sb="6" eb="9">
      <t>タクマチョウ</t>
    </rPh>
    <rPh sb="9" eb="11">
      <t>タクマ</t>
    </rPh>
    <phoneticPr fontId="12"/>
  </si>
  <si>
    <t>3912-1 Takuma-cho,Mitoyo-shi,Kagawa prefecture,769-1101</t>
  </si>
  <si>
    <t>0875-83-7106</t>
  </si>
  <si>
    <t xml:space="preserve">月/火/水/金9:00～18:30 土9:00～17:00 </t>
    <rPh sb="0" eb="1">
      <t>ツキ</t>
    </rPh>
    <rPh sb="2" eb="3">
      <t>カ</t>
    </rPh>
    <rPh sb="4" eb="5">
      <t>スイ</t>
    </rPh>
    <rPh sb="6" eb="7">
      <t>キン</t>
    </rPh>
    <rPh sb="18" eb="19">
      <t>ツチ</t>
    </rPh>
    <phoneticPr fontId="12"/>
  </si>
  <si>
    <t>歯科：スマホの通訳アプリ対応の言語</t>
    <phoneticPr fontId="1"/>
  </si>
  <si>
    <t>VISA/JCB/Master Card/アメリカンエクスプレス/ダイナースクラブ</t>
    <phoneticPr fontId="1"/>
  </si>
  <si>
    <t>電子マネー（iD/WAON/交通系等）/QRコード決済（ｄ払い/PayPay等）</t>
    <phoneticPr fontId="1"/>
  </si>
  <si>
    <t>初期救急医療機関</t>
    <rPh sb="0" eb="8">
      <t>ショキキュウキュウイリョウキカン</t>
    </rPh>
    <phoneticPr fontId="12"/>
  </si>
  <si>
    <t>音声通訳あり/タブレット端末対応言語にて対応可</t>
    <rPh sb="0" eb="2">
      <t>オンセイ</t>
    </rPh>
    <rPh sb="2" eb="4">
      <t>ツウヤク</t>
    </rPh>
    <rPh sb="12" eb="14">
      <t>タンマツ</t>
    </rPh>
    <rPh sb="14" eb="16">
      <t>タイオウ</t>
    </rPh>
    <rPh sb="16" eb="18">
      <t>ゲンゴ</t>
    </rPh>
    <rPh sb="20" eb="22">
      <t>タイオウ</t>
    </rPh>
    <rPh sb="22" eb="23">
      <t>カ</t>
    </rPh>
    <phoneticPr fontId="12"/>
  </si>
  <si>
    <t>医療法人社団　はまだ歯科・矯正クリニック</t>
    <rPh sb="0" eb="2">
      <t>イリョウ</t>
    </rPh>
    <rPh sb="2" eb="4">
      <t>ホウジン</t>
    </rPh>
    <rPh sb="4" eb="6">
      <t>シャダン</t>
    </rPh>
    <rPh sb="10" eb="12">
      <t>シカ</t>
    </rPh>
    <rPh sb="13" eb="15">
      <t>キョウセイ</t>
    </rPh>
    <phoneticPr fontId="12"/>
  </si>
  <si>
    <t>Hamada Dental・Orthodontic clinic</t>
  </si>
  <si>
    <t>769-1501</t>
  </si>
  <si>
    <t>香川県三豊市豊中町比地大2624-6</t>
    <rPh sb="0" eb="3">
      <t>カガワケン</t>
    </rPh>
    <rPh sb="3" eb="6">
      <t>ミトヨシ</t>
    </rPh>
    <rPh sb="6" eb="8">
      <t>トヨナカ</t>
    </rPh>
    <rPh sb="8" eb="9">
      <t>チョウ</t>
    </rPh>
    <rPh sb="9" eb="12">
      <t>ヒジダイ</t>
    </rPh>
    <phoneticPr fontId="12"/>
  </si>
  <si>
    <t>2624-6 Toyonaka-cho,Hijidai,Mitoyo-shi,Kagawa prefecture,769-1501</t>
  </si>
  <si>
    <t>0875-62-3500</t>
  </si>
  <si>
    <t>月/火/木/金/土:9:00-12:00</t>
    <rPh sb="0" eb="1">
      <t>ゲツ</t>
    </rPh>
    <rPh sb="2" eb="3">
      <t>カ</t>
    </rPh>
    <rPh sb="4" eb="5">
      <t>モク</t>
    </rPh>
    <rPh sb="6" eb="7">
      <t>キン</t>
    </rPh>
    <rPh sb="8" eb="9">
      <t>ド</t>
    </rPh>
    <phoneticPr fontId="12"/>
  </si>
  <si>
    <t>http://www/dr-hama.jp/</t>
  </si>
  <si>
    <t>歯科：英語等、タブレット端末対応言語</t>
    <rPh sb="0" eb="1">
      <t xml:space="preserve">シカ </t>
    </rPh>
    <phoneticPr fontId="12"/>
  </si>
  <si>
    <t>音声通訳あり/英語等、タブレット端末対応言語にて対応可</t>
    <rPh sb="0" eb="2">
      <t>オンセイ</t>
    </rPh>
    <rPh sb="2" eb="4">
      <t>ツウヤク</t>
    </rPh>
    <rPh sb="7" eb="9">
      <t>エイゴ</t>
    </rPh>
    <rPh sb="9" eb="10">
      <t>ナド</t>
    </rPh>
    <rPh sb="16" eb="18">
      <t>タンマツ</t>
    </rPh>
    <rPh sb="18" eb="20">
      <t>タイオウ</t>
    </rPh>
    <rPh sb="20" eb="22">
      <t>ゲンゴ</t>
    </rPh>
    <rPh sb="24" eb="26">
      <t>タイオウ</t>
    </rPh>
    <rPh sb="26" eb="27">
      <t>カ</t>
    </rPh>
    <phoneticPr fontId="12"/>
  </si>
  <si>
    <t>38愛媛県</t>
    <phoneticPr fontId="26"/>
  </si>
  <si>
    <t>ＨＩＴＯ病院</t>
    <rPh sb="4" eb="6">
      <t>ビョウイン</t>
    </rPh>
    <phoneticPr fontId="16"/>
  </si>
  <si>
    <t>HITO hospital</t>
  </si>
  <si>
    <t>799-0121</t>
  </si>
  <si>
    <t>四国中央市上分町７８８－１</t>
  </si>
  <si>
    <t>1-788 Kamibuncho Shikoku Chuo City</t>
    <phoneticPr fontId="1"/>
  </si>
  <si>
    <t>0896-58-2222</t>
  </si>
  <si>
    <t>7:30～11:30、13:00～17:00</t>
    <phoneticPr fontId="1"/>
  </si>
  <si>
    <t>hｔｔｐ//hito-medical.jp</t>
    <phoneticPr fontId="1"/>
  </si>
  <si>
    <t>救急科　EN総合診療科　EN</t>
    <rPh sb="0" eb="2">
      <t>キュウキュウ</t>
    </rPh>
    <rPh sb="2" eb="3">
      <t>カ</t>
    </rPh>
    <rPh sb="6" eb="8">
      <t>ソウゴウ</t>
    </rPh>
    <rPh sb="8" eb="11">
      <t>シンリョウカ</t>
    </rPh>
    <phoneticPr fontId="15"/>
  </si>
  <si>
    <t>病院</t>
    <rPh sb="0" eb="2">
      <t>ビョウイン</t>
    </rPh>
    <phoneticPr fontId="15"/>
  </si>
  <si>
    <t>二次</t>
    <rPh sb="0" eb="2">
      <t>ニジ</t>
    </rPh>
    <phoneticPr fontId="15"/>
  </si>
  <si>
    <t>県立新居浜病院</t>
    <rPh sb="0" eb="2">
      <t>ケンリツ</t>
    </rPh>
    <rPh sb="2" eb="5">
      <t>ニイハマ</t>
    </rPh>
    <rPh sb="5" eb="7">
      <t>ビョウイン</t>
    </rPh>
    <phoneticPr fontId="15"/>
  </si>
  <si>
    <t>EhimePrefecturalNiihamaHospital</t>
  </si>
  <si>
    <t>792-0042</t>
  </si>
  <si>
    <t>新居浜市本郷３－１－１</t>
  </si>
  <si>
    <t>3-1-1Hongou,Niihama,Ehime,792-0042</t>
  </si>
  <si>
    <t>0897-43-6161</t>
  </si>
  <si>
    <t>月-金:8:30-11:00
13:30-16:00</t>
    <phoneticPr fontId="1"/>
  </si>
  <si>
    <t>http://www.eph.pref.ehime.jp/epnh/(日本語）</t>
    <rPh sb="35" eb="38">
      <t>ニホンゴ</t>
    </rPh>
    <phoneticPr fontId="15"/>
  </si>
  <si>
    <t>救急科：EN（機器による通訳）_x000D_</t>
    <rPh sb="7" eb="9">
      <t>キキ</t>
    </rPh>
    <rPh sb="12" eb="14">
      <t>ツウヤク</t>
    </rPh>
    <phoneticPr fontId="15"/>
  </si>
  <si>
    <t>VISA、MasterCard、JCB、Ａｍｅｒｉｃａｎ　Ｅｘｐｒｅｓｓ、Diners Club</t>
    <phoneticPr fontId="1"/>
  </si>
  <si>
    <t>三次</t>
    <rPh sb="0" eb="2">
      <t>サンジ</t>
    </rPh>
    <phoneticPr fontId="15"/>
  </si>
  <si>
    <t>愛媛労災病院</t>
    <rPh sb="0" eb="2">
      <t>エヒメ</t>
    </rPh>
    <rPh sb="2" eb="4">
      <t>ロウサイ</t>
    </rPh>
    <rPh sb="4" eb="6">
      <t>ビョウイン</t>
    </rPh>
    <phoneticPr fontId="16"/>
  </si>
  <si>
    <t xml:space="preserve">Japan Organization of Occupational Health and Safety Ehime Rosai Hospital </t>
    <phoneticPr fontId="1"/>
  </si>
  <si>
    <t>792-8550</t>
  </si>
  <si>
    <t>新居浜市南小松原町１３－２７</t>
  </si>
  <si>
    <t>13-27　Minamikomatubara-cho　Niihama-shi　
Ehime-ken　792-8550</t>
    <phoneticPr fontId="1"/>
  </si>
  <si>
    <t>0897-33-6191</t>
  </si>
  <si>
    <t>月ｰ金：8:15-11:30、13:00-16:00
土、日、祝日：休診
（予約患者、急患はこの限りではない。）</t>
    <phoneticPr fontId="1"/>
  </si>
  <si>
    <t>https://www.ehimeh.johas.go.jp/　（日本語）</t>
    <rPh sb="33" eb="36">
      <t>ニホンゴ</t>
    </rPh>
    <phoneticPr fontId="15"/>
  </si>
  <si>
    <t>産婦人科：En総合診療科：EN</t>
    <rPh sb="0" eb="4">
      <t>サンフジンカ</t>
    </rPh>
    <rPh sb="7" eb="9">
      <t>ソウゴウ</t>
    </rPh>
    <rPh sb="9" eb="12">
      <t>シンリョウカ</t>
    </rPh>
    <phoneticPr fontId="15"/>
  </si>
  <si>
    <t>済生会西条病院</t>
    <rPh sb="0" eb="3">
      <t>サイセイカイ</t>
    </rPh>
    <rPh sb="3" eb="5">
      <t>サイジョウ</t>
    </rPh>
    <rPh sb="5" eb="7">
      <t>ビョウイン</t>
    </rPh>
    <phoneticPr fontId="28"/>
  </si>
  <si>
    <t>SaiseikaiSaijoHospital</t>
  </si>
  <si>
    <t>793-0027</t>
  </si>
  <si>
    <t>西条市朔日市２６９番地１</t>
  </si>
  <si>
    <t>269-1Tsuitachi,saijo,Ehime,793-0027</t>
  </si>
  <si>
    <t>0897-55-5100</t>
  </si>
  <si>
    <t>月-金:8:00-17:00_x000D_（一部診療科により異なる）
土日:8:00-12:00(第2、4土曜日を除く)
受付時間は、診療科により異なる</t>
    <rPh sb="16" eb="18">
      <t>イチブ</t>
    </rPh>
    <rPh sb="18" eb="21">
      <t>シンリョウカ</t>
    </rPh>
    <rPh sb="24" eb="25">
      <t>コト</t>
    </rPh>
    <phoneticPr fontId="15"/>
  </si>
  <si>
    <t>http://www.saiseikaisaijo.jp
(日本語)</t>
  </si>
  <si>
    <t>内科：EN_x000D_外科：EN整形外科：EN_x000D_循環器内科：EN眼科：EN泌尿器科：EN脳神経外科：EN（翻訳機による言語対応）ZH</t>
    <rPh sb="19" eb="22">
      <t>ジュンカンキ</t>
    </rPh>
    <rPh sb="22" eb="24">
      <t>ナイカ</t>
    </rPh>
    <rPh sb="27" eb="29">
      <t>ガンカ</t>
    </rPh>
    <rPh sb="32" eb="36">
      <t>ヒニョウキカ</t>
    </rPh>
    <rPh sb="39" eb="42">
      <t>ノウシンケイ</t>
    </rPh>
    <rPh sb="42" eb="44">
      <t>ゲカ</t>
    </rPh>
    <rPh sb="48" eb="51">
      <t>ホンヤクキ</t>
    </rPh>
    <rPh sb="54" eb="58">
      <t>ゲンゴタイオウ</t>
    </rPh>
    <phoneticPr fontId="15"/>
  </si>
  <si>
    <t>VISA、MASTER、DinersClub、JCB、Ａｍｅｒｉｃａｎ　Ｅｘｐｒｅｓｓ</t>
    <phoneticPr fontId="1"/>
  </si>
  <si>
    <t>県立今治病院</t>
    <rPh sb="0" eb="2">
      <t>ケンリツ</t>
    </rPh>
    <rPh sb="2" eb="4">
      <t>イマバリ</t>
    </rPh>
    <rPh sb="4" eb="6">
      <t>ビョウイン</t>
    </rPh>
    <phoneticPr fontId="49"/>
  </si>
  <si>
    <t xml:space="preserve">Ehime Prefectural Imabari Hospital </t>
  </si>
  <si>
    <t>794-0006</t>
  </si>
  <si>
    <t>今治市石井町四丁目５番５号</t>
    <rPh sb="6" eb="9">
      <t>ヨンチョウメ</t>
    </rPh>
    <rPh sb="10" eb="11">
      <t>バン</t>
    </rPh>
    <rPh sb="12" eb="13">
      <t>ゴウ</t>
    </rPh>
    <phoneticPr fontId="15"/>
  </si>
  <si>
    <t>4-5-5 Ishiicho,Imabari-shi,Ehime-ken　
794-0006 Japan</t>
    <phoneticPr fontId="1"/>
  </si>
  <si>
    <t>0898-32-7111</t>
  </si>
  <si>
    <t>月-金： 8:30-11:00
診療科によって、外来診察日、受付時間が異なり、紹介患者・予約患者等の制限あり。</t>
    <rPh sb="16" eb="18">
      <t>シンリョウ</t>
    </rPh>
    <rPh sb="18" eb="19">
      <t>カ</t>
    </rPh>
    <rPh sb="24" eb="26">
      <t>ガイライ</t>
    </rPh>
    <rPh sb="26" eb="29">
      <t>シンサツビ</t>
    </rPh>
    <rPh sb="30" eb="32">
      <t>ウケツケ</t>
    </rPh>
    <rPh sb="32" eb="34">
      <t>ジカン</t>
    </rPh>
    <rPh sb="35" eb="36">
      <t>コト</t>
    </rPh>
    <rPh sb="39" eb="41">
      <t>ショウカイ</t>
    </rPh>
    <rPh sb="41" eb="43">
      <t>カンジャ</t>
    </rPh>
    <rPh sb="44" eb="46">
      <t>ヨヤク</t>
    </rPh>
    <rPh sb="46" eb="48">
      <t>カンジャ</t>
    </rPh>
    <rPh sb="48" eb="49">
      <t>ナド</t>
    </rPh>
    <rPh sb="50" eb="52">
      <t>セイゲン</t>
    </rPh>
    <phoneticPr fontId="15"/>
  </si>
  <si>
    <t>http://www.eph.pref.ehime.jp/epimah</t>
  </si>
  <si>
    <t>内科、外科、小児科、皮膚科、脳神経外科、泌尿器科、耳鼻咽喉科、産婦人科：翻訳機による言語対応</t>
    <rPh sb="0" eb="2">
      <t>ナイカ</t>
    </rPh>
    <rPh sb="3" eb="5">
      <t>ゲカ</t>
    </rPh>
    <rPh sb="6" eb="9">
      <t>ショウニカ</t>
    </rPh>
    <rPh sb="10" eb="13">
      <t>ヒフカ</t>
    </rPh>
    <rPh sb="14" eb="17">
      <t>ノウシンケイ</t>
    </rPh>
    <rPh sb="17" eb="19">
      <t>ゲカ</t>
    </rPh>
    <rPh sb="20" eb="24">
      <t>ヒニョウキカ</t>
    </rPh>
    <rPh sb="25" eb="27">
      <t>ジビ</t>
    </rPh>
    <rPh sb="27" eb="29">
      <t>インコウ</t>
    </rPh>
    <rPh sb="29" eb="30">
      <t>カ</t>
    </rPh>
    <rPh sb="31" eb="35">
      <t>サンフジンカ</t>
    </rPh>
    <rPh sb="36" eb="39">
      <t>ホンヤクキ</t>
    </rPh>
    <rPh sb="42" eb="44">
      <t>ゲンゴ</t>
    </rPh>
    <rPh sb="44" eb="46">
      <t>タイオウ</t>
    </rPh>
    <phoneticPr fontId="15"/>
  </si>
  <si>
    <t>県立中央病院</t>
    <rPh sb="0" eb="2">
      <t>ケンリツ</t>
    </rPh>
    <rPh sb="2" eb="4">
      <t>チュウオウ</t>
    </rPh>
    <rPh sb="4" eb="6">
      <t>ビョウイン</t>
    </rPh>
    <phoneticPr fontId="16"/>
  </si>
  <si>
    <t xml:space="preserve">Ehime Prefectural Central Hospital </t>
  </si>
  <si>
    <t>790-0024</t>
  </si>
  <si>
    <t>松山市春日町８３</t>
  </si>
  <si>
    <t xml:space="preserve">83 Kasugamachi, 
Matsuyama-shi, Ehime-ken 790-0024 
Japan </t>
    <phoneticPr fontId="1"/>
  </si>
  <si>
    <t>089-947-1111</t>
  </si>
  <si>
    <t>月-金08:30-11：00</t>
    <rPh sb="0" eb="1">
      <t>ツキ</t>
    </rPh>
    <rPh sb="2" eb="3">
      <t>キン</t>
    </rPh>
    <phoneticPr fontId="15"/>
  </si>
  <si>
    <t>http://www.eph.pref.ehime.jp/epch/index.html</t>
    <phoneticPr fontId="1"/>
  </si>
  <si>
    <t>救急科/翻訳機器による言語のみ</t>
    <rPh sb="0" eb="2">
      <t>キュウキュウ</t>
    </rPh>
    <rPh sb="2" eb="3">
      <t>カ</t>
    </rPh>
    <rPh sb="4" eb="6">
      <t>ホンヤク</t>
    </rPh>
    <rPh sb="6" eb="8">
      <t>キキ</t>
    </rPh>
    <rPh sb="11" eb="13">
      <t>ゲンゴ</t>
    </rPh>
    <phoneticPr fontId="15"/>
  </si>
  <si>
    <t>VISA、MasterCard、JCB、Ａｍｅｒｉｃａｎ　Ｅｘｐｒｅｓｓ、Diners Club、DISCOVER</t>
    <phoneticPr fontId="1"/>
  </si>
  <si>
    <t>○</t>
    <phoneticPr fontId="15"/>
  </si>
  <si>
    <t>機器による通訳/平日８時半から１７時まで</t>
    <rPh sb="0" eb="2">
      <t>キキ</t>
    </rPh>
    <rPh sb="5" eb="7">
      <t>ツウヤク</t>
    </rPh>
    <rPh sb="8" eb="10">
      <t>ヘイジツ</t>
    </rPh>
    <rPh sb="11" eb="13">
      <t>ジハン</t>
    </rPh>
    <rPh sb="17" eb="18">
      <t>ジ</t>
    </rPh>
    <phoneticPr fontId="15"/>
  </si>
  <si>
    <t>通訳機器の利用、国際交流センターなどの案内</t>
    <rPh sb="0" eb="2">
      <t>ツウヤク</t>
    </rPh>
    <rPh sb="2" eb="4">
      <t>キキ</t>
    </rPh>
    <rPh sb="5" eb="7">
      <t>リヨウ</t>
    </rPh>
    <rPh sb="8" eb="10">
      <t>コクサイ</t>
    </rPh>
    <rPh sb="10" eb="12">
      <t>コウリュウ</t>
    </rPh>
    <rPh sb="19" eb="21">
      <t>アンナイ</t>
    </rPh>
    <phoneticPr fontId="15"/>
  </si>
  <si>
    <t>松山赤十字病院</t>
    <phoneticPr fontId="1"/>
  </si>
  <si>
    <t>MatsuyamaRedCrossHospital</t>
  </si>
  <si>
    <t>790-8524</t>
  </si>
  <si>
    <t>松山市文京町１</t>
  </si>
  <si>
    <t>1Bunkyocho,Matsuyama,Ehime,790-8524</t>
  </si>
  <si>
    <t>089-924-1111</t>
  </si>
  <si>
    <t>http://www.matsuyama.jrc.or.jp(日本語)</t>
  </si>
  <si>
    <t>救急科、内科、外科、小児科、精神科、皮膚科、脳神経外科、泌尿器科、整形外科、眼科、耳鼻咽喉科、産科、婦人科、歯科、その他：POCKETALK対応言語(BO,TL,LO,PRSは非対応)</t>
    <rPh sb="0" eb="3">
      <t>キュウキュウカ</t>
    </rPh>
    <rPh sb="4" eb="6">
      <t>ナイカ</t>
    </rPh>
    <rPh sb="7" eb="9">
      <t>ゲカ</t>
    </rPh>
    <rPh sb="10" eb="13">
      <t>ショウニカ</t>
    </rPh>
    <rPh sb="14" eb="17">
      <t>セイシンカ</t>
    </rPh>
    <rPh sb="18" eb="21">
      <t>ヒフカ</t>
    </rPh>
    <rPh sb="22" eb="25">
      <t>ノウシンケイ</t>
    </rPh>
    <rPh sb="25" eb="27">
      <t>ゲカ</t>
    </rPh>
    <rPh sb="28" eb="32">
      <t>ヒニョウキカ</t>
    </rPh>
    <rPh sb="33" eb="37">
      <t>セイケイゲカ</t>
    </rPh>
    <rPh sb="38" eb="40">
      <t>ガンカ</t>
    </rPh>
    <rPh sb="41" eb="46">
      <t>ジビインコウカ</t>
    </rPh>
    <rPh sb="47" eb="49">
      <t>サンカ</t>
    </rPh>
    <rPh sb="50" eb="53">
      <t>フジンカ</t>
    </rPh>
    <rPh sb="54" eb="56">
      <t>シカ</t>
    </rPh>
    <rPh sb="59" eb="60">
      <t>ホカ</t>
    </rPh>
    <rPh sb="70" eb="72">
      <t>タイオウ</t>
    </rPh>
    <rPh sb="72" eb="74">
      <t>ゲンゴ</t>
    </rPh>
    <rPh sb="88" eb="91">
      <t>ヒタイオウ</t>
    </rPh>
    <phoneticPr fontId="15"/>
  </si>
  <si>
    <t>VISA、MASTER、
JCB、AMEX、
DinersClub</t>
    <phoneticPr fontId="1"/>
  </si>
  <si>
    <t>J-Debit、NICOSカード、DCCARD、イオンカード、三菱UFJカード</t>
    <rPh sb="31" eb="33">
      <t>ミツビシ</t>
    </rPh>
    <phoneticPr fontId="1"/>
  </si>
  <si>
    <t>POCKETALK（72言語）で対応</t>
    <rPh sb="12" eb="14">
      <t>ゲンゴ</t>
    </rPh>
    <rPh sb="16" eb="18">
      <t>タイオウ</t>
    </rPh>
    <phoneticPr fontId="15"/>
  </si>
  <si>
    <t>愛媛医療センター</t>
    <rPh sb="0" eb="2">
      <t>エヒメ</t>
    </rPh>
    <rPh sb="2" eb="4">
      <t>イリョウ</t>
    </rPh>
    <phoneticPr fontId="16"/>
  </si>
  <si>
    <t>National Hospital Organization Ehime Medical Centar</t>
  </si>
  <si>
    <t>791-0281</t>
  </si>
  <si>
    <t>愛媛県東温市横河原３６６番地</t>
    <rPh sb="0" eb="3">
      <t>エヒメケン</t>
    </rPh>
    <phoneticPr fontId="15"/>
  </si>
  <si>
    <t>366 yokogawara,toon-city,ehime-pref.,japan</t>
  </si>
  <si>
    <t>089-964-2411</t>
  </si>
  <si>
    <t>08:30-12:00,　13:00-16:00</t>
    <phoneticPr fontId="1"/>
  </si>
  <si>
    <t>https://ehime.hosp.go.jp</t>
  </si>
  <si>
    <t>呼吸器内科：EN循環器内科：EN</t>
    <rPh sb="0" eb="5">
      <t>コキュウキナイカ</t>
    </rPh>
    <rPh sb="8" eb="13">
      <t>ジュンカンキナイカ</t>
    </rPh>
    <phoneticPr fontId="15"/>
  </si>
  <si>
    <t>VISA,JCB,MASTER,Diners Club,AMEX,</t>
    <phoneticPr fontId="1"/>
  </si>
  <si>
    <t>JCHO宇和島病院</t>
    <rPh sb="4" eb="7">
      <t>ウワジマ</t>
    </rPh>
    <rPh sb="7" eb="9">
      <t>ビョウイン</t>
    </rPh>
    <phoneticPr fontId="16"/>
  </si>
  <si>
    <t>JCHO UwajimaHospital</t>
  </si>
  <si>
    <t>798-0053</t>
  </si>
  <si>
    <t>宇和島市賀古町２－１－３７</t>
  </si>
  <si>
    <t>2-1-37 Kakocho,Uwajima,Ehime,798-0053</t>
  </si>
  <si>
    <t>0895-22-5616</t>
  </si>
  <si>
    <t>月-金:8:30-12:00</t>
  </si>
  <si>
    <t>https://uwajima.jcho.go.jp</t>
  </si>
  <si>
    <t>内科：EN_x000D_外科：EN_x000D_整形外科：EN_x000D_</t>
    <phoneticPr fontId="1"/>
  </si>
  <si>
    <t>県立南宇和病院</t>
    <rPh sb="0" eb="2">
      <t>ケンリツ</t>
    </rPh>
    <rPh sb="2" eb="5">
      <t>ミナミウワ</t>
    </rPh>
    <rPh sb="5" eb="7">
      <t>ビョウイン</t>
    </rPh>
    <phoneticPr fontId="16"/>
  </si>
  <si>
    <t>MinamiuwaPrefecturalHospital</t>
  </si>
  <si>
    <t>798-4131</t>
  </si>
  <si>
    <t>南宇和郡愛南町城辺甲２４３３番地１</t>
    <phoneticPr fontId="1"/>
  </si>
  <si>
    <t>2433-1Jouhenkou,Ainan,Minamiuwa,Ehime,798-4131</t>
  </si>
  <si>
    <t>0895-72-1231</t>
  </si>
  <si>
    <t>http://www.eph.pref.ehime.jp/epsuh/(日本語)</t>
  </si>
  <si>
    <t>内科：ＥＮ、翻訳機による対応</t>
    <rPh sb="0" eb="2">
      <t>ナイカ</t>
    </rPh>
    <rPh sb="6" eb="9">
      <t>ホンヤクキ</t>
    </rPh>
    <rPh sb="12" eb="14">
      <t>タイオウ</t>
    </rPh>
    <phoneticPr fontId="15"/>
  </si>
  <si>
    <t>済生会今治病院</t>
    <phoneticPr fontId="1"/>
  </si>
  <si>
    <t>SaiseikaiImabariHospital</t>
  </si>
  <si>
    <t>799-1592</t>
  </si>
  <si>
    <t>今治市喜田村７丁目１番６号</t>
    <rPh sb="12" eb="13">
      <t>ゴウ</t>
    </rPh>
    <phoneticPr fontId="16"/>
  </si>
  <si>
    <t>7-1-6Kitamura,Imabari,Ehime,799-1592</t>
  </si>
  <si>
    <t>0898-47-2500</t>
  </si>
  <si>
    <t>月-金:8:00-12:00_x000D_（一部診療科により異なる）
土日:8:00-11:00(第2、4土曜日を除く)
受付時間は、診療科により異なる</t>
    <rPh sb="16" eb="18">
      <t>イチブ</t>
    </rPh>
    <rPh sb="18" eb="21">
      <t>シンリョウカ</t>
    </rPh>
    <rPh sb="24" eb="25">
      <t>コト</t>
    </rPh>
    <phoneticPr fontId="15"/>
  </si>
  <si>
    <t>http://www.imabari.saiseikai.or.jp(日本語)</t>
  </si>
  <si>
    <t>救急科：EN_x000D_内科：EN外科：EN小児科：EN皮膚科：EN
脳神経外科：EN泌尿器科：EN整形外科：ENその他：EN</t>
    <phoneticPr fontId="1"/>
  </si>
  <si>
    <t>i（あい）クリニック内科・呼吸器内科</t>
    <phoneticPr fontId="1"/>
  </si>
  <si>
    <t xml:space="preserve">i Clinic International Medicine and Radiology </t>
  </si>
  <si>
    <t>794-0826</t>
  </si>
  <si>
    <t>愛媛県今治市郷新屋敷町3-1-39</t>
  </si>
  <si>
    <t>3-1-39Goshinyashikicho,Imabari,Ehime,794-0826</t>
  </si>
  <si>
    <t>0898-22-1929</t>
  </si>
  <si>
    <t>月-金:8:30-12:00,14:00-17:30
土:8:30-11:30</t>
    <phoneticPr fontId="1"/>
  </si>
  <si>
    <t>http://iclinic-health.com/（日本語）
http://iclinic-health.com/english/（英語）</t>
    <rPh sb="27" eb="29">
      <t>ニホン</t>
    </rPh>
    <rPh sb="29" eb="30">
      <t>ゴ</t>
    </rPh>
    <rPh sb="67" eb="69">
      <t>エイゴ</t>
    </rPh>
    <phoneticPr fontId="15"/>
  </si>
  <si>
    <t>内科：ENその他：EN</t>
    <phoneticPr fontId="1"/>
  </si>
  <si>
    <t>診療所</t>
    <rPh sb="0" eb="3">
      <t>シンリョウショ</t>
    </rPh>
    <phoneticPr fontId="15"/>
  </si>
  <si>
    <t>松山笠置記念心臓血管病院</t>
    <phoneticPr fontId="1"/>
  </si>
  <si>
    <t>MatsuyamaCardiovascularMedicalCenter</t>
  </si>
  <si>
    <t>790-0023</t>
  </si>
  <si>
    <t xml:space="preserve">
愛媛県松山市末広町18-2</t>
  </si>
  <si>
    <t>18-2Suehiromachi,Matsuyama,Ehime,790-0023</t>
  </si>
  <si>
    <t>089-941-2288</t>
  </si>
  <si>
    <t>月/火/木/金:8:30-12:00,14:00-18:30、土/祝:9：00-12:30,14:00-19：00</t>
    <rPh sb="4" eb="5">
      <t>モク</t>
    </rPh>
    <phoneticPr fontId="15"/>
  </si>
  <si>
    <t>https://www.kasagi-hosp.jp(日本語)</t>
    <phoneticPr fontId="15"/>
  </si>
  <si>
    <t>救急科：EN、ZH、KO
内科：EN、ZH、KO
外科：EN、ZH、KO</t>
    <phoneticPr fontId="1"/>
  </si>
  <si>
    <t>paypay、aupay</t>
    <phoneticPr fontId="1"/>
  </si>
  <si>
    <t>富永ペインクリニック</t>
    <phoneticPr fontId="1"/>
  </si>
  <si>
    <t>TominagaPainClinic</t>
    <phoneticPr fontId="1"/>
  </si>
  <si>
    <t>790-0863</t>
  </si>
  <si>
    <t>愛媛県松山市此花町7-33</t>
  </si>
  <si>
    <t>7-33Konohanamachi,Matsuyama,Ehime,790-0863</t>
  </si>
  <si>
    <t>089-921-7711</t>
  </si>
  <si>
    <t>火-土:9:00-12:00、14:00-18:00</t>
    <rPh sb="0" eb="1">
      <t>ヒ</t>
    </rPh>
    <phoneticPr fontId="15"/>
  </si>
  <si>
    <t>http://www.tominaga-clinic.net(日本語)</t>
  </si>
  <si>
    <t>内科：EN整形外科：EN</t>
    <phoneticPr fontId="1"/>
  </si>
  <si>
    <t>VISA、MASTER、AMEX、JCB、DinersClub　※保険診療は現金払いのみ</t>
    <rPh sb="33" eb="37">
      <t>ホケンシンリョウ</t>
    </rPh>
    <rPh sb="38" eb="41">
      <t>ゲンキンバラ</t>
    </rPh>
    <phoneticPr fontId="1"/>
  </si>
  <si>
    <t>伊方町国民健康保険九町診療所</t>
    <phoneticPr fontId="1"/>
  </si>
  <si>
    <t>Ikata-cho Kucho Clinic</t>
  </si>
  <si>
    <t>796-0421</t>
  </si>
  <si>
    <t>愛媛県西宇和郡伊方町九町１番耕地597番地1</t>
  </si>
  <si>
    <t>1-597-1Kucho,Ikata-cho,Nishiuwa-gun,Ehime,
796-0421</t>
    <phoneticPr fontId="1"/>
  </si>
  <si>
    <t>0894-39-1050</t>
  </si>
  <si>
    <t>月-金:8:00-16:30</t>
    <phoneticPr fontId="1"/>
  </si>
  <si>
    <t>内科：EN外科：EN</t>
    <phoneticPr fontId="1"/>
  </si>
  <si>
    <t>市立宇和島病院</t>
    <phoneticPr fontId="1"/>
  </si>
  <si>
    <t>UwajimaCityHospital</t>
  </si>
  <si>
    <t>798-8510</t>
  </si>
  <si>
    <t>宇和島市御殿町１－１</t>
    <phoneticPr fontId="1"/>
  </si>
  <si>
    <t>1-1Gotenmachi,Uwajima,Ehime,798-8510</t>
  </si>
  <si>
    <t>0895-25-1111</t>
    <phoneticPr fontId="1"/>
  </si>
  <si>
    <t>月-金:8:30-12:00</t>
    <phoneticPr fontId="1"/>
  </si>
  <si>
    <t>http://www.uwajima-mh.jp/</t>
  </si>
  <si>
    <t>救急科：EN内科：EN外科：EN小児科：EN皮膚科：EN脳神経外科：EN整形外科：EN
眼科：EN耳鼻咽喉科：EN歯科：EN（その他の言語は翻訳アプリ等で対応）</t>
    <phoneticPr fontId="1"/>
  </si>
  <si>
    <t>善家脳神経クリニック</t>
    <phoneticPr fontId="1"/>
  </si>
  <si>
    <t>Zenke Neurosurgical Clinic</t>
  </si>
  <si>
    <t>798-0050</t>
  </si>
  <si>
    <t>愛媛県宇和島市堀端町2番39号</t>
  </si>
  <si>
    <t>2-39Horibatacho,Uwajima,Ehime,790-0050</t>
  </si>
  <si>
    <t>0895-22-1484</t>
  </si>
  <si>
    <t>月・火・木・金:8:30-12:10、13:30-17:00
水・土:8:30-12:10</t>
    <rPh sb="2" eb="3">
      <t>カ</t>
    </rPh>
    <rPh sb="4" eb="5">
      <t>モク</t>
    </rPh>
    <rPh sb="6" eb="7">
      <t>キン</t>
    </rPh>
    <rPh sb="31" eb="32">
      <t>スイ</t>
    </rPh>
    <phoneticPr fontId="1"/>
  </si>
  <si>
    <t>http://wwwc.pikara.ne.jp/zenke(日本語)</t>
    <phoneticPr fontId="1"/>
  </si>
  <si>
    <t>みかみ血管外科・静脈瘤クリニック</t>
    <rPh sb="3" eb="7">
      <t>ケッカンゲカ</t>
    </rPh>
    <rPh sb="8" eb="11">
      <t>ジョウミャクリュウ</t>
    </rPh>
    <phoneticPr fontId="1"/>
  </si>
  <si>
    <t>Mikami Vascular Surgery・Venous Tumor Clinic</t>
    <phoneticPr fontId="1"/>
  </si>
  <si>
    <t>790-0811</t>
    <phoneticPr fontId="1"/>
  </si>
  <si>
    <t>愛媛県松山市本町3丁目2-17 ライトフラッツビル1階</t>
    <rPh sb="0" eb="3">
      <t>エヒメケン</t>
    </rPh>
    <rPh sb="3" eb="6">
      <t>マツヤマシ</t>
    </rPh>
    <rPh sb="6" eb="8">
      <t>ホンマチ</t>
    </rPh>
    <rPh sb="9" eb="11">
      <t>チョウメ</t>
    </rPh>
    <rPh sb="26" eb="27">
      <t>カイ</t>
    </rPh>
    <phoneticPr fontId="1"/>
  </si>
  <si>
    <t>1st floor, Light Flats Building, 3-2-17 Honmachi, Matsuyama,Ehime</t>
    <phoneticPr fontId="1"/>
  </si>
  <si>
    <t>089-915-0701</t>
    <phoneticPr fontId="1"/>
  </si>
  <si>
    <t>月・金：9：00-19：00、火・水：9：00-17：00、土：9：00-12：00</t>
    <rPh sb="0" eb="1">
      <t>ゲツ</t>
    </rPh>
    <rPh sb="2" eb="3">
      <t>キン</t>
    </rPh>
    <rPh sb="15" eb="16">
      <t>カ</t>
    </rPh>
    <rPh sb="17" eb="18">
      <t>スイ</t>
    </rPh>
    <rPh sb="30" eb="31">
      <t>ド</t>
    </rPh>
    <phoneticPr fontId="1"/>
  </si>
  <si>
    <t>https://matsuyama-varix.com/</t>
  </si>
  <si>
    <t>血管外科：POCKETALK対応言語</t>
    <rPh sb="0" eb="4">
      <t>ケッカンゲカ</t>
    </rPh>
    <phoneticPr fontId="1"/>
  </si>
  <si>
    <t>39高知県</t>
    <phoneticPr fontId="56"/>
  </si>
  <si>
    <t>3901 安芸</t>
  </si>
  <si>
    <t>あき総合病院</t>
    <rPh sb="2" eb="4">
      <t>ソウゴウ</t>
    </rPh>
    <rPh sb="4" eb="6">
      <t>ビョウイン</t>
    </rPh>
    <phoneticPr fontId="60"/>
  </si>
  <si>
    <t>Aki General Hospital</t>
  </si>
  <si>
    <t>784-0027</t>
  </si>
  <si>
    <t>高知県安芸市宝永町3番33号</t>
    <rPh sb="0" eb="3">
      <t>コウチケン</t>
    </rPh>
    <rPh sb="3" eb="6">
      <t>アキシ</t>
    </rPh>
    <rPh sb="6" eb="9">
      <t>ホウエイチョウ</t>
    </rPh>
    <rPh sb="10" eb="11">
      <t>バン</t>
    </rPh>
    <rPh sb="13" eb="14">
      <t>ゴウ</t>
    </rPh>
    <phoneticPr fontId="60"/>
  </si>
  <si>
    <t>3-33,Hoeicho,Aki-City,Kochi-Prefecture,784-0027,Japan</t>
  </si>
  <si>
    <t>0887-34-3111</t>
  </si>
  <si>
    <t>月-金:8:30-11:30（救急外来24時間対応)
土日祝日：救急外来24時間対応</t>
  </si>
  <si>
    <t>http://www.pref.kochi.lg.jp/aki/（日本語）</t>
    <rPh sb="33" eb="36">
      <t>ニホンゴ</t>
    </rPh>
    <phoneticPr fontId="60"/>
  </si>
  <si>
    <t>救急科、内科、外科、小児科、精神科、皮膚科、脳神経外科、泌尿器科、整形外科、眼科、耳鼻咽喉科、産科、婦人科、その他
対応可能言語（全診療科）
EN,ZH,KO,RU,ID,MS,ES,PT,FR,DE,
TL,NE,VI,TH,IT,KM</t>
    <rPh sb="0" eb="3">
      <t>キュウキュウカ</t>
    </rPh>
    <rPh sb="4" eb="6">
      <t>ナイカ</t>
    </rPh>
    <rPh sb="7" eb="9">
      <t>ゲカ</t>
    </rPh>
    <rPh sb="10" eb="13">
      <t>ショウニカ</t>
    </rPh>
    <rPh sb="14" eb="17">
      <t>セイシンカ</t>
    </rPh>
    <rPh sb="18" eb="21">
      <t>ヒフカ</t>
    </rPh>
    <rPh sb="22" eb="25">
      <t>ノウシンケイ</t>
    </rPh>
    <rPh sb="25" eb="27">
      <t>ゲカ</t>
    </rPh>
    <rPh sb="28" eb="32">
      <t>ヒニョウキカ</t>
    </rPh>
    <rPh sb="33" eb="35">
      <t>セイケイ</t>
    </rPh>
    <rPh sb="35" eb="37">
      <t>ゲカ</t>
    </rPh>
    <rPh sb="38" eb="40">
      <t>ガンカ</t>
    </rPh>
    <rPh sb="41" eb="43">
      <t>ジビ</t>
    </rPh>
    <rPh sb="43" eb="46">
      <t>インコウカ</t>
    </rPh>
    <rPh sb="47" eb="49">
      <t>サンカ</t>
    </rPh>
    <rPh sb="50" eb="53">
      <t>フジンカ</t>
    </rPh>
    <rPh sb="56" eb="57">
      <t>タ</t>
    </rPh>
    <rPh sb="59" eb="61">
      <t>タイオウ</t>
    </rPh>
    <rPh sb="61" eb="63">
      <t>カノウ</t>
    </rPh>
    <rPh sb="63" eb="65">
      <t>ゲンゴ</t>
    </rPh>
    <rPh sb="66" eb="67">
      <t>ゼン</t>
    </rPh>
    <rPh sb="67" eb="70">
      <t>シンリョウカ</t>
    </rPh>
    <phoneticPr fontId="60"/>
  </si>
  <si>
    <t>第二次救急医療機関</t>
    <rPh sb="0" eb="1">
      <t>ダイ</t>
    </rPh>
    <rPh sb="1" eb="2">
      <t>ニ</t>
    </rPh>
    <rPh sb="2" eb="3">
      <t>ジ</t>
    </rPh>
    <rPh sb="3" eb="5">
      <t>キュウキュウ</t>
    </rPh>
    <rPh sb="5" eb="7">
      <t>イリョウ</t>
    </rPh>
    <rPh sb="7" eb="9">
      <t>キカン</t>
    </rPh>
    <phoneticPr fontId="60"/>
  </si>
  <si>
    <t>POCKETALKで対応可能な言語/24時間</t>
    <rPh sb="10" eb="12">
      <t>タイオウ</t>
    </rPh>
    <rPh sb="12" eb="14">
      <t>カノウ</t>
    </rPh>
    <rPh sb="15" eb="17">
      <t>ゲンゴ</t>
    </rPh>
    <rPh sb="20" eb="22">
      <t>ジカン</t>
    </rPh>
    <phoneticPr fontId="60"/>
  </si>
  <si>
    <t>3902 中央</t>
  </si>
  <si>
    <t>愛宕病院</t>
    <rPh sb="0" eb="2">
      <t>アタゴ</t>
    </rPh>
    <rPh sb="2" eb="4">
      <t>ビョウイン</t>
    </rPh>
    <phoneticPr fontId="60"/>
  </si>
  <si>
    <t>Atago Hospital</t>
  </si>
  <si>
    <t>780-0051</t>
  </si>
  <si>
    <t>高知県高知市愛宕町1丁目1-13</t>
    <rPh sb="0" eb="3">
      <t>コウチケン</t>
    </rPh>
    <rPh sb="3" eb="6">
      <t>コウチシ</t>
    </rPh>
    <rPh sb="6" eb="9">
      <t>アタゴマチ</t>
    </rPh>
    <rPh sb="10" eb="12">
      <t>チョウメ</t>
    </rPh>
    <phoneticPr fontId="55"/>
  </si>
  <si>
    <t>1-1-13,Atago-Town,Kochi-City,Kochi-Prefecture,780-0051,Japan</t>
  </si>
  <si>
    <t>088-823-3301</t>
  </si>
  <si>
    <t>月-金:8:30-16:30（救急外来24時間365日対応)</t>
  </si>
  <si>
    <t>http://www.atago-hp.or.jp
（日本語）</t>
  </si>
  <si>
    <r>
      <t>内科、外科、整形外科、脳神経外科、婦人科、リハビリテ―ション科、眼科、心療内科・精神科、泌尿器科、皮膚科、耳鼻咽喉科</t>
    </r>
    <r>
      <rPr>
        <sz val="12"/>
        <rFont val="ＭＳ Ｐゴシック"/>
        <family val="3"/>
        <charset val="128"/>
      </rPr>
      <t>、救急科、美容外科
対応可能言語（全診療科）
EN,ZH,KO,RU,ID,MS,ES,PT,FR,DE,
TL,NE,VI,TH,IT,KM,MN,MY</t>
    </r>
    <rPh sb="63" eb="65">
      <t>ビヨウ</t>
    </rPh>
    <rPh sb="65" eb="67">
      <t>ゲカ</t>
    </rPh>
    <phoneticPr fontId="55"/>
  </si>
  <si>
    <t>VISA,JCB</t>
  </si>
  <si>
    <t>第二次救急医療機関</t>
    <rPh sb="0" eb="1">
      <t>ダイ</t>
    </rPh>
    <rPh sb="1" eb="3">
      <t>ニジ</t>
    </rPh>
    <rPh sb="3" eb="5">
      <t>キュウキュウ</t>
    </rPh>
    <rPh sb="5" eb="7">
      <t>イリョウ</t>
    </rPh>
    <rPh sb="7" eb="9">
      <t>キカン</t>
    </rPh>
    <phoneticPr fontId="55"/>
  </si>
  <si>
    <t>EN,ZH,KO,RU,ID,MS,ES,PT,FR,DE,
TL,NE,VI,TH,IT,KM,MN,MY
月-金:9:00-17:00（救急外来24時間365日対応)</t>
  </si>
  <si>
    <t>大川内科</t>
  </si>
  <si>
    <t>OkawaClinic</t>
  </si>
  <si>
    <t>781-8006</t>
  </si>
  <si>
    <t>高知県高知市萩町1丁目6番52号</t>
  </si>
  <si>
    <r>
      <t>1-6-52,Hagi-machi,Kochi-City,Kochi-Prefecture,Japan</t>
    </r>
    <r>
      <rPr>
        <sz val="12"/>
        <color theme="1"/>
        <rFont val="ＭＳ Ｐゴシック"/>
        <family val="3"/>
        <charset val="128"/>
      </rPr>
      <t>781-8006</t>
    </r>
  </si>
  <si>
    <t>088-855-7717</t>
  </si>
  <si>
    <t>月火水金8:45-12:40・14:45-17:40（金のみ18:40迄）木土8:45-12:40</t>
  </si>
  <si>
    <t>http://www.ookawa-naika.jp(日本語)</t>
  </si>
  <si>
    <t>診療所</t>
    <rPh sb="0" eb="3">
      <t>シンリョウジョ</t>
    </rPh>
    <phoneticPr fontId="60"/>
  </si>
  <si>
    <t>初期救急医療機関</t>
    <rPh sb="0" eb="2">
      <t>ショキ</t>
    </rPh>
    <rPh sb="2" eb="4">
      <t>キュウキュウ</t>
    </rPh>
    <rPh sb="4" eb="6">
      <t>イリョウ</t>
    </rPh>
    <rPh sb="6" eb="8">
      <t>キカン</t>
    </rPh>
    <phoneticPr fontId="60"/>
  </si>
  <si>
    <t>英語を話せる医師による外来：EN
/月火水金9:00-13:00・15:00-18:00（金のみ19:00迄）木土9:00-13:00</t>
    <rPh sb="3" eb="4">
      <t>ハナ</t>
    </rPh>
    <rPh sb="6" eb="8">
      <t>イシ</t>
    </rPh>
    <rPh sb="11" eb="13">
      <t>ガイライ</t>
    </rPh>
    <phoneticPr fontId="60"/>
  </si>
  <si>
    <t>3903 高幡</t>
  </si>
  <si>
    <t>くぼかわ病院</t>
    <rPh sb="4" eb="6">
      <t>ビョウイン</t>
    </rPh>
    <phoneticPr fontId="60"/>
  </si>
  <si>
    <t>Kubokawa Hospital</t>
  </si>
  <si>
    <t>786-0002</t>
  </si>
  <si>
    <t>高知県高岡郡四万十町見付　　　　　902-1</t>
    <rPh sb="0" eb="3">
      <t>コウチケン</t>
    </rPh>
    <rPh sb="3" eb="6">
      <t>タカオカグン</t>
    </rPh>
    <rPh sb="6" eb="10">
      <t>シマントチョウ</t>
    </rPh>
    <rPh sb="10" eb="12">
      <t>ミツケ</t>
    </rPh>
    <phoneticPr fontId="60"/>
  </si>
  <si>
    <t>902-1,Mitsuke,Shimanto-Town,Takaoka-District,Kochi-Prefecture,786-0002,Japan</t>
  </si>
  <si>
    <t>0880-22-1111</t>
  </si>
  <si>
    <t>月-金:7:30-11:30、14:00-16:00（救急外来24時間対応)
土日祝日：救急外来24時間対応</t>
    <rPh sb="27" eb="29">
      <t>キュウキュウ</t>
    </rPh>
    <rPh sb="29" eb="31">
      <t>ガイライ</t>
    </rPh>
    <rPh sb="33" eb="35">
      <t>ジカン</t>
    </rPh>
    <rPh sb="35" eb="37">
      <t>タイオウ</t>
    </rPh>
    <rPh sb="39" eb="41">
      <t>ドニチ</t>
    </rPh>
    <rPh sb="41" eb="43">
      <t>シュクジツ</t>
    </rPh>
    <phoneticPr fontId="61"/>
  </si>
  <si>
    <t>http://www.kawamurakai.com
 (日本語)</t>
    <rPh sb="29" eb="32">
      <t>ニホンゴ</t>
    </rPh>
    <phoneticPr fontId="61"/>
  </si>
  <si>
    <t>内科：EN
外科：EN
整形外科：EN
脳神経外科：EN
泌尿器科：EN
麻酔科：EN
皮膚科：EN</t>
    <rPh sb="6" eb="8">
      <t>ゲカ</t>
    </rPh>
    <rPh sb="12" eb="14">
      <t>セイケイ</t>
    </rPh>
    <rPh sb="14" eb="16">
      <t>ゲカ</t>
    </rPh>
    <rPh sb="20" eb="23">
      <t>ノウシンケイ</t>
    </rPh>
    <rPh sb="23" eb="25">
      <t>ゲカ</t>
    </rPh>
    <rPh sb="29" eb="33">
      <t>ヒニョウキカ</t>
    </rPh>
    <rPh sb="37" eb="40">
      <t>マスイカ</t>
    </rPh>
    <rPh sb="44" eb="47">
      <t>ヒフカ</t>
    </rPh>
    <phoneticPr fontId="60"/>
  </si>
  <si>
    <t>VISA、MASTER
JCB</t>
  </si>
  <si>
    <t>英語を話せる医師による外来：EN
/月-金:9:00-17:00（救急外来24時間対応)
土日祝日:救急外来24時間対応</t>
    <rPh sb="3" eb="4">
      <t>ハナ</t>
    </rPh>
    <rPh sb="6" eb="8">
      <t>イシ</t>
    </rPh>
    <rPh sb="11" eb="13">
      <t>ガイライ</t>
    </rPh>
    <phoneticPr fontId="60"/>
  </si>
  <si>
    <t>高知県・高知市病院企業団立高知医療センター</t>
  </si>
  <si>
    <t>KochiHealthSciencesCenter</t>
  </si>
  <si>
    <t>781-8555</t>
  </si>
  <si>
    <t>高知県高知市池2125番地1</t>
    <rPh sb="0" eb="3">
      <t>コウチケン</t>
    </rPh>
    <rPh sb="3" eb="6">
      <t>コウチシ</t>
    </rPh>
    <rPh sb="6" eb="7">
      <t>イケ</t>
    </rPh>
    <rPh sb="11" eb="13">
      <t>バンチ</t>
    </rPh>
    <phoneticPr fontId="60"/>
  </si>
  <si>
    <t>2125-1,Ike,Kochi-City,Kochi-Prefecture,781-8555,Japan</t>
  </si>
  <si>
    <t>088-837-3000</t>
  </si>
  <si>
    <t>月-金:8:00-16:00
土日祝日:救急外来24時間対応</t>
    <rPh sb="0" eb="1">
      <t>ツキ</t>
    </rPh>
    <rPh sb="2" eb="3">
      <t>キン</t>
    </rPh>
    <rPh sb="15" eb="17">
      <t>ドニチ</t>
    </rPh>
    <rPh sb="17" eb="18">
      <t>シュク</t>
    </rPh>
    <rPh sb="18" eb="19">
      <t>ジツ</t>
    </rPh>
    <rPh sb="20" eb="22">
      <t>キュウキュウ</t>
    </rPh>
    <rPh sb="22" eb="24">
      <t>ガイライ</t>
    </rPh>
    <rPh sb="26" eb="28">
      <t>ジカン</t>
    </rPh>
    <rPh sb="28" eb="30">
      <t>タイオウ</t>
    </rPh>
    <phoneticPr fontId="60"/>
  </si>
  <si>
    <t>https://www2.khsc.or.jp/
（日本語）</t>
    <rPh sb="26" eb="29">
      <t>ニホンゴ</t>
    </rPh>
    <phoneticPr fontId="60"/>
  </si>
  <si>
    <t>救急科、内科、外科、小児科、
精神科、皮膚科、脳神経外科、
泌尿器科、整形外科、眼科、
耳鼻咽喉科、産科、婦人科、
歯科、その他
対応可能言語
電話医療通訳：EZ、ZH、KO、VI、NE、TL、ES、PT、ID、IT、FR、DE、RU、TH、MS、KM、ミャンマー語</t>
    <rPh sb="4" eb="6">
      <t>ナイカ</t>
    </rPh>
    <rPh sb="7" eb="9">
      <t>ゲカ</t>
    </rPh>
    <rPh sb="66" eb="68">
      <t>タイオウ</t>
    </rPh>
    <rPh sb="68" eb="70">
      <t>カノウ</t>
    </rPh>
    <rPh sb="70" eb="72">
      <t>ゲンゴ</t>
    </rPh>
    <phoneticPr fontId="60"/>
  </si>
  <si>
    <t>VISA
MASTER
AMEX
JCB
DINERS
DISCOVER</t>
  </si>
  <si>
    <t>電話医療通訳(24時間)：EZ、ZH、KO、VI、NE、TL、ES、PT、ID、IT、FR、DE、RU、TH、MS、KM、ミャンマー語</t>
    <rPh sb="0" eb="2">
      <t>デンワ</t>
    </rPh>
    <rPh sb="2" eb="4">
      <t>イリョウ</t>
    </rPh>
    <rPh sb="4" eb="6">
      <t>ツウヤク</t>
    </rPh>
    <rPh sb="9" eb="11">
      <t>ジカン</t>
    </rPh>
    <rPh sb="66" eb="67">
      <t>ゴ</t>
    </rPh>
    <phoneticPr fontId="60"/>
  </si>
  <si>
    <t>外国語対応可能職員によるサポート：EN、ZH
/当該職員の勤務時</t>
    <rPh sb="0" eb="3">
      <t>ガイコクゴ</t>
    </rPh>
    <rPh sb="3" eb="5">
      <t>タイオウ</t>
    </rPh>
    <rPh sb="5" eb="7">
      <t>カノウ</t>
    </rPh>
    <rPh sb="7" eb="9">
      <t>ショクイン</t>
    </rPh>
    <rPh sb="24" eb="26">
      <t>トウガイ</t>
    </rPh>
    <rPh sb="26" eb="28">
      <t>ショクイン</t>
    </rPh>
    <rPh sb="29" eb="31">
      <t>キンム</t>
    </rPh>
    <rPh sb="31" eb="32">
      <t>トキ</t>
    </rPh>
    <phoneticPr fontId="60"/>
  </si>
  <si>
    <t>高知赤十字病院</t>
    <rPh sb="0" eb="7">
      <t>コウチ</t>
    </rPh>
    <phoneticPr fontId="60"/>
  </si>
  <si>
    <t>Kochi Red Cross Hospital</t>
  </si>
  <si>
    <t>780-8562</t>
  </si>
  <si>
    <t>高知県高知市秦南町１丁目4番63-11号</t>
    <rPh sb="0" eb="3">
      <t>コウチケン</t>
    </rPh>
    <rPh sb="3" eb="5">
      <t>コウチ</t>
    </rPh>
    <rPh sb="5" eb="6">
      <t>シ</t>
    </rPh>
    <rPh sb="6" eb="9">
      <t>ハダミナミマチ</t>
    </rPh>
    <rPh sb="10" eb="12">
      <t>チョウメ</t>
    </rPh>
    <rPh sb="13" eb="14">
      <t>バン</t>
    </rPh>
    <rPh sb="19" eb="20">
      <t>ゴウ</t>
    </rPh>
    <phoneticPr fontId="60"/>
  </si>
  <si>
    <t xml:space="preserve"> 1-4-63-11 ,Hadaminamimachi, Kochi-City, Kochi-Prefecture, 780-8562,Japan</t>
  </si>
  <si>
    <t>088-822-1201</t>
  </si>
  <si>
    <t>月-金:8:30～17:05(救急外来24時間対応)
土日祝日:救急外来24時間対応</t>
    <rPh sb="0" eb="1">
      <t>ゲツ</t>
    </rPh>
    <rPh sb="2" eb="3">
      <t>キン</t>
    </rPh>
    <rPh sb="15" eb="17">
      <t>キュウキュウ</t>
    </rPh>
    <rPh sb="17" eb="19">
      <t>ガイライ</t>
    </rPh>
    <rPh sb="21" eb="23">
      <t>ジカン</t>
    </rPh>
    <rPh sb="23" eb="25">
      <t>タイオウ</t>
    </rPh>
    <rPh sb="27" eb="29">
      <t>ドニチ</t>
    </rPh>
    <rPh sb="29" eb="31">
      <t>シュクジツ</t>
    </rPh>
    <phoneticPr fontId="60"/>
  </si>
  <si>
    <t>http://kochi-med.jrc.or.jp/　（日本語）</t>
    <rPh sb="29" eb="32">
      <t>ニホンゴ</t>
    </rPh>
    <phoneticPr fontId="60"/>
  </si>
  <si>
    <t>内科:EN
糖尿病・腎臓内科:EN　
リウマチ科:EN　
循環器内科:EN　
呼吸器内科・外科:EN　
消化器内科・外科:EN　
外科:EN　
脳神経外科:EN　
心臓血管外科:EN　
小児科:EN　
産婦人科:EN　
耳鼻咽喉科:EN　
眼科:EN　
整形外科:EN　
皮膚科:EN　
泌尿器科:EN
その他:EN</t>
    <rPh sb="45" eb="47">
      <t>ゲカ</t>
    </rPh>
    <rPh sb="58" eb="60">
      <t>ゲカ</t>
    </rPh>
    <rPh sb="154" eb="155">
      <t>タ</t>
    </rPh>
    <phoneticPr fontId="60"/>
  </si>
  <si>
    <t>VISA
MASTER
AMEX
JCB
DC
NICOS
UFJ
HUFG
DINERS</t>
  </si>
  <si>
    <t>英語を話せる医師による外来 : EN
/月-金8:30～17:05(救急外来24時間対応)
土日祝日:救急外来24時間対応</t>
    <rPh sb="0" eb="2">
      <t>エイゴ</t>
    </rPh>
    <rPh sb="3" eb="4">
      <t>ハナ</t>
    </rPh>
    <rPh sb="6" eb="8">
      <t>イシ</t>
    </rPh>
    <rPh sb="11" eb="13">
      <t>ガイライ</t>
    </rPh>
    <phoneticPr fontId="60"/>
  </si>
  <si>
    <t>3904 幡多</t>
  </si>
  <si>
    <t>高知県立幡多けんみん病院</t>
    <rPh sb="0" eb="2">
      <t>コウチ</t>
    </rPh>
    <rPh sb="2" eb="4">
      <t>ケンリツ</t>
    </rPh>
    <rPh sb="4" eb="6">
      <t>ハタ</t>
    </rPh>
    <rPh sb="10" eb="12">
      <t>ビョウイン</t>
    </rPh>
    <phoneticPr fontId="60"/>
  </si>
  <si>
    <t>Kochi Prefectural Hatakenmin Hospital</t>
  </si>
  <si>
    <t>788-0785</t>
  </si>
  <si>
    <t>高知県宿毛市山奈町芳奈3-1</t>
    <rPh sb="0" eb="3">
      <t>コウチケン</t>
    </rPh>
    <rPh sb="3" eb="6">
      <t>スクモシ</t>
    </rPh>
    <rPh sb="6" eb="9">
      <t>ヤマナチョウ</t>
    </rPh>
    <rPh sb="9" eb="11">
      <t>ヨシナ</t>
    </rPh>
    <phoneticPr fontId="60"/>
  </si>
  <si>
    <t>3-1,Yoshina,Yamanacho,Sukumo-City,Kochi-Prefecture,788-0785,Japan</t>
  </si>
  <si>
    <t>0880-66-2222</t>
  </si>
  <si>
    <t>月-金:8:30-11:30(一部診療科により異なる)(救急外来24時間対応)
土日祝日:救急外来24時間対応</t>
  </si>
  <si>
    <t>http://www.pref.kochi.lg.jp/hata/（日本語）</t>
  </si>
  <si>
    <r>
      <t>内科、循環器内科、消化器内科、外科、小児科、脳神経外科、泌尿器科、整形外科、耳鼻咽喉科、産婦人科、</t>
    </r>
    <r>
      <rPr>
        <sz val="12"/>
        <rFont val="ＭＳ Ｐゴシック"/>
        <family val="3"/>
        <charset val="128"/>
      </rPr>
      <t>眼科
対応可能言語
EN,ZH,KO,RU,ID,MS,ES,PT,FR,DE,
TL,NE,VI,TH,IT,KM</t>
    </r>
    <rPh sb="53" eb="55">
      <t>タイオウ</t>
    </rPh>
    <rPh sb="55" eb="57">
      <t>カノウ</t>
    </rPh>
    <rPh sb="57" eb="59">
      <t>ゲンゴ</t>
    </rPh>
    <phoneticPr fontId="60"/>
  </si>
  <si>
    <t>電話医療通訳(24時間):EN,ZH,KO,RU,ID,MS,ES,PT,FR,DE,TL,NE,VI,TH,IT,KM</t>
  </si>
  <si>
    <t>POCKETALKで対応可能な言語/24時間</t>
  </si>
  <si>
    <t>佐川町立高北国民健康保険病院</t>
    <rPh sb="0" eb="3">
      <t>サカワチョウ</t>
    </rPh>
    <rPh sb="3" eb="4">
      <t>リツ</t>
    </rPh>
    <rPh sb="4" eb="6">
      <t>コウホク</t>
    </rPh>
    <rPh sb="6" eb="8">
      <t>コクミン</t>
    </rPh>
    <rPh sb="8" eb="10">
      <t>ケンコウ</t>
    </rPh>
    <phoneticPr fontId="62"/>
  </si>
  <si>
    <t>Sakawa Municipal Kouhoku Hospital</t>
  </si>
  <si>
    <t>789-1201</t>
  </si>
  <si>
    <t>高知県高岡郡佐川町甲1687</t>
    <rPh sb="0" eb="2">
      <t>コウチ</t>
    </rPh>
    <rPh sb="2" eb="3">
      <t>ケン</t>
    </rPh>
    <rPh sb="3" eb="6">
      <t>タカオカグン</t>
    </rPh>
    <rPh sb="6" eb="9">
      <t>サカワチョウ</t>
    </rPh>
    <rPh sb="9" eb="10">
      <t>コウ</t>
    </rPh>
    <phoneticPr fontId="62"/>
  </si>
  <si>
    <t>1687kou, Sakawa-Town, Takaoka-District, Kochi-Prefecture, 789-1201,Japan</t>
  </si>
  <si>
    <t xml:space="preserve">0889-22-1166 </t>
  </si>
  <si>
    <r>
      <t>月-金:</t>
    </r>
    <r>
      <rPr>
        <sz val="12"/>
        <color theme="1"/>
        <rFont val="ＭＳ Ｐゴシック"/>
        <family val="3"/>
        <charset val="128"/>
      </rPr>
      <t>8:00-17:00（救急外来24時間対応)
土日祝日:救急外来24時間対応</t>
    </r>
    <rPh sb="2" eb="3">
      <t>キン</t>
    </rPh>
    <rPh sb="15" eb="17">
      <t>キュウキュウ</t>
    </rPh>
    <rPh sb="17" eb="19">
      <t>ガイライ</t>
    </rPh>
    <rPh sb="21" eb="23">
      <t>ジカン</t>
    </rPh>
    <rPh sb="23" eb="25">
      <t>タイオウ</t>
    </rPh>
    <rPh sb="27" eb="29">
      <t>ドニチ</t>
    </rPh>
    <rPh sb="29" eb="31">
      <t>シュクジツ</t>
    </rPh>
    <phoneticPr fontId="60"/>
  </si>
  <si>
    <t>http://www.town.sakawa.lg.jp/kouhoku _hospital （日本語）</t>
    <rPh sb="48" eb="51">
      <t>ニホンゴ</t>
    </rPh>
    <phoneticPr fontId="63"/>
  </si>
  <si>
    <t xml:space="preserve">救急科：EN
内科：EN
整形外科：EN
</t>
  </si>
  <si>
    <t>第二次救急医療機関</t>
    <rPh sb="0" eb="1">
      <t>ダイ</t>
    </rPh>
    <rPh sb="1" eb="2">
      <t>ニ</t>
    </rPh>
    <rPh sb="2" eb="3">
      <t>ジ</t>
    </rPh>
    <rPh sb="3" eb="5">
      <t>キュウキュウ</t>
    </rPh>
    <rPh sb="5" eb="7">
      <t>イリョウ</t>
    </rPh>
    <rPh sb="7" eb="9">
      <t>キカン</t>
    </rPh>
    <phoneticPr fontId="62"/>
  </si>
  <si>
    <t>英語を話せる医師による外来 : EN
/月-金:8:30-17:00（救急外来24時間対応)
土日祝日：救急外来24時間対応</t>
    <rPh sb="0" eb="2">
      <t>エイゴ</t>
    </rPh>
    <rPh sb="3" eb="4">
      <t>ハナ</t>
    </rPh>
    <rPh sb="6" eb="8">
      <t>イシ</t>
    </rPh>
    <rPh sb="11" eb="13">
      <t>ガイライ</t>
    </rPh>
    <phoneticPr fontId="63"/>
  </si>
  <si>
    <t>須崎くろしお病院</t>
    <rPh sb="0" eb="2">
      <t>スサキ</t>
    </rPh>
    <rPh sb="6" eb="8">
      <t>ビョウイン</t>
    </rPh>
    <phoneticPr fontId="54"/>
  </si>
  <si>
    <t>SusakikuroshioHospital</t>
  </si>
  <si>
    <t>785-8501</t>
  </si>
  <si>
    <t>高知県須崎市緑町4番30号</t>
    <rPh sb="0" eb="3">
      <t>コウチケン</t>
    </rPh>
    <rPh sb="3" eb="6">
      <t>スサキシ</t>
    </rPh>
    <rPh sb="6" eb="8">
      <t>ミドリマチ</t>
    </rPh>
    <rPh sb="9" eb="10">
      <t>バン</t>
    </rPh>
    <rPh sb="12" eb="13">
      <t>ゴウ</t>
    </rPh>
    <phoneticPr fontId="54"/>
  </si>
  <si>
    <t>4-30,Midorimachi,Susaki-City,Kochi-Prefecture,785-8501,Japan</t>
  </si>
  <si>
    <t>0889-43-2121</t>
  </si>
  <si>
    <t>月-金:6:00-16:30（救急外来24時間対応)
土日祝日:救急外来24時間対応</t>
    <rPh sb="15" eb="17">
      <t>キュウキュウ</t>
    </rPh>
    <rPh sb="17" eb="19">
      <t>ガイライ</t>
    </rPh>
    <rPh sb="21" eb="23">
      <t>ジカン</t>
    </rPh>
    <rPh sb="23" eb="25">
      <t>タイオウ</t>
    </rPh>
    <rPh sb="27" eb="29">
      <t>ドニチ</t>
    </rPh>
    <rPh sb="29" eb="31">
      <t>シュクジツ</t>
    </rPh>
    <phoneticPr fontId="54"/>
  </si>
  <si>
    <t>http://www.susaki-kuroshiohp.or.jp　（日本語・英語）</t>
    <rPh sb="36" eb="39">
      <t>ニホンゴ</t>
    </rPh>
    <rPh sb="40" eb="42">
      <t>エイゴ</t>
    </rPh>
    <phoneticPr fontId="60"/>
  </si>
  <si>
    <t>内科：EN
外科：EN
小児科：EN
皮膚科：EN
脳神経外科：EN
泌尿器科：EN
整形外科：EN
眼科：EN
耳鼻咽喉科：EN</t>
    <rPh sb="0" eb="2">
      <t>ナイカ</t>
    </rPh>
    <rPh sb="6" eb="8">
      <t>ゲカ</t>
    </rPh>
    <rPh sb="12" eb="14">
      <t>ショウニ</t>
    </rPh>
    <rPh sb="14" eb="15">
      <t>カ</t>
    </rPh>
    <rPh sb="43" eb="45">
      <t>セイケイ</t>
    </rPh>
    <rPh sb="45" eb="47">
      <t>ゲカ</t>
    </rPh>
    <rPh sb="57" eb="59">
      <t>ジビ</t>
    </rPh>
    <rPh sb="59" eb="61">
      <t>インコウ</t>
    </rPh>
    <rPh sb="61" eb="62">
      <t>カ</t>
    </rPh>
    <phoneticPr fontId="60"/>
  </si>
  <si>
    <t xml:space="preserve">英語を話せる医師による外来：EN
/月9:00-17:00
火-金8:30-17:00
土8:30-12:00（救急外来24時間対応）
日祝日：救急外来24時間対応                </t>
    <rPh sb="3" eb="4">
      <t>ハナ</t>
    </rPh>
    <rPh sb="6" eb="8">
      <t>イシ</t>
    </rPh>
    <rPh sb="11" eb="13">
      <t>ガイライ</t>
    </rPh>
    <rPh sb="30" eb="31">
      <t>カ</t>
    </rPh>
    <rPh sb="32" eb="33">
      <t>キン</t>
    </rPh>
    <rPh sb="56" eb="58">
      <t>キュウキュウ</t>
    </rPh>
    <rPh sb="58" eb="60">
      <t>ガイライ</t>
    </rPh>
    <rPh sb="62" eb="64">
      <t>ジカン</t>
    </rPh>
    <rPh sb="64" eb="66">
      <t>タイオウ</t>
    </rPh>
    <rPh sb="68" eb="69">
      <t>ニチ</t>
    </rPh>
    <rPh sb="69" eb="71">
      <t>シュクジツ</t>
    </rPh>
    <rPh sb="72" eb="74">
      <t>キュウキュウ</t>
    </rPh>
    <rPh sb="74" eb="76">
      <t>ガイライ</t>
    </rPh>
    <rPh sb="78" eb="80">
      <t>ジカン</t>
    </rPh>
    <rPh sb="80" eb="82">
      <t>タイオウ</t>
    </rPh>
    <phoneticPr fontId="60"/>
  </si>
  <si>
    <t>近森病院</t>
  </si>
  <si>
    <t>ChikamoriHospital</t>
  </si>
  <si>
    <t>780-8522</t>
  </si>
  <si>
    <t>高知県高知市大川筋1-1-16</t>
    <rPh sb="0" eb="3">
      <t>コウチケン</t>
    </rPh>
    <rPh sb="3" eb="6">
      <t>コウチシ</t>
    </rPh>
    <rPh sb="6" eb="9">
      <t>オオカワスジ</t>
    </rPh>
    <phoneticPr fontId="60"/>
  </si>
  <si>
    <t>1-1-16,Okawasuji,Kochi-City,Kochi-Prefecture,780-8522,Japan</t>
  </si>
  <si>
    <t>088-822-5231</t>
  </si>
  <si>
    <t>月-金:9:00-17:00（救急外来24時間対応)
土日・祝日:救急外来24時間対応</t>
    <rPh sb="0" eb="1">
      <t>ツキ</t>
    </rPh>
    <rPh sb="2" eb="3">
      <t>キン</t>
    </rPh>
    <rPh sb="15" eb="17">
      <t>キュウキュウ</t>
    </rPh>
    <rPh sb="17" eb="19">
      <t>ガイライ</t>
    </rPh>
    <rPh sb="21" eb="23">
      <t>ジカン</t>
    </rPh>
    <rPh sb="23" eb="25">
      <t>タイオウ</t>
    </rPh>
    <rPh sb="27" eb="29">
      <t>ドニチ</t>
    </rPh>
    <rPh sb="30" eb="32">
      <t>シュクジツ</t>
    </rPh>
    <rPh sb="33" eb="35">
      <t>キュウキュウ</t>
    </rPh>
    <rPh sb="35" eb="37">
      <t>ガイライ</t>
    </rPh>
    <rPh sb="39" eb="41">
      <t>ジカン</t>
    </rPh>
    <rPh sb="41" eb="43">
      <t>タイオウ</t>
    </rPh>
    <phoneticPr fontId="60"/>
  </si>
  <si>
    <t>http://www.chikamori.com　（日本語）</t>
    <rPh sb="26" eb="29">
      <t>ニホンゴ</t>
    </rPh>
    <phoneticPr fontId="60"/>
  </si>
  <si>
    <t>内科、循環器内科、呼吸器内科・外科、
消化器内科・外科、脳神経外科・内科、
外科、整形外科、心臓血管外科、
泌尿器科、皮膚科、精神科、その他
対応可能言語
POKETALK対応言語</t>
    <rPh sb="15" eb="17">
      <t>ゲカ</t>
    </rPh>
    <rPh sb="25" eb="27">
      <t>ゲカ</t>
    </rPh>
    <rPh sb="34" eb="36">
      <t>ナイカ</t>
    </rPh>
    <rPh sb="41" eb="43">
      <t>セイケイ</t>
    </rPh>
    <rPh sb="46" eb="47">
      <t>ココロ</t>
    </rPh>
    <rPh sb="59" eb="62">
      <t>ヒフカ</t>
    </rPh>
    <rPh sb="63" eb="65">
      <t>セイシン</t>
    </rPh>
    <rPh sb="65" eb="66">
      <t>カ</t>
    </rPh>
    <rPh sb="69" eb="70">
      <t>タ</t>
    </rPh>
    <rPh sb="72" eb="74">
      <t>タイオウ</t>
    </rPh>
    <rPh sb="74" eb="76">
      <t>カノウ</t>
    </rPh>
    <rPh sb="76" eb="78">
      <t>ゲンゴ</t>
    </rPh>
    <phoneticPr fontId="60"/>
  </si>
  <si>
    <t>JCB
VISA
MasterCard
AMEX</t>
  </si>
  <si>
    <t>EN/平日9:00～17:00</t>
    <rPh sb="3" eb="5">
      <t>ヘイジツ</t>
    </rPh>
    <phoneticPr fontId="60"/>
  </si>
  <si>
    <t>土佐市立
土佐市民病院</t>
    <rPh sb="0" eb="4">
      <t>トサシリツ</t>
    </rPh>
    <rPh sb="5" eb="7">
      <t>トサ</t>
    </rPh>
    <rPh sb="7" eb="9">
      <t>シミン</t>
    </rPh>
    <rPh sb="9" eb="11">
      <t>ビョウイン</t>
    </rPh>
    <phoneticPr fontId="60"/>
  </si>
  <si>
    <t>Tosa Municipal Hospital</t>
  </si>
  <si>
    <t>781-1101</t>
  </si>
  <si>
    <t>高知県土佐市高岡町甲1867</t>
    <rPh sb="0" eb="3">
      <t>コウチケン</t>
    </rPh>
    <rPh sb="3" eb="6">
      <t>トサシ</t>
    </rPh>
    <rPh sb="6" eb="9">
      <t>タカオカチョウ</t>
    </rPh>
    <rPh sb="9" eb="10">
      <t>コウ</t>
    </rPh>
    <phoneticPr fontId="60"/>
  </si>
  <si>
    <t>1867kou,Takaokacho,Tosa-
City,Kochi-Prefecture,781-1101,Japan</t>
  </si>
  <si>
    <t>088-
852-2151</t>
  </si>
  <si>
    <t>月-金:8:30-17:15（救急外来24時間対応)
土日祝日:救急外来24時間対応</t>
    <rPh sb="15" eb="17">
      <t>キュウキュウ</t>
    </rPh>
    <rPh sb="17" eb="19">
      <t>ガイライ</t>
    </rPh>
    <rPh sb="21" eb="23">
      <t>ジカン</t>
    </rPh>
    <rPh sb="23" eb="25">
      <t>タイオウ</t>
    </rPh>
    <rPh sb="27" eb="29">
      <t>ドニチ</t>
    </rPh>
    <rPh sb="29" eb="31">
      <t>シュクジツ</t>
    </rPh>
    <phoneticPr fontId="57"/>
  </si>
  <si>
    <t>www.city.tosa.lg.jp/
hospital/　
（日本語）</t>
  </si>
  <si>
    <t>内科：EN
外科：EN
婦人科：EN
眼科：EN
整形外科：EN
脳神経外科：EN
耳鼻咽喉科：EN
泌尿器科：EN
皮膚科：EN</t>
    <rPh sb="0" eb="2">
      <t>ナイカ</t>
    </rPh>
    <rPh sb="6" eb="8">
      <t>ゲカ</t>
    </rPh>
    <rPh sb="12" eb="15">
      <t>フジンカ</t>
    </rPh>
    <rPh sb="19" eb="21">
      <t>ガンカ</t>
    </rPh>
    <rPh sb="25" eb="27">
      <t>セイケイ</t>
    </rPh>
    <rPh sb="27" eb="29">
      <t>ゲカ</t>
    </rPh>
    <rPh sb="33" eb="36">
      <t>ノウシンケイ</t>
    </rPh>
    <rPh sb="36" eb="38">
      <t>ゲカ</t>
    </rPh>
    <rPh sb="42" eb="44">
      <t>ジビ</t>
    </rPh>
    <rPh sb="44" eb="46">
      <t>インコウ</t>
    </rPh>
    <rPh sb="46" eb="47">
      <t>カ</t>
    </rPh>
    <rPh sb="51" eb="55">
      <t>ヒニョウキカ</t>
    </rPh>
    <rPh sb="59" eb="62">
      <t>ヒフカ</t>
    </rPh>
    <phoneticPr fontId="60"/>
  </si>
  <si>
    <t>MUFG
DC
UFJ
NICOS
VISA
MASTER
JCB
DINERS
AMEX
DISCOVER</t>
  </si>
  <si>
    <t>POCKETALKで対応可能な言語/２４時間・英語を話せる医師による外来(片言） : EN
/月-金:8:30-17:15（救急外来24時間対応)
土日祝日:救急外来24時間対応</t>
    <rPh sb="10" eb="12">
      <t>タイオウ</t>
    </rPh>
    <rPh sb="12" eb="14">
      <t>カノウ</t>
    </rPh>
    <rPh sb="15" eb="17">
      <t>ゲンゴ</t>
    </rPh>
    <rPh sb="20" eb="22">
      <t>ジカン</t>
    </rPh>
    <rPh sb="37" eb="39">
      <t>カタコト</t>
    </rPh>
    <rPh sb="62" eb="64">
      <t>キュウキュウ</t>
    </rPh>
    <rPh sb="64" eb="66">
      <t>ガイライ</t>
    </rPh>
    <rPh sb="68" eb="70">
      <t>ジカン</t>
    </rPh>
    <rPh sb="70" eb="72">
      <t>タイオウ</t>
    </rPh>
    <rPh sb="74" eb="76">
      <t>ドニチ</t>
    </rPh>
    <rPh sb="76" eb="78">
      <t>シュクジツ</t>
    </rPh>
    <phoneticPr fontId="57"/>
  </si>
  <si>
    <t>長浜病院</t>
    <rPh sb="0" eb="2">
      <t>ナガハマ</t>
    </rPh>
    <rPh sb="2" eb="4">
      <t>ビョウイン</t>
    </rPh>
    <phoneticPr fontId="60"/>
  </si>
  <si>
    <t>Nagahama Hospital</t>
  </si>
  <si>
    <t>781-0270</t>
  </si>
  <si>
    <t>高知県高知市長浜801</t>
    <rPh sb="0" eb="3">
      <t>コウチケン</t>
    </rPh>
    <rPh sb="3" eb="5">
      <t>コウチ</t>
    </rPh>
    <rPh sb="5" eb="6">
      <t>シ</t>
    </rPh>
    <rPh sb="6" eb="8">
      <t>ナガハマ</t>
    </rPh>
    <phoneticPr fontId="60"/>
  </si>
  <si>
    <t>801,Nagahama,kochi-City,Kochi-Prefecture,781-0270,Japan</t>
  </si>
  <si>
    <t>088-841-2337</t>
  </si>
  <si>
    <t>月-金8:30-12:30
・14:00-18:00
　土8:30-12:30・14:00-17:00</t>
    <rPh sb="28" eb="29">
      <t>ツチ</t>
    </rPh>
    <phoneticPr fontId="61"/>
  </si>
  <si>
    <t>http://www.nagahama-hp.or.jp
 (日本語)</t>
    <rPh sb="31" eb="34">
      <t>ニホンゴ</t>
    </rPh>
    <phoneticPr fontId="61"/>
  </si>
  <si>
    <t>内科：EN、ZH
外科：EN、ZH</t>
    <rPh sb="0" eb="2">
      <t>ナイカ</t>
    </rPh>
    <rPh sb="9" eb="11">
      <t>ゲカ</t>
    </rPh>
    <phoneticPr fontId="60"/>
  </si>
  <si>
    <t>英語・中国語を話せる医師による外来：EN、ZH
/月火金土8:30-12:30
木14:00-17:30
※要TEL</t>
    <rPh sb="0" eb="1">
      <t>エイ</t>
    </rPh>
    <rPh sb="1" eb="2">
      <t>ゴ</t>
    </rPh>
    <rPh sb="3" eb="6">
      <t>チュウゴクゴ</t>
    </rPh>
    <rPh sb="7" eb="8">
      <t>ハナ</t>
    </rPh>
    <rPh sb="10" eb="12">
      <t>イシ</t>
    </rPh>
    <rPh sb="15" eb="17">
      <t>ガイライ</t>
    </rPh>
    <rPh sb="25" eb="26">
      <t>ゲツ</t>
    </rPh>
    <rPh sb="26" eb="27">
      <t>カ</t>
    </rPh>
    <rPh sb="27" eb="28">
      <t>キン</t>
    </rPh>
    <rPh sb="28" eb="29">
      <t>ド</t>
    </rPh>
    <rPh sb="40" eb="41">
      <t>モク</t>
    </rPh>
    <phoneticPr fontId="60"/>
  </si>
  <si>
    <t>本山町立国保嶺北中央病院</t>
    <rPh sb="0" eb="12">
      <t>モトヤマチョウリツコクホミネキタチュウオウビョウイン</t>
    </rPh>
    <phoneticPr fontId="60"/>
  </si>
  <si>
    <t>Motoyama Municipal Reihoku Central Hospital</t>
  </si>
  <si>
    <t>781－3601</t>
  </si>
  <si>
    <t>高知県長岡郡本山町本山620番地</t>
    <rPh sb="0" eb="11">
      <t>コウチケンナガオカグンモトヤマチョウモトヤマ</t>
    </rPh>
    <rPh sb="14" eb="16">
      <t>バンチ</t>
    </rPh>
    <phoneticPr fontId="60"/>
  </si>
  <si>
    <t>620,Motoyama, Motoyama-Town, Nagaoka-District,Kochi-Prefecture,781-3601,Japan</t>
  </si>
  <si>
    <t>0887-76-2450</t>
  </si>
  <si>
    <t>月-金:7:00-16:30（救急外来24時間対応)
土日祝日：救急外来24時間対応</t>
    <rPh sb="15" eb="17">
      <t>キュウキュウ</t>
    </rPh>
    <rPh sb="17" eb="19">
      <t>ガイライ</t>
    </rPh>
    <rPh sb="21" eb="23">
      <t>ジカン</t>
    </rPh>
    <rPh sb="23" eb="25">
      <t>タイオウ</t>
    </rPh>
    <rPh sb="27" eb="29">
      <t>ドニチ</t>
    </rPh>
    <rPh sb="29" eb="31">
      <t>シュクジツ</t>
    </rPh>
    <phoneticPr fontId="61"/>
  </si>
  <si>
    <t>Http://reihokuchuo-hp.jo/
（日本語）</t>
    <rPh sb="27" eb="30">
      <t>ニホンゴ</t>
    </rPh>
    <phoneticPr fontId="60"/>
  </si>
  <si>
    <t>内科：EN
外科：EN
皮膚科：EN
脳神経外科：EN
泌尿器科：EN
整形外科：EN
婦人科：EN</t>
    <rPh sb="44" eb="46">
      <t>フジン</t>
    </rPh>
    <phoneticPr fontId="61"/>
  </si>
  <si>
    <t>POCKETALKで対応可能な言語/24時間・英語を話せる医師による外来（片言） : EN/月-金:8:45-17:15（救急外来24時間対応)　</t>
  </si>
  <si>
    <t>吉井クリニック</t>
  </si>
  <si>
    <t>Yoshii Clinic</t>
  </si>
  <si>
    <t>787-0033</t>
  </si>
  <si>
    <t>高知県四万十市中村大橋通６丁目７−５</t>
  </si>
  <si>
    <t>6-7-5NakamuraOhashidori,Shimanto-City,Kochi-Prefecture,787-0033,Japan</t>
  </si>
  <si>
    <t>0880-34-5005</t>
  </si>
  <si>
    <t>月-金:8:30-17:00
土:8:30-12:00</t>
  </si>
  <si>
    <t>内科：EN
整形外科：EN
リウマチ科：EN</t>
    <rPh sb="18" eb="19">
      <t>カ</t>
    </rPh>
    <phoneticPr fontId="54"/>
  </si>
  <si>
    <t>英語を話せる医師による外来 : EN
/月-金：8:30-17:00
土：8:30-12:00</t>
    <rPh sb="0" eb="2">
      <t>エイゴ</t>
    </rPh>
    <rPh sb="3" eb="4">
      <t>ハナ</t>
    </rPh>
    <rPh sb="6" eb="8">
      <t>イシ</t>
    </rPh>
    <rPh sb="11" eb="13">
      <t>ガイライ</t>
    </rPh>
    <phoneticPr fontId="60"/>
  </si>
  <si>
    <t>40福岡県</t>
  </si>
  <si>
    <t>九州大学病院</t>
    <rPh sb="0" eb="2">
      <t>キュウシュウ</t>
    </rPh>
    <rPh sb="2" eb="4">
      <t>ダイガク</t>
    </rPh>
    <rPh sb="4" eb="6">
      <t>ビョウイン</t>
    </rPh>
    <phoneticPr fontId="1"/>
  </si>
  <si>
    <t>Kyushu University Hospital</t>
    <phoneticPr fontId="1"/>
  </si>
  <si>
    <t>812-8582</t>
  </si>
  <si>
    <t>福岡県福岡市東区馬出3-1-1</t>
    <rPh sb="0" eb="3">
      <t>フクオカケン</t>
    </rPh>
    <rPh sb="3" eb="5">
      <t>フクオカ</t>
    </rPh>
    <rPh sb="5" eb="6">
      <t>シ</t>
    </rPh>
    <rPh sb="6" eb="8">
      <t>ヒガシク</t>
    </rPh>
    <rPh sb="8" eb="10">
      <t>マイダシ</t>
    </rPh>
    <phoneticPr fontId="46"/>
  </si>
  <si>
    <t>3-1-1 Maidashi Higashi-ku Fukuoka,Japan</t>
  </si>
  <si>
    <t>092-642-4231</t>
  </si>
  <si>
    <t>月-金:８:30-17:15
（救急外来24時間対応)
土日・祝日：救急外来24時間対応</t>
    <phoneticPr fontId="46"/>
  </si>
  <si>
    <t>救急科、内科、外科、小児科、精神科、皮膚科、脳神経外科、泌尿器科、整形外科、眼科、耳鼻咽喉科、産科、婦人科、歯科、その他：EN、ZH
※EN、ZHの院内医療通訳対応可能時間は月～金8：30～17：15
※上記時間帯以外及び英語、中国語以外の言語については通訳タブレット(遠隔医療通訳）により、32言語と手話対応：EN、ZH、KO、TH、VI、ID、TL、NE、MS、ES、PT、DE、FR、IT、RU、KM、MY、SI、MN、HI、BN、FA、ZHH、AR、UR、PRS、PS、TR、TA、LO、ZHT、UK、手話
※ふくサポ（コールセンター）利用により、各科21言語対応可（EN、ZH、KO、TH、VI、ID、TL、NE、MS、ES、PT、DE、FR、IT、RU、KM、MY、SI、MN、HI、BN）
※ふくサポ（ボランティア通訳派遣）利用により、各科5言語対応可（EN、ZH、KO、TH、VI）。</t>
    <rPh sb="14" eb="16">
      <t>セイシン</t>
    </rPh>
    <rPh sb="18" eb="19">
      <t>カワ</t>
    </rPh>
    <rPh sb="47" eb="48">
      <t>サン</t>
    </rPh>
    <rPh sb="50" eb="52">
      <t>フジン</t>
    </rPh>
    <rPh sb="74" eb="76">
      <t>インナイ</t>
    </rPh>
    <rPh sb="76" eb="78">
      <t>イリョウ</t>
    </rPh>
    <rPh sb="78" eb="80">
      <t>ツウヤク</t>
    </rPh>
    <rPh sb="89" eb="90">
      <t>キン</t>
    </rPh>
    <rPh sb="111" eb="113">
      <t>エイゴ</t>
    </rPh>
    <rPh sb="114" eb="117">
      <t>チュウゴクゴ</t>
    </rPh>
    <rPh sb="135" eb="137">
      <t>エンカク</t>
    </rPh>
    <rPh sb="137" eb="139">
      <t>イリョウ</t>
    </rPh>
    <rPh sb="139" eb="141">
      <t>ツウヤク</t>
    </rPh>
    <rPh sb="148" eb="150">
      <t>ゲンゴ</t>
    </rPh>
    <rPh sb="151" eb="153">
      <t>シュワ</t>
    </rPh>
    <rPh sb="153" eb="155">
      <t>タイオウ</t>
    </rPh>
    <rPh sb="255" eb="257">
      <t>シュワ</t>
    </rPh>
    <rPh sb="272" eb="274">
      <t>リヨウ</t>
    </rPh>
    <rPh sb="286" eb="287">
      <t>カ</t>
    </rPh>
    <rPh sb="364" eb="366">
      <t>ツウヤク</t>
    </rPh>
    <rPh sb="366" eb="368">
      <t>ハケン</t>
    </rPh>
    <rPh sb="369" eb="371">
      <t>リヨウ</t>
    </rPh>
    <rPh sb="375" eb="377">
      <t>カクカ</t>
    </rPh>
    <rPh sb="378" eb="380">
      <t>ゲンゴ</t>
    </rPh>
    <rPh sb="380" eb="382">
      <t>タイオウ</t>
    </rPh>
    <rPh sb="382" eb="383">
      <t>カ</t>
    </rPh>
    <phoneticPr fontId="46"/>
  </si>
  <si>
    <t>VISA、MASTER、AMEX、JCB、中国銀聯、ダイナースクラブ、DISCOVER</t>
    <phoneticPr fontId="9"/>
  </si>
  <si>
    <t>平日:８:30-17:15:EN,ZH</t>
    <rPh sb="0" eb="2">
      <t>ヘイジツ</t>
    </rPh>
    <phoneticPr fontId="9"/>
  </si>
  <si>
    <t>平日:８:30-17:15
:EN,ZH</t>
    <rPh sb="0" eb="2">
      <t>ヘイジツ</t>
    </rPh>
    <phoneticPr fontId="9"/>
  </si>
  <si>
    <t xml:space="preserve">24時間（通訳タブレットによる遠隔医療通訳）:EN、ZH、KO、TH、VI、ID、TL、NE、MS、ES、PT、DE、FR、IT、RU、KM、MY、MN
または
ふくサポ（コールセンター）利用により、21言語対応可
</t>
    <rPh sb="2" eb="4">
      <t>ジカン</t>
    </rPh>
    <rPh sb="5" eb="7">
      <t>ツウヤク</t>
    </rPh>
    <rPh sb="15" eb="17">
      <t>エンカク</t>
    </rPh>
    <rPh sb="17" eb="19">
      <t>イリョウ</t>
    </rPh>
    <rPh sb="19" eb="21">
      <t>ツウヤク</t>
    </rPh>
    <phoneticPr fontId="9"/>
  </si>
  <si>
    <t>ポケトーク（一部診療科のみ）：24時間
通訳タブレットによる機械翻訳：24時間
または
ふくサポ（ボランティア通訳派遣）利用により、5言語対応可</t>
    <rPh sb="6" eb="8">
      <t>イチブ</t>
    </rPh>
    <rPh sb="8" eb="11">
      <t>シンリョウカ</t>
    </rPh>
    <rPh sb="17" eb="19">
      <t>ジカン</t>
    </rPh>
    <rPh sb="20" eb="22">
      <t>ツウヤク</t>
    </rPh>
    <rPh sb="30" eb="32">
      <t>キカイ</t>
    </rPh>
    <rPh sb="32" eb="34">
      <t>ホンヤク</t>
    </rPh>
    <rPh sb="37" eb="39">
      <t>ジカン</t>
    </rPh>
    <phoneticPr fontId="10"/>
  </si>
  <si>
    <t>福岡赤十字病院</t>
    <rPh sb="0" eb="7">
      <t>フクオカセキジュウジビョウイン</t>
    </rPh>
    <phoneticPr fontId="46"/>
  </si>
  <si>
    <t>Japanese Red Cross Fukuoka Hospital</t>
  </si>
  <si>
    <t>815-8555</t>
  </si>
  <si>
    <t>福岡県福岡市南区大楠3丁目1番1号</t>
    <rPh sb="3" eb="6">
      <t>フクオカシ</t>
    </rPh>
    <rPh sb="6" eb="8">
      <t>ミナミク</t>
    </rPh>
    <rPh sb="8" eb="10">
      <t>オオクス</t>
    </rPh>
    <rPh sb="11" eb="13">
      <t>チョウメ</t>
    </rPh>
    <rPh sb="14" eb="15">
      <t>バン</t>
    </rPh>
    <rPh sb="16" eb="17">
      <t>ゴウ</t>
    </rPh>
    <phoneticPr fontId="46"/>
  </si>
  <si>
    <t>3-1-1 Ogusu Minami-ku Fukuoka-city, Fukuoka  JAPAN 815-8555</t>
    <phoneticPr fontId="9"/>
  </si>
  <si>
    <t>0570-03-1211</t>
    <phoneticPr fontId="9"/>
  </si>
  <si>
    <t>月曜～金曜　午前8時10分～午前11時（救急外来24時間対応）
土日・祝日：救急外来24時間対応</t>
    <rPh sb="20" eb="22">
      <t>キュウキュウ</t>
    </rPh>
    <rPh sb="22" eb="24">
      <t>ガイライ</t>
    </rPh>
    <rPh sb="26" eb="28">
      <t>ジカン</t>
    </rPh>
    <rPh sb="28" eb="30">
      <t>タイオウ</t>
    </rPh>
    <phoneticPr fontId="46"/>
  </si>
  <si>
    <t>総合診療科、腎臓内科、消化器内科、循環器内科、高血圧内科、内分泌内科、糖尿病代謝内科、肝臓内科、血液・腫瘍内科、脳神経内科、呼吸器内科、膠原病内科、感染症内科、外科、心臓血管外科、脳神経外科、整形外科、産婦人科、小児科、皮膚科、眼科
耳鼻咽喉科、泌尿器科、精神科、麻酔科、歯科・歯科口腔外科、形成外科、救急科、リハビリテーション科、病理診断科、輸血細胞治療部、放射線科：EN、ZH、KO、TL、VI
※ふくサポ（コールセンター）利用により、各科21言語対応（EN、ZH、KO、TH、VI、ID、TL、NE、MS、ES、PT、DE、FR、IT、RU、KM、MY、SI、MN、HI、BN）
※ふくサポ（ボランティア通訳派遣）利用により、各科5言語対応可（EN、ZH、KO、TH、VI）</t>
    <rPh sb="220" eb="221">
      <t>カク</t>
    </rPh>
    <rPh sb="221" eb="222">
      <t>カ</t>
    </rPh>
    <phoneticPr fontId="1"/>
  </si>
  <si>
    <t>VISA、
MASTER、
AMEX、
Diners Club、
JCB、
中国銀聯</t>
    <phoneticPr fontId="1"/>
  </si>
  <si>
    <t>EN　8：30～17：10</t>
    <phoneticPr fontId="9"/>
  </si>
  <si>
    <t>ふくおか国際医療サポートセンター、通訳タブレット</t>
  </si>
  <si>
    <t>ふくおか国際医療サポートセンターによるボランティア通訳派遣、通訳タブレットによる機械通訳</t>
    <phoneticPr fontId="1"/>
  </si>
  <si>
    <t>福岡記念病院</t>
    <rPh sb="0" eb="2">
      <t>フクオカ</t>
    </rPh>
    <rPh sb="2" eb="4">
      <t>キネン</t>
    </rPh>
    <rPh sb="4" eb="6">
      <t>ビョウイン</t>
    </rPh>
    <phoneticPr fontId="46"/>
  </si>
  <si>
    <t>FUKUOKA KINEN HOSPITAL</t>
  </si>
  <si>
    <t>814-8525</t>
  </si>
  <si>
    <t>福岡県福岡市早良区西新1-1-35</t>
    <rPh sb="3" eb="5">
      <t>フクオカ</t>
    </rPh>
    <rPh sb="5" eb="6">
      <t>シ</t>
    </rPh>
    <rPh sb="6" eb="9">
      <t>サワラク</t>
    </rPh>
    <rPh sb="9" eb="11">
      <t>ニシジン</t>
    </rPh>
    <phoneticPr fontId="46"/>
  </si>
  <si>
    <t>1-1-35、Fukuoka Ken, Fukuoka Shi, Sawara-Ku, Nishijin,814-8525</t>
  </si>
  <si>
    <t>092-821-4731</t>
  </si>
  <si>
    <t>月―金　9:00～12：00
　　　　13:30～17:00
土　　　9:00～12:00
祝日　救急外来　24時間対応可能</t>
    <rPh sb="0" eb="1">
      <t>ゲツ</t>
    </rPh>
    <rPh sb="2" eb="3">
      <t>キン</t>
    </rPh>
    <rPh sb="31" eb="32">
      <t>ド</t>
    </rPh>
    <rPh sb="46" eb="48">
      <t>シュクジツ</t>
    </rPh>
    <rPh sb="49" eb="53">
      <t>キュウキュウガイライ</t>
    </rPh>
    <rPh sb="56" eb="58">
      <t>ジカン</t>
    </rPh>
    <rPh sb="58" eb="60">
      <t>タイオウ</t>
    </rPh>
    <rPh sb="60" eb="62">
      <t>カノウ</t>
    </rPh>
    <phoneticPr fontId="46"/>
  </si>
  <si>
    <t>脳神経内科、糖尿病・内分泌内科、感染症内科、リウマチ科、内科、消化器内科、循環器内科、呼吸器内科、脳神経外科、脊椎・脊髄外科、整形外科、外科、消化器外科、大腸・肛門外科、血管外科、心臓血管外科、呼吸器外科、小児科、泌尿器科、皮膚科、形成外科、婦人科、眼科、耳鼻咽喉科、精神科、歯科、歯科口腔外科、放射線科、救急科、リハビリテーション科、麻酔科、臨床検査科、病理診断科、肝臓内科、肝臓外科、乳腺外科
対応可能な言語：EN、ZH、KO、TH、VI、ID、TL、NE、MS、ES、PT、DE、FR、IT、RU、KM、MY、SI、MN、HI、UR,BN</t>
    <rPh sb="0" eb="5">
      <t>ノウシンケイナイカ</t>
    </rPh>
    <rPh sb="6" eb="9">
      <t>トウニョウビョウ</t>
    </rPh>
    <rPh sb="10" eb="13">
      <t>ナイブンピツ</t>
    </rPh>
    <rPh sb="13" eb="15">
      <t>ナイカ</t>
    </rPh>
    <rPh sb="16" eb="19">
      <t>カンセンショウ</t>
    </rPh>
    <rPh sb="19" eb="21">
      <t>ナイカ</t>
    </rPh>
    <rPh sb="26" eb="27">
      <t>カ</t>
    </rPh>
    <rPh sb="28" eb="30">
      <t>ナイカ</t>
    </rPh>
    <rPh sb="31" eb="34">
      <t>ショウカキ</t>
    </rPh>
    <rPh sb="34" eb="36">
      <t>ナイカ</t>
    </rPh>
    <rPh sb="37" eb="42">
      <t>ジュンカンキナイカ</t>
    </rPh>
    <rPh sb="43" eb="48">
      <t>コキュウキナイカ</t>
    </rPh>
    <rPh sb="49" eb="54">
      <t>ノウシンケイゲカ</t>
    </rPh>
    <rPh sb="55" eb="57">
      <t>セキツイ</t>
    </rPh>
    <rPh sb="58" eb="62">
      <t>セキズイゲカ</t>
    </rPh>
    <rPh sb="63" eb="65">
      <t>セイケイ</t>
    </rPh>
    <rPh sb="65" eb="67">
      <t>ゲカ</t>
    </rPh>
    <rPh sb="68" eb="70">
      <t>ゲカ</t>
    </rPh>
    <rPh sb="71" eb="74">
      <t>ショウカキ</t>
    </rPh>
    <rPh sb="74" eb="76">
      <t>ゲカ</t>
    </rPh>
    <rPh sb="77" eb="79">
      <t>ダイチョウ</t>
    </rPh>
    <rPh sb="80" eb="84">
      <t>コウモンゲカ</t>
    </rPh>
    <rPh sb="85" eb="87">
      <t>ケッカン</t>
    </rPh>
    <rPh sb="87" eb="89">
      <t>ゲカ</t>
    </rPh>
    <rPh sb="90" eb="96">
      <t>シンゾウケッカンゲカ</t>
    </rPh>
    <rPh sb="97" eb="100">
      <t>コキュウキ</t>
    </rPh>
    <rPh sb="100" eb="102">
      <t>ゲカ</t>
    </rPh>
    <rPh sb="103" eb="106">
      <t>ショウニカ</t>
    </rPh>
    <rPh sb="107" eb="111">
      <t>ヒニョウキカ</t>
    </rPh>
    <rPh sb="112" eb="115">
      <t>ヒフカ</t>
    </rPh>
    <rPh sb="116" eb="118">
      <t>ケイセイ</t>
    </rPh>
    <rPh sb="118" eb="120">
      <t>ゲカ</t>
    </rPh>
    <rPh sb="121" eb="124">
      <t>フジンカ</t>
    </rPh>
    <rPh sb="125" eb="127">
      <t>ガンカ</t>
    </rPh>
    <rPh sb="128" eb="133">
      <t>ジビインコウカ</t>
    </rPh>
    <rPh sb="134" eb="137">
      <t>セイシンカ</t>
    </rPh>
    <rPh sb="138" eb="140">
      <t>シカ</t>
    </rPh>
    <rPh sb="141" eb="147">
      <t>シカコウクウゲカ</t>
    </rPh>
    <rPh sb="148" eb="152">
      <t>ホウシャセンカ</t>
    </rPh>
    <rPh sb="153" eb="155">
      <t>キュウキュウ</t>
    </rPh>
    <rPh sb="155" eb="156">
      <t>カ</t>
    </rPh>
    <rPh sb="166" eb="167">
      <t>カ</t>
    </rPh>
    <rPh sb="168" eb="171">
      <t>マスイカ</t>
    </rPh>
    <rPh sb="172" eb="176">
      <t>リンショウケンサ</t>
    </rPh>
    <rPh sb="176" eb="177">
      <t>カ</t>
    </rPh>
    <rPh sb="178" eb="180">
      <t>ビョウリ</t>
    </rPh>
    <rPh sb="180" eb="182">
      <t>シンダン</t>
    </rPh>
    <rPh sb="182" eb="183">
      <t>カ</t>
    </rPh>
    <rPh sb="184" eb="186">
      <t>カンゾウ</t>
    </rPh>
    <rPh sb="186" eb="188">
      <t>ナイカ</t>
    </rPh>
    <rPh sb="189" eb="191">
      <t>カンゾウ</t>
    </rPh>
    <rPh sb="191" eb="193">
      <t>ゲカ</t>
    </rPh>
    <rPh sb="194" eb="196">
      <t>ニュウセン</t>
    </rPh>
    <rPh sb="196" eb="198">
      <t>ゲカ</t>
    </rPh>
    <phoneticPr fontId="46"/>
  </si>
  <si>
    <t>VISA、MASTER、AMEX、Diners Club、JCB, UC, UFJ</t>
    <phoneticPr fontId="1"/>
  </si>
  <si>
    <t>ヨカペイ、Alipay</t>
    <phoneticPr fontId="1"/>
  </si>
  <si>
    <t>EN、ZH、NE、HI、UR、TL、ID、VI：平日8：30～17：30
KO：勤務体制による</t>
    <rPh sb="24" eb="26">
      <t>ヘイジツ</t>
    </rPh>
    <rPh sb="40" eb="42">
      <t>キンム</t>
    </rPh>
    <rPh sb="42" eb="44">
      <t>タイセイ</t>
    </rPh>
    <phoneticPr fontId="9"/>
  </si>
  <si>
    <t>24時間</t>
    <rPh sb="2" eb="4">
      <t>ジカン</t>
    </rPh>
    <phoneticPr fontId="10"/>
  </si>
  <si>
    <t>EN、ZH、KO、TH、RU、VI、PT、ES、FR、TL：24時間</t>
    <rPh sb="32" eb="34">
      <t>ジカン</t>
    </rPh>
    <phoneticPr fontId="6"/>
  </si>
  <si>
    <t>ふくおか国際医療サポートセンター活用（ボランティア通訳派遣・電話通訳、5言語対応）
福岡市医療通訳コールセンター（電話通訳、20言語対応）
みえる通訳（テレビ電話通訳、14言語対応）</t>
    <rPh sb="4" eb="6">
      <t>コクサイ</t>
    </rPh>
    <rPh sb="6" eb="8">
      <t>イリョウ</t>
    </rPh>
    <rPh sb="16" eb="18">
      <t>カツヨウ</t>
    </rPh>
    <rPh sb="25" eb="27">
      <t>ツウヤク</t>
    </rPh>
    <rPh sb="27" eb="29">
      <t>ハケン</t>
    </rPh>
    <rPh sb="36" eb="38">
      <t>ゲンゴ</t>
    </rPh>
    <rPh sb="38" eb="40">
      <t>タイオウ</t>
    </rPh>
    <rPh sb="57" eb="59">
      <t>デンワ</t>
    </rPh>
    <rPh sb="59" eb="61">
      <t>ツウヤク</t>
    </rPh>
    <rPh sb="64" eb="66">
      <t>ゲンゴ</t>
    </rPh>
    <rPh sb="66" eb="68">
      <t>タイオウ</t>
    </rPh>
    <rPh sb="73" eb="75">
      <t>ツウヤク</t>
    </rPh>
    <rPh sb="79" eb="81">
      <t>デンワ</t>
    </rPh>
    <rPh sb="81" eb="83">
      <t>ツウヤク</t>
    </rPh>
    <rPh sb="86" eb="88">
      <t>ゲンゴ</t>
    </rPh>
    <rPh sb="88" eb="90">
      <t>タイオウ</t>
    </rPh>
    <phoneticPr fontId="10"/>
  </si>
  <si>
    <t>福岡山王病院</t>
    <rPh sb="0" eb="2">
      <t>フクオカ</t>
    </rPh>
    <rPh sb="2" eb="4">
      <t>サンオウ</t>
    </rPh>
    <rPh sb="4" eb="6">
      <t>ビョウイン</t>
    </rPh>
    <phoneticPr fontId="46"/>
  </si>
  <si>
    <t>Fukuoka Sanno Hospital</t>
  </si>
  <si>
    <t>814-0001</t>
  </si>
  <si>
    <t>福岡県福岡市早良区百道浜3-6-45</t>
    <rPh sb="3" eb="6">
      <t>フクオカシ</t>
    </rPh>
    <rPh sb="6" eb="9">
      <t>サワラク</t>
    </rPh>
    <rPh sb="9" eb="11">
      <t>モモチ</t>
    </rPh>
    <rPh sb="11" eb="12">
      <t>ハマ</t>
    </rPh>
    <phoneticPr fontId="46"/>
  </si>
  <si>
    <t>3-6-45,Momochihama,Sawara-ku,Fukuokacity,Fukuoka prefecture,814-0001</t>
  </si>
  <si>
    <t>092-832-1100</t>
  </si>
  <si>
    <t>月-土
9:00-12:30
13:30-16：30　　　
※救急外来24時間対応
夜間(時間外)/17:30～
日・祝日：救急外来24時間対応</t>
    <rPh sb="2" eb="3">
      <t>ド</t>
    </rPh>
    <rPh sb="42" eb="44">
      <t>ヤカン</t>
    </rPh>
    <rPh sb="45" eb="48">
      <t>ジカンガイ</t>
    </rPh>
    <phoneticPr fontId="46"/>
  </si>
  <si>
    <t>血液・腫瘍内科、糖尿病・代謝・内分泌内科、外科、小児科、神経小児科、皮膚科、脳神経内科/外科、泌尿器科、整形外科、眼科、耳鼻咽喉科、産科、婦人科、呼吸器内科/外科、肝臓・胆のう内科、膵臓内科・神経内分泌腫瘍センター、腎臓内科、消化器内科/外科、排便機能センター、乳腺外科、ペインクリニック内科、循環器内科、血管外科、脳卒中科、心臓血管外科、形成外科、ﾘﾌﾟﾛﾀﾞｸｼｮﾝｾﾝﾀｰ、ハートリズムセンター
※EN、ZH以外の言語については、①ふくおか国際医療サポートセンター活用（ボランティア通訳派遣、5言語対応）（EN、ZH、KO、TH、VI）②タブレット『見える通訳』で対応可能</t>
    <rPh sb="0" eb="2">
      <t>ケツエキ</t>
    </rPh>
    <rPh sb="3" eb="5">
      <t>シュヨウ</t>
    </rPh>
    <rPh sb="5" eb="7">
      <t>ナイカ</t>
    </rPh>
    <rPh sb="8" eb="10">
      <t>トウニョウ</t>
    </rPh>
    <rPh sb="10" eb="11">
      <t>ビョウ</t>
    </rPh>
    <rPh sb="12" eb="14">
      <t>タイシャ</t>
    </rPh>
    <rPh sb="15" eb="18">
      <t>ナイブンピツ</t>
    </rPh>
    <rPh sb="18" eb="20">
      <t>ナイカ</t>
    </rPh>
    <rPh sb="21" eb="23">
      <t>ゲカ</t>
    </rPh>
    <rPh sb="24" eb="26">
      <t>ショウニ</t>
    </rPh>
    <rPh sb="26" eb="27">
      <t>カ</t>
    </rPh>
    <rPh sb="28" eb="33">
      <t>シンケイショウニカ</t>
    </rPh>
    <rPh sb="34" eb="37">
      <t>ヒフカ</t>
    </rPh>
    <rPh sb="38" eb="43">
      <t>ノウシンケイナイカ</t>
    </rPh>
    <rPh sb="44" eb="46">
      <t>ゲカ</t>
    </rPh>
    <rPh sb="47" eb="51">
      <t>ヒニョウキカ</t>
    </rPh>
    <rPh sb="52" eb="54">
      <t>セイケイ</t>
    </rPh>
    <rPh sb="54" eb="56">
      <t>ゲカ</t>
    </rPh>
    <rPh sb="57" eb="59">
      <t>ガンカ</t>
    </rPh>
    <rPh sb="60" eb="62">
      <t>ジビ</t>
    </rPh>
    <rPh sb="62" eb="64">
      <t>インコウ</t>
    </rPh>
    <rPh sb="64" eb="65">
      <t>カ</t>
    </rPh>
    <rPh sb="66" eb="68">
      <t>サンカ</t>
    </rPh>
    <rPh sb="69" eb="72">
      <t>フジンカ</t>
    </rPh>
    <rPh sb="73" eb="78">
      <t>コキュウキナイカ</t>
    </rPh>
    <rPh sb="79" eb="81">
      <t>ゲカ</t>
    </rPh>
    <rPh sb="82" eb="85">
      <t>カンゾウテン</t>
    </rPh>
    <rPh sb="88" eb="90">
      <t>ナイカ</t>
    </rPh>
    <rPh sb="93" eb="95">
      <t>ナイカ</t>
    </rPh>
    <rPh sb="108" eb="112">
      <t>ジンゾウナイカ</t>
    </rPh>
    <rPh sb="113" eb="118">
      <t>ショウカキナイカ</t>
    </rPh>
    <rPh sb="119" eb="121">
      <t>ゲカ</t>
    </rPh>
    <rPh sb="122" eb="126">
      <t>ハイベンキノウ</t>
    </rPh>
    <rPh sb="131" eb="135">
      <t>ニュウセンゲカ</t>
    </rPh>
    <rPh sb="144" eb="146">
      <t>ナイカ</t>
    </rPh>
    <rPh sb="147" eb="152">
      <t>ジュンカンキナイカ</t>
    </rPh>
    <rPh sb="153" eb="157">
      <t>ケッカンゲカ</t>
    </rPh>
    <rPh sb="158" eb="161">
      <t>ノウソッチュウ</t>
    </rPh>
    <rPh sb="161" eb="162">
      <t>カ</t>
    </rPh>
    <rPh sb="163" eb="167">
      <t>シンゾウケッカン</t>
    </rPh>
    <rPh sb="167" eb="169">
      <t>ゲカ</t>
    </rPh>
    <rPh sb="170" eb="174">
      <t>ケイセイゲカ</t>
    </rPh>
    <rPh sb="207" eb="209">
      <t>イガイ</t>
    </rPh>
    <rPh sb="210" eb="212">
      <t>ゲンゴ</t>
    </rPh>
    <rPh sb="278" eb="279">
      <t>ミ</t>
    </rPh>
    <rPh sb="281" eb="283">
      <t>ツウヤク</t>
    </rPh>
    <rPh sb="285" eb="287">
      <t>タイオウ</t>
    </rPh>
    <rPh sb="287" eb="289">
      <t>カノウ</t>
    </rPh>
    <phoneticPr fontId="46"/>
  </si>
  <si>
    <t>可
※救急外来24時間対応
夜間(時間外)/17:30～
日・祝日：救急外来24時間対応
夜間(時間外)・休日は遠隔通訳のみ。また、支払いは現金のみ対応。</t>
    <rPh sb="0" eb="1">
      <t>カ</t>
    </rPh>
    <rPh sb="3" eb="5">
      <t>キュウキュウ</t>
    </rPh>
    <rPh sb="5" eb="7">
      <t>ガイライ</t>
    </rPh>
    <rPh sb="9" eb="11">
      <t>ジカン</t>
    </rPh>
    <rPh sb="11" eb="13">
      <t>タイオウ</t>
    </rPh>
    <rPh sb="14" eb="16">
      <t>ヤカン</t>
    </rPh>
    <rPh sb="17" eb="20">
      <t>ジカンガイ</t>
    </rPh>
    <rPh sb="29" eb="30">
      <t>ニチ</t>
    </rPh>
    <rPh sb="31" eb="33">
      <t>シュクジツ</t>
    </rPh>
    <rPh sb="34" eb="36">
      <t>キュウキュウ</t>
    </rPh>
    <rPh sb="36" eb="38">
      <t>ガイライ</t>
    </rPh>
    <rPh sb="40" eb="42">
      <t>ジカン</t>
    </rPh>
    <rPh sb="42" eb="44">
      <t>タイオウ</t>
    </rPh>
    <rPh sb="45" eb="47">
      <t>ヤカン</t>
    </rPh>
    <rPh sb="48" eb="51">
      <t>ジカンガイ</t>
    </rPh>
    <rPh sb="53" eb="55">
      <t>キュウジツ</t>
    </rPh>
    <rPh sb="56" eb="58">
      <t>エンカク</t>
    </rPh>
    <rPh sb="58" eb="60">
      <t>ツウヤク</t>
    </rPh>
    <rPh sb="66" eb="68">
      <t>シハラ</t>
    </rPh>
    <rPh sb="70" eb="72">
      <t>ゲンキン</t>
    </rPh>
    <rPh sb="74" eb="76">
      <t>タイオウ</t>
    </rPh>
    <phoneticPr fontId="10"/>
  </si>
  <si>
    <t>EN、ZH：
月ー土
8:30－17:30
※事前にお問合せ下さい。</t>
    <rPh sb="7" eb="8">
      <t>ゲツ</t>
    </rPh>
    <rPh sb="9" eb="10">
      <t>ド</t>
    </rPh>
    <rPh sb="24" eb="26">
      <t>ジゼン</t>
    </rPh>
    <rPh sb="28" eb="30">
      <t>トイアワ</t>
    </rPh>
    <rPh sb="31" eb="32">
      <t>クダ</t>
    </rPh>
    <phoneticPr fontId="9"/>
  </si>
  <si>
    <t>夜間・休日
①ふくおか国際医療サポートセンター活用（ボランティア通訳派遣、5言語対応）
②「見える通訳」（タブレット）</t>
    <rPh sb="0" eb="2">
      <t>ヤカン</t>
    </rPh>
    <rPh sb="3" eb="5">
      <t>キュウジツ</t>
    </rPh>
    <rPh sb="11" eb="13">
      <t>コクサイ</t>
    </rPh>
    <rPh sb="13" eb="15">
      <t>イリョウ</t>
    </rPh>
    <rPh sb="23" eb="25">
      <t>カツヨウ</t>
    </rPh>
    <rPh sb="32" eb="34">
      <t>ツウヤク</t>
    </rPh>
    <rPh sb="34" eb="36">
      <t>ハケン</t>
    </rPh>
    <rPh sb="38" eb="40">
      <t>ゲンゴ</t>
    </rPh>
    <rPh sb="40" eb="42">
      <t>タイオウ</t>
    </rPh>
    <rPh sb="46" eb="47">
      <t>ミ</t>
    </rPh>
    <rPh sb="49" eb="51">
      <t>ツウヤク</t>
    </rPh>
    <phoneticPr fontId="9"/>
  </si>
  <si>
    <t>夜間・休日
①ふくおか国際医療サポートセンター活用（ボランティア通訳派遣、5言語対応）
②「見える通訳」（タブレット）</t>
    <rPh sb="0" eb="2">
      <t>ヤカン</t>
    </rPh>
    <rPh sb="3" eb="5">
      <t>キュウジツ</t>
    </rPh>
    <rPh sb="13" eb="15">
      <t>イリョウ</t>
    </rPh>
    <rPh sb="23" eb="25">
      <t>カツヨウ</t>
    </rPh>
    <rPh sb="32" eb="34">
      <t>ツウヤク</t>
    </rPh>
    <rPh sb="34" eb="36">
      <t>ハケン</t>
    </rPh>
    <rPh sb="38" eb="40">
      <t>ゲンゴ</t>
    </rPh>
    <rPh sb="40" eb="42">
      <t>タイオウ</t>
    </rPh>
    <rPh sb="46" eb="47">
      <t>ミ</t>
    </rPh>
    <rPh sb="49" eb="51">
      <t>ツウヤク</t>
    </rPh>
    <phoneticPr fontId="10"/>
  </si>
  <si>
    <t>医療法人佐田厚生会佐田病院</t>
    <rPh sb="0" eb="4">
      <t>イリョウホウジン</t>
    </rPh>
    <rPh sb="4" eb="13">
      <t>サダコウセイカイサダビョウイン</t>
    </rPh>
    <phoneticPr fontId="9"/>
  </si>
  <si>
    <t>Sada Hospital</t>
  </si>
  <si>
    <t>810-0004</t>
  </si>
  <si>
    <t>福岡県福岡市中央区渡辺通二丁目4番28号</t>
    <rPh sb="3" eb="6">
      <t>フクオカシ</t>
    </rPh>
    <rPh sb="6" eb="9">
      <t>チュウオウク</t>
    </rPh>
    <rPh sb="9" eb="11">
      <t>ワタナベ</t>
    </rPh>
    <rPh sb="11" eb="12">
      <t>ドオリ</t>
    </rPh>
    <rPh sb="12" eb="13">
      <t>フタ</t>
    </rPh>
    <rPh sb="13" eb="15">
      <t>チョウメ</t>
    </rPh>
    <rPh sb="16" eb="17">
      <t>バン</t>
    </rPh>
    <rPh sb="19" eb="20">
      <t>ゴウ</t>
    </rPh>
    <phoneticPr fontId="9"/>
  </si>
  <si>
    <t>2-4-28 watanabedori chuo-ku
fukuoka city fukuoka prefecture,
810-0004 japan</t>
  </si>
  <si>
    <t>092-781-6381</t>
  </si>
  <si>
    <t>月ｰ金:8:30-17:00（救急外来24時間対応）
土:8:30-12:00
土･日･祝日:救急外来24時間対応</t>
    <rPh sb="0" eb="1">
      <t>ゲツ</t>
    </rPh>
    <rPh sb="2" eb="3">
      <t>キン</t>
    </rPh>
    <rPh sb="15" eb="17">
      <t>キュウキュウ</t>
    </rPh>
    <rPh sb="17" eb="19">
      <t>ガイライ</t>
    </rPh>
    <rPh sb="21" eb="23">
      <t>ジカン</t>
    </rPh>
    <rPh sb="23" eb="25">
      <t>タイオウ</t>
    </rPh>
    <rPh sb="27" eb="28">
      <t>ド</t>
    </rPh>
    <rPh sb="40" eb="41">
      <t>ド</t>
    </rPh>
    <rPh sb="42" eb="43">
      <t>ニチ</t>
    </rPh>
    <rPh sb="44" eb="46">
      <t>シュクジツ</t>
    </rPh>
    <rPh sb="47" eb="49">
      <t>キュウキュウ</t>
    </rPh>
    <rPh sb="49" eb="51">
      <t>ガイライ</t>
    </rPh>
    <rPh sb="53" eb="55">
      <t>ジカン</t>
    </rPh>
    <rPh sb="55" eb="57">
      <t>タイオウ</t>
    </rPh>
    <phoneticPr fontId="9"/>
  </si>
  <si>
    <t>外科、整形外科,循環器内科、消化器内科、肝臓内科,糖尿病内科
全て英語とタブレット対応
※コールセンター利用により、21言語対応：EN、ZH、KO、TH、VI、ID、TL、NE、MS、ES、PT、DE、FR、IT、RU、KM、MY、SI、MN、HI、BN）</t>
    <rPh sb="0" eb="2">
      <t>ゲカ</t>
    </rPh>
    <rPh sb="3" eb="5">
      <t>セイケイ</t>
    </rPh>
    <rPh sb="5" eb="7">
      <t>ゲカ</t>
    </rPh>
    <rPh sb="8" eb="11">
      <t>ジュンカンキ</t>
    </rPh>
    <rPh sb="11" eb="13">
      <t>ナイカ</t>
    </rPh>
    <rPh sb="14" eb="17">
      <t>ショウカキ</t>
    </rPh>
    <rPh sb="17" eb="19">
      <t>ナイカ</t>
    </rPh>
    <rPh sb="20" eb="22">
      <t>カンゾウ</t>
    </rPh>
    <rPh sb="22" eb="23">
      <t>ナイ</t>
    </rPh>
    <rPh sb="23" eb="24">
      <t>カ</t>
    </rPh>
    <rPh sb="25" eb="28">
      <t>トウニョウビョウ</t>
    </rPh>
    <rPh sb="28" eb="30">
      <t>ナイカ</t>
    </rPh>
    <rPh sb="31" eb="32">
      <t>スベ</t>
    </rPh>
    <rPh sb="33" eb="35">
      <t>エイゴ</t>
    </rPh>
    <rPh sb="41" eb="43">
      <t>タイオウ</t>
    </rPh>
    <phoneticPr fontId="6"/>
  </si>
  <si>
    <t>EN：
平日9時ｰ17時</t>
    <rPh sb="4" eb="6">
      <t>ヘイジツ</t>
    </rPh>
    <rPh sb="7" eb="8">
      <t>ジ</t>
    </rPh>
    <rPh sb="11" eb="12">
      <t>ジ</t>
    </rPh>
    <phoneticPr fontId="9"/>
  </si>
  <si>
    <t>ふくおか国際医療サポートセンター活用（コールセンター、21言語対応）</t>
    <rPh sb="6" eb="8">
      <t>イリョウ</t>
    </rPh>
    <rPh sb="16" eb="18">
      <t>カツヨウ</t>
    </rPh>
    <rPh sb="29" eb="31">
      <t>ゲンゴ</t>
    </rPh>
    <rPh sb="31" eb="33">
      <t>タイオウ</t>
    </rPh>
    <phoneticPr fontId="6"/>
  </si>
  <si>
    <t>通訳タブレット活用</t>
    <rPh sb="0" eb="2">
      <t>ツウヤク</t>
    </rPh>
    <rPh sb="7" eb="9">
      <t>カツヨウ</t>
    </rPh>
    <phoneticPr fontId="9"/>
  </si>
  <si>
    <t>福岡県済生会福岡総合病院</t>
    <rPh sb="0" eb="3">
      <t>フクオカケン</t>
    </rPh>
    <rPh sb="3" eb="6">
      <t>サイセイカイ</t>
    </rPh>
    <rPh sb="6" eb="8">
      <t>フクオカ</t>
    </rPh>
    <rPh sb="8" eb="12">
      <t>ソウゴウビョウイン</t>
    </rPh>
    <phoneticPr fontId="9"/>
  </si>
  <si>
    <t>Saiseikai Fukuoka General Hospital</t>
  </si>
  <si>
    <t>810-0001</t>
  </si>
  <si>
    <t>福岡県福岡市中央区天神1丁目3-46</t>
    <rPh sb="3" eb="6">
      <t>フクオカシ</t>
    </rPh>
    <rPh sb="6" eb="9">
      <t>チュウオウク</t>
    </rPh>
    <rPh sb="9" eb="11">
      <t>テンジン</t>
    </rPh>
    <rPh sb="12" eb="14">
      <t>チョウメ</t>
    </rPh>
    <phoneticPr fontId="9"/>
  </si>
  <si>
    <t>1-3-46, Tenjin, Chuo-ku, Fukuoka, 810-0001,Japan</t>
  </si>
  <si>
    <t>092-771-8151</t>
  </si>
  <si>
    <t>月-金:8:30-11:30（救急外来24時間対応)
土日・祝日：救急外来24時間対応</t>
    <phoneticPr fontId="9"/>
  </si>
  <si>
    <t>原則として、内科、心療内科、循環器内科、心臓血管外科、外科、血管外科、乳腺外科、脳神経外科、脳神経内科、整形外科、形成外科、泌尿器科、婦人科、眼科、耳鼻咽喉科 頭頸部外科、放射線科、総合診療科、救急科　平日8:30-17:00は通訳サポート職員(EN・ZH・KO)もしくは通訳ツール(iPadテレビ電話か機械翻訳または電話通訳で21言語)で対応。
それ以外の時間帯は通訳ツールのみで対応。
※コールセンター利用により、21言語対応：EN、ZH、KO、TH、VI、ID、TL、NE、MS、ES、PT、DE、FR、IT、RU、KM、MY、SI、MN、HI、BN）</t>
    <rPh sb="0" eb="2">
      <t>ゲンソク</t>
    </rPh>
    <rPh sb="6" eb="8">
      <t>ナイカ</t>
    </rPh>
    <rPh sb="9" eb="13">
      <t>シンリョウナイカ</t>
    </rPh>
    <rPh sb="14" eb="19">
      <t>ジュンカンキナイカ</t>
    </rPh>
    <rPh sb="20" eb="26">
      <t>シンゾウケッカンゲカ</t>
    </rPh>
    <rPh sb="27" eb="29">
      <t>ゲカ</t>
    </rPh>
    <rPh sb="30" eb="34">
      <t>ケッカンゲカ</t>
    </rPh>
    <rPh sb="35" eb="39">
      <t>ニュウセンゲカ</t>
    </rPh>
    <rPh sb="40" eb="45">
      <t>ノウシンケイゲカ</t>
    </rPh>
    <rPh sb="46" eb="51">
      <t>ノウシンケイナイカ</t>
    </rPh>
    <rPh sb="52" eb="56">
      <t>セイケイゲカ</t>
    </rPh>
    <rPh sb="57" eb="61">
      <t>ケイセイゲカ</t>
    </rPh>
    <rPh sb="62" eb="66">
      <t>ヒニョウキカ</t>
    </rPh>
    <rPh sb="67" eb="70">
      <t>フジンカ</t>
    </rPh>
    <rPh sb="71" eb="73">
      <t>ガンカ</t>
    </rPh>
    <rPh sb="74" eb="79">
      <t>ジビインコウカ</t>
    </rPh>
    <rPh sb="80" eb="81">
      <t>アタマ</t>
    </rPh>
    <rPh sb="86" eb="90">
      <t>ホウシャセンカ</t>
    </rPh>
    <rPh sb="91" eb="96">
      <t>ソウゴウシンリョウカ</t>
    </rPh>
    <rPh sb="97" eb="100">
      <t>キュウキュウカ</t>
    </rPh>
    <rPh sb="112" eb="114">
      <t>ツウヤク</t>
    </rPh>
    <rPh sb="118" eb="120">
      <t>ショクイン</t>
    </rPh>
    <rPh sb="134" eb="136">
      <t>ツウヤク</t>
    </rPh>
    <rPh sb="147" eb="149">
      <t>デンワ</t>
    </rPh>
    <rPh sb="150" eb="154">
      <t>キカイホンヤク</t>
    </rPh>
    <rPh sb="157" eb="159">
      <t>デンワ</t>
    </rPh>
    <rPh sb="159" eb="161">
      <t>ツウヤク</t>
    </rPh>
    <rPh sb="164" eb="166">
      <t>ゲンゴ</t>
    </rPh>
    <rPh sb="168" eb="170">
      <t>タイオウ</t>
    </rPh>
    <rPh sb="174" eb="176">
      <t>イガイ</t>
    </rPh>
    <rPh sb="177" eb="180">
      <t>ジカンタイ</t>
    </rPh>
    <rPh sb="181" eb="183">
      <t>ツウヤク</t>
    </rPh>
    <rPh sb="189" eb="191">
      <t>タイオウ</t>
    </rPh>
    <phoneticPr fontId="6"/>
  </si>
  <si>
    <t>VISA、MASTER、AMEX、JCB、Diners Club、中国銀聯、SAISON　CARD、MUFG　CARD</t>
    <phoneticPr fontId="9"/>
  </si>
  <si>
    <t>SUGOCA、nimoca、はやかけん、Suica、ICOCA、TOICA, Pay Pay,楽天Pay
など</t>
    <rPh sb="47" eb="49">
      <t>ラクテン</t>
    </rPh>
    <phoneticPr fontId="1"/>
  </si>
  <si>
    <t xml:space="preserve">EN・ZH・KO：月～金曜　8:30-17:00
</t>
    <rPh sb="9" eb="10">
      <t>ゲツ</t>
    </rPh>
    <rPh sb="11" eb="12">
      <t>キン</t>
    </rPh>
    <phoneticPr fontId="10"/>
  </si>
  <si>
    <t>EN・ZH・KO：月～金曜　8:30-17:00</t>
    <phoneticPr fontId="10"/>
  </si>
  <si>
    <t>医療通訳者ではないが、英語・中国語・韓国語の出来る事務職員3名を採用(平日8：30-17：00)</t>
    <rPh sb="0" eb="2">
      <t>イリョウ</t>
    </rPh>
    <rPh sb="2" eb="5">
      <t>ツウヤクシャ</t>
    </rPh>
    <rPh sb="11" eb="13">
      <t>エイゴ</t>
    </rPh>
    <rPh sb="14" eb="17">
      <t>チュウゴクゴ</t>
    </rPh>
    <rPh sb="18" eb="21">
      <t>カンコクゴ</t>
    </rPh>
    <rPh sb="22" eb="24">
      <t>デキ</t>
    </rPh>
    <rPh sb="25" eb="29">
      <t>ジムショクイン</t>
    </rPh>
    <rPh sb="30" eb="31">
      <t>メイ</t>
    </rPh>
    <rPh sb="32" eb="34">
      <t>サイヨウ</t>
    </rPh>
    <rPh sb="35" eb="37">
      <t>ヘイジツ</t>
    </rPh>
    <phoneticPr fontId="9"/>
  </si>
  <si>
    <t>タブレットで医療通訳会社のビデオ通訳を利用（24時間、32言語対応)
またはふくおか国際医療サポートセンター活用（コールセンター、21言語対応）</t>
    <rPh sb="6" eb="12">
      <t>イリョウツウヤクガイシャ</t>
    </rPh>
    <rPh sb="16" eb="18">
      <t>ツウヤク</t>
    </rPh>
    <rPh sb="19" eb="21">
      <t>リヨウ</t>
    </rPh>
    <rPh sb="24" eb="26">
      <t>ジカン</t>
    </rPh>
    <rPh sb="29" eb="31">
      <t>ゲンゴ</t>
    </rPh>
    <rPh sb="31" eb="33">
      <t>タイオウ</t>
    </rPh>
    <rPh sb="65" eb="67">
      <t>イリョウカツヨウゲンゴタイオウ</t>
    </rPh>
    <phoneticPr fontId="9"/>
  </si>
  <si>
    <t>福岡大学病院</t>
    <rPh sb="0" eb="6">
      <t>フクオカダイガクビョウイン</t>
    </rPh>
    <phoneticPr fontId="9"/>
  </si>
  <si>
    <t xml:space="preserve">Fukuoka University Hospital </t>
  </si>
  <si>
    <t>814-0180</t>
  </si>
  <si>
    <t>福岡県福岡市城南区七隈七丁目45番1号</t>
    <rPh sb="3" eb="6">
      <t>フクオカシ</t>
    </rPh>
    <rPh sb="6" eb="9">
      <t>ジョウナンク</t>
    </rPh>
    <rPh sb="9" eb="10">
      <t>ナナ</t>
    </rPh>
    <rPh sb="10" eb="11">
      <t>クマ</t>
    </rPh>
    <rPh sb="11" eb="14">
      <t>ナナチョウメ</t>
    </rPh>
    <rPh sb="16" eb="17">
      <t>バン</t>
    </rPh>
    <rPh sb="18" eb="19">
      <t>ゴウ</t>
    </rPh>
    <phoneticPr fontId="9"/>
  </si>
  <si>
    <t>7-45-1 Nanakuma, Jonan-ku, Fukuoka 814-0180</t>
  </si>
  <si>
    <t>092-801-1011</t>
  </si>
  <si>
    <t>月-金:
8時40分～16時40分</t>
    <phoneticPr fontId="9"/>
  </si>
  <si>
    <t>腫瘍・血液・感染症内科、内分泌・糖尿病内科、循環器内科、消化器内科、呼吸器内科、腎臓・膠原病内科、脳神経内科、総合診療科、精神神経科、小児科、消化器外科、呼吸器・乳腺内分泌・小児外科、整形外科、形成外科・美容外科、脳神経外科、心臓血管外科、皮膚科・美容皮膚科、腎泌尿器外科、産婦人科、眼科、
耳鼻咽喉科、放射線科、麻酔科、歯科口腔外科
対応言語：EN、ZH
※タブレット型翻訳機を活用することで多言語に対応する
（ポケトークでも対応（74言語）
※ふくサポ（コールセンター）利用により、各科21言語対応可（EN、ZH、KO、TH、VI、ID、TL、NE、MS、ES、PT、DE、FR、IT、RU、KM、MY、SI、MN、HI、BN）</t>
    <rPh sb="59" eb="60">
      <t>カ</t>
    </rPh>
    <phoneticPr fontId="9"/>
  </si>
  <si>
    <t>JCB、AMEX、三菱UFJニコス、NICOS、VISA、
Master、
Diners Club、銀聯</t>
    <rPh sb="9" eb="10">
      <t>ミ</t>
    </rPh>
    <phoneticPr fontId="10"/>
  </si>
  <si>
    <t>nimoca、SUGOCA、
はやかけん、
Suica 等</t>
    <rPh sb="28" eb="29">
      <t>ナド</t>
    </rPh>
    <phoneticPr fontId="9"/>
  </si>
  <si>
    <t>EN、ZH：
月～金
8:40-16:40</t>
    <rPh sb="7" eb="8">
      <t>ツキ</t>
    </rPh>
    <rPh sb="9" eb="10">
      <t>キン</t>
    </rPh>
    <phoneticPr fontId="9"/>
  </si>
  <si>
    <t>平日:８:30-16:30
その他は機械翻訳</t>
    <rPh sb="0" eb="2">
      <t>ヘイジツ</t>
    </rPh>
    <rPh sb="16" eb="17">
      <t>タ</t>
    </rPh>
    <rPh sb="18" eb="20">
      <t>キカイ</t>
    </rPh>
    <rPh sb="20" eb="22">
      <t>ホンヤク</t>
    </rPh>
    <phoneticPr fontId="9"/>
  </si>
  <si>
    <t>EN、ZH：
月～金
8:40-16:40</t>
    <rPh sb="7" eb="8">
      <t>ガツ</t>
    </rPh>
    <rPh sb="9" eb="10">
      <t>キン</t>
    </rPh>
    <phoneticPr fontId="9"/>
  </si>
  <si>
    <t>ふくおか国際医療サポートセンター活用（コールセンター、21言語対応）</t>
    <rPh sb="6" eb="8">
      <t>イリョウ</t>
    </rPh>
    <rPh sb="16" eb="18">
      <t>カツヨウ</t>
    </rPh>
    <rPh sb="29" eb="31">
      <t>ゲンゴ</t>
    </rPh>
    <rPh sb="31" eb="33">
      <t>タイオウ</t>
    </rPh>
    <phoneticPr fontId="9"/>
  </si>
  <si>
    <t>平日9：00～18：00　ふくおか国際医療サポートセンター活用（ボランティア通訳派遣、5言語対応）
ポケトーク、翻訳アプリ：24時間</t>
    <rPh sb="0" eb="2">
      <t>ヘイジツ</t>
    </rPh>
    <rPh sb="57" eb="59">
      <t>ホンヤク</t>
    </rPh>
    <rPh sb="65" eb="67">
      <t>ジカン</t>
    </rPh>
    <phoneticPr fontId="9"/>
  </si>
  <si>
    <t>福岡市民病院</t>
    <rPh sb="0" eb="2">
      <t>フクオカ</t>
    </rPh>
    <rPh sb="2" eb="4">
      <t>シミン</t>
    </rPh>
    <rPh sb="4" eb="6">
      <t>ビョウイン</t>
    </rPh>
    <phoneticPr fontId="9"/>
  </si>
  <si>
    <t>Fukuoka Ciity Hospital</t>
  </si>
  <si>
    <t>812-0046</t>
    <phoneticPr fontId="1"/>
  </si>
  <si>
    <t>福岡県福岡市博多区吉塚本町13-1</t>
    <rPh sb="3" eb="6">
      <t>フクオカシ</t>
    </rPh>
    <rPh sb="6" eb="9">
      <t>ハカタク</t>
    </rPh>
    <rPh sb="9" eb="11">
      <t>ヨシヅカ</t>
    </rPh>
    <rPh sb="11" eb="13">
      <t>ホンマチ</t>
    </rPh>
    <phoneticPr fontId="9"/>
  </si>
  <si>
    <t>13-1, Yoshizuka-honmachi,Hakata-ku,fukuoka,812-0046</t>
  </si>
  <si>
    <t>092-632-1111</t>
  </si>
  <si>
    <t>月-金:8:30-11:00（救急外来24時間対応)_x000D_
土日・祝日：救急外来24時間対応</t>
    <phoneticPr fontId="9"/>
  </si>
  <si>
    <t>内科、循環器内科、糖尿病内科、腎臓内科、血管外科、脳神経内科、脳神経外科、消化管内科、消化管外科、肝臓内科、肝臓外科、感染症内科、救急科、整形外科、眼科、麻酔科、放射線科、リハビリテーション科、リウマチ・膠原病内科：通訳タブレットの多言語ツールを活用している。（EN、ZH、KO、PT、ES）
※コールセンター利用により、21言語対応：EN、ZH、KO、TH、VI、ID、TL、NE、MS、ES、PT、DE、FR、IT、RU、KM、MY、SI、MN、HI、BN）</t>
    <rPh sb="108" eb="110">
      <t>ツウヤク</t>
    </rPh>
    <rPh sb="116" eb="119">
      <t>タゲンゴ</t>
    </rPh>
    <rPh sb="123" eb="125">
      <t>カツヨウ</t>
    </rPh>
    <phoneticPr fontId="9"/>
  </si>
  <si>
    <t>VISA、Master、AMEX、JCB、
中国銀聯</t>
    <rPh sb="22" eb="24">
      <t>チュウゴク</t>
    </rPh>
    <phoneticPr fontId="1"/>
  </si>
  <si>
    <t>ふくおか国際医療サポートセンター活用（コールセンター、21言語対応）</t>
    <rPh sb="6" eb="8">
      <t>イリョウ</t>
    </rPh>
    <rPh sb="16" eb="18">
      <t>カツヨウ</t>
    </rPh>
    <rPh sb="29" eb="31">
      <t>ゲンゴ</t>
    </rPh>
    <rPh sb="31" eb="33">
      <t>タイオウ</t>
    </rPh>
    <phoneticPr fontId="10"/>
  </si>
  <si>
    <t>福岡輝栄会病院</t>
    <rPh sb="0" eb="2">
      <t>フクオカ</t>
    </rPh>
    <rPh sb="2" eb="5">
      <t>キエイカイ</t>
    </rPh>
    <rPh sb="5" eb="7">
      <t>ビョウイン</t>
    </rPh>
    <phoneticPr fontId="10"/>
  </si>
  <si>
    <t>Fukuoka　Kieikai　Hospital</t>
  </si>
  <si>
    <t>813-0044</t>
  </si>
  <si>
    <t>福岡県福岡市東区千早4丁目14-40</t>
    <rPh sb="3" eb="6">
      <t>フクオカシ</t>
    </rPh>
    <rPh sb="6" eb="8">
      <t>ヒガシク</t>
    </rPh>
    <rPh sb="8" eb="10">
      <t>チハヤ</t>
    </rPh>
    <rPh sb="11" eb="13">
      <t>チョウメ</t>
    </rPh>
    <phoneticPr fontId="9"/>
  </si>
  <si>
    <t>4-14-40 Chihaya, Higashi-ku, Fukuoka City,
813-0044</t>
    <phoneticPr fontId="10"/>
  </si>
  <si>
    <t>092-681-3115</t>
    <phoneticPr fontId="10"/>
  </si>
  <si>
    <t>月-土:9:00-13：00　
　14：00-18：00
平日・日祝日：
救急24時間対応</t>
    <rPh sb="2" eb="3">
      <t>ド</t>
    </rPh>
    <rPh sb="29" eb="31">
      <t>ヘイジツ</t>
    </rPh>
    <rPh sb="32" eb="33">
      <t>ヒ</t>
    </rPh>
    <phoneticPr fontId="9"/>
  </si>
  <si>
    <t>内科,消化器内科,循環器内科,呼吸器内科,呼吸器外科,外科,整形外科,脳神経外科,形成外科,泌尿器科,内分泌・糖尿病内科,麻酔科,胃腸外科,アレルギー科,リウマチ科,心臓血管外科,肛門外科,放射線科,リハビリテーション科,眼科
※ふくおか国際医療サポートセンター利用により、21言語対応：EN、ZH、KO、TH、VI、ID、TL、NE、MS、ES、PT、DE、FR、IT、RU、KM、MY、SI、MN、HI、BN）</t>
    <rPh sb="0" eb="2">
      <t>ナイカ</t>
    </rPh>
    <rPh sb="3" eb="6">
      <t>ショウカキ</t>
    </rPh>
    <rPh sb="6" eb="8">
      <t>ナイカ</t>
    </rPh>
    <rPh sb="21" eb="26">
      <t>コキュウキゲカ</t>
    </rPh>
    <rPh sb="27" eb="29">
      <t>ゲカ</t>
    </rPh>
    <rPh sb="30" eb="32">
      <t>セイケイ</t>
    </rPh>
    <rPh sb="32" eb="34">
      <t>ゲカ</t>
    </rPh>
    <rPh sb="35" eb="38">
      <t>ノウシンケイ</t>
    </rPh>
    <rPh sb="38" eb="40">
      <t>ゲカ</t>
    </rPh>
    <rPh sb="41" eb="43">
      <t>ケイセイ</t>
    </rPh>
    <rPh sb="43" eb="45">
      <t>ゲカ</t>
    </rPh>
    <rPh sb="46" eb="50">
      <t>ヒニョウキカ</t>
    </rPh>
    <rPh sb="51" eb="54">
      <t>ナイブンピツ</t>
    </rPh>
    <rPh sb="55" eb="58">
      <t>トウニョウビョウ</t>
    </rPh>
    <rPh sb="59" eb="60">
      <t>カ</t>
    </rPh>
    <rPh sb="61" eb="64">
      <t>マスイカ</t>
    </rPh>
    <rPh sb="65" eb="69">
      <t>イチョウゲカ</t>
    </rPh>
    <rPh sb="75" eb="76">
      <t>カ</t>
    </rPh>
    <rPh sb="81" eb="82">
      <t>カ</t>
    </rPh>
    <rPh sb="83" eb="89">
      <t>シンゾウケッカンゲカ</t>
    </rPh>
    <rPh sb="90" eb="94">
      <t>コウモンゲカ</t>
    </rPh>
    <rPh sb="95" eb="99">
      <t>ホウシャセンカ</t>
    </rPh>
    <rPh sb="109" eb="110">
      <t>カ</t>
    </rPh>
    <rPh sb="111" eb="113">
      <t>ガンカ</t>
    </rPh>
    <rPh sb="119" eb="121">
      <t>コクサイ</t>
    </rPh>
    <rPh sb="121" eb="123">
      <t>イリョウ</t>
    </rPh>
    <rPh sb="131" eb="133">
      <t>リヨウ</t>
    </rPh>
    <phoneticPr fontId="13"/>
  </si>
  <si>
    <t>VISA、Master、JCB、ＵＣ、ＤＣ，ＵＦＪ，Ｎｉｃｏｓ</t>
  </si>
  <si>
    <t>QRコード決裁
対応予定</t>
    <rPh sb="5" eb="7">
      <t>ケッサイ</t>
    </rPh>
    <rPh sb="8" eb="10">
      <t>タイオウ</t>
    </rPh>
    <rPh sb="10" eb="12">
      <t>ヨテイ</t>
    </rPh>
    <phoneticPr fontId="9"/>
  </si>
  <si>
    <t>中国・ベトナム・インドネシアの看護助手が勤務
ポケトーク及び通訳タブレット対応</t>
    <rPh sb="0" eb="2">
      <t>チュウゴク</t>
    </rPh>
    <rPh sb="15" eb="17">
      <t>カンゴ</t>
    </rPh>
    <rPh sb="17" eb="19">
      <t>ジョシュ</t>
    </rPh>
    <rPh sb="20" eb="22">
      <t>キンム</t>
    </rPh>
    <rPh sb="28" eb="29">
      <t>オヨ</t>
    </rPh>
    <rPh sb="30" eb="32">
      <t>ツウヤク</t>
    </rPh>
    <rPh sb="37" eb="39">
      <t>タイオウ</t>
    </rPh>
    <phoneticPr fontId="10"/>
  </si>
  <si>
    <t>原三信病院</t>
    <rPh sb="0" eb="5">
      <t>ハラサンシンビョウイン</t>
    </rPh>
    <phoneticPr fontId="10"/>
  </si>
  <si>
    <t>HARASANSHIN HOSPITAL</t>
  </si>
  <si>
    <t>812-0033</t>
  </si>
  <si>
    <t>福岡県福岡市博多区大博町1番8号</t>
    <rPh sb="3" eb="6">
      <t>フクオカシ</t>
    </rPh>
    <rPh sb="6" eb="9">
      <t>ハカタク</t>
    </rPh>
    <rPh sb="9" eb="10">
      <t>ダイ</t>
    </rPh>
    <rPh sb="13" eb="14">
      <t>バン</t>
    </rPh>
    <rPh sb="15" eb="16">
      <t>ゴウ</t>
    </rPh>
    <phoneticPr fontId="9"/>
  </si>
  <si>
    <t>1-8 Taihakumachi,Hakata-ward,
Fukuoka-city,fukuoka-prefecture
812-0033</t>
  </si>
  <si>
    <t>092-291-3434</t>
  </si>
  <si>
    <t>平日
午前　月～土　8:00～11:00
午後　月～土　13:00～16:00
日祝・時間外救急外来にて対応</t>
    <rPh sb="0" eb="2">
      <t>ヘイジツ</t>
    </rPh>
    <rPh sb="3" eb="5">
      <t>ゴゼン</t>
    </rPh>
    <rPh sb="6" eb="7">
      <t>ゲツ</t>
    </rPh>
    <rPh sb="8" eb="9">
      <t>ド</t>
    </rPh>
    <rPh sb="21" eb="23">
      <t>ゴゴ</t>
    </rPh>
    <rPh sb="24" eb="25">
      <t>ゲツ</t>
    </rPh>
    <rPh sb="26" eb="27">
      <t>ド</t>
    </rPh>
    <rPh sb="40" eb="41">
      <t>ニチ</t>
    </rPh>
    <rPh sb="41" eb="42">
      <t>シュク</t>
    </rPh>
    <rPh sb="43" eb="46">
      <t>ジカンガイ</t>
    </rPh>
    <rPh sb="46" eb="48">
      <t>キュウキュウ</t>
    </rPh>
    <rPh sb="48" eb="50">
      <t>ガイライ</t>
    </rPh>
    <rPh sb="52" eb="54">
      <t>タイオウ</t>
    </rPh>
    <phoneticPr fontId="9"/>
  </si>
  <si>
    <t>http://www.harasanshin.or.jp（日本語）</t>
    <phoneticPr fontId="9"/>
  </si>
  <si>
    <t>循環器科・呼吸器科・消化管内科・肝胆膵内科・腎臓内科・糖尿病科・脳神経内科・総合診療科・血液内科・外科・整形外科・脳神経外科・泌尿器科・婦人科・歯科：　英語
※コールセンター利用により、21言語対応：EN、ZH、KO、TH、VI、ID、TL、NE、MS、ES、PT、DE、FR、IT、RU、KM、MY、SI、MN、HI、BN）
※ボランティア通訳派遣利用により、各科5言語対応可（EN、ZH、KO、TH、VI）</t>
    <rPh sb="0" eb="4">
      <t>ジュンカンキカ</t>
    </rPh>
    <rPh sb="5" eb="9">
      <t>コキュウキカ</t>
    </rPh>
    <rPh sb="10" eb="13">
      <t>ショウカカン</t>
    </rPh>
    <rPh sb="13" eb="15">
      <t>ナイカ</t>
    </rPh>
    <rPh sb="16" eb="19">
      <t>カンタンスイ</t>
    </rPh>
    <rPh sb="19" eb="21">
      <t>ナイカ</t>
    </rPh>
    <rPh sb="22" eb="24">
      <t>ジンゾウ</t>
    </rPh>
    <rPh sb="24" eb="26">
      <t>ナイカ</t>
    </rPh>
    <rPh sb="27" eb="30">
      <t>トウニョウビョウ</t>
    </rPh>
    <rPh sb="30" eb="31">
      <t>カ</t>
    </rPh>
    <rPh sb="32" eb="35">
      <t>ノウシンケイ</t>
    </rPh>
    <rPh sb="35" eb="37">
      <t>ナイカ</t>
    </rPh>
    <rPh sb="38" eb="40">
      <t>ソウゴウ</t>
    </rPh>
    <rPh sb="40" eb="43">
      <t>シンリョウカ</t>
    </rPh>
    <rPh sb="44" eb="46">
      <t>ケツエキ</t>
    </rPh>
    <rPh sb="46" eb="48">
      <t>ナイカ</t>
    </rPh>
    <rPh sb="49" eb="51">
      <t>ゲカ</t>
    </rPh>
    <rPh sb="52" eb="54">
      <t>セイケイ</t>
    </rPh>
    <rPh sb="54" eb="56">
      <t>ゲカ</t>
    </rPh>
    <rPh sb="57" eb="60">
      <t>ノウシンケイ</t>
    </rPh>
    <rPh sb="60" eb="62">
      <t>ゲカ</t>
    </rPh>
    <rPh sb="63" eb="67">
      <t>ヒニョウキカ</t>
    </rPh>
    <rPh sb="68" eb="71">
      <t>フジンカ</t>
    </rPh>
    <rPh sb="72" eb="74">
      <t>シカ</t>
    </rPh>
    <rPh sb="76" eb="78">
      <t>エイゴ</t>
    </rPh>
    <phoneticPr fontId="13"/>
  </si>
  <si>
    <t>ふくおか国際医療サポートセンター活用（ボランティア通訳派遣、5言語対応）</t>
    <rPh sb="6" eb="8">
      <t>イリョウ</t>
    </rPh>
    <rPh sb="16" eb="18">
      <t>カツヨウ</t>
    </rPh>
    <rPh sb="25" eb="27">
      <t>ツウヤク</t>
    </rPh>
    <rPh sb="27" eb="29">
      <t>ハケン</t>
    </rPh>
    <rPh sb="31" eb="33">
      <t>ゲンゴ</t>
    </rPh>
    <rPh sb="33" eb="35">
      <t>タイオウ</t>
    </rPh>
    <phoneticPr fontId="9"/>
  </si>
  <si>
    <t>油山病院</t>
    <rPh sb="0" eb="1">
      <t>アブラ</t>
    </rPh>
    <rPh sb="1" eb="2">
      <t>ヤマ</t>
    </rPh>
    <rPh sb="2" eb="4">
      <t>ビョウイン</t>
    </rPh>
    <phoneticPr fontId="9"/>
  </si>
  <si>
    <t>aburayama hospital</t>
  </si>
  <si>
    <t>814-0171</t>
  </si>
  <si>
    <t>福岡県福岡市早良区野芥5丁目6-37</t>
    <rPh sb="3" eb="5">
      <t>フクオカ</t>
    </rPh>
    <rPh sb="6" eb="9">
      <t>サワラク</t>
    </rPh>
    <rPh sb="9" eb="11">
      <t>ノケ</t>
    </rPh>
    <rPh sb="12" eb="14">
      <t>チョウメ</t>
    </rPh>
    <phoneticPr fontId="9"/>
  </si>
  <si>
    <t>5-6-37, Noke, Sawara-ku, Fukuoka-shi, Fukuoka</t>
  </si>
  <si>
    <t>092-871-2261</t>
  </si>
  <si>
    <t>月-金:9:00-17:00（救急外来17時以降対応)_x000D_
土日・祝日：救急外来24時間対応</t>
    <rPh sb="21" eb="22">
      <t>ジ</t>
    </rPh>
    <rPh sb="22" eb="24">
      <t>イコウ</t>
    </rPh>
    <phoneticPr fontId="9"/>
  </si>
  <si>
    <t>https://www.aburayama-hospital.com/（日本語）</t>
  </si>
  <si>
    <t>精神科：EN</t>
    <rPh sb="0" eb="3">
      <t>セイシンカ</t>
    </rPh>
    <phoneticPr fontId="9"/>
  </si>
  <si>
    <t>VISA、MASTER、JCB,Diners Club</t>
  </si>
  <si>
    <t>EN：９：００～１７：００</t>
    <phoneticPr fontId="9"/>
  </si>
  <si>
    <t>独立行政法人国立病院機構九州医療センター</t>
    <rPh sb="0" eb="10">
      <t>ドクリツギョウセイホウジンコクリツビョウイン</t>
    </rPh>
    <rPh sb="10" eb="12">
      <t>キコウ</t>
    </rPh>
    <phoneticPr fontId="9"/>
  </si>
  <si>
    <t>NATIONAL HOSPITAL ORGANIZATION
KYUSHU MEDICAL CENTER</t>
    <phoneticPr fontId="1"/>
  </si>
  <si>
    <t>810-8563</t>
    <phoneticPr fontId="1"/>
  </si>
  <si>
    <t>福岡県福岡市中央区地行浜１丁目８番１号</t>
    <phoneticPr fontId="9"/>
  </si>
  <si>
    <t>1-8-1, Jigyohama, Chuo-ku, Fukuoka-shi</t>
    <phoneticPr fontId="1"/>
  </si>
  <si>
    <t>092-852-0700</t>
    <phoneticPr fontId="1"/>
  </si>
  <si>
    <t>月-金:8:30-10:30（救急外来24時間対応)
土日・祝日：救急外来24時間対応</t>
    <phoneticPr fontId="9"/>
  </si>
  <si>
    <t xml:space="preserve">対応可能言語：EN
対応診療科：各診療科はポケトークで対応します。　　　　また、「ふくおか国際医療サポートセンター」利用により、21言語対応可能です。（EN、ZH、KO、TH、VI、ID、TL、NE、MS、ES、PT、DE、FR、IT、RU、KM、MY、SI、MN、HI、BN）
総合診療科、代謝内分泌内科、膠原病内科、血液内科、消化器内科（消化管）、消化器内科（肝胆膵）、免疫感染症内科、腎臓内科、高血圧内科、循環器内科
心臓血管外科、血管外科、脳血管・神経内科、脳神経外科、脳血管内治療科、整形外科・リウマチ科、呼吸器内科、肝胆膵外科、消化管外科、乳腺外科、呼吸器外科、放射線科、歯科口腔外科、産科、婦人科、眼科、耳鼻咽喉科・頭頸部外科、形成外科、泌尿器科、小児科、小児外科、皮膚科・アレルギー科、精神神経科、腫瘍内科、感染症内科、救急科
</t>
    <rPh sb="16" eb="17">
      <t>カク</t>
    </rPh>
    <rPh sb="17" eb="20">
      <t>シンリョウカ</t>
    </rPh>
    <rPh sb="27" eb="29">
      <t>タイオウ</t>
    </rPh>
    <rPh sb="45" eb="47">
      <t>コクサイ</t>
    </rPh>
    <rPh sb="47" eb="49">
      <t>イリョウ</t>
    </rPh>
    <rPh sb="70" eb="72">
      <t>カノウ</t>
    </rPh>
    <phoneticPr fontId="48"/>
  </si>
  <si>
    <t>ふくおか国際医療サポートセンター活用（コールセンター、21言語対応）</t>
    <rPh sb="4" eb="6">
      <t>コクサイ</t>
    </rPh>
    <rPh sb="6" eb="8">
      <t>イリョウ</t>
    </rPh>
    <phoneticPr fontId="1"/>
  </si>
  <si>
    <t>ふくおか国際医療サポートセンター活用（平日（月～金）9:00～18:00ボランティア通訳派遣、5言語対応）</t>
    <phoneticPr fontId="1"/>
  </si>
  <si>
    <t>医療法人小田辺内科医院</t>
    <rPh sb="0" eb="2">
      <t>イリョウ</t>
    </rPh>
    <rPh sb="2" eb="4">
      <t>ホウジン</t>
    </rPh>
    <rPh sb="4" eb="11">
      <t>オタベナイカイイン</t>
    </rPh>
    <phoneticPr fontId="9"/>
  </si>
  <si>
    <t xml:space="preserve">OTABE Clinic </t>
  </si>
  <si>
    <t>811-1346</t>
  </si>
  <si>
    <t>福岡県福岡市南区老司2丁目20-31</t>
    <rPh sb="3" eb="6">
      <t>フクオカシ</t>
    </rPh>
    <rPh sb="6" eb="8">
      <t>ミナミク</t>
    </rPh>
    <rPh sb="8" eb="10">
      <t>ロウジ</t>
    </rPh>
    <rPh sb="11" eb="13">
      <t>チョウメ</t>
    </rPh>
    <phoneticPr fontId="9"/>
  </si>
  <si>
    <t>2-20-31 Roji Minami-Ku, Fukuoka-city，811-1346</t>
    <phoneticPr fontId="1"/>
  </si>
  <si>
    <t>092-565-8311</t>
  </si>
  <si>
    <t>月-金:8:30-17:30
木・日・祝日：休診</t>
    <rPh sb="0" eb="1">
      <t>ツキ</t>
    </rPh>
    <rPh sb="2" eb="3">
      <t>キン</t>
    </rPh>
    <rPh sb="15" eb="16">
      <t>キ</t>
    </rPh>
    <rPh sb="17" eb="18">
      <t>ヒ</t>
    </rPh>
    <rPh sb="19" eb="21">
      <t>シュクジツ</t>
    </rPh>
    <rPh sb="22" eb="24">
      <t>キュウシン</t>
    </rPh>
    <phoneticPr fontId="9"/>
  </si>
  <si>
    <t>https://byoinnavi.jp/clinic/98841（日本語）ニホンゴ</t>
    <phoneticPr fontId="9"/>
  </si>
  <si>
    <t>内科：EN、FR</t>
    <rPh sb="0" eb="2">
      <t>ナイカ</t>
    </rPh>
    <phoneticPr fontId="13"/>
  </si>
  <si>
    <t>VISA、MASTER、AMEX、JCB、Diners、Discover、DC、UC</t>
  </si>
  <si>
    <t>院長：英語、フランス語対応可能</t>
    <rPh sb="0" eb="2">
      <t>インチョウ</t>
    </rPh>
    <rPh sb="3" eb="5">
      <t>エイゴ</t>
    </rPh>
    <rPh sb="10" eb="11">
      <t>ゴ</t>
    </rPh>
    <rPh sb="11" eb="13">
      <t>タイオウ</t>
    </rPh>
    <rPh sb="13" eb="15">
      <t>カノウ</t>
    </rPh>
    <phoneticPr fontId="9"/>
  </si>
  <si>
    <t>まつおクリニック</t>
    <phoneticPr fontId="10"/>
  </si>
  <si>
    <t>Medical corporation Matsuo Clinic</t>
  </si>
  <si>
    <t>819-0373</t>
  </si>
  <si>
    <t>福岡県福岡市西区周船寺1-1-33</t>
    <rPh sb="3" eb="6">
      <t>フクオカシ</t>
    </rPh>
    <rPh sb="6" eb="8">
      <t>ニシク</t>
    </rPh>
    <rPh sb="8" eb="11">
      <t>スセンジ</t>
    </rPh>
    <phoneticPr fontId="9"/>
  </si>
  <si>
    <t>1-1-33, Susenji, Nishi-ku, Fukuoka city</t>
  </si>
  <si>
    <t>092-807-7788</t>
  </si>
  <si>
    <t xml:space="preserve">月、火、木、金：9:30-12:30　14:00-18:00
水：9:30-12:30　午後休診
土：9:30-14:00
</t>
    <rPh sb="0" eb="1">
      <t>ゲツ</t>
    </rPh>
    <rPh sb="2" eb="3">
      <t>カ</t>
    </rPh>
    <rPh sb="4" eb="5">
      <t>モク</t>
    </rPh>
    <rPh sb="6" eb="7">
      <t>キン</t>
    </rPh>
    <rPh sb="31" eb="32">
      <t>スイ</t>
    </rPh>
    <rPh sb="44" eb="46">
      <t>ゴゴ</t>
    </rPh>
    <rPh sb="46" eb="48">
      <t>キュウシン</t>
    </rPh>
    <rPh sb="49" eb="50">
      <t>ド</t>
    </rPh>
    <phoneticPr fontId="9"/>
  </si>
  <si>
    <t>https://1112matsuo.com/（日本語）</t>
    <rPh sb="24" eb="27">
      <t>ニホンゴ</t>
    </rPh>
    <phoneticPr fontId="10"/>
  </si>
  <si>
    <t>皮膚科：EN
内科：EN
※コールセンター利用により、21言語対応：EN、ZH、KO、TH、VI、ID、TL、NE、MS、ES、PT、DE、FR、IT、RU、KM、MY、SI、MN、HI、BN）
※ボランティア通訳派遣利用により、各科5言語対応可（EN、ZH、KO、TH、VI）</t>
    <rPh sb="0" eb="3">
      <t>ヒフカ</t>
    </rPh>
    <rPh sb="7" eb="9">
      <t>ナイカ</t>
    </rPh>
    <phoneticPr fontId="10"/>
  </si>
  <si>
    <t>VISA、MASTER、AMEX、JCB（3万円以上）</t>
    <rPh sb="22" eb="26">
      <t>マンエンイジョウ</t>
    </rPh>
    <phoneticPr fontId="9"/>
  </si>
  <si>
    <t>PayPayなど</t>
  </si>
  <si>
    <t>院長:英語　副院長フランス語対応</t>
    <phoneticPr fontId="9"/>
  </si>
  <si>
    <t>ブリスクリニック　形成外科・美容外科・美容皮膚科</t>
    <rPh sb="9" eb="11">
      <t>ケイセイ</t>
    </rPh>
    <rPh sb="11" eb="13">
      <t>ゲカ</t>
    </rPh>
    <rPh sb="14" eb="16">
      <t>ビヨウ</t>
    </rPh>
    <rPh sb="16" eb="18">
      <t>ゲカ</t>
    </rPh>
    <rPh sb="19" eb="21">
      <t>ビヨウ</t>
    </rPh>
    <rPh sb="21" eb="24">
      <t>ヒフカ</t>
    </rPh>
    <phoneticPr fontId="10"/>
  </si>
  <si>
    <t xml:space="preserve">Bliss Clinic Plastic and Aesthetic Surgery </t>
  </si>
  <si>
    <t>810-0005</t>
    <phoneticPr fontId="1"/>
  </si>
  <si>
    <t>福岡県福岡市中央区清川1-9-20-３F</t>
    <rPh sb="3" eb="6">
      <t>フクオカシ</t>
    </rPh>
    <rPh sb="6" eb="9">
      <t>チュウオウク</t>
    </rPh>
    <rPh sb="9" eb="11">
      <t>キヨカワ</t>
    </rPh>
    <phoneticPr fontId="9"/>
  </si>
  <si>
    <t>1-9-20-3F Kiyokawa, Chuo-Ku, Fukuoka-Shi, Fukuoka-ken</t>
    <phoneticPr fontId="1"/>
  </si>
  <si>
    <t>092-791-1441</t>
  </si>
  <si>
    <t>月：12:00-20:00    　　 火-金：10：00-18：00　　　　土：隔週</t>
    <rPh sb="20" eb="21">
      <t>カ</t>
    </rPh>
    <rPh sb="22" eb="23">
      <t>キン</t>
    </rPh>
    <rPh sb="39" eb="40">
      <t>ド</t>
    </rPh>
    <rPh sb="41" eb="43">
      <t>カクシュウ</t>
    </rPh>
    <phoneticPr fontId="9"/>
  </si>
  <si>
    <t>https://bliss-clinic.com/index.html　　　　（日本語）　　　　　　https://bliss-clinic.com/en/index.html　（英語）</t>
    <rPh sb="40" eb="43">
      <t>ニホンゴ</t>
    </rPh>
    <rPh sb="90" eb="92">
      <t>エイゴ</t>
    </rPh>
    <phoneticPr fontId="9"/>
  </si>
  <si>
    <t>形成外科：EN
美容外科：EN
美容皮膚科：EN</t>
    <rPh sb="0" eb="2">
      <t>ケイセイ</t>
    </rPh>
    <rPh sb="2" eb="4">
      <t>ゲカ</t>
    </rPh>
    <rPh sb="8" eb="10">
      <t>ビヨウ</t>
    </rPh>
    <rPh sb="10" eb="12">
      <t>ゲカ</t>
    </rPh>
    <rPh sb="16" eb="18">
      <t>ビヨウ</t>
    </rPh>
    <rPh sb="18" eb="21">
      <t>ヒフカ</t>
    </rPh>
    <phoneticPr fontId="13"/>
  </si>
  <si>
    <t>EN：月~金　10：00~18：00</t>
    <rPh sb="3" eb="4">
      <t>ゲツ</t>
    </rPh>
    <rPh sb="5" eb="6">
      <t>キン</t>
    </rPh>
    <phoneticPr fontId="9"/>
  </si>
  <si>
    <t>EN：月~金　10：00~18：00</t>
    <phoneticPr fontId="10"/>
  </si>
  <si>
    <t>なかとみ歯科医院</t>
    <phoneticPr fontId="10"/>
  </si>
  <si>
    <t>nakatomi dental office</t>
  </si>
  <si>
    <t>812-0053</t>
  </si>
  <si>
    <t>福岡市東区箱崎3丁目36-31-109</t>
    <rPh sb="0" eb="3">
      <t>フクオカシ</t>
    </rPh>
    <rPh sb="3" eb="5">
      <t>ヒガシク</t>
    </rPh>
    <phoneticPr fontId="9"/>
  </si>
  <si>
    <t>36-31-109, Hakozaki, Higashi-ku, Fukuoka-shi,Fukuoka</t>
    <phoneticPr fontId="1"/>
  </si>
  <si>
    <t>092-651-8280</t>
  </si>
  <si>
    <t>月、火、水、金、土：9:00-13:00、木、日：休診</t>
    <rPh sb="0" eb="1">
      <t>ゲツ</t>
    </rPh>
    <rPh sb="2" eb="3">
      <t>カ</t>
    </rPh>
    <rPh sb="4" eb="5">
      <t>スイ</t>
    </rPh>
    <rPh sb="6" eb="7">
      <t>キン</t>
    </rPh>
    <rPh sb="8" eb="9">
      <t>ド</t>
    </rPh>
    <rPh sb="21" eb="22">
      <t>モク</t>
    </rPh>
    <rPh sb="23" eb="24">
      <t>ニチ</t>
    </rPh>
    <rPh sb="25" eb="27">
      <t>キュウシン</t>
    </rPh>
    <phoneticPr fontId="9"/>
  </si>
  <si>
    <t>https://www.nakatomi-shika.jp/（日本語）</t>
    <rPh sb="31" eb="34">
      <t>ニホンゴ</t>
    </rPh>
    <phoneticPr fontId="10"/>
  </si>
  <si>
    <t>EN:木曜、日曜以外9:00-18:00</t>
    <rPh sb="3" eb="5">
      <t>モクヨウ</t>
    </rPh>
    <rPh sb="6" eb="8">
      <t>ニチヨウ</t>
    </rPh>
    <rPh sb="8" eb="10">
      <t>イガイ</t>
    </rPh>
    <phoneticPr fontId="9"/>
  </si>
  <si>
    <t>ハイクレア歯科クリニック</t>
    <rPh sb="5" eb="7">
      <t>シカ</t>
    </rPh>
    <phoneticPr fontId="10"/>
  </si>
  <si>
    <t>highclear dental clinic</t>
    <phoneticPr fontId="1"/>
  </si>
  <si>
    <t>819-0025</t>
  </si>
  <si>
    <t>福岡県福岡市西区石丸１丁目14-8</t>
    <rPh sb="3" eb="6">
      <t>フクオカシ</t>
    </rPh>
    <rPh sb="6" eb="8">
      <t>ニシク</t>
    </rPh>
    <rPh sb="8" eb="10">
      <t>イシマル</t>
    </rPh>
    <rPh sb="11" eb="13">
      <t>チョウメ</t>
    </rPh>
    <phoneticPr fontId="9"/>
  </si>
  <si>
    <t>1-14-8 Ishimaru, 
Nishi-ku, Fukuoka-shi,
 Fukuoka Prefecture</t>
    <phoneticPr fontId="9"/>
  </si>
  <si>
    <t>092-407-8217</t>
    <phoneticPr fontId="8"/>
  </si>
  <si>
    <t>月～土 ： 10:00‐18:30 　　　　　　　　　　　　　　　　　日，祝 ： 休診</t>
    <rPh sb="2" eb="3">
      <t>ド</t>
    </rPh>
    <rPh sb="35" eb="36">
      <t>ニチ</t>
    </rPh>
    <rPh sb="37" eb="38">
      <t>シュク</t>
    </rPh>
    <rPh sb="41" eb="43">
      <t>キュウシン</t>
    </rPh>
    <phoneticPr fontId="9"/>
  </si>
  <si>
    <t>https://highclear.jp/　（日本語）ニホンゴ</t>
    <phoneticPr fontId="10"/>
  </si>
  <si>
    <t>一般歯科：EN
小児歯科：EN
口腔外科：EN
審美歯科：EN</t>
    <rPh sb="0" eb="4">
      <t>イッパンシカ</t>
    </rPh>
    <rPh sb="8" eb="12">
      <t>ショウニシカ</t>
    </rPh>
    <rPh sb="16" eb="20">
      <t>コウクウゲカ</t>
    </rPh>
    <rPh sb="24" eb="26">
      <t>シンビ</t>
    </rPh>
    <rPh sb="26" eb="28">
      <t>シカ</t>
    </rPh>
    <phoneticPr fontId="13"/>
  </si>
  <si>
    <t>_x000D_QRコード決済：PayaPay</t>
  </si>
  <si>
    <t>TELにて要確認</t>
    <rPh sb="5" eb="6">
      <t>ヨウ</t>
    </rPh>
    <rPh sb="6" eb="8">
      <t>カクニン</t>
    </rPh>
    <phoneticPr fontId="9"/>
  </si>
  <si>
    <t xml:space="preserve"> Crystal医科歯科Clinic International</t>
    <phoneticPr fontId="46"/>
  </si>
  <si>
    <t>Crystal Medical &amp; Dental Clinic International</t>
  </si>
  <si>
    <t>810-0073</t>
    <phoneticPr fontId="10"/>
  </si>
  <si>
    <t xml:space="preserve">福岡市中央区舞鶴3-9-39 福岡舞鶴スクエア1階
</t>
    <phoneticPr fontId="9"/>
  </si>
  <si>
    <t>Maizuru squea. 1F, 3-9-39, Maizuru, Chuo-ku, fukuoka-shi,Fukuoka, 810-0073, Japan</t>
    <phoneticPr fontId="9"/>
  </si>
  <si>
    <t>092-751-8241</t>
  </si>
  <si>
    <t>月、火、木、金：9:30-13:00　14:00-19:00
土：9:00-13:00</t>
    <rPh sb="0" eb="1">
      <t>ゲツ</t>
    </rPh>
    <rPh sb="2" eb="3">
      <t>カ</t>
    </rPh>
    <rPh sb="4" eb="5">
      <t>モク</t>
    </rPh>
    <rPh sb="6" eb="7">
      <t>キン</t>
    </rPh>
    <rPh sb="31" eb="32">
      <t>ド</t>
    </rPh>
    <phoneticPr fontId="9"/>
  </si>
  <si>
    <t>歯科：EN
内科：EN
アレルギー科：EN
美容皮膚科：EN</t>
    <rPh sb="0" eb="2">
      <t>シカ</t>
    </rPh>
    <rPh sb="6" eb="8">
      <t>ナイカ</t>
    </rPh>
    <rPh sb="22" eb="27">
      <t xml:space="preserve">ビヨウヒフカ </t>
    </rPh>
    <phoneticPr fontId="10"/>
  </si>
  <si>
    <t>はたえ桜クリニック</t>
    <rPh sb="3" eb="4">
      <t>サクラ</t>
    </rPh>
    <phoneticPr fontId="1"/>
  </si>
  <si>
    <t>Sakura Hatae Clinic</t>
    <phoneticPr fontId="1"/>
  </si>
  <si>
    <t>810-0011</t>
    <phoneticPr fontId="9"/>
  </si>
  <si>
    <t>福岡県福岡市中央区高砂1-8-8サンクス渡辺通2階</t>
    <rPh sb="0" eb="3">
      <t>フクオカケン</t>
    </rPh>
    <rPh sb="3" eb="6">
      <t>フクオカシ</t>
    </rPh>
    <rPh sb="6" eb="9">
      <t>チュウオウク</t>
    </rPh>
    <rPh sb="9" eb="10">
      <t>タカ</t>
    </rPh>
    <rPh sb="10" eb="11">
      <t>スナ</t>
    </rPh>
    <rPh sb="20" eb="22">
      <t>ワタナベ</t>
    </rPh>
    <rPh sb="22" eb="23">
      <t>ドオリ</t>
    </rPh>
    <rPh sb="24" eb="25">
      <t>カイ</t>
    </rPh>
    <phoneticPr fontId="46"/>
  </si>
  <si>
    <t>Sankusu watanebedori 2F 1-8-8 Takasuna Tyuuouku Fukuoka-shi Fukuoka
810-0011</t>
    <phoneticPr fontId="9"/>
  </si>
  <si>
    <t>092-982-8600</t>
    <phoneticPr fontId="9"/>
  </si>
  <si>
    <t>月～土：10：00-20：00
祝日：10：00～18：00</t>
    <rPh sb="0" eb="1">
      <t>ゲツ</t>
    </rPh>
    <rPh sb="2" eb="3">
      <t>ド</t>
    </rPh>
    <rPh sb="16" eb="18">
      <t>シュクジツ</t>
    </rPh>
    <phoneticPr fontId="46"/>
  </si>
  <si>
    <t>https://sakuraclc.com/（日本語）ニホンゴ</t>
    <rPh sb="23" eb="26">
      <t>ニホンゴ</t>
    </rPh>
    <phoneticPr fontId="10"/>
  </si>
  <si>
    <t>内科：EN、ZH　　　　　
美容皮膚科：EN、ZH</t>
    <rPh sb="0" eb="2">
      <t>ナイカ</t>
    </rPh>
    <rPh sb="14" eb="19">
      <t>ビヨウヒフカ</t>
    </rPh>
    <phoneticPr fontId="46"/>
  </si>
  <si>
    <t>transportationID、QUICPay</t>
    <phoneticPr fontId="9"/>
  </si>
  <si>
    <t>ZH　10：00～20：00
EN　要予約</t>
    <rPh sb="18" eb="21">
      <t>ヨウヨヤク</t>
    </rPh>
    <phoneticPr fontId="9"/>
  </si>
  <si>
    <t>福岡青洲会病院</t>
    <rPh sb="0" eb="7">
      <t>フクオカセイシュウカイビョウイン</t>
    </rPh>
    <phoneticPr fontId="46"/>
  </si>
  <si>
    <t>Fukuoka seisyukai Hospital</t>
  </si>
  <si>
    <t>811-2316</t>
  </si>
  <si>
    <t>福岡県糟屋郡粕屋町長者原西4丁目11番8号</t>
    <rPh sb="0" eb="2">
      <t>フクオカ</t>
    </rPh>
    <rPh sb="2" eb="3">
      <t>ケン</t>
    </rPh>
    <rPh sb="3" eb="6">
      <t>カスヤグン</t>
    </rPh>
    <rPh sb="6" eb="9">
      <t>カスヤマチ</t>
    </rPh>
    <rPh sb="9" eb="12">
      <t>チョウジャバル</t>
    </rPh>
    <rPh sb="12" eb="13">
      <t>ニシ</t>
    </rPh>
    <rPh sb="14" eb="16">
      <t>チョウメ</t>
    </rPh>
    <rPh sb="18" eb="19">
      <t>バン</t>
    </rPh>
    <rPh sb="20" eb="21">
      <t>ゴウ</t>
    </rPh>
    <phoneticPr fontId="46"/>
  </si>
  <si>
    <t>Chojabaru Nishi 4-chome 11-8, Kasuya-cho, Kasuya-gun, Fukuoka Prefecture</t>
  </si>
  <si>
    <t>092-939-0010</t>
  </si>
  <si>
    <t>月～金：8：40～11：30
午後13：00～16：30（主に専門外来）
（救急外来24時間対応)_x000D_
土午後・日・祝日：救急外来24時間対応</t>
    <rPh sb="29" eb="30">
      <t>オモ</t>
    </rPh>
    <rPh sb="31" eb="35">
      <t>センモンガイライ</t>
    </rPh>
    <rPh sb="52" eb="54">
      <t>ゴゴ</t>
    </rPh>
    <phoneticPr fontId="46"/>
  </si>
  <si>
    <t>総合内科 外科 循環器内科 脳神経外科 整形外科　呼吸器内科 消化器内科 糖尿病内科 腎臓内科 脳神経内科(神経内科)
人工透析内科 心臓血管外科 消化器外科 乳腺外科 肛門外科
形成外科 胸部外科 アレルギー科 泌尿器科 眼科　リハビリテーション科 放射線科 病理診断科 臨床検査科 救急科　麻酔科  ※ポケトーク１台（74言語）保有
※コールセンター利用により、21言語対応：EN、ZH、KO、TH、VI、ID、TL、NE、MS、ES、PT、DE、FR、IT、RU、KM、MY、SI、MN、HI、BN）</t>
    <rPh sb="159" eb="160">
      <t>ダイ</t>
    </rPh>
    <rPh sb="163" eb="165">
      <t>ゲンゴ</t>
    </rPh>
    <rPh sb="166" eb="168">
      <t>ホユウ</t>
    </rPh>
    <phoneticPr fontId="46"/>
  </si>
  <si>
    <t>UC､SAISON､MASTER､VISAカード、デビットカード
※デビットカードの利用時間は9:00～19:00</t>
  </si>
  <si>
    <t>交通系IC</t>
    <rPh sb="0" eb="3">
      <t>コウツウケイ</t>
    </rPh>
    <phoneticPr fontId="10"/>
  </si>
  <si>
    <t>ポケトーク１台（74言語）保有</t>
    <rPh sb="6" eb="7">
      <t>ダイ</t>
    </rPh>
    <rPh sb="10" eb="12">
      <t>ゲンゴ</t>
    </rPh>
    <rPh sb="13" eb="15">
      <t>ホユウ</t>
    </rPh>
    <phoneticPr fontId="10"/>
  </si>
  <si>
    <t>宗像水光会総合病院</t>
    <rPh sb="0" eb="9">
      <t>ムナカタスイコウカイソウゴウビョウイン</t>
    </rPh>
    <phoneticPr fontId="46"/>
  </si>
  <si>
    <t>Munakata Suikokai General Hospital</t>
  </si>
  <si>
    <t>811-3298</t>
  </si>
  <si>
    <t>福岡県福津市日蒔野5丁目7番地の１</t>
    <rPh sb="0" eb="3">
      <t>フクオカケン</t>
    </rPh>
    <rPh sb="3" eb="6">
      <t>フクツシ</t>
    </rPh>
    <rPh sb="6" eb="7">
      <t>ヒ</t>
    </rPh>
    <rPh sb="7" eb="8">
      <t>マキ</t>
    </rPh>
    <rPh sb="8" eb="9">
      <t>ノ</t>
    </rPh>
    <rPh sb="10" eb="12">
      <t>チョウメ</t>
    </rPh>
    <rPh sb="13" eb="15">
      <t>バンチ</t>
    </rPh>
    <phoneticPr fontId="46"/>
  </si>
  <si>
    <t>5-7-1 fukutsu shi fukuoka prefecture 811-3298</t>
    <phoneticPr fontId="9"/>
  </si>
  <si>
    <t>0940-34-3111</t>
  </si>
  <si>
    <t>月-土:9:00-17:00（救急外来24時間対応)_x000D_
日・祝日：救急外来24時間対応</t>
    <rPh sb="2" eb="3">
      <t>ド</t>
    </rPh>
    <phoneticPr fontId="46"/>
  </si>
  <si>
    <t>外科、麻酔科、消化器科、内科、耳鼻咽喉科、皮膚科、整形外科、肛門科、リハビリテーション科、形成外科、眼科、泌尿器科、リウマチ科、脳神経外科、放射線科、循環器科、小児科、産婦人科、心臓血管外科、呼吸器科
当該言語でのコミュニケーションが可能な医療従事者・職員若しくはタブレット型翻訳機を活用することで多言語に対応する
（ポケトークでも対応（74言語））
※コールセンター利用により、21言語対応：EN、ZH、KO、TH、VI、ID、TL、NE、MS、ES、PT、DE、FR、IT、RU、KM、MY、SI、MN、HI、BN））</t>
    <rPh sb="101" eb="103">
      <t>トウガイ</t>
    </rPh>
    <rPh sb="103" eb="105">
      <t>ゲンゴ</t>
    </rPh>
    <rPh sb="117" eb="119">
      <t>カノウ</t>
    </rPh>
    <rPh sb="120" eb="122">
      <t>イリョウ</t>
    </rPh>
    <rPh sb="122" eb="125">
      <t>ジュウジシャ</t>
    </rPh>
    <rPh sb="126" eb="128">
      <t>ショクイン</t>
    </rPh>
    <rPh sb="128" eb="129">
      <t>モ</t>
    </rPh>
    <rPh sb="137" eb="138">
      <t>ガタ</t>
    </rPh>
    <rPh sb="138" eb="141">
      <t>ホンヤクキ</t>
    </rPh>
    <rPh sb="142" eb="144">
      <t>カツヨウ</t>
    </rPh>
    <rPh sb="149" eb="150">
      <t>タ</t>
    </rPh>
    <rPh sb="150" eb="152">
      <t>ゲンゴ</t>
    </rPh>
    <rPh sb="153" eb="155">
      <t>タイオウ</t>
    </rPh>
    <phoneticPr fontId="46"/>
  </si>
  <si>
    <t>タブレット翻訳機により多言語に対応。月～土の9時～17時</t>
    <rPh sb="5" eb="8">
      <t>ホンヤクキ</t>
    </rPh>
    <rPh sb="11" eb="14">
      <t>タゲンゴ</t>
    </rPh>
    <rPh sb="15" eb="17">
      <t>タイオウ</t>
    </rPh>
    <rPh sb="18" eb="19">
      <t>ゲツ</t>
    </rPh>
    <rPh sb="20" eb="21">
      <t>ド</t>
    </rPh>
    <rPh sb="23" eb="24">
      <t>ジ</t>
    </rPh>
    <rPh sb="27" eb="28">
      <t>ジ</t>
    </rPh>
    <phoneticPr fontId="9"/>
  </si>
  <si>
    <t>宗像医師会病院</t>
    <rPh sb="0" eb="2">
      <t>ムナカタ</t>
    </rPh>
    <rPh sb="2" eb="5">
      <t>イシカイ</t>
    </rPh>
    <rPh sb="5" eb="7">
      <t>ビョウイン</t>
    </rPh>
    <phoneticPr fontId="46"/>
  </si>
  <si>
    <t>Munakata Medical Association Hospital</t>
  </si>
  <si>
    <t>811-3431</t>
  </si>
  <si>
    <t>福岡県宗像市田熊五丁目5番3号</t>
    <rPh sb="0" eb="3">
      <t>フクオカケン</t>
    </rPh>
    <rPh sb="3" eb="6">
      <t>ムナカタシ</t>
    </rPh>
    <rPh sb="6" eb="8">
      <t>タグマ</t>
    </rPh>
    <rPh sb="8" eb="11">
      <t>ゴチョウメ</t>
    </rPh>
    <rPh sb="12" eb="13">
      <t>バン</t>
    </rPh>
    <rPh sb="14" eb="15">
      <t>ゴウ</t>
    </rPh>
    <phoneticPr fontId="46"/>
  </si>
  <si>
    <t>5-5-3 Taguma，Munakata City，Fukuoka 811-3431</t>
  </si>
  <si>
    <t>0940-37-1188</t>
  </si>
  <si>
    <t>受付時間
月-金:8:30-11:00
診療時間
月-金:9:00-17:00
※救急の場合はこの限りではない</t>
    <rPh sb="0" eb="2">
      <t>ウケツケ</t>
    </rPh>
    <rPh sb="2" eb="4">
      <t>ジカン</t>
    </rPh>
    <rPh sb="20" eb="22">
      <t>シンリョウ</t>
    </rPh>
    <rPh sb="22" eb="24">
      <t>ジカン</t>
    </rPh>
    <rPh sb="25" eb="26">
      <t>ツキ</t>
    </rPh>
    <rPh sb="27" eb="28">
      <t>キン</t>
    </rPh>
    <rPh sb="41" eb="43">
      <t>キュウキュウ</t>
    </rPh>
    <rPh sb="44" eb="46">
      <t>バアイ</t>
    </rPh>
    <rPh sb="49" eb="50">
      <t>カギ</t>
    </rPh>
    <phoneticPr fontId="46"/>
  </si>
  <si>
    <t>http://mmah.jp/ (日本語)_x000D_</t>
    <phoneticPr fontId="9"/>
  </si>
  <si>
    <t>内科、腎内科、外科、小児科、放射線科
※コールセンター利用により、21言語対応：EN、ZH、KO、TH、VI、ID、TL、NE、MS、ES、PT、DE、FR、IT、RU、KM、MY、SI、MN、HI、BN）</t>
    <phoneticPr fontId="46"/>
  </si>
  <si>
    <t>ポケトーク：24時間</t>
    <rPh sb="8" eb="10">
      <t>ジカン</t>
    </rPh>
    <phoneticPr fontId="10"/>
  </si>
  <si>
    <t>4004 筑紫</t>
    <phoneticPr fontId="10"/>
  </si>
  <si>
    <t>医療法人徳洲会　福岡徳洲会病院</t>
    <rPh sb="0" eb="2">
      <t>イリョウ</t>
    </rPh>
    <rPh sb="2" eb="4">
      <t>ホウジン</t>
    </rPh>
    <rPh sb="4" eb="7">
      <t>トクシュウカイ</t>
    </rPh>
    <rPh sb="8" eb="10">
      <t>フクオカ</t>
    </rPh>
    <rPh sb="10" eb="13">
      <t>トクシュウカイ</t>
    </rPh>
    <rPh sb="13" eb="15">
      <t>ビョウイン</t>
    </rPh>
    <phoneticPr fontId="9"/>
  </si>
  <si>
    <t>Fukuoka Tokushukai Hospital</t>
  </si>
  <si>
    <t>816-0864</t>
  </si>
  <si>
    <t>福岡県春日市須玖北4-5</t>
    <phoneticPr fontId="9"/>
  </si>
  <si>
    <t>4-5 Sugukita, Kasuga-shi, Fukuoka, 816-0864</t>
    <phoneticPr fontId="9"/>
  </si>
  <si>
    <t>092-573-6622</t>
  </si>
  <si>
    <t xml:space="preserve">月-金:8:00-12:00、16:30-20:00（救急外来24時間対応)
土:8:00-12:00
※診療科により受付時間が異なる場合があります。
※土日・祝日：救急外来24時間対応
</t>
    <rPh sb="39" eb="40">
      <t>ド</t>
    </rPh>
    <rPh sb="70" eb="73">
      <t>シンリョウ</t>
    </rPh>
    <rPh sb="77" eb="81">
      <t>ウケツｋエ</t>
    </rPh>
    <rPh sb="82" eb="83">
      <t>コトナｒウ</t>
    </rPh>
    <phoneticPr fontId="9"/>
  </si>
  <si>
    <t>内科、神経内科、呼吸器内科、消化器内科、腎臓内科、肝臓内科、循環器内科、精神科、小児科、外科、整形外科、形成外科、脳神経外科、脳卒中診療科、心臓血管外科、皮膚科、泌尿器科、こう門外科、産婦人科、眼科、耳鼻咽喉科、 麻酔科、心療内科、アレルギー科、リウマチ科、リハビリテーション科、消化器外科、救急科、病理診断科、呼吸器外科、放射線治療科、歯科、矯正歯科、小児歯科、歯科口腔外科※コールセンター利用により、21言語対応：EN、ZH、KO、TH、VI、ID、TL、NE、MS、ES、PT、DE、FR、IT、RU、KM、MY、SI、MN、HI、BN）※ボランティア通訳派遣利用により、各科5言語対応可（EN、ZH、KO、TH、VI）</t>
    <rPh sb="65" eb="66">
      <t>チュウ</t>
    </rPh>
    <rPh sb="66" eb="69">
      <t>シンリョウ</t>
    </rPh>
    <phoneticPr fontId="6"/>
  </si>
  <si>
    <t>EN、ZH
平日：8:30-17:00
土曜：8:30-12:30</t>
    <rPh sb="5" eb="7">
      <t>ヘイジｔウ</t>
    </rPh>
    <rPh sb="19" eb="21">
      <t>ドヨウ</t>
    </rPh>
    <phoneticPr fontId="9"/>
  </si>
  <si>
    <t xml:space="preserve">①ふくおか国際医療サポートセンター活用（コールセンター、21言語対応）
②メディフォン電話通訳（17言語） 
③どこでも通訳（タブレット、17言語） 
④みえる通訳（タブレット、13言語） </t>
    <rPh sb="0" eb="1">
      <t>Ⅱイリョウカツヨウゲンゴタイオウデンｗア</t>
    </rPh>
    <phoneticPr fontId="6"/>
  </si>
  <si>
    <t>①ふくおか国際医療サポートセンター活用（ボランティア通訳派遣、5言語対応）、 
②ポケトーク：24時間</t>
    <rPh sb="0" eb="1">
      <t>②</t>
    </rPh>
    <rPh sb="7" eb="9">
      <t>イリョウ</t>
    </rPh>
    <rPh sb="17" eb="19">
      <t>カツヨウ</t>
    </rPh>
    <rPh sb="26" eb="28">
      <t>ツウヤク</t>
    </rPh>
    <rPh sb="28" eb="30">
      <t>ハケン</t>
    </rPh>
    <rPh sb="32" eb="34">
      <t>ゲンゴ</t>
    </rPh>
    <rPh sb="34" eb="36">
      <t>タイオウ</t>
    </rPh>
    <phoneticPr fontId="9"/>
  </si>
  <si>
    <t>社会福祉法人恩賜財団済生会支部 福岡県済生会二日市病院</t>
    <rPh sb="0" eb="2">
      <t>シャカイ</t>
    </rPh>
    <rPh sb="2" eb="4">
      <t>フクシ</t>
    </rPh>
    <rPh sb="4" eb="6">
      <t>ホウジン</t>
    </rPh>
    <rPh sb="6" eb="8">
      <t>オンシ</t>
    </rPh>
    <rPh sb="8" eb="10">
      <t>ザイダン</t>
    </rPh>
    <rPh sb="10" eb="13">
      <t>サイセイカイ</t>
    </rPh>
    <rPh sb="13" eb="15">
      <t>シブ</t>
    </rPh>
    <rPh sb="16" eb="18">
      <t>フクオカ</t>
    </rPh>
    <rPh sb="18" eb="19">
      <t>ケン</t>
    </rPh>
    <rPh sb="19" eb="22">
      <t>サイセイカイ</t>
    </rPh>
    <rPh sb="22" eb="25">
      <t>フツカイチ</t>
    </rPh>
    <rPh sb="25" eb="27">
      <t>ビョウイン</t>
    </rPh>
    <phoneticPr fontId="9"/>
  </si>
  <si>
    <t>Saiseikai Futsukaichi Hospital</t>
    <phoneticPr fontId="1"/>
  </si>
  <si>
    <t>818-8516</t>
    <phoneticPr fontId="1"/>
  </si>
  <si>
    <t>福岡県筑紫野市湯町三丁目13番1号</t>
    <phoneticPr fontId="9"/>
  </si>
  <si>
    <t>3-13-1 Yumachi, Chikushino City, Fukuoka Prefecture</t>
    <phoneticPr fontId="1"/>
  </si>
  <si>
    <t>092-923-1551</t>
    <phoneticPr fontId="1"/>
  </si>
  <si>
    <t>月-金:9:00-11:30、17:00-20:00（救急外来24時間対応)
土:9:00-11:30
月-金:9:00-11:30（救急外来24時間対応)
土日・祝日：救急外来24時間対応</t>
    <rPh sb="39" eb="40">
      <t>ド</t>
    </rPh>
    <phoneticPr fontId="9"/>
  </si>
  <si>
    <t>http://www.saiseikai-futsukaichi.org/　（日本語）ニホンゴ</t>
    <phoneticPr fontId="6"/>
  </si>
  <si>
    <t>救急科：EN、循環器内科：EN、消化器内科：EN、放射線科：EN</t>
    <phoneticPr fontId="6"/>
  </si>
  <si>
    <t>ＶＩＳＡ・ＭＡＳＴＥＲ・ＪＣＢ・ＡＭＥＸ</t>
    <phoneticPr fontId="9"/>
  </si>
  <si>
    <t>ＵＣカード、デビットカード</t>
    <phoneticPr fontId="9"/>
  </si>
  <si>
    <t>EN:9:00-17:00</t>
    <phoneticPr fontId="9"/>
  </si>
  <si>
    <t>EN:9:00-17:00</t>
    <phoneticPr fontId="1"/>
  </si>
  <si>
    <t>全ての言語（翻訳機器を使った対応。2台設置)24時間対応</t>
    <phoneticPr fontId="9"/>
  </si>
  <si>
    <t>4005 朝倉</t>
    <phoneticPr fontId="10"/>
  </si>
  <si>
    <t>朝倉健生病院</t>
    <rPh sb="0" eb="6">
      <t>アサクラケンセイ</t>
    </rPh>
    <phoneticPr fontId="9"/>
  </si>
  <si>
    <t>Asakura Hospital</t>
  </si>
  <si>
    <t>838-0068</t>
  </si>
  <si>
    <t>福岡県朝倉市甘木151番地4</t>
    <rPh sb="0" eb="3">
      <t>フクオカケン</t>
    </rPh>
    <rPh sb="3" eb="5">
      <t>アサクラ</t>
    </rPh>
    <rPh sb="5" eb="6">
      <t>シ</t>
    </rPh>
    <rPh sb="6" eb="8">
      <t>アマギ</t>
    </rPh>
    <rPh sb="11" eb="13">
      <t>バンチ</t>
    </rPh>
    <phoneticPr fontId="9"/>
  </si>
  <si>
    <t>151-4 Asakurashi, Fukuoka prefecture, 838-0068</t>
  </si>
  <si>
    <t>0946-22-5511</t>
  </si>
  <si>
    <t>月-金:8：45-17：30　土：8：45～12：30（救急外来24時間対応)
日・祝日：救急外来24時間対応</t>
    <rPh sb="15" eb="16">
      <t>ド</t>
    </rPh>
    <phoneticPr fontId="9"/>
  </si>
  <si>
    <t>http://www.a-kensei.jp/（日本語）</t>
    <phoneticPr fontId="9"/>
  </si>
  <si>
    <t>救急（会話ができる場合）：ポケトークにて対応（74言語）
※コールセンター利用により、21言語対応：EN、ZH、KO、TH、VI、ID、TL、NE、MS、ES、PT、DE、FR、IT、RU、KM、MY、SI、MN、HI、BN）
※ボランティア通訳派遣利用により、各科5言語対応可（EN、ZH、KO、TH、VI）</t>
    <rPh sb="0" eb="2">
      <t>キュウキュウ</t>
    </rPh>
    <rPh sb="3" eb="5">
      <t>カイワ</t>
    </rPh>
    <rPh sb="9" eb="11">
      <t>バアイ</t>
    </rPh>
    <rPh sb="20" eb="22">
      <t>タイオウ</t>
    </rPh>
    <rPh sb="25" eb="27">
      <t>ゲンゴ</t>
    </rPh>
    <phoneticPr fontId="9"/>
  </si>
  <si>
    <t>JCB、AMEX、Diners Club、MASTER、VISA、Nicos、UFJ、DC</t>
    <phoneticPr fontId="1"/>
  </si>
  <si>
    <t>4006 久留米</t>
    <phoneticPr fontId="10"/>
  </si>
  <si>
    <t>田主丸中央病院</t>
    <phoneticPr fontId="9"/>
  </si>
  <si>
    <t>Tanushimaru Central Hospital</t>
    <phoneticPr fontId="1"/>
  </si>
  <si>
    <t>839-1213</t>
    <phoneticPr fontId="1"/>
  </si>
  <si>
    <t>福岡県久留米市田主丸町益生田892</t>
    <rPh sb="7" eb="11">
      <t>タヌシマルマチ</t>
    </rPh>
    <rPh sb="11" eb="14">
      <t>マスオダ</t>
    </rPh>
    <phoneticPr fontId="9"/>
  </si>
  <si>
    <t>892, Masuoda, Tanushimarumachi, Kurumeshi, Fukuoka</t>
    <phoneticPr fontId="1"/>
  </si>
  <si>
    <t>0943-72-2460</t>
    <phoneticPr fontId="1"/>
  </si>
  <si>
    <t>月-金：8:30-16:30（救急外来24時間対応）
土：8:30-11:30（救急外来24時間対応）
日祝日：救急外来24時間対応</t>
    <rPh sb="0" eb="1">
      <t>ゲツ</t>
    </rPh>
    <rPh sb="2" eb="3">
      <t>キン</t>
    </rPh>
    <rPh sb="15" eb="17">
      <t>キュウキュウ</t>
    </rPh>
    <rPh sb="17" eb="19">
      <t>ガイライ</t>
    </rPh>
    <rPh sb="21" eb="23">
      <t>ジカン</t>
    </rPh>
    <rPh sb="23" eb="25">
      <t>タイオウ</t>
    </rPh>
    <rPh sb="27" eb="28">
      <t>ド</t>
    </rPh>
    <rPh sb="40" eb="42">
      <t>キュウキュウ</t>
    </rPh>
    <rPh sb="42" eb="44">
      <t>ガイライ</t>
    </rPh>
    <rPh sb="46" eb="48">
      <t>ジカン</t>
    </rPh>
    <rPh sb="48" eb="50">
      <t>タイオウ</t>
    </rPh>
    <rPh sb="52" eb="53">
      <t>ニチ</t>
    </rPh>
    <rPh sb="53" eb="55">
      <t>シュクジツ</t>
    </rPh>
    <rPh sb="56" eb="58">
      <t>キュウキュウ</t>
    </rPh>
    <rPh sb="58" eb="60">
      <t>ガイライ</t>
    </rPh>
    <rPh sb="62" eb="64">
      <t>ジカン</t>
    </rPh>
    <rPh sb="64" eb="66">
      <t>タイオウ</t>
    </rPh>
    <phoneticPr fontId="9"/>
  </si>
  <si>
    <t>救急科：EN、内科：EN、外科：EN、精神科：EN、皮膚科：EN
、脳神経外科：EN、泌尿器科：EN、整形外科：EN、眼科：EN
※コールセンター利用により、21言語対応：EN、ZH、KO、TH、VI、ID、TL、NE、MS、ES、PT、DE、FR、IT、RU、KM、MY、SI、MN、HI、BN）
※ボランティア通訳派遣利用により、各科5言語対応可（EN、ZH、KO、TH、VI）</t>
    <rPh sb="0" eb="2">
      <t>キュウキュウ</t>
    </rPh>
    <rPh sb="2" eb="3">
      <t>カ</t>
    </rPh>
    <rPh sb="7" eb="9">
      <t>ナイカ</t>
    </rPh>
    <rPh sb="13" eb="15">
      <t>ゲカ</t>
    </rPh>
    <rPh sb="19" eb="22">
      <t>セイシンカ</t>
    </rPh>
    <rPh sb="26" eb="29">
      <t>ヒフカ</t>
    </rPh>
    <rPh sb="34" eb="35">
      <t>ノウ</t>
    </rPh>
    <rPh sb="35" eb="37">
      <t>シンケイ</t>
    </rPh>
    <rPh sb="37" eb="39">
      <t>ゲカ</t>
    </rPh>
    <rPh sb="43" eb="47">
      <t>ヒニョウキカ</t>
    </rPh>
    <rPh sb="51" eb="53">
      <t>セイケイ</t>
    </rPh>
    <rPh sb="53" eb="55">
      <t>ゲカ</t>
    </rPh>
    <rPh sb="59" eb="61">
      <t>ガンカ</t>
    </rPh>
    <phoneticPr fontId="9"/>
  </si>
  <si>
    <t>PayPayなど</t>
    <phoneticPr fontId="9"/>
  </si>
  <si>
    <t>ポケトークによる対応</t>
    <phoneticPr fontId="9"/>
  </si>
  <si>
    <t>JCHO 久留米総合病院</t>
    <phoneticPr fontId="10"/>
  </si>
  <si>
    <t>JCHO KURUMESOUGOUBYOUIN</t>
  </si>
  <si>
    <t>830-0013</t>
  </si>
  <si>
    <t>福岡県久留米市櫛原町21番地</t>
    <phoneticPr fontId="9"/>
  </si>
  <si>
    <t>21,Kushiharamachi,Kurume-shi,Fukuoka-ken
830-0013 Japan</t>
  </si>
  <si>
    <t>0942-33-1211</t>
  </si>
  <si>
    <t>月-金:8:30-17:15（救急外来24時間対応)_x000D_
土日・祝日：救急外来24時間対応</t>
    <phoneticPr fontId="9"/>
  </si>
  <si>
    <t>救急科、内科、外科、整形外科、産婦人科、泌尿器科
ポケトークにて対応（74言語）
※コールセンター利用により、21言語対応：EN、ZH、KO、TH、VI、ID、TL、NE、MS、ES、PT、DE、FR、IT、RU、KM、MY、SI、MN、HI、BN）
※ボランティア通訳派遣利用により、各科5言語対応可（EN、ZH、KO、TH、VI）</t>
    <rPh sb="15" eb="19">
      <t>サンフジンカ</t>
    </rPh>
    <rPh sb="32" eb="34">
      <t>タイオウ</t>
    </rPh>
    <rPh sb="37" eb="39">
      <t>ゲンゴ</t>
    </rPh>
    <phoneticPr fontId="13"/>
  </si>
  <si>
    <t>土日祝祭日以外の平日8:30～17:15
ポケトークによる通訳</t>
    <rPh sb="0" eb="2">
      <t>ドニチ</t>
    </rPh>
    <rPh sb="2" eb="5">
      <t>シュクサイジツ</t>
    </rPh>
    <rPh sb="5" eb="7">
      <t>イガイ</t>
    </rPh>
    <rPh sb="8" eb="10">
      <t>ヘイジツ</t>
    </rPh>
    <rPh sb="29" eb="31">
      <t>ツウヤク</t>
    </rPh>
    <phoneticPr fontId="9"/>
  </si>
  <si>
    <t>ふくおか国際医療サポートセンター活用（ボランティア通訳派遣、5言語対応）</t>
    <rPh sb="6" eb="8">
      <t>イリョウ</t>
    </rPh>
    <rPh sb="16" eb="18">
      <t>カツヨウ</t>
    </rPh>
    <rPh sb="25" eb="27">
      <t>ツウヤク</t>
    </rPh>
    <rPh sb="27" eb="29">
      <t>ハケン</t>
    </rPh>
    <rPh sb="31" eb="33">
      <t>ゲンゴ</t>
    </rPh>
    <rPh sb="33" eb="35">
      <t>タイオウ</t>
    </rPh>
    <phoneticPr fontId="10"/>
  </si>
  <si>
    <t>医療法人　松風海　内藤病院</t>
    <rPh sb="0" eb="2">
      <t>イリョウ</t>
    </rPh>
    <rPh sb="2" eb="4">
      <t>ホウジン</t>
    </rPh>
    <rPh sb="5" eb="7">
      <t>ショウフウ</t>
    </rPh>
    <rPh sb="7" eb="8">
      <t>カイ</t>
    </rPh>
    <rPh sb="9" eb="11">
      <t>ナイトウ</t>
    </rPh>
    <rPh sb="11" eb="13">
      <t>ビョウイン</t>
    </rPh>
    <phoneticPr fontId="10"/>
  </si>
  <si>
    <t>Medical corporation SHOUFUKAI NAITO HOSPITAL</t>
    <phoneticPr fontId="1"/>
  </si>
  <si>
    <t>830-0038</t>
    <phoneticPr fontId="1"/>
  </si>
  <si>
    <t>福岡県久留米市西町1169-1</t>
    <rPh sb="3" eb="7">
      <t>クルメシ</t>
    </rPh>
    <rPh sb="7" eb="8">
      <t>ニシ</t>
    </rPh>
    <rPh sb="8" eb="9">
      <t>マチ</t>
    </rPh>
    <phoneticPr fontId="9"/>
  </si>
  <si>
    <t>1-1169,Nishimachi, kurume, Fukuoka 830-0038, JAPAN</t>
    <phoneticPr fontId="1"/>
  </si>
  <si>
    <t>0942-32-1212</t>
    <phoneticPr fontId="1"/>
  </si>
  <si>
    <t xml:space="preserve">月・火・水・木・金：8:30～17:00
土：8:30～12:00
</t>
    <rPh sb="0" eb="1">
      <t>ゲツ</t>
    </rPh>
    <rPh sb="2" eb="3">
      <t>ヒ</t>
    </rPh>
    <rPh sb="4" eb="5">
      <t>スイ</t>
    </rPh>
    <rPh sb="6" eb="7">
      <t>モク</t>
    </rPh>
    <rPh sb="8" eb="9">
      <t>キン</t>
    </rPh>
    <rPh sb="21" eb="22">
      <t>ド</t>
    </rPh>
    <phoneticPr fontId="9"/>
  </si>
  <si>
    <t>http://www.shoufukai.or.jp/（日本語）
http://www.shoufukai.or.jp/english/（英語）</t>
    <rPh sb="28" eb="31">
      <t>ニホンゴ</t>
    </rPh>
    <rPh sb="69" eb="71">
      <t>エイゴ</t>
    </rPh>
    <phoneticPr fontId="9"/>
  </si>
  <si>
    <t>消化器外科：EN
消化器内科：EN
※コールセンター利用により、21言語対応：EN、ZH、KO、TH、VI、ID、TL、NE、MS、ES、PT、DE、FR、IT、RU、KM、MY、SI、MN、HI、BN）
※ボランティア通訳派遣利用により、各科5言語対応可（EN、ZH、KO、TH、VI）</t>
    <rPh sb="0" eb="3">
      <t>ショウカキ</t>
    </rPh>
    <rPh sb="3" eb="5">
      <t>ゲカ</t>
    </rPh>
    <rPh sb="9" eb="12">
      <t>ショウカキ</t>
    </rPh>
    <rPh sb="12" eb="14">
      <t>ナイカ</t>
    </rPh>
    <phoneticPr fontId="13"/>
  </si>
  <si>
    <t>聖マリア病院</t>
    <phoneticPr fontId="9"/>
  </si>
  <si>
    <t>St. Mary's Hospital</t>
    <phoneticPr fontId="1"/>
  </si>
  <si>
    <t>830-8543</t>
    <phoneticPr fontId="1"/>
  </si>
  <si>
    <t>福岡県久留米市津福本町422</t>
    <phoneticPr fontId="9"/>
  </si>
  <si>
    <t>422 Tsubukuhonmachi, Kurume City, Fukuoka, 830-8543</t>
    <phoneticPr fontId="1"/>
  </si>
  <si>
    <t>0942-35-3322</t>
    <phoneticPr fontId="1"/>
  </si>
  <si>
    <t>月‐土:8:30-11:30
（救急外来24時間対応)
日祝日：救急外来24時間対応</t>
    <phoneticPr fontId="9"/>
  </si>
  <si>
    <t>https://www.st-mary-med.or.jp/top.php（日本語）
https://www.st-mary-med.or.jp/patient/patient_EN.html（英語）
https://www.st-mary-med.or.jp/patient/patient_KO.html（韓国語）
https://www.st-mary-med.or.jp/patient/patient_ZH.html（中国語）
https://www.st-mary-med.or.jp/patient/patient_TL.html（タガログ語）
https://www.st-mary-med.or.jp/patient/patient_VI.html（ベトナム語）
https://www.st-mary-med.or.jp/patient/patient_NE.html（ネパール語）</t>
  </si>
  <si>
    <t>内科、血液内科、糖尿病・内分泌内科、精神科、神経内科、呼吸器内科、消化器内科、循環器内科、小児科、小児循環器内科、外科、整形外科、形成外科、脳神経外科、呼吸器外科、心臓血管外科、小児外科、皮膚科、泌尿器科、腎臓内科、透析内科、産婦人科、眼科、耳鼻いんこう科、放射線科、緩和ケア内科、放射線治療科、麻酔科、リウマチ科、リハビリテーション科、歯科、歯科口腔外科、小児歯科、矯正歯科、救急科、消化器外科、乳腺外科、病理診断科、脳血管内科、腫瘍内科、移植外科、感染症内科
EN、KO、ZH、VI、TL、NE、ID、MY、TH、PO、ES、FR、RU、HI、MN、FA、ZHH、AR、UR、LO、SI、IT、KM、BN、DE、TW、PRS、PS、TR、TA、UK、MS</t>
    <phoneticPr fontId="9"/>
  </si>
  <si>
    <t>VISA、MASTER、JCB、AMEX、DinersClub、
DISCOVER、イオンカード、中国銀聯、J-Debit(デビットカード）</t>
    <phoneticPr fontId="1"/>
  </si>
  <si>
    <t>EN:
月～土8:30-17:00</t>
    <phoneticPr fontId="1"/>
  </si>
  <si>
    <t>電話通訳（32言語、一部要事前予約）、ビデオ通訳（17言語、一部要事前予約）　</t>
    <phoneticPr fontId="9"/>
  </si>
  <si>
    <t>ふくおか国際医療サポートセンター活用（ボランティア通訳派遣、5言語対応）</t>
    <phoneticPr fontId="9"/>
  </si>
  <si>
    <t>くるめ東町歯科医院</t>
    <rPh sb="3" eb="5">
      <t>ヒガシマチ</t>
    </rPh>
    <rPh sb="5" eb="7">
      <t>シカ</t>
    </rPh>
    <rPh sb="7" eb="9">
      <t>イイン</t>
    </rPh>
    <phoneticPr fontId="9"/>
  </si>
  <si>
    <t>Kurume Higashi-machi Dental Clinic</t>
    <phoneticPr fontId="1"/>
  </si>
  <si>
    <t>830-0032</t>
    <phoneticPr fontId="1"/>
  </si>
  <si>
    <t>福岡県久留米市東町40-13</t>
    <rPh sb="3" eb="7">
      <t>クルメシ</t>
    </rPh>
    <rPh sb="7" eb="8">
      <t>ヒガシ</t>
    </rPh>
    <rPh sb="8" eb="9">
      <t>マチ</t>
    </rPh>
    <phoneticPr fontId="9"/>
  </si>
  <si>
    <t>40-13　Higashi-machi, Kurume city</t>
    <phoneticPr fontId="1"/>
  </si>
  <si>
    <t>0942-46-5050</t>
    <phoneticPr fontId="1"/>
  </si>
  <si>
    <t>平日10:00－20:00 土日10:00-17:00</t>
    <phoneticPr fontId="9"/>
  </si>
  <si>
    <t>http://kurume-prevent.com (日本語) http://kurume-prevent.com/en (英語)</t>
    <rPh sb="62" eb="63">
      <t>エイ</t>
    </rPh>
    <phoneticPr fontId="9"/>
  </si>
  <si>
    <t>歯科：EN</t>
    <rPh sb="0" eb="2">
      <t>シカ</t>
    </rPh>
    <phoneticPr fontId="48"/>
  </si>
  <si>
    <t>EN：平日10:00－20:00 土日10:00-17:00</t>
    <rPh sb="3" eb="5">
      <t>ヘイジツ</t>
    </rPh>
    <phoneticPr fontId="9"/>
  </si>
  <si>
    <t>4007 八女・筑後</t>
    <phoneticPr fontId="10"/>
  </si>
  <si>
    <t>公立八女総合病院</t>
    <rPh sb="0" eb="2">
      <t>コウリツ</t>
    </rPh>
    <rPh sb="2" eb="4">
      <t>ヤメ</t>
    </rPh>
    <rPh sb="4" eb="6">
      <t>ソウゴウ</t>
    </rPh>
    <rPh sb="6" eb="8">
      <t>ビョウイン</t>
    </rPh>
    <phoneticPr fontId="9"/>
  </si>
  <si>
    <t>Yame General Hospital</t>
  </si>
  <si>
    <t>834-0034</t>
  </si>
  <si>
    <t>福岡県八女市高塚 540番地2</t>
    <rPh sb="0" eb="3">
      <t>フクオカケン</t>
    </rPh>
    <phoneticPr fontId="9"/>
  </si>
  <si>
    <t>540-Ⅱ Takatsuka, Yameshi,Fukuoka Prefecture, 834-0034</t>
  </si>
  <si>
    <t>0943-23-4131</t>
  </si>
  <si>
    <t>月-金:8:30-11:00
（救急外来24時間対応）
土日・祝日:救急外来24時間対応</t>
  </si>
  <si>
    <t>救急（会話ができる場合）：ポケトークにて対応（74言語）
内分泌代謝内科、膠原病内科、心臓・血管内科、腎臓内科、呼吸器内科、外科、脳神経外科、整形外科、産婦人科、皮膚科、泌尿器科、耳鼻咽喉科、眼科、小児科、放射線診断科、放射線治療科、緩和ケア科、歯科口腔外科：※コールセンター利用により、21言語対応：EN、ZH、KO、TH、VI、ID、TL、NE、MS、ES、PT、DE、FR、IT、RU、KM、MY、SI、MN、HI、BN）
※ボランティア通訳派遣利用により、各科5言語対応可：EN、ZH、KO、TH、VI（平日9：00～18：00）予約制</t>
    <rPh sb="0" eb="2">
      <t>キュウキュウ</t>
    </rPh>
    <rPh sb="3" eb="5">
      <t>カイワ</t>
    </rPh>
    <rPh sb="9" eb="11">
      <t>バアイ</t>
    </rPh>
    <rPh sb="30" eb="37">
      <t>ナイブンピタイシャナイカ</t>
    </rPh>
    <rPh sb="38" eb="43">
      <t>コウゲンビョウナイカ</t>
    </rPh>
    <rPh sb="44" eb="46">
      <t>シンゾウ</t>
    </rPh>
    <rPh sb="47" eb="51">
      <t>ケッカンナイカ</t>
    </rPh>
    <rPh sb="52" eb="56">
      <t>ジンゾウナイカ</t>
    </rPh>
    <rPh sb="57" eb="62">
      <t>コキュウキナイカ</t>
    </rPh>
    <rPh sb="63" eb="65">
      <t>ゲカ</t>
    </rPh>
    <rPh sb="66" eb="71">
      <t>ノウシンケイゲカ</t>
    </rPh>
    <rPh sb="72" eb="76">
      <t>セイケイゲカ</t>
    </rPh>
    <rPh sb="77" eb="81">
      <t>サンフジンカ</t>
    </rPh>
    <rPh sb="82" eb="85">
      <t>ヒフカ</t>
    </rPh>
    <rPh sb="86" eb="90">
      <t>ヒニョウキカ</t>
    </rPh>
    <rPh sb="91" eb="96">
      <t>ジビインコウカ</t>
    </rPh>
    <rPh sb="97" eb="99">
      <t>ガンカ</t>
    </rPh>
    <rPh sb="100" eb="103">
      <t>ショウニカ</t>
    </rPh>
    <rPh sb="104" eb="110">
      <t>ホウシャセンシンダンカ</t>
    </rPh>
    <rPh sb="111" eb="117">
      <t>ホウシャセンチリョウカ</t>
    </rPh>
    <rPh sb="118" eb="120">
      <t>カンワ</t>
    </rPh>
    <rPh sb="122" eb="123">
      <t>カ</t>
    </rPh>
    <rPh sb="124" eb="130">
      <t>シカコウクウゲカ</t>
    </rPh>
    <rPh sb="255" eb="257">
      <t>ヘイジツ</t>
    </rPh>
    <rPh sb="268" eb="271">
      <t>ヨヤクセイ</t>
    </rPh>
    <phoneticPr fontId="13"/>
  </si>
  <si>
    <t>VISA、MASTER、JCB、AMEX、Diners Culb、DISCOVER</t>
  </si>
  <si>
    <t>ふくおか国際医療サポートセンター活用（コールセンター、21言語対応）24時間365日</t>
    <rPh sb="6" eb="8">
      <t>イリョウ</t>
    </rPh>
    <rPh sb="16" eb="18">
      <t>カツヨウ</t>
    </rPh>
    <rPh sb="29" eb="31">
      <t>ゲンゴ</t>
    </rPh>
    <rPh sb="31" eb="33">
      <t>タイオウ</t>
    </rPh>
    <rPh sb="36" eb="38">
      <t>ジカン</t>
    </rPh>
    <rPh sb="41" eb="42">
      <t>ニチ</t>
    </rPh>
    <phoneticPr fontId="1"/>
  </si>
  <si>
    <t>ふくおか国際医療サポートセンター活用（ボランティア通訳派遣、5言語対応）平日9：00～18：00</t>
    <rPh sb="6" eb="8">
      <t>イリョウ</t>
    </rPh>
    <rPh sb="16" eb="18">
      <t>カツヨウ</t>
    </rPh>
    <rPh sb="25" eb="27">
      <t>ツウヤク</t>
    </rPh>
    <rPh sb="27" eb="29">
      <t>ハケン</t>
    </rPh>
    <rPh sb="31" eb="33">
      <t>ゲンゴ</t>
    </rPh>
    <rPh sb="33" eb="35">
      <t>タイオウ</t>
    </rPh>
    <rPh sb="36" eb="38">
      <t>ヘイジツ</t>
    </rPh>
    <phoneticPr fontId="1"/>
  </si>
  <si>
    <t>姫野病院</t>
    <rPh sb="0" eb="4">
      <t>ヒメノビョウイン</t>
    </rPh>
    <phoneticPr fontId="10"/>
  </si>
  <si>
    <t>Himeno　Hospital</t>
    <phoneticPr fontId="9"/>
  </si>
  <si>
    <t>834-0115</t>
    <phoneticPr fontId="9"/>
  </si>
  <si>
    <t>福岡県八女郡広川町大字新代2316</t>
    <rPh sb="0" eb="2">
      <t>フクオカ</t>
    </rPh>
    <rPh sb="2" eb="3">
      <t>ケン</t>
    </rPh>
    <rPh sb="3" eb="5">
      <t>ヤメ</t>
    </rPh>
    <rPh sb="5" eb="6">
      <t>グン</t>
    </rPh>
    <rPh sb="6" eb="8">
      <t>ヒロガワ</t>
    </rPh>
    <rPh sb="8" eb="9">
      <t>チョウ</t>
    </rPh>
    <rPh sb="9" eb="11">
      <t>オオアザ</t>
    </rPh>
    <rPh sb="11" eb="12">
      <t>シン</t>
    </rPh>
    <rPh sb="12" eb="13">
      <t>ダイ</t>
    </rPh>
    <phoneticPr fontId="9"/>
  </si>
  <si>
    <t>2316 Oaza-Nishiro, Hirokawa-cho, Yame-gun, Fukuoka</t>
    <phoneticPr fontId="1"/>
  </si>
  <si>
    <t>0943-32-3611</t>
    <phoneticPr fontId="9"/>
  </si>
  <si>
    <t>月-金:9:00-16:00
土：9：00～12：00
救急外来24時間対応</t>
    <rPh sb="15" eb="16">
      <t>ド</t>
    </rPh>
    <phoneticPr fontId="9"/>
  </si>
  <si>
    <t>整形外科,内科,リウマチ科,小児科,麻酔科,脳神経内科,脳神経外科,腎臓内科,循環器科,糖尿病内科,呼吸器内科,リハビリテーション科,皮膚科,精神科,泌尿器科
EN・ZH・VI・KO・MN</t>
    <phoneticPr fontId="10"/>
  </si>
  <si>
    <t>非接触カード決済：Quickpay・applepay・ID・楽天Edy、交通系（Suica, PASMO, ICOCAなど）Waon, nanacoなど
QRコード決済：
楽天ペイ・PayPay・LINE Pay・NAVER Pay・Toss・OCBC Digital・Changi Pay・MyPB・Tinaba・Mpay・Hipay・Alipay・Kakao Pay・AlipayHK・TrueMoney・Touch ‘n Go eWallet・Gcash・HelloMoney by AUB・JKO PAY・E.SUN Wallet</t>
    <rPh sb="36" eb="39">
      <t>コウツウケイ</t>
    </rPh>
    <rPh sb="86" eb="88">
      <t>ラクテン</t>
    </rPh>
    <phoneticPr fontId="1"/>
  </si>
  <si>
    <t>対応可
＊夜間は現金のみ</t>
    <rPh sb="0" eb="2">
      <t>タイオウ</t>
    </rPh>
    <rPh sb="2" eb="3">
      <t>カ</t>
    </rPh>
    <rPh sb="5" eb="7">
      <t>ヤカン</t>
    </rPh>
    <rPh sb="8" eb="10">
      <t>ゲンキン</t>
    </rPh>
    <phoneticPr fontId="1"/>
  </si>
  <si>
    <t>EN・ZH・VI・KO・MN
8：30～17：00（平日）</t>
    <rPh sb="26" eb="28">
      <t>ヘイジツ</t>
    </rPh>
    <phoneticPr fontId="1"/>
  </si>
  <si>
    <t>ふくおか国際医療サポートセンター活用（コールセンター、21言語対応）</t>
    <rPh sb="4" eb="8">
      <t>コクサイイリョウ</t>
    </rPh>
    <rPh sb="16" eb="18">
      <t>カツヨウ</t>
    </rPh>
    <rPh sb="29" eb="31">
      <t>ゲンゴ</t>
    </rPh>
    <rPh sb="31" eb="33">
      <t>タイオウ</t>
    </rPh>
    <phoneticPr fontId="9"/>
  </si>
  <si>
    <t>ふくおか国際医療サポートセンター活用（ボランティア通訳派遣、5言語対応）</t>
    <rPh sb="4" eb="8">
      <t>コクサイイリョウ</t>
    </rPh>
    <rPh sb="16" eb="18">
      <t>カツヨウ</t>
    </rPh>
    <rPh sb="25" eb="27">
      <t>ツウヤク</t>
    </rPh>
    <rPh sb="27" eb="29">
      <t>ハケン</t>
    </rPh>
    <rPh sb="31" eb="33">
      <t>ゲンゴ</t>
    </rPh>
    <rPh sb="33" eb="35">
      <t>タイオウ</t>
    </rPh>
    <phoneticPr fontId="10"/>
  </si>
  <si>
    <t>4008 有明</t>
    <phoneticPr fontId="10"/>
  </si>
  <si>
    <t>医療法人　くさかべ病院</t>
    <rPh sb="0" eb="2">
      <t>イリョウ</t>
    </rPh>
    <rPh sb="2" eb="4">
      <t>ホウジン</t>
    </rPh>
    <rPh sb="9" eb="11">
      <t>ビョウイン</t>
    </rPh>
    <phoneticPr fontId="9"/>
  </si>
  <si>
    <t>Kusakabe Hospital</t>
    <phoneticPr fontId="1"/>
  </si>
  <si>
    <t>837-0904</t>
  </si>
  <si>
    <t>福岡県大牟田市吉野859</t>
    <rPh sb="0" eb="3">
      <t>フクオカケン</t>
    </rPh>
    <rPh sb="3" eb="7">
      <t>オオムタシ</t>
    </rPh>
    <rPh sb="7" eb="9">
      <t>ヨシノ</t>
    </rPh>
    <phoneticPr fontId="9"/>
  </si>
  <si>
    <t>Yoshino 859
Omuta City
Fukuoka Prefecture
Japan 〒837-0904</t>
    <phoneticPr fontId="1"/>
  </si>
  <si>
    <t>0944-58-1234</t>
  </si>
  <si>
    <t>月-金:9:00-12:00_x000D_
　　　14:00-17:00
　 土:9:00-12:00</t>
    <phoneticPr fontId="9"/>
  </si>
  <si>
    <t>　　　</t>
    <phoneticPr fontId="9"/>
  </si>
  <si>
    <t>内科:EN、ZH
胃腸内科:EN、ZH
心療内科:EN、ZH
放射線科:EN、ZH
リハビリテーション科:EN、ZH</t>
    <rPh sb="0" eb="2">
      <t>ナイカ</t>
    </rPh>
    <rPh sb="9" eb="11">
      <t>イチョウ</t>
    </rPh>
    <rPh sb="11" eb="13">
      <t>ナイカ</t>
    </rPh>
    <rPh sb="20" eb="22">
      <t>シンリョウ</t>
    </rPh>
    <rPh sb="22" eb="24">
      <t>ナイカ</t>
    </rPh>
    <rPh sb="31" eb="35">
      <t>ホウシャセンカ</t>
    </rPh>
    <rPh sb="51" eb="52">
      <t>カ</t>
    </rPh>
    <phoneticPr fontId="13"/>
  </si>
  <si>
    <t>VISA、MASTER、AMEX、Diners Culb、JCB</t>
    <phoneticPr fontId="9"/>
  </si>
  <si>
    <t>EN:月曜－金曜 9:00－17:00　　ZH:月曜－金曜 9:00－17:00</t>
    <rPh sb="6" eb="8">
      <t>キンヨウ</t>
    </rPh>
    <phoneticPr fontId="9"/>
  </si>
  <si>
    <t>医療法人福岡輝生会　大牟田中央病院　</t>
    <phoneticPr fontId="10"/>
  </si>
  <si>
    <t>Omutachuou Hhospital</t>
  </si>
  <si>
    <t>837-0924</t>
  </si>
  <si>
    <t>福岡県大牟田市大字歴木1841番地</t>
    <phoneticPr fontId="9"/>
  </si>
  <si>
    <t>1841,kunugi
Omuta　Ｃｉｔｙ
Fukuoka</t>
    <phoneticPr fontId="1"/>
  </si>
  <si>
    <t>0944-53-5111</t>
  </si>
  <si>
    <t>月-金:9:00-12:00    13:30-17:00（救急24時間対応)
土日・祝日：救急24時間対応</t>
    <phoneticPr fontId="9"/>
  </si>
  <si>
    <t>救急：EN
内科：EN
外科：EN
整形外科：EN 　他、翻訳アプリにて対応可</t>
    <phoneticPr fontId="10"/>
  </si>
  <si>
    <t>VISA、MASTER、JCB、ＭＵＦＧ</t>
    <phoneticPr fontId="9"/>
  </si>
  <si>
    <t>英語など翻訳アプリ対応予定　　　　　月曜～金曜　　9：30～17：00　　　　　　　　　　　　　　　土曜　　9：30～12：00　　救急外来は時間外対応可　　　　　　　　</t>
    <phoneticPr fontId="9"/>
  </si>
  <si>
    <t>ふくおか国際医療サポートセンター活用（コールセンター、21言語対応）</t>
  </si>
  <si>
    <t>ふくおか国際医療サポートセンター活用（ボランティア通訳派遣、5言語対応）</t>
  </si>
  <si>
    <t>4009 飯塚</t>
    <phoneticPr fontId="10"/>
  </si>
  <si>
    <t>嘉麻赤十字病院</t>
    <rPh sb="0" eb="2">
      <t>カマ</t>
    </rPh>
    <rPh sb="2" eb="5">
      <t>セキジュウジ</t>
    </rPh>
    <rPh sb="5" eb="7">
      <t>ビョウイン</t>
    </rPh>
    <phoneticPr fontId="10"/>
  </si>
  <si>
    <t>Kama Red Cross Hospital</t>
  </si>
  <si>
    <t>821-0012</t>
  </si>
  <si>
    <t>福岡県嘉麻市上山田1237</t>
    <rPh sb="0" eb="3">
      <t>フクオカケン</t>
    </rPh>
    <rPh sb="3" eb="6">
      <t>カマシ</t>
    </rPh>
    <rPh sb="6" eb="9">
      <t>カミヤマダ</t>
    </rPh>
    <phoneticPr fontId="9"/>
  </si>
  <si>
    <t>1237 kamiyamada.kama-shi.Fukuoka 821-0012</t>
    <phoneticPr fontId="1"/>
  </si>
  <si>
    <t>0948-52-0861</t>
    <phoneticPr fontId="8"/>
  </si>
  <si>
    <t>月-金:（受付）　ＡＭ8：30-11：30　　ＰＭ13：30－16：00   ※診療日・診療時間は診療科毎で異なるためＨＰ等で確認。夜間対応不可　</t>
    <rPh sb="5" eb="7">
      <t>ウケツケ</t>
    </rPh>
    <rPh sb="40" eb="42">
      <t>シンリョウ</t>
    </rPh>
    <rPh sb="42" eb="43">
      <t>ヒ</t>
    </rPh>
    <rPh sb="44" eb="46">
      <t>シンリョウ</t>
    </rPh>
    <rPh sb="46" eb="48">
      <t>ジカン</t>
    </rPh>
    <rPh sb="49" eb="51">
      <t>シンリョウ</t>
    </rPh>
    <rPh sb="51" eb="52">
      <t>カ</t>
    </rPh>
    <rPh sb="52" eb="53">
      <t>ゴト</t>
    </rPh>
    <rPh sb="54" eb="55">
      <t>コト</t>
    </rPh>
    <rPh sb="61" eb="62">
      <t>トウ</t>
    </rPh>
    <rPh sb="63" eb="65">
      <t>カクニン</t>
    </rPh>
    <rPh sb="66" eb="68">
      <t>ヤカン</t>
    </rPh>
    <rPh sb="68" eb="70">
      <t>タイオウ</t>
    </rPh>
    <rPh sb="70" eb="72">
      <t>フカ</t>
    </rPh>
    <phoneticPr fontId="9"/>
  </si>
  <si>
    <t>内科：EN
小児科：EN
外科：EN
整形外科：EN
耳鼻いんこう科：EN
眼科：EN
泌尿器科：EN
精神科：EN
皮膚科：EN</t>
    <rPh sb="0" eb="2">
      <t>ナイカ</t>
    </rPh>
    <rPh sb="6" eb="9">
      <t>ショウニカ</t>
    </rPh>
    <rPh sb="13" eb="15">
      <t>ゲカ</t>
    </rPh>
    <rPh sb="19" eb="21">
      <t>セイケイ</t>
    </rPh>
    <rPh sb="21" eb="23">
      <t>ゲカ</t>
    </rPh>
    <rPh sb="27" eb="29">
      <t>ジビ</t>
    </rPh>
    <rPh sb="33" eb="34">
      <t>カ</t>
    </rPh>
    <rPh sb="38" eb="40">
      <t>ガンカ</t>
    </rPh>
    <rPh sb="44" eb="48">
      <t>ヒニョウキカ</t>
    </rPh>
    <rPh sb="52" eb="55">
      <t>セイシンカ</t>
    </rPh>
    <rPh sb="59" eb="62">
      <t>ヒフカ</t>
    </rPh>
    <phoneticPr fontId="13"/>
  </si>
  <si>
    <t>VISA、MASTER、JCB、UFJ、NicoS、MUFG※時間外対応不可</t>
    <rPh sb="31" eb="34">
      <t>ジカンガイ</t>
    </rPh>
    <rPh sb="34" eb="36">
      <t>タイオウ</t>
    </rPh>
    <rPh sb="36" eb="38">
      <t>フカ</t>
    </rPh>
    <phoneticPr fontId="1"/>
  </si>
  <si>
    <t>4010 直方・鞍手</t>
    <phoneticPr fontId="10"/>
  </si>
  <si>
    <t>社会保険直方病院</t>
    <rPh sb="0" eb="2">
      <t>シャカイ</t>
    </rPh>
    <rPh sb="2" eb="4">
      <t>ホケン</t>
    </rPh>
    <rPh sb="4" eb="6">
      <t>ノオガタ</t>
    </rPh>
    <rPh sb="6" eb="8">
      <t>ビョウイン</t>
    </rPh>
    <phoneticPr fontId="9"/>
  </si>
  <si>
    <t>Social Insurance Nogata Hospital</t>
  </si>
  <si>
    <t>822-0024</t>
  </si>
  <si>
    <t>福岡県直方市須崎町1-1</t>
    <rPh sb="0" eb="3">
      <t>フクオカケン</t>
    </rPh>
    <rPh sb="3" eb="6">
      <t>ノオガタシ</t>
    </rPh>
    <rPh sb="6" eb="9">
      <t>スザキマチ</t>
    </rPh>
    <phoneticPr fontId="9"/>
  </si>
  <si>
    <t xml:space="preserve">1-1 Susakimachi, Nogata, Fukuoka Prefecture
</t>
  </si>
  <si>
    <t>0949-22-1215</t>
    <phoneticPr fontId="8"/>
  </si>
  <si>
    <t>月-金　8:30-11:00</t>
    <phoneticPr fontId="9"/>
  </si>
  <si>
    <t>http://nogata-hp.jp/（日本語）</t>
    <phoneticPr fontId="9"/>
  </si>
  <si>
    <t>内科、循環器内科、外科、整形外科、耳鼻咽喉科、泌尿器科　※コールセンター利用により、21言語対応：EN、ZH、KO、TH、VI、ID、TL、NE、MS、ES、PT、DE、FR、IT、RU、KM、MY、SI、MN、HI、BN）
※ボランティア通訳派遣利用により、各科5言語対応可（EN、ZH、KO、TH、VI）</t>
    <rPh sb="0" eb="2">
      <t>ナイカ</t>
    </rPh>
    <rPh sb="3" eb="6">
      <t>ジュンカンキ</t>
    </rPh>
    <rPh sb="6" eb="8">
      <t>ナイカ</t>
    </rPh>
    <rPh sb="9" eb="11">
      <t>ゲカ</t>
    </rPh>
    <rPh sb="12" eb="14">
      <t>セイケイ</t>
    </rPh>
    <rPh sb="14" eb="16">
      <t>ゲカ</t>
    </rPh>
    <rPh sb="17" eb="19">
      <t>ジビ</t>
    </rPh>
    <rPh sb="19" eb="21">
      <t>インコウ</t>
    </rPh>
    <rPh sb="21" eb="22">
      <t>カ</t>
    </rPh>
    <rPh sb="23" eb="27">
      <t>ヒニョウキカ</t>
    </rPh>
    <phoneticPr fontId="10"/>
  </si>
  <si>
    <t>社会保険田川病院</t>
    <rPh sb="0" eb="8">
      <t>シャカイホケンタガワビョウイン</t>
    </rPh>
    <phoneticPr fontId="1"/>
  </si>
  <si>
    <t>Social Insurance  tagawa hospital</t>
    <phoneticPr fontId="1"/>
  </si>
  <si>
    <t>826-0023</t>
  </si>
  <si>
    <t>福岡県田川市上本町10-18</t>
    <rPh sb="3" eb="6">
      <t>タガワシ</t>
    </rPh>
    <rPh sb="6" eb="9">
      <t>カミホンマチ</t>
    </rPh>
    <phoneticPr fontId="46"/>
  </si>
  <si>
    <t>10-18,tagawashi,kamihonmachi</t>
  </si>
  <si>
    <t>0947-44-0460</t>
  </si>
  <si>
    <t>月-金:8:30-11:00（救急外来24時間対応)              土日・祝日：救急外来24時間対応</t>
    <phoneticPr fontId="46"/>
  </si>
  <si>
    <t>内科、外科、整形外科、脳神経外科、産婦人科、小児科、耳鼻咽喉科、皮膚科、形成外科、歯科口腔外科
平日8：30～17：00:EN、
※コールセンター利用により、21言語対応：EN、ZH、KO、TH、VI、ID、TL、NE、MS、ES、PT、DE、FR、IT、RU、KM、MY、SI、MN、HI、BN）※ボランティア通訳派遣利用により、各科5言語対応可（EN、ZH、KO、TH、VI）</t>
    <rPh sb="11" eb="16">
      <t>ノウシンケイゲカ</t>
    </rPh>
    <rPh sb="17" eb="21">
      <t>サンフジンカ</t>
    </rPh>
    <rPh sb="22" eb="25">
      <t>ショウニカ</t>
    </rPh>
    <rPh sb="32" eb="35">
      <t>ヒフカ</t>
    </rPh>
    <rPh sb="36" eb="40">
      <t>ケイセイゲカ</t>
    </rPh>
    <rPh sb="41" eb="43">
      <t>シカ</t>
    </rPh>
    <rPh sb="43" eb="47">
      <t>コウクウゲカ</t>
    </rPh>
    <rPh sb="48" eb="50">
      <t>ヘイジツ</t>
    </rPh>
    <phoneticPr fontId="46"/>
  </si>
  <si>
    <t>社会福祉法人恩賜財団済生会支部　福岡県済生会八幡総合病院</t>
    <rPh sb="0" eb="2">
      <t>シャカイ</t>
    </rPh>
    <rPh sb="2" eb="4">
      <t>フクシ</t>
    </rPh>
    <rPh sb="4" eb="6">
      <t>ホウジン</t>
    </rPh>
    <rPh sb="6" eb="8">
      <t>オンシ</t>
    </rPh>
    <rPh sb="8" eb="10">
      <t>ザイダン</t>
    </rPh>
    <rPh sb="10" eb="13">
      <t>サイセイカイ</t>
    </rPh>
    <rPh sb="13" eb="15">
      <t>シブ</t>
    </rPh>
    <rPh sb="16" eb="19">
      <t>フクオカケン</t>
    </rPh>
    <rPh sb="19" eb="22">
      <t>サイセイカイ</t>
    </rPh>
    <rPh sb="22" eb="24">
      <t>ヤハタ</t>
    </rPh>
    <rPh sb="24" eb="26">
      <t>ソウゴウ</t>
    </rPh>
    <rPh sb="26" eb="28">
      <t>ビョウイン</t>
    </rPh>
    <phoneticPr fontId="46"/>
  </si>
  <si>
    <t>Saiseikai Yahata General Hospital</t>
    <phoneticPr fontId="1"/>
  </si>
  <si>
    <t>807-0831</t>
    <phoneticPr fontId="1"/>
  </si>
  <si>
    <t>福岡県北九州市八幡西区大字則松275番地</t>
    <rPh sb="3" eb="7">
      <t>キタキュウシュウシ</t>
    </rPh>
    <rPh sb="7" eb="9">
      <t>ヤハタ</t>
    </rPh>
    <rPh sb="9" eb="11">
      <t>ニシク</t>
    </rPh>
    <rPh sb="11" eb="13">
      <t>オオアザ</t>
    </rPh>
    <rPh sb="13" eb="15">
      <t>ノリマツ</t>
    </rPh>
    <rPh sb="18" eb="20">
      <t>バンチ</t>
    </rPh>
    <phoneticPr fontId="46"/>
  </si>
  <si>
    <t>275, Norimatsu, Kitakyushu Shi Yahatanishi Ku, Fukuoka Ken, 807-0831, Japan</t>
    <phoneticPr fontId="1"/>
  </si>
  <si>
    <t>093-330-5211</t>
    <phoneticPr fontId="1"/>
  </si>
  <si>
    <t xml:space="preserve">月-金:8:30-11:00（初診）、7：30-11：30（再診）（土日祝日救急外来24時間対応)
</t>
    <rPh sb="2" eb="3">
      <t>キン</t>
    </rPh>
    <rPh sb="15" eb="17">
      <t>ショシン</t>
    </rPh>
    <rPh sb="30" eb="32">
      <t>サイシン</t>
    </rPh>
    <rPh sb="34" eb="35">
      <t>ド</t>
    </rPh>
    <rPh sb="35" eb="36">
      <t>ニチ</t>
    </rPh>
    <rPh sb="36" eb="38">
      <t>シュクジツ</t>
    </rPh>
    <phoneticPr fontId="46"/>
  </si>
  <si>
    <t>綜合診療科、腎臓内科、循環器内科・神経内科、呼吸器内科・肝臓内科、内分泌・代謝・糖尿病内科・消化管内科・膠原病内科・血液内科・外科・血管外科、呼吸器外科、乳腺外科、整形外科・皮膚科、泌尿器科、耳鼻咽喉科、脳神経外科：EN
※コールセンター利用により、21言語対応：EN、ZH、KO、TH、VI、ID、TL、NE、MS、ES、PT、DE、FR、IT、RU、KM、MY、SI、MN、HI、BN）
※ボランティア通訳派遣利用により、各科5言語対応（EN、ZH、KO、TH、VI）
※ポケトーク利用により74言語対応</t>
    <rPh sb="0" eb="2">
      <t>ソウゴウ</t>
    </rPh>
    <rPh sb="17" eb="21">
      <t>シンケイナイカ</t>
    </rPh>
    <rPh sb="28" eb="30">
      <t>カンゾウ</t>
    </rPh>
    <rPh sb="30" eb="32">
      <t>ナイカ</t>
    </rPh>
    <rPh sb="33" eb="36">
      <t>ナイブンピ</t>
    </rPh>
    <rPh sb="37" eb="39">
      <t>タイシャ</t>
    </rPh>
    <rPh sb="40" eb="43">
      <t>トウニョウビョウ</t>
    </rPh>
    <rPh sb="43" eb="45">
      <t>ナイカ</t>
    </rPh>
    <rPh sb="46" eb="49">
      <t>ショウカカン</t>
    </rPh>
    <rPh sb="49" eb="51">
      <t>ナイカ</t>
    </rPh>
    <rPh sb="52" eb="55">
      <t>コウゲンビョウ</t>
    </rPh>
    <rPh sb="55" eb="57">
      <t>ナイカ</t>
    </rPh>
    <rPh sb="58" eb="60">
      <t>ケツエキ</t>
    </rPh>
    <rPh sb="60" eb="62">
      <t>ナイカ</t>
    </rPh>
    <rPh sb="63" eb="65">
      <t>ゲカ</t>
    </rPh>
    <rPh sb="66" eb="70">
      <t>ケッカンゲカ</t>
    </rPh>
    <rPh sb="71" eb="76">
      <t>コキュウキゲカ</t>
    </rPh>
    <rPh sb="77" eb="81">
      <t>ニュウセンゲカ</t>
    </rPh>
    <rPh sb="82" eb="84">
      <t>セイケイ</t>
    </rPh>
    <rPh sb="84" eb="86">
      <t>ゲカ</t>
    </rPh>
    <rPh sb="87" eb="90">
      <t>ヒフカ</t>
    </rPh>
    <rPh sb="91" eb="95">
      <t>ヒニョウキカ</t>
    </rPh>
    <rPh sb="96" eb="101">
      <t>ジビインコウカ</t>
    </rPh>
    <rPh sb="102" eb="105">
      <t>ノウシンケイ</t>
    </rPh>
    <rPh sb="105" eb="107">
      <t>ゲカ</t>
    </rPh>
    <rPh sb="243" eb="245">
      <t>リヨウ</t>
    </rPh>
    <rPh sb="250" eb="252">
      <t>ゲンゴ</t>
    </rPh>
    <rPh sb="252" eb="254">
      <t>タイオウ</t>
    </rPh>
    <phoneticPr fontId="13"/>
  </si>
  <si>
    <t>VISA、MASTER、JCB、AMEX、Diners Club、DISCOVER</t>
    <phoneticPr fontId="1"/>
  </si>
  <si>
    <t>EN・ZH・KO
（公財）北九州国際交流協会（賛助会員）</t>
    <rPh sb="10" eb="11">
      <t>オオヤケ</t>
    </rPh>
    <rPh sb="11" eb="12">
      <t>ザイ</t>
    </rPh>
    <rPh sb="13" eb="16">
      <t>キタキュウシュウ</t>
    </rPh>
    <rPh sb="16" eb="18">
      <t>コクサイ</t>
    </rPh>
    <rPh sb="18" eb="20">
      <t>コウリュウ</t>
    </rPh>
    <rPh sb="20" eb="22">
      <t>キョウカイ</t>
    </rPh>
    <rPh sb="23" eb="27">
      <t>サンジョカイイン</t>
    </rPh>
    <phoneticPr fontId="1"/>
  </si>
  <si>
    <t>北九州市立八幡病院</t>
    <rPh sb="0" eb="9">
      <t>キタキュウシュウシリツヤハタビョウイン</t>
    </rPh>
    <phoneticPr fontId="46"/>
  </si>
  <si>
    <t>Kitakyushu City Yahata Hospital</t>
    <phoneticPr fontId="1"/>
  </si>
  <si>
    <t>805-8534</t>
    <phoneticPr fontId="1"/>
  </si>
  <si>
    <t>福岡県北九州市八幡東区尾倉２丁目６番２号</t>
    <rPh sb="0" eb="7">
      <t>フクオカケンキタキュウシュウシ</t>
    </rPh>
    <rPh sb="7" eb="11">
      <t>ヤハタヒガシク</t>
    </rPh>
    <rPh sb="11" eb="12">
      <t>オ</t>
    </rPh>
    <rPh sb="12" eb="13">
      <t>クラ</t>
    </rPh>
    <rPh sb="14" eb="16">
      <t>チョウメ</t>
    </rPh>
    <rPh sb="17" eb="18">
      <t>バン</t>
    </rPh>
    <rPh sb="19" eb="20">
      <t>ゴウ</t>
    </rPh>
    <phoneticPr fontId="46"/>
  </si>
  <si>
    <t>2-6-2,Ogura,yahatahigashi-ku,Kitakyushu-city,Fukuoka prefecture,805-0061</t>
    <phoneticPr fontId="1"/>
  </si>
  <si>
    <t>093-662-6565</t>
    <phoneticPr fontId="1"/>
  </si>
  <si>
    <t>【一般外来診療】
月曜日～金曜日
診療時間：8：30～12：00
受付時間：8：00～11：00
【救命救急センター】
365日・24時間
【小児救急・小児総合医療センター】
365日・24時間</t>
    <rPh sb="1" eb="7">
      <t>イッパンガイライシンリョウ</t>
    </rPh>
    <rPh sb="9" eb="12">
      <t>ゲツヨウビ</t>
    </rPh>
    <rPh sb="13" eb="16">
      <t>キンヨウビ</t>
    </rPh>
    <rPh sb="17" eb="21">
      <t>シンリョウジカン</t>
    </rPh>
    <rPh sb="33" eb="37">
      <t>ウケツケジカン</t>
    </rPh>
    <rPh sb="50" eb="54">
      <t>キュウメイキュウキュウ</t>
    </rPh>
    <rPh sb="63" eb="64">
      <t>ニチ</t>
    </rPh>
    <rPh sb="67" eb="69">
      <t>ジカン</t>
    </rPh>
    <rPh sb="71" eb="75">
      <t>ショウニキュウキュウ</t>
    </rPh>
    <rPh sb="76" eb="80">
      <t>ショウニソウゴウ</t>
    </rPh>
    <rPh sb="80" eb="82">
      <t>イリョウ</t>
    </rPh>
    <rPh sb="91" eb="92">
      <t>ニチ</t>
    </rPh>
    <rPh sb="95" eb="97">
      <t>ジカン</t>
    </rPh>
    <phoneticPr fontId="46"/>
  </si>
  <si>
    <t>【診療科】内科、循環器内科、呼吸器内科、小児科、小児血液・腫瘍内科、小児神経内科、外科、呼吸器外科、消化器外科、肝臓外科、胆のう外科、膵臓外科、内視鏡外科、小児外科、脳神経外科、整形外科、形成外科、皮膚科、泌尿器科、婦人科、眼科、耳鼻咽喉科、放射線科、救急科、麻酔科、精神科、歯科、リハビリテーション科、臨床検査科
【対応外国語】EN・ZH・KO（医療通訳者派遣協定による）、ポケトークの利用も可能　※ご希望の際は事前にご連絡ください</t>
    <rPh sb="1" eb="4">
      <t>シンリョウカ</t>
    </rPh>
    <rPh sb="174" eb="183">
      <t>イリョウツウヤクシャハケンキョウテイ</t>
    </rPh>
    <rPh sb="202" eb="204">
      <t>キボウ</t>
    </rPh>
    <rPh sb="205" eb="206">
      <t>サイ</t>
    </rPh>
    <rPh sb="207" eb="209">
      <t>ジゼン</t>
    </rPh>
    <rPh sb="211" eb="213">
      <t>レンラク</t>
    </rPh>
    <phoneticPr fontId="46"/>
  </si>
  <si>
    <t>EN・ZH・KO（医療通訳者派遣協定による）
予約制</t>
    <rPh sb="9" eb="13">
      <t>イリョウツウヤク</t>
    </rPh>
    <rPh sb="13" eb="14">
      <t>シャ</t>
    </rPh>
    <rPh sb="14" eb="18">
      <t>ハケンキョウテイ</t>
    </rPh>
    <phoneticPr fontId="1"/>
  </si>
  <si>
    <t>ふくおか国際医療サポートセンター活用（コールセンター、21言語対応）
24時間365日対応</t>
    <rPh sb="6" eb="8">
      <t>イリョウ</t>
    </rPh>
    <rPh sb="16" eb="18">
      <t>カツヨウ</t>
    </rPh>
    <rPh sb="29" eb="31">
      <t>ゲンゴ</t>
    </rPh>
    <rPh sb="31" eb="33">
      <t>タイオウ</t>
    </rPh>
    <rPh sb="37" eb="39">
      <t>ジカン</t>
    </rPh>
    <rPh sb="42" eb="43">
      <t>ニチ</t>
    </rPh>
    <rPh sb="43" eb="45">
      <t>タイオウ</t>
    </rPh>
    <phoneticPr fontId="9"/>
  </si>
  <si>
    <t>ふくおか国際医療サポートセンター活用（ボランティア通訳派遣）
英語・中国語・韓国語・タイ語・ベトナム語
9：00～18：00 予約制（事前登録要）</t>
    <rPh sb="31" eb="33">
      <t>エイゴ</t>
    </rPh>
    <rPh sb="34" eb="37">
      <t>チュウゴクゴ</t>
    </rPh>
    <rPh sb="38" eb="41">
      <t>カンコクゴ</t>
    </rPh>
    <rPh sb="44" eb="45">
      <t>ゴ</t>
    </rPh>
    <rPh sb="50" eb="51">
      <t>ゴ</t>
    </rPh>
    <rPh sb="63" eb="66">
      <t>ヨヤクセイ</t>
    </rPh>
    <rPh sb="67" eb="71">
      <t>ジゼントウロク</t>
    </rPh>
    <rPh sb="71" eb="72">
      <t>ヨウ</t>
    </rPh>
    <phoneticPr fontId="1"/>
  </si>
  <si>
    <t>杉山歯科医院</t>
    <phoneticPr fontId="46"/>
  </si>
  <si>
    <t>Sugiyama Dental Clinic</t>
  </si>
  <si>
    <t>802-0002</t>
  </si>
  <si>
    <t>福岡県北九州市小倉北区京町1-4-14</t>
    <rPh sb="3" eb="7">
      <t>キタキュウシュウシ</t>
    </rPh>
    <rPh sb="7" eb="11">
      <t>コクラキタク</t>
    </rPh>
    <rPh sb="11" eb="12">
      <t>キョウ</t>
    </rPh>
    <rPh sb="12" eb="13">
      <t>マチ</t>
    </rPh>
    <phoneticPr fontId="46"/>
  </si>
  <si>
    <t>1-4-14, Kyomachi, Kokurakitaku, Kitakyushu city, Fukuoka, 802-0002</t>
  </si>
  <si>
    <t>093-521-1722</t>
    <phoneticPr fontId="9"/>
  </si>
  <si>
    <t>月～金：9:00-18:00
土：9:00-11:00</t>
    <rPh sb="0" eb="1">
      <t>ゲツ</t>
    </rPh>
    <rPh sb="2" eb="3">
      <t>キン</t>
    </rPh>
    <rPh sb="15" eb="16">
      <t>ド</t>
    </rPh>
    <phoneticPr fontId="46"/>
  </si>
  <si>
    <t>https://sugiyamamasataka.com（日本語、英語）</t>
    <rPh sb="29" eb="32">
      <t>ニホンゴ</t>
    </rPh>
    <rPh sb="33" eb="35">
      <t>エイゴ</t>
    </rPh>
    <phoneticPr fontId="9"/>
  </si>
  <si>
    <t>歯科：EN
※コールセンター利用により、21言語対応：EN、ZH、KO、TH、VI、ID、TL、NE、MS、ES、PT、DE、FR、IT、RU、KM、MY、SI、MN、HI、BN）</t>
    <rPh sb="0" eb="2">
      <t>シカ</t>
    </rPh>
    <phoneticPr fontId="46"/>
  </si>
  <si>
    <t>EN:月～土 9:00-11:30</t>
    <rPh sb="3" eb="4">
      <t>ゲツ</t>
    </rPh>
    <rPh sb="5" eb="6">
      <t>ド</t>
    </rPh>
    <phoneticPr fontId="9"/>
  </si>
  <si>
    <t>新行橋病院</t>
    <rPh sb="0" eb="1">
      <t>シン</t>
    </rPh>
    <rPh sb="1" eb="3">
      <t>ユクハシ</t>
    </rPh>
    <rPh sb="3" eb="5">
      <t>ビョウイン</t>
    </rPh>
    <phoneticPr fontId="46"/>
  </si>
  <si>
    <t>Shinyukuhashi Hospital</t>
  </si>
  <si>
    <t>824-0026</t>
  </si>
  <si>
    <t>福岡県行橋市道場寺1411番地</t>
    <rPh sb="13" eb="15">
      <t>バンチ</t>
    </rPh>
    <phoneticPr fontId="46"/>
  </si>
  <si>
    <t>1411　Dojoji Yukuhashi-shi
Fukuoka JAPAN</t>
  </si>
  <si>
    <t>0930-24-8899
(外国語対応不可)</t>
    <rPh sb="14" eb="17">
      <t>ガイコクゴ</t>
    </rPh>
    <rPh sb="17" eb="19">
      <t>タイオウ</t>
    </rPh>
    <rPh sb="19" eb="21">
      <t>フカ</t>
    </rPh>
    <phoneticPr fontId="9"/>
  </si>
  <si>
    <t>月～土
8:15～11:30(専門外来)
13:30～16:30(救急外来)　
※救急外来24時間対応)
夜間 / 18:00～
日・祝日
救急外来24時間対応</t>
    <phoneticPr fontId="46"/>
  </si>
  <si>
    <t>http://www.shinyukuhashihospital.or.jp/(日本語)</t>
    <rPh sb="40" eb="43">
      <t>ニホンゴ</t>
    </rPh>
    <phoneticPr fontId="9"/>
  </si>
  <si>
    <t>内科・呼吸器内科/外科・消化器内科/外科・循環器内科・乳腺外科・整形外科・脳神経外科・形成外科・心臓血管外科・皮膚科・泌尿器科・救急科・外科
※コールセンター利用により、21言語対応：EN、ZH、KO、TH、VI、ID、TL、NE、MS、ES、PT、DE、FR、IT、RU、KM、MY、SI、MN、HI、BN）
※ボランティア通訳派遣利用により、各科5言語対応可（EN、ZH、KO、TH、VI）</t>
    <rPh sb="0" eb="2">
      <t>ナイカ</t>
    </rPh>
    <rPh sb="3" eb="6">
      <t>コキュウキ</t>
    </rPh>
    <rPh sb="6" eb="8">
      <t>ナイカ</t>
    </rPh>
    <rPh sb="9" eb="11">
      <t>ゲカ</t>
    </rPh>
    <rPh sb="12" eb="15">
      <t>ショウカキ</t>
    </rPh>
    <rPh sb="15" eb="17">
      <t>ナイカ</t>
    </rPh>
    <rPh sb="18" eb="20">
      <t>ゲカ</t>
    </rPh>
    <rPh sb="21" eb="24">
      <t>ジュンカンキ</t>
    </rPh>
    <rPh sb="24" eb="26">
      <t>ナイカ</t>
    </rPh>
    <rPh sb="27" eb="29">
      <t>ニュウセン</t>
    </rPh>
    <rPh sb="29" eb="31">
      <t>ゲカ</t>
    </rPh>
    <rPh sb="32" eb="34">
      <t>セイケイ</t>
    </rPh>
    <rPh sb="34" eb="36">
      <t>ゲカ</t>
    </rPh>
    <rPh sb="37" eb="40">
      <t>ノウシンケイ</t>
    </rPh>
    <rPh sb="40" eb="42">
      <t>ゲカ</t>
    </rPh>
    <rPh sb="43" eb="45">
      <t>ケイセイ</t>
    </rPh>
    <rPh sb="45" eb="47">
      <t>ゲカ</t>
    </rPh>
    <rPh sb="48" eb="50">
      <t>シンゾウ</t>
    </rPh>
    <rPh sb="50" eb="52">
      <t>ケッカン</t>
    </rPh>
    <rPh sb="52" eb="54">
      <t>ゲカ</t>
    </rPh>
    <rPh sb="55" eb="58">
      <t>ヒフカ</t>
    </rPh>
    <rPh sb="59" eb="63">
      <t>ヒニョウキカ</t>
    </rPh>
    <rPh sb="64" eb="66">
      <t>キュウキュウ</t>
    </rPh>
    <rPh sb="66" eb="67">
      <t>カ</t>
    </rPh>
    <rPh sb="68" eb="70">
      <t>ゲカ</t>
    </rPh>
    <rPh sb="80" eb="82">
      <t>リヨウ</t>
    </rPh>
    <phoneticPr fontId="46"/>
  </si>
  <si>
    <t>福岡歯科大学医科歯科総合病院</t>
    <rPh sb="0" eb="6">
      <t>フクオカシカダイガク</t>
    </rPh>
    <rPh sb="6" eb="14">
      <t>イカシカソウゴウビョウイン</t>
    </rPh>
    <phoneticPr fontId="1"/>
  </si>
  <si>
    <t xml:space="preserve">Fukuoka Dental College Medical and Dental Hospital </t>
    <phoneticPr fontId="1"/>
  </si>
  <si>
    <t>814-0193</t>
    <phoneticPr fontId="1"/>
  </si>
  <si>
    <t>福岡県福岡市早良区田村2丁目15-1</t>
    <rPh sb="0" eb="3">
      <t>フクオカケン</t>
    </rPh>
    <rPh sb="3" eb="6">
      <t>フクオカシ</t>
    </rPh>
    <rPh sb="6" eb="9">
      <t>サワラク</t>
    </rPh>
    <rPh sb="9" eb="11">
      <t>タムラ</t>
    </rPh>
    <rPh sb="12" eb="14">
      <t>チョウメ</t>
    </rPh>
    <phoneticPr fontId="1"/>
  </si>
  <si>
    <t>2-15-1 Tamura,Sawara-ku,Fukuoka,818-0193,Japan</t>
    <phoneticPr fontId="1"/>
  </si>
  <si>
    <t>092-801-0411</t>
    <phoneticPr fontId="1"/>
  </si>
  <si>
    <t>月-金:
8:30am-11:30am,
12:30pm-17:00pm
土:8:30-11:30am
(土曜日午後,日・祝日：休診)</t>
    <rPh sb="55" eb="58">
      <t>ドヨウビ</t>
    </rPh>
    <rPh sb="58" eb="60">
      <t>ゴゴ</t>
    </rPh>
    <rPh sb="66" eb="68">
      <t>キュウシン</t>
    </rPh>
    <phoneticPr fontId="1"/>
  </si>
  <si>
    <t xml:space="preserve">
https://h.fdcnet.ac.jp/
(JP)
https://www.fdcnet.ac.jp/english/hos_e/index.html
(EN)
</t>
    <phoneticPr fontId="1"/>
  </si>
  <si>
    <t>総合歯科・高齢者歯科:
訪問歯科センター:
保存・歯周病科:
補綴科:
口腔インプラント科:
小児歯科:
障害者歯科:
矯正歯科:
口腔外科:
放射線診断科:
麻酔科:
口腔医療センター:
※EN・ZH対応に担当者を配置する</t>
    <rPh sb="0" eb="4">
      <t>ソウゴウシカ</t>
    </rPh>
    <rPh sb="5" eb="8">
      <t>コウレイシャ</t>
    </rPh>
    <rPh sb="8" eb="10">
      <t>シカ</t>
    </rPh>
    <rPh sb="12" eb="16">
      <t>ホウモンシカ</t>
    </rPh>
    <rPh sb="22" eb="24">
      <t>ホゾン</t>
    </rPh>
    <rPh sb="25" eb="29">
      <t>シシュウビョウカ</t>
    </rPh>
    <rPh sb="31" eb="34">
      <t>ホテツカ</t>
    </rPh>
    <rPh sb="36" eb="38">
      <t>コウクウ</t>
    </rPh>
    <rPh sb="44" eb="45">
      <t>カ</t>
    </rPh>
    <rPh sb="47" eb="51">
      <t>ショウニシカ</t>
    </rPh>
    <rPh sb="53" eb="58">
      <t>ショウガイシャシカ</t>
    </rPh>
    <rPh sb="60" eb="64">
      <t>キョウセイシカ</t>
    </rPh>
    <rPh sb="66" eb="68">
      <t>コウクウ</t>
    </rPh>
    <rPh sb="68" eb="70">
      <t>ゲカ</t>
    </rPh>
    <rPh sb="72" eb="75">
      <t>ホウシャセン</t>
    </rPh>
    <rPh sb="75" eb="77">
      <t>シンダン</t>
    </rPh>
    <rPh sb="77" eb="78">
      <t>カ</t>
    </rPh>
    <rPh sb="80" eb="83">
      <t>マスイカ</t>
    </rPh>
    <rPh sb="85" eb="89">
      <t>コウクウイリョウ</t>
    </rPh>
    <rPh sb="101" eb="103">
      <t>タイオウ</t>
    </rPh>
    <rPh sb="104" eb="107">
      <t>タントウシャ</t>
    </rPh>
    <rPh sb="108" eb="110">
      <t>ハイチ</t>
    </rPh>
    <phoneticPr fontId="1"/>
  </si>
  <si>
    <t xml:space="preserve">VISA、
MASTER、
AMEX、
JCB、
Diners,
Discover,
Nicos,
UFJ,
MUFG,
</t>
    <phoneticPr fontId="1"/>
  </si>
  <si>
    <t>ふくおか国際医療サポートセンター活用（コールセンター、21言語対応）</t>
    <rPh sb="4" eb="8">
      <t>コクサイイリョウ</t>
    </rPh>
    <rPh sb="16" eb="18">
      <t>カツヨウ</t>
    </rPh>
    <rPh sb="29" eb="31">
      <t>ゲンゴ</t>
    </rPh>
    <rPh sb="31" eb="33">
      <t>タイオウ</t>
    </rPh>
    <phoneticPr fontId="1"/>
  </si>
  <si>
    <t>ふくおか国際医療サポートセンター活用（ボランティア通訳派遣、5言語対応）</t>
    <rPh sb="4" eb="8">
      <t>コクサイイリョウ</t>
    </rPh>
    <rPh sb="16" eb="18">
      <t>カツヨウ</t>
    </rPh>
    <rPh sb="25" eb="27">
      <t>ツウヤク</t>
    </rPh>
    <rPh sb="27" eb="29">
      <t>ハケン</t>
    </rPh>
    <rPh sb="31" eb="33">
      <t>ゲンゴ</t>
    </rPh>
    <rPh sb="33" eb="35">
      <t>タイオウ</t>
    </rPh>
    <phoneticPr fontId="1"/>
  </si>
  <si>
    <t>浜の町病院</t>
    <rPh sb="0" eb="1">
      <t>ハマ</t>
    </rPh>
    <rPh sb="2" eb="5">
      <t>マチビョウイン</t>
    </rPh>
    <phoneticPr fontId="1"/>
  </si>
  <si>
    <t>Hamanomachi　Hospital</t>
    <phoneticPr fontId="1"/>
  </si>
  <si>
    <t>810-8539</t>
    <phoneticPr fontId="1"/>
  </si>
  <si>
    <t>福岡県福岡市中央区長浜３丁目３－１</t>
    <rPh sb="0" eb="3">
      <t>フクオカケン</t>
    </rPh>
    <rPh sb="3" eb="9">
      <t>フクオカシチュウオウク</t>
    </rPh>
    <rPh sb="9" eb="11">
      <t>ナガハマ</t>
    </rPh>
    <rPh sb="12" eb="14">
      <t>チョウメ</t>
    </rPh>
    <phoneticPr fontId="1"/>
  </si>
  <si>
    <t>3-3-1,Nagahama,Chuo-ku,Fukuoka-shi,Fukuoka-ken810-0072Japan</t>
    <phoneticPr fontId="1"/>
  </si>
  <si>
    <t>092-721-0831</t>
    <phoneticPr fontId="1"/>
  </si>
  <si>
    <t>月-金:8:30-11:00（診療科によって受付時間が異なる場合があります。病院ホームページでご確認ください。また救急時・診療時間外は救急外来で対応)
土日・祝日：救急外来24時間対応</t>
    <rPh sb="15" eb="18">
      <t>シンリョウカ</t>
    </rPh>
    <rPh sb="22" eb="26">
      <t>ウケツケジカン</t>
    </rPh>
    <rPh sb="27" eb="28">
      <t>コト</t>
    </rPh>
    <rPh sb="30" eb="32">
      <t>バアイ</t>
    </rPh>
    <rPh sb="38" eb="40">
      <t>ビョウイン</t>
    </rPh>
    <rPh sb="48" eb="50">
      <t>カクニン</t>
    </rPh>
    <rPh sb="57" eb="60">
      <t>キュウキュウジ</t>
    </rPh>
    <rPh sb="61" eb="66">
      <t>シンリョウジカンガイ</t>
    </rPh>
    <phoneticPr fontId="1"/>
  </si>
  <si>
    <t>内科、血液内科、消化管内科、肝胆膵内科、腫瘍内科、緩和医療内科、呼吸器内科、循環器内科、糖尿病・内分泌内科、脳神経内科、腎臓内科、リウマチ・膠原病内科、感染症内科、総合診療科、小児科
外科、消化器外科、呼吸器外科、乳腺・甲状腺外科、整形外科、形成外科、産婦人科、泌尿器科、脳神経外科、耳鼻咽喉科・頭頸部外科
眼科、皮膚科、放射線科、麻酔科、病理診断科、リハビリテーション科、精神科：EN</t>
    <phoneticPr fontId="1"/>
  </si>
  <si>
    <t>ふくおか国際医療サポートセンター活用</t>
    <rPh sb="4" eb="8">
      <t>コクサイイリョウ</t>
    </rPh>
    <rPh sb="16" eb="18">
      <t>カツヨウ</t>
    </rPh>
    <phoneticPr fontId="1"/>
  </si>
  <si>
    <t>ふくおか国際医療サポートセンター活用（ボランティア通訳派遣対応）</t>
    <rPh sb="4" eb="8">
      <t>コクサイイリョウ</t>
    </rPh>
    <rPh sb="16" eb="18">
      <t>カツヨウ</t>
    </rPh>
    <rPh sb="25" eb="27">
      <t>ツウヤク</t>
    </rPh>
    <rPh sb="27" eb="29">
      <t>ハケン</t>
    </rPh>
    <rPh sb="29" eb="31">
      <t>タイオウ</t>
    </rPh>
    <phoneticPr fontId="1"/>
  </si>
  <si>
    <t>倉光病院</t>
    <rPh sb="0" eb="4">
      <t>クラミツビョウイン</t>
    </rPh>
    <phoneticPr fontId="1"/>
  </si>
  <si>
    <t>Kuramitsu　　　　Hospital</t>
    <phoneticPr fontId="1"/>
  </si>
  <si>
    <t>819-0037</t>
    <phoneticPr fontId="1"/>
  </si>
  <si>
    <t>福岡県福岡市西区飯盛664-1</t>
    <rPh sb="0" eb="3">
      <t>フクオカケン</t>
    </rPh>
    <rPh sb="3" eb="6">
      <t>フクオカシ</t>
    </rPh>
    <rPh sb="6" eb="8">
      <t>ニシク</t>
    </rPh>
    <rPh sb="8" eb="10">
      <t>イイモリ</t>
    </rPh>
    <phoneticPr fontId="1"/>
  </si>
  <si>
    <t>664-1　Iimori　Nishi-ku　Fukuoka-shi　Fukuoka　prefecture</t>
    <phoneticPr fontId="1"/>
  </si>
  <si>
    <t>092-811-1821</t>
    <phoneticPr fontId="1"/>
  </si>
  <si>
    <t>月-金:9:00-12:00  (祝祭日除く）</t>
    <rPh sb="17" eb="20">
      <t>シュクサイジツ</t>
    </rPh>
    <rPh sb="20" eb="21">
      <t>ノゾ</t>
    </rPh>
    <phoneticPr fontId="1"/>
  </si>
  <si>
    <t>精神科・内科・歯科：MY</t>
    <rPh sb="0" eb="3">
      <t>セイシンカ</t>
    </rPh>
    <rPh sb="4" eb="6">
      <t>ナイカ</t>
    </rPh>
    <rPh sb="7" eb="9">
      <t>シカ</t>
    </rPh>
    <phoneticPr fontId="1"/>
  </si>
  <si>
    <t>JCB、AMEX、Diners、DISCOVER、VISA</t>
    <phoneticPr fontId="1"/>
  </si>
  <si>
    <t>非接触カード決済：楽天Edy、Suica, PASMO,iＤ，SUGOCA,nimoca,はやかけん ICOCA、Waon, nanaco</t>
    <phoneticPr fontId="1"/>
  </si>
  <si>
    <t>平日9時～12時迄　　　　　　　　　　　　当院所属の外国人職員の対応　　　（MY）</t>
    <rPh sb="0" eb="2">
      <t>ヘイジツ</t>
    </rPh>
    <rPh sb="3" eb="4">
      <t>ジ</t>
    </rPh>
    <rPh sb="7" eb="8">
      <t>ジ</t>
    </rPh>
    <rPh sb="8" eb="9">
      <t>マデ</t>
    </rPh>
    <rPh sb="21" eb="25">
      <t>トウインショゾク</t>
    </rPh>
    <rPh sb="26" eb="28">
      <t>ガイコク</t>
    </rPh>
    <rPh sb="28" eb="29">
      <t>ジン</t>
    </rPh>
    <rPh sb="29" eb="31">
      <t>ショクイン</t>
    </rPh>
    <rPh sb="32" eb="34">
      <t>タイオウ</t>
    </rPh>
    <phoneticPr fontId="1"/>
  </si>
  <si>
    <t>秋本病院</t>
    <rPh sb="0" eb="2">
      <t>アキモト</t>
    </rPh>
    <rPh sb="2" eb="4">
      <t>ビョウイン</t>
    </rPh>
    <phoneticPr fontId="1"/>
  </si>
  <si>
    <t>Akimoto Hospital</t>
    <phoneticPr fontId="1"/>
  </si>
  <si>
    <t>810-0023</t>
    <phoneticPr fontId="1"/>
  </si>
  <si>
    <t>福岡市中央区警固1丁目8-3</t>
    <rPh sb="0" eb="3">
      <t>フクオカシ</t>
    </rPh>
    <rPh sb="3" eb="6">
      <t>チュウオウク</t>
    </rPh>
    <rPh sb="6" eb="8">
      <t>ケゴ</t>
    </rPh>
    <rPh sb="9" eb="11">
      <t>チョウメ</t>
    </rPh>
    <phoneticPr fontId="1"/>
  </si>
  <si>
    <t>1-8-3 Kego Chuo-ku,Fukuoka-shi,Fukuoka-ken</t>
    <phoneticPr fontId="1"/>
  </si>
  <si>
    <t>092-771-6361</t>
    <phoneticPr fontId="1"/>
  </si>
  <si>
    <t>平日8:30-12:30,14:00-17:00、土曜8:30-12:00、日曜・祝祭日休診
急患、救急外来は365日24時間受付</t>
    <rPh sb="0" eb="2">
      <t>ヘイジツ</t>
    </rPh>
    <rPh sb="25" eb="27">
      <t>ドヨウ</t>
    </rPh>
    <rPh sb="38" eb="40">
      <t>ニチヨウ</t>
    </rPh>
    <rPh sb="41" eb="42">
      <t>シュク</t>
    </rPh>
    <rPh sb="42" eb="44">
      <t>サイジツ</t>
    </rPh>
    <rPh sb="44" eb="46">
      <t>キュウシン</t>
    </rPh>
    <rPh sb="47" eb="49">
      <t>キュウカン</t>
    </rPh>
    <rPh sb="50" eb="52">
      <t>キュウキュウ</t>
    </rPh>
    <rPh sb="52" eb="54">
      <t>ガイライ</t>
    </rPh>
    <rPh sb="58" eb="59">
      <t>ヒ</t>
    </rPh>
    <rPh sb="61" eb="63">
      <t>ジカン</t>
    </rPh>
    <rPh sb="63" eb="65">
      <t>ウケツケ</t>
    </rPh>
    <phoneticPr fontId="1"/>
  </si>
  <si>
    <t>内科、外科、整形外科、脳神経外科、胃腸科、こう門科、麻酔科：EN、ZH、KO　※上記全診療科で翻訳機等を使用して対応</t>
    <rPh sb="0" eb="2">
      <t>ナイカ</t>
    </rPh>
    <rPh sb="3" eb="5">
      <t>ゲカ</t>
    </rPh>
    <rPh sb="6" eb="8">
      <t>セイケイ</t>
    </rPh>
    <rPh sb="8" eb="10">
      <t>ゲカ</t>
    </rPh>
    <rPh sb="11" eb="14">
      <t>ノウシンケイ</t>
    </rPh>
    <rPh sb="14" eb="16">
      <t>ゲカ</t>
    </rPh>
    <rPh sb="17" eb="20">
      <t>イチョウカ</t>
    </rPh>
    <rPh sb="23" eb="24">
      <t>モン</t>
    </rPh>
    <rPh sb="24" eb="25">
      <t>カ</t>
    </rPh>
    <rPh sb="26" eb="29">
      <t>マスイカ</t>
    </rPh>
    <rPh sb="40" eb="42">
      <t>ジョウキ</t>
    </rPh>
    <rPh sb="42" eb="43">
      <t>ゼン</t>
    </rPh>
    <rPh sb="43" eb="45">
      <t>シンリョウ</t>
    </rPh>
    <rPh sb="45" eb="46">
      <t>カ</t>
    </rPh>
    <rPh sb="47" eb="49">
      <t>ホンヤク</t>
    </rPh>
    <rPh sb="49" eb="50">
      <t>キ</t>
    </rPh>
    <rPh sb="50" eb="51">
      <t>トウ</t>
    </rPh>
    <rPh sb="52" eb="54">
      <t>シヨウ</t>
    </rPh>
    <rPh sb="56" eb="58">
      <t>タイオウ</t>
    </rPh>
    <phoneticPr fontId="1"/>
  </si>
  <si>
    <t>JCB,VISA,Mastercard,American Express,Diners Club,Discover,中国銀聯</t>
    <rPh sb="58" eb="60">
      <t>チュウゴク</t>
    </rPh>
    <rPh sb="60" eb="62">
      <t>ギンレン</t>
    </rPh>
    <phoneticPr fontId="1"/>
  </si>
  <si>
    <t>使用不可</t>
    <rPh sb="0" eb="2">
      <t>シヨウ</t>
    </rPh>
    <rPh sb="2" eb="4">
      <t>フカ</t>
    </rPh>
    <phoneticPr fontId="1"/>
  </si>
  <si>
    <t>オールオンフォーザイゴマクリニック</t>
    <phoneticPr fontId="1"/>
  </si>
  <si>
    <t>All-on-4 Zygoma Clinic</t>
  </si>
  <si>
    <t>815-0082</t>
  </si>
  <si>
    <t>福岡県福岡市南区大楠3-22-5</t>
  </si>
  <si>
    <t>3-22-5,Okusu,Minami Ward,Fukuoka City,
Fukuoka Prefecture</t>
  </si>
  <si>
    <t>092-521-8222</t>
  </si>
  <si>
    <t>月-金：9：00-18：30
土：9：00-18：00</t>
  </si>
  <si>
    <t>https://www.allon4Zygoma.com(オールオン4専門医院）https://www.allon4Zygoma.com(All-on-4 Specialty Clinic)</t>
  </si>
  <si>
    <t>歯科口腔外科：EN
※毎週水曜日のみ対応可能</t>
    <phoneticPr fontId="1"/>
  </si>
  <si>
    <t xml:space="preserve">VISA、マスター、AMEX、JCB
</t>
  </si>
  <si>
    <t>対応不可</t>
  </si>
  <si>
    <t>EN/診療時間内　※毎週水曜日のみ対応</t>
    <phoneticPr fontId="1"/>
  </si>
  <si>
    <t>EN/診療時間内※毎週水曜日のみ対応</t>
    <phoneticPr fontId="1"/>
  </si>
  <si>
    <t>ふくおか国際医療サポートセンター活用（ボランティア通訳派遣、５言語対応）</t>
    <phoneticPr fontId="1"/>
  </si>
  <si>
    <t>おおたわ歯科医院</t>
  </si>
  <si>
    <t>Otawa Dental Clinic</t>
  </si>
  <si>
    <t>福岡県福岡市南区大楠3-22-8</t>
  </si>
  <si>
    <t>3-22-8,Okusu,Minami Ward,Fukuoka City,
Fukuoka Prefecture</t>
  </si>
  <si>
    <t>092-521-6626</t>
  </si>
  <si>
    <t>https://ootawa-dc.com(おおたわ歯科医院）https://ootawa-dc.com(Otawa Dental Clinic)</t>
  </si>
  <si>
    <t>歯科、小児歯科、矯正歯科、歯科口腔外科：EN
※毎週水曜日のみ対応可能</t>
    <phoneticPr fontId="1"/>
  </si>
  <si>
    <t>EN/診療時間内※毎週水曜日のみ対応可能</t>
    <phoneticPr fontId="1"/>
  </si>
  <si>
    <t>デンタルオフィス天神北</t>
  </si>
  <si>
    <t>Dental Office Tenjin-kita</t>
  </si>
  <si>
    <t>810-0014</t>
  </si>
  <si>
    <t>福岡市中央区天神4-1-17博多天神ビル1Ｆ</t>
  </si>
  <si>
    <t>4-1-17,Tenjin,Chuo-ku,Fukuoka-shi,Fukuoka-ken</t>
  </si>
  <si>
    <t>092-406-8860</t>
  </si>
  <si>
    <t>月ー金　10:00~19:30　　土10:00~13:00 　日祝休診　（不定期に休診日あるためホームページ要確認）予約制</t>
  </si>
  <si>
    <t>https://www.tenjin-kita.com/（JP）</t>
    <phoneticPr fontId="1"/>
  </si>
  <si>
    <t>歯科：EN、IT</t>
    <phoneticPr fontId="1"/>
  </si>
  <si>
    <t>JCB,VISA,Mastercard,American Express,Diners Club,中国銀聯</t>
  </si>
  <si>
    <t>楽天Edy、Suica, PASMO,ICOCA,WAON,nanaco, PayPay,LINE Pay</t>
  </si>
  <si>
    <t>赤坂総合デンタルオフィス</t>
    <rPh sb="0" eb="2">
      <t>アカサカ</t>
    </rPh>
    <rPh sb="2" eb="4">
      <t>ソウゴウ</t>
    </rPh>
    <phoneticPr fontId="1"/>
  </si>
  <si>
    <t>Akasaka Comprehensive Dental Office</t>
    <phoneticPr fontId="1"/>
  </si>
  <si>
    <t>810-0073</t>
    <phoneticPr fontId="1"/>
  </si>
  <si>
    <t>福岡県福岡市中央区舞鶴2-2-11-1F</t>
    <rPh sb="0" eb="3">
      <t>フクオカケン</t>
    </rPh>
    <rPh sb="3" eb="6">
      <t>フクオカシ</t>
    </rPh>
    <rPh sb="6" eb="9">
      <t>チュウオウク</t>
    </rPh>
    <rPh sb="9" eb="11">
      <t>マイヅル</t>
    </rPh>
    <phoneticPr fontId="1"/>
  </si>
  <si>
    <t>2-2-11-1F,chuo ward,fukuokacity,fukuokaprfecture</t>
    <phoneticPr fontId="1"/>
  </si>
  <si>
    <t>092-762-8010</t>
    <phoneticPr fontId="1"/>
  </si>
  <si>
    <t>月-金:9:00-20:00
土：8:00-16：00日・祝日：不可</t>
    <rPh sb="32" eb="34">
      <t>フカ</t>
    </rPh>
    <phoneticPr fontId="1"/>
  </si>
  <si>
    <t xml:space="preserve"> JCB、VISA、Mastercard、American Express、Diners Club </t>
    <phoneticPr fontId="1"/>
  </si>
  <si>
    <t>PayPay,LINEPay</t>
    <phoneticPr fontId="1"/>
  </si>
  <si>
    <t>たたらリハビリテーション病院</t>
    <rPh sb="12" eb="14">
      <t>ビョウイン</t>
    </rPh>
    <phoneticPr fontId="1"/>
  </si>
  <si>
    <t>Tatararehabilitation Hospital</t>
  </si>
  <si>
    <t>813-0031</t>
  </si>
  <si>
    <t>福岡県福岡市東区八田1丁目4番66号</t>
    <rPh sb="0" eb="3">
      <t>フクオカケン</t>
    </rPh>
    <rPh sb="3" eb="6">
      <t>フクオカシ</t>
    </rPh>
    <rPh sb="6" eb="8">
      <t>ヒガシク</t>
    </rPh>
    <rPh sb="8" eb="10">
      <t>ハッタ</t>
    </rPh>
    <rPh sb="11" eb="13">
      <t>チョウメ</t>
    </rPh>
    <rPh sb="14" eb="15">
      <t>バン</t>
    </rPh>
    <rPh sb="17" eb="18">
      <t>ゴウ</t>
    </rPh>
    <phoneticPr fontId="1"/>
  </si>
  <si>
    <t>1-4-66　Hatta，Higashi-ku,Fukuoka-shi,Fukuoka Prefecture,813-0031</t>
  </si>
  <si>
    <t>092-691-5508</t>
  </si>
  <si>
    <t>月-金：9:00-11:30</t>
    <rPh sb="0" eb="1">
      <t>ゲツ</t>
    </rPh>
    <rPh sb="2" eb="3">
      <t>キン</t>
    </rPh>
    <phoneticPr fontId="1"/>
  </si>
  <si>
    <t>https://tatara-reha.jp</t>
  </si>
  <si>
    <t xml:space="preserve"> JCB、VISA、Mastercard、American Express、Diners Club、中国銀聯 </t>
  </si>
  <si>
    <t>ふくおか国際医療サポートセンター活用（コールセンター、14言語対応）
9:00～12:00</t>
  </si>
  <si>
    <t>おだこどもアレルギークリニック</t>
    <phoneticPr fontId="1"/>
  </si>
  <si>
    <t>Oda Children's Allergy Clinic</t>
    <phoneticPr fontId="1"/>
  </si>
  <si>
    <t>810-0022</t>
    <phoneticPr fontId="1"/>
  </si>
  <si>
    <t>福岡県福岡市中央区薬院3-11-8</t>
    <rPh sb="0" eb="1">
      <t xml:space="preserve">フクオカケｎ </t>
    </rPh>
    <rPh sb="3" eb="6">
      <t xml:space="preserve">フクオカシ </t>
    </rPh>
    <rPh sb="6" eb="9">
      <t xml:space="preserve">チュウオウク </t>
    </rPh>
    <rPh sb="9" eb="11">
      <t xml:space="preserve">ヤクイｎ </t>
    </rPh>
    <phoneticPr fontId="1"/>
  </si>
  <si>
    <t>3-11-8, Yakuin, Chuo-ku, Fukuoka-shi, Fukuoka prefecture, 810-0022</t>
    <phoneticPr fontId="1"/>
  </si>
  <si>
    <t>092-521-7277</t>
    <phoneticPr fontId="1"/>
  </si>
  <si>
    <t>月-金9:00-12:00、15:30-18:00、土9:00-12:00日・祝日休診</t>
    <rPh sb="0" eb="1">
      <t xml:space="preserve">ゲツ </t>
    </rPh>
    <rPh sb="2" eb="3">
      <t xml:space="preserve">キｎ </t>
    </rPh>
    <rPh sb="41" eb="43">
      <t xml:space="preserve">キュウシｎ </t>
    </rPh>
    <phoneticPr fontId="1"/>
  </si>
  <si>
    <t>小児科、アレルギー科、呼吸器内科、内科：EN
多言語音声翻訳アプリにより31言語に対応可
ふくサポ（コールセンター）利用により21言語対応可（EN、ZH、KO、TH、VI、ID、TL、NE、MS、ES、PT、DE、FR、IT、RU、KM、MY、SI、MN、HI、BN）
ふくサポ（ボランティア通訳派遣）利用により5言語対応可（EN、ZH、KO、TH、VI）</t>
    <rPh sb="0" eb="3">
      <t xml:space="preserve">ショウニカ </t>
    </rPh>
    <rPh sb="9" eb="10">
      <t xml:space="preserve">カ </t>
    </rPh>
    <rPh sb="11" eb="16">
      <t xml:space="preserve">コキュウキナイカ </t>
    </rPh>
    <rPh sb="17" eb="19">
      <t xml:space="preserve">ナイカ </t>
    </rPh>
    <rPh sb="41" eb="43">
      <t xml:space="preserve">タイオウ </t>
    </rPh>
    <rPh sb="43" eb="44">
      <t xml:space="preserve">カノウ </t>
    </rPh>
    <rPh sb="69" eb="70">
      <t xml:space="preserve">カノウ </t>
    </rPh>
    <phoneticPr fontId="1"/>
  </si>
  <si>
    <t>VISA、MASTER、UnionPay、JCB、American Express、Diners Club、Discover</t>
    <phoneticPr fontId="1"/>
  </si>
  <si>
    <t>交通系電子マネー、apple Pay、iD、QUICPay、PayPay、Alipay</t>
    <rPh sb="0" eb="3">
      <t xml:space="preserve">コウツウケイ </t>
    </rPh>
    <rPh sb="3" eb="5">
      <t xml:space="preserve">デンシマネー </t>
    </rPh>
    <phoneticPr fontId="1"/>
  </si>
  <si>
    <t>ふくおか国際医療サポートセンター活用（ボランティア通訳派遣、5言語対応）</t>
    <phoneticPr fontId="1"/>
  </si>
  <si>
    <t>福岡東ほばしらクリニック</t>
    <rPh sb="0" eb="3">
      <t>フクオカ</t>
    </rPh>
    <phoneticPr fontId="1"/>
  </si>
  <si>
    <t>Fukuoka Higashi Hobashira Clinic</t>
  </si>
  <si>
    <t>813-0043</t>
  </si>
  <si>
    <t>福岡県福岡市東区名島1丁目28番22号</t>
    <rPh sb="0" eb="1">
      <t xml:space="preserve">フクオカケｎ </t>
    </rPh>
    <rPh sb="3" eb="6">
      <t xml:space="preserve">フクオカシ </t>
    </rPh>
    <rPh sb="6" eb="8">
      <t xml:space="preserve">ヒガシク </t>
    </rPh>
    <rPh sb="8" eb="10">
      <t>ナジマ</t>
    </rPh>
    <phoneticPr fontId="1"/>
  </si>
  <si>
    <t>28-22 1tyome, Najima, Higashiku, Fukuoka city,Fukuoka prefecture</t>
  </si>
  <si>
    <t>092-672-1201</t>
  </si>
  <si>
    <t>月-水:9:00-12:00,14:30-16:30
金:9:00-12:00,14:30-16:30</t>
    <rPh sb="0" eb="1">
      <t xml:space="preserve">ゲツ </t>
    </rPh>
    <rPh sb="1" eb="2">
      <t>-</t>
    </rPh>
    <rPh sb="2" eb="3">
      <t xml:space="preserve">スイ </t>
    </rPh>
    <rPh sb="27" eb="28">
      <t xml:space="preserve">キｎ </t>
    </rPh>
    <phoneticPr fontId="1"/>
  </si>
  <si>
    <t>hhtps;//horashira.com</t>
  </si>
  <si>
    <t>内科、腎臓内科、糖尿病内科、人工透析内科：EN</t>
    <rPh sb="0" eb="2">
      <t xml:space="preserve">ナイカ </t>
    </rPh>
    <rPh sb="3" eb="7">
      <t xml:space="preserve">ジンンゾウナイカ </t>
    </rPh>
    <rPh sb="8" eb="11">
      <t xml:space="preserve">トウニョウビョウ </t>
    </rPh>
    <rPh sb="11" eb="13">
      <t xml:space="preserve">ナイカ </t>
    </rPh>
    <rPh sb="14" eb="18">
      <t xml:space="preserve">ジンコウトウセキ </t>
    </rPh>
    <rPh sb="18" eb="20">
      <t xml:space="preserve">ナイカ </t>
    </rPh>
    <phoneticPr fontId="1"/>
  </si>
  <si>
    <t>Visa,master,UnionPay,JCB,AMEX,DinersClub,Discover</t>
  </si>
  <si>
    <t>ApplePay,iD,QuicPay,交通系IC,ALIPAY,微信支付,d払い,PayPay,LINEPay,auPay</t>
    <rPh sb="20" eb="23">
      <t xml:space="preserve">コウツウケイ </t>
    </rPh>
    <rPh sb="33" eb="34">
      <t xml:space="preserve">ビ </t>
    </rPh>
    <rPh sb="34" eb="35">
      <t xml:space="preserve">シｎ </t>
    </rPh>
    <rPh sb="35" eb="36">
      <t>ⅳ</t>
    </rPh>
    <rPh sb="36" eb="37">
      <t xml:space="preserve">ツケ </t>
    </rPh>
    <rPh sb="39" eb="40">
      <t xml:space="preserve">ハライ </t>
    </rPh>
    <phoneticPr fontId="1"/>
  </si>
  <si>
    <t>しみずクリニック</t>
    <phoneticPr fontId="1"/>
  </si>
  <si>
    <t>Shimizu Clinic</t>
  </si>
  <si>
    <t>815-0033</t>
  </si>
  <si>
    <t>福岡県福岡市南区大橋4-9-16</t>
    <rPh sb="0" eb="1">
      <t>フクオカ</t>
    </rPh>
    <rPh sb="3" eb="6">
      <t>フクオカ</t>
    </rPh>
    <rPh sb="6" eb="8">
      <t>ミナミ</t>
    </rPh>
    <rPh sb="8" eb="10">
      <t>オオハセィ</t>
    </rPh>
    <phoneticPr fontId="1"/>
  </si>
  <si>
    <t>4-9-16,Ohashi,Minami-ku, Fukuoka city, Fukuoka</t>
  </si>
  <si>
    <t>092-562-0075</t>
  </si>
  <si>
    <t>月火水金:9:00-12:30　, 1430-1730 木: 900-1230
日・祝日：対応不可 受診前に電話確認を</t>
    <rPh sb="1" eb="2">
      <t xml:space="preserve">カ </t>
    </rPh>
    <rPh sb="2" eb="3">
      <t xml:space="preserve">スイマセン </t>
    </rPh>
    <rPh sb="3" eb="4">
      <t xml:space="preserve">キン </t>
    </rPh>
    <rPh sb="28" eb="29">
      <t xml:space="preserve">モク </t>
    </rPh>
    <rPh sb="45" eb="49">
      <t>タイオウ</t>
    </rPh>
    <rPh sb="50" eb="52">
      <t>ジュシn</t>
    </rPh>
    <rPh sb="52" eb="53">
      <t>マエ</t>
    </rPh>
    <rPh sb="54" eb="58">
      <t>デンワ</t>
    </rPh>
    <phoneticPr fontId="1"/>
  </si>
  <si>
    <t>―</t>
    <phoneticPr fontId="1"/>
  </si>
  <si>
    <t>内科・胃腸内視鏡内科・肝胆膵内科：EN</t>
    <rPh sb="0" eb="2">
      <t>ナイカ</t>
    </rPh>
    <rPh sb="3" eb="10">
      <t>イチョウ</t>
    </rPh>
    <rPh sb="11" eb="13">
      <t>カンタn</t>
    </rPh>
    <rPh sb="13" eb="14">
      <t>スイ</t>
    </rPh>
    <rPh sb="14" eb="16">
      <t>ナイカ</t>
    </rPh>
    <phoneticPr fontId="1"/>
  </si>
  <si>
    <t>JCB, VISA, Mastercard, American Express, Diners club</t>
  </si>
  <si>
    <t>非接触カード決済：楽天Edy、Suica, PASMO, ICOCA、Waon, nanacoなど
QRコード決済：PayPay、アリペイ</t>
  </si>
  <si>
    <t>まつい整形外科桜坂スポーツ関節クリニック</t>
    <rPh sb="3" eb="7">
      <t>セイケイ</t>
    </rPh>
    <rPh sb="7" eb="9">
      <t>サクラ</t>
    </rPh>
    <phoneticPr fontId="1"/>
  </si>
  <si>
    <t>MatsuiOrthopaedicSurgerySakurazakaSport&amp;JointClinic</t>
  </si>
  <si>
    <t>810-0023</t>
  </si>
  <si>
    <t>福岡県福岡市中央区警固3−6−1クラシオン桜坂102</t>
    <rPh sb="0" eb="1">
      <t>フクオカケンフクオ</t>
    </rPh>
    <rPh sb="6" eb="9">
      <t>チュウオウ</t>
    </rPh>
    <rPh sb="9" eb="11">
      <t>ケゴ</t>
    </rPh>
    <rPh sb="21" eb="23">
      <t>サクラザカ</t>
    </rPh>
    <phoneticPr fontId="1"/>
  </si>
  <si>
    <t>KurashionSakurazaka102, Chuo-ku Kego3-6-1, Fukuoka-shi, Fukuoka-pref.,810-0023</t>
  </si>
  <si>
    <t>092-726-7737</t>
  </si>
  <si>
    <t>月火水金：9:00~18:00木9:00~13:00土8:30~12:30</t>
  </si>
  <si>
    <t>https://matsuiseikei.com日本語のみ</t>
  </si>
  <si>
    <t>整形外科・リハビリ科：EN</t>
    <rPh sb="0" eb="4">
      <t>セイケイ</t>
    </rPh>
    <phoneticPr fontId="1"/>
  </si>
  <si>
    <t>VISA,MASTER,AMEX</t>
  </si>
  <si>
    <t>Suica,PASMO,PayPayなどほぼ全て</t>
    <rPh sb="22" eb="23">
      <t>スベテ</t>
    </rPh>
    <phoneticPr fontId="1"/>
  </si>
  <si>
    <t>インターナショナル唐人町クリニック</t>
    <rPh sb="9" eb="12">
      <t>トウジンマチ</t>
    </rPh>
    <phoneticPr fontId="1"/>
  </si>
  <si>
    <t>International Clinic Tojinmachi</t>
    <phoneticPr fontId="1"/>
  </si>
  <si>
    <t>810-0064</t>
    <phoneticPr fontId="1"/>
  </si>
  <si>
    <t>福岡県福岡市中央区地行1-4-6</t>
    <rPh sb="0" eb="3">
      <t>フクオカケン</t>
    </rPh>
    <rPh sb="3" eb="6">
      <t>フクオカシ</t>
    </rPh>
    <rPh sb="6" eb="9">
      <t>チュウオウク</t>
    </rPh>
    <rPh sb="9" eb="11">
      <t>ジギョウ</t>
    </rPh>
    <phoneticPr fontId="1"/>
  </si>
  <si>
    <t>1-4-6 Jigyo, Chuo-ku, Fukuoka-shi, Fukuoka-ken 810-0064</t>
    <phoneticPr fontId="1"/>
  </si>
  <si>
    <t>092-717-1000</t>
    <phoneticPr fontId="1"/>
  </si>
  <si>
    <t xml:space="preserve"> 月火木金: 9:00-13:00 14:30-17:30　土: 9:00-13:00</t>
    <rPh sb="1" eb="2">
      <t>ゲツ</t>
    </rPh>
    <rPh sb="2" eb="3">
      <t>カ</t>
    </rPh>
    <rPh sb="3" eb="4">
      <t>モク</t>
    </rPh>
    <rPh sb="4" eb="5">
      <t>キン</t>
    </rPh>
    <rPh sb="30" eb="31">
      <t>ド</t>
    </rPh>
    <phoneticPr fontId="1"/>
  </si>
  <si>
    <t>内科、胃腸科、呼吸器科、循環器科：JP・EN・DE・FR・ZH・NL</t>
    <rPh sb="0" eb="2">
      <t>ナイカ</t>
    </rPh>
    <rPh sb="3" eb="6">
      <t>イチョウカ</t>
    </rPh>
    <rPh sb="7" eb="11">
      <t>コキュウキカ</t>
    </rPh>
    <rPh sb="12" eb="16">
      <t>ジュンカンキカ</t>
    </rPh>
    <phoneticPr fontId="1"/>
  </si>
  <si>
    <t>VISA、MASTER, AMEX、JCB、中国銀聯、Diners Club, DISCOVER</t>
    <phoneticPr fontId="1"/>
  </si>
  <si>
    <t>apple pay, iD, quick pay, d払い, au pay ,Jcoin, WeChat Pay, PayPay, Rpay, Smart Code, Union Pay, kitaca, PASMO, MANACA, SUGOCA, Suica, Tolca, ICOCA, nimoca, はやかけん, Allpay</t>
    <rPh sb="27" eb="28">
      <t>バラ</t>
    </rPh>
    <phoneticPr fontId="1"/>
  </si>
  <si>
    <t>EN:   月火木金: 9:00-13:00 14:30-17:30　土: 9:00-13:00</t>
    <phoneticPr fontId="1"/>
  </si>
  <si>
    <t>院長が直接多言語で対応可能</t>
    <phoneticPr fontId="1"/>
  </si>
  <si>
    <t>院長が直接多言語で対応可能</t>
    <rPh sb="0" eb="2">
      <t>インチョウ</t>
    </rPh>
    <rPh sb="3" eb="5">
      <t>チョクセツ</t>
    </rPh>
    <rPh sb="5" eb="8">
      <t>タゲンゴ</t>
    </rPh>
    <rPh sb="9" eb="13">
      <t>タイオウカノウ</t>
    </rPh>
    <phoneticPr fontId="1"/>
  </si>
  <si>
    <t>ソフトリサーチパーク診療所</t>
    <rPh sb="10" eb="13">
      <t>シンリョウショ</t>
    </rPh>
    <phoneticPr fontId="1"/>
  </si>
  <si>
    <t>Soft Research Park Clinic</t>
  </si>
  <si>
    <t>福岡県福岡市早良区百道浜2丁目1-22</t>
    <rPh sb="0" eb="3">
      <t>フクオカケン</t>
    </rPh>
    <rPh sb="3" eb="6">
      <t>フクオカシ</t>
    </rPh>
    <rPh sb="6" eb="9">
      <t>サワラク</t>
    </rPh>
    <rPh sb="9" eb="12">
      <t>モモチハマ</t>
    </rPh>
    <rPh sb="13" eb="15">
      <t>チョウメ</t>
    </rPh>
    <phoneticPr fontId="1"/>
  </si>
  <si>
    <t>2-1-22, Momochihama,   Sawara-ku  Fukuoka-shi, Fukuoka  814-0001 JAPN</t>
  </si>
  <si>
    <t>092-852-3411</t>
  </si>
  <si>
    <t>月-金:10:00-17:00</t>
  </si>
  <si>
    <t xml:space="preserve">http://srp-clinic.com (日本語)
</t>
  </si>
  <si>
    <t>内科、小児科：EN</t>
    <rPh sb="0" eb="2">
      <t>ナイカ</t>
    </rPh>
    <rPh sb="3" eb="6">
      <t>ショウニカ</t>
    </rPh>
    <phoneticPr fontId="1"/>
  </si>
  <si>
    <t>JCB、VISA、Mastercard、American Express、Diners Club、Discover　</t>
  </si>
  <si>
    <t>非接触ｶｰﾄﾞ決済：楽天Edy、Waon、nanaco</t>
    <rPh sb="0" eb="3">
      <t>ヒセッショク</t>
    </rPh>
    <rPh sb="7" eb="9">
      <t>ケッサイ</t>
    </rPh>
    <rPh sb="10" eb="12">
      <t>ラクテン</t>
    </rPh>
    <phoneticPr fontId="1"/>
  </si>
  <si>
    <t>てらさか内科・外科クリニック</t>
  </si>
  <si>
    <t>Terasaka Internal Medicine and Surgery</t>
  </si>
  <si>
    <t>福岡県福岡市東区箱崎3-5-42 エフタス2F</t>
    <rPh sb="0" eb="1">
      <t xml:space="preserve">８１２−００５３ </t>
    </rPh>
    <phoneticPr fontId="1"/>
  </si>
  <si>
    <t>3-5-42 Hakozaki, 
Higashi Ward, Fukuoka City, 
Fukuoka Prefecture, 
Japan</t>
  </si>
  <si>
    <t>092-402-1225</t>
  </si>
  <si>
    <t>火-土
9:00-12:30
14:30-17:30
日月祝休診</t>
    <rPh sb="0" eb="1">
      <t xml:space="preserve">カ </t>
    </rPh>
    <rPh sb="2" eb="3">
      <t/>
    </rPh>
    <rPh sb="27" eb="30">
      <t xml:space="preserve">ニチゲツシュク </t>
    </rPh>
    <rPh sb="30" eb="32">
      <t xml:space="preserve">キュウシン </t>
    </rPh>
    <phoneticPr fontId="1"/>
  </si>
  <si>
    <t>https://terasaka-clinic.com/</t>
  </si>
  <si>
    <t>内科：JP、EN
外科：JP、EN
移植外科：JP、EN
糖尿病内科：JP</t>
    <rPh sb="0" eb="2">
      <t>ナイカ</t>
    </rPh>
    <rPh sb="9" eb="11">
      <t>ゲカ</t>
    </rPh>
    <rPh sb="18" eb="20">
      <t>イショク</t>
    </rPh>
    <rPh sb="20" eb="22">
      <t>ゲカ</t>
    </rPh>
    <rPh sb="29" eb="32">
      <t>トウニョウビョウ</t>
    </rPh>
    <rPh sb="32" eb="34">
      <t>ナイカ</t>
    </rPh>
    <phoneticPr fontId="1"/>
  </si>
  <si>
    <t>交通系、iD、Quick pay、楽天Edy、WAON、nanaco、Apple pay、G Pay、d払い、PayPay、メルペイ、au PAY、楽天ペイ</t>
    <rPh sb="0" eb="3">
      <t xml:space="preserve">コウツウケイ </t>
    </rPh>
    <rPh sb="17" eb="19">
      <t>ラクテンエ</t>
    </rPh>
    <rPh sb="52" eb="53">
      <t xml:space="preserve">ハライ </t>
    </rPh>
    <rPh sb="74" eb="76">
      <t xml:space="preserve">ラクテン </t>
    </rPh>
    <phoneticPr fontId="1"/>
  </si>
  <si>
    <t>ファン整形外科</t>
    <rPh sb="3" eb="5">
      <t>セイケイ</t>
    </rPh>
    <rPh sb="5" eb="7">
      <t>ゲカ</t>
    </rPh>
    <phoneticPr fontId="1"/>
  </si>
  <si>
    <t>Huang Orthopedics</t>
  </si>
  <si>
    <t>811-1101</t>
  </si>
  <si>
    <t>福岡県福岡市早良区重留1丁目5番22号</t>
  </si>
  <si>
    <t>1-5-22 Shigetome, Swara-ku, Fukuoka City, Fukuoka Prefture 811-1101</t>
  </si>
  <si>
    <t>092-872-8880</t>
  </si>
  <si>
    <t>月、火、木、金:9:00-12:30
14:00-17:30
水、土:9:00ｰ12:30</t>
    <rPh sb="2" eb="3">
      <t>ヒ</t>
    </rPh>
    <rPh sb="4" eb="5">
      <t>モク</t>
    </rPh>
    <rPh sb="6" eb="7">
      <t>キン</t>
    </rPh>
    <rPh sb="31" eb="32">
      <t>スイ</t>
    </rPh>
    <rPh sb="33" eb="34">
      <t>ド</t>
    </rPh>
    <phoneticPr fontId="1"/>
  </si>
  <si>
    <t>https://huang-ortho.com/(日本語)
https://huang-ortho.com/english/(英語)
https://huang-ortho.com/chinese/(中国語)</t>
    <rPh sb="100" eb="103">
      <t>チュウゴクゴ</t>
    </rPh>
    <phoneticPr fontId="1"/>
  </si>
  <si>
    <t>整形外科：EN、ZH、TW
※院長が対話可能、受付はENのみ対話可能、他Google翻訳により対応</t>
    <rPh sb="0" eb="2">
      <t>セイケイ</t>
    </rPh>
    <rPh sb="2" eb="4">
      <t>ゲカ</t>
    </rPh>
    <rPh sb="30" eb="32">
      <t>タイワ</t>
    </rPh>
    <rPh sb="32" eb="34">
      <t>カノウ</t>
    </rPh>
    <rPh sb="35" eb="36">
      <t>ホカ</t>
    </rPh>
    <phoneticPr fontId="1"/>
  </si>
  <si>
    <t>西坂医院</t>
    <rPh sb="0" eb="2">
      <t>ニシザカ</t>
    </rPh>
    <rPh sb="2" eb="4">
      <t>イイン</t>
    </rPh>
    <phoneticPr fontId="1"/>
  </si>
  <si>
    <t>Nishizaka Clinic</t>
  </si>
  <si>
    <t>812-0044</t>
  </si>
  <si>
    <t>福岡県福岡市博多区千代4丁目29-46-1F</t>
    <rPh sb="0" eb="2">
      <t>フクオカ</t>
    </rPh>
    <rPh sb="2" eb="3">
      <t>ケン</t>
    </rPh>
    <rPh sb="3" eb="6">
      <t>フクオカシ</t>
    </rPh>
    <rPh sb="6" eb="9">
      <t>ハカタク</t>
    </rPh>
    <rPh sb="9" eb="11">
      <t>チヨ</t>
    </rPh>
    <rPh sb="12" eb="14">
      <t>チョウメ</t>
    </rPh>
    <phoneticPr fontId="1"/>
  </si>
  <si>
    <t>4-29-46-1F,chiyo,Hakataku,Fukuokashi,Fukuoka Pre</t>
  </si>
  <si>
    <t>092-555-3117</t>
  </si>
  <si>
    <t>月・水・木9:00-17:30
火・金・土9:00-12:30</t>
    <rPh sb="0" eb="1">
      <t>ゲツ</t>
    </rPh>
    <rPh sb="2" eb="3">
      <t>スイ</t>
    </rPh>
    <rPh sb="4" eb="5">
      <t>モク</t>
    </rPh>
    <rPh sb="16" eb="17">
      <t>カ</t>
    </rPh>
    <rPh sb="18" eb="19">
      <t>キン</t>
    </rPh>
    <rPh sb="20" eb="21">
      <t>ド</t>
    </rPh>
    <phoneticPr fontId="1"/>
  </si>
  <si>
    <t>https://nishizaka-c.com/</t>
  </si>
  <si>
    <t>内科・循環器内科：EN</t>
    <rPh sb="0" eb="2">
      <t>ナイカ</t>
    </rPh>
    <rPh sb="3" eb="6">
      <t>ジュンカンキ</t>
    </rPh>
    <rPh sb="6" eb="8">
      <t>ナイカ</t>
    </rPh>
    <phoneticPr fontId="1"/>
  </si>
  <si>
    <t>交通系I.C</t>
    <rPh sb="0" eb="2">
      <t>コウツウ</t>
    </rPh>
    <rPh sb="2" eb="3">
      <t>ケイ</t>
    </rPh>
    <phoneticPr fontId="1"/>
  </si>
  <si>
    <t>薬院河島脳神経外科クリニック</t>
    <rPh sb="0" eb="4">
      <t>ヤクインカワシマ</t>
    </rPh>
    <rPh sb="4" eb="9">
      <t>ノウシンケイ</t>
    </rPh>
    <phoneticPr fontId="1"/>
  </si>
  <si>
    <t>Yakuin Kawashima Neurosurgery Clinic</t>
    <phoneticPr fontId="1"/>
  </si>
  <si>
    <t>814-0022</t>
    <phoneticPr fontId="1"/>
  </si>
  <si>
    <t>福岡市中央区薬院1-2-2-101</t>
    <rPh sb="0" eb="1">
      <t>フクオカ</t>
    </rPh>
    <phoneticPr fontId="1"/>
  </si>
  <si>
    <t>Yakuin 1-2-2-101, Chuou-ku, Fukuoka-shi, Fukuoka, 810-0022</t>
    <phoneticPr fontId="1"/>
  </si>
  <si>
    <t>092-791-9351</t>
    <phoneticPr fontId="1"/>
  </si>
  <si>
    <t>月-土:9:00-13:00, 15:00-19:00　　　　火曜日のみ9:00-13:00</t>
    <rPh sb="1" eb="2">
      <t xml:space="preserve">ド </t>
    </rPh>
    <rPh sb="26" eb="33">
      <t>カヨウ</t>
    </rPh>
    <phoneticPr fontId="1"/>
  </si>
  <si>
    <t>脳神経外科：EN</t>
    <rPh sb="0" eb="5">
      <t>ノウシンケイ</t>
    </rPh>
    <phoneticPr fontId="1"/>
  </si>
  <si>
    <t>非接触カード決済：楽天Edy、Suica, PASMO, ICOCA、Waon, nanacoなど_x000D_
_x000D_QRコード決済：アリペイ、WeChatPay、_x000D_
LINE Payなど</t>
    <phoneticPr fontId="1"/>
  </si>
  <si>
    <t>よしだ内科・外科・足クリニック</t>
    <rPh sb="3" eb="5">
      <t xml:space="preserve">ナイカ </t>
    </rPh>
    <rPh sb="6" eb="8">
      <t xml:space="preserve">ゲカ </t>
    </rPh>
    <rPh sb="9" eb="10">
      <t xml:space="preserve">アシ </t>
    </rPh>
    <phoneticPr fontId="1"/>
  </si>
  <si>
    <t>YOSHIDA Internal Medicine,Sugery,and Foot Clinic</t>
    <phoneticPr fontId="1"/>
  </si>
  <si>
    <t>813−0044</t>
    <phoneticPr fontId="1"/>
  </si>
  <si>
    <t>福岡県福岡市東区千早3丁目6-37</t>
    <rPh sb="0" eb="1">
      <t xml:space="preserve">フクオカケン </t>
    </rPh>
    <rPh sb="3" eb="6">
      <t xml:space="preserve">フクオカシ </t>
    </rPh>
    <rPh sb="6" eb="8">
      <t xml:space="preserve">ヒガシク </t>
    </rPh>
    <rPh sb="8" eb="10">
      <t xml:space="preserve">チハヤ </t>
    </rPh>
    <rPh sb="11" eb="13">
      <t xml:space="preserve">チョウメ </t>
    </rPh>
    <phoneticPr fontId="1"/>
  </si>
  <si>
    <t>3-6-37, Chihaya, Higashi-ku, Fukuoka City, Fukuoka Prefecture</t>
    <phoneticPr fontId="1"/>
  </si>
  <si>
    <t>092-692-5515</t>
    <phoneticPr fontId="1"/>
  </si>
  <si>
    <t>月、火、木、金:9:00-13:30
、15:30-19:00土：10:00-18:00</t>
    <rPh sb="0" eb="1">
      <t xml:space="preserve">ゲツ </t>
    </rPh>
    <rPh sb="2" eb="3">
      <t xml:space="preserve">カ </t>
    </rPh>
    <rPh sb="4" eb="5">
      <t xml:space="preserve">モク </t>
    </rPh>
    <rPh sb="6" eb="7">
      <t xml:space="preserve">キン </t>
    </rPh>
    <rPh sb="19" eb="20">
      <t/>
    </rPh>
    <phoneticPr fontId="1"/>
  </si>
  <si>
    <t>救急科：EN、ZH、KO
内科：EN、ZH、KO、ES</t>
    <phoneticPr fontId="1"/>
  </si>
  <si>
    <t>QRコード決済：PayPay</t>
    <phoneticPr fontId="1"/>
  </si>
  <si>
    <t>テスラクリニック</t>
  </si>
  <si>
    <t>tesla clinic</t>
  </si>
  <si>
    <t>810-0074</t>
  </si>
  <si>
    <t>福岡市中央区大手門２丁目1-11-4F</t>
  </si>
  <si>
    <t>2-1-11-4F,Ootemon,Chuo-ku,Fukuokashi,Fukuokaoregectyre,810-0074</t>
    <phoneticPr fontId="1"/>
  </si>
  <si>
    <t>092-791-4643</t>
    <phoneticPr fontId="1"/>
  </si>
  <si>
    <t>月,火,金:9:30-20:00(金21:00)
土,日:9:30-18:00
水:9:30-12:30
木:休診
昼休み:12:30-14:00</t>
    <phoneticPr fontId="1"/>
  </si>
  <si>
    <t>https://www.tesla-clinic.jp/
(日本語)</t>
  </si>
  <si>
    <t>精神科、心療内科：EN
※基本的にはタブレット端末で対応</t>
    <rPh sb="0" eb="3">
      <t>セイシンカ</t>
    </rPh>
    <rPh sb="4" eb="8">
      <t>シンリョウナイカ</t>
    </rPh>
    <rPh sb="13" eb="16">
      <t>キホンテキ</t>
    </rPh>
    <rPh sb="23" eb="25">
      <t>タンマツ</t>
    </rPh>
    <rPh sb="26" eb="28">
      <t>タイオウ</t>
    </rPh>
    <phoneticPr fontId="1"/>
  </si>
  <si>
    <t xml:space="preserve"> JCB、VISA、Mastercard、American Express</t>
  </si>
  <si>
    <t>非接触カード決済：Suica, PASMO, ICOCA、Waon, nanacoなどの交通系
QRコード決済：PayPay</t>
    <rPh sb="44" eb="47">
      <t>コウツウケイ</t>
    </rPh>
    <phoneticPr fontId="1"/>
  </si>
  <si>
    <t>EN/診療時間内
※タブレット端末で対応</t>
    <rPh sb="3" eb="7">
      <t>シンリョウジカン</t>
    </rPh>
    <rPh sb="7" eb="8">
      <t>ナイ</t>
    </rPh>
    <rPh sb="15" eb="17">
      <t>タンマツ</t>
    </rPh>
    <phoneticPr fontId="1"/>
  </si>
  <si>
    <t>たしろ代謝内科クリニック</t>
    <rPh sb="3" eb="7">
      <t>タイシャナイカ</t>
    </rPh>
    <phoneticPr fontId="1"/>
  </si>
  <si>
    <t>Tashiro Metabolism Internal Medicine Clinic</t>
    <phoneticPr fontId="1"/>
  </si>
  <si>
    <t>814-0153</t>
    <phoneticPr fontId="1"/>
  </si>
  <si>
    <t>福岡県福岡市城南区樋井川3-5-11</t>
    <rPh sb="0" eb="3">
      <t>フクオカケン</t>
    </rPh>
    <rPh sb="3" eb="6">
      <t>フクオカシ</t>
    </rPh>
    <rPh sb="6" eb="12">
      <t>ジョウナンクヒイガワ</t>
    </rPh>
    <phoneticPr fontId="1"/>
  </si>
  <si>
    <t>3-5-11, Johnan-ku, Fukuoka-shi, Fukuoka Prefecture, 814-0153</t>
  </si>
  <si>
    <t>092-287-3861</t>
  </si>
  <si>
    <t>月・火・木・金9:00-12:00 13:30－20:00
水・土
9:00ｰ12:00
日・祝日：休診</t>
    <rPh sb="0" eb="1">
      <t>ゲツ</t>
    </rPh>
    <rPh sb="2" eb="3">
      <t>カ</t>
    </rPh>
    <rPh sb="4" eb="5">
      <t>モク</t>
    </rPh>
    <rPh sb="6" eb="7">
      <t>キン</t>
    </rPh>
    <rPh sb="30" eb="31">
      <t>スイ</t>
    </rPh>
    <rPh sb="32" eb="33">
      <t>ド</t>
    </rPh>
    <rPh sb="50" eb="52">
      <t>キュウシン</t>
    </rPh>
    <phoneticPr fontId="1"/>
  </si>
  <si>
    <t>https://tashiro-thyroid.com/</t>
  </si>
  <si>
    <t>クロン決済（JCB、VISA、Mastercard、American Express、Diners Club）</t>
    <rPh sb="3" eb="5">
      <t>ケッサイ</t>
    </rPh>
    <phoneticPr fontId="1"/>
  </si>
  <si>
    <t>QRコード決済：PayPay</t>
  </si>
  <si>
    <t>EN:月・火・木・金9:00-12:00 13:30－20:00
水・土
9:00ｰ12:00</t>
    <phoneticPr fontId="1"/>
  </si>
  <si>
    <t>すえつぐ歯科医院</t>
    <rPh sb="4" eb="8">
      <t>シカイイン</t>
    </rPh>
    <phoneticPr fontId="1"/>
  </si>
  <si>
    <t>Suetsugu　Dental Clinic</t>
    <phoneticPr fontId="1"/>
  </si>
  <si>
    <t>819-1124</t>
    <phoneticPr fontId="1"/>
  </si>
  <si>
    <t>糸島市1丁目4-18</t>
    <rPh sb="0" eb="3">
      <t>イトシマシ</t>
    </rPh>
    <rPh sb="4" eb="6">
      <t>チョウメ</t>
    </rPh>
    <phoneticPr fontId="1"/>
  </si>
  <si>
    <t>4-18 1 ,itoshimashi,fukuoka prefecture,819-1124</t>
    <phoneticPr fontId="1"/>
  </si>
  <si>
    <t>092-334-5050</t>
    <phoneticPr fontId="1"/>
  </si>
  <si>
    <t>月-土:9:00-12：30　
月・火・水・金:14:00-17:00
土:14:00-15:00</t>
    <rPh sb="2" eb="3">
      <t>ド</t>
    </rPh>
    <rPh sb="17" eb="18">
      <t>ゲツ</t>
    </rPh>
    <rPh sb="19" eb="20">
      <t>カ</t>
    </rPh>
    <rPh sb="21" eb="22">
      <t>スイ</t>
    </rPh>
    <rPh sb="23" eb="24">
      <t>キン</t>
    </rPh>
    <rPh sb="38" eb="39">
      <t>ド</t>
    </rPh>
    <phoneticPr fontId="1"/>
  </si>
  <si>
    <t>福岡ウィメンズヘルスクリニック</t>
    <rPh sb="0" eb="15">
      <t>フクオ</t>
    </rPh>
    <phoneticPr fontId="1"/>
  </si>
  <si>
    <t>Fukuoka Women's Health Clinic</t>
    <phoneticPr fontId="1"/>
  </si>
  <si>
    <t>810-0041</t>
    <phoneticPr fontId="1"/>
  </si>
  <si>
    <t>福岡市中央区大名2丁目12-9　赤坂ソフィアビル7階</t>
    <rPh sb="0" eb="3">
      <t>フクオカシ</t>
    </rPh>
    <rPh sb="3" eb="6">
      <t>チュウオウク</t>
    </rPh>
    <rPh sb="6" eb="8">
      <t>ダイミョウ</t>
    </rPh>
    <rPh sb="9" eb="11">
      <t>チョウメ</t>
    </rPh>
    <rPh sb="16" eb="18">
      <t>アカサカ</t>
    </rPh>
    <rPh sb="25" eb="26">
      <t>カイ</t>
    </rPh>
    <phoneticPr fontId="1"/>
  </si>
  <si>
    <t xml:space="preserve">2-12-9 Akasaka Sophia Bldg., 7F Daimyo, Chuo-Ku, Fukuoka, 810-0041 Japan </t>
    <phoneticPr fontId="1"/>
  </si>
  <si>
    <t>092-771-0025</t>
    <phoneticPr fontId="1"/>
  </si>
  <si>
    <t>月・水　14：00～17：30　　火・木・金:9:30-12:30、14：00～17：30</t>
    <rPh sb="2" eb="3">
      <t>スイ</t>
    </rPh>
    <rPh sb="17" eb="18">
      <t>カ</t>
    </rPh>
    <rPh sb="19" eb="20">
      <t>モク</t>
    </rPh>
    <phoneticPr fontId="1"/>
  </si>
  <si>
    <t>婦人科：EN
※ふくサポ（コールセンター）利用により、英語以外の 21 言語対応可（EN、ZH、KO、TH、VI、ID、TL、NE、MS、ES、PT、DE、FR、IT、RU、KM、MY、SI、MN、HI、BN）
※ふくサポ（ボランティア通訳派遣）利用により、英語以外の 5 言語対応可（EN、ZH、KO、TH、VI）</t>
    <rPh sb="0" eb="3">
      <t>フジンカ</t>
    </rPh>
    <rPh sb="27" eb="31">
      <t>エイゴイガイ</t>
    </rPh>
    <rPh sb="129" eb="133">
      <t>エイゴイガイ</t>
    </rPh>
    <phoneticPr fontId="1"/>
  </si>
  <si>
    <t>VISA、MASTER、AMEX、JCB、中国銀聯、Diners、MUFG、DISCOVER、JCBPREMO</t>
    <phoneticPr fontId="1"/>
  </si>
  <si>
    <t>EN:月・水14：00～17：30　火・木・金:9:30-12:30、14：00～17：30</t>
    <phoneticPr fontId="1"/>
  </si>
  <si>
    <t>ふくおか国際医療サポートセンター活用（コールセンター、21言語対応）</t>
    <phoneticPr fontId="1"/>
  </si>
  <si>
    <t>医療法人海陽会まえだクリニック</t>
    <rPh sb="0" eb="7">
      <t>イリョウホウジンカイヨウカイ</t>
    </rPh>
    <phoneticPr fontId="1"/>
  </si>
  <si>
    <t>Maeda Clinic</t>
  </si>
  <si>
    <t>813-0017</t>
  </si>
  <si>
    <t>福岡県福岡市東区香椎照葉3-4-5-2F</t>
    <rPh sb="0" eb="12">
      <t>フクオカケンフクオカシヒガシクカシイテリハ</t>
    </rPh>
    <phoneticPr fontId="1"/>
  </si>
  <si>
    <t>3-4-5-2F Kashiiteriha,Higashiku, Fukuokashi, Fukuoka prefecture, 813-0017</t>
  </si>
  <si>
    <t>092-410-522</t>
  </si>
  <si>
    <t>月、火、水、金　:9:00-17:30
木、土　:9:00-12:30</t>
    <rPh sb="0" eb="1">
      <t>ゲツ</t>
    </rPh>
    <rPh sb="2" eb="3">
      <t>カ</t>
    </rPh>
    <rPh sb="4" eb="5">
      <t>スイ</t>
    </rPh>
    <rPh sb="20" eb="21">
      <t>モク</t>
    </rPh>
    <phoneticPr fontId="1"/>
  </si>
  <si>
    <t>https://www.islandcity-maeda-clinic.com/</t>
    <phoneticPr fontId="1"/>
  </si>
  <si>
    <t>無し</t>
    <rPh sb="0" eb="1">
      <t>ナ</t>
    </rPh>
    <phoneticPr fontId="1"/>
  </si>
  <si>
    <t>友愛クリニック
福岡</t>
    <rPh sb="0" eb="2">
      <t>ユウアイ</t>
    </rPh>
    <rPh sb="8" eb="10">
      <t>フクオカ</t>
    </rPh>
    <phoneticPr fontId="1"/>
  </si>
  <si>
    <t>Yuai Clinic Fukuoka Internal Medicine / Psychosomatic medicine</t>
  </si>
  <si>
    <t>810-0041</t>
  </si>
  <si>
    <t>福岡県福岡市中央区大名2丁目6-53
福岡大名ガーデン
シティ4階</t>
    <rPh sb="0" eb="3">
      <t>フクオカケン</t>
    </rPh>
    <rPh sb="3" eb="11">
      <t>フクオカシチュウオウクダイミョウ</t>
    </rPh>
    <rPh sb="12" eb="14">
      <t>チョウメ</t>
    </rPh>
    <rPh sb="19" eb="23">
      <t>フクオカダイミョウ</t>
    </rPh>
    <rPh sb="32" eb="33">
      <t>カイ</t>
    </rPh>
    <phoneticPr fontId="1"/>
  </si>
  <si>
    <t>FukuokaDaimyouGardencity 4F
2-6-53,Daimyou,Chuo-ku,
Fukuoka 810-0041,Japan</t>
    <phoneticPr fontId="1"/>
  </si>
  <si>
    <t>092-
791-
5728</t>
  </si>
  <si>
    <t>月-土:
9:00-18:00</t>
    <rPh sb="2" eb="3">
      <t>ツチ</t>
    </rPh>
    <phoneticPr fontId="1"/>
  </si>
  <si>
    <t>https://yuai-fukuoka.com</t>
  </si>
  <si>
    <t>内科、精神科、心療内科、皮膚科、美容皮膚科:EN</t>
    <rPh sb="0" eb="2">
      <t>ナイカ</t>
    </rPh>
    <rPh sb="3" eb="6">
      <t>セイシンカ</t>
    </rPh>
    <rPh sb="7" eb="11">
      <t>シンリョウナイカ</t>
    </rPh>
    <phoneticPr fontId="1"/>
  </si>
  <si>
    <t>VISA
MASTERAMEX
JCB</t>
  </si>
  <si>
    <t>非接触カード決済
・
交通系IC
ID
QUICPay
デビッドカード</t>
    <rPh sb="11" eb="14">
      <t>コウツウケイ</t>
    </rPh>
    <phoneticPr fontId="1"/>
  </si>
  <si>
    <t>EN
：
要
問合</t>
    <rPh sb="5" eb="6">
      <t>カナメ</t>
    </rPh>
    <rPh sb="7" eb="8">
      <t>モン</t>
    </rPh>
    <rPh sb="8" eb="9">
      <t>ゴウ</t>
    </rPh>
    <phoneticPr fontId="1"/>
  </si>
  <si>
    <t>城山国際医院</t>
    <rPh sb="0" eb="6">
      <t>ジョウヤマコクサイイイン</t>
    </rPh>
    <phoneticPr fontId="1"/>
  </si>
  <si>
    <t>Joyama International Clinic</t>
  </si>
  <si>
    <t>812-0018</t>
  </si>
  <si>
    <t>福岡県福岡市博多区住吉4-8-24-5F</t>
    <rPh sb="0" eb="3">
      <t>フクオカケン</t>
    </rPh>
    <rPh sb="3" eb="9">
      <t>フクオカシハカタク</t>
    </rPh>
    <rPh sb="9" eb="11">
      <t>スミヨシ</t>
    </rPh>
    <phoneticPr fontId="1"/>
  </si>
  <si>
    <t>5F, 4-8-24, Hakata-ku, Fukuoka-shi, Fukuoka-prefecture, 812-0018</t>
  </si>
  <si>
    <t>092-411-2177</t>
  </si>
  <si>
    <t>月-土:9:00-11:30
月-水、金：13:00-17:30</t>
    <rPh sb="2" eb="3">
      <t>ド</t>
    </rPh>
    <rPh sb="15" eb="16">
      <t>ゲツ</t>
    </rPh>
    <rPh sb="17" eb="18">
      <t>スイ</t>
    </rPh>
    <rPh sb="19" eb="20">
      <t>キン</t>
    </rPh>
    <phoneticPr fontId="1"/>
  </si>
  <si>
    <t>https://www.joyamakokusai.com
（日本語）</t>
  </si>
  <si>
    <t>内科：ZH、EN</t>
    <rPh sb="0" eb="2">
      <t>ナイカ</t>
    </rPh>
    <phoneticPr fontId="1"/>
  </si>
  <si>
    <t>VISA、MASTER、AMEX、Diners Club、Discover、JCB、中国銀聯</t>
  </si>
  <si>
    <t>非接触カード決済：楽天Edy、Suica, PASMO, ICOCA、Waon, nanacoなど_x000D_
_x000D_QRコード決済：アリペイ、WeChatPay、_x000D_
LINE Payなど</t>
  </si>
  <si>
    <t>ZH:月-土:9:00-11:30
月-水、金：13:00-17:30</t>
    <phoneticPr fontId="1"/>
  </si>
  <si>
    <t>國﨑真クリニック</t>
    <rPh sb="0" eb="3">
      <t>クニサキマコト</t>
    </rPh>
    <phoneticPr fontId="1"/>
  </si>
  <si>
    <t>kunisakimakotoclinic</t>
  </si>
  <si>
    <t>819-0168</t>
    <phoneticPr fontId="1"/>
  </si>
  <si>
    <t>福岡県福岡市西区今宿駅前1丁目7-6</t>
    <rPh sb="0" eb="3">
      <t>フクオカケン</t>
    </rPh>
    <rPh sb="3" eb="8">
      <t>フクオカシニシク</t>
    </rPh>
    <rPh sb="8" eb="12">
      <t>イマジュクエキマエ</t>
    </rPh>
    <rPh sb="13" eb="15">
      <t>チョウメ</t>
    </rPh>
    <phoneticPr fontId="1"/>
  </si>
  <si>
    <t>fukuokakennfukuokasinisikuimajukuekimae1-7-6 819-0168</t>
  </si>
  <si>
    <t>092-805-5050</t>
  </si>
  <si>
    <t>月･水・金:9:00-12:30/14:30-17:30
火･木･土:9:00-12:30</t>
    <rPh sb="2" eb="3">
      <t>スイ</t>
    </rPh>
    <rPh sb="4" eb="5">
      <t>キン</t>
    </rPh>
    <rPh sb="29" eb="30">
      <t>カ</t>
    </rPh>
    <rPh sb="31" eb="32">
      <t>モク</t>
    </rPh>
    <rPh sb="33" eb="34">
      <t>ド</t>
    </rPh>
    <phoneticPr fontId="1"/>
  </si>
  <si>
    <t>https://www.kunisaki-cc.jp/</t>
  </si>
  <si>
    <t>内科・糖尿病内科　EN</t>
    <rPh sb="0" eb="2">
      <t>ナイカ</t>
    </rPh>
    <rPh sb="3" eb="8">
      <t>トウニョウビョウナイカ</t>
    </rPh>
    <phoneticPr fontId="1"/>
  </si>
  <si>
    <t>非接触カード決済：楽天Edy、ID、SUGOCA、Suica, PASMO, ICOCA、楽天Pay、PayPay、D払い、aupay,</t>
    <rPh sb="45" eb="47">
      <t>ラクテン</t>
    </rPh>
    <rPh sb="59" eb="60">
      <t>ハラ</t>
    </rPh>
    <phoneticPr fontId="1"/>
  </si>
  <si>
    <t>ジェネラルクリニック　福岡</t>
    <rPh sb="11" eb="13">
      <t>フクオカ</t>
    </rPh>
    <phoneticPr fontId="1"/>
  </si>
  <si>
    <t>General clinic Fukuoka</t>
  </si>
  <si>
    <t>810-0011</t>
  </si>
  <si>
    <t>福岡県福岡市中央区高砂2-8-12</t>
    <rPh sb="0" eb="3">
      <t>フクオカケン</t>
    </rPh>
    <rPh sb="3" eb="6">
      <t>フクオカシ</t>
    </rPh>
    <rPh sb="6" eb="9">
      <t>チュウオウク</t>
    </rPh>
    <rPh sb="9" eb="11">
      <t>タカサゴ</t>
    </rPh>
    <phoneticPr fontId="1"/>
  </si>
  <si>
    <t>2-8-12,fukuokashi,chuo-ku,
takasago,810-0011</t>
  </si>
  <si>
    <t>092-526-0055</t>
  </si>
  <si>
    <t>午前診療10:00~13:30
午後診療15:00~17:30
(水曜・日曜・祝日休診)</t>
    <rPh sb="0" eb="2">
      <t>ゴゼン</t>
    </rPh>
    <rPh sb="2" eb="4">
      <t>シンリョウ</t>
    </rPh>
    <rPh sb="16" eb="18">
      <t>ゴゴ</t>
    </rPh>
    <rPh sb="18" eb="20">
      <t>シンリョウ</t>
    </rPh>
    <rPh sb="33" eb="35">
      <t>スイヨウ</t>
    </rPh>
    <rPh sb="36" eb="38">
      <t>ニチヨウ</t>
    </rPh>
    <rPh sb="39" eb="41">
      <t>シュクジツ</t>
    </rPh>
    <rPh sb="41" eb="43">
      <t>キュウシン</t>
    </rPh>
    <phoneticPr fontId="1"/>
  </si>
  <si>
    <t>https://generalclinic-fukuoka.jp/</t>
  </si>
  <si>
    <t>内科：EN　ZH　FR　NE　SI　TH　ZL　DE</t>
    <phoneticPr fontId="1"/>
  </si>
  <si>
    <t>JCB,VISA
Mastercard
American Express</t>
  </si>
  <si>
    <t>あきもとこどもクリニック</t>
    <phoneticPr fontId="1"/>
  </si>
  <si>
    <t>Akimoto Children's Clinic</t>
    <phoneticPr fontId="1"/>
  </si>
  <si>
    <t>814-0011</t>
    <phoneticPr fontId="1"/>
  </si>
  <si>
    <t>福岡県福岡市早良区高取一丁目２８－２４</t>
    <rPh sb="0" eb="14">
      <t>フクオカケンフクオカシサワラクタカトリイッチョウメ</t>
    </rPh>
    <phoneticPr fontId="1"/>
  </si>
  <si>
    <t>1-28-24,Sawara-ku,Fukuoka-shi,Fukuoka Prefecture,814-0011</t>
    <phoneticPr fontId="1"/>
  </si>
  <si>
    <t>092-852-2570</t>
    <phoneticPr fontId="1"/>
  </si>
  <si>
    <t>月・木・金:8:30-12:15,14:00-17:45
火・水:8:30-12:15,14:00-16:45
土:8:30-12:45</t>
    <rPh sb="0" eb="1">
      <t>ゲツ</t>
    </rPh>
    <rPh sb="2" eb="3">
      <t>モク</t>
    </rPh>
    <rPh sb="4" eb="5">
      <t>キン</t>
    </rPh>
    <rPh sb="29" eb="30">
      <t>カ</t>
    </rPh>
    <rPh sb="31" eb="32">
      <t>スイ</t>
    </rPh>
    <rPh sb="56" eb="57">
      <t>ド</t>
    </rPh>
    <phoneticPr fontId="1"/>
  </si>
  <si>
    <t>小児科：EN
(曜日によってZH・KO　会話可能スタッフ在駐）</t>
    <rPh sb="0" eb="3">
      <t>ショウニカ</t>
    </rPh>
    <rPh sb="8" eb="10">
      <t>ヨウビ</t>
    </rPh>
    <rPh sb="20" eb="22">
      <t>カイワ</t>
    </rPh>
    <rPh sb="22" eb="24">
      <t>カノウ</t>
    </rPh>
    <rPh sb="28" eb="30">
      <t>ザイチュウ</t>
    </rPh>
    <phoneticPr fontId="1"/>
  </si>
  <si>
    <t>VISA、MASTER、AMEX、JCB,Diners</t>
    <phoneticPr fontId="1"/>
  </si>
  <si>
    <t>交通系ICカード、PayPay,Waonなど</t>
    <rPh sb="0" eb="3">
      <t>コウツウケイ</t>
    </rPh>
    <phoneticPr fontId="1"/>
  </si>
  <si>
    <t>ふかざわ小児科</t>
    <rPh sb="4" eb="7">
      <t>ショウニカ</t>
    </rPh>
    <phoneticPr fontId="1"/>
  </si>
  <si>
    <t>Fukazawa Pediatric Clinic</t>
    <phoneticPr fontId="1"/>
  </si>
  <si>
    <t>813-0036</t>
    <phoneticPr fontId="1"/>
  </si>
  <si>
    <t>福岡市東区若宮３丁目2-33</t>
    <rPh sb="0" eb="3">
      <t>フクオカシ</t>
    </rPh>
    <rPh sb="3" eb="5">
      <t>ヒガシク</t>
    </rPh>
    <rPh sb="5" eb="7">
      <t>ワカミヤ</t>
    </rPh>
    <rPh sb="8" eb="10">
      <t>チョウメ</t>
    </rPh>
    <phoneticPr fontId="1"/>
  </si>
  <si>
    <t>3-2-33, Wakamiya, Higashi-ku, Fukuoka city, Fukuoka, Japan, 813-0036</t>
    <phoneticPr fontId="1"/>
  </si>
  <si>
    <t>092-661-8111</t>
    <phoneticPr fontId="1"/>
  </si>
  <si>
    <t>月‐金:8:00-12:00, 14:00-18:00(午後に予防接種専用時間帯あり), 土:8:00-13:30</t>
    <rPh sb="1" eb="3">
      <t>-キン</t>
    </rPh>
    <rPh sb="28" eb="30">
      <t>ゴゴ</t>
    </rPh>
    <rPh sb="31" eb="37">
      <t>ヨボウセッシュセンヨウ</t>
    </rPh>
    <rPh sb="37" eb="40">
      <t>ジカンタイ</t>
    </rPh>
    <rPh sb="45" eb="46">
      <t>ド</t>
    </rPh>
    <phoneticPr fontId="1"/>
  </si>
  <si>
    <t>小児科：EN
※ふくサポ（コールセンター）利用により、各科 21 言語対応可（EN、ZH、KO、TH、VI、ID、TL、NE、MS、ES、PT、DE、FR、IT、RU、KM、MY、SI、MN、HI、BN）</t>
    <rPh sb="0" eb="3">
      <t>ショウニカ</t>
    </rPh>
    <rPh sb="21" eb="23">
      <t>リヨウ</t>
    </rPh>
    <rPh sb="27" eb="29">
      <t>カクカ</t>
    </rPh>
    <rPh sb="33" eb="35">
      <t>ゲンゴ</t>
    </rPh>
    <rPh sb="35" eb="37">
      <t>タイオウ</t>
    </rPh>
    <rPh sb="37" eb="38">
      <t>カ</t>
    </rPh>
    <phoneticPr fontId="1"/>
  </si>
  <si>
    <t>QRコード決済：PayPay、au PAY、d払い、楽天Pay、LINE Pay、メルペイ、QUIC Pay、iD</t>
    <rPh sb="23" eb="24">
      <t>ハラ</t>
    </rPh>
    <rPh sb="26" eb="28">
      <t>ラクテン</t>
    </rPh>
    <phoneticPr fontId="1"/>
  </si>
  <si>
    <t>真田産婦人科麻酔科クリニック</t>
    <rPh sb="0" eb="2">
      <t>サナダ</t>
    </rPh>
    <rPh sb="2" eb="6">
      <t>サンフジンカ</t>
    </rPh>
    <rPh sb="6" eb="9">
      <t>マスイカ</t>
    </rPh>
    <phoneticPr fontId="1"/>
  </si>
  <si>
    <t>SANADA WOMEN'S CLINIC</t>
    <phoneticPr fontId="1"/>
  </si>
  <si>
    <t>813-0044</t>
    <phoneticPr fontId="1"/>
  </si>
  <si>
    <t>福岡市東区千早6-6-16</t>
    <rPh sb="0" eb="3">
      <t>フクオカシ</t>
    </rPh>
    <rPh sb="3" eb="5">
      <t>ヒガシク</t>
    </rPh>
    <rPh sb="5" eb="7">
      <t>チハヤ</t>
    </rPh>
    <phoneticPr fontId="1"/>
  </si>
  <si>
    <t>6-6-16 Chihaya, Higashi Ward, Fukuoka City</t>
  </si>
  <si>
    <t>092-681-0175</t>
    <phoneticPr fontId="1"/>
  </si>
  <si>
    <t>月－金　9:00～12:00／13:30～17:00　土　9:00～12:00　＊土曜日午後の診療は不定期</t>
    <rPh sb="0" eb="1">
      <t>ツキ</t>
    </rPh>
    <rPh sb="2" eb="3">
      <t>キン</t>
    </rPh>
    <rPh sb="27" eb="28">
      <t>ツチ</t>
    </rPh>
    <rPh sb="41" eb="46">
      <t>ドヨウビゴゴ</t>
    </rPh>
    <rPh sb="47" eb="49">
      <t>シンリョウ</t>
    </rPh>
    <rPh sb="50" eb="53">
      <t>フテイキ</t>
    </rPh>
    <phoneticPr fontId="1"/>
  </si>
  <si>
    <t>JCB、VISA、Mastercard、American Express、Diners Club</t>
    <phoneticPr fontId="1"/>
  </si>
  <si>
    <t>佐野クリニック</t>
    <rPh sb="0" eb="2">
      <t>サノ</t>
    </rPh>
    <phoneticPr fontId="1"/>
  </si>
  <si>
    <t>Sano clinic</t>
    <phoneticPr fontId="1"/>
  </si>
  <si>
    <t>819-0373</t>
    <phoneticPr fontId="1"/>
  </si>
  <si>
    <t>福岡県福岡市西区周船寺1丁目８－３９</t>
    <rPh sb="0" eb="8">
      <t>フクオカケンフクオカシニシク</t>
    </rPh>
    <rPh sb="8" eb="11">
      <t>スセンジ</t>
    </rPh>
    <rPh sb="12" eb="14">
      <t>チョウメ</t>
    </rPh>
    <phoneticPr fontId="1"/>
  </si>
  <si>
    <t>1-8-39, Susenji, Nishi-ku, Fukuoka-shi, Fukuoka prefecture, 819-0373</t>
    <phoneticPr fontId="1"/>
  </si>
  <si>
    <t>092-806-1006</t>
    <phoneticPr fontId="1"/>
  </si>
  <si>
    <t>月-金:9:00-12:15、13:30-17:45
土:9:00-12:45</t>
    <rPh sb="0" eb="1">
      <t>ゲツ</t>
    </rPh>
    <rPh sb="2" eb="3">
      <t>キン</t>
    </rPh>
    <rPh sb="27" eb="28">
      <t>ツチ</t>
    </rPh>
    <phoneticPr fontId="1"/>
  </si>
  <si>
    <t>内科、胃腸内科、神経内科、リウマチ科：EN</t>
    <rPh sb="0" eb="2">
      <t>ナイカ</t>
    </rPh>
    <rPh sb="3" eb="5">
      <t>イチョウ</t>
    </rPh>
    <rPh sb="5" eb="7">
      <t>ナイカ</t>
    </rPh>
    <rPh sb="8" eb="10">
      <t>シンケイ</t>
    </rPh>
    <rPh sb="10" eb="12">
      <t>ナイカ</t>
    </rPh>
    <rPh sb="17" eb="18">
      <t>カ</t>
    </rPh>
    <phoneticPr fontId="1"/>
  </si>
  <si>
    <t>府川医院</t>
    <rPh sb="0" eb="4">
      <t>フカワイイン</t>
    </rPh>
    <phoneticPr fontId="1"/>
  </si>
  <si>
    <t>FUKAWA CLINIC</t>
  </si>
  <si>
    <t>811-1302</t>
  </si>
  <si>
    <t>福岡市南区井尻3丁目14-25</t>
    <rPh sb="0" eb="3">
      <t>フクオカシ</t>
    </rPh>
    <rPh sb="3" eb="5">
      <t>ミナミク</t>
    </rPh>
    <rPh sb="5" eb="7">
      <t>イジリ</t>
    </rPh>
    <rPh sb="8" eb="10">
      <t>チョウメ</t>
    </rPh>
    <phoneticPr fontId="1"/>
  </si>
  <si>
    <t>3-14-25　Minami-ku,Fukuoka city,Fukuoka prefecture,811-1302</t>
  </si>
  <si>
    <t>092-584-3210</t>
  </si>
  <si>
    <t>月-金:8：30-12:30（受付終了12：00）14：00-18：00（受付終了17：30）土：8：30-17：00（受付終了16：30）</t>
    <rPh sb="15" eb="17">
      <t>ウケツケ</t>
    </rPh>
    <rPh sb="17" eb="19">
      <t>シュウリョウ</t>
    </rPh>
    <rPh sb="37" eb="41">
      <t>ウケツケシュウリョウ</t>
    </rPh>
    <rPh sb="47" eb="48">
      <t>ツチ</t>
    </rPh>
    <rPh sb="60" eb="64">
      <t>ウケツケシュウリョウ</t>
    </rPh>
    <phoneticPr fontId="1"/>
  </si>
  <si>
    <t>https://fukawa-cl.jp/　(日本語)</t>
  </si>
  <si>
    <t>内科：EN、通訳アプリ使用下でいずれの言語も対応
消化器内科：EN、通訳アプリ使用下でいずれの言語も対応
循環器内科：EN、通訳アプリ使用下でいずれの言語も対応</t>
    <rPh sb="0" eb="2">
      <t>ナイカ</t>
    </rPh>
    <rPh sb="6" eb="8">
      <t>ツウヤク</t>
    </rPh>
    <rPh sb="11" eb="13">
      <t>シヨウ</t>
    </rPh>
    <rPh sb="13" eb="14">
      <t>シタ</t>
    </rPh>
    <rPh sb="19" eb="21">
      <t>ゲンゴ</t>
    </rPh>
    <rPh sb="22" eb="24">
      <t>タイオウ</t>
    </rPh>
    <rPh sb="25" eb="30">
      <t>ショウカキナイカ</t>
    </rPh>
    <rPh sb="53" eb="58">
      <t>ジュンカンキナイカ</t>
    </rPh>
    <phoneticPr fontId="1"/>
  </si>
  <si>
    <t>VISA,MASTER,JCB,AMEX,Discover、DinersClub</t>
    <phoneticPr fontId="1"/>
  </si>
  <si>
    <t>Kitaca,Suica,TOICA,PASMO,monaca,ICOCA,SUGOCA,nnimoca,はやかけん,nanaco,waon</t>
    <phoneticPr fontId="1"/>
  </si>
  <si>
    <t>EN：通訳アプリで対応</t>
    <rPh sb="3" eb="5">
      <t>ツウヤク</t>
    </rPh>
    <rPh sb="9" eb="11">
      <t>タイオウ</t>
    </rPh>
    <phoneticPr fontId="1"/>
  </si>
  <si>
    <t>友デンタルクリニック</t>
    <rPh sb="0" eb="1">
      <t>トモ</t>
    </rPh>
    <phoneticPr fontId="1"/>
  </si>
  <si>
    <t>Tomo Dental Clinic</t>
    <phoneticPr fontId="1"/>
  </si>
  <si>
    <t>819-0367</t>
    <phoneticPr fontId="1"/>
  </si>
  <si>
    <t>福岡県福岡市西区西都2丁目１－１１九大学研都市タワー19　１F</t>
    <rPh sb="0" eb="3">
      <t>フクオカケン</t>
    </rPh>
    <rPh sb="3" eb="6">
      <t>フクオカシ</t>
    </rPh>
    <rPh sb="6" eb="8">
      <t>ニシク</t>
    </rPh>
    <rPh sb="8" eb="10">
      <t>サイト</t>
    </rPh>
    <rPh sb="11" eb="13">
      <t>チョウメ</t>
    </rPh>
    <phoneticPr fontId="1"/>
  </si>
  <si>
    <t xml:space="preserve">1F, Kyudai Gakken Toshi Tower 19,
2-1-11 Nishito, Nishi-ku,
Fukuoka-shi, Fukuoka-ken
</t>
    <phoneticPr fontId="1"/>
  </si>
  <si>
    <t>092-806-8100</t>
    <phoneticPr fontId="1"/>
  </si>
  <si>
    <t>月‐金　9:30～18:30　昼休み13:00～14:30（火・木は19:30まで　　昼休み13:00～15:00）土　8:00～17:00　　昼休み12:30～14:00</t>
    <rPh sb="0" eb="1">
      <t>ゲツ</t>
    </rPh>
    <rPh sb="2" eb="3">
      <t>キン</t>
    </rPh>
    <rPh sb="15" eb="17">
      <t>ヒルヤス</t>
    </rPh>
    <rPh sb="30" eb="31">
      <t>カ</t>
    </rPh>
    <rPh sb="32" eb="33">
      <t>モク</t>
    </rPh>
    <rPh sb="43" eb="45">
      <t>ヒルヤス</t>
    </rPh>
    <rPh sb="58" eb="59">
      <t>ド</t>
    </rPh>
    <rPh sb="72" eb="74">
      <t>ヒルヤス</t>
    </rPh>
    <phoneticPr fontId="1"/>
  </si>
  <si>
    <t>一般歯科・矯正歯科・口腔外科、小児歯科：JP、EN、AR</t>
    <rPh sb="0" eb="4">
      <t>イッパンシカ</t>
    </rPh>
    <rPh sb="5" eb="7">
      <t>キョウセイ</t>
    </rPh>
    <rPh sb="7" eb="9">
      <t>シカ</t>
    </rPh>
    <rPh sb="10" eb="12">
      <t>コウクウ</t>
    </rPh>
    <rPh sb="12" eb="14">
      <t>ゲカ</t>
    </rPh>
    <rPh sb="15" eb="19">
      <t>ショウニシカ</t>
    </rPh>
    <phoneticPr fontId="1"/>
  </si>
  <si>
    <t>JCB,VISA、マスターなど
※５万円以上のみ使用か</t>
    <rPh sb="18" eb="22">
      <t>マンエンイジョウ</t>
    </rPh>
    <rPh sb="24" eb="26">
      <t>シヨウ</t>
    </rPh>
    <phoneticPr fontId="1"/>
  </si>
  <si>
    <t>JP、EN、AR/診療時間内</t>
    <rPh sb="9" eb="13">
      <t>シンリョウジカン</t>
    </rPh>
    <rPh sb="13" eb="14">
      <t>ナイ</t>
    </rPh>
    <phoneticPr fontId="1"/>
  </si>
  <si>
    <t>岡村歯科医院</t>
    <rPh sb="0" eb="6">
      <t xml:space="preserve">オカムラシカイイン </t>
    </rPh>
    <phoneticPr fontId="1"/>
  </si>
  <si>
    <t>Okamura Dental Clinic</t>
  </si>
  <si>
    <t>812-0012</t>
  </si>
  <si>
    <t>福岡県福岡市博多区博多駅中央街4-8 ユーコウビル 6F</t>
    <rPh sb="0" eb="1">
      <t>812-0012</t>
    </rPh>
    <phoneticPr fontId="1"/>
  </si>
  <si>
    <t>6F Yuko Building, 4-8 Hakata Station Chuo-gai, Hakata-ku, Fukuoka City, Fukuoka Prefecture</t>
  </si>
  <si>
    <t>092-451-7606</t>
  </si>
  <si>
    <t>月-土：9:30-13:00/14:00-19:00</t>
    <rPh sb="0" eb="1">
      <t xml:space="preserve">ゲツ </t>
    </rPh>
    <rPh sb="1" eb="2">
      <t>-</t>
    </rPh>
    <rPh sb="2" eb="3">
      <t xml:space="preserve">ド </t>
    </rPh>
    <phoneticPr fontId="1"/>
  </si>
  <si>
    <t>https://okamura-dent.or.jp/</t>
  </si>
  <si>
    <t>医療法人 恵祐会　和白歯科クリニック</t>
    <rPh sb="0" eb="8">
      <t>イ</t>
    </rPh>
    <rPh sb="9" eb="11">
      <t>ワジロ</t>
    </rPh>
    <phoneticPr fontId="1"/>
  </si>
  <si>
    <t>Wajiro Dental Clinic</t>
    <phoneticPr fontId="1"/>
  </si>
  <si>
    <t>811-0213</t>
    <phoneticPr fontId="1"/>
  </si>
  <si>
    <t>福岡県福岡市東区和白丘２－２ー３５</t>
    <phoneticPr fontId="1"/>
  </si>
  <si>
    <t>2-2-35,Wajirogaoka,Higashi-ku,Fukuoka-City,Fukuoka,811-0213,JAPAN</t>
    <phoneticPr fontId="1"/>
  </si>
  <si>
    <t>092-605-8311</t>
    <phoneticPr fontId="1"/>
  </si>
  <si>
    <t>月-金：09:00-12:30
14:00-19:30　土：09:00-12:30
14:00-16:00</t>
    <rPh sb="0" eb="1">
      <t>ツキ</t>
    </rPh>
    <rPh sb="2" eb="3">
      <t>キン</t>
    </rPh>
    <rPh sb="28" eb="29">
      <t>ツチ</t>
    </rPh>
    <phoneticPr fontId="1"/>
  </si>
  <si>
    <t>VISA、MASTER、AMEX、JCB
※自由診療のみ使用可</t>
    <phoneticPr fontId="1"/>
  </si>
  <si>
    <t>PayPay
※自由診療のみ使用可</t>
    <rPh sb="9" eb="11">
      <t>ジユウ</t>
    </rPh>
    <rPh sb="11" eb="13">
      <t>シンリョウ</t>
    </rPh>
    <rPh sb="15" eb="17">
      <t>シヨウ</t>
    </rPh>
    <rPh sb="17" eb="18">
      <t>カ</t>
    </rPh>
    <phoneticPr fontId="1"/>
  </si>
  <si>
    <t>歯科のじみよ子クリニック</t>
    <rPh sb="0" eb="2">
      <t>シカ</t>
    </rPh>
    <rPh sb="6" eb="7">
      <t>コ</t>
    </rPh>
    <phoneticPr fontId="1"/>
  </si>
  <si>
    <t>Shika Noji Miyoko Clinic</t>
  </si>
  <si>
    <t>福岡県福岡市南区大橋1-8-8　1丁目8番館ビル3階</t>
    <rPh sb="0" eb="6">
      <t>フクオカケンフクオカシ</t>
    </rPh>
    <rPh sb="6" eb="10">
      <t>ミナミクオオハシ</t>
    </rPh>
    <rPh sb="17" eb="19">
      <t>チョウメ</t>
    </rPh>
    <rPh sb="20" eb="22">
      <t>バンカン</t>
    </rPh>
    <rPh sb="25" eb="26">
      <t>カイ</t>
    </rPh>
    <phoneticPr fontId="1"/>
  </si>
  <si>
    <t>F3 1chome 8th Bldg, 1-8-8, Ohashi, Minami-ku, Fukuoka city, Fukuoka prefecture, 815-0033</t>
  </si>
  <si>
    <t>092-408-7319</t>
  </si>
  <si>
    <t>月-土9：00-13：00/14：30-18：30(水・土不定休)</t>
    <rPh sb="0" eb="1">
      <t>ゲツ</t>
    </rPh>
    <rPh sb="2" eb="3">
      <t>ド</t>
    </rPh>
    <rPh sb="26" eb="27">
      <t>スイ</t>
    </rPh>
    <rPh sb="28" eb="29">
      <t>ド</t>
    </rPh>
    <rPh sb="29" eb="32">
      <t>フテイキュウ</t>
    </rPh>
    <phoneticPr fontId="1"/>
  </si>
  <si>
    <t>https://www.noji-dc.com/</t>
  </si>
  <si>
    <t>VISA, MASTER,AMEX. Diners,JCB, 中国銀聯</t>
    <rPh sb="31" eb="33">
      <t>チュウゴク</t>
    </rPh>
    <rPh sb="33" eb="35">
      <t>ギンレン</t>
    </rPh>
    <phoneticPr fontId="1"/>
  </si>
  <si>
    <t>天神みなみ歯科医院</t>
    <rPh sb="0" eb="2">
      <t>テンジン</t>
    </rPh>
    <rPh sb="5" eb="9">
      <t>シカイイン</t>
    </rPh>
    <phoneticPr fontId="1"/>
  </si>
  <si>
    <t>Tenjin Minami Dental Clinic</t>
  </si>
  <si>
    <t>810-0002</t>
  </si>
  <si>
    <t>福岡市中央区西中洲１１－９</t>
    <rPh sb="0" eb="3">
      <t>フクオカシ</t>
    </rPh>
    <rPh sb="3" eb="6">
      <t>チュウオウク</t>
    </rPh>
    <rPh sb="6" eb="9">
      <t>ニシナカス</t>
    </rPh>
    <phoneticPr fontId="1"/>
  </si>
  <si>
    <t>11-9　Nishinakasu,Chuo-ku,Fukuoka-shi,Fukuoka prefecture  810-0002</t>
  </si>
  <si>
    <t>092-725-4100</t>
  </si>
  <si>
    <t>月・火・金　9:30~12:00　14:30~18:00</t>
    <rPh sb="2" eb="3">
      <t>カ</t>
    </rPh>
    <rPh sb="4" eb="5">
      <t>キン</t>
    </rPh>
    <phoneticPr fontId="1"/>
  </si>
  <si>
    <t>日本語　https://www.dc-minami.com</t>
    <rPh sb="0" eb="3">
      <t>ニホンゴ</t>
    </rPh>
    <phoneticPr fontId="1"/>
  </si>
  <si>
    <t>非接触カード決済：楽天Edy、Suica, PASMO, ICOCA、Waon, nanaco、d払い、楽天pay</t>
    <rPh sb="49" eb="50">
      <t>ハラ</t>
    </rPh>
    <rPh sb="52" eb="54">
      <t>ラクテン</t>
    </rPh>
    <phoneticPr fontId="1"/>
  </si>
  <si>
    <t>下条歯科医院</t>
    <rPh sb="0" eb="6">
      <t>シモジョウシカイイン</t>
    </rPh>
    <phoneticPr fontId="1"/>
  </si>
  <si>
    <t>SHIMOJO
DENTAL
CLINIC</t>
  </si>
  <si>
    <t>812
0016</t>
  </si>
  <si>
    <t>福岡県福岡市博多区
博多駅南
４－９－２３</t>
    <rPh sb="0" eb="2">
      <t>フクオカ</t>
    </rPh>
    <rPh sb="2" eb="3">
      <t>ケン</t>
    </rPh>
    <rPh sb="3" eb="5">
      <t>フクオカ</t>
    </rPh>
    <rPh sb="5" eb="6">
      <t>シ</t>
    </rPh>
    <rPh sb="6" eb="8">
      <t>ハカタ</t>
    </rPh>
    <rPh sb="8" eb="9">
      <t>ク</t>
    </rPh>
    <rPh sb="10" eb="12">
      <t>ハカタ</t>
    </rPh>
    <rPh sb="12" eb="13">
      <t>エキ</t>
    </rPh>
    <rPh sb="13" eb="14">
      <t>ミナミ</t>
    </rPh>
    <phoneticPr fontId="1"/>
  </si>
  <si>
    <t>4-9-23
Hakataekiminami
Hakataku
Fukuoka
Fukuoka</t>
  </si>
  <si>
    <t>092-414-0082</t>
    <phoneticPr fontId="1"/>
  </si>
  <si>
    <t>月-金
9:00-13:00
14：30-18：30
土
9:00-13:00</t>
    <rPh sb="27" eb="28">
      <t>ツチ</t>
    </rPh>
    <phoneticPr fontId="1"/>
  </si>
  <si>
    <t>―</t>
  </si>
  <si>
    <t>歯科：EN　ZH　KO</t>
    <rPh sb="0" eb="2">
      <t>シカ</t>
    </rPh>
    <phoneticPr fontId="1"/>
  </si>
  <si>
    <t xml:space="preserve">JCB
VISA
Master
AMEX
Diners
Discover
中国銀聯 </t>
  </si>
  <si>
    <t>非接触カード決済
楽天Edy
交通系IC
ID
WAON
nanaco
QuickPay
_x000D_QRコード決済
PayPay
楽天ペイ
ｄ払い
auペイ
メルペイ
銀行ペイ
アリペイ
WeChatPay
銀聯_x000D_
LINE Payなど</t>
    <rPh sb="15" eb="18">
      <t>コウツウケイ</t>
    </rPh>
    <rPh sb="61" eb="63">
      <t>ラクテン</t>
    </rPh>
    <rPh sb="67" eb="68">
      <t>ハラ</t>
    </rPh>
    <rPh sb="80" eb="82">
      <t>ギンコウ</t>
    </rPh>
    <rPh sb="100" eb="102">
      <t>ギンレン</t>
    </rPh>
    <phoneticPr fontId="1"/>
  </si>
  <si>
    <t>タブレットの
翻訳アプリ使用で
対応可
月-金
9:00-13:00
14：30-18：30
土
9:00-13:00</t>
    <rPh sb="7" eb="9">
      <t>ホンヤク</t>
    </rPh>
    <rPh sb="12" eb="14">
      <t>シヨウ</t>
    </rPh>
    <rPh sb="16" eb="19">
      <t>タイオウカ</t>
    </rPh>
    <phoneticPr fontId="1"/>
  </si>
  <si>
    <t>河原歯科医院</t>
    <rPh sb="0" eb="2">
      <t>カワハラ</t>
    </rPh>
    <rPh sb="2" eb="4">
      <t>シカ</t>
    </rPh>
    <rPh sb="4" eb="6">
      <t>イイン</t>
    </rPh>
    <phoneticPr fontId="1"/>
  </si>
  <si>
    <t>DENTISTOFFICE　KAWAHARA</t>
  </si>
  <si>
    <t>福岡市中央区天神２丁目2－１２T＆Jビル６F</t>
    <rPh sb="0" eb="3">
      <t>フクオカシ</t>
    </rPh>
    <rPh sb="3" eb="6">
      <t>チュウオウク</t>
    </rPh>
    <rPh sb="6" eb="8">
      <t>テンジン</t>
    </rPh>
    <rPh sb="9" eb="11">
      <t>チョウメ</t>
    </rPh>
    <phoneticPr fontId="1"/>
  </si>
  <si>
    <t>T＆Jビル６F2－2－12 Tenjin Chuoku Fukuoka city</t>
  </si>
  <si>
    <t>092-731-8222</t>
  </si>
  <si>
    <t>月-金:9:00-12:0014;00-17;00
土日・祝日：休診</t>
    <rPh sb="32" eb="34">
      <t>キュウシン</t>
    </rPh>
    <phoneticPr fontId="1"/>
  </si>
  <si>
    <t xml:space="preserve">
http://kawaharadentistoffice.com</t>
  </si>
  <si>
    <t>一般歯科救急科：EN</t>
    <rPh sb="0" eb="4">
      <t>イッパンシカ</t>
    </rPh>
    <rPh sb="4" eb="6">
      <t>キュウキュウ</t>
    </rPh>
    <rPh sb="6" eb="7">
      <t>カ</t>
    </rPh>
    <phoneticPr fontId="1"/>
  </si>
  <si>
    <t>交通系、楽天、クイックペイ</t>
    <rPh sb="0" eb="3">
      <t>コウツウケイ</t>
    </rPh>
    <rPh sb="4" eb="6">
      <t>ラクテン</t>
    </rPh>
    <phoneticPr fontId="1"/>
  </si>
  <si>
    <t>小川歯科医院</t>
    <rPh sb="0" eb="6">
      <t>オガワシカイイン</t>
    </rPh>
    <phoneticPr fontId="1"/>
  </si>
  <si>
    <t>Ogawa Dental Clinic</t>
  </si>
  <si>
    <t>812-0025</t>
  </si>
  <si>
    <t>福岡県福岡市博多区店屋町7-277-27</t>
    <rPh sb="0" eb="12">
      <t>812-0025</t>
    </rPh>
    <phoneticPr fontId="1"/>
  </si>
  <si>
    <t>7-27　Tenyamachi Hakataku Fukuokashi Fukuokaken 812-0025</t>
  </si>
  <si>
    <t>092-281-0213</t>
  </si>
  <si>
    <t xml:space="preserve">月-土:9:00-12:00
13:00-17:00
</t>
    <rPh sb="2" eb="3">
      <t>ド</t>
    </rPh>
    <phoneticPr fontId="1"/>
  </si>
  <si>
    <t>https://www.ogawadentalclinic.net/</t>
  </si>
  <si>
    <t>一般歯科：EN</t>
    <rPh sb="0" eb="4">
      <t>イッパンシカ</t>
    </rPh>
    <phoneticPr fontId="1"/>
  </si>
  <si>
    <t xml:space="preserve"> JCB、VISA、Mastercard、American Express、Diners Club、Discover、中国銀聯 </t>
  </si>
  <si>
    <t>非接触カード決済：楽天Edy、Suica, PASMO, ICOCA、Waon, nanacoなど　　　QRコード決済：PayPay、アリペイ、WeChatPay、LINE Payなど</t>
  </si>
  <si>
    <t>※EN以外はスマホの翻訳機能を利用すれば対応可能な場合があります</t>
    <rPh sb="3" eb="5">
      <t>イガイ</t>
    </rPh>
    <rPh sb="20" eb="22">
      <t>タイオウ</t>
    </rPh>
    <rPh sb="22" eb="24">
      <t>カノウ</t>
    </rPh>
    <rPh sb="25" eb="27">
      <t>バアイ</t>
    </rPh>
    <phoneticPr fontId="1"/>
  </si>
  <si>
    <t>久恒病院</t>
    <rPh sb="0" eb="2">
      <t>ヒサツネ</t>
    </rPh>
    <rPh sb="2" eb="4">
      <t>ビョウイン</t>
    </rPh>
    <phoneticPr fontId="1"/>
  </si>
  <si>
    <t>Hisatsune Hospital</t>
    <phoneticPr fontId="1"/>
  </si>
  <si>
    <t>811-2204</t>
    <phoneticPr fontId="1"/>
  </si>
  <si>
    <t>福岡県糟屋郡志免町大字田富字牛丸152-1</t>
    <rPh sb="0" eb="2">
      <t>フクオカ</t>
    </rPh>
    <rPh sb="2" eb="3">
      <t>ケン</t>
    </rPh>
    <rPh sb="3" eb="6">
      <t>カスヤグン</t>
    </rPh>
    <rPh sb="6" eb="9">
      <t>シメマチ</t>
    </rPh>
    <rPh sb="9" eb="11">
      <t>オオアザ</t>
    </rPh>
    <rPh sb="11" eb="13">
      <t>タドミ</t>
    </rPh>
    <rPh sb="13" eb="14">
      <t>アザ</t>
    </rPh>
    <rPh sb="14" eb="16">
      <t>ウシマル</t>
    </rPh>
    <phoneticPr fontId="1"/>
  </si>
  <si>
    <t>152-1,Aza-Ushimaru,Ohaza-Tadomi,Shime-machi,Kasuya-gun,Fukuoka-ken,Japan,811-2204</t>
    <phoneticPr fontId="1"/>
  </si>
  <si>
    <t>092-932-0133</t>
    <phoneticPr fontId="1"/>
  </si>
  <si>
    <t>月-金:9:00-11:00</t>
    <phoneticPr fontId="1"/>
  </si>
  <si>
    <t>VISA,
Mastercard,
JCB,
AmericanExpress,
DinersClub,
DISCOVER</t>
    <phoneticPr fontId="1"/>
  </si>
  <si>
    <t>EN
月～金
9:00～17:00</t>
    <rPh sb="3" eb="4">
      <t>ゲツ</t>
    </rPh>
    <rPh sb="5" eb="6">
      <t>キン</t>
    </rPh>
    <phoneticPr fontId="1"/>
  </si>
  <si>
    <t>まつお内科クリニック</t>
    <rPh sb="3" eb="5">
      <t>ナイカ</t>
    </rPh>
    <phoneticPr fontId="1"/>
  </si>
  <si>
    <t>Matsuo naika Clinic,
Cardiology and Intermal medicine</t>
  </si>
  <si>
    <t>811-
2221</t>
  </si>
  <si>
    <t>福岡県糟屋郡須恵町
旅石２３０番１</t>
    <rPh sb="0" eb="6">
      <t>フクオカケンカスヤグン</t>
    </rPh>
    <rPh sb="6" eb="9">
      <t>スエマチ</t>
    </rPh>
    <rPh sb="10" eb="12">
      <t>タビイシ</t>
    </rPh>
    <rPh sb="15" eb="16">
      <t>バン</t>
    </rPh>
    <phoneticPr fontId="1"/>
  </si>
  <si>
    <t xml:space="preserve">	230-1,Tabiishi,Sue-machi,Kasuya-gun,Fukuoka-ken,
811-2221</t>
  </si>
  <si>
    <t>092-410-2220</t>
  </si>
  <si>
    <t>月火木金
9:00-12:00
14:00-17:30
水
9:00-12:00
土
9:00-12:30</t>
    <rPh sb="1" eb="2">
      <t>ヒ</t>
    </rPh>
    <rPh sb="2" eb="3">
      <t>モク</t>
    </rPh>
    <rPh sb="3" eb="4">
      <t>キン</t>
    </rPh>
    <rPh sb="28" eb="29">
      <t>スイ</t>
    </rPh>
    <rPh sb="41" eb="42">
      <t>ツチ</t>
    </rPh>
    <phoneticPr fontId="1"/>
  </si>
  <si>
    <t>https://matsuo-cardiology-cl.jp/</t>
  </si>
  <si>
    <t>内科、循環器内科、リハビリテーション科、呼吸器内科、糖尿内科、アレルギー科、小児科：ポケトーク対応可能言語</t>
    <rPh sb="0" eb="2">
      <t>ナイカ</t>
    </rPh>
    <rPh sb="3" eb="8">
      <t>ジュンカンキナイカ</t>
    </rPh>
    <rPh sb="18" eb="19">
      <t>カ</t>
    </rPh>
    <rPh sb="20" eb="25">
      <t>コキュウキナイカ</t>
    </rPh>
    <rPh sb="26" eb="30">
      <t>トウニョウナイカ</t>
    </rPh>
    <rPh sb="36" eb="37">
      <t>カ</t>
    </rPh>
    <rPh sb="38" eb="41">
      <t>ショウニカ</t>
    </rPh>
    <rPh sb="47" eb="49">
      <t>タイオウ</t>
    </rPh>
    <rPh sb="49" eb="51">
      <t>カノウ</t>
    </rPh>
    <rPh sb="51" eb="53">
      <t>ゲンゴ</t>
    </rPh>
    <phoneticPr fontId="1"/>
  </si>
  <si>
    <t>VISA、MASTER、AMEX、JCB、Dinersclub、DISCOVER</t>
  </si>
  <si>
    <t>QUICPAY,iD,PayPay,ApplePay,Suica,PASMO,Kitaca,toICa,manaca,ICOCA,SUGOCA,nimoca,はやかけん</t>
  </si>
  <si>
    <t>ポケトーク対応可能言語/診療時間</t>
    <rPh sb="5" eb="11">
      <t>タイオウカノウゲンゴ</t>
    </rPh>
    <rPh sb="12" eb="16">
      <t>シンリョウジカン</t>
    </rPh>
    <phoneticPr fontId="1"/>
  </si>
  <si>
    <t>はらの内科クリニック</t>
    <rPh sb="3" eb="5">
      <t>ナイカ</t>
    </rPh>
    <phoneticPr fontId="1"/>
  </si>
  <si>
    <t>Harano Medical Clinic</t>
  </si>
  <si>
    <t>811-2317</t>
  </si>
  <si>
    <t>福岡県糟屋郡粕屋町長者原東３丁目２－３０</t>
    <rPh sb="0" eb="2">
      <t>フクオカ</t>
    </rPh>
    <rPh sb="2" eb="3">
      <t>ケン</t>
    </rPh>
    <rPh sb="3" eb="13">
      <t>カスヤグンカスヤマチチョウジャバルヒガシ</t>
    </rPh>
    <rPh sb="14" eb="16">
      <t>チョウメ</t>
    </rPh>
    <phoneticPr fontId="1"/>
  </si>
  <si>
    <t>Chojyabaru East3-2-30 Kasuyamachi Kasuya County Fukuoka Prefecture 811-2317</t>
  </si>
  <si>
    <t>092-938-9234</t>
  </si>
  <si>
    <t>月・火・木・金：9:00-12:00           水・土:9:00-12:30</t>
    <rPh sb="0" eb="1">
      <t>ゲツ</t>
    </rPh>
    <rPh sb="2" eb="3">
      <t>カ</t>
    </rPh>
    <rPh sb="4" eb="5">
      <t>モク</t>
    </rPh>
    <rPh sb="6" eb="7">
      <t>キン</t>
    </rPh>
    <rPh sb="29" eb="30">
      <t>スイ</t>
    </rPh>
    <rPh sb="31" eb="32">
      <t>ド</t>
    </rPh>
    <phoneticPr fontId="1"/>
  </si>
  <si>
    <t>http://www.harano-clinic.jp (日本語)
http://www.harano-clinic.jp (英語)</t>
  </si>
  <si>
    <t>内科・消化器内科：EN</t>
    <rPh sb="0" eb="2">
      <t>ナイカ</t>
    </rPh>
    <rPh sb="3" eb="8">
      <t>ショウカキナイカ</t>
    </rPh>
    <phoneticPr fontId="1"/>
  </si>
  <si>
    <t>VISA、MASTER、AMEX、JCB、中国銀聯,Diners Club,DISCOVER</t>
  </si>
  <si>
    <t>非接触カード決済：楽天Edy、Suica, PASMO, ICOCA、Waon, nanaco,Quicpayなど
QRコード決済：アリペイ、WeChatPay、
Pay Payなど</t>
  </si>
  <si>
    <t>医療法人三田医院</t>
    <rPh sb="0" eb="8">
      <t>イリョウホウジンサンタイイン</t>
    </rPh>
    <phoneticPr fontId="1"/>
  </si>
  <si>
    <t>clinic　SANTA</t>
  </si>
  <si>
    <t>811-2417</t>
  </si>
  <si>
    <t>福岡県糟屋郡篠栗町中央４丁目１７番２９</t>
    <rPh sb="0" eb="3">
      <t>フクオカケン</t>
    </rPh>
    <rPh sb="3" eb="11">
      <t>カスヤグンササグリマチチュウオウ</t>
    </rPh>
    <rPh sb="12" eb="14">
      <t>チョウメ</t>
    </rPh>
    <rPh sb="16" eb="17">
      <t>バン</t>
    </rPh>
    <phoneticPr fontId="1"/>
  </si>
  <si>
    <t>4-17-29.Sasaguri-chu.Kasuya-gun.Fukuoka</t>
  </si>
  <si>
    <t>092-947-6555</t>
  </si>
  <si>
    <t>月・火・水・金　午前９時～１２時３０分　午後１４時～１８時　木・土　午前９時～１２時３０分　</t>
    <rPh sb="2" eb="3">
      <t>カ</t>
    </rPh>
    <rPh sb="4" eb="5">
      <t>スイ</t>
    </rPh>
    <rPh sb="6" eb="7">
      <t>キン</t>
    </rPh>
    <rPh sb="8" eb="10">
      <t>ゴゼン</t>
    </rPh>
    <rPh sb="11" eb="12">
      <t>ジ</t>
    </rPh>
    <rPh sb="15" eb="16">
      <t>ジ</t>
    </rPh>
    <rPh sb="18" eb="19">
      <t>フン</t>
    </rPh>
    <rPh sb="20" eb="22">
      <t>ゴゴ</t>
    </rPh>
    <rPh sb="24" eb="25">
      <t>ジ</t>
    </rPh>
    <rPh sb="28" eb="29">
      <t>ジ</t>
    </rPh>
    <rPh sb="30" eb="31">
      <t>モク</t>
    </rPh>
    <rPh sb="32" eb="33">
      <t>ド</t>
    </rPh>
    <rPh sb="34" eb="36">
      <t>ゴゼン</t>
    </rPh>
    <rPh sb="37" eb="38">
      <t>ジ</t>
    </rPh>
    <rPh sb="41" eb="42">
      <t>ジ</t>
    </rPh>
    <rPh sb="44" eb="45">
      <t>フン</t>
    </rPh>
    <phoneticPr fontId="1"/>
  </si>
  <si>
    <t>clinic-santa.com</t>
  </si>
  <si>
    <t>内科・小児科：EN</t>
    <rPh sb="0" eb="2">
      <t>ナイカ</t>
    </rPh>
    <rPh sb="3" eb="6">
      <t>ショウニカ</t>
    </rPh>
    <phoneticPr fontId="1"/>
  </si>
  <si>
    <t>宏洲整形外科医院</t>
    <rPh sb="0" eb="2">
      <t>ヒロシマ</t>
    </rPh>
    <rPh sb="2" eb="8">
      <t>セイケイゲカイイン</t>
    </rPh>
    <phoneticPr fontId="1"/>
  </si>
  <si>
    <t>Hiroshima　orthopedic surgery</t>
  </si>
  <si>
    <t>811-2501</t>
  </si>
  <si>
    <t>糟屋郡久山町大字久原3133番1</t>
    <rPh sb="0" eb="3">
      <t>カスヤグン</t>
    </rPh>
    <rPh sb="3" eb="6">
      <t>ヒサヤママチ</t>
    </rPh>
    <rPh sb="6" eb="8">
      <t>オオアザ</t>
    </rPh>
    <rPh sb="8" eb="10">
      <t>クバラ</t>
    </rPh>
    <rPh sb="14" eb="15">
      <t>バン</t>
    </rPh>
    <phoneticPr fontId="1"/>
  </si>
  <si>
    <t xml:space="preserve">
3133-1 Kubara Hisayama-machi,
Kasuya-gun, Fukuoka-ken 811-2501
Japan</t>
  </si>
  <si>
    <t>092-957-5151</t>
  </si>
  <si>
    <t>月火水金
9:00～12:30
14:30～17:30
木土
9:00～12:30</t>
    <rPh sb="0" eb="1">
      <t>ゲツ</t>
    </rPh>
    <rPh sb="1" eb="2">
      <t>カ</t>
    </rPh>
    <rPh sb="2" eb="3">
      <t>スイ</t>
    </rPh>
    <rPh sb="3" eb="4">
      <t>キン</t>
    </rPh>
    <rPh sb="29" eb="30">
      <t>モク</t>
    </rPh>
    <rPh sb="30" eb="31">
      <t>ド</t>
    </rPh>
    <phoneticPr fontId="1"/>
  </si>
  <si>
    <t>https://www.hiroshima-seikeigekaiin.jp/</t>
  </si>
  <si>
    <t>対応診療科：整形外科
対応可能言語：ZH、MN</t>
    <rPh sb="0" eb="2">
      <t>タイオウ</t>
    </rPh>
    <rPh sb="2" eb="5">
      <t>シンリョウカ</t>
    </rPh>
    <rPh sb="6" eb="8">
      <t>セイケイ</t>
    </rPh>
    <rPh sb="8" eb="10">
      <t>ゲカ</t>
    </rPh>
    <rPh sb="11" eb="13">
      <t>タイオウ</t>
    </rPh>
    <rPh sb="13" eb="15">
      <t>カノウ</t>
    </rPh>
    <rPh sb="15" eb="17">
      <t>ゲンゴ</t>
    </rPh>
    <phoneticPr fontId="1"/>
  </si>
  <si>
    <t>VISA、MASTER、AMEX、JCB、Diners Club
※￥3,000以上</t>
    <rPh sb="41" eb="43">
      <t>イジョウ</t>
    </rPh>
    <phoneticPr fontId="1"/>
  </si>
  <si>
    <t>ZH、MN/診療時間内</t>
    <rPh sb="6" eb="8">
      <t>シンリョウ</t>
    </rPh>
    <rPh sb="8" eb="10">
      <t>ジカン</t>
    </rPh>
    <rPh sb="10" eb="11">
      <t>ナイ</t>
    </rPh>
    <phoneticPr fontId="1"/>
  </si>
  <si>
    <t>4012 北九州</t>
  </si>
  <si>
    <t>医療法人 恵祐会　めぐみ歯科クリニック</t>
    <rPh sb="0" eb="8">
      <t>イ</t>
    </rPh>
    <phoneticPr fontId="1"/>
  </si>
  <si>
    <t>Megumi Dental Clinic</t>
    <phoneticPr fontId="1"/>
  </si>
  <si>
    <t>807-0051</t>
    <phoneticPr fontId="1"/>
  </si>
  <si>
    <t>福岡県遠賀郡水巻町立屋敷１－１４－５</t>
    <phoneticPr fontId="1"/>
  </si>
  <si>
    <t>1-14-5,Tateyashiki,Mizumaki-Machi,Onga-Gun,Fukuoka,807-0051,JAPAN</t>
    <phoneticPr fontId="1"/>
  </si>
  <si>
    <t>093-203-1888</t>
    <phoneticPr fontId="1"/>
  </si>
  <si>
    <t>月-金：09:00-12:30
14:00-19:30　土日：09:00-12:30
14:00-16:00</t>
    <rPh sb="0" eb="1">
      <t>ツキ</t>
    </rPh>
    <rPh sb="2" eb="3">
      <t>キン</t>
    </rPh>
    <rPh sb="28" eb="30">
      <t>ドニチ</t>
    </rPh>
    <phoneticPr fontId="1"/>
  </si>
  <si>
    <t>VISA、MASTER、AMEX、JCB
※自由診療のみ使用可</t>
    <rPh sb="23" eb="27">
      <t>ジユウシンリョウ</t>
    </rPh>
    <rPh sb="29" eb="31">
      <t>シヨウ</t>
    </rPh>
    <rPh sb="31" eb="32">
      <t>カ</t>
    </rPh>
    <phoneticPr fontId="1"/>
  </si>
  <si>
    <t>PayPay
※自由診療のみ使用可</t>
    <phoneticPr fontId="1"/>
  </si>
  <si>
    <t>つじファミリークリニック</t>
  </si>
  <si>
    <t>Tsuji Family Clinic</t>
  </si>
  <si>
    <t>816-0941</t>
  </si>
  <si>
    <t>福岡県大野城市東大利3丁目11-28</t>
    <rPh sb="0" eb="3">
      <t>フクオカケン</t>
    </rPh>
    <rPh sb="3" eb="7">
      <t>オオノジョウシ</t>
    </rPh>
    <rPh sb="7" eb="8">
      <t>ヒガシ</t>
    </rPh>
    <rPh sb="8" eb="10">
      <t>タイリ</t>
    </rPh>
    <rPh sb="11" eb="13">
      <t>チョウメ</t>
    </rPh>
    <phoneticPr fontId="1"/>
  </si>
  <si>
    <t>3-11-28, higashiori, onojyo-shi, fukuoka-prefecture, 816-0941</t>
  </si>
  <si>
    <t>092-586-7534</t>
  </si>
  <si>
    <t>月-金:9:00-17:00
木・土曜午後・日祝日：休診</t>
    <rPh sb="15" eb="16">
      <t>モク</t>
    </rPh>
    <rPh sb="17" eb="19">
      <t>ドヨウ</t>
    </rPh>
    <rPh sb="19" eb="21">
      <t>ゴゴ</t>
    </rPh>
    <rPh sb="22" eb="25">
      <t>ニチシュクジツ</t>
    </rPh>
    <rPh sb="26" eb="28">
      <t>キュウシン</t>
    </rPh>
    <phoneticPr fontId="1"/>
  </si>
  <si>
    <t>https://tsuji-familyclinic.com/</t>
  </si>
  <si>
    <t>内科・ペインクリニック内科：EN、KOなど
※POCKETALKを活用</t>
    <rPh sb="0" eb="2">
      <t>ナイカ</t>
    </rPh>
    <rPh sb="11" eb="13">
      <t>ナイカ</t>
    </rPh>
    <phoneticPr fontId="1"/>
  </si>
  <si>
    <t>非接触カード決済：楽天Edy、Suica, PASMO, ICOCA、Waon, nanacoなど</t>
  </si>
  <si>
    <t>EN、KOなど/診療時間
※POCKETALKを活用</t>
    <rPh sb="8" eb="12">
      <t>シンリョウジカン</t>
    </rPh>
    <rPh sb="24" eb="26">
      <t>カツヨウ</t>
    </rPh>
    <phoneticPr fontId="1"/>
  </si>
  <si>
    <t>おひさま内科・循環器内科</t>
    <rPh sb="4" eb="12">
      <t>ナイカテンジュンカンキナイカ</t>
    </rPh>
    <phoneticPr fontId="1"/>
  </si>
  <si>
    <t>OHISAMA INTERNAL MEDICINE &amp; CARDIOLOGY</t>
  </si>
  <si>
    <t>816-0933</t>
  </si>
  <si>
    <t>福岡県大野城市瑞穂町４丁目４番２１</t>
    <rPh sb="0" eb="3">
      <t>フクオカケン</t>
    </rPh>
    <rPh sb="3" eb="6">
      <t>オオノジョウ</t>
    </rPh>
    <rPh sb="6" eb="7">
      <t>シ</t>
    </rPh>
    <rPh sb="7" eb="10">
      <t>ミズホチョウ</t>
    </rPh>
    <rPh sb="11" eb="13">
      <t>チョウメ</t>
    </rPh>
    <rPh sb="14" eb="15">
      <t>バン</t>
    </rPh>
    <phoneticPr fontId="1"/>
  </si>
  <si>
    <t>4-21 4,Mizuhomachi,Onojo shi,Fukuoka prefecture,816-0933</t>
  </si>
  <si>
    <t>092-558-3304</t>
  </si>
  <si>
    <t>月火水金土
9:00-12:30　14:00-18:00</t>
    <rPh sb="0" eb="1">
      <t>ゲツ</t>
    </rPh>
    <rPh sb="1" eb="2">
      <t>カ</t>
    </rPh>
    <rPh sb="2" eb="5">
      <t>スイキンド</t>
    </rPh>
    <phoneticPr fontId="1"/>
  </si>
  <si>
    <t>https://ohisama-naika.com/</t>
  </si>
  <si>
    <t>内科：EN
※ふくサポ（コールセンター）利用により、各科21言語対応可（EN、ZH、KO、TH、VI、ID、TL、NE、MS、ES、PT、DE、FR、IT、RU、KM、MY、SI、MN、HI、BN）
※ふくサポ（ボランティア通訳派遣）利用により、各科5言語対応可
（EN、ZH、KO、TH、VI）
※ポケトークあり</t>
    <rPh sb="0" eb="2">
      <t>ナイカ</t>
    </rPh>
    <rPh sb="20" eb="22">
      <t>リヨウ</t>
    </rPh>
    <rPh sb="26" eb="28">
      <t>カクカ</t>
    </rPh>
    <rPh sb="30" eb="32">
      <t>ゲンゴ</t>
    </rPh>
    <rPh sb="32" eb="35">
      <t>タイオウカ</t>
    </rPh>
    <rPh sb="112" eb="116">
      <t>ツウヤクハケン</t>
    </rPh>
    <rPh sb="117" eb="119">
      <t>リヨウ</t>
    </rPh>
    <rPh sb="123" eb="125">
      <t>カクカ</t>
    </rPh>
    <rPh sb="126" eb="128">
      <t>ゲンゴ</t>
    </rPh>
    <rPh sb="128" eb="131">
      <t>タイオウカ</t>
    </rPh>
    <phoneticPr fontId="1"/>
  </si>
  <si>
    <t>VISA,Mastercard</t>
  </si>
  <si>
    <t>ふくおか国際医療サポートセンター活用（ボランティア通訳派遣、5言語対応)</t>
  </si>
  <si>
    <t>けいゆうメディカルクリニック 内科 循環器内科</t>
    <rPh sb="15" eb="17">
      <t>ナイカ</t>
    </rPh>
    <rPh sb="18" eb="21">
      <t>ジュンカンキ</t>
    </rPh>
    <rPh sb="21" eb="23">
      <t>ナイカ</t>
    </rPh>
    <phoneticPr fontId="1"/>
  </si>
  <si>
    <t>Keiyu Medical Clinic,Cardiology and General internal medicine</t>
  </si>
  <si>
    <t>816-0954</t>
  </si>
  <si>
    <t>福岡県大野城市紫台２番１０号-１F</t>
    <rPh sb="0" eb="3">
      <t>フクオカケン</t>
    </rPh>
    <rPh sb="3" eb="7">
      <t>オオノジョウシ</t>
    </rPh>
    <rPh sb="7" eb="9">
      <t>ムラサキダイ</t>
    </rPh>
    <rPh sb="10" eb="11">
      <t>バン</t>
    </rPh>
    <rPh sb="13" eb="14">
      <t>ゴウ</t>
    </rPh>
    <phoneticPr fontId="1"/>
  </si>
  <si>
    <t>Murasakidai 2-10-1F,Onojo City,Fukuoka Prefecture</t>
  </si>
  <si>
    <t>092-404-0067</t>
  </si>
  <si>
    <t>月~土曜日：9：00~12：00　月・火・水・金：14：30~17：30</t>
    <rPh sb="0" eb="1">
      <t>ツキ</t>
    </rPh>
    <rPh sb="2" eb="5">
      <t>ドヨウビ</t>
    </rPh>
    <rPh sb="17" eb="18">
      <t>ツキ</t>
    </rPh>
    <rPh sb="19" eb="20">
      <t>カ</t>
    </rPh>
    <rPh sb="21" eb="22">
      <t>スイ</t>
    </rPh>
    <rPh sb="23" eb="24">
      <t>キン</t>
    </rPh>
    <phoneticPr fontId="1"/>
  </si>
  <si>
    <t>http://keiyu-clinic.jp/</t>
  </si>
  <si>
    <t>内科：EN
循環器内科：EN
＊ふくサポ（コールセンター）利用により、各科21言語対応可（EN、ZH、KO、TH、VI、ID、TL、NE、MS、ES、PT、DE、FR、IT、RU、KM、MY、SI、MN、HI、BN）</t>
    <rPh sb="0" eb="2">
      <t>ナイカ</t>
    </rPh>
    <rPh sb="6" eb="9">
      <t>ジュンカンキ</t>
    </rPh>
    <rPh sb="9" eb="11">
      <t>ナイカ</t>
    </rPh>
    <rPh sb="29" eb="31">
      <t>リヨウ</t>
    </rPh>
    <rPh sb="35" eb="37">
      <t>カクカ</t>
    </rPh>
    <rPh sb="39" eb="41">
      <t>ゲンゴ</t>
    </rPh>
    <rPh sb="41" eb="43">
      <t>タイオウ</t>
    </rPh>
    <rPh sb="43" eb="44">
      <t>カ</t>
    </rPh>
    <phoneticPr fontId="1"/>
  </si>
  <si>
    <t>VISA、MASTER、AMEX、JCB、中国銀聯,Diners Club,Discover,MUFG card</t>
  </si>
  <si>
    <t>非接触カード決済：Suica,PASMO,
ICOCA、SUGOCA,nimoca,はやかけん
QRコード決済：PayPay、LINE Pay</t>
  </si>
  <si>
    <t>ふくおか国際医療サポートセンター活用（ボランティア通訳派遣、5言語対応）/月~土曜日：9：00~12：00　月・火・水・金：14：30~17：30</t>
    <rPh sb="4" eb="8">
      <t>コクサイイリョウ</t>
    </rPh>
    <rPh sb="16" eb="18">
      <t>カツヨウ</t>
    </rPh>
    <rPh sb="25" eb="27">
      <t>ツウヤク</t>
    </rPh>
    <rPh sb="27" eb="29">
      <t>ハケン</t>
    </rPh>
    <rPh sb="31" eb="33">
      <t>ゲンゴ</t>
    </rPh>
    <rPh sb="33" eb="35">
      <t>タイオウ</t>
    </rPh>
    <phoneticPr fontId="1"/>
  </si>
  <si>
    <t>きむら内科・脳神経クリニック</t>
    <rPh sb="3" eb="5">
      <t>ナイカ</t>
    </rPh>
    <rPh sb="6" eb="9">
      <t>ノウシンケイ</t>
    </rPh>
    <phoneticPr fontId="1"/>
  </si>
  <si>
    <t>Kimura Neurology Clinic</t>
    <phoneticPr fontId="1"/>
  </si>
  <si>
    <t>818-0122</t>
    <phoneticPr fontId="1"/>
  </si>
  <si>
    <t>福岡県太宰府市高雄1丁目3692-1</t>
    <rPh sb="0" eb="3">
      <t>フクオカケン</t>
    </rPh>
    <rPh sb="3" eb="7">
      <t>ダザイフシ</t>
    </rPh>
    <rPh sb="7" eb="9">
      <t>タカオ</t>
    </rPh>
    <rPh sb="10" eb="12">
      <t>チョウメ</t>
    </rPh>
    <phoneticPr fontId="1"/>
  </si>
  <si>
    <t>1-3692-1　Dazaihu shi
Fukuoka prefecture 818-0122</t>
    <phoneticPr fontId="1"/>
  </si>
  <si>
    <t>092-917-8100</t>
    <phoneticPr fontId="1"/>
  </si>
  <si>
    <t>月・火・木・金
9:00～12:30
14:30～17:30
水・土
9:00～12:30
最終金曜日
9:00～12:30
日・祝：休診</t>
    <rPh sb="2" eb="3">
      <t>ヒ</t>
    </rPh>
    <rPh sb="4" eb="5">
      <t>モク</t>
    </rPh>
    <rPh sb="6" eb="7">
      <t>キン</t>
    </rPh>
    <rPh sb="31" eb="32">
      <t>スイ</t>
    </rPh>
    <rPh sb="33" eb="34">
      <t>ド</t>
    </rPh>
    <rPh sb="46" eb="48">
      <t>サイシュウ</t>
    </rPh>
    <rPh sb="48" eb="51">
      <t>キンヨウビ</t>
    </rPh>
    <rPh sb="63" eb="64">
      <t>ニチ</t>
    </rPh>
    <rPh sb="65" eb="66">
      <t>シュク</t>
    </rPh>
    <rPh sb="67" eb="69">
      <t>キュウシン</t>
    </rPh>
    <phoneticPr fontId="1"/>
  </si>
  <si>
    <t>内科、脳神経内科、皮膚科：EN</t>
    <rPh sb="0" eb="2">
      <t>ナイカ</t>
    </rPh>
    <rPh sb="3" eb="6">
      <t>ノウシンケイ</t>
    </rPh>
    <rPh sb="6" eb="8">
      <t>ナイカ</t>
    </rPh>
    <rPh sb="9" eb="12">
      <t>ヒフカ</t>
    </rPh>
    <phoneticPr fontId="1"/>
  </si>
  <si>
    <t>VISA
MASTER
JCB
AMEX
Diners Club
MUFG CARD
Union　Pay
DISCOVER
JCB PREMO</t>
    <phoneticPr fontId="1"/>
  </si>
  <si>
    <r>
      <rPr>
        <sz val="12"/>
        <color theme="1"/>
        <rFont val="ＭＳ Ｐゴシック"/>
        <family val="3"/>
        <charset val="128"/>
      </rPr>
      <t>Kitaca,Suica、PASMO、tolca,
manaca,ICOCA,
SUGOCA,nimoca,
はやん、paypay,
d払い、メルpay,
au pay,BankPay等</t>
    </r>
    <r>
      <rPr>
        <u/>
        <sz val="12"/>
        <color theme="1"/>
        <rFont val="ＭＳ Ｐゴシック"/>
        <family val="3"/>
        <charset val="128"/>
      </rPr>
      <t xml:space="preserve">
</t>
    </r>
    <rPh sb="68" eb="69">
      <t>ハラ</t>
    </rPh>
    <rPh sb="92" eb="93">
      <t>ナド</t>
    </rPh>
    <phoneticPr fontId="1"/>
  </si>
  <si>
    <t>高木病院</t>
    <rPh sb="0" eb="4">
      <t>タカギビョウイン</t>
    </rPh>
    <phoneticPr fontId="1"/>
  </si>
  <si>
    <t>Takagi　Hospital</t>
    <phoneticPr fontId="1"/>
  </si>
  <si>
    <t>831-0016</t>
    <phoneticPr fontId="1"/>
  </si>
  <si>
    <t>福岡県大川市酒見141-11</t>
    <rPh sb="0" eb="2">
      <t>フクオカ</t>
    </rPh>
    <rPh sb="2" eb="3">
      <t>ケン</t>
    </rPh>
    <rPh sb="3" eb="5">
      <t>オオカワ</t>
    </rPh>
    <rPh sb="5" eb="6">
      <t>シ</t>
    </rPh>
    <rPh sb="6" eb="8">
      <t>サケミ</t>
    </rPh>
    <phoneticPr fontId="1"/>
  </si>
  <si>
    <t>141-11,Okawashi,Fukuoka Prefecture,
831-0016</t>
    <phoneticPr fontId="1"/>
  </si>
  <si>
    <t>0944-87-0001</t>
    <phoneticPr fontId="1"/>
  </si>
  <si>
    <t xml:space="preserve">各診療科受付（小児科除く）
月-土
午前（8:30～11:30）
午後（13：30～16：30）　 　　
夜間（16：30～翌8：00）　
日・祝日：8：00～翌8：00
※急患は24時間受付要相談
小児科受付
月-土
午前（8:00～12:30）
午後（13：30～16：30）　 　　
夜間（16:30～21:30）　
日・祝日
午前（8:00～12:30）
午後（13：30～16：30）
夜間：診療なし
</t>
    <rPh sb="0" eb="1">
      <t>カク</t>
    </rPh>
    <rPh sb="1" eb="4">
      <t>シンリョウカ</t>
    </rPh>
    <rPh sb="4" eb="6">
      <t>ウケツケ</t>
    </rPh>
    <rPh sb="7" eb="10">
      <t>ショウニカ</t>
    </rPh>
    <rPh sb="10" eb="11">
      <t>ノゾ</t>
    </rPh>
    <rPh sb="14" eb="15">
      <t>ガツ</t>
    </rPh>
    <rPh sb="16" eb="17">
      <t>ド</t>
    </rPh>
    <rPh sb="18" eb="20">
      <t>ゴゼン</t>
    </rPh>
    <rPh sb="53" eb="55">
      <t>ヤカン</t>
    </rPh>
    <rPh sb="87" eb="89">
      <t>キュウカン</t>
    </rPh>
    <rPh sb="92" eb="94">
      <t>ジカン</t>
    </rPh>
    <rPh sb="94" eb="96">
      <t>ウケツケ</t>
    </rPh>
    <rPh sb="96" eb="99">
      <t>ヨウソウダン</t>
    </rPh>
    <rPh sb="101" eb="104">
      <t>ショウニカ</t>
    </rPh>
    <rPh sb="104" eb="106">
      <t>ウケツケ</t>
    </rPh>
    <rPh sb="199" eb="201">
      <t>ヤカン</t>
    </rPh>
    <rPh sb="202" eb="204">
      <t>シンリョウ</t>
    </rPh>
    <phoneticPr fontId="1"/>
  </si>
  <si>
    <t>一般内科、糖尿病代謝内科、脳神経内科、消化器内科、循環器内科、呼吸器内科、腎臓内科、肝臓内科、血液内科、リウマチ・膠原病内科、心療内科、精神科、小児科、放射線診断科、放射線治療科、外科、心臓血管外科、呼吸器外科（呼吸器センター）、脳神経外科、整形外科、産婦人科、泌尿器科、形成外科、皮膚科、眼科、耳鼻咽喉科、麻酔科：ポケトーク対応言語
74言語で音声・テキスト、11言語ではテキストのみの合計85言語</t>
    <rPh sb="163" eb="165">
      <t>タイオウ</t>
    </rPh>
    <rPh sb="165" eb="167">
      <t>ゲンゴ</t>
    </rPh>
    <phoneticPr fontId="1"/>
  </si>
  <si>
    <t>JCB、VISA
Mastercard
AmericanExpress
Diners Club
UFJ
NICOS
デビッドカード</t>
    <phoneticPr fontId="1"/>
  </si>
  <si>
    <t>ポケトーク対応言語/診療時間内</t>
    <rPh sb="5" eb="9">
      <t>タイオウゲンゴ</t>
    </rPh>
    <rPh sb="10" eb="14">
      <t>シンリョウジカン</t>
    </rPh>
    <rPh sb="14" eb="15">
      <t>ナイ</t>
    </rPh>
    <phoneticPr fontId="1"/>
  </si>
  <si>
    <t>新古賀病院</t>
    <rPh sb="0" eb="5">
      <t>シンコガビョウイン</t>
    </rPh>
    <phoneticPr fontId="1"/>
  </si>
  <si>
    <t>Shinkoga Hospital</t>
  </si>
  <si>
    <t>830-8577</t>
  </si>
  <si>
    <t>福岡県久留米市天神町120番地</t>
    <rPh sb="0" eb="3">
      <t>フクオカケン</t>
    </rPh>
    <rPh sb="3" eb="10">
      <t>クルメシテンジンマチ</t>
    </rPh>
    <rPh sb="13" eb="15">
      <t>バンチ</t>
    </rPh>
    <phoneticPr fontId="1"/>
  </si>
  <si>
    <t>120，tenjinmachi,kurumeshi,fukuokaprefecture,830-8577</t>
  </si>
  <si>
    <t>0942-38-2222</t>
  </si>
  <si>
    <t>月-金:8:30-16:30（救急外来24時間対応)
土：8：30-11：30
日・祝日：救急外来24時間対応</t>
    <rPh sb="27" eb="28">
      <t>ド</t>
    </rPh>
    <phoneticPr fontId="1"/>
  </si>
  <si>
    <t>https://www.tenjinkai.or.jp/top/shinkoga/
（日本語）
https://www.tenjinkai.or.jp/english/shinkoga/
（英語）</t>
  </si>
  <si>
    <t>循環器内科、呼吸器内科、消化器内科、消化器外科、心臓血管外科、脳神経外科、糖尿病・甲状腺・内分泌センター、腎臓内科、放射線科、呼吸器外科、脳神経内科、膠原病・リウマチ科、乳腺外科、婦人科、遺伝外来 (婦人科)、形成外科、禁煙外来、麻酔科、病理診断科、総合診療、救急科、足病センター、整形外科、歯科、集中治療科：EN
ふくサポ（コールセンター）利用により２１言語対応可（EN、ZH、KO、TH、VI、ID、TL、NE、MS、ES、PT、DE、FR、IT、RU、KM、MY、SI、MN、HI、BN）</t>
    <rPh sb="171" eb="173">
      <t>リヨウ</t>
    </rPh>
    <rPh sb="178" eb="180">
      <t>ゲンゴ</t>
    </rPh>
    <rPh sb="180" eb="183">
      <t>タイオウカ</t>
    </rPh>
    <phoneticPr fontId="1"/>
  </si>
  <si>
    <t>JCB、VISA、Mastercard、American Express、Diners Club、Discover</t>
  </si>
  <si>
    <t>8：30－17：00</t>
  </si>
  <si>
    <t>はかたみち耳鼻咽喉科</t>
    <phoneticPr fontId="1"/>
  </si>
  <si>
    <t>Hakatamichi Medical Corporation, Hakatamichi Ear, Nose, and Throat Clinic</t>
  </si>
  <si>
    <t>830-0003</t>
  </si>
  <si>
    <t>福岡県久留米市東櫛原町450-1</t>
  </si>
  <si>
    <t>450-1 Higashi-Kushiharamachi, Kurume City, Fukuoka Prefecture</t>
  </si>
  <si>
    <t>0942-38-0801、090-8406-3387</t>
  </si>
  <si>
    <t>月-火、木‐土:9:00-12:30、月‐金:14:30-18:00、土14:00-17:00</t>
  </si>
  <si>
    <t>https://www.hakatamichi.com/（日本語）</t>
  </si>
  <si>
    <t>耳鼻咽喉科：EN</t>
    <phoneticPr fontId="1"/>
  </si>
  <si>
    <t>VISA、Mastercard、JCB</t>
  </si>
  <si>
    <t>ふくおか国際医療サポートセンター活用（コールセンター、21言語対応）/月-火、木‐土:9:00-12:30、月‐金:14:30-18:00、土14:00-17:00</t>
  </si>
  <si>
    <t>・ふくおか国際医療サポートセンター活用（ボランティア通訳派遣、5言語対応）/月-火、木‐金:9:00-12:30、月‐金:14:30-18:00、
・EN・ZH・VI・TH・KO・TL・ID・NE・DE語等:翻訳アプリ等で随時対応。</t>
    <rPh sb="101" eb="102">
      <t>ゴ</t>
    </rPh>
    <rPh sb="102" eb="103">
      <t>ナド</t>
    </rPh>
    <phoneticPr fontId="1"/>
  </si>
  <si>
    <t>愛康内科医院</t>
    <rPh sb="0" eb="6">
      <t>アイコウナイカイイン</t>
    </rPh>
    <phoneticPr fontId="1"/>
  </si>
  <si>
    <t>Aikou Clinic</t>
    <phoneticPr fontId="1"/>
  </si>
  <si>
    <t>830-0051</t>
    <phoneticPr fontId="1"/>
  </si>
  <si>
    <t>福岡県久留米市南一丁目２７番２８号</t>
    <rPh sb="0" eb="3">
      <t>フクオカケン</t>
    </rPh>
    <rPh sb="3" eb="7">
      <t>クルメシ</t>
    </rPh>
    <rPh sb="7" eb="8">
      <t>ミナミ</t>
    </rPh>
    <rPh sb="8" eb="11">
      <t>イッチョウメ</t>
    </rPh>
    <rPh sb="13" eb="14">
      <t>バン</t>
    </rPh>
    <rPh sb="16" eb="17">
      <t>ゴウ</t>
    </rPh>
    <phoneticPr fontId="1"/>
  </si>
  <si>
    <t>1-27-28,Minami,Kurume-shi,Fukuoka-ken,830-0051</t>
    <phoneticPr fontId="1"/>
  </si>
  <si>
    <t>0942-21-5556</t>
    <phoneticPr fontId="1"/>
  </si>
  <si>
    <t>月-土:9:00-12:00
月,火,木,金:13:30-17:00</t>
    <rPh sb="2" eb="3">
      <t>ド</t>
    </rPh>
    <rPh sb="15" eb="16">
      <t>ゲツ</t>
    </rPh>
    <rPh sb="17" eb="18">
      <t>カ</t>
    </rPh>
    <rPh sb="19" eb="20">
      <t>モク</t>
    </rPh>
    <rPh sb="21" eb="22">
      <t>キン</t>
    </rPh>
    <phoneticPr fontId="1"/>
  </si>
  <si>
    <t>内科：ふくサポ（コールセンター）利用により、21言語対応可（EN、ZH、KO、TH、VI、ID、TL、NE、MS、ES、PT、DE、FR、IT、RU、KM、MY、SI、MN、HI、BN）</t>
    <rPh sb="0" eb="2">
      <t>ナイカ</t>
    </rPh>
    <rPh sb="16" eb="18">
      <t>リヨウ</t>
    </rPh>
    <rPh sb="24" eb="29">
      <t>ゲンゴタイオウカ</t>
    </rPh>
    <phoneticPr fontId="1"/>
  </si>
  <si>
    <t>非接触カード決済：楽天Edy、iD、Quick Pay、Suica, PASMO, ICOCA、Waon, nanacoなど</t>
    <phoneticPr fontId="1"/>
  </si>
  <si>
    <t>えぐち歯科クリニック</t>
    <rPh sb="0" eb="2">
      <t>シカ</t>
    </rPh>
    <phoneticPr fontId="1"/>
  </si>
  <si>
    <t>EGUCHI DENTAL CLINIC</t>
    <phoneticPr fontId="1"/>
  </si>
  <si>
    <t>839-0863</t>
    <phoneticPr fontId="1"/>
  </si>
  <si>
    <t>福岡県久留米市国分町1653-2</t>
    <rPh sb="0" eb="1">
      <t>フクオカケン</t>
    </rPh>
    <phoneticPr fontId="1"/>
  </si>
  <si>
    <t>1653-2 Kokubu machi, Kurume shi, FUKUOKA, JAPAN 839-0863</t>
    <phoneticPr fontId="1"/>
  </si>
  <si>
    <t>0942-27-5496</t>
    <phoneticPr fontId="1"/>
  </si>
  <si>
    <t>月-金:9:00-13:00,14:30-18:30 土:9:00-13:00,14:30-16:30</t>
    <rPh sb="0" eb="1">
      <t>ド</t>
    </rPh>
    <phoneticPr fontId="1"/>
  </si>
  <si>
    <t>筑水会病院</t>
    <rPh sb="0" eb="3">
      <t>チクスイカイ</t>
    </rPh>
    <rPh sb="3" eb="5">
      <t>ビョウイン</t>
    </rPh>
    <phoneticPr fontId="1"/>
  </si>
  <si>
    <t>Chikusuikai Hospital</t>
    <phoneticPr fontId="1"/>
  </si>
  <si>
    <t>834-0006</t>
    <phoneticPr fontId="1"/>
  </si>
  <si>
    <t>福岡県八女市吉田1191番地</t>
    <rPh sb="0" eb="3">
      <t>フクオカケン</t>
    </rPh>
    <rPh sb="3" eb="6">
      <t>ヤメシ</t>
    </rPh>
    <rPh sb="6" eb="8">
      <t>ヨシダ</t>
    </rPh>
    <rPh sb="12" eb="14">
      <t>バンチ</t>
    </rPh>
    <phoneticPr fontId="1"/>
  </si>
  <si>
    <t>1191,yameshi,fukuoka  prefacture,834-0006</t>
    <phoneticPr fontId="1"/>
  </si>
  <si>
    <t>0943-23-5131</t>
    <phoneticPr fontId="1"/>
  </si>
  <si>
    <t xml:space="preserve">月-金:9:00-12:00,13:30-16:30                   </t>
    <rPh sb="0" eb="1">
      <t>ゲツ</t>
    </rPh>
    <rPh sb="2" eb="3">
      <t>キン</t>
    </rPh>
    <phoneticPr fontId="1"/>
  </si>
  <si>
    <t>精神科・神経科・内科・心療内科
※予約制
※ふくおか国際医療サポートセンター活用（コールセンター、21言語対応）（EN、ZH、KO、TH、VI、ID、TL、NE、MS、ES、PT、DE、FR、IT、RU、KM、MY、SI、MN、HI、BN）</t>
    <rPh sb="17" eb="20">
      <t>ヨヤクセイ</t>
    </rPh>
    <phoneticPr fontId="1"/>
  </si>
  <si>
    <t>VISA,MASTER,JCB,Diners Club,AMERICAN EXPRESS,DISCOVER</t>
    <phoneticPr fontId="1"/>
  </si>
  <si>
    <t>EN:月～金9:00-17:00</t>
    <rPh sb="3" eb="4">
      <t>ゲツ</t>
    </rPh>
    <rPh sb="5" eb="6">
      <t>キン</t>
    </rPh>
    <phoneticPr fontId="1"/>
  </si>
  <si>
    <t>中村クリニック</t>
    <rPh sb="0" eb="2">
      <t>ナカムラ</t>
    </rPh>
    <phoneticPr fontId="1"/>
  </si>
  <si>
    <t>NAKAMURA　UROLOGICAL　CLINIC</t>
  </si>
  <si>
    <t>833-0032</t>
  </si>
  <si>
    <t>福岡県筑後市野町665-1</t>
    <rPh sb="0" eb="3">
      <t>フクオカケン</t>
    </rPh>
    <rPh sb="3" eb="6">
      <t>チクゴシ</t>
    </rPh>
    <rPh sb="6" eb="8">
      <t>ノマチ</t>
    </rPh>
    <phoneticPr fontId="1"/>
  </si>
  <si>
    <t>665-1 Nomachi,Chikugo-shi,Fukuoka-ken 833-0032Japan</t>
  </si>
  <si>
    <t>0942-52-7311</t>
  </si>
  <si>
    <t>月-金:9:00-13:00
　14：30-18：00　　　　　　木･土:9:00-13:00　　　　　　</t>
    <rPh sb="33" eb="34">
      <t>モク</t>
    </rPh>
    <rPh sb="35" eb="36">
      <t>ツチ</t>
    </rPh>
    <phoneticPr fontId="1"/>
  </si>
  <si>
    <t>https://nakamura-c.jp/</t>
  </si>
  <si>
    <t>内科、泌尿器科：EN</t>
    <rPh sb="0" eb="2">
      <t>ナイカ</t>
    </rPh>
    <rPh sb="3" eb="7">
      <t>ヒニョウキカ</t>
    </rPh>
    <phoneticPr fontId="1"/>
  </si>
  <si>
    <t>VISA、MASTER、AMEX、JCB、MUFGCARD,DC,UFJCard,NICOS,DinersClubINTERNATIONAL,DISC VER</t>
  </si>
  <si>
    <t>杉循環器科内科病院</t>
    <rPh sb="0" eb="5">
      <t>スギジュンカンキカ</t>
    </rPh>
    <rPh sb="5" eb="7">
      <t>ナイカ</t>
    </rPh>
    <rPh sb="7" eb="9">
      <t>ビョウイン</t>
    </rPh>
    <phoneticPr fontId="1"/>
  </si>
  <si>
    <t xml:space="preserve">SUGI JUNKANKIKA-NAIKA HOSPITAL </t>
  </si>
  <si>
    <t>837-0916</t>
  </si>
  <si>
    <t>福岡県大牟田市大字田隈950-1</t>
    <rPh sb="0" eb="3">
      <t>フクオカケン</t>
    </rPh>
    <rPh sb="3" eb="7">
      <t>オオムタシ</t>
    </rPh>
    <rPh sb="7" eb="9">
      <t>オオジ</t>
    </rPh>
    <rPh sb="9" eb="11">
      <t>タクマ</t>
    </rPh>
    <phoneticPr fontId="1"/>
  </si>
  <si>
    <t>950-1 Takuma,Omuta-shi,Fukuoka-ken,Japan</t>
  </si>
  <si>
    <t>0944-56-1119</t>
  </si>
  <si>
    <t>月-土:9:00-11:30
月・火・水・金：14：00～16：30　※救急外来24時間対応</t>
    <rPh sb="2" eb="3">
      <t>ド</t>
    </rPh>
    <rPh sb="15" eb="16">
      <t>ゲツ</t>
    </rPh>
    <rPh sb="17" eb="18">
      <t>カ</t>
    </rPh>
    <rPh sb="19" eb="20">
      <t>スイ</t>
    </rPh>
    <rPh sb="21" eb="22">
      <t>キン</t>
    </rPh>
    <rPh sb="36" eb="40">
      <t>キュウキュウガイライ</t>
    </rPh>
    <rPh sb="42" eb="44">
      <t>ジカン</t>
    </rPh>
    <rPh sb="44" eb="46">
      <t>タイオウ</t>
    </rPh>
    <phoneticPr fontId="1"/>
  </si>
  <si>
    <t>http://www.sugi-hosp.jp (日本語)
http://www.sugi-hosp.jp (英語)</t>
  </si>
  <si>
    <t>循環器科：EN</t>
    <rPh sb="0" eb="4">
      <t>ジュンカンキカ</t>
    </rPh>
    <phoneticPr fontId="1"/>
  </si>
  <si>
    <t>ポケトーク対応言語/診療時間内
※EN以外はポケトークを活用</t>
    <rPh sb="5" eb="9">
      <t>タイオウゲンゴ</t>
    </rPh>
    <rPh sb="10" eb="14">
      <t>シンリョウジカン</t>
    </rPh>
    <rPh sb="14" eb="15">
      <t>ナイ</t>
    </rPh>
    <rPh sb="19" eb="21">
      <t>イガイ</t>
    </rPh>
    <rPh sb="28" eb="30">
      <t>カツヨウ</t>
    </rPh>
    <phoneticPr fontId="1"/>
  </si>
  <si>
    <t>飯田クリニック</t>
    <rPh sb="0" eb="7">
      <t>イイダ</t>
    </rPh>
    <phoneticPr fontId="1"/>
  </si>
  <si>
    <t>Iida Clinic</t>
  </si>
  <si>
    <t>836-0845</t>
  </si>
  <si>
    <t>福岡県大牟田市正山町29</t>
    <rPh sb="0" eb="3">
      <t>フクオカケン</t>
    </rPh>
    <rPh sb="3" eb="7">
      <t>オオm</t>
    </rPh>
    <rPh sb="7" eb="10">
      <t>ショウザ</t>
    </rPh>
    <phoneticPr fontId="1"/>
  </si>
  <si>
    <t>29　syouzanmachi, Omuta shi, Fukuoka      836-0845</t>
  </si>
  <si>
    <t>0944-53-4871</t>
  </si>
  <si>
    <t>月・水・金(9:00~12:00/14:00~17:00)　　　　火・土(9:00~12:00)           完全予約制　　　休診→木・日・祝</t>
    <rPh sb="2" eb="3">
      <t>スイ</t>
    </rPh>
    <rPh sb="4" eb="5">
      <t>キン</t>
    </rPh>
    <rPh sb="33" eb="34">
      <t>カ</t>
    </rPh>
    <rPh sb="35" eb="36">
      <t>ド</t>
    </rPh>
    <rPh sb="59" eb="64">
      <t>カンゼン</t>
    </rPh>
    <rPh sb="67" eb="69">
      <t>キュウシン</t>
    </rPh>
    <rPh sb="70" eb="71">
      <t>モク</t>
    </rPh>
    <rPh sb="72" eb="73">
      <t>ニチ</t>
    </rPh>
    <rPh sb="74" eb="75">
      <t>シュク</t>
    </rPh>
    <phoneticPr fontId="1"/>
  </si>
  <si>
    <t>iida-clinic,jp</t>
  </si>
  <si>
    <t>泌尿器科・人工透析：EN</t>
    <rPh sb="0" eb="4">
      <t>ヒニョウ</t>
    </rPh>
    <rPh sb="5" eb="9">
      <t>ジンコウ</t>
    </rPh>
    <phoneticPr fontId="1"/>
  </si>
  <si>
    <t>Pay Pay</t>
  </si>
  <si>
    <t>重藤内科・外科</t>
    <rPh sb="0" eb="2">
      <t>シゲトウ</t>
    </rPh>
    <rPh sb="2" eb="4">
      <t>ナイカ</t>
    </rPh>
    <rPh sb="5" eb="7">
      <t>ゲカ</t>
    </rPh>
    <phoneticPr fontId="1"/>
  </si>
  <si>
    <t>SHIGETO clinic</t>
    <phoneticPr fontId="1"/>
  </si>
  <si>
    <t>836-0802</t>
    <phoneticPr fontId="1"/>
  </si>
  <si>
    <t>福岡県大牟田市日出町3-1-21</t>
    <rPh sb="0" eb="10">
      <t>フクオカケンオオムタシヒノデマチ</t>
    </rPh>
    <phoneticPr fontId="1"/>
  </si>
  <si>
    <t>3-1-21 Hinodecho, Omuta City, Fukuoka Prefecture</t>
    <phoneticPr fontId="1"/>
  </si>
  <si>
    <t>0944-57-2211</t>
    <phoneticPr fontId="1"/>
  </si>
  <si>
    <t>09:00-16:30（月）、09:00-17:30（火水金土）※木は受け入れ困難、土も問い合わせをお願いします</t>
    <rPh sb="12" eb="13">
      <t>ゲツ</t>
    </rPh>
    <rPh sb="33" eb="34">
      <t>モク</t>
    </rPh>
    <rPh sb="35" eb="36">
      <t>ウ</t>
    </rPh>
    <rPh sb="37" eb="38">
      <t>イ</t>
    </rPh>
    <rPh sb="39" eb="41">
      <t>コンナン</t>
    </rPh>
    <rPh sb="42" eb="43">
      <t>ド</t>
    </rPh>
    <rPh sb="44" eb="45">
      <t>ト</t>
    </rPh>
    <rPh sb="46" eb="47">
      <t>ア</t>
    </rPh>
    <rPh sb="51" eb="52">
      <t>ネガ</t>
    </rPh>
    <phoneticPr fontId="1"/>
  </si>
  <si>
    <t>内科、消化器内科、整形外科、外科、リハビリテーション科
※ふくおか国際医療サポートセンター活用（コールセンター、21言語対応）（EN、ZH、KO、TH、VI、ID、TL、NE、MS、ES、PT、DE、FR、IT、RU、KM、MY、SI、MN、HI、BN）</t>
    <rPh sb="3" eb="6">
      <t>ショウカキ</t>
    </rPh>
    <rPh sb="6" eb="8">
      <t>ナイカ</t>
    </rPh>
    <rPh sb="9" eb="13">
      <t>セイケイゲカ</t>
    </rPh>
    <rPh sb="14" eb="16">
      <t>ゲカ</t>
    </rPh>
    <rPh sb="26" eb="27">
      <t>カ</t>
    </rPh>
    <phoneticPr fontId="1"/>
  </si>
  <si>
    <t>VISA、MASTERのみ</t>
    <phoneticPr fontId="1"/>
  </si>
  <si>
    <t>頴田病院</t>
    <rPh sb="0" eb="2">
      <t>カイタ</t>
    </rPh>
    <rPh sb="2" eb="4">
      <t>ビョウイン</t>
    </rPh>
    <phoneticPr fontId="1"/>
  </si>
  <si>
    <t>kaita Hospital</t>
    <phoneticPr fontId="1"/>
  </si>
  <si>
    <t>820-1114</t>
    <phoneticPr fontId="1"/>
  </si>
  <si>
    <t>福岡県飯塚市口原1061番地-1</t>
    <rPh sb="0" eb="3">
      <t>フクオカケン</t>
    </rPh>
    <rPh sb="3" eb="5">
      <t>イイヅカ</t>
    </rPh>
    <rPh sb="5" eb="6">
      <t>シ</t>
    </rPh>
    <rPh sb="6" eb="8">
      <t>クチノハラ</t>
    </rPh>
    <rPh sb="12" eb="14">
      <t>バンチ</t>
    </rPh>
    <phoneticPr fontId="1"/>
  </si>
  <si>
    <t>1061-1 Kuchihara, Iizuka City</t>
  </si>
  <si>
    <t>0948-92-2131</t>
    <phoneticPr fontId="1"/>
  </si>
  <si>
    <t>月-金:
8:30~11:30 /13:30~16:30
土：8:30～11:30　　</t>
    <rPh sb="2" eb="3">
      <t>キン</t>
    </rPh>
    <rPh sb="29" eb="30">
      <t>ド</t>
    </rPh>
    <phoneticPr fontId="1"/>
  </si>
  <si>
    <t>総合診療科・小児科：EN</t>
    <rPh sb="0" eb="5">
      <t>ソウゴウ</t>
    </rPh>
    <rPh sb="6" eb="9">
      <t>ショウニカ</t>
    </rPh>
    <phoneticPr fontId="1"/>
  </si>
  <si>
    <t>VISA、MASTER、AMEX、JCB、など</t>
    <phoneticPr fontId="1"/>
  </si>
  <si>
    <t>非接触カード決済：楽天Edy、Suica, PASMO, ICOCA、Waon, nanacoなど_x000D_
_x000D_QRコード決済：auペイ、PayPay、_x000D_
R Payなど</t>
    <phoneticPr fontId="1"/>
  </si>
  <si>
    <t>こどもクリニックもりた</t>
  </si>
  <si>
    <t>Children's Clinic, MORITA</t>
  </si>
  <si>
    <t>820-0044</t>
  </si>
  <si>
    <t>福岡県飯塚市横田649-10</t>
    <rPh sb="0" eb="1">
      <t xml:space="preserve">フクオカケｎ </t>
    </rPh>
    <rPh sb="3" eb="6">
      <t xml:space="preserve">イイヅカシ </t>
    </rPh>
    <rPh sb="6" eb="8">
      <t xml:space="preserve">ヨコタ </t>
    </rPh>
    <phoneticPr fontId="1"/>
  </si>
  <si>
    <t>649-10 Yokota, Iizuka-shi, Fukuoka, 820-0044</t>
  </si>
  <si>
    <t>0948-26-6650</t>
  </si>
  <si>
    <t>月/火/水/金: 8:15-11:30. 14:45-17:00 土:8:15-11:30
木/日/祝日:休診</t>
    <rPh sb="0" eb="1">
      <t xml:space="preserve">ゲツ </t>
    </rPh>
    <rPh sb="2" eb="3">
      <t xml:space="preserve">カ </t>
    </rPh>
    <rPh sb="4" eb="5">
      <t xml:space="preserve">スイ </t>
    </rPh>
    <rPh sb="6" eb="7">
      <t xml:space="preserve">キン </t>
    </rPh>
    <rPh sb="32" eb="33">
      <t xml:space="preserve">ド </t>
    </rPh>
    <rPh sb="44" eb="45">
      <t>_x0000__x0000_</t>
    </rPh>
    <rPh sb="45" eb="46">
      <t>_x0001__x0003__x0002_</t>
    </rPh>
    <rPh sb="47" eb="49">
      <t>_x0001__x0005__x0004__x0001__x0008__x0006_</t>
    </rPh>
    <rPh sb="50" eb="52">
      <t/>
    </rPh>
    <phoneticPr fontId="1"/>
  </si>
  <si>
    <t>http://www.clinic-morita.com/</t>
  </si>
  <si>
    <t>小児科：EN</t>
    <rPh sb="0" eb="3">
      <t xml:space="preserve">ショウニカ </t>
    </rPh>
    <phoneticPr fontId="1"/>
  </si>
  <si>
    <t>VISA、MASTER、AMEX、JCB、DISCOVER</t>
    <rPh sb="20" eb="21">
      <t>、</t>
    </rPh>
    <phoneticPr fontId="1"/>
  </si>
  <si>
    <t>非接触カード決済：Suica, PASMO, ICOCA, nanaco</t>
  </si>
  <si>
    <t>ポケトーク対応言語/診療時間内
※英語以外はポケトークを活用</t>
    <rPh sb="5" eb="9">
      <t>タイオウゲンゴ</t>
    </rPh>
    <rPh sb="10" eb="14">
      <t>シンリョウジカン</t>
    </rPh>
    <rPh sb="14" eb="15">
      <t>ナイ</t>
    </rPh>
    <rPh sb="17" eb="19">
      <t>エイゴ</t>
    </rPh>
    <rPh sb="19" eb="21">
      <t>イガイ</t>
    </rPh>
    <rPh sb="28" eb="30">
      <t>カツヨウ</t>
    </rPh>
    <phoneticPr fontId="1"/>
  </si>
  <si>
    <t>医療法人　爽歯会あかま歯科クリニック</t>
    <rPh sb="0" eb="4">
      <t xml:space="preserve">イリョウホウジン </t>
    </rPh>
    <rPh sb="5" eb="6">
      <t xml:space="preserve">サワヤカ </t>
    </rPh>
    <rPh sb="6" eb="7">
      <t xml:space="preserve">ハ </t>
    </rPh>
    <rPh sb="7" eb="8">
      <t xml:space="preserve">カイ </t>
    </rPh>
    <rPh sb="11" eb="13">
      <t xml:space="preserve">シカ </t>
    </rPh>
    <phoneticPr fontId="1"/>
  </si>
  <si>
    <t>Akama Dental Clinic</t>
  </si>
  <si>
    <t>822-0001</t>
  </si>
  <si>
    <t>福岡県直方市感田1887-13</t>
    <rPh sb="0" eb="1">
      <t>フクオカ</t>
    </rPh>
    <rPh sb="3" eb="6">
      <t xml:space="preserve">ノオガタシ </t>
    </rPh>
    <rPh sb="6" eb="8">
      <t xml:space="preserve">ガンダ </t>
    </rPh>
    <phoneticPr fontId="1"/>
  </si>
  <si>
    <t>fukuoka,nogata city,ganda 1887-13</t>
  </si>
  <si>
    <t>0949-26-8117</t>
  </si>
  <si>
    <t>9:00-12:15 / 14:30-17:15
水曜・日曜祝日休診/土曜16:45まで
火曜は9:00～16:45まで</t>
  </si>
  <si>
    <t>https://akama-dental.com/</t>
  </si>
  <si>
    <t>歯科・小児歯科・矯正歯科・口腔外科：EN</t>
    <rPh sb="0" eb="2">
      <t xml:space="preserve">シカ </t>
    </rPh>
    <rPh sb="3" eb="7">
      <t xml:space="preserve">ショウニシカ </t>
    </rPh>
    <rPh sb="8" eb="12">
      <t xml:space="preserve">キョウセイシカ </t>
    </rPh>
    <rPh sb="13" eb="17">
      <t xml:space="preserve">コウクウゲカ </t>
    </rPh>
    <phoneticPr fontId="1"/>
  </si>
  <si>
    <t>JCB、VISA、Mastercard、American Express、Diners Club</t>
  </si>
  <si>
    <t>古賀歯科医院</t>
    <rPh sb="0" eb="6">
      <t>コガシカイイン</t>
    </rPh>
    <phoneticPr fontId="1"/>
  </si>
  <si>
    <t>Koga Dental Clinic</t>
  </si>
  <si>
    <t>820-1104</t>
  </si>
  <si>
    <t>福岡県鞍手郡小竹町新多21-14</t>
    <rPh sb="0" eb="3">
      <t>フクオカケン</t>
    </rPh>
    <rPh sb="3" eb="6">
      <t>クラテグン</t>
    </rPh>
    <rPh sb="6" eb="9">
      <t>コタケマチ</t>
    </rPh>
    <rPh sb="9" eb="11">
      <t>ニイダ</t>
    </rPh>
    <phoneticPr fontId="1"/>
  </si>
  <si>
    <t>21-14 Niida,Kotake-machi,Kurate-gun,Fukuoka-ken    820-1104</t>
  </si>
  <si>
    <t>0949-62-4788</t>
  </si>
  <si>
    <t>月火木金:9:00-13:0015:00-19:00水:9:00-13:00
土:9:00-12:00</t>
    <rPh sb="1" eb="2">
      <t>カ</t>
    </rPh>
    <rPh sb="2" eb="3">
      <t>モク</t>
    </rPh>
    <rPh sb="3" eb="4">
      <t>キン</t>
    </rPh>
    <rPh sb="26" eb="27">
      <t>スイ</t>
    </rPh>
    <rPh sb="39" eb="40">
      <t>ド</t>
    </rPh>
    <phoneticPr fontId="1"/>
  </si>
  <si>
    <t>http://kogasikaiin.com/</t>
  </si>
  <si>
    <t xml:space="preserve">JCB、VISA、Mastercard、American Express、Diners Club、Discover、 </t>
  </si>
  <si>
    <t xml:space="preserve">非接触カード決済：楽天Edy、Suica, PASMO, ICOCA、Waon, nanacoなど
QRコード決済：PayPay、
</t>
  </si>
  <si>
    <t>新中間病院</t>
    <rPh sb="0" eb="3">
      <t>シンナカマ</t>
    </rPh>
    <rPh sb="3" eb="5">
      <t>ビョウイン</t>
    </rPh>
    <phoneticPr fontId="1"/>
  </si>
  <si>
    <t>ShinNakama Hospital</t>
    <phoneticPr fontId="1"/>
  </si>
  <si>
    <t>809-0018</t>
    <phoneticPr fontId="1"/>
  </si>
  <si>
    <t>福岡県中間市通谷1丁目36-1</t>
    <rPh sb="0" eb="3">
      <t>フクオカケン</t>
    </rPh>
    <rPh sb="3" eb="6">
      <t>ナカマシ</t>
    </rPh>
    <rPh sb="6" eb="8">
      <t>ツウタニ</t>
    </rPh>
    <rPh sb="9" eb="11">
      <t>チョウメ</t>
    </rPh>
    <phoneticPr fontId="1"/>
  </si>
  <si>
    <t>1-36-1touritani,Nakamashi,Fukuoka prefecture,809-0018</t>
    <phoneticPr fontId="1"/>
  </si>
  <si>
    <t>093-245-5501</t>
    <phoneticPr fontId="1"/>
  </si>
  <si>
    <t>月-金:8:30-12:00,13:00-16:30
土:8:30-12:00(診療科によって休診有、要事前電話確認）</t>
    <rPh sb="40" eb="43">
      <t>シンリョウカ</t>
    </rPh>
    <rPh sb="47" eb="49">
      <t>キュウシン</t>
    </rPh>
    <rPh sb="49" eb="50">
      <t>アリ</t>
    </rPh>
    <rPh sb="51" eb="52">
      <t>ヨウ</t>
    </rPh>
    <rPh sb="52" eb="54">
      <t>ジゼン</t>
    </rPh>
    <rPh sb="54" eb="56">
      <t>デンワ</t>
    </rPh>
    <rPh sb="56" eb="58">
      <t>カクニン</t>
    </rPh>
    <phoneticPr fontId="1"/>
  </si>
  <si>
    <t>内科、外科･肛門科、整形外科：ふくサポ（コールセンター）利用により、各科21言語対応可（EN、ZH、KO、TH、VI、ID、TL、NE、MS、ES、PT、DE、FR、IT、RU、KM、MY、SI、MN、HI、BN）</t>
    <rPh sb="0" eb="2">
      <t>ナイカ</t>
    </rPh>
    <rPh sb="3" eb="5">
      <t>ゲカ</t>
    </rPh>
    <rPh sb="6" eb="9">
      <t>コウモンカ</t>
    </rPh>
    <rPh sb="10" eb="14">
      <t>セイケイゲカ</t>
    </rPh>
    <rPh sb="28" eb="30">
      <t>リヨウ</t>
    </rPh>
    <rPh sb="34" eb="36">
      <t>カクカ</t>
    </rPh>
    <rPh sb="38" eb="40">
      <t>ゲンゴ</t>
    </rPh>
    <rPh sb="40" eb="42">
      <t>タイオウ</t>
    </rPh>
    <rPh sb="42" eb="43">
      <t>カ</t>
    </rPh>
    <phoneticPr fontId="1"/>
  </si>
  <si>
    <t>JCB、VISA、Mastercard、American Express、Diners Club、Discover</t>
    <phoneticPr fontId="1"/>
  </si>
  <si>
    <t>QRコード決済：PayPay</t>
    <rPh sb="5" eb="7">
      <t>ケッサイ</t>
    </rPh>
    <phoneticPr fontId="1"/>
  </si>
  <si>
    <t>ふくおか国際医療サポートセンター活用（コールセンター、21言語対応）月-金:8:30-12:00,13:00-16:30
土:8:30-12:00(診療科によって休診有、要事前電話確認）</t>
    <phoneticPr fontId="1"/>
  </si>
  <si>
    <t>小倉記念病院</t>
    <rPh sb="0" eb="6">
      <t>コクラキネンビョウイン</t>
    </rPh>
    <phoneticPr fontId="1"/>
  </si>
  <si>
    <t>Kokura memorial hospital</t>
    <phoneticPr fontId="1"/>
  </si>
  <si>
    <t>802-8555</t>
    <phoneticPr fontId="1"/>
  </si>
  <si>
    <t>福岡県北九州市小倉北区浅野三丁目2番１号</t>
    <rPh sb="0" eb="3">
      <t>フクオカケン</t>
    </rPh>
    <rPh sb="3" eb="7">
      <t>キタキュウシュウシ</t>
    </rPh>
    <rPh sb="7" eb="16">
      <t>コクラキタクアサノサンチョウメ</t>
    </rPh>
    <rPh sb="17" eb="18">
      <t>バン</t>
    </rPh>
    <rPh sb="19" eb="20">
      <t>ゴウ</t>
    </rPh>
    <phoneticPr fontId="1"/>
  </si>
  <si>
    <t>3-2-1 , Asano , Kokurakita-ku , Kitakyusyu-shi , Fukuoka 802-8555 Japan</t>
    <phoneticPr fontId="1"/>
  </si>
  <si>
    <t>093-511-2000</t>
    <phoneticPr fontId="1"/>
  </si>
  <si>
    <t>月-金:8:10-11:00（救急外来24時間対応)
土日・祝日：救急外来24時間対応</t>
    <phoneticPr fontId="1"/>
  </si>
  <si>
    <t>循環器内科、心臓血管外科、血管外科、脳神経外科、脳神経内科、外科、呼吸器外科、消化器内科、腎臓内科、泌尿器科、耳鼻咽喉科・頭頸部外科、婦人科、眼科、整形外科、形成外科、麻酔科・集中治療部、皮膚科、血液内科、総合内科、糖尿病･内分泌･代謝内科、呼吸器内科、放射線科、緩和ケア・精神科、病理診断科、救急部、膠原病リウマチ内科
※翻訳機器を利用して、
EN、ZH、KO等18言語</t>
    <rPh sb="162" eb="164">
      <t>ホンヤク</t>
    </rPh>
    <rPh sb="164" eb="166">
      <t>キキ</t>
    </rPh>
    <rPh sb="167" eb="169">
      <t>リヨウ</t>
    </rPh>
    <rPh sb="181" eb="182">
      <t>トウ</t>
    </rPh>
    <rPh sb="184" eb="186">
      <t>ゲンゴ</t>
    </rPh>
    <phoneticPr fontId="1"/>
  </si>
  <si>
    <t>JCB,AMEX,銀聯Diners Club,DISCOVER,VISA,MasterCard,UFJ Card,NicoS,DC</t>
    <rPh sb="9" eb="11">
      <t>ギンレン</t>
    </rPh>
    <phoneticPr fontId="1"/>
  </si>
  <si>
    <t>医療法人前川整形外科医院</t>
    <rPh sb="0" eb="1">
      <t>イリョウ</t>
    </rPh>
    <phoneticPr fontId="1"/>
  </si>
  <si>
    <t>MAEKAWA ORTHOPEDICS</t>
    <phoneticPr fontId="1"/>
  </si>
  <si>
    <t>807-0871</t>
    <phoneticPr fontId="1"/>
  </si>
  <si>
    <t>北九州市八幡西区浅川学園台3-10-8</t>
    <rPh sb="0" eb="1">
      <t>807−0871</t>
    </rPh>
    <phoneticPr fontId="1"/>
  </si>
  <si>
    <t>3-10-8,kitakyushusi fukuoka prefecture 807-0871</t>
    <phoneticPr fontId="1"/>
  </si>
  <si>
    <t>093-693-1112</t>
    <phoneticPr fontId="1"/>
  </si>
  <si>
    <t>月-土9:00-12:00,15:00-18:00</t>
    <phoneticPr fontId="1"/>
  </si>
  <si>
    <t>maekawa1998.com</t>
    <phoneticPr fontId="1"/>
  </si>
  <si>
    <t>整形外科:EN</t>
    <rPh sb="0" eb="4">
      <t>セイケイ</t>
    </rPh>
    <phoneticPr fontId="1"/>
  </si>
  <si>
    <t>濵口産婦人科クリニック</t>
    <rPh sb="0" eb="6">
      <t>ハマグチサンフジンカ</t>
    </rPh>
    <phoneticPr fontId="1"/>
  </si>
  <si>
    <t>Hamaguchi　Wonen's Clinic</t>
  </si>
  <si>
    <t>803-
0841</t>
  </si>
  <si>
    <t>北九州市小倉北区
清水２－１４－２０</t>
    <rPh sb="0" eb="4">
      <t>キタキュウシュウシ</t>
    </rPh>
    <rPh sb="4" eb="8">
      <t>コクラキタク</t>
    </rPh>
    <rPh sb="9" eb="11">
      <t>キヨミズ</t>
    </rPh>
    <phoneticPr fontId="1"/>
  </si>
  <si>
    <t>2-14-20kiyomizu,
kitakyusyushi,
fukuokaprefecture,
803-0841　</t>
  </si>
  <si>
    <t>093-561-
0776</t>
  </si>
  <si>
    <t>月-金:9:00-17:00（救急外来24時間対応)
土日・祝日：救急外来24時間対応</t>
  </si>
  <si>
    <t>https://hwclinic.or.jp
濵口産婦人科クリニック
https://hwclinic.or.jp
Hamaguchi Women’s　Clinic</t>
  </si>
  <si>
    <t>産婦人科　EN</t>
    <rPh sb="0" eb="4">
      <t>サンフジンカ</t>
    </rPh>
    <phoneticPr fontId="1"/>
  </si>
  <si>
    <t>非接触カード決済：Suica, PASMO, ICOCA、Waon, nanacoなど
QRコード決済：PayPay、WeChatPay、
LINE Payなど</t>
  </si>
  <si>
    <t>ベリーズクリニック</t>
  </si>
  <si>
    <t>Berries clinic</t>
  </si>
  <si>
    <t>800-0257</t>
  </si>
  <si>
    <t>福岡県北九州市小倉南区湯川1-2-3</t>
    <rPh sb="0" eb="1">
      <t>フクオカケn</t>
    </rPh>
    <phoneticPr fontId="1"/>
  </si>
  <si>
    <t>1-2-3,yugawa,kokuraminamiku,kitakyusyushi,800-0257</t>
  </si>
  <si>
    <t>093-922-8841</t>
    <rPh sb="0" eb="2">
      <t>リヨウ</t>
    </rPh>
    <phoneticPr fontId="1"/>
  </si>
  <si>
    <t>月、火、木、金：9：00-18：00　土：9：00-16：00</t>
    <rPh sb="0" eb="1">
      <t>ゲツ</t>
    </rPh>
    <phoneticPr fontId="1"/>
  </si>
  <si>
    <t>http://www.berries-dental.com (日本語)</t>
  </si>
  <si>
    <t>歯科：ふくサポ(コールセンター)利用により、各科 21 言語対応可（EN、ZH、KO、TH、VI、ID、TL、NE、MS、ES、PT、DE、FR、IT、RU、KM、MY、SI、MN、HI、BN）</t>
    <rPh sb="0" eb="2">
      <t>：</t>
    </rPh>
    <phoneticPr fontId="1"/>
  </si>
  <si>
    <t>非接触カード決済:楽天 Edy、Suica、PASMO、ICOCA、Waon、nanaco など QRコード決済 :PayPay、アリペイ、WeChatPay、LINE Pay、d払い など</t>
    <rPh sb="0" eb="3">
      <t>、</t>
    </rPh>
    <phoneticPr fontId="1"/>
  </si>
  <si>
    <t>ふくおか国際医療サポートセンター活用（コールセンター、21言語対応）／月、火、木、金：9：00-18：00　土：9：00-16：00</t>
  </si>
  <si>
    <t>竹中歯科医院</t>
    <rPh sb="0" eb="6">
      <t xml:space="preserve">タケナカシカイイン </t>
    </rPh>
    <phoneticPr fontId="1"/>
  </si>
  <si>
    <t>Takenaka Dental Clinic</t>
  </si>
  <si>
    <t>808-0014</t>
  </si>
  <si>
    <t>福岡県北九州市若松区栄盛川町6-4</t>
    <rPh sb="0" eb="1">
      <t xml:space="preserve">フクオカケンキタキュウシュウシ </t>
    </rPh>
    <rPh sb="7" eb="10">
      <t xml:space="preserve">ワカマツク </t>
    </rPh>
    <rPh sb="10" eb="14">
      <t xml:space="preserve">エイセイガワマチ </t>
    </rPh>
    <phoneticPr fontId="1"/>
  </si>
  <si>
    <t>6-4 Eiseigawamachi,Wakamatuku,Kitakyushushi;Fukuoka,808-0014</t>
  </si>
  <si>
    <t>093-761-2493</t>
  </si>
  <si>
    <t>月火木金:9:00-13:00 14:30-18:00 　水:9:00-13:00　土:9:00-12:00</t>
    <rPh sb="1" eb="2">
      <t xml:space="preserve">カモク </t>
    </rPh>
    <rPh sb="2" eb="3">
      <t xml:space="preserve">モク </t>
    </rPh>
    <rPh sb="29" eb="30">
      <t xml:space="preserve">スイ </t>
    </rPh>
    <rPh sb="42" eb="43">
      <t>_x0000__x0001__x0001__x0004__x0002__x0001_</t>
    </rPh>
    <phoneticPr fontId="1"/>
  </si>
  <si>
    <t>http://www. takeanaka-dc.info</t>
  </si>
  <si>
    <t>医療法人ヤマヂ歯科・矯正歯科クリニック</t>
  </si>
  <si>
    <t>yamaji denta・orthodontics clinic</t>
  </si>
  <si>
    <t>803-0836</t>
  </si>
  <si>
    <t>福岡県北九州市小倉北区中井5-4-26</t>
  </si>
  <si>
    <t>5-4-26Nakai,Kokurakita-ku,Kitakyushu-shi,Fukuoka-ken,803-0836</t>
  </si>
  <si>
    <t>093-591-8211</t>
  </si>
  <si>
    <t>月火水金9:00～18:30、土8:30～18:00（予約優先）</t>
  </si>
  <si>
    <t>https://www.yamaji-d.jp/（日本語）</t>
  </si>
  <si>
    <t>歯科：EN
※ふくサポ（コールセンター）利用により、21言語対応可（EN、ZH、KO、TH、VI、ID、TL、NE、MS、ES、PT、DE、FR、IT、RU、KM、MY、SI、MN、HI、BN）</t>
    <phoneticPr fontId="1"/>
  </si>
  <si>
    <t>VISA、MASTER（自費診療のみ）</t>
  </si>
  <si>
    <t>21言語/診療時間内
※ふくサポ（コールセンター）利用により、21言語対応可</t>
  </si>
  <si>
    <t>北﨑医院</t>
    <rPh sb="0" eb="4">
      <t>キタザキイイン</t>
    </rPh>
    <phoneticPr fontId="1"/>
  </si>
  <si>
    <t>Kitazakiclinic</t>
  </si>
  <si>
    <t>808ー0035</t>
  </si>
  <si>
    <t>福岡県北九州市若松区白山1丁目２番２１号</t>
    <rPh sb="0" eb="12">
      <t>フクオカケンキタキュウシュウシワカマツクハクサン</t>
    </rPh>
    <rPh sb="13" eb="15">
      <t>チョウメ</t>
    </rPh>
    <rPh sb="16" eb="17">
      <t>バン</t>
    </rPh>
    <rPh sb="19" eb="20">
      <t>ゴウ</t>
    </rPh>
    <phoneticPr fontId="1"/>
  </si>
  <si>
    <t>2-21　1、kitakyuusyuushi,fukuokaprefecture,808-0035</t>
  </si>
  <si>
    <t>093-761-4696</t>
  </si>
  <si>
    <t>月-金:9:00-11:50
土：9：00-12：20</t>
  </si>
  <si>
    <t>http://www.kitazaki-seseragi.com</t>
  </si>
  <si>
    <t>内科：EN、ZH、KO</t>
    <rPh sb="0" eb="2">
      <t>ナイカ</t>
    </rPh>
    <phoneticPr fontId="1"/>
  </si>
  <si>
    <t>2024/9/17以降導入予定</t>
    <rPh sb="9" eb="11">
      <t>イコウ</t>
    </rPh>
    <rPh sb="11" eb="15">
      <t>ドウニュウヨテイ</t>
    </rPh>
    <phoneticPr fontId="1"/>
  </si>
  <si>
    <t>EN、ZH、KO受付時間内翻訳アプリ</t>
    <rPh sb="8" eb="13">
      <t>ウケツケジカンナイ</t>
    </rPh>
    <rPh sb="13" eb="15">
      <t>ホンヤク</t>
    </rPh>
    <phoneticPr fontId="1"/>
  </si>
  <si>
    <t>三村眼科医院</t>
    <rPh sb="0" eb="6">
      <t>ミムラ</t>
    </rPh>
    <phoneticPr fontId="1"/>
  </si>
  <si>
    <t>Mimura eye clinic</t>
  </si>
  <si>
    <t>803-0811</t>
  </si>
  <si>
    <t>北九州市小倉北区大門2-1-4-2F</t>
    <rPh sb="0" eb="4">
      <t>キタキュウシュウ</t>
    </rPh>
    <rPh sb="4" eb="8">
      <t>コクラ</t>
    </rPh>
    <rPh sb="8" eb="10">
      <t>ダイモn</t>
    </rPh>
    <phoneticPr fontId="1"/>
  </si>
  <si>
    <t>Daimon2-1-4-2F,Kokurakitaku,Kitakyushu city,Fukuoka prefecture,803-0811</t>
  </si>
  <si>
    <t>093-561-7905</t>
  </si>
  <si>
    <t>月・水・金:9:00-12:30,14:30-18:00火・木・土:9:00-12:30</t>
    <rPh sb="0" eb="1">
      <t>ゲテゥ</t>
    </rPh>
    <rPh sb="2" eb="3">
      <t>スイ</t>
    </rPh>
    <rPh sb="4" eb="5">
      <t>キn</t>
    </rPh>
    <rPh sb="28" eb="29">
      <t xml:space="preserve">カ </t>
    </rPh>
    <rPh sb="30" eb="31">
      <t xml:space="preserve">モク </t>
    </rPh>
    <rPh sb="32" eb="33">
      <t>do</t>
    </rPh>
    <phoneticPr fontId="1"/>
  </si>
  <si>
    <t>http://www.mimura-eyeclinic.jp</t>
  </si>
  <si>
    <t>眼科：EN</t>
    <rPh sb="0" eb="2">
      <t>ガンカ</t>
    </rPh>
    <phoneticPr fontId="1"/>
  </si>
  <si>
    <t>ふくむら小児科</t>
    <rPh sb="4" eb="7">
      <t>ショウニカ</t>
    </rPh>
    <phoneticPr fontId="1"/>
  </si>
  <si>
    <t>Fukumura Pediatrics Clinic</t>
    <phoneticPr fontId="1"/>
  </si>
  <si>
    <t>801-0862</t>
  </si>
  <si>
    <t>北九州市門司区錦町8-10</t>
    <rPh sb="0" eb="7">
      <t>キタキュウシュウシモジク</t>
    </rPh>
    <rPh sb="7" eb="9">
      <t>ニシキマチ</t>
    </rPh>
    <phoneticPr fontId="1"/>
  </si>
  <si>
    <t>8-10 Nishikimachi, Moji-ku, Kitakyushu City</t>
    <phoneticPr fontId="1"/>
  </si>
  <si>
    <t>093-321-0296</t>
    <phoneticPr fontId="1"/>
  </si>
  <si>
    <t>月-土:9:00-12:00
日・祝日：休診</t>
    <rPh sb="2" eb="3">
      <t>ド</t>
    </rPh>
    <rPh sb="20" eb="22">
      <t>キュウシン</t>
    </rPh>
    <phoneticPr fontId="1"/>
  </si>
  <si>
    <t>小児科：EN（ENでの書類作成にも対応可。</t>
    <rPh sb="0" eb="2">
      <t>ショウニ</t>
    </rPh>
    <rPh sb="2" eb="3">
      <t>カ</t>
    </rPh>
    <rPh sb="11" eb="15">
      <t>ショルイサクセイ</t>
    </rPh>
    <rPh sb="17" eb="19">
      <t>タイオウ</t>
    </rPh>
    <rPh sb="19" eb="20">
      <t>カ</t>
    </rPh>
    <phoneticPr fontId="1"/>
  </si>
  <si>
    <t xml:space="preserve">VISA,　JCB,　Master,　DiscoverAmerican Express、Diners Club、　Discover、MUFG, Union Pay、　JCB premo , </t>
    <phoneticPr fontId="1"/>
  </si>
  <si>
    <t>PayPay,  アリペイ、WeChat Pay 、AuPay</t>
    <phoneticPr fontId="1"/>
  </si>
  <si>
    <t>EN:月曜 9:30-17:00</t>
    <phoneticPr fontId="1"/>
  </si>
  <si>
    <t>こうゆうクリニック</t>
  </si>
  <si>
    <t>koyu clinic</t>
  </si>
  <si>
    <t>800-0028</t>
  </si>
  <si>
    <t>福岡県北九州市門司区下二十町4-21</t>
    <rPh sb="0" eb="3">
      <t>フクオカケン</t>
    </rPh>
    <rPh sb="3" eb="7">
      <t>キタキュウシュウシ</t>
    </rPh>
    <rPh sb="7" eb="10">
      <t>モジク</t>
    </rPh>
    <rPh sb="10" eb="14">
      <t>シモニジッチョウ</t>
    </rPh>
    <phoneticPr fontId="1"/>
  </si>
  <si>
    <t>4-21, moji-ku,kitakyushushi, fukuoka prefecture, 804-0092</t>
  </si>
  <si>
    <t>093-381-1294</t>
  </si>
  <si>
    <t>月,火,木,金:
9:00-13-00, 15:00-18:00
水土:9:00-12:00
発熱外来
月,火,木,金:
9:00-18:00
水,土,日,祝:
9:00-14:00</t>
    <rPh sb="0" eb="1">
      <t>ゲツ</t>
    </rPh>
    <rPh sb="2" eb="3">
      <t>カ</t>
    </rPh>
    <rPh sb="4" eb="5">
      <t>モク</t>
    </rPh>
    <rPh sb="6" eb="7">
      <t>キン</t>
    </rPh>
    <rPh sb="33" eb="34">
      <t>スイ</t>
    </rPh>
    <rPh sb="34" eb="35">
      <t>ド</t>
    </rPh>
    <rPh sb="48" eb="50">
      <t>ハツネツ</t>
    </rPh>
    <rPh sb="50" eb="52">
      <t>ガイライ</t>
    </rPh>
    <rPh sb="53" eb="54">
      <t>ガツ</t>
    </rPh>
    <rPh sb="55" eb="56">
      <t>カ</t>
    </rPh>
    <rPh sb="57" eb="58">
      <t>モク</t>
    </rPh>
    <rPh sb="59" eb="60">
      <t>キン</t>
    </rPh>
    <rPh sb="73" eb="74">
      <t>スイ</t>
    </rPh>
    <rPh sb="75" eb="76">
      <t>ツチ</t>
    </rPh>
    <rPh sb="77" eb="78">
      <t>ヒ</t>
    </rPh>
    <rPh sb="79" eb="80">
      <t>シュク</t>
    </rPh>
    <phoneticPr fontId="1"/>
  </si>
  <si>
    <t>https://koyuclinic.ko-yu.or.jp/</t>
  </si>
  <si>
    <t>内科・循環器内科・糖尿病内科：EN</t>
    <rPh sb="0" eb="2">
      <t>ナイカ</t>
    </rPh>
    <rPh sb="3" eb="6">
      <t>ジュンカンキ</t>
    </rPh>
    <rPh sb="6" eb="8">
      <t>ナイカ</t>
    </rPh>
    <rPh sb="9" eb="12">
      <t>トウニョウビョウ</t>
    </rPh>
    <rPh sb="12" eb="14">
      <t>ナイカ</t>
    </rPh>
    <phoneticPr fontId="1"/>
  </si>
  <si>
    <t>非接触カード決済：楽天Edy、Suica, PASMO, ICOCA、Waon, nanacoなど
QRコード決済：アリペイ、WeChatPay、
LINE Payなど</t>
  </si>
  <si>
    <t>こうゆうファミリークリニック</t>
  </si>
  <si>
    <t>koyu family clinic</t>
  </si>
  <si>
    <t>804-
0092</t>
  </si>
  <si>
    <t>福岡県北九州市戸畑区小芝1-1-32</t>
    <rPh sb="0" eb="3">
      <t>フクオカケン</t>
    </rPh>
    <rPh sb="3" eb="7">
      <t>キタキュウシュウシ</t>
    </rPh>
    <rPh sb="7" eb="10">
      <t>トバタク</t>
    </rPh>
    <rPh sb="10" eb="12">
      <t>コシバ</t>
    </rPh>
    <phoneticPr fontId="1"/>
  </si>
  <si>
    <t>1-1-32, tobata-ku,kitakyushushi, fukuoka prefecture, 804-0092</t>
  </si>
  <si>
    <t>093-873-5155</t>
  </si>
  <si>
    <t>月,火,木,金:
9:00-12-00, 14:00-18:00
土:9:00-13:00
発熱外来
月,火,木,金:
9:00-18:00
土,日,祝:
10:00-14:00</t>
    <rPh sb="0" eb="1">
      <t>ゲツ</t>
    </rPh>
    <rPh sb="2" eb="3">
      <t>カ</t>
    </rPh>
    <rPh sb="4" eb="5">
      <t>モク</t>
    </rPh>
    <rPh sb="6" eb="7">
      <t>キン</t>
    </rPh>
    <rPh sb="33" eb="34">
      <t>ド</t>
    </rPh>
    <rPh sb="47" eb="49">
      <t>ハツネツ</t>
    </rPh>
    <rPh sb="49" eb="51">
      <t>ガイライ</t>
    </rPh>
    <rPh sb="52" eb="53">
      <t>ガツ</t>
    </rPh>
    <rPh sb="54" eb="55">
      <t>カ</t>
    </rPh>
    <rPh sb="56" eb="57">
      <t>モク</t>
    </rPh>
    <rPh sb="58" eb="59">
      <t>キン</t>
    </rPh>
    <rPh sb="72" eb="73">
      <t>ツチ</t>
    </rPh>
    <rPh sb="74" eb="75">
      <t>ヒ</t>
    </rPh>
    <rPh sb="76" eb="77">
      <t>シュク</t>
    </rPh>
    <phoneticPr fontId="1"/>
  </si>
  <si>
    <t>https://koyufamilyclinic.com</t>
  </si>
  <si>
    <t>内科・循環器内科・糖尿病内科：EN、FR</t>
    <rPh sb="0" eb="2">
      <t>ナイカ</t>
    </rPh>
    <rPh sb="3" eb="6">
      <t>ジュンカンキ</t>
    </rPh>
    <rPh sb="6" eb="8">
      <t>ナイカ</t>
    </rPh>
    <rPh sb="9" eb="12">
      <t>トウニョウビョウ</t>
    </rPh>
    <rPh sb="12" eb="14">
      <t>ナイカ</t>
    </rPh>
    <phoneticPr fontId="1"/>
  </si>
  <si>
    <t>いずみ歯科クリニック</t>
  </si>
  <si>
    <t>Izumi　Dental　Clinic</t>
  </si>
  <si>
    <t>803-0814</t>
    <phoneticPr fontId="1"/>
  </si>
  <si>
    <t>福岡県北九州市小倉北区大手町3-1-2F</t>
    <rPh sb="0" eb="2">
      <t>フクオカケン</t>
    </rPh>
    <rPh sb="2" eb="6">
      <t>キタキュウシュウシ</t>
    </rPh>
    <rPh sb="6" eb="10">
      <t>コクラキタク</t>
    </rPh>
    <rPh sb="10" eb="13">
      <t>オオテマチ</t>
    </rPh>
    <phoneticPr fontId="1"/>
  </si>
  <si>
    <t>3-1-2F,ootemachi,kokurakitaku,kitakyusyushi,fukuokaken,803-0814</t>
  </si>
  <si>
    <t>093-582-5800</t>
  </si>
  <si>
    <t>月、火、木、金：9：00-13：00，14：00-18：00　土：9：00-13：00、14：00-17：00第一日曜日10：00-15：00</t>
    <rPh sb="1" eb="2">
      <t>カ</t>
    </rPh>
    <rPh sb="3" eb="4">
      <t>モク</t>
    </rPh>
    <rPh sb="5" eb="6">
      <t>キン</t>
    </rPh>
    <rPh sb="31" eb="32">
      <t>ド</t>
    </rPh>
    <rPh sb="55" eb="57">
      <t>ダイイチ</t>
    </rPh>
    <rPh sb="57" eb="60">
      <t>ニチヨウビ</t>
    </rPh>
    <phoneticPr fontId="1"/>
  </si>
  <si>
    <t>http://www.izumi-dent.net(日本語）</t>
  </si>
  <si>
    <t>歯科、小児歯科、矯正歯科、歯科口腔外科：EN</t>
    <rPh sb="0" eb="1">
      <t>シカ</t>
    </rPh>
    <rPh sb="2" eb="6">
      <t>ショウニシカ</t>
    </rPh>
    <rPh sb="7" eb="11">
      <t>キョウセイシカ</t>
    </rPh>
    <rPh sb="12" eb="18">
      <t>シカコウクウゲカ</t>
    </rPh>
    <phoneticPr fontId="1"/>
  </si>
  <si>
    <t>VISA,JCB,AMEXマスター、ダイナーズ
※自由診療のみ使用可</t>
    <rPh sb="26" eb="30">
      <t>ジユウシンリョウ</t>
    </rPh>
    <rPh sb="32" eb="34">
      <t>シヨウ</t>
    </rPh>
    <rPh sb="34" eb="35">
      <t>カ</t>
    </rPh>
    <phoneticPr fontId="1"/>
  </si>
  <si>
    <t>交通系IC、ユニオンペイ、クイックペイ、ワオン、ナナコ、iD
※自由診療のみ使用可</t>
    <rPh sb="33" eb="37">
      <t>ジユウシンリョウ</t>
    </rPh>
    <rPh sb="39" eb="41">
      <t>シヨウ</t>
    </rPh>
    <rPh sb="41" eb="42">
      <t>カ</t>
    </rPh>
    <phoneticPr fontId="1"/>
  </si>
  <si>
    <t>歯科診療所</t>
    <rPh sb="0" eb="1">
      <t>シカ</t>
    </rPh>
    <rPh sb="1" eb="3">
      <t>シンリョウショ</t>
    </rPh>
    <phoneticPr fontId="1"/>
  </si>
  <si>
    <t>高田歯科医院</t>
    <rPh sb="0" eb="6">
      <t>タカダシカイイン</t>
    </rPh>
    <phoneticPr fontId="1"/>
  </si>
  <si>
    <t>Takada Dental Clinic</t>
  </si>
  <si>
    <t>805-0050</t>
  </si>
  <si>
    <t>福岡県北九州市八幡東区春の町5丁目7-5</t>
    <rPh sb="0" eb="7">
      <t>フクオカケンキタキュウシュウシ</t>
    </rPh>
    <rPh sb="7" eb="11">
      <t>ヤハタヒガシク</t>
    </rPh>
    <rPh sb="11" eb="12">
      <t>ハル</t>
    </rPh>
    <rPh sb="13" eb="14">
      <t>マチ</t>
    </rPh>
    <rPh sb="15" eb="17">
      <t>チョウメ</t>
    </rPh>
    <phoneticPr fontId="1"/>
  </si>
  <si>
    <t xml:space="preserve">5-7-5 Harunomachi,Yahatahigasiｰku,Kitakyushu City,Fukuoka  </t>
  </si>
  <si>
    <t>093-671-3382</t>
  </si>
  <si>
    <t>月-金:午前9:00-12:15　午後14:00-18:15
土: 9:00-11:00</t>
    <rPh sb="4" eb="6">
      <t>ゴゼン</t>
    </rPh>
    <rPh sb="17" eb="19">
      <t>ゴゴ</t>
    </rPh>
    <phoneticPr fontId="1"/>
  </si>
  <si>
    <t>https://www.takada-shika.info/</t>
  </si>
  <si>
    <t>非接触カード決済：ID、楽天Edy、Suica, PASMO, ICOCA、Waon, nanacoなど
QRコード決済：アリペイ、paypay、
LINE Payなど</t>
  </si>
  <si>
    <t>医療法人 恵祐会　しんまち歯科クリニック</t>
    <rPh sb="0" eb="8">
      <t>イ</t>
    </rPh>
    <phoneticPr fontId="1"/>
  </si>
  <si>
    <t>Shinmachi Dental Clinic</t>
    <phoneticPr fontId="1"/>
  </si>
  <si>
    <t>800-0226</t>
    <phoneticPr fontId="1"/>
  </si>
  <si>
    <t>福岡県北九州市小倉南区田原新町２－４－１６</t>
    <phoneticPr fontId="1"/>
  </si>
  <si>
    <t>2-4-16,Taharashinmachi,Kokuraminami-Ku,Kitakyushu-City, Fukuoka,800-0226,JAPAN</t>
    <phoneticPr fontId="1"/>
  </si>
  <si>
    <t>093-475-3830</t>
    <phoneticPr fontId="1"/>
  </si>
  <si>
    <t>医療法人 恵祐会　新小文字歯科クリニック</t>
    <rPh sb="0" eb="8">
      <t>イ</t>
    </rPh>
    <rPh sb="9" eb="13">
      <t>シンコモンジ</t>
    </rPh>
    <phoneticPr fontId="1"/>
  </si>
  <si>
    <t>Shinkomonji Dental Clinic</t>
    <phoneticPr fontId="1"/>
  </si>
  <si>
    <t>800-0057</t>
    <phoneticPr fontId="1"/>
  </si>
  <si>
    <t>福岡県北九州市門司区大里新町３－８</t>
    <phoneticPr fontId="1"/>
  </si>
  <si>
    <t>3-8,Dairishinmachi,Moji-ku,Kitakyushu-city,Fukuoka,800-0057,JAPAN</t>
    <phoneticPr fontId="1"/>
  </si>
  <si>
    <t>093-372-3939</t>
    <phoneticPr fontId="1"/>
  </si>
  <si>
    <t>母里歯科医院</t>
    <rPh sb="0" eb="4">
      <t>ハハサト</t>
    </rPh>
    <rPh sb="4" eb="6">
      <t>イイn</t>
    </rPh>
    <phoneticPr fontId="1"/>
  </si>
  <si>
    <t>Bori Dentai Clinic</t>
    <phoneticPr fontId="1"/>
  </si>
  <si>
    <t>802-0801</t>
    <phoneticPr fontId="1"/>
  </si>
  <si>
    <t>福岡県北九州市小倉南区富士見2-2-2</t>
    <rPh sb="0" eb="1">
      <t>フクオカ</t>
    </rPh>
    <rPh sb="7" eb="14">
      <t>コクラ</t>
    </rPh>
    <phoneticPr fontId="1"/>
  </si>
  <si>
    <t>2-2-2,Huzimi,Kokuraminamiku,Kitakyusyusi,Hukuokakenn,802-0801,Japan</t>
    <phoneticPr fontId="1"/>
  </si>
  <si>
    <t>093-931-1028</t>
    <phoneticPr fontId="1"/>
  </si>
  <si>
    <t>月-土9:30-12:
30 14:30-18:30 水土午後休診・日祝日休診</t>
    <rPh sb="0" eb="1">
      <t xml:space="preserve">ゲツ </t>
    </rPh>
    <rPh sb="2" eb="3">
      <t>ツティ</t>
    </rPh>
    <rPh sb="27" eb="28">
      <t xml:space="preserve">ミズ </t>
    </rPh>
    <rPh sb="28" eb="29">
      <t xml:space="preserve"> </t>
    </rPh>
    <rPh sb="29" eb="33">
      <t>g</t>
    </rPh>
    <rPh sb="34" eb="35">
      <t xml:space="preserve">ニチ </t>
    </rPh>
    <rPh sb="37" eb="39">
      <t>キュウ</t>
    </rPh>
    <phoneticPr fontId="1"/>
  </si>
  <si>
    <t>歯科：EN</t>
    <rPh sb="0" eb="2">
      <t xml:space="preserve">シカ </t>
    </rPh>
    <phoneticPr fontId="1"/>
  </si>
  <si>
    <t>無</t>
    <rPh sb="0" eb="1">
      <t xml:space="preserve">ナシ </t>
    </rPh>
    <phoneticPr fontId="1"/>
  </si>
  <si>
    <t>上田歯科医院</t>
    <rPh sb="0" eb="6">
      <t>ウエダシカイイン</t>
    </rPh>
    <phoneticPr fontId="1"/>
  </si>
  <si>
    <t>Ueda Dental Clinic</t>
    <phoneticPr fontId="1"/>
  </si>
  <si>
    <t>802-0841</t>
    <phoneticPr fontId="1"/>
  </si>
  <si>
    <t>福岡県北九州市小倉南区北方１丁目１２－４０　第一菊ビル２階</t>
    <rPh sb="0" eb="7">
      <t>フクオカケンキタキュウシュウシ</t>
    </rPh>
    <rPh sb="7" eb="11">
      <t>コクラミナミク</t>
    </rPh>
    <rPh sb="11" eb="13">
      <t>キタガタ</t>
    </rPh>
    <rPh sb="14" eb="16">
      <t>チョウメ</t>
    </rPh>
    <rPh sb="22" eb="24">
      <t>ダイイチ</t>
    </rPh>
    <rPh sb="24" eb="25">
      <t>キク</t>
    </rPh>
    <rPh sb="28" eb="29">
      <t>カイ</t>
    </rPh>
    <phoneticPr fontId="1"/>
  </si>
  <si>
    <t>2nd floor, Daiichi Kiku Building, 1-12-40 Kitakata, Kokuraminami-ku, Kitakyushu-shi, Fukuoka,802-0841</t>
    <phoneticPr fontId="1"/>
  </si>
  <si>
    <t>093-921-1806</t>
    <phoneticPr fontId="1"/>
  </si>
  <si>
    <t>月・火・木・金9：00-18：00（お昼休み12:30-14:00)、水9:00-12:30（治療のみ）、土(9:00-17:00)</t>
    <rPh sb="2" eb="3">
      <t>カ</t>
    </rPh>
    <rPh sb="4" eb="5">
      <t>モク</t>
    </rPh>
    <rPh sb="6" eb="7">
      <t>キン</t>
    </rPh>
    <rPh sb="19" eb="20">
      <t>ヒル</t>
    </rPh>
    <rPh sb="20" eb="21">
      <t>ヤス</t>
    </rPh>
    <rPh sb="35" eb="36">
      <t>スイ</t>
    </rPh>
    <rPh sb="47" eb="49">
      <t>チリョウ</t>
    </rPh>
    <rPh sb="53" eb="54">
      <t>ツチ</t>
    </rPh>
    <phoneticPr fontId="1"/>
  </si>
  <si>
    <t>保険診療（×）、自費診療(VISA,MASTER,AMEX,JCB）</t>
    <rPh sb="0" eb="4">
      <t>ホケンシンリョウ</t>
    </rPh>
    <rPh sb="8" eb="12">
      <t>ジヒシンリョウ</t>
    </rPh>
    <phoneticPr fontId="1"/>
  </si>
  <si>
    <t>PayPay、LINEPay</t>
    <phoneticPr fontId="1"/>
  </si>
  <si>
    <t>EN/診療時間内</t>
    <rPh sb="3" eb="8">
      <t>シンリョウジカンナイ</t>
    </rPh>
    <phoneticPr fontId="1"/>
  </si>
  <si>
    <t>愛デンタルクリニック</t>
    <rPh sb="0" eb="1">
      <t>アイ</t>
    </rPh>
    <phoneticPr fontId="1"/>
  </si>
  <si>
    <t>Ai dental clinic</t>
  </si>
  <si>
    <t>806-0023</t>
  </si>
  <si>
    <t>福岡県北九州市八幡西区八千代町4-26</t>
    <rPh sb="0" eb="3">
      <t>フクオカケン</t>
    </rPh>
    <rPh sb="3" eb="7">
      <t>キタキュウシュウシ</t>
    </rPh>
    <rPh sb="7" eb="11">
      <t>ヤハタニシク</t>
    </rPh>
    <rPh sb="11" eb="15">
      <t>ヤチヨマチ</t>
    </rPh>
    <phoneticPr fontId="1"/>
  </si>
  <si>
    <t>4-26,Yachiyo-machi,Kitakyusyu-shi,Fukuoka 806-0023</t>
  </si>
  <si>
    <t>093-621-4182</t>
  </si>
  <si>
    <t>【月火木金】9:00-18:00【土】9:00-12:30</t>
    <rPh sb="1" eb="2">
      <t>ゲツ</t>
    </rPh>
    <rPh sb="2" eb="3">
      <t>カ</t>
    </rPh>
    <rPh sb="3" eb="4">
      <t>モク</t>
    </rPh>
    <rPh sb="4" eb="5">
      <t>キン</t>
    </rPh>
    <rPh sb="17" eb="18">
      <t>ド</t>
    </rPh>
    <phoneticPr fontId="1"/>
  </si>
  <si>
    <t>https://www.aidentalclinic.jp</t>
    <phoneticPr fontId="1"/>
  </si>
  <si>
    <t>JCB、VISA、Mastercard、American Express、Diners Club（自由診療のみ使用可）</t>
    <rPh sb="49" eb="53">
      <t>ジユウシンリョウ</t>
    </rPh>
    <rPh sb="55" eb="57">
      <t>シヨウ</t>
    </rPh>
    <rPh sb="57" eb="58">
      <t>カ</t>
    </rPh>
    <phoneticPr fontId="1"/>
  </si>
  <si>
    <t>ふくおか国際医療サポートセンター活用</t>
  </si>
  <si>
    <t>けいデンタルクリニック</t>
    <phoneticPr fontId="1"/>
  </si>
  <si>
    <t>Kei Dantal Clinic</t>
    <phoneticPr fontId="1"/>
  </si>
  <si>
    <t>800-0233</t>
    <phoneticPr fontId="1"/>
  </si>
  <si>
    <t>福岡県北九州市小倉南区朽網西5-4-6</t>
    <rPh sb="0" eb="3">
      <t>フクオカケン</t>
    </rPh>
    <rPh sb="3" eb="7">
      <t>キタキュウシュウシ</t>
    </rPh>
    <rPh sb="7" eb="11">
      <t>コクラミナミク</t>
    </rPh>
    <rPh sb="11" eb="14">
      <t>クサミニシ</t>
    </rPh>
    <phoneticPr fontId="1"/>
  </si>
  <si>
    <t xml:space="preserve">
5-4-6 Kusaminishi, Kokuraminami-ku, Kitakyushu-shi
Fukuoka, 800-0233, Japan</t>
    <phoneticPr fontId="1"/>
  </si>
  <si>
    <t>093-474-1184</t>
    <phoneticPr fontId="1"/>
  </si>
  <si>
    <t xml:space="preserve">月-金
9:00-12:30/
14:00-18:00
土
9:00-13:30
</t>
    <rPh sb="0" eb="1">
      <t>ゲツ</t>
    </rPh>
    <rPh sb="2" eb="3">
      <t>キン</t>
    </rPh>
    <rPh sb="28" eb="29">
      <t>ド</t>
    </rPh>
    <phoneticPr fontId="1"/>
  </si>
  <si>
    <t>VISA、MASTER、AMEX、JCB、DinertsClub、Discover、中国銀聯</t>
    <phoneticPr fontId="1"/>
  </si>
  <si>
    <t>社会医療法人陽明会　小波瀬病院</t>
    <rPh sb="0" eb="2">
      <t>シャカイ</t>
    </rPh>
    <rPh sb="2" eb="4">
      <t>イリョウ</t>
    </rPh>
    <rPh sb="4" eb="6">
      <t>ホウジン</t>
    </rPh>
    <rPh sb="6" eb="8">
      <t>ヨウメイ</t>
    </rPh>
    <rPh sb="8" eb="9">
      <t>カイ</t>
    </rPh>
    <rPh sb="10" eb="11">
      <t>ショウ</t>
    </rPh>
    <rPh sb="11" eb="12">
      <t>ナミ</t>
    </rPh>
    <rPh sb="12" eb="13">
      <t>セ</t>
    </rPh>
    <rPh sb="13" eb="15">
      <t>ビョウイン</t>
    </rPh>
    <phoneticPr fontId="1"/>
  </si>
  <si>
    <t>OBASE Hospital</t>
    <phoneticPr fontId="1"/>
  </si>
  <si>
    <t>800-0344</t>
    <phoneticPr fontId="1"/>
  </si>
  <si>
    <t>福岡県京都郡苅田町大字新津1598番地</t>
    <rPh sb="0" eb="3">
      <t>フクオカケン</t>
    </rPh>
    <rPh sb="3" eb="6">
      <t>ミヤコグン</t>
    </rPh>
    <rPh sb="6" eb="9">
      <t>カンダマチ</t>
    </rPh>
    <rPh sb="9" eb="11">
      <t>オオアザ</t>
    </rPh>
    <rPh sb="11" eb="13">
      <t>アラツ</t>
    </rPh>
    <rPh sb="17" eb="19">
      <t>バンチ</t>
    </rPh>
    <phoneticPr fontId="1"/>
  </si>
  <si>
    <t>1598,Aratsu,Kannda,Miyakogunn,Fukuoka,      800-0344 japan</t>
    <phoneticPr fontId="1"/>
  </si>
  <si>
    <t>0930-24-5211</t>
    <phoneticPr fontId="1"/>
  </si>
  <si>
    <t>月-金:9:00-12:00</t>
    <phoneticPr fontId="1"/>
  </si>
  <si>
    <t>救急科 、内科、脳神経外科、整形外科
※ふくサポ(コールセンター)利用により、各科 21 言語対応可（EN、ZH、KO、TH、VI、ID、TL、NE、MS、ES、PT、DE、FR、IT、RU、KM、MY、SI、MN、HI、BN）</t>
    <phoneticPr fontId="1"/>
  </si>
  <si>
    <t>非接触カード決済：楽天Edy、Suica, PASMO, ICOCA、Waon, nanacoなど
QRコード決済：PayPay、Rpay、auPay、メルpayなど</t>
    <phoneticPr fontId="1"/>
  </si>
  <si>
    <t>医療法人 恵祐会　かんだ歯科クリニック</t>
    <rPh sb="0" eb="8">
      <t>イ</t>
    </rPh>
    <phoneticPr fontId="1"/>
  </si>
  <si>
    <t>Kanda Dental Clinic</t>
    <phoneticPr fontId="1"/>
  </si>
  <si>
    <t>800-0352</t>
    <phoneticPr fontId="1"/>
  </si>
  <si>
    <t>福岡県京都郡苅田町富久町１－２－１</t>
    <phoneticPr fontId="1"/>
  </si>
  <si>
    <t>1-2-1,Tomihisa-Cho,Kanda-Machi,Miyako-Gun,Fukuoka,800-0352,JAPAN</t>
    <phoneticPr fontId="1"/>
  </si>
  <si>
    <t>093-435-1033</t>
    <phoneticPr fontId="1"/>
  </si>
  <si>
    <t>824-0026</t>
    <phoneticPr fontId="1"/>
  </si>
  <si>
    <t>福岡県行橋市道場寺１４０９－５</t>
    <phoneticPr fontId="1"/>
  </si>
  <si>
    <t>1409-5,Doujyouji,Yukuhashi-City,Fukuoka,824-0026,JAPAN</t>
    <phoneticPr fontId="1"/>
  </si>
  <si>
    <t>0930-25-0012</t>
    <phoneticPr fontId="1"/>
  </si>
  <si>
    <t>41佐賀県</t>
    <phoneticPr fontId="10"/>
  </si>
  <si>
    <t>済生会唐津病院</t>
  </si>
  <si>
    <t>SaiseikaiKaratsuHospital</t>
  </si>
  <si>
    <t>847-0852</t>
  </si>
  <si>
    <t>佐賀県唐津市元旗町817番地</t>
    <rPh sb="13" eb="14">
      <t>チ</t>
    </rPh>
    <phoneticPr fontId="9"/>
  </si>
  <si>
    <t>817,Motohata-machi,KaratsuCity,Saga,847-0852</t>
  </si>
  <si>
    <t>0955-73-3175</t>
  </si>
  <si>
    <t xml:space="preserve">平日午前　8：00-11：30
平日午後　11：30-15：00
土曜午前のみ　8：00-11：30
※診療科によって受付時間・診療時間が異なる
※救急の場合はこの限りではない
</t>
    <phoneticPr fontId="1"/>
  </si>
  <si>
    <t>http://www.saiseikai-karatsu.com(日本語)</t>
  </si>
  <si>
    <t>内科：EN外科：EN脳神経外科：EN整形外科：EN</t>
    <phoneticPr fontId="1"/>
  </si>
  <si>
    <t>佐賀県多言語コールセンター</t>
    <rPh sb="0" eb="3">
      <t>サガケン</t>
    </rPh>
    <rPh sb="3" eb="6">
      <t>タゲンゴ</t>
    </rPh>
    <phoneticPr fontId="9"/>
  </si>
  <si>
    <t>機械通訳　７５言語対応
（POCKETALK(ポケトーク）双方向
翻訳機貸し出し）</t>
    <phoneticPr fontId="1"/>
  </si>
  <si>
    <t>地方独立行政法人佐賀県医療センター好生館</t>
    <phoneticPr fontId="1"/>
  </si>
  <si>
    <t>SAGA-KEN MEDICAL CENTRE KOSEIKAN</t>
    <phoneticPr fontId="1"/>
  </si>
  <si>
    <t>840-8571</t>
    <phoneticPr fontId="1"/>
  </si>
  <si>
    <t>佐賀県佐賀市嘉瀬町中原400番地</t>
    <phoneticPr fontId="9"/>
  </si>
  <si>
    <t>400KasemachiNakabaru,Saga,Saga,840-8571</t>
    <phoneticPr fontId="1"/>
  </si>
  <si>
    <t>0952-24-2171</t>
    <phoneticPr fontId="1"/>
  </si>
  <si>
    <t>平日／8:30～11:00（受付時間は診療科や曜日により異なる。救急外来24時間対応。）
土日／祝日：救急外来24時間対応</t>
    <rPh sb="0" eb="2">
      <t>ヘイジツ</t>
    </rPh>
    <rPh sb="45" eb="46">
      <t>ド</t>
    </rPh>
    <phoneticPr fontId="1"/>
  </si>
  <si>
    <t>http://www.koseikan.jp/(日本語)※「Language」より言語設定可能（2024/4現在英語・中国語(簡体字・繁体字)・韓国語・ヒンディ語・ネパール語・ベトナム語・インドネシア語・タガログ語 ）</t>
    <rPh sb="59" eb="62">
      <t>チュウゴクゴ</t>
    </rPh>
    <rPh sb="63" eb="66">
      <t>カンタイジ</t>
    </rPh>
    <rPh sb="67" eb="70">
      <t>ハンタイジ</t>
    </rPh>
    <rPh sb="72" eb="75">
      <t>カンコクゴ</t>
    </rPh>
    <rPh sb="80" eb="81">
      <t>ゴ</t>
    </rPh>
    <rPh sb="86" eb="87">
      <t>ゴ</t>
    </rPh>
    <rPh sb="92" eb="93">
      <t>ゴ</t>
    </rPh>
    <rPh sb="100" eb="101">
      <t>ゴ</t>
    </rPh>
    <rPh sb="106" eb="107">
      <t>ゴ</t>
    </rPh>
    <phoneticPr fontId="1"/>
  </si>
  <si>
    <t>総合内科:血液内科:膠原病・リウマチ内科:糖尿病代謝内科:腫瘍内科（臨床腫瘍科）:腎臓内科:消化器内科:消化器外科:肝臓・胆のう・膵臓内科:肝臓・胆のう・膵臓外科:呼吸器内科:呼吸器外科:脳神経内科:脳神経外科:泌尿器科:循環器内科:心臓血管外科:小児科:小児外科:整形外科（脊椎外科）:形成外科:皮膚科:産婦人科:緩和ケア科:精神科:耳鼻いんこう科:眼科:リハビリテーション科:放射線科:救急科:麻酔科:病理診断科:歯科口腔外科／EN:英語 ZH:中国語 KO:韓国語 TL:タガログ語 VI:ベトナム語 MS:マレー語  NE:ネパール語  ID:インドネシア語  PT:ポルトガル語 FR:フランス語  ES:スペイン語 RU:ロシア語 IT:イタリア語DE:ドイツ語 MY:ミャンマー語 TH:タイ語 KM:クメール語  MN:モンゴル語 SI:シンハラ語 HI:ヒンディー語 FA:ペルシャ語 AR:アラビア語 TA:タミル語 BN:ベンガル語 UK:ウクライナ語  TR:トルコ語 UR:ウルドゥー語 LO:ラオス語 zh-TW:台湾語 PRS:ダリー語 PS:パシュトー語</t>
    <rPh sb="209" eb="211">
      <t>エイゴ</t>
    </rPh>
    <rPh sb="212" eb="215">
      <t>チュウゴクゴ</t>
    </rPh>
    <phoneticPr fontId="1"/>
  </si>
  <si>
    <t>医療費後払いシステム(アルメックス)</t>
    <rPh sb="0" eb="3">
      <t>イリョウヒ</t>
    </rPh>
    <rPh sb="3" eb="5">
      <t>アトバラ</t>
    </rPh>
    <phoneticPr fontId="1"/>
  </si>
  <si>
    <t>第三次救急医療機関</t>
    <rPh sb="0" eb="3">
      <t>ダイサンジ</t>
    </rPh>
    <rPh sb="3" eb="5">
      <t>キュウキュウ</t>
    </rPh>
    <rPh sb="5" eb="7">
      <t>イリョウ</t>
    </rPh>
    <rPh sb="7" eb="9">
      <t>キカン</t>
    </rPh>
    <phoneticPr fontId="9"/>
  </si>
  <si>
    <t>相談支援センター</t>
    <rPh sb="0" eb="2">
      <t>ソウダン</t>
    </rPh>
    <rPh sb="2" eb="4">
      <t>シエン</t>
    </rPh>
    <phoneticPr fontId="1"/>
  </si>
  <si>
    <t>なし／平日：8:30～17:15</t>
    <phoneticPr fontId="1"/>
  </si>
  <si>
    <t>佐賀県国際交流協会</t>
    <rPh sb="0" eb="3">
      <t>サガケン</t>
    </rPh>
    <rPh sb="3" eb="5">
      <t>コクサイ</t>
    </rPh>
    <rPh sb="5" eb="7">
      <t>コウリュウ</t>
    </rPh>
    <rPh sb="7" eb="9">
      <t>キョウカイ</t>
    </rPh>
    <phoneticPr fontId="1"/>
  </si>
  <si>
    <t xml:space="preserve">英語、中国語、韓国語、タガログ語、ベトナム語、インドネシア語／平日：9:00～17:00 </t>
    <phoneticPr fontId="9"/>
  </si>
  <si>
    <r>
      <t>英語、中国語（広東語）、韓国語、ベトナム語、ポルトガル語、スペイン語、ロシア語、 タイ語／全日24時間                                                                                                                                                                                                                                                            タガログ語(フィリピン)、マレー語、ネパール語、インドネシア語、フランス語、</t>
    </r>
    <r>
      <rPr>
        <sz val="12"/>
        <color rgb="FFFF0000"/>
        <rFont val="ＭＳ Ｐゴシック"/>
        <family val="3"/>
        <charset val="128"/>
      </rPr>
      <t>イタリア語、ドイツ語、</t>
    </r>
    <r>
      <rPr>
        <sz val="12"/>
        <color theme="1"/>
        <rFont val="ＭＳ Ｐゴシック"/>
        <family val="3"/>
        <charset val="128"/>
      </rPr>
      <t>ミャンマー語、</t>
    </r>
    <r>
      <rPr>
        <sz val="12"/>
        <color rgb="FFFF0000"/>
        <rFont val="ＭＳ Ｐゴシック"/>
        <family val="3"/>
        <charset val="128"/>
      </rPr>
      <t>クメール語、</t>
    </r>
    <r>
      <rPr>
        <sz val="12"/>
        <color theme="1"/>
        <rFont val="ＭＳ Ｐゴシック"/>
        <family val="3"/>
        <charset val="128"/>
      </rPr>
      <t>モンゴル語、</t>
    </r>
    <r>
      <rPr>
        <sz val="12"/>
        <color rgb="FFFF0000"/>
        <rFont val="ＭＳ Ｐゴシック"/>
        <family val="3"/>
        <charset val="128"/>
      </rPr>
      <t>シンハラ語、</t>
    </r>
    <r>
      <rPr>
        <sz val="12"/>
        <color theme="1"/>
        <rFont val="ＭＳ Ｐゴシック"/>
        <family val="3"/>
        <charset val="128"/>
      </rPr>
      <t>ヒンディー語、ペルシャ語、</t>
    </r>
    <r>
      <rPr>
        <sz val="12"/>
        <color rgb="FFFF0000"/>
        <rFont val="ＭＳ Ｐゴシック"/>
        <family val="3"/>
        <charset val="128"/>
      </rPr>
      <t>アラビア語、タミル語、ベンガル語、ウクライナ語、トルコ語、ウルドゥー語、ラオス語、台湾語、ダリー語、パシュトー語 ／全日24時間だが希少言語のため2.3日前までに要予約。</t>
    </r>
    <rPh sb="456" eb="458">
      <t>キショウ</t>
    </rPh>
    <rPh sb="458" eb="460">
      <t>ゲンゴ</t>
    </rPh>
    <rPh sb="466" eb="467">
      <t>ニチ</t>
    </rPh>
    <rPh sb="467" eb="468">
      <t>マエ</t>
    </rPh>
    <rPh sb="471" eb="474">
      <t>ヨウヨヤク</t>
    </rPh>
    <phoneticPr fontId="9"/>
  </si>
  <si>
    <t>機械通訳　47ヵ国語対応（メディフォン、ez:commu(ｲｰｼﾞｰｺﾐｭ）双方向翻訳機貸し出し)　多言語コールセンター 22ヵ国語</t>
    <rPh sb="0" eb="2">
      <t>キカイ</t>
    </rPh>
    <rPh sb="2" eb="4">
      <t>ツウヤク</t>
    </rPh>
    <rPh sb="8" eb="10">
      <t>コクゴ</t>
    </rPh>
    <rPh sb="10" eb="12">
      <t>タイオウ</t>
    </rPh>
    <rPh sb="38" eb="45">
      <t>ソウホウコウホンヤクキカ</t>
    </rPh>
    <rPh sb="46" eb="47">
      <t>ダ</t>
    </rPh>
    <rPh sb="50" eb="53">
      <t>タゲンゴ</t>
    </rPh>
    <rPh sb="64" eb="66">
      <t>コクゴ</t>
    </rPh>
    <phoneticPr fontId="1"/>
  </si>
  <si>
    <t>独立行政法人国立病院機構嬉野医療センター</t>
  </si>
  <si>
    <t>NationalHospitalOrganizationUreshinoMedicalCenter</t>
  </si>
  <si>
    <t>843-0393</t>
  </si>
  <si>
    <t>佐賀県嬉野市嬉野町大字下宿甲4760番地1</t>
    <rPh sb="13" eb="14">
      <t>コウ</t>
    </rPh>
    <phoneticPr fontId="1"/>
  </si>
  <si>
    <t>4760-1Shimojukukou,Ureshinomachi,Ureshino,Saga,843-0393</t>
    <phoneticPr fontId="1"/>
  </si>
  <si>
    <t>0954-43-1120</t>
  </si>
  <si>
    <t>月-金:8:30-11:00(救急外来24時間対応)★土日・祝：救急外来２４時間対応</t>
    <rPh sb="27" eb="29">
      <t>ドニチ</t>
    </rPh>
    <rPh sb="30" eb="31">
      <t>シュク</t>
    </rPh>
    <rPh sb="32" eb="34">
      <t>キュウキュウ</t>
    </rPh>
    <rPh sb="34" eb="36">
      <t>ガイライ</t>
    </rPh>
    <rPh sb="38" eb="42">
      <t>ジカンタイオウ</t>
    </rPh>
    <phoneticPr fontId="9"/>
  </si>
  <si>
    <t>https://ureshino.hosp.go.jp/(日本語)</t>
    <phoneticPr fontId="1"/>
  </si>
  <si>
    <t>救急科：EN内科：EN小児科：EN外科：EN</t>
    <phoneticPr fontId="1"/>
  </si>
  <si>
    <t>第三次救急医療機関</t>
    <rPh sb="1" eb="2">
      <t>３</t>
    </rPh>
    <phoneticPr fontId="10"/>
  </si>
  <si>
    <t>山元記念病院</t>
    <phoneticPr fontId="1"/>
  </si>
  <si>
    <t>Yamamotomemorialhospital</t>
  </si>
  <si>
    <t>848-0031</t>
  </si>
  <si>
    <t>佐賀県伊万里市二里町八谷搦88-4</t>
  </si>
  <si>
    <t>88-4NirichoHachiyagarami,Imari,Saga,848-0031</t>
  </si>
  <si>
    <t>0955-23-2166</t>
  </si>
  <si>
    <t>平日:8:30-16:00</t>
    <rPh sb="0" eb="2">
      <t>ヘイジツ</t>
    </rPh>
    <phoneticPr fontId="9"/>
  </si>
  <si>
    <t>http://www.kenjin-kai.com(日本語)</t>
  </si>
  <si>
    <t>外科・内科：EN、中国語
外科：EN、ZH</t>
    <rPh sb="0" eb="2">
      <t>ゲカ</t>
    </rPh>
    <rPh sb="3" eb="5">
      <t>ナイカ</t>
    </rPh>
    <rPh sb="9" eb="12">
      <t>チュウゴクゴ</t>
    </rPh>
    <phoneticPr fontId="9"/>
  </si>
  <si>
    <t>第二次救急医療機関</t>
    <rPh sb="0" eb="9">
      <t>ダイニジキュウキュウイリョウキカン</t>
    </rPh>
    <phoneticPr fontId="9"/>
  </si>
  <si>
    <t>英語・中国語　8：30～17：00</t>
    <rPh sb="0" eb="2">
      <t>エイゴ</t>
    </rPh>
    <rPh sb="3" eb="6">
      <t>チュウゴクゴ</t>
    </rPh>
    <phoneticPr fontId="9"/>
  </si>
  <si>
    <t>医療法人春陽会　上村病院</t>
    <rPh sb="0" eb="2">
      <t>イリョウ</t>
    </rPh>
    <rPh sb="2" eb="4">
      <t>ホウジン</t>
    </rPh>
    <rPh sb="4" eb="6">
      <t>シュンヨウ</t>
    </rPh>
    <rPh sb="6" eb="7">
      <t>カイ</t>
    </rPh>
    <rPh sb="8" eb="10">
      <t>ウエムラ</t>
    </rPh>
    <rPh sb="10" eb="12">
      <t>ビョウイン</t>
    </rPh>
    <phoneticPr fontId="9"/>
  </si>
  <si>
    <t>UEMURA HOSPITAL</t>
  </si>
  <si>
    <t>849-0913</t>
  </si>
  <si>
    <t>佐賀県佐賀市兵庫町大字渕1903番地1</t>
    <rPh sb="0" eb="3">
      <t>サガケン</t>
    </rPh>
    <rPh sb="3" eb="6">
      <t>サガシ</t>
    </rPh>
    <rPh sb="6" eb="9">
      <t>ヒョウゴマチ</t>
    </rPh>
    <rPh sb="9" eb="11">
      <t>オオアザ</t>
    </rPh>
    <rPh sb="11" eb="12">
      <t>フチ</t>
    </rPh>
    <rPh sb="16" eb="18">
      <t>バンチ</t>
    </rPh>
    <phoneticPr fontId="9"/>
  </si>
  <si>
    <t>Hyogomachifuchi,saga,saga</t>
  </si>
  <si>
    <t>0952-33-0099</t>
  </si>
  <si>
    <t>月-金:8:30-17:00★土:8:30-11:30★救急の場合はこの限りではない</t>
    <rPh sb="28" eb="30">
      <t>キュウキュウ</t>
    </rPh>
    <rPh sb="31" eb="33">
      <t>バアイ</t>
    </rPh>
    <rPh sb="36" eb="37">
      <t>カギ</t>
    </rPh>
    <phoneticPr fontId="9"/>
  </si>
  <si>
    <t>https://shunyoukai.jp/（日本語）</t>
    <rPh sb="23" eb="26">
      <t>ニホンゴ</t>
    </rPh>
    <phoneticPr fontId="9"/>
  </si>
  <si>
    <t>救急科：英語他言語については多言語通訳コールセンターで対応可能な言語であれば可能</t>
    <rPh sb="0" eb="2">
      <t>キュウキュウ</t>
    </rPh>
    <rPh sb="2" eb="3">
      <t>カ</t>
    </rPh>
    <rPh sb="4" eb="6">
      <t>エイゴ</t>
    </rPh>
    <rPh sb="6" eb="9">
      <t>タゲンゴ</t>
    </rPh>
    <rPh sb="14" eb="17">
      <t>タゲンゴ</t>
    </rPh>
    <rPh sb="17" eb="19">
      <t>ツウヤク</t>
    </rPh>
    <rPh sb="27" eb="29">
      <t>タイオウ</t>
    </rPh>
    <rPh sb="29" eb="31">
      <t>カノウ</t>
    </rPh>
    <rPh sb="32" eb="34">
      <t>ゲンゴ</t>
    </rPh>
    <rPh sb="38" eb="40">
      <t>カノウ</t>
    </rPh>
    <phoneticPr fontId="9"/>
  </si>
  <si>
    <t>VISA,JCB,MasterCard,Nicos,AMEX</t>
    <phoneticPr fontId="1"/>
  </si>
  <si>
    <t>42長崎県</t>
    <phoneticPr fontId="10"/>
  </si>
  <si>
    <t>長崎大学病院</t>
  </si>
  <si>
    <t>Nagasaki University Hospital</t>
  </si>
  <si>
    <t>852-8501</t>
  </si>
  <si>
    <t>長崎県長崎市坂本１丁目７番１号</t>
  </si>
  <si>
    <t>1-7-1, Sakamoto, Nagasaki City, Nagasaki, 852-8501</t>
  </si>
  <si>
    <t>095-819-7200</t>
  </si>
  <si>
    <t>初診受付／8：30～11：00
再診受付時／予約制（急患は随時）
休診日：土･日･祝日･年末年始（12月29日～1月3日）</t>
  </si>
  <si>
    <t>http://www.mh.nagasaki-u.ac.jp/(日本語)
http://www.mh.nagasaki-u.ac.jp/en/(英語)</t>
  </si>
  <si>
    <t>(診療科)
内科、精神科、外科、整形外科、脳神経外科、小児科、皮膚科、
眼科、泌尿器科、産婦人科、耳鼻咽喉科、歯科、救急科、その他
(対応可能言語)
EN,ZH,KO,PT,ES,VI,TH,RU,TL,NE,ID,HI,FR,DE,IT,MS,KM,MN
（但し、タブレット端末による）</t>
    <rPh sb="51" eb="53">
      <t>インコウ</t>
    </rPh>
    <rPh sb="139" eb="141">
      <t>タンマツ</t>
    </rPh>
    <phoneticPr fontId="9"/>
  </si>
  <si>
    <t>DC、VISA、MASTER、AMEX、JCB、Diners Club、ＵＦＪカード、ニコスカード、ＭＵＦＧカード、銀聯</t>
    <phoneticPr fontId="1"/>
  </si>
  <si>
    <r>
      <t>タブレット端末を使用した音声・ビデオ通訳
平日9：00‐18:00:
HI
24時間365日:
EN,ZH,KO,PT,ES
,VI,TH,RU,TL,NE,ID</t>
    </r>
    <r>
      <rPr>
        <strike/>
        <sz val="12"/>
        <rFont val="ＭＳ Ｐゴシック"/>
        <family val="3"/>
        <charset val="128"/>
      </rPr>
      <t>,HI,</t>
    </r>
    <r>
      <rPr>
        <sz val="12"/>
        <rFont val="ＭＳ Ｐゴシック"/>
        <family val="3"/>
        <charset val="128"/>
      </rPr>
      <t xml:space="preserve">
FR,DE,IT,MS,KM,MN
（VI,TH,RU,TL,NE,ID</t>
    </r>
    <r>
      <rPr>
        <strike/>
        <sz val="12"/>
        <rFont val="ＭＳ Ｐゴシック"/>
        <family val="3"/>
        <charset val="128"/>
      </rPr>
      <t>,HI</t>
    </r>
    <r>
      <rPr>
        <sz val="12"/>
        <rFont val="ＭＳ Ｐゴシック"/>
        <family val="3"/>
        <charset val="128"/>
      </rPr>
      <t>のビデオ通訳は平日9：00‐18:00,FR,DE,IT,MS,KM,MNのビデオ通訳は不可）
長崎県多言語コールセンターによる対応24時間：EN,KO,ZH,TH,VI,ID,NE,TL,PT,ES,FR,DE,IT,RU,MS,MY,KM,MN,SI,HI,BN,UR</t>
    </r>
    <phoneticPr fontId="1"/>
  </si>
  <si>
    <t>タブレット端末を使用した機械翻訳
24時間:
EN,ZH,KO,PT,ES,VI,TH,RU,TL,NE,ID,HI,FR,DE,IT,MS,KM</t>
  </si>
  <si>
    <t>長崎みなとメディカルセンター</t>
    <phoneticPr fontId="9"/>
  </si>
  <si>
    <t>Nagasaki Harbor Medical Center</t>
  </si>
  <si>
    <t>850-8555</t>
  </si>
  <si>
    <t>長崎県長崎市新地町６番３９号</t>
    <phoneticPr fontId="9"/>
  </si>
  <si>
    <t>6-39, Shinchi-machi, Nagasaki City, Nagasaki, 850-8555</t>
  </si>
  <si>
    <t>095-822-3251</t>
  </si>
  <si>
    <t xml:space="preserve">https://nmh.jp/（日本語)
https://nmh.jp/foreign-languages/en/ (英語)
https://nmh.jp/foreign-languages/cs/(中国語・簡体字）
https://nmh.jp/foreign-languages/ct/（中国語・繫体字）
https://nmh.jp/foreign-languages/ko/(韓国語)
https://nmh.jp/foreign-languages/vi/(ベトナム語）
</t>
    <rPh sb="104" eb="107">
      <t>カンタイジ</t>
    </rPh>
    <rPh sb="146" eb="149">
      <t>チュウゴクゴ</t>
    </rPh>
    <rPh sb="150" eb="153">
      <t>ハンタイジ</t>
    </rPh>
    <phoneticPr fontId="9"/>
  </si>
  <si>
    <t>救急科：EN
内科：EN
外科：EN
小児科：EN
精神科：EN
皮膚科：EN
脳神経外科：EN
泌尿器科：EN
整形外科：EN
眼科：EN
耳鼻咽喉科：EN
産科：EN
婦人科：EN
歯科：EN</t>
    <phoneticPr fontId="9"/>
  </si>
  <si>
    <t>VISA、MASTER、MUFG、DC、UFJ、NICOS、中国銀聯、デビットカード、JCB、AMEX、DISCOVER、Diners</t>
  </si>
  <si>
    <t>月-金曜 8:45-17:00 :EN</t>
    <phoneticPr fontId="1"/>
  </si>
  <si>
    <t>通訳機器の利用（iPadによる遠隔通訳）
24時間365日対応：EN、ZH、KO、ES、PT
長崎県多言語コールセンターによる対応
24時間：EN、ZH、KO、TH、VI、ID、PT、ES、FR、RU、DE、IT、NE、TL、MS</t>
    <phoneticPr fontId="1"/>
  </si>
  <si>
    <t>翻訳機（ポケトーク）を導入している。【74言語対応】</t>
  </si>
  <si>
    <t>42長崎県</t>
  </si>
  <si>
    <t>済生会長崎病院</t>
    <phoneticPr fontId="9"/>
  </si>
  <si>
    <t>Saiseikai Nagasaki Hospital</t>
  </si>
  <si>
    <t>850-0003</t>
  </si>
  <si>
    <t>長崎県長崎市片淵2-5-1</t>
    <phoneticPr fontId="9"/>
  </si>
  <si>
    <t>2-5-1 Katahuchi,Nagasaki 850-0003</t>
  </si>
  <si>
    <t>095-826-9236</t>
  </si>
  <si>
    <t>http://www.nsaisei.or.jp/index.php (日本語)</t>
    <phoneticPr fontId="9"/>
  </si>
  <si>
    <t>救急科：EN
内科：EN
外科：EN
小児科：EN
皮膚科：EN
脳神経外科：EN
整形外科：EN
耳鼻咽喉科：EN
産婦人科：EN</t>
    <phoneticPr fontId="9"/>
  </si>
  <si>
    <t>VISA、MASTER、DC、UFJ、NICOS、DISCOVER、デビットカード、JCB、AMEX、MUFG、Diners</t>
    <phoneticPr fontId="1"/>
  </si>
  <si>
    <t>中国銀聯、iD、Redy、nanaco、WAON、交通系電子マネー、R Pay、ｄ払い、ＰａｙＰａｙ、ｍＰａｙ、auPAY</t>
    <rPh sb="25" eb="28">
      <t>コウツウケイ</t>
    </rPh>
    <rPh sb="28" eb="30">
      <t>デンシ</t>
    </rPh>
    <rPh sb="41" eb="42">
      <t>ハラ</t>
    </rPh>
    <phoneticPr fontId="1"/>
  </si>
  <si>
    <t>長崎県多言語コールセンターによる対応
24時間：EN、ZH、KO、TH、VI、ID、PT、ES、FR、RU、DE、IT、NE、TL、MS</t>
  </si>
  <si>
    <t>日本赤十字社長崎原爆病院</t>
    <rPh sb="0" eb="2">
      <t>ニホン</t>
    </rPh>
    <rPh sb="2" eb="5">
      <t>セキジュウジ</t>
    </rPh>
    <rPh sb="5" eb="6">
      <t>シャ</t>
    </rPh>
    <phoneticPr fontId="9"/>
  </si>
  <si>
    <t>Japanese Red Cross Society Nagasaki Genbaku Hospital</t>
    <phoneticPr fontId="1"/>
  </si>
  <si>
    <t>852-8511</t>
  </si>
  <si>
    <t>長崎市茂里町３－１５</t>
    <phoneticPr fontId="9"/>
  </si>
  <si>
    <t>3-15 Mori-machi,Nagasaki-shi,Nagasaki 852-8511,Japan</t>
    <phoneticPr fontId="1"/>
  </si>
  <si>
    <t>095-847-1511</t>
  </si>
  <si>
    <t>月-金（祝日除く）:
初診：8：30～11：00
再診：8：15～11：00
（救急外来24時間対応）</t>
    <phoneticPr fontId="9"/>
  </si>
  <si>
    <t>https://www.nagasaki-med.jrc.or.jp/index.php</t>
    <phoneticPr fontId="9"/>
  </si>
  <si>
    <t>内科、外科、整形外科、皮膚科、泌尿器科、婦人科、眼科、耳鼻咽喉科、その他：</t>
    <phoneticPr fontId="9"/>
  </si>
  <si>
    <t>VISA、MASTER、AMEX、JCB、Diners Club、Discover</t>
    <phoneticPr fontId="1"/>
  </si>
  <si>
    <t>長崎県多言語コールセンターによる対応
24時間：EN,ZH,KO,RU,ID,MS,ES,PT,FR,DE,TL,NE,VI,TH,IT,KM</t>
    <rPh sb="21" eb="23">
      <t>ジカン</t>
    </rPh>
    <phoneticPr fontId="9"/>
  </si>
  <si>
    <t>医)谷川放射線科胃腸科医院</t>
    <phoneticPr fontId="9"/>
  </si>
  <si>
    <t>TANIGAWA.clinic</t>
  </si>
  <si>
    <t>852-8137</t>
  </si>
  <si>
    <t>長崎県長崎市若葉町6－1</t>
    <phoneticPr fontId="9"/>
  </si>
  <si>
    <t xml:space="preserve">6-1 Wakaba, Nagasaki City </t>
  </si>
  <si>
    <t>095-844-0417</t>
  </si>
  <si>
    <t>月火木金曜、 8:30-18:00
水土、8:30－13：00　　 
日・祝日：休</t>
    <phoneticPr fontId="9"/>
  </si>
  <si>
    <t>https://tanigawa.clinic/ (日本語、英語)</t>
    <phoneticPr fontId="9"/>
  </si>
  <si>
    <t xml:space="preserve">内科：EN  ZH  FR  DE </t>
    <phoneticPr fontId="9"/>
  </si>
  <si>
    <t>月火木金曜、 8:30-18:00 :EN　ZH   FR   DE   
水土、8：30－13：00：EN  ZH  FR  DE　
以上　外国語を話す医師による対応　</t>
  </si>
  <si>
    <t>佐世保市総合医療センター</t>
    <phoneticPr fontId="1"/>
  </si>
  <si>
    <t>Sasebo City General Hospital</t>
  </si>
  <si>
    <t>857-8511</t>
  </si>
  <si>
    <t>長崎県佐世保市平瀬町9番地3</t>
  </si>
  <si>
    <t>9-3 Hirase-cho, Sasebo, Nagasaki</t>
  </si>
  <si>
    <t>0956-24-1515</t>
  </si>
  <si>
    <t>月-金:8:00-11:00（救急外来24時間対応）／
土日・祝日：救急外来24時間対応</t>
    <rPh sb="17" eb="19">
      <t>ガイライ</t>
    </rPh>
    <rPh sb="28" eb="30">
      <t>ドニチ</t>
    </rPh>
    <rPh sb="31" eb="33">
      <t>シュクジツ</t>
    </rPh>
    <rPh sb="34" eb="38">
      <t>キュウキュウガイライ</t>
    </rPh>
    <rPh sb="40" eb="42">
      <t>ジカン</t>
    </rPh>
    <rPh sb="42" eb="44">
      <t>タイオウ</t>
    </rPh>
    <phoneticPr fontId="9"/>
  </si>
  <si>
    <t xml:space="preserve">http://www.hospital.sasebo.nagasaki.jp（日本語）
http://www.hospital.sasebo.nagasaki.jp/category/english（英語）
http://www.hospital.sasebo.nagasaki.jp/category/chinese（中国語）
</t>
  </si>
  <si>
    <t>（診療科）
内科、呼吸器内科、消化器内科、循環器内科、脳神経内科、血液内科、腎臓内科、糖尿病・内分泌内科、リウマチ・膠原病内科、緩和ケア科、外科、呼吸器外科、消化器外科、乳腺外科、整形外科、リハビリテーション科、泌尿器科、脳神経外科、心臓血管外科、小児科、産婦人科、形成外科、皮膚科、眼科、耳鼻いんこう科、麻酔科、放射線科、歯科
（対応可能言語）EN,ZH,KO,PT,ES,VI,TH,RU,TL,NE,ID,FR,DE,IT,MS,KM,MN,MY,HI（但し、タブレット端末による）</t>
    <rPh sb="166" eb="168">
      <t>タイオウ</t>
    </rPh>
    <rPh sb="168" eb="170">
      <t>カノウ</t>
    </rPh>
    <rPh sb="170" eb="172">
      <t>ゲンゴ</t>
    </rPh>
    <rPh sb="230" eb="231">
      <t>タダ</t>
    </rPh>
    <rPh sb="238" eb="240">
      <t>タンマツ</t>
    </rPh>
    <phoneticPr fontId="9"/>
  </si>
  <si>
    <t>平日8:30～17:15　EN</t>
  </si>
  <si>
    <t>タブレット端末を利用した音声・(ビデオ)通訳
24時間：EN、ZH、KO、ES、PT、VI、TH、RU、TL、NE、ID、FR、DE、IT、MS、KM、MN、MY／
平日9:00～18:00：HI</t>
  </si>
  <si>
    <t>翻訳機(ポケトーク)を導入している。【74言語対応】</t>
  </si>
  <si>
    <t>長崎労災病院</t>
    <phoneticPr fontId="9"/>
  </si>
  <si>
    <t>Ｎagasaki  Rosai Hospital</t>
  </si>
  <si>
    <t>857-0134</t>
  </si>
  <si>
    <t>長崎県佐世保市瀬戸越2丁目12番5号</t>
    <phoneticPr fontId="9"/>
  </si>
  <si>
    <t>2-12-5,Setogoe,Sasebo,Nagasaki,857-0134</t>
  </si>
  <si>
    <t>0956-49-2191</t>
  </si>
  <si>
    <t>月-金:8:15-11:00(救急外来24時間対応）
土日・祝日：救急外来24時間対応</t>
    <rPh sb="40" eb="42">
      <t>ジカン</t>
    </rPh>
    <phoneticPr fontId="9"/>
  </si>
  <si>
    <t>https://nagasakih.johas.go.jp/</t>
    <phoneticPr fontId="1"/>
  </si>
  <si>
    <t>内科：EN
、循環器：EN
、外科：EN
、整形外科：EN
、形成外科：EN
、脳神経外科：EN
、皮膚科：EN
、泌尿器科：EN
、眼科：EN
、耳鼻咽喉科：EN
、麻酔科:EN</t>
    <rPh sb="7" eb="10">
      <t>ジュンカンキ</t>
    </rPh>
    <rPh sb="31" eb="33">
      <t>ケイセイ</t>
    </rPh>
    <rPh sb="33" eb="35">
      <t>ゲカ</t>
    </rPh>
    <rPh sb="84" eb="87">
      <t>マスイカ</t>
    </rPh>
    <phoneticPr fontId="9"/>
  </si>
  <si>
    <t>長崎県多言語コールセンターによる対応
24時間：EN,KR,CN,TH,VN,ID,NP,PH,PT,ES,FR,DE,IT,RU,MY,MM,KH,MN,LK,IN,BD,</t>
    <rPh sb="21" eb="23">
      <t>ジカン</t>
    </rPh>
    <phoneticPr fontId="1"/>
  </si>
  <si>
    <t>国家公務員共済組合連合会　佐世保共済病院</t>
  </si>
  <si>
    <t>Sasebo Kyosai Hospital</t>
  </si>
  <si>
    <t>857-8575</t>
  </si>
  <si>
    <t>長崎県佐世保市島地町10-17</t>
  </si>
  <si>
    <t>10-17,Shimanji,Sasebo,Nagasaki,857-8575</t>
  </si>
  <si>
    <t>0956-22-5136</t>
  </si>
  <si>
    <t>初診受付／8：00～11：00
再診受付時／予約制（急患は随時）
休診日：土･日･祝日･年末年始（12月29日～1月3日）</t>
  </si>
  <si>
    <t>https://sb.kkr.or.jp/(日本語)</t>
  </si>
  <si>
    <t>消化器内科、呼吸器内科、腎臓内科、循環器内科、糖尿病内科、腫瘍内科、整形外科、皮膚科、泌尿器科、眼科、産婦人科、耳鼻咽喉科、小児科、麻酔科、歯科口腔外科、放射線科、リハビリテーション科、 脳神経外科、病理診断科、消化器外科、乳腺外科、胸部外科、脳神経内科
（対応可能言語）
タブレット端末を利用した通訳
24時間：EN、ZH、KO、ES、PT</t>
    <rPh sb="122" eb="127">
      <t>ノウシンケイナイカ</t>
    </rPh>
    <phoneticPr fontId="1"/>
  </si>
  <si>
    <t>翻訳タブレット対応24時間／EN、ZH、KO、ES、PT</t>
  </si>
  <si>
    <t>独立行政法人国立病院機構長崎医療センター</t>
    <phoneticPr fontId="9"/>
  </si>
  <si>
    <t>National Hospital Organization Nagasaki Medical Center</t>
  </si>
  <si>
    <t>856-8562</t>
  </si>
  <si>
    <t>長崎県大村市久原2-1001-1</t>
    <phoneticPr fontId="9"/>
  </si>
  <si>
    <t>Kubara 2-1001-1,Omura,Nagasaki,Japan 856-8562</t>
  </si>
  <si>
    <t>0957-52-3121</t>
  </si>
  <si>
    <t>https://nagasaki-mc.hosp.go.jp/</t>
    <phoneticPr fontId="9"/>
  </si>
  <si>
    <t>救急科：EN
内科：EN
外科：EN
小児科：EN
産科婦人科：EN</t>
    <phoneticPr fontId="9"/>
  </si>
  <si>
    <t>市立大村市民病院</t>
    <phoneticPr fontId="9"/>
  </si>
  <si>
    <t>Omura municipal Hospital</t>
  </si>
  <si>
    <t>856-8561</t>
  </si>
  <si>
    <t>長崎県大村市古賀島町133-22</t>
    <phoneticPr fontId="9"/>
  </si>
  <si>
    <t>133-22 Kogashimamachi,Omuracity,Nagasaki 856-8561</t>
  </si>
  <si>
    <t>0957- 52-2161</t>
  </si>
  <si>
    <t>月-金:8:30-12:00（救急外来24時間対応)
土日・祝日：救急外来24時間対応</t>
    <phoneticPr fontId="9"/>
  </si>
  <si>
    <t>https//omura. jadecom.or.jp（日本語）</t>
  </si>
  <si>
    <t>小児科：EN
耳鼻咽喉科：EN
歯科：EN
その他：EN　</t>
    <phoneticPr fontId="9"/>
  </si>
  <si>
    <t>VISA、MASTER、AMEX、JCB、Diners、中国銀聯、新韓ハウスカード</t>
  </si>
  <si>
    <t>タブレット端末を使用した機械翻訳、翻訳機（ポケトーク）を導入している。</t>
    <phoneticPr fontId="1"/>
  </si>
  <si>
    <t>独立行政法人地域医療機能推進機構　諫早総合病院</t>
    <phoneticPr fontId="9"/>
  </si>
  <si>
    <t>JCHO Isahaya　General Hospital</t>
  </si>
  <si>
    <t>854-8501</t>
  </si>
  <si>
    <t>長崎県諫早市永昌東町２４番１号</t>
    <phoneticPr fontId="9"/>
  </si>
  <si>
    <t>24-1 eisyouhigasimachi, isahayashi, nagasaki prefecture, 854-8501</t>
  </si>
  <si>
    <t>0957-22-1380</t>
  </si>
  <si>
    <t>https://isahaya.jcho.go.jp (日本語)</t>
    <phoneticPr fontId="9"/>
  </si>
  <si>
    <t>内科、外科、小児科、皮膚科、脳神経外科、泌尿器科、整形外科、耳鼻咽喉科、産科、婦人科、歯科、その他
24時間:EN、ZH、KO、VI、NE、TL、ES、PT、ID、IT、FR、DE、RU、TH、MS、MY、KM</t>
    <phoneticPr fontId="9"/>
  </si>
  <si>
    <t>VISA、UFJ、Ｎｉｃｏｓ、MASTER、JCB、UC、AEON、DC、J-Debit</t>
  </si>
  <si>
    <t>24時間:EN、ZH、KO、VI、NE、TL、ES、PT、ID、IT、FR、DE、RU、TH、MS、MY、KM</t>
  </si>
  <si>
    <t>長崎県島原病院</t>
  </si>
  <si>
    <t>Nagasaki Prefecture Shimabara Hospital</t>
  </si>
  <si>
    <t>855-0861</t>
  </si>
  <si>
    <t>長崎県島原市下川尻町7895番地</t>
  </si>
  <si>
    <t>7895, Shimokawashiri, Shimabara, Nagasaki</t>
  </si>
  <si>
    <t>0957-63-1145</t>
  </si>
  <si>
    <t>月-金:8：45-11:00
【時間外】
月～金：午後5時30分～翌日午前9時
土日祝日・年末年始：午前9時～翌日午前9時</t>
    <rPh sb="31" eb="32">
      <t>フン</t>
    </rPh>
    <phoneticPr fontId="9"/>
  </si>
  <si>
    <t xml:space="preserve">https://shimabarabyoin.jp（日本語） </t>
  </si>
  <si>
    <t>内科EN、外科EN、整形外科EN、脳神経外科EN、泌尿器科EN、小児科EN
※EN以外言語は、タブレット端末を使用し100言語以上対応可能。</t>
    <rPh sb="63" eb="65">
      <t>イジョウ</t>
    </rPh>
    <phoneticPr fontId="9"/>
  </si>
  <si>
    <t>VISA/Mastercard/UC/JCB/American Express/DinersClub/DISCOVER/中国銀聯</t>
  </si>
  <si>
    <t>長崎県多言語コールセンターによる対応24時間：EN、ZH、KO、TH、VI、ID、PT、ES、FR、RU、DE、IT、NE、TL、MS、MN、SI、HI、KM、UR、BN、MY</t>
    <phoneticPr fontId="1"/>
  </si>
  <si>
    <t>EN/24時間
※EN以外言語は、タブレット端末を使用し100言語以上対応可能。</t>
    <rPh sb="33" eb="35">
      <t>イジョウ</t>
    </rPh>
    <phoneticPr fontId="1"/>
  </si>
  <si>
    <t>長崎県五島中央病院</t>
    <phoneticPr fontId="9"/>
  </si>
  <si>
    <t>Nagasaki Prefecture Gotochuoh Hospital</t>
  </si>
  <si>
    <t>853-0031</t>
  </si>
  <si>
    <t>長崎県五島市吉久木町２０５</t>
    <phoneticPr fontId="9"/>
  </si>
  <si>
    <t>205 Yoshikugicho,Goto-shi, Nagasaki-ken 853-0031</t>
  </si>
  <si>
    <t>0959-72-3181</t>
  </si>
  <si>
    <t>月-金:8:00-11:00（救急外来24時間対応)
土日・祝日：救急外来24時間対応</t>
    <phoneticPr fontId="9"/>
  </si>
  <si>
    <t>http://www.gotocyuoh-hospital.jp</t>
    <phoneticPr fontId="9"/>
  </si>
  <si>
    <t>内科、外科、小児科、精神科、泌尿器科、整形外科、眼科、耳鼻咽喉科、産科、婦人科、その他
（全て左記に掲げる遠隔通話にて15カ国対応可能）EN、ZH、KO、TH、VI、ID、PT、ES、FR、RU、DE、IT、NE、TL、MS</t>
    <phoneticPr fontId="9"/>
  </si>
  <si>
    <t>JCB、UC</t>
  </si>
  <si>
    <t>長崎県上五島病院</t>
  </si>
  <si>
    <t>Nagasaki Prefecture Kamigoto Hospital</t>
  </si>
  <si>
    <t>857-4404</t>
  </si>
  <si>
    <t>長崎県南松浦郡新上五島町青方郷1549-11</t>
  </si>
  <si>
    <t>1549-11 AOKATA-go,KAMIGOTO-cho,MINAMIMATSUURA-gun,NAGASAKI-prefecture,857-4404 Japan</t>
  </si>
  <si>
    <t>0959-52-3000</t>
  </si>
  <si>
    <t>https://www.kamigoto-hospital.jp/（日本語）</t>
  </si>
  <si>
    <t>内科：EN、外科：EN、小児科：EN、整形外科：EN、眼科：EN、産婦人科：EN</t>
  </si>
  <si>
    <t>長崎県多言語コールセンターによる対応
24時間：EN、ZH、KO、TH、VI、ID、PT、ES、FR、RU、DE、IT、NE、TL、MS、MN、SI、HI、KM</t>
  </si>
  <si>
    <t>長崎県壱岐病院</t>
    <phoneticPr fontId="9"/>
  </si>
  <si>
    <t>ＮＡＧＡＳＡＫＩ　ＰＲＥＦＥＣＴＵＲＥ　ＩＫＩ　ＨＯＳＰＩＴＡＬ</t>
    <phoneticPr fontId="1"/>
  </si>
  <si>
    <t>811-5132</t>
    <phoneticPr fontId="1"/>
  </si>
  <si>
    <t>長崎県壱岐市郷ノ浦町東触1626番地</t>
    <phoneticPr fontId="9"/>
  </si>
  <si>
    <t>1626, Higashifure , Gonoura, Iki-shi,Nagasaki-prefecture,811-5132</t>
  </si>
  <si>
    <t>0920-47-1131</t>
  </si>
  <si>
    <t>http://iki-hospital.jp/（日本語）</t>
    <phoneticPr fontId="9"/>
  </si>
  <si>
    <t>内科：EN
外科：EN
小児科：EN
耳鼻咽喉科：EN
産科：EN
婦人科：EN
眼科：EN
整形外科：EN
その他：EN</t>
    <rPh sb="34" eb="35">
      <t>フ</t>
    </rPh>
    <phoneticPr fontId="9"/>
  </si>
  <si>
    <t>長崎県多言語コールセンターによる対応
24時間：EN、ZH、KO、TH、VI、ID、PT、ES、FR、RU、DE、IT、NE、TL、MS</t>
    <phoneticPr fontId="1"/>
  </si>
  <si>
    <t>翻訳機(ポケトーク)を導入している。【74言語対応】</t>
    <phoneticPr fontId="1"/>
  </si>
  <si>
    <t>長崎県対馬病院</t>
    <phoneticPr fontId="9"/>
  </si>
  <si>
    <t>NAGASAKI PREFECTURE TSUSHIMA HOSPITAL</t>
  </si>
  <si>
    <t>817-0322</t>
  </si>
  <si>
    <t>長崎県対馬市美津島町雞知乙1168番7</t>
    <phoneticPr fontId="9"/>
  </si>
  <si>
    <t>1168-7 Kechi Mitsushima-machi Tsushima Nagasaki,817-0322 Japan</t>
  </si>
  <si>
    <t>0920-54-7111</t>
  </si>
  <si>
    <t>http://www.tsushima-hospital.jp/（日本語）</t>
    <phoneticPr fontId="9"/>
  </si>
  <si>
    <t>（診療対応科）
内科、小児科、外科、整形外科、泌尿器科、産婦人科、眼科、耳鼻咽喉科、精神科、救急科、その他
（対応可能言語）
長崎県多言語コールセンターによる対応　EN,ZH,KO,TH,VI,ID,PT,ES,FR,RU,DE,IT,NE,TL,MS,MY,KM,MN,SI</t>
    <rPh sb="1" eb="3">
      <t>シンリョウ</t>
    </rPh>
    <rPh sb="3" eb="5">
      <t>タイオウ</t>
    </rPh>
    <rPh sb="5" eb="6">
      <t>カ</t>
    </rPh>
    <rPh sb="8" eb="10">
      <t>ナイカ</t>
    </rPh>
    <rPh sb="52" eb="53">
      <t>タ</t>
    </rPh>
    <rPh sb="55" eb="57">
      <t>タイオウ</t>
    </rPh>
    <rPh sb="57" eb="58">
      <t>カ</t>
    </rPh>
    <rPh sb="58" eb="59">
      <t>ノウ</t>
    </rPh>
    <rPh sb="59" eb="61">
      <t>ゲンゴ</t>
    </rPh>
    <phoneticPr fontId="9"/>
  </si>
  <si>
    <t>VISA、MASTER、AMEX、JCB、DINERS、UC、DISCOVER</t>
    <phoneticPr fontId="1"/>
  </si>
  <si>
    <t>長崎県多言語コールセンターによる対応24時間：EN,ZH,KO,TH,VI,ID,PT,ES,FR,RU,DE,IT,NE,TL,MS,MY,KM,MN,SI</t>
    <phoneticPr fontId="1"/>
  </si>
  <si>
    <t>4209 対馬</t>
  </si>
  <si>
    <t>長崎県上対馬病院</t>
    <phoneticPr fontId="9"/>
  </si>
  <si>
    <t>kamitsushimahospital</t>
  </si>
  <si>
    <t>817-1701</t>
  </si>
  <si>
    <t>長崎県対馬市上対馬町比田勝６３０番地</t>
    <phoneticPr fontId="9"/>
  </si>
  <si>
    <t>630,hitakatsu,kamitsushimatown,tsushimacity,nagasakiprefecture,817-1701</t>
  </si>
  <si>
    <t>0920-86-4321</t>
  </si>
  <si>
    <t>http://www.kamibyo.jp (日本語)</t>
  </si>
  <si>
    <t>内科：EN
外科：EN
小児科：EN</t>
    <phoneticPr fontId="9"/>
  </si>
  <si>
    <t>43熊本県</t>
    <phoneticPr fontId="10"/>
  </si>
  <si>
    <t>独立行政法人国立病院機構　熊本再春医療センター</t>
    <rPh sb="0" eb="2">
      <t>ドクリツ</t>
    </rPh>
    <rPh sb="2" eb="4">
      <t>ギョウセイ</t>
    </rPh>
    <rPh sb="4" eb="6">
      <t>ホウジン</t>
    </rPh>
    <rPh sb="6" eb="8">
      <t>コクリツ</t>
    </rPh>
    <rPh sb="8" eb="10">
      <t>ビョウイン</t>
    </rPh>
    <rPh sb="10" eb="12">
      <t>キコウ</t>
    </rPh>
    <rPh sb="13" eb="15">
      <t>クマモト</t>
    </rPh>
    <rPh sb="15" eb="16">
      <t>サイ</t>
    </rPh>
    <rPh sb="16" eb="17">
      <t>ハル</t>
    </rPh>
    <rPh sb="17" eb="19">
      <t>イリョウ</t>
    </rPh>
    <phoneticPr fontId="9"/>
  </si>
  <si>
    <t>National Hospital Organization Kumamoto Saishun Medical Center</t>
  </si>
  <si>
    <t>861-1196</t>
    <phoneticPr fontId="1"/>
  </si>
  <si>
    <t>熊本県合志市須屋2659</t>
    <rPh sb="0" eb="3">
      <t>クマモトケン</t>
    </rPh>
    <rPh sb="3" eb="6">
      <t>コウシシ</t>
    </rPh>
    <rPh sb="6" eb="8">
      <t>スヤ</t>
    </rPh>
    <phoneticPr fontId="9"/>
  </si>
  <si>
    <t>2659 Suya,Koshi-city,Kumamoto,861-1196</t>
    <phoneticPr fontId="1"/>
  </si>
  <si>
    <t>096-242-1000</t>
  </si>
  <si>
    <t>月-金：8:30-11:00（11:00以降は救急体制）
土、日、祝日：24時間救急体制</t>
    <rPh sb="0" eb="1">
      <t>ツキ</t>
    </rPh>
    <rPh sb="2" eb="3">
      <t>キン</t>
    </rPh>
    <rPh sb="20" eb="22">
      <t>イコウ</t>
    </rPh>
    <rPh sb="23" eb="25">
      <t>キュウキュウ</t>
    </rPh>
    <rPh sb="25" eb="27">
      <t>タイセイ</t>
    </rPh>
    <rPh sb="29" eb="30">
      <t>ツチ</t>
    </rPh>
    <rPh sb="31" eb="32">
      <t>ヒ</t>
    </rPh>
    <rPh sb="33" eb="35">
      <t>シュクジツ</t>
    </rPh>
    <rPh sb="38" eb="40">
      <t>ジカン</t>
    </rPh>
    <rPh sb="40" eb="42">
      <t>キュウキュウ</t>
    </rPh>
    <rPh sb="42" eb="44">
      <t>タイセイ</t>
    </rPh>
    <phoneticPr fontId="9"/>
  </si>
  <si>
    <t>https://saisyunso.hosp.go.jp（日本語）</t>
    <rPh sb="29" eb="32">
      <t>ニホンゴ</t>
    </rPh>
    <phoneticPr fontId="9"/>
  </si>
  <si>
    <t>その他（脳神経内科）：EN</t>
    <rPh sb="2" eb="3">
      <t>タ</t>
    </rPh>
    <rPh sb="4" eb="7">
      <t>ノウシンケイ</t>
    </rPh>
    <rPh sb="7" eb="9">
      <t>ナイカ</t>
    </rPh>
    <phoneticPr fontId="6"/>
  </si>
  <si>
    <t>VISA、MASTER、ANEX、Diners Club、JCB</t>
    <phoneticPr fontId="16"/>
  </si>
  <si>
    <t>阿蘇温泉病院</t>
    <rPh sb="0" eb="2">
      <t>アソ</t>
    </rPh>
    <rPh sb="2" eb="4">
      <t>オンセン</t>
    </rPh>
    <rPh sb="4" eb="6">
      <t>ビョウイン</t>
    </rPh>
    <phoneticPr fontId="9"/>
  </si>
  <si>
    <t>Aso Spa Hospital</t>
  </si>
  <si>
    <t>869-2301</t>
  </si>
  <si>
    <t>熊本県阿蘇市内牧1153-1</t>
    <rPh sb="0" eb="3">
      <t>クマモトケン</t>
    </rPh>
    <rPh sb="3" eb="5">
      <t>アソ</t>
    </rPh>
    <rPh sb="5" eb="6">
      <t>シ</t>
    </rPh>
    <rPh sb="6" eb="8">
      <t>ウチノマキ</t>
    </rPh>
    <phoneticPr fontId="46"/>
  </si>
  <si>
    <t>1153-1 Uchinomaki,Aso-city,Kumamoto,869-2301</t>
    <phoneticPr fontId="1"/>
  </si>
  <si>
    <t>0967-32-0881</t>
  </si>
  <si>
    <t>月-土：8:30-19:30
日、祝日、夜間：救急外来で対応</t>
    <rPh sb="0" eb="1">
      <t>ツキ</t>
    </rPh>
    <rPh sb="2" eb="3">
      <t>ツチ</t>
    </rPh>
    <rPh sb="15" eb="16">
      <t>ニチ</t>
    </rPh>
    <rPh sb="17" eb="19">
      <t>シュクジツ</t>
    </rPh>
    <rPh sb="20" eb="22">
      <t>ヤカン</t>
    </rPh>
    <rPh sb="23" eb="25">
      <t>キュウキュウ</t>
    </rPh>
    <rPh sb="25" eb="27">
      <t>ガイライ</t>
    </rPh>
    <rPh sb="28" eb="30">
      <t>タイオウ</t>
    </rPh>
    <phoneticPr fontId="46"/>
  </si>
  <si>
    <t>http://www.asospahp.jp（日本語）</t>
    <rPh sb="23" eb="26">
      <t>ニホンゴ</t>
    </rPh>
    <phoneticPr fontId="9"/>
  </si>
  <si>
    <t>救急科：EN,ZH,KO
内科：EN,ZH,KO
小児科：EN,ZH,KO
皮膚科：EN,ZH,KO
泌尿器科：EN,ZH,KO
産科：EN,ZH,KO
婦人科：EN,ZH,KO
歯科：EN,ZH,KO</t>
    <rPh sb="0" eb="2">
      <t>キュウキュウ</t>
    </rPh>
    <rPh sb="2" eb="3">
      <t>カ</t>
    </rPh>
    <rPh sb="13" eb="15">
      <t>ナイカ</t>
    </rPh>
    <rPh sb="25" eb="27">
      <t>ショウニ</t>
    </rPh>
    <rPh sb="27" eb="28">
      <t>カ</t>
    </rPh>
    <rPh sb="38" eb="41">
      <t>ヒフカ</t>
    </rPh>
    <rPh sb="51" eb="55">
      <t>ヒニョウキカ</t>
    </rPh>
    <rPh sb="65" eb="67">
      <t>サンカ</t>
    </rPh>
    <rPh sb="77" eb="79">
      <t>フジン</t>
    </rPh>
    <rPh sb="79" eb="80">
      <t>カ</t>
    </rPh>
    <rPh sb="90" eb="92">
      <t>シカ</t>
    </rPh>
    <phoneticPr fontId="46"/>
  </si>
  <si>
    <t>VISA,MASTER,JCB</t>
    <phoneticPr fontId="1"/>
  </si>
  <si>
    <t>独立行政法人　労働者健康安全機構　熊本労災病院</t>
    <rPh sb="0" eb="2">
      <t>ドクリツ</t>
    </rPh>
    <rPh sb="2" eb="4">
      <t>ギョウセイ</t>
    </rPh>
    <rPh sb="4" eb="6">
      <t>ホウジン</t>
    </rPh>
    <rPh sb="7" eb="10">
      <t>ロウドウシャ</t>
    </rPh>
    <rPh sb="10" eb="12">
      <t>ケンコウ</t>
    </rPh>
    <rPh sb="12" eb="14">
      <t>アンゼン</t>
    </rPh>
    <rPh sb="14" eb="16">
      <t>キコウ</t>
    </rPh>
    <rPh sb="17" eb="19">
      <t>クマモト</t>
    </rPh>
    <rPh sb="19" eb="21">
      <t>ロウサイ</t>
    </rPh>
    <rPh sb="21" eb="23">
      <t>ビョウイン</t>
    </rPh>
    <phoneticPr fontId="9"/>
  </si>
  <si>
    <t xml:space="preserve">Japan Organization of Occupational Health and Safety Kumamoto Rosai Hospital </t>
  </si>
  <si>
    <t>866-8533</t>
  </si>
  <si>
    <t>熊本県八代市竹原町1670</t>
    <rPh sb="0" eb="3">
      <t>クマモトケン</t>
    </rPh>
    <rPh sb="3" eb="5">
      <t>ヤツシロ</t>
    </rPh>
    <rPh sb="5" eb="6">
      <t>シ</t>
    </rPh>
    <rPh sb="6" eb="8">
      <t>タケハラ</t>
    </rPh>
    <rPh sb="8" eb="9">
      <t>マチ</t>
    </rPh>
    <phoneticPr fontId="9"/>
  </si>
  <si>
    <t>1670 Takeharamachi,Yatsushiro-city,Kumamoto,866-8533</t>
  </si>
  <si>
    <t>0965-33-4151</t>
  </si>
  <si>
    <t>月ｰ金：8:15-11:00
土、日、祝日：休診
（予約患者、急患はこの限りではない。）</t>
    <rPh sb="0" eb="1">
      <t>ツキ</t>
    </rPh>
    <rPh sb="2" eb="3">
      <t>キン</t>
    </rPh>
    <rPh sb="15" eb="16">
      <t>ツチ</t>
    </rPh>
    <rPh sb="17" eb="18">
      <t>ヒ</t>
    </rPh>
    <rPh sb="19" eb="21">
      <t>シュクジツ</t>
    </rPh>
    <rPh sb="22" eb="24">
      <t>キュウシン</t>
    </rPh>
    <rPh sb="26" eb="28">
      <t>ヨヤク</t>
    </rPh>
    <rPh sb="28" eb="30">
      <t>カンジャ</t>
    </rPh>
    <rPh sb="31" eb="33">
      <t>キュウカン</t>
    </rPh>
    <rPh sb="36" eb="37">
      <t>カギ</t>
    </rPh>
    <phoneticPr fontId="9"/>
  </si>
  <si>
    <t>http://kumamotoh.johas.go.jp/（日本語）</t>
    <rPh sb="30" eb="33">
      <t>ニホンゴ</t>
    </rPh>
    <phoneticPr fontId="6"/>
  </si>
  <si>
    <t>内科：EN
外科：EN
精神科：EN
脳神経外科：EN
泌尿器科：EN
整形外科：EN
眼科：EN
耳鼻咽喉科：EN
産科：EN
婦人科：EN</t>
    <phoneticPr fontId="6"/>
  </si>
  <si>
    <t>54言語（グーグル翻訳アプリによる翻訳機）/常時対応可能</t>
    <rPh sb="2" eb="4">
      <t>ゲンゴ</t>
    </rPh>
    <rPh sb="9" eb="11">
      <t>ホンヤク</t>
    </rPh>
    <rPh sb="17" eb="19">
      <t>ホンヤク</t>
    </rPh>
    <rPh sb="22" eb="24">
      <t>ジョウジ</t>
    </rPh>
    <rPh sb="24" eb="26">
      <t>タイオウ</t>
    </rPh>
    <rPh sb="26" eb="28">
      <t>カノウ</t>
    </rPh>
    <phoneticPr fontId="10"/>
  </si>
  <si>
    <t>朝日野総合病院</t>
    <rPh sb="0" eb="2">
      <t>アサヒ</t>
    </rPh>
    <rPh sb="2" eb="3">
      <t>ノ</t>
    </rPh>
    <rPh sb="3" eb="5">
      <t>ソウゴウ</t>
    </rPh>
    <rPh sb="5" eb="7">
      <t>ビョウイン</t>
    </rPh>
    <phoneticPr fontId="9"/>
  </si>
  <si>
    <t>Asahino General Hospital</t>
  </si>
  <si>
    <t>861-8072</t>
  </si>
  <si>
    <t>熊本県熊本市北区室園町12-10</t>
    <rPh sb="0" eb="3">
      <t>クマモトケン</t>
    </rPh>
    <rPh sb="3" eb="6">
      <t>クマモトシ</t>
    </rPh>
    <rPh sb="6" eb="8">
      <t>キタク</t>
    </rPh>
    <rPh sb="8" eb="9">
      <t>ムロ</t>
    </rPh>
    <rPh sb="9" eb="10">
      <t>ソノ</t>
    </rPh>
    <rPh sb="10" eb="11">
      <t>マチ</t>
    </rPh>
    <phoneticPr fontId="46"/>
  </si>
  <si>
    <t>12-10 Murozonomachi,Kita-ku,Kumamoto-city,Kumamoto,861-8072</t>
    <phoneticPr fontId="16"/>
  </si>
  <si>
    <t>096-344-3000</t>
    <phoneticPr fontId="13"/>
  </si>
  <si>
    <t xml:space="preserve">月-金:8:30-17:00
土:8:30-12:00
</t>
    <rPh sb="15" eb="16">
      <t>ツチ</t>
    </rPh>
    <phoneticPr fontId="46"/>
  </si>
  <si>
    <t>http://www.asahino.or.jp/asahino/（日本語）</t>
    <rPh sb="34" eb="37">
      <t>ニホンゴ</t>
    </rPh>
    <phoneticPr fontId="9"/>
  </si>
  <si>
    <t>救急科：EN
内科：EN
外科：EN
泌尿器科：EN
整形外科：EN
耳鼻咽喉科：EN
※時間外を除く</t>
    <rPh sb="19" eb="23">
      <t>ヒニョウキカ</t>
    </rPh>
    <rPh sb="27" eb="29">
      <t>セイケイ</t>
    </rPh>
    <rPh sb="29" eb="31">
      <t>ゲカ</t>
    </rPh>
    <rPh sb="35" eb="37">
      <t>ジビ</t>
    </rPh>
    <rPh sb="37" eb="39">
      <t>インコウ</t>
    </rPh>
    <rPh sb="39" eb="40">
      <t>カ</t>
    </rPh>
    <rPh sb="45" eb="48">
      <t>ジカンガイ</t>
    </rPh>
    <rPh sb="49" eb="50">
      <t>ノゾ</t>
    </rPh>
    <phoneticPr fontId="46"/>
  </si>
  <si>
    <t>EN/診療時間内</t>
    <rPh sb="3" eb="5">
      <t>シンリョウ</t>
    </rPh>
    <rPh sb="5" eb="7">
      <t>ジカン</t>
    </rPh>
    <rPh sb="7" eb="8">
      <t>ナイ</t>
    </rPh>
    <phoneticPr fontId="13"/>
  </si>
  <si>
    <t>4312 熊本・上益城</t>
  </si>
  <si>
    <t>国立病院機構熊本医療センター</t>
    <rPh sb="0" eb="2">
      <t>コクリツ</t>
    </rPh>
    <rPh sb="2" eb="4">
      <t>ビョウイン</t>
    </rPh>
    <rPh sb="4" eb="6">
      <t>キコウ</t>
    </rPh>
    <rPh sb="6" eb="8">
      <t>クマモト</t>
    </rPh>
    <rPh sb="8" eb="10">
      <t>イリョウ</t>
    </rPh>
    <phoneticPr fontId="9"/>
  </si>
  <si>
    <t>National Hospital Organization Kumamoto Medical Center</t>
  </si>
  <si>
    <t>860-0008</t>
  </si>
  <si>
    <t>熊本県熊本市中央区二の丸1-5</t>
    <rPh sb="0" eb="3">
      <t>クマモトケン</t>
    </rPh>
    <rPh sb="3" eb="6">
      <t>クマモトシ</t>
    </rPh>
    <rPh sb="6" eb="9">
      <t>チュウオウク</t>
    </rPh>
    <rPh sb="9" eb="10">
      <t>ニ</t>
    </rPh>
    <rPh sb="11" eb="12">
      <t>マル</t>
    </rPh>
    <phoneticPr fontId="9"/>
  </si>
  <si>
    <t>1-5 Ninomaru,Chuo-ku,Kumamoto-city,Kumamoto,860-0008</t>
  </si>
  <si>
    <t>096-353-6501</t>
  </si>
  <si>
    <t>月ｰ金：8:15-11:00
土、日、祝日：休診</t>
    <rPh sb="0" eb="1">
      <t>ツキ</t>
    </rPh>
    <rPh sb="2" eb="3">
      <t>キン</t>
    </rPh>
    <rPh sb="15" eb="16">
      <t>ツチ</t>
    </rPh>
    <rPh sb="17" eb="18">
      <t>ヒ</t>
    </rPh>
    <rPh sb="19" eb="21">
      <t>シュクジツ</t>
    </rPh>
    <rPh sb="22" eb="24">
      <t>キュウシン</t>
    </rPh>
    <phoneticPr fontId="9"/>
  </si>
  <si>
    <t>http://kumamoto.hosp.go.jp/（日本語）
http://kumamoto.hosp.go.jp/eng/index-E.html（英語）</t>
    <rPh sb="28" eb="31">
      <t>ニホンゴ</t>
    </rPh>
    <rPh sb="77" eb="79">
      <t>エイゴ</t>
    </rPh>
    <phoneticPr fontId="6"/>
  </si>
  <si>
    <t>救急科：EN,ZH,KO
内科：EN,ZH,KO
外科：EN,ZH,KO
小児科：EN,ZH,KO
精神科：EN,ZH,KO
皮膚科：EN,ZH,KO
脳神経外科：EN,ZH,KO
泌尿器科：EN,ZH,KO
整形外科：EN,ZH,KO
眼科：EN,ZH,KO
耳鼻咽喉科：EN,ZH,KO
産科：EN,ZH,KO
婦人科：EN,ZH,KO
歯科：EN,ZH,KO
その他：EN,ZH,KO</t>
    <phoneticPr fontId="6"/>
  </si>
  <si>
    <t>VISA、MASTER、AMEX、JCB、中国銀聯、Diners Club</t>
  </si>
  <si>
    <t>EN,ZH,KO/来院時随時通訳依頼</t>
    <rPh sb="9" eb="12">
      <t>ライインジ</t>
    </rPh>
    <rPh sb="12" eb="14">
      <t>ズイジ</t>
    </rPh>
    <rPh sb="14" eb="16">
      <t>ツウヤク</t>
    </rPh>
    <rPh sb="16" eb="18">
      <t>イライ</t>
    </rPh>
    <phoneticPr fontId="13"/>
  </si>
  <si>
    <t>宇城総合病院</t>
    <rPh sb="0" eb="2">
      <t>ウキ</t>
    </rPh>
    <rPh sb="2" eb="4">
      <t>ソウゴウ</t>
    </rPh>
    <rPh sb="4" eb="6">
      <t>ビョウイン</t>
    </rPh>
    <phoneticPr fontId="10"/>
  </si>
  <si>
    <t>UKI GENERAL HOSPITAL</t>
  </si>
  <si>
    <t>869-0532</t>
  </si>
  <si>
    <t>熊本県宇城市松橋町久具691</t>
    <rPh sb="0" eb="3">
      <t>クマモトケン</t>
    </rPh>
    <rPh sb="3" eb="6">
      <t>ウキシ</t>
    </rPh>
    <rPh sb="6" eb="8">
      <t>マツバセ</t>
    </rPh>
    <rPh sb="8" eb="9">
      <t>マチ</t>
    </rPh>
    <rPh sb="9" eb="10">
      <t>ヒサ</t>
    </rPh>
    <rPh sb="10" eb="11">
      <t>グ</t>
    </rPh>
    <phoneticPr fontId="9"/>
  </si>
  <si>
    <t>691 Kugu,Matsubasemachi,Uki-city,Kumamoto,869-0532</t>
    <phoneticPr fontId="1"/>
  </si>
  <si>
    <t>0964-32-3111</t>
    <phoneticPr fontId="8"/>
  </si>
  <si>
    <t>月ｰ金：8:30-12:00
土、日、祝日：なし</t>
    <rPh sb="0" eb="1">
      <t>ツキ</t>
    </rPh>
    <rPh sb="2" eb="3">
      <t>キン</t>
    </rPh>
    <rPh sb="15" eb="16">
      <t>ツチ</t>
    </rPh>
    <rPh sb="17" eb="18">
      <t>ヒ</t>
    </rPh>
    <rPh sb="19" eb="21">
      <t>シュクジツ</t>
    </rPh>
    <phoneticPr fontId="9"/>
  </si>
  <si>
    <t>http://www.reimeikai.jp（日本語）</t>
    <rPh sb="24" eb="27">
      <t>ニホンゴ</t>
    </rPh>
    <phoneticPr fontId="10"/>
  </si>
  <si>
    <t>内科：EN
外科：EN
泌尿器科：EN
整形外科：EN</t>
    <rPh sb="0" eb="2">
      <t>ナイカ</t>
    </rPh>
    <rPh sb="6" eb="8">
      <t>ゲカ</t>
    </rPh>
    <rPh sb="12" eb="15">
      <t>ヒニョウキ</t>
    </rPh>
    <rPh sb="20" eb="22">
      <t>セイケイ</t>
    </rPh>
    <rPh sb="22" eb="24">
      <t>ゲカ</t>
    </rPh>
    <phoneticPr fontId="9"/>
  </si>
  <si>
    <t>VISA、MASTER、ANEX、Diners Club、JCB、UC、NISSENREN</t>
    <phoneticPr fontId="8"/>
  </si>
  <si>
    <t>EN/平日：9:00-17:00（熊本県24時間多言語コールセンター、タブレット等）</t>
    <rPh sb="3" eb="5">
      <t>ヘイジツ</t>
    </rPh>
    <rPh sb="17" eb="20">
      <t>クマモトケン</t>
    </rPh>
    <rPh sb="22" eb="24">
      <t>ジカン</t>
    </rPh>
    <rPh sb="24" eb="27">
      <t>タゲンゴ</t>
    </rPh>
    <rPh sb="40" eb="41">
      <t>トウ</t>
    </rPh>
    <phoneticPr fontId="13"/>
  </si>
  <si>
    <t>荒尾市民病院</t>
    <rPh sb="0" eb="4">
      <t>アラオシミン</t>
    </rPh>
    <rPh sb="4" eb="6">
      <t>ビョウイン</t>
    </rPh>
    <phoneticPr fontId="10"/>
  </si>
  <si>
    <t>Arao Municipal Hospital</t>
  </si>
  <si>
    <t>864-0041</t>
  </si>
  <si>
    <t>熊本県荒尾市荒尾2600</t>
    <rPh sb="0" eb="3">
      <t>クマモトケン</t>
    </rPh>
    <rPh sb="3" eb="6">
      <t>アラオシ</t>
    </rPh>
    <rPh sb="6" eb="8">
      <t>アラオ</t>
    </rPh>
    <phoneticPr fontId="9"/>
  </si>
  <si>
    <t>2600 Arao,Arao-city,Kumamoto,864-0041</t>
  </si>
  <si>
    <t>0968-63-1115</t>
  </si>
  <si>
    <t>月-金：8:30-11:30
※休日夜間：救急対応</t>
    <rPh sb="0" eb="1">
      <t>ツキ</t>
    </rPh>
    <rPh sb="2" eb="3">
      <t>キン</t>
    </rPh>
    <rPh sb="16" eb="18">
      <t>キュウジツ</t>
    </rPh>
    <rPh sb="18" eb="20">
      <t>ヤカン</t>
    </rPh>
    <rPh sb="21" eb="23">
      <t>キュウキュウ</t>
    </rPh>
    <rPh sb="23" eb="25">
      <t>タイオウ</t>
    </rPh>
    <phoneticPr fontId="9"/>
  </si>
  <si>
    <t>http://www.hospital.arao.kumamoto.jp（日本語）</t>
    <rPh sb="37" eb="40">
      <t>ニホンゴ</t>
    </rPh>
    <phoneticPr fontId="6"/>
  </si>
  <si>
    <t>救急科：EN,ZH,KO
内科：EN,ZH,KO
外科：EN,ZH,KO
小児科：EN,ZH,KO
皮膚科：EN,ZH,KO
脳神経外科：EN,ZH,KO
泌尿器科：EN,ZH,KO
整形外科：EN,ZH,KO
産科：EN,ZH,KO
婦人科：EN,ZH,KO
その他：EN,ZH,KO</t>
    <phoneticPr fontId="6"/>
  </si>
  <si>
    <t>VISA、MASTER、UC</t>
  </si>
  <si>
    <t>熊本県24時間多言語コールセンターを利用</t>
    <rPh sb="0" eb="3">
      <t>クマモトケン</t>
    </rPh>
    <rPh sb="5" eb="7">
      <t>ジカン</t>
    </rPh>
    <rPh sb="7" eb="10">
      <t>タゲンゴ</t>
    </rPh>
    <rPh sb="18" eb="20">
      <t>リヨウ</t>
    </rPh>
    <phoneticPr fontId="6"/>
  </si>
  <si>
    <t>地方独立行政法人　くまもと県北病院</t>
    <rPh sb="0" eb="2">
      <t>チホウ</t>
    </rPh>
    <rPh sb="2" eb="4">
      <t>ドクリツ</t>
    </rPh>
    <rPh sb="4" eb="8">
      <t>ギョウセイホウジン</t>
    </rPh>
    <rPh sb="13" eb="17">
      <t>ケンホクビョウイン</t>
    </rPh>
    <phoneticPr fontId="10"/>
  </si>
  <si>
    <t>Kumamoto Kenhoku Hospital</t>
    <phoneticPr fontId="1"/>
  </si>
  <si>
    <t>865-0005</t>
    <phoneticPr fontId="1"/>
  </si>
  <si>
    <t>熊本県玉名市玉名５５０番地</t>
    <rPh sb="0" eb="3">
      <t>クマモトケン</t>
    </rPh>
    <rPh sb="3" eb="6">
      <t>タマナシ</t>
    </rPh>
    <rPh sb="6" eb="8">
      <t>タマナ</t>
    </rPh>
    <rPh sb="11" eb="13">
      <t>バンチ</t>
    </rPh>
    <phoneticPr fontId="9"/>
  </si>
  <si>
    <t>550,tamana,Tamana-city,Kumamoto,865-0005</t>
    <phoneticPr fontId="1"/>
  </si>
  <si>
    <t>0968-73-5000</t>
    <phoneticPr fontId="1"/>
  </si>
  <si>
    <t>平日：24時間
土日・祝日：24時間</t>
    <rPh sb="0" eb="2">
      <t>ヘイジツ</t>
    </rPh>
    <rPh sb="5" eb="7">
      <t>ジカン</t>
    </rPh>
    <rPh sb="8" eb="10">
      <t>ドニチ</t>
    </rPh>
    <rPh sb="11" eb="13">
      <t>シュクジツ</t>
    </rPh>
    <rPh sb="16" eb="18">
      <t>ジカン</t>
    </rPh>
    <phoneticPr fontId="9"/>
  </si>
  <si>
    <t>ｈｔｔｐ：//kumakenhoku-hp.jp（日本語）</t>
    <rPh sb="25" eb="28">
      <t>ニホンゴ</t>
    </rPh>
    <phoneticPr fontId="10"/>
  </si>
  <si>
    <t>救急科：EN
内科：EN
外科：EN
小児科：EN
皮膚科：EN
泌尿器科：EN
整形外科：EN
眼科：EN
歯科：EN
その他：EN</t>
    <phoneticPr fontId="9"/>
  </si>
  <si>
    <t>VISA,MASTER,ANEX,JCB,Diners Club</t>
    <phoneticPr fontId="1"/>
  </si>
  <si>
    <t>EN,ZH,KO,FR,他（17言語）（多言語コールセンター登録）/24時間365日</t>
    <rPh sb="12" eb="13">
      <t>ホカ</t>
    </rPh>
    <rPh sb="16" eb="18">
      <t>ゲンゴ</t>
    </rPh>
    <rPh sb="20" eb="23">
      <t>タゲンゴ</t>
    </rPh>
    <rPh sb="30" eb="32">
      <t>トウロク</t>
    </rPh>
    <rPh sb="36" eb="38">
      <t>ジカン</t>
    </rPh>
    <rPh sb="41" eb="42">
      <t>ニチ</t>
    </rPh>
    <phoneticPr fontId="16"/>
  </si>
  <si>
    <t>43熊本県</t>
  </si>
  <si>
    <t>社会医療法人　潤心会　熊本セントラル病院</t>
    <rPh sb="0" eb="2">
      <t>シャカイ</t>
    </rPh>
    <rPh sb="2" eb="4">
      <t>イリョウ</t>
    </rPh>
    <rPh sb="4" eb="6">
      <t>ホウジン</t>
    </rPh>
    <rPh sb="7" eb="8">
      <t>ジュン</t>
    </rPh>
    <rPh sb="8" eb="9">
      <t>ゴコロ</t>
    </rPh>
    <rPh sb="9" eb="10">
      <t>カイ</t>
    </rPh>
    <rPh sb="11" eb="13">
      <t>クマモト</t>
    </rPh>
    <rPh sb="18" eb="20">
      <t>ビョウイン</t>
    </rPh>
    <phoneticPr fontId="16"/>
  </si>
  <si>
    <t>Social　medical　corporation　Junshinkai　Kumamoto　Central　Hospital</t>
    <phoneticPr fontId="1"/>
  </si>
  <si>
    <t>869-1102</t>
    <phoneticPr fontId="1"/>
  </si>
  <si>
    <t>熊本県菊池郡菊陽町原水2921番地</t>
    <phoneticPr fontId="9"/>
  </si>
  <si>
    <t>2921　Haramizu,Kikuyou-machi,Kikuchi-gun,KumamotoPrefecture</t>
    <phoneticPr fontId="1"/>
  </si>
  <si>
    <t>096-340-5001</t>
    <phoneticPr fontId="1"/>
  </si>
  <si>
    <t>平　　　日：AM8:30～11：30　/　PM13：00～17：00
土日・祝日：終日休診</t>
    <rPh sb="0" eb="1">
      <t>ヒラ</t>
    </rPh>
    <rPh sb="4" eb="5">
      <t>ヒ</t>
    </rPh>
    <rPh sb="35" eb="37">
      <t>ドニチ</t>
    </rPh>
    <rPh sb="38" eb="40">
      <t>シュクジツ</t>
    </rPh>
    <rPh sb="41" eb="43">
      <t>シュウジツ</t>
    </rPh>
    <rPh sb="43" eb="45">
      <t>キュウシン</t>
    </rPh>
    <phoneticPr fontId="9"/>
  </si>
  <si>
    <t>http://kchosp.or.jp (日本語)</t>
    <phoneticPr fontId="10"/>
  </si>
  <si>
    <t>救急科：EN
内科：EN
外科：EN
脳神経外科：EN
整形外科：EN
耳鼻咽喉科：EN</t>
    <rPh sb="7" eb="8">
      <t>ナイ</t>
    </rPh>
    <rPh sb="36" eb="38">
      <t>ジビ</t>
    </rPh>
    <rPh sb="38" eb="40">
      <t>インコウ</t>
    </rPh>
    <rPh sb="40" eb="41">
      <t>カ</t>
    </rPh>
    <phoneticPr fontId="13"/>
  </si>
  <si>
    <t>VISA,MASTER,JCB,UC</t>
    <phoneticPr fontId="1"/>
  </si>
  <si>
    <t>EN/平日９：００～１７：００</t>
    <phoneticPr fontId="1"/>
  </si>
  <si>
    <t>国保水俣市立総合医療センター</t>
    <rPh sb="0" eb="2">
      <t>コクホ</t>
    </rPh>
    <rPh sb="2" eb="4">
      <t>ミナマタ</t>
    </rPh>
    <rPh sb="4" eb="6">
      <t>シリツ</t>
    </rPh>
    <rPh sb="6" eb="8">
      <t>ソウゴウ</t>
    </rPh>
    <rPh sb="8" eb="10">
      <t>イリョウ</t>
    </rPh>
    <phoneticPr fontId="46"/>
  </si>
  <si>
    <t>Minamata City General Hospital &amp; Medical Center</t>
  </si>
  <si>
    <t>867-0041</t>
  </si>
  <si>
    <t>熊本県水俣市天神町1丁目2番1号</t>
    <rPh sb="0" eb="3">
      <t>クマモトケン</t>
    </rPh>
    <rPh sb="3" eb="6">
      <t>ミナマタシ</t>
    </rPh>
    <rPh sb="6" eb="8">
      <t>テンジン</t>
    </rPh>
    <rPh sb="8" eb="9">
      <t>マチ</t>
    </rPh>
    <rPh sb="10" eb="12">
      <t>チョウメ</t>
    </rPh>
    <rPh sb="13" eb="14">
      <t>バン</t>
    </rPh>
    <rPh sb="15" eb="16">
      <t>ゴウ</t>
    </rPh>
    <phoneticPr fontId="46"/>
  </si>
  <si>
    <t>1-2-1 Tenjincho,Minamata-city,Kumamoto,867-0041</t>
    <phoneticPr fontId="1"/>
  </si>
  <si>
    <t>0966-63-2101</t>
  </si>
  <si>
    <t>月-金：8:00-11:00
土、日、祝日：休診
（救急患者はこの限りではない。）</t>
    <rPh sb="0" eb="1">
      <t>ツキ</t>
    </rPh>
    <rPh sb="2" eb="3">
      <t>キン</t>
    </rPh>
    <rPh sb="15" eb="16">
      <t>ツチ</t>
    </rPh>
    <rPh sb="17" eb="18">
      <t>ヒ</t>
    </rPh>
    <rPh sb="19" eb="21">
      <t>シュクジツ</t>
    </rPh>
    <rPh sb="22" eb="24">
      <t>キュウシン</t>
    </rPh>
    <rPh sb="26" eb="28">
      <t>キュウキュウ</t>
    </rPh>
    <rPh sb="28" eb="30">
      <t>カンジャ</t>
    </rPh>
    <rPh sb="33" eb="34">
      <t>カギ</t>
    </rPh>
    <phoneticPr fontId="46"/>
  </si>
  <si>
    <t>http://minamata-hp.jp/（日本語）</t>
    <rPh sb="23" eb="26">
      <t>ニホンゴ</t>
    </rPh>
    <phoneticPr fontId="9"/>
  </si>
  <si>
    <t>救急科：EN
内科：EN
外科：EN
小児科：EN
皮膚科：EN
脳神経外科：EN
泌尿器科：EN
整形外科：EN
眼科：EN
産科：EN
婦人科：EN
歯科：EN
その他：EN</t>
    <phoneticPr fontId="46"/>
  </si>
  <si>
    <t>VISA,MASTER,Diners Club,JCB,UC</t>
    <phoneticPr fontId="1"/>
  </si>
  <si>
    <t>32言語対応翻訳機</t>
    <rPh sb="2" eb="4">
      <t>ゲンゴ</t>
    </rPh>
    <rPh sb="4" eb="6">
      <t>タイオウ</t>
    </rPh>
    <rPh sb="6" eb="9">
      <t>ホンヤクキ</t>
    </rPh>
    <phoneticPr fontId="9"/>
  </si>
  <si>
    <t>酒井病院</t>
    <rPh sb="0" eb="2">
      <t>サカイ</t>
    </rPh>
    <rPh sb="2" eb="4">
      <t>ビョウイン</t>
    </rPh>
    <phoneticPr fontId="9"/>
  </si>
  <si>
    <t>Sakai Hospital</t>
  </si>
  <si>
    <t>863-0006</t>
  </si>
  <si>
    <t>熊本県天草市本町下河内964</t>
    <rPh sb="0" eb="3">
      <t>クマモトケン</t>
    </rPh>
    <rPh sb="3" eb="5">
      <t>アマクサ</t>
    </rPh>
    <rPh sb="5" eb="6">
      <t>シ</t>
    </rPh>
    <rPh sb="6" eb="8">
      <t>ホンマチ</t>
    </rPh>
    <rPh sb="8" eb="9">
      <t>シモ</t>
    </rPh>
    <rPh sb="9" eb="11">
      <t>カワチ</t>
    </rPh>
    <phoneticPr fontId="9"/>
  </si>
  <si>
    <t>964 Shimogawachi,Honmachi,Amakusa-city,Kumamoto,863-0006</t>
    <phoneticPr fontId="1"/>
  </si>
  <si>
    <t>0969-22-4181</t>
  </si>
  <si>
    <t>月、火、木：午前の部7:00-12:00（木のみ11:00まで）、午後の部8:00-16:00
水、金、土：7:00-12:00（水のみ11:00まで）</t>
    <rPh sb="0" eb="1">
      <t>ゲツ</t>
    </rPh>
    <rPh sb="2" eb="3">
      <t>ヒ</t>
    </rPh>
    <rPh sb="4" eb="5">
      <t>キ</t>
    </rPh>
    <rPh sb="6" eb="8">
      <t>ゴゼン</t>
    </rPh>
    <rPh sb="9" eb="10">
      <t>ブ</t>
    </rPh>
    <rPh sb="21" eb="22">
      <t>キ</t>
    </rPh>
    <rPh sb="33" eb="35">
      <t>ゴゴ</t>
    </rPh>
    <rPh sb="36" eb="37">
      <t>ブ</t>
    </rPh>
    <rPh sb="48" eb="49">
      <t>ミズ</t>
    </rPh>
    <rPh sb="50" eb="51">
      <t>キン</t>
    </rPh>
    <rPh sb="52" eb="53">
      <t>ツチ</t>
    </rPh>
    <rPh sb="65" eb="66">
      <t>ミズ</t>
    </rPh>
    <phoneticPr fontId="9"/>
  </si>
  <si>
    <t>http://www.amakusa.ne.jp/~sakaihp/（日本語）</t>
    <rPh sb="35" eb="38">
      <t>ニホンゴ</t>
    </rPh>
    <phoneticPr fontId="10"/>
  </si>
  <si>
    <t>EN/月ｰ木：10:00-12:00</t>
    <rPh sb="3" eb="4">
      <t>ゲツ</t>
    </rPh>
    <rPh sb="5" eb="6">
      <t>キ</t>
    </rPh>
    <phoneticPr fontId="10"/>
  </si>
  <si>
    <t>社会医療法人稲穂会　天草慈恵病院</t>
    <rPh sb="0" eb="2">
      <t>シャカイ</t>
    </rPh>
    <rPh sb="2" eb="4">
      <t>イリョウ</t>
    </rPh>
    <rPh sb="4" eb="6">
      <t>ホウジン</t>
    </rPh>
    <rPh sb="6" eb="8">
      <t>イナホ</t>
    </rPh>
    <rPh sb="8" eb="9">
      <t>カイ</t>
    </rPh>
    <rPh sb="10" eb="12">
      <t>アマクサ</t>
    </rPh>
    <rPh sb="12" eb="14">
      <t>ジケイ</t>
    </rPh>
    <rPh sb="14" eb="16">
      <t>ビョウイン</t>
    </rPh>
    <phoneticPr fontId="9"/>
  </si>
  <si>
    <t>Amakusa Jikei Hospital</t>
  </si>
  <si>
    <t>863-2502</t>
  </si>
  <si>
    <t>熊本県天草郡苓北町上津深江278-10</t>
    <rPh sb="0" eb="3">
      <t>クマモトケン</t>
    </rPh>
    <rPh sb="3" eb="6">
      <t>アマクサグン</t>
    </rPh>
    <rPh sb="6" eb="8">
      <t>レイホク</t>
    </rPh>
    <rPh sb="8" eb="9">
      <t>マチ</t>
    </rPh>
    <rPh sb="9" eb="10">
      <t>ウエ</t>
    </rPh>
    <rPh sb="10" eb="11">
      <t>ツ</t>
    </rPh>
    <rPh sb="11" eb="13">
      <t>フカエ</t>
    </rPh>
    <phoneticPr fontId="9"/>
  </si>
  <si>
    <t>278-10 Kotsufukae,Reihoku-town,Amakusa-gun,Kumamoto,863-2502</t>
    <phoneticPr fontId="1"/>
  </si>
  <si>
    <t>0969-37-1111</t>
    <phoneticPr fontId="8"/>
  </si>
  <si>
    <t>月ｰ金：8:30-17:30
土、日、祝日：8:30-17:30（要相談）</t>
    <rPh sb="0" eb="1">
      <t>ツキ</t>
    </rPh>
    <rPh sb="2" eb="3">
      <t>キン</t>
    </rPh>
    <rPh sb="15" eb="16">
      <t>ツチ</t>
    </rPh>
    <rPh sb="17" eb="18">
      <t>ヒ</t>
    </rPh>
    <rPh sb="19" eb="21">
      <t>シュクジツ</t>
    </rPh>
    <rPh sb="33" eb="34">
      <t>ヨウ</t>
    </rPh>
    <rPh sb="34" eb="36">
      <t>ソウダン</t>
    </rPh>
    <phoneticPr fontId="9"/>
  </si>
  <si>
    <t>http://www.inahokai.com/（日本語）</t>
    <rPh sb="25" eb="28">
      <t>ニホンゴ</t>
    </rPh>
    <phoneticPr fontId="10"/>
  </si>
  <si>
    <t>内科：EN,ZH
小児科：ZH
精神科：ZH
泌尿器科：ZH
整形外科：ZN
眼科：ZH
耳鼻咽喉科：EN,ZH
その他：ZH</t>
    <rPh sb="16" eb="18">
      <t>セイシン</t>
    </rPh>
    <rPh sb="18" eb="19">
      <t>カ</t>
    </rPh>
    <rPh sb="31" eb="33">
      <t>セイケイ</t>
    </rPh>
    <rPh sb="33" eb="35">
      <t>ゲカ</t>
    </rPh>
    <rPh sb="39" eb="41">
      <t>ガンカ</t>
    </rPh>
    <rPh sb="45" eb="47">
      <t>ジビ</t>
    </rPh>
    <rPh sb="47" eb="49">
      <t>インコウ</t>
    </rPh>
    <rPh sb="49" eb="50">
      <t>カ</t>
    </rPh>
    <rPh sb="59" eb="60">
      <t>タ</t>
    </rPh>
    <phoneticPr fontId="9"/>
  </si>
  <si>
    <t>VISA、MASTER、AMEX、Diners Club、JCB、DC、UFJ、NICOS</t>
    <phoneticPr fontId="8"/>
  </si>
  <si>
    <t>ZH/月ｰ金：8:30-17:30（時間外は要相談）</t>
    <rPh sb="3" eb="4">
      <t>ツキ</t>
    </rPh>
    <rPh sb="5" eb="6">
      <t>キン</t>
    </rPh>
    <rPh sb="18" eb="21">
      <t>ジカンガイ</t>
    </rPh>
    <rPh sb="22" eb="23">
      <t>ヨウ</t>
    </rPh>
    <rPh sb="23" eb="25">
      <t>ソウダン</t>
    </rPh>
    <phoneticPr fontId="13"/>
  </si>
  <si>
    <t>ZH/月ｰ金：8:30-17:30（時間外は要相談）</t>
  </si>
  <si>
    <t>熊本赤十字病院</t>
    <rPh sb="0" eb="2">
      <t>クマモト</t>
    </rPh>
    <rPh sb="2" eb="5">
      <t>セキジュウジ</t>
    </rPh>
    <rPh sb="5" eb="7">
      <t>ビョウイン</t>
    </rPh>
    <phoneticPr fontId="46"/>
  </si>
  <si>
    <t>JAPANESE RED CROSS KUMAMOTO HOSPITAL</t>
  </si>
  <si>
    <t>861-8520</t>
  </si>
  <si>
    <t>熊本県熊本市東区長嶺南2丁目1番1号</t>
    <rPh sb="0" eb="3">
      <t>クマモトケン</t>
    </rPh>
    <rPh sb="3" eb="6">
      <t>クマモトシ</t>
    </rPh>
    <rPh sb="6" eb="8">
      <t>ヒガシク</t>
    </rPh>
    <rPh sb="8" eb="10">
      <t>ナガミネ</t>
    </rPh>
    <rPh sb="10" eb="11">
      <t>ミナミ</t>
    </rPh>
    <rPh sb="12" eb="14">
      <t>チョウメ</t>
    </rPh>
    <rPh sb="15" eb="16">
      <t>バン</t>
    </rPh>
    <rPh sb="17" eb="18">
      <t>ゴウ</t>
    </rPh>
    <phoneticPr fontId="46"/>
  </si>
  <si>
    <t>2-1-1 Nagamineminami,Higashi-ku,Kumamoto-city,Kumamoto,861-8520</t>
    <phoneticPr fontId="16"/>
  </si>
  <si>
    <t>096-384-2111（代）</t>
    <rPh sb="13" eb="14">
      <t>ダイ</t>
    </rPh>
    <phoneticPr fontId="13"/>
  </si>
  <si>
    <t>月-金：8:30-11:30
土、日、祝日：休診日（救急のみ）</t>
    <rPh sb="0" eb="1">
      <t>ツキ</t>
    </rPh>
    <rPh sb="2" eb="3">
      <t>キン</t>
    </rPh>
    <rPh sb="15" eb="16">
      <t>ツチ</t>
    </rPh>
    <rPh sb="17" eb="18">
      <t>ヒ</t>
    </rPh>
    <rPh sb="19" eb="21">
      <t>シュクジツ</t>
    </rPh>
    <rPh sb="22" eb="24">
      <t>キュウシン</t>
    </rPh>
    <rPh sb="24" eb="25">
      <t>ビ</t>
    </rPh>
    <rPh sb="26" eb="28">
      <t>キュウキュウ</t>
    </rPh>
    <phoneticPr fontId="46"/>
  </si>
  <si>
    <t>https://www.kumamoto-med.jrc.or.jp/（日本語）
https://www.kumamoto-med.jrc.or.jp/facilities/foreigners/（英語）</t>
    <rPh sb="36" eb="39">
      <t>ニホンゴ</t>
    </rPh>
    <rPh sb="99" eb="101">
      <t>エイゴ</t>
    </rPh>
    <phoneticPr fontId="9"/>
  </si>
  <si>
    <t>救急科：EN,ZH,KO
内科：EN,ZH,KO
外科：EN,ZH,KO
小児科：EN,ZH,KO
皮膚科：EN,ZH,KO
脳神経外科：EN,ZH,KO
泌尿器科：EN,ZH,KO
整形外科：EN,ZH,KO
眼科：EN,ZH,KO
耳鼻咽喉科：EN,ZH,KO
産科：EN,ZH,KO
婦人科：EN,ZH,KO
その他：EN,ZH,KO</t>
    <phoneticPr fontId="46"/>
  </si>
  <si>
    <t>EN,ZH,KO/平日8:30-17:05</t>
    <rPh sb="9" eb="11">
      <t>ヘイジツ</t>
    </rPh>
    <phoneticPr fontId="13"/>
  </si>
  <si>
    <t>EN,KO,ZH（翻訳機）/原則24時間対応</t>
    <rPh sb="9" eb="12">
      <t>ホンヤクキ</t>
    </rPh>
    <rPh sb="14" eb="16">
      <t>ゲンソク</t>
    </rPh>
    <rPh sb="18" eb="20">
      <t>ジカン</t>
    </rPh>
    <rPh sb="20" eb="22">
      <t>タイオウ</t>
    </rPh>
    <phoneticPr fontId="13"/>
  </si>
  <si>
    <t>4312 熊本・上益城</t>
    <phoneticPr fontId="9"/>
  </si>
  <si>
    <t>済生会熊本病院</t>
    <rPh sb="0" eb="3">
      <t>サイセイカイ</t>
    </rPh>
    <rPh sb="3" eb="5">
      <t>クマモト</t>
    </rPh>
    <rPh sb="5" eb="7">
      <t>ビョウイン</t>
    </rPh>
    <phoneticPr fontId="9"/>
  </si>
  <si>
    <t>Saiseikai Kumamoto Hospital</t>
  </si>
  <si>
    <t>861-4193</t>
    <phoneticPr fontId="1"/>
  </si>
  <si>
    <t>熊本県熊本市南区近見5丁目3番1号</t>
    <rPh sb="0" eb="3">
      <t>クマモトケン</t>
    </rPh>
    <rPh sb="3" eb="6">
      <t>クマモトシ</t>
    </rPh>
    <rPh sb="6" eb="8">
      <t>ミナミク</t>
    </rPh>
    <rPh sb="8" eb="10">
      <t>チカミ</t>
    </rPh>
    <rPh sb="11" eb="13">
      <t>チョウメ</t>
    </rPh>
    <rPh sb="14" eb="15">
      <t>バン</t>
    </rPh>
    <rPh sb="16" eb="17">
      <t>ゴウ</t>
    </rPh>
    <phoneticPr fontId="9"/>
  </si>
  <si>
    <t>5-3-1 Chikami,Minami-ku,Kumamoto-city,Kumamoto,861-4193</t>
    <phoneticPr fontId="1"/>
  </si>
  <si>
    <t>096-351-8000</t>
  </si>
  <si>
    <t>月-金：8:00-11:00
土、日、祝日、年末年始：休診
※救命救急外来の受付は24時間対応</t>
    <rPh sb="0" eb="1">
      <t>ツキ</t>
    </rPh>
    <rPh sb="2" eb="3">
      <t>キン</t>
    </rPh>
    <rPh sb="15" eb="16">
      <t>ツチ</t>
    </rPh>
    <rPh sb="17" eb="18">
      <t>ヒ</t>
    </rPh>
    <rPh sb="19" eb="21">
      <t>シュクジツ</t>
    </rPh>
    <rPh sb="22" eb="24">
      <t>ネンマツ</t>
    </rPh>
    <rPh sb="24" eb="26">
      <t>ネンシ</t>
    </rPh>
    <rPh sb="27" eb="29">
      <t>キュウシン</t>
    </rPh>
    <rPh sb="31" eb="33">
      <t>キュウメイ</t>
    </rPh>
    <rPh sb="33" eb="35">
      <t>キュウキュウ</t>
    </rPh>
    <rPh sb="35" eb="37">
      <t>ガイライ</t>
    </rPh>
    <rPh sb="38" eb="40">
      <t>ウケツケ</t>
    </rPh>
    <rPh sb="43" eb="45">
      <t>ジカン</t>
    </rPh>
    <rPh sb="45" eb="47">
      <t>タイオウ</t>
    </rPh>
    <phoneticPr fontId="9"/>
  </si>
  <si>
    <t>http://www.sk-kumamoto.jp/（日本語・英語）</t>
    <rPh sb="27" eb="30">
      <t>ニホンゴ</t>
    </rPh>
    <rPh sb="31" eb="33">
      <t>エイゴ</t>
    </rPh>
    <phoneticPr fontId="9"/>
  </si>
  <si>
    <t>救急科：EN,ZH,KO
内科：EN,ZH,KO
外科：EN,ZH,KO
脳神経外科：EN,ZH,KO
泌尿器科：EN,ZH,KO
整形外科：EN,ZH,KO
その他：EN,ZH,KO</t>
    <rPh sb="0" eb="2">
      <t>キュウキュウ</t>
    </rPh>
    <rPh sb="2" eb="3">
      <t>カ</t>
    </rPh>
    <rPh sb="13" eb="15">
      <t>ナイカ</t>
    </rPh>
    <rPh sb="25" eb="27">
      <t>ゲカ</t>
    </rPh>
    <rPh sb="37" eb="40">
      <t>ノウシンケイ</t>
    </rPh>
    <rPh sb="40" eb="42">
      <t>ゲカ</t>
    </rPh>
    <rPh sb="52" eb="56">
      <t>ヒニョウキカ</t>
    </rPh>
    <rPh sb="66" eb="68">
      <t>セイケイ</t>
    </rPh>
    <rPh sb="68" eb="70">
      <t>ゲカ</t>
    </rPh>
    <rPh sb="82" eb="83">
      <t>タ</t>
    </rPh>
    <phoneticPr fontId="6"/>
  </si>
  <si>
    <t>VISA、MASTER、AMEX、JCB、Diners Club</t>
    <phoneticPr fontId="16"/>
  </si>
  <si>
    <t>ZH/月ｰ金（平日日勤帯）：8:30-17:00</t>
    <rPh sb="3" eb="4">
      <t>ツキ</t>
    </rPh>
    <rPh sb="5" eb="6">
      <t>キン</t>
    </rPh>
    <rPh sb="7" eb="9">
      <t>ヘイジツ</t>
    </rPh>
    <rPh sb="9" eb="11">
      <t>ニッキン</t>
    </rPh>
    <rPh sb="11" eb="12">
      <t>オビ</t>
    </rPh>
    <phoneticPr fontId="13"/>
  </si>
  <si>
    <t>EN,ZH,KO,PT,ES/24時間365日</t>
    <rPh sb="17" eb="19">
      <t>ジカン</t>
    </rPh>
    <rPh sb="22" eb="23">
      <t>ヒ</t>
    </rPh>
    <phoneticPr fontId="16"/>
  </si>
  <si>
    <t>社会医療法人寿量会　熊本機能病院</t>
    <rPh sb="0" eb="2">
      <t>シャカイ</t>
    </rPh>
    <rPh sb="2" eb="4">
      <t>イリョウ</t>
    </rPh>
    <rPh sb="4" eb="6">
      <t>ホウジン</t>
    </rPh>
    <rPh sb="6" eb="7">
      <t>ジュ</t>
    </rPh>
    <rPh sb="7" eb="8">
      <t>リョウ</t>
    </rPh>
    <rPh sb="8" eb="9">
      <t>カイ</t>
    </rPh>
    <rPh sb="10" eb="12">
      <t>クマモト</t>
    </rPh>
    <rPh sb="12" eb="14">
      <t>キノウ</t>
    </rPh>
    <rPh sb="14" eb="16">
      <t>ビョウイン</t>
    </rPh>
    <phoneticPr fontId="16"/>
  </si>
  <si>
    <t>Kumamoto Kinou Hospital</t>
    <phoneticPr fontId="1"/>
  </si>
  <si>
    <t>860-8518</t>
    <phoneticPr fontId="1"/>
  </si>
  <si>
    <t>熊本県熊本市北区山室6丁目8番1号</t>
    <rPh sb="0" eb="3">
      <t>クマモトケン</t>
    </rPh>
    <rPh sb="3" eb="6">
      <t>クマモトシ</t>
    </rPh>
    <rPh sb="6" eb="8">
      <t>キタク</t>
    </rPh>
    <rPh sb="8" eb="10">
      <t>ヤマムロ</t>
    </rPh>
    <rPh sb="11" eb="13">
      <t>チョウメ</t>
    </rPh>
    <rPh sb="14" eb="15">
      <t>バン</t>
    </rPh>
    <rPh sb="16" eb="17">
      <t>ゴウ</t>
    </rPh>
    <phoneticPr fontId="9"/>
  </si>
  <si>
    <t>6-8-1 Yamamuro,kita-ku,Kumamoto City,Kumamoto</t>
    <phoneticPr fontId="1"/>
  </si>
  <si>
    <t>096-345-8111</t>
    <phoneticPr fontId="1"/>
  </si>
  <si>
    <t>月-金：8：30-11：00,13:00-16:00
土日祝：休診</t>
    <rPh sb="0" eb="1">
      <t>ゲツ</t>
    </rPh>
    <rPh sb="2" eb="3">
      <t>キン</t>
    </rPh>
    <rPh sb="27" eb="30">
      <t>ドニチシュク</t>
    </rPh>
    <rPh sb="31" eb="33">
      <t>キュウシン</t>
    </rPh>
    <phoneticPr fontId="9"/>
  </si>
  <si>
    <t>https://www.juryo.or.jp (日本語)</t>
    <phoneticPr fontId="10"/>
  </si>
  <si>
    <t>救急科：EN
外科：EN
小児科：EN
皮膚科：EN
脳神経外科：EN
整形外科：EN
耳鼻咽喉科：EN</t>
    <rPh sb="44" eb="46">
      <t>ジビ</t>
    </rPh>
    <rPh sb="46" eb="48">
      <t>インコウ</t>
    </rPh>
    <rPh sb="48" eb="49">
      <t>カ</t>
    </rPh>
    <phoneticPr fontId="13"/>
  </si>
  <si>
    <t>VISA,MASTER</t>
    <phoneticPr fontId="1"/>
  </si>
  <si>
    <t>うちの小児科小児外科</t>
    <rPh sb="3" eb="6">
      <t>ショウニカ</t>
    </rPh>
    <rPh sb="6" eb="10">
      <t>ショウニゲカ</t>
    </rPh>
    <phoneticPr fontId="16"/>
  </si>
  <si>
    <t>Uchino　Shonika　Shonigeka</t>
    <phoneticPr fontId="16"/>
  </si>
  <si>
    <t>869-0502</t>
    <phoneticPr fontId="1"/>
  </si>
  <si>
    <t>熊本県宇城市松橋町松橋1947－1</t>
    <rPh sb="0" eb="3">
      <t>クマモトケン</t>
    </rPh>
    <rPh sb="3" eb="6">
      <t>ウキシ</t>
    </rPh>
    <rPh sb="6" eb="9">
      <t>マツバセマチ</t>
    </rPh>
    <rPh sb="9" eb="11">
      <t>マツバセ</t>
    </rPh>
    <phoneticPr fontId="9"/>
  </si>
  <si>
    <t>1947-1Matsubase,Matsubase-Machi,Uki-shi,Kumamoto</t>
    <phoneticPr fontId="1"/>
  </si>
  <si>
    <t>0964-32-0550</t>
    <phoneticPr fontId="8"/>
  </si>
  <si>
    <t xml:space="preserve">月－金：9：00－12：30,14:00-18:30
土：9：00－12：30
日・祝：休診
（当番医時対応）
</t>
    <rPh sb="0" eb="1">
      <t>ツキ</t>
    </rPh>
    <rPh sb="2" eb="3">
      <t>キン</t>
    </rPh>
    <rPh sb="27" eb="28">
      <t>ツチ</t>
    </rPh>
    <rPh sb="40" eb="41">
      <t>ニチ</t>
    </rPh>
    <rPh sb="42" eb="43">
      <t>シュク</t>
    </rPh>
    <rPh sb="44" eb="46">
      <t>キュウシン</t>
    </rPh>
    <rPh sb="48" eb="51">
      <t>トウバンイ</t>
    </rPh>
    <rPh sb="51" eb="52">
      <t>ジ</t>
    </rPh>
    <rPh sb="52" eb="54">
      <t>タイオウ</t>
    </rPh>
    <phoneticPr fontId="9"/>
  </si>
  <si>
    <t>http://www.uchino-shonika-shonigeka.com/（日本語）</t>
    <rPh sb="41" eb="44">
      <t>ニホンゴ</t>
    </rPh>
    <phoneticPr fontId="10"/>
  </si>
  <si>
    <t>内科：EN
外科：EN
小児科：EN
小児外科：EN</t>
    <rPh sb="0" eb="2">
      <t>ナイカ</t>
    </rPh>
    <rPh sb="6" eb="8">
      <t>ゲカ</t>
    </rPh>
    <rPh sb="12" eb="15">
      <t>ショウニカ</t>
    </rPh>
    <rPh sb="19" eb="23">
      <t>ショウニゲカ</t>
    </rPh>
    <phoneticPr fontId="9"/>
  </si>
  <si>
    <t>黒田クリニック　内科・代謝内科</t>
    <rPh sb="0" eb="2">
      <t>クロダ</t>
    </rPh>
    <rPh sb="8" eb="10">
      <t>ナイカ</t>
    </rPh>
    <rPh sb="11" eb="13">
      <t>タイシャ</t>
    </rPh>
    <rPh sb="13" eb="15">
      <t>ナイカ</t>
    </rPh>
    <phoneticPr fontId="46"/>
  </si>
  <si>
    <t>Kuroda Clinic General Internal Medicine,Diabietes and Endocrinology</t>
  </si>
  <si>
    <t>865-0022</t>
  </si>
  <si>
    <t>熊本県玉名市寺田431-1</t>
    <rPh sb="0" eb="3">
      <t>クマモトケン</t>
    </rPh>
    <rPh sb="3" eb="6">
      <t>タマナシ</t>
    </rPh>
    <rPh sb="6" eb="8">
      <t>テラダ</t>
    </rPh>
    <phoneticPr fontId="46"/>
  </si>
  <si>
    <t>431-1 Terada,Tamana-city,Kumamoto,865-0022</t>
  </si>
  <si>
    <t>0968-73-6688</t>
  </si>
  <si>
    <t>月、火、木、金：9:00-17:00
土：9:00-16:00
水、日、祝日：休診</t>
    <rPh sb="0" eb="1">
      <t>ツキ</t>
    </rPh>
    <rPh sb="2" eb="3">
      <t>ヒ</t>
    </rPh>
    <rPh sb="4" eb="5">
      <t>キ</t>
    </rPh>
    <rPh sb="6" eb="7">
      <t>キン</t>
    </rPh>
    <rPh sb="19" eb="20">
      <t>ツチ</t>
    </rPh>
    <rPh sb="32" eb="33">
      <t>ミズ</t>
    </rPh>
    <rPh sb="34" eb="35">
      <t>ヒ</t>
    </rPh>
    <rPh sb="36" eb="38">
      <t>シュクジツ</t>
    </rPh>
    <rPh sb="39" eb="41">
      <t>キュウシン</t>
    </rPh>
    <phoneticPr fontId="46"/>
  </si>
  <si>
    <t>http://kuroda-naika.com（日本語）</t>
    <rPh sb="24" eb="27">
      <t>ニホンゴ</t>
    </rPh>
    <phoneticPr fontId="9"/>
  </si>
  <si>
    <t>山鹿市民医療センター</t>
    <rPh sb="0" eb="4">
      <t>ヤマガシミン</t>
    </rPh>
    <rPh sb="4" eb="6">
      <t>イリョウ</t>
    </rPh>
    <phoneticPr fontId="10"/>
  </si>
  <si>
    <t>Yamaga Medical Center</t>
    <phoneticPr fontId="1"/>
  </si>
  <si>
    <t>861-0593</t>
    <phoneticPr fontId="1"/>
  </si>
  <si>
    <t>熊本県山鹿市山鹿511</t>
    <rPh sb="0" eb="2">
      <t>クマモト</t>
    </rPh>
    <rPh sb="2" eb="3">
      <t>ケン</t>
    </rPh>
    <rPh sb="3" eb="6">
      <t>ヤマガシ</t>
    </rPh>
    <rPh sb="6" eb="8">
      <t>ヤマガ</t>
    </rPh>
    <phoneticPr fontId="9"/>
  </si>
  <si>
    <t>511 Yamaga,Yamaga-city,Kumamoto,861-0593</t>
    <phoneticPr fontId="1"/>
  </si>
  <si>
    <t>0968-44-2185</t>
    <phoneticPr fontId="1"/>
  </si>
  <si>
    <t>月-金：8:30-11:00
土、日、祝日：休診
※時間外及び休診日は電話連絡</t>
    <rPh sb="0" eb="1">
      <t>ツキ</t>
    </rPh>
    <rPh sb="2" eb="3">
      <t>キン</t>
    </rPh>
    <rPh sb="15" eb="16">
      <t>ツチ</t>
    </rPh>
    <rPh sb="17" eb="18">
      <t>ヒ</t>
    </rPh>
    <rPh sb="19" eb="21">
      <t>シュクジツ</t>
    </rPh>
    <rPh sb="22" eb="24">
      <t>キュウシン</t>
    </rPh>
    <rPh sb="26" eb="29">
      <t>ジカンガイ</t>
    </rPh>
    <rPh sb="29" eb="30">
      <t>オヨ</t>
    </rPh>
    <rPh sb="31" eb="33">
      <t>キュウシン</t>
    </rPh>
    <rPh sb="33" eb="34">
      <t>ビ</t>
    </rPh>
    <rPh sb="35" eb="37">
      <t>デンワ</t>
    </rPh>
    <rPh sb="37" eb="39">
      <t>レンラク</t>
    </rPh>
    <phoneticPr fontId="9"/>
  </si>
  <si>
    <t>http://yamaga-medical-center.jp/（日本語）</t>
    <rPh sb="33" eb="36">
      <t>ニホンゴ</t>
    </rPh>
    <phoneticPr fontId="6"/>
  </si>
  <si>
    <t>救急科：EN
内科：EN
外科：EN
整形外科：EN</t>
    <rPh sb="0" eb="2">
      <t>キュウキュウ</t>
    </rPh>
    <rPh sb="2" eb="3">
      <t>カ</t>
    </rPh>
    <rPh sb="7" eb="9">
      <t>ナイカ</t>
    </rPh>
    <rPh sb="13" eb="15">
      <t>ゲカ</t>
    </rPh>
    <rPh sb="19" eb="21">
      <t>セイケイ</t>
    </rPh>
    <rPh sb="21" eb="23">
      <t>ゲカ</t>
    </rPh>
    <phoneticPr fontId="6"/>
  </si>
  <si>
    <t>VISA,MASTER,ANEX,JCB,NICOS,DC,MUFG,DISCOVER</t>
    <phoneticPr fontId="1"/>
  </si>
  <si>
    <t>阿蘇医療センター</t>
    <rPh sb="0" eb="2">
      <t>アソ</t>
    </rPh>
    <rPh sb="2" eb="4">
      <t>イリョウ</t>
    </rPh>
    <phoneticPr fontId="9"/>
  </si>
  <si>
    <t>Aso Medical Center</t>
  </si>
  <si>
    <t>869-2225</t>
  </si>
  <si>
    <t>熊本県阿蘇市黒川1266</t>
    <rPh sb="0" eb="3">
      <t>クマモトケン</t>
    </rPh>
    <rPh sb="3" eb="5">
      <t>アソ</t>
    </rPh>
    <rPh sb="5" eb="6">
      <t>シ</t>
    </rPh>
    <rPh sb="6" eb="8">
      <t>クロカワ</t>
    </rPh>
    <phoneticPr fontId="46"/>
  </si>
  <si>
    <t>1266 Kurokawa,Aso-city,Kumamoto,869-2225</t>
  </si>
  <si>
    <t>0967-34-0311</t>
  </si>
  <si>
    <t>月ｰ金：9:00-11:30,14:00-16:30
土、日、祝日：救急対応</t>
    <rPh sb="0" eb="1">
      <t>ツキ</t>
    </rPh>
    <rPh sb="2" eb="3">
      <t>キン</t>
    </rPh>
    <rPh sb="27" eb="28">
      <t>ツチ</t>
    </rPh>
    <rPh sb="29" eb="30">
      <t>ヒ</t>
    </rPh>
    <rPh sb="31" eb="33">
      <t>シュクジツ</t>
    </rPh>
    <rPh sb="34" eb="36">
      <t>キュウキュウ</t>
    </rPh>
    <rPh sb="36" eb="38">
      <t>タイオウ</t>
    </rPh>
    <phoneticPr fontId="46"/>
  </si>
  <si>
    <t>http://aso-mc.jp（日本語）</t>
    <rPh sb="17" eb="20">
      <t>ニホンゴ</t>
    </rPh>
    <phoneticPr fontId="9"/>
  </si>
  <si>
    <t>救急科：EN,ZH,KO
内科：EN
外科：EN
小児科：EN
脳神経外科：EN</t>
    <rPh sb="0" eb="2">
      <t>キュウキュウ</t>
    </rPh>
    <rPh sb="2" eb="3">
      <t>カ</t>
    </rPh>
    <rPh sb="13" eb="15">
      <t>ナイカ</t>
    </rPh>
    <rPh sb="19" eb="21">
      <t>ゲカ</t>
    </rPh>
    <rPh sb="25" eb="27">
      <t>ショウニ</t>
    </rPh>
    <rPh sb="27" eb="28">
      <t>カ</t>
    </rPh>
    <rPh sb="32" eb="35">
      <t>ノウシンケイ</t>
    </rPh>
    <rPh sb="35" eb="37">
      <t>ゲカ</t>
    </rPh>
    <phoneticPr fontId="46"/>
  </si>
  <si>
    <t>タブレット</t>
    <phoneticPr fontId="10"/>
  </si>
  <si>
    <t>独立行政法人地域医療機能推進機構人吉医療センター</t>
    <rPh sb="0" eb="2">
      <t>ドクリツ</t>
    </rPh>
    <rPh sb="2" eb="4">
      <t>ギョウセイ</t>
    </rPh>
    <rPh sb="4" eb="6">
      <t>ホウジン</t>
    </rPh>
    <rPh sb="6" eb="8">
      <t>チイキ</t>
    </rPh>
    <rPh sb="8" eb="10">
      <t>イリョウ</t>
    </rPh>
    <rPh sb="10" eb="12">
      <t>キノウ</t>
    </rPh>
    <rPh sb="12" eb="14">
      <t>スイシン</t>
    </rPh>
    <rPh sb="14" eb="16">
      <t>キコウ</t>
    </rPh>
    <rPh sb="16" eb="18">
      <t>ヒトヨシ</t>
    </rPh>
    <rPh sb="18" eb="20">
      <t>イリョウ</t>
    </rPh>
    <phoneticPr fontId="10"/>
  </si>
  <si>
    <t>Hitoyoshi Medical Center</t>
  </si>
  <si>
    <t>868-0053</t>
  </si>
  <si>
    <t>熊本県人吉市老神町35番地</t>
    <rPh sb="0" eb="3">
      <t>クマモトケン</t>
    </rPh>
    <rPh sb="3" eb="6">
      <t>ヒトヨシシ</t>
    </rPh>
    <rPh sb="6" eb="9">
      <t>オイカミマチ</t>
    </rPh>
    <rPh sb="11" eb="13">
      <t>バンチ</t>
    </rPh>
    <phoneticPr fontId="9"/>
  </si>
  <si>
    <t>35 Oikamimachi,Hitoyoshi-city,Kumamoto,868-0053</t>
    <phoneticPr fontId="1"/>
  </si>
  <si>
    <t>0966-22-2191</t>
  </si>
  <si>
    <t>月ｰ金：8:30-11:00（完全予約制）
土、日、祝日：休診
※救急紹介患者はこの限りではない</t>
    <rPh sb="0" eb="1">
      <t>ツキ</t>
    </rPh>
    <rPh sb="2" eb="3">
      <t>キン</t>
    </rPh>
    <rPh sb="15" eb="17">
      <t>カンゼン</t>
    </rPh>
    <rPh sb="17" eb="20">
      <t>ヨヤクセイ</t>
    </rPh>
    <rPh sb="22" eb="23">
      <t>ツチ</t>
    </rPh>
    <rPh sb="24" eb="25">
      <t>ヒ</t>
    </rPh>
    <rPh sb="26" eb="28">
      <t>シュクジツ</t>
    </rPh>
    <rPh sb="29" eb="31">
      <t>キュウシン</t>
    </rPh>
    <rPh sb="33" eb="35">
      <t>キュウキュウ</t>
    </rPh>
    <rPh sb="35" eb="37">
      <t>ショウカイ</t>
    </rPh>
    <rPh sb="37" eb="39">
      <t>カンジャ</t>
    </rPh>
    <rPh sb="42" eb="43">
      <t>カギ</t>
    </rPh>
    <phoneticPr fontId="9"/>
  </si>
  <si>
    <t>https://hitoyoshi.jcho.go.jp/（日本語）</t>
    <rPh sb="30" eb="33">
      <t>ニホンゴ</t>
    </rPh>
    <phoneticPr fontId="10"/>
  </si>
  <si>
    <t>内科（糖尿病・代謝・内分泌内科、呼吸器内科、血液内科、循環器内科、消化器内科）：EN
外科：EN
小児科：EN
皮膚科：EN
脳神経外科：EN
泌尿器科：EN
整形外科：EN
眼科：EN
耳鼻咽喉科：EN
産科：EN
婦人科：EN
歯科：EN</t>
    <rPh sb="3" eb="6">
      <t>トウニョウビョウ</t>
    </rPh>
    <rPh sb="7" eb="9">
      <t>タイシャ</t>
    </rPh>
    <rPh sb="10" eb="13">
      <t>ナイブンピツ</t>
    </rPh>
    <rPh sb="13" eb="15">
      <t>ナイカ</t>
    </rPh>
    <rPh sb="16" eb="19">
      <t>コキュウキ</t>
    </rPh>
    <rPh sb="19" eb="21">
      <t>ナイカ</t>
    </rPh>
    <rPh sb="22" eb="24">
      <t>ケツエキ</t>
    </rPh>
    <rPh sb="24" eb="26">
      <t>ナイカ</t>
    </rPh>
    <rPh sb="27" eb="30">
      <t>ジュンカンキ</t>
    </rPh>
    <rPh sb="30" eb="32">
      <t>ナイカ</t>
    </rPh>
    <rPh sb="33" eb="36">
      <t>ショウカキ</t>
    </rPh>
    <rPh sb="36" eb="38">
      <t>ナイカ</t>
    </rPh>
    <rPh sb="56" eb="59">
      <t>ヒフカ</t>
    </rPh>
    <rPh sb="63" eb="66">
      <t>ノウシンケイ</t>
    </rPh>
    <rPh sb="66" eb="68">
      <t>ゲカ</t>
    </rPh>
    <rPh sb="72" eb="76">
      <t>ヒニョウキカ</t>
    </rPh>
    <rPh sb="80" eb="82">
      <t>セイケイ</t>
    </rPh>
    <rPh sb="82" eb="84">
      <t>ゲカ</t>
    </rPh>
    <rPh sb="88" eb="90">
      <t>ガンカ</t>
    </rPh>
    <rPh sb="94" eb="96">
      <t>ジビ</t>
    </rPh>
    <rPh sb="96" eb="98">
      <t>インコウ</t>
    </rPh>
    <rPh sb="98" eb="99">
      <t>カ</t>
    </rPh>
    <rPh sb="103" eb="105">
      <t>サンカ</t>
    </rPh>
    <rPh sb="109" eb="112">
      <t>フジンカ</t>
    </rPh>
    <rPh sb="116" eb="118">
      <t>シカ</t>
    </rPh>
    <phoneticPr fontId="9"/>
  </si>
  <si>
    <t>VSA、MASTER、Diners Club、JCB</t>
  </si>
  <si>
    <t>熊本県24時間多言語コールセンター</t>
    <rPh sb="0" eb="3">
      <t>クマモトケン</t>
    </rPh>
    <rPh sb="5" eb="7">
      <t>ジカン</t>
    </rPh>
    <rPh sb="7" eb="10">
      <t>タゲンゴ</t>
    </rPh>
    <phoneticPr fontId="13"/>
  </si>
  <si>
    <t>むかえ歯科医院</t>
    <rPh sb="3" eb="5">
      <t>シカ</t>
    </rPh>
    <rPh sb="5" eb="7">
      <t>イイン</t>
    </rPh>
    <phoneticPr fontId="9"/>
  </si>
  <si>
    <t>Mukae Dental Clinic</t>
    <phoneticPr fontId="1"/>
  </si>
  <si>
    <t>868-0611</t>
  </si>
  <si>
    <t>熊本県球磨郡湯前町1237-4</t>
    <rPh sb="0" eb="3">
      <t>クマモトケン</t>
    </rPh>
    <rPh sb="3" eb="6">
      <t>クマグン</t>
    </rPh>
    <rPh sb="6" eb="8">
      <t>ユノマエ</t>
    </rPh>
    <rPh sb="8" eb="9">
      <t>マチ</t>
    </rPh>
    <phoneticPr fontId="46"/>
  </si>
  <si>
    <t>1237-4,Yunomae-town,Kuma-gun,Kumamoto,868-0611</t>
    <phoneticPr fontId="1"/>
  </si>
  <si>
    <t>0966-43-3131</t>
  </si>
  <si>
    <t>月-金：9:00-18:00
土：9:00-13:00</t>
    <rPh sb="0" eb="1">
      <t>ツキ</t>
    </rPh>
    <rPh sb="2" eb="3">
      <t>キン</t>
    </rPh>
    <rPh sb="15" eb="16">
      <t>ツチ</t>
    </rPh>
    <phoneticPr fontId="46"/>
  </si>
  <si>
    <t>http://www.mukae-shika.com（日本語）</t>
    <rPh sb="27" eb="30">
      <t>ニホンゴ</t>
    </rPh>
    <phoneticPr fontId="9"/>
  </si>
  <si>
    <t>歯科：EN,ZH,KO</t>
    <rPh sb="0" eb="2">
      <t>シカ</t>
    </rPh>
    <phoneticPr fontId="46"/>
  </si>
  <si>
    <t>VISA、MASTER、AMEX、JCB、中国銀聯、Diners Club</t>
    <phoneticPr fontId="1"/>
  </si>
  <si>
    <t>Poketalk</t>
    <phoneticPr fontId="13"/>
  </si>
  <si>
    <t>うらた眼科</t>
    <rPh sb="3" eb="5">
      <t>ガンカ</t>
    </rPh>
    <phoneticPr fontId="15"/>
  </si>
  <si>
    <t>URATA Ophthalmic Clinic</t>
  </si>
  <si>
    <t>863-0043</t>
  </si>
  <si>
    <t>熊本県天草市亀場町亀川110</t>
    <rPh sb="0" eb="2">
      <t>クマモト</t>
    </rPh>
    <rPh sb="2" eb="3">
      <t>ケン</t>
    </rPh>
    <rPh sb="3" eb="5">
      <t>アマクサ</t>
    </rPh>
    <rPh sb="5" eb="6">
      <t>シ</t>
    </rPh>
    <rPh sb="6" eb="7">
      <t>カメ</t>
    </rPh>
    <rPh sb="7" eb="8">
      <t>バ</t>
    </rPh>
    <rPh sb="8" eb="9">
      <t>マチ</t>
    </rPh>
    <rPh sb="9" eb="11">
      <t>カメカワ</t>
    </rPh>
    <phoneticPr fontId="9"/>
  </si>
  <si>
    <t>110 Kamegawa,Kamebamachi,Amakusa-city,Kumamoto,863-0043</t>
  </si>
  <si>
    <t>0969-22-1431</t>
  </si>
  <si>
    <t>月、水、金：8:30-17:30
火、木、土：8:30-12:00</t>
    <rPh sb="0" eb="1">
      <t>ツキ</t>
    </rPh>
    <rPh sb="2" eb="3">
      <t>ミズ</t>
    </rPh>
    <rPh sb="4" eb="5">
      <t>キン</t>
    </rPh>
    <rPh sb="17" eb="18">
      <t>ヒ</t>
    </rPh>
    <rPh sb="19" eb="20">
      <t>キ</t>
    </rPh>
    <rPh sb="21" eb="22">
      <t>ツチ</t>
    </rPh>
    <phoneticPr fontId="9"/>
  </si>
  <si>
    <t>http://urata-eyeclinic.com/（日本語）</t>
    <rPh sb="28" eb="31">
      <t>ニホンゴ</t>
    </rPh>
    <phoneticPr fontId="9"/>
  </si>
  <si>
    <t>上天草市立上天草総合病院</t>
    <rPh sb="0" eb="3">
      <t>カミアマクサ</t>
    </rPh>
    <rPh sb="3" eb="5">
      <t>シリツ</t>
    </rPh>
    <rPh sb="5" eb="8">
      <t>カミアマクサ</t>
    </rPh>
    <rPh sb="8" eb="10">
      <t>ソウゴウ</t>
    </rPh>
    <rPh sb="10" eb="12">
      <t>ビョウイン</t>
    </rPh>
    <phoneticPr fontId="1"/>
  </si>
  <si>
    <t>KAMIAMAKUSA GENERAL HOSPITAL</t>
    <phoneticPr fontId="1"/>
  </si>
  <si>
    <t>866-0293</t>
  </si>
  <si>
    <t>熊本県上天草市龍ヶ岳町高戸1419-19</t>
    <rPh sb="0" eb="3">
      <t>クマモトケン</t>
    </rPh>
    <rPh sb="3" eb="7">
      <t>カミアマクサシ</t>
    </rPh>
    <rPh sb="7" eb="10">
      <t>リュウガタケ</t>
    </rPh>
    <rPh sb="10" eb="11">
      <t>マチ</t>
    </rPh>
    <rPh sb="11" eb="12">
      <t>タカ</t>
    </rPh>
    <rPh sb="12" eb="13">
      <t>ト</t>
    </rPh>
    <phoneticPr fontId="46"/>
  </si>
  <si>
    <t>1419-19 Takado,Ryugatakemachi,Kamiamakusa-city,Kumamoto,866-0293</t>
    <phoneticPr fontId="1"/>
  </si>
  <si>
    <t>0969-62-1122</t>
  </si>
  <si>
    <t>月-金：8:30-11:30</t>
    <rPh sb="0" eb="1">
      <t>ツキ</t>
    </rPh>
    <rPh sb="2" eb="3">
      <t>キン</t>
    </rPh>
    <phoneticPr fontId="46"/>
  </si>
  <si>
    <t>http://www.cityhosp-kamiamakusa.jp（日本語）</t>
    <rPh sb="35" eb="38">
      <t>ニホンゴ</t>
    </rPh>
    <phoneticPr fontId="13"/>
  </si>
  <si>
    <t>内科：EN,ZH,KO,TL
外科：EN,ZH,KO,TL
小児科：EN,ZH,KO,TL
整形外科：EN,ZH,KO,TL
眼科：EN,ZH,KO,TL
歯科：EN,ZH,KO,TL</t>
    <rPh sb="0" eb="2">
      <t>ナイカ</t>
    </rPh>
    <rPh sb="15" eb="17">
      <t>ゲカ</t>
    </rPh>
    <rPh sb="46" eb="48">
      <t>セイケイ</t>
    </rPh>
    <rPh sb="48" eb="50">
      <t>ゲカ</t>
    </rPh>
    <rPh sb="63" eb="65">
      <t>ガンカ</t>
    </rPh>
    <rPh sb="78" eb="80">
      <t>シカ</t>
    </rPh>
    <phoneticPr fontId="46"/>
  </si>
  <si>
    <t>EN,TL/月-金：8:30-17:00</t>
    <rPh sb="6" eb="7">
      <t>ツキ</t>
    </rPh>
    <rPh sb="8" eb="9">
      <t>キン</t>
    </rPh>
    <phoneticPr fontId="10"/>
  </si>
  <si>
    <t>EN,ZH,KO,TL/月-金：8:30-17:00（熊本県24時間多言語コールセンター）</t>
    <rPh sb="12" eb="13">
      <t>ツキ</t>
    </rPh>
    <rPh sb="14" eb="15">
      <t>キン</t>
    </rPh>
    <rPh sb="27" eb="30">
      <t>クマモトケン</t>
    </rPh>
    <rPh sb="32" eb="34">
      <t>ジカン</t>
    </rPh>
    <rPh sb="34" eb="37">
      <t>タゲンゴ</t>
    </rPh>
    <phoneticPr fontId="10"/>
  </si>
  <si>
    <t>ありむら歯科医院</t>
    <rPh sb="4" eb="6">
      <t>シカ</t>
    </rPh>
    <rPh sb="6" eb="8">
      <t>イイン</t>
    </rPh>
    <phoneticPr fontId="9"/>
  </si>
  <si>
    <t>Arimura Dental Clinic</t>
  </si>
  <si>
    <t>861-3101</t>
    <phoneticPr fontId="1"/>
  </si>
  <si>
    <t>熊本県上益城郡嘉島町鯰1836-2</t>
    <rPh sb="0" eb="3">
      <t>クマモトケン</t>
    </rPh>
    <rPh sb="3" eb="7">
      <t>カミマシキグン</t>
    </rPh>
    <rPh sb="7" eb="10">
      <t>カシママチ</t>
    </rPh>
    <rPh sb="10" eb="11">
      <t>ナマズ</t>
    </rPh>
    <phoneticPr fontId="9"/>
  </si>
  <si>
    <t>1836-2 Namazu,Kashima-town,Kamimashiki-gun,Kumamoto,861-3101</t>
    <phoneticPr fontId="1"/>
  </si>
  <si>
    <t>096-235-4618</t>
  </si>
  <si>
    <t>月ｰ土：9:00-19:00
日：10:00-16:00
祝日：休診</t>
    <rPh sb="0" eb="1">
      <t>ツキ</t>
    </rPh>
    <rPh sb="2" eb="3">
      <t>ツチ</t>
    </rPh>
    <rPh sb="15" eb="16">
      <t>ニチ</t>
    </rPh>
    <rPh sb="29" eb="31">
      <t>シュクジツ</t>
    </rPh>
    <rPh sb="32" eb="34">
      <t>キュウシン</t>
    </rPh>
    <phoneticPr fontId="9"/>
  </si>
  <si>
    <t>http://arimurashika.web.fc2.com/（日本語）</t>
    <rPh sb="33" eb="36">
      <t>ニホンゴ</t>
    </rPh>
    <phoneticPr fontId="9"/>
  </si>
  <si>
    <t>VISA、MASTER、JCB、Diners Club</t>
  </si>
  <si>
    <t>入江歯科医院</t>
    <rPh sb="0" eb="2">
      <t>イリエ</t>
    </rPh>
    <rPh sb="2" eb="4">
      <t>シカ</t>
    </rPh>
    <rPh sb="4" eb="6">
      <t>イイン</t>
    </rPh>
    <phoneticPr fontId="10"/>
  </si>
  <si>
    <t>IRIE DENTAL CLINIC</t>
  </si>
  <si>
    <t>861-3206</t>
  </si>
  <si>
    <t>熊本県上益城郡御船町辺田見366-1</t>
    <rPh sb="0" eb="3">
      <t>クマモトケン</t>
    </rPh>
    <rPh sb="3" eb="6">
      <t>カミマシキ</t>
    </rPh>
    <rPh sb="6" eb="7">
      <t>グン</t>
    </rPh>
    <rPh sb="7" eb="10">
      <t>ミフネマチ</t>
    </rPh>
    <rPh sb="10" eb="11">
      <t>ヘン</t>
    </rPh>
    <rPh sb="11" eb="12">
      <t>タ</t>
    </rPh>
    <rPh sb="12" eb="13">
      <t>ミ</t>
    </rPh>
    <phoneticPr fontId="9"/>
  </si>
  <si>
    <t>366-1 Hetami,Mifune-town,Kamimashiki-gun,Kumamoto,861-3206</t>
    <phoneticPr fontId="1"/>
  </si>
  <si>
    <t>096-282-3188</t>
  </si>
  <si>
    <t>月、水、金：9:00-11:30,13:30-17:30
火、木、土：9:00-11:30
日、祝日：休診</t>
    <rPh sb="0" eb="1">
      <t>ツキ</t>
    </rPh>
    <rPh sb="2" eb="3">
      <t>ミズ</t>
    </rPh>
    <rPh sb="4" eb="5">
      <t>キン</t>
    </rPh>
    <rPh sb="29" eb="30">
      <t>ヒ</t>
    </rPh>
    <rPh sb="31" eb="32">
      <t>キ</t>
    </rPh>
    <rPh sb="33" eb="34">
      <t>ツチ</t>
    </rPh>
    <rPh sb="46" eb="47">
      <t>ヒ</t>
    </rPh>
    <rPh sb="48" eb="50">
      <t>シュクジツ</t>
    </rPh>
    <rPh sb="51" eb="53">
      <t>キュウシン</t>
    </rPh>
    <phoneticPr fontId="9"/>
  </si>
  <si>
    <t>大腸肛門病センター高野病院</t>
    <rPh sb="0" eb="2">
      <t>ダイチョウ</t>
    </rPh>
    <rPh sb="2" eb="4">
      <t>コウモン</t>
    </rPh>
    <rPh sb="4" eb="5">
      <t>ビョウ</t>
    </rPh>
    <rPh sb="9" eb="11">
      <t>タカノ</t>
    </rPh>
    <rPh sb="11" eb="13">
      <t>ビョウイン</t>
    </rPh>
    <phoneticPr fontId="10"/>
  </si>
  <si>
    <t>COLOPROCTOLOGY CENTER TAKANO HOSPITAL</t>
    <phoneticPr fontId="1"/>
  </si>
  <si>
    <t>862-0971</t>
  </si>
  <si>
    <t>熊本県熊本市中央区大江3丁目2番55号</t>
    <rPh sb="0" eb="3">
      <t>クマモトケン</t>
    </rPh>
    <rPh sb="3" eb="6">
      <t>クマモトシ</t>
    </rPh>
    <rPh sb="6" eb="9">
      <t>チュウオウク</t>
    </rPh>
    <rPh sb="9" eb="11">
      <t>オオエ</t>
    </rPh>
    <rPh sb="12" eb="14">
      <t>チョウメ</t>
    </rPh>
    <rPh sb="15" eb="16">
      <t>バン</t>
    </rPh>
    <rPh sb="18" eb="19">
      <t>ゴウ</t>
    </rPh>
    <phoneticPr fontId="46"/>
  </si>
  <si>
    <t>3-2-55 Oe,Chuo-ku,Kumamoto-city,Kumamoto,862-0971</t>
  </si>
  <si>
    <t>096-320-6500</t>
  </si>
  <si>
    <t>月ｰ金：8:30-11:30,13:30-16:30
土、日、祝日：8:30-11:30（消化器外科、肛門科のみ）</t>
    <rPh sb="0" eb="1">
      <t>ツキ</t>
    </rPh>
    <rPh sb="2" eb="3">
      <t>キン</t>
    </rPh>
    <rPh sb="27" eb="28">
      <t>ツチ</t>
    </rPh>
    <rPh sb="29" eb="30">
      <t>ヒ</t>
    </rPh>
    <rPh sb="31" eb="33">
      <t>シュクジツ</t>
    </rPh>
    <rPh sb="45" eb="48">
      <t>ショウカキ</t>
    </rPh>
    <rPh sb="48" eb="50">
      <t>ゲカ</t>
    </rPh>
    <rPh sb="51" eb="54">
      <t>コウモンカ</t>
    </rPh>
    <phoneticPr fontId="46"/>
  </si>
  <si>
    <t>http://www.takano-hospital.jp/（日本語）
https://www.takano-hospital.jp/language-english.html（英語）
https://www.takano-hospital.jp/language-chinese.html（中国語）</t>
    <rPh sb="31" eb="34">
      <t>ニホンゴ</t>
    </rPh>
    <phoneticPr fontId="9"/>
  </si>
  <si>
    <t>内科：EN,ZH
外科：EN,ZH
泌尿器科：EN,ZH
その他：EN,ZH</t>
    <rPh sb="0" eb="2">
      <t>ナイカ</t>
    </rPh>
    <rPh sb="9" eb="11">
      <t>ゲカ</t>
    </rPh>
    <rPh sb="18" eb="22">
      <t>ヒニョウキカ</t>
    </rPh>
    <rPh sb="31" eb="32">
      <t>タ</t>
    </rPh>
    <phoneticPr fontId="46"/>
  </si>
  <si>
    <t>EN,ZH/月ｰ金：8:30-17:30</t>
    <rPh sb="6" eb="7">
      <t>ツキ</t>
    </rPh>
    <rPh sb="8" eb="9">
      <t>キン</t>
    </rPh>
    <phoneticPr fontId="13"/>
  </si>
  <si>
    <t>ZH/月-金：8:30-17:30</t>
    <rPh sb="3" eb="4">
      <t>ツキ</t>
    </rPh>
    <rPh sb="5" eb="6">
      <t>キン</t>
    </rPh>
    <phoneticPr fontId="13"/>
  </si>
  <si>
    <t>EN,ZH/月ｰ金：8:30-17:30</t>
  </si>
  <si>
    <t>EN,ZH/平日・土日祝：9：00-21：00</t>
    <rPh sb="6" eb="8">
      <t>ヘイジツ</t>
    </rPh>
    <phoneticPr fontId="13"/>
  </si>
  <si>
    <t>通訳・翻訳機器で７４か国語対応可能（２４時間）</t>
    <rPh sb="0" eb="2">
      <t>ツウヤク</t>
    </rPh>
    <rPh sb="3" eb="5">
      <t>ホンヤク</t>
    </rPh>
    <rPh sb="5" eb="7">
      <t>キキ</t>
    </rPh>
    <rPh sb="11" eb="12">
      <t>コク</t>
    </rPh>
    <rPh sb="12" eb="13">
      <t>ゴ</t>
    </rPh>
    <rPh sb="13" eb="15">
      <t>タイオウ</t>
    </rPh>
    <rPh sb="15" eb="17">
      <t>カノウ</t>
    </rPh>
    <rPh sb="20" eb="22">
      <t>ジカン</t>
    </rPh>
    <phoneticPr fontId="1"/>
  </si>
  <si>
    <t>なないろデンタルクリニック</t>
    <phoneticPr fontId="9"/>
  </si>
  <si>
    <t>Nanairo Dental Clinic</t>
  </si>
  <si>
    <t>862-0920</t>
    <phoneticPr fontId="1"/>
  </si>
  <si>
    <t>熊本県熊本市東区月出2丁目1-39オークヒル本田1F</t>
    <rPh sb="0" eb="3">
      <t>クマモトケン</t>
    </rPh>
    <rPh sb="3" eb="6">
      <t>クマモトシ</t>
    </rPh>
    <rPh sb="6" eb="8">
      <t>ヒガシク</t>
    </rPh>
    <rPh sb="8" eb="10">
      <t>ツキデ</t>
    </rPh>
    <rPh sb="11" eb="13">
      <t>チョウメ</t>
    </rPh>
    <rPh sb="22" eb="24">
      <t>ホンダ</t>
    </rPh>
    <phoneticPr fontId="9"/>
  </si>
  <si>
    <t>1F Okuhiruhonda 2-1-39 Tsukide, Higashi-ku,Kumamoto-city,Kumamoto,862-0920</t>
    <phoneticPr fontId="1"/>
  </si>
  <si>
    <t>096-381-4618</t>
    <phoneticPr fontId="8"/>
  </si>
  <si>
    <t>月-土：9:00-12:00,13:00-18:00
日、祝日：休診</t>
    <rPh sb="0" eb="1">
      <t>ツキ</t>
    </rPh>
    <rPh sb="2" eb="3">
      <t>ツチ</t>
    </rPh>
    <rPh sb="27" eb="28">
      <t>ヒ</t>
    </rPh>
    <rPh sb="29" eb="31">
      <t>シュクジツ</t>
    </rPh>
    <rPh sb="32" eb="34">
      <t>キュウシン</t>
    </rPh>
    <phoneticPr fontId="9"/>
  </si>
  <si>
    <t>http://www4.hp-ez.com/hp/akiyoshidentalclinic/page1（日本語）</t>
    <rPh sb="52" eb="55">
      <t>ニホンゴ</t>
    </rPh>
    <phoneticPr fontId="10"/>
  </si>
  <si>
    <t>歯科：EN,ZH,KO</t>
    <rPh sb="0" eb="2">
      <t>シカ</t>
    </rPh>
    <phoneticPr fontId="9"/>
  </si>
  <si>
    <t>VISA、MASTER、AMEX、JCB、中国銀聯、Diners Club
（自費治療のみ）</t>
    <rPh sb="39" eb="41">
      <t>ジヒ</t>
    </rPh>
    <rPh sb="41" eb="43">
      <t>チリョウ</t>
    </rPh>
    <phoneticPr fontId="8"/>
  </si>
  <si>
    <t>EN,KO,ZH,TH,他（15言語）（多言語コールセンター登録）/月ｰ金：9:00-12:00,13:00-18:00</t>
    <rPh sb="12" eb="13">
      <t>ホカ</t>
    </rPh>
    <rPh sb="16" eb="18">
      <t>ゲンゴ</t>
    </rPh>
    <rPh sb="20" eb="23">
      <t>タゲンゴ</t>
    </rPh>
    <rPh sb="30" eb="32">
      <t>トウロク</t>
    </rPh>
    <rPh sb="34" eb="35">
      <t>ツキ</t>
    </rPh>
    <rPh sb="36" eb="37">
      <t>キン</t>
    </rPh>
    <phoneticPr fontId="16"/>
  </si>
  <si>
    <t>EN,KO,ZH（翻訳機）/月ｰ金：9:00-12:00,13:00-18:00</t>
    <rPh sb="9" eb="12">
      <t>ホンヤクキ</t>
    </rPh>
    <phoneticPr fontId="16"/>
  </si>
  <si>
    <t>西濱歯科医院</t>
    <rPh sb="0" eb="1">
      <t>ニシ</t>
    </rPh>
    <rPh sb="1" eb="2">
      <t>ハマ</t>
    </rPh>
    <rPh sb="2" eb="4">
      <t>シカ</t>
    </rPh>
    <rPh sb="4" eb="6">
      <t>イイン</t>
    </rPh>
    <phoneticPr fontId="10"/>
  </si>
  <si>
    <t>Nishihama Dental Clinic</t>
    <phoneticPr fontId="1"/>
  </si>
  <si>
    <t>862-0956</t>
    <phoneticPr fontId="1"/>
  </si>
  <si>
    <t>熊本県熊本市中央区水前寺公園8-1</t>
    <rPh sb="0" eb="3">
      <t>クマモトケン</t>
    </rPh>
    <rPh sb="3" eb="6">
      <t>クマモトシ</t>
    </rPh>
    <rPh sb="6" eb="9">
      <t>チュウオウク</t>
    </rPh>
    <rPh sb="9" eb="12">
      <t>スイゼンジ</t>
    </rPh>
    <rPh sb="12" eb="14">
      <t>コウエン</t>
    </rPh>
    <phoneticPr fontId="9"/>
  </si>
  <si>
    <t>8-1 Suizenjikoen,Chuo-ku,Kumamoto-city,Kumamoto,862-0956</t>
    <phoneticPr fontId="1"/>
  </si>
  <si>
    <t>096-381-8241</t>
    <phoneticPr fontId="1"/>
  </si>
  <si>
    <t>月-金：9:00-19:00
土：9:00-13:00</t>
    <rPh sb="0" eb="1">
      <t>ツキ</t>
    </rPh>
    <rPh sb="2" eb="3">
      <t>キン</t>
    </rPh>
    <rPh sb="15" eb="16">
      <t>ツチ</t>
    </rPh>
    <phoneticPr fontId="9"/>
  </si>
  <si>
    <t>みよし歯科医院</t>
    <rPh sb="3" eb="5">
      <t>シカ</t>
    </rPh>
    <rPh sb="5" eb="7">
      <t>イイン</t>
    </rPh>
    <phoneticPr fontId="9"/>
  </si>
  <si>
    <t>Miyoshi Dental Office</t>
  </si>
  <si>
    <t>869-0552</t>
    <phoneticPr fontId="1"/>
  </si>
  <si>
    <r>
      <t>熊本県宇城市不知火町高良2268-1</t>
    </r>
    <r>
      <rPr>
        <sz val="10"/>
        <color indexed="8"/>
        <rFont val="ＭＳ Ｐゴシック"/>
        <family val="3"/>
        <charset val="128"/>
      </rPr>
      <t/>
    </r>
    <rPh sb="3" eb="5">
      <t>ウジョウ</t>
    </rPh>
    <rPh sb="5" eb="6">
      <t>シ</t>
    </rPh>
    <rPh sb="6" eb="9">
      <t>シラヌイ</t>
    </rPh>
    <rPh sb="9" eb="10">
      <t>チョウ</t>
    </rPh>
    <rPh sb="10" eb="12">
      <t>コウラ</t>
    </rPh>
    <phoneticPr fontId="9"/>
  </si>
  <si>
    <t>2268-1 Shiranuhimachi Kora, Uki, Kumamoto, 869-0552</t>
    <phoneticPr fontId="1"/>
  </si>
  <si>
    <t>0964-32-1778</t>
    <phoneticPr fontId="13"/>
  </si>
  <si>
    <t>月-土:9:00-13:00,14:00-18:00</t>
    <rPh sb="2" eb="3">
      <t>ツチ</t>
    </rPh>
    <phoneticPr fontId="9"/>
  </si>
  <si>
    <t>http://www.love-and-teeth.com (日本語)
http://teethsalon.luna.weblife.me/ (日本語)</t>
    <rPh sb="31" eb="34">
      <t>ニホンゴ</t>
    </rPh>
    <rPh sb="72" eb="75">
      <t>ニホンゴ</t>
    </rPh>
    <phoneticPr fontId="9"/>
  </si>
  <si>
    <t>VISA、MASTER、JCB,中国銀聯</t>
    <phoneticPr fontId="16"/>
  </si>
  <si>
    <t>吉田クリニック</t>
    <rPh sb="0" eb="2">
      <t>ヨシダ</t>
    </rPh>
    <phoneticPr fontId="9"/>
  </si>
  <si>
    <t>YOSHIDA Clinic</t>
  </si>
  <si>
    <t>869-3603</t>
    <phoneticPr fontId="1"/>
  </si>
  <si>
    <r>
      <t>熊本県上天草市大矢野町中8308-1</t>
    </r>
    <r>
      <rPr>
        <sz val="10"/>
        <color indexed="8"/>
        <rFont val="ＭＳ Ｐゴシック"/>
        <family val="3"/>
        <charset val="128"/>
      </rPr>
      <t/>
    </r>
    <rPh sb="0" eb="3">
      <t>クマモトケン</t>
    </rPh>
    <rPh sb="3" eb="7">
      <t>カミアマクサシ</t>
    </rPh>
    <rPh sb="7" eb="11">
      <t>オオヤノマチ</t>
    </rPh>
    <rPh sb="11" eb="12">
      <t>ナカ</t>
    </rPh>
    <phoneticPr fontId="9"/>
  </si>
  <si>
    <t>8308-1 Oyanomachi Naka, Kamiamakusa, Kumamoto, 869-3603</t>
    <phoneticPr fontId="1"/>
  </si>
  <si>
    <t>0964-57-0246</t>
    <phoneticPr fontId="13"/>
  </si>
  <si>
    <t>月/火/木/金:8:30-12:30,13:30-18:00
水/土:8:30-12:30</t>
    <rPh sb="33" eb="34">
      <t>ツチ</t>
    </rPh>
    <phoneticPr fontId="9"/>
  </si>
  <si>
    <t>内科：EN</t>
    <phoneticPr fontId="6"/>
  </si>
  <si>
    <t>赤城歯科医院</t>
    <rPh sb="0" eb="2">
      <t>アカギ</t>
    </rPh>
    <rPh sb="2" eb="4">
      <t>シカ</t>
    </rPh>
    <rPh sb="4" eb="6">
      <t>イイン</t>
    </rPh>
    <phoneticPr fontId="10"/>
  </si>
  <si>
    <t>Akagi Shika Iin</t>
    <phoneticPr fontId="1"/>
  </si>
  <si>
    <t>861-5263</t>
  </si>
  <si>
    <t xml:space="preserve">熊本市南区並建町５３４ </t>
    <phoneticPr fontId="46"/>
  </si>
  <si>
    <t>534 Namitatemachi, Minami-ku, Kumamoto, Kumamoto, 861-5263</t>
    <phoneticPr fontId="1"/>
  </si>
  <si>
    <t>096-227-2337</t>
  </si>
  <si>
    <t>月-金:9:00-12:00,14:00-18:00
土:9:00-12:00</t>
    <rPh sb="2" eb="3">
      <t>キン</t>
    </rPh>
    <rPh sb="27" eb="28">
      <t>ツチ</t>
    </rPh>
    <phoneticPr fontId="46"/>
  </si>
  <si>
    <t>歯科：EN、ZH</t>
    <rPh sb="0" eb="2">
      <t>シカ</t>
    </rPh>
    <phoneticPr fontId="46"/>
  </si>
  <si>
    <t>青磁野リハビリテーション病院</t>
    <rPh sb="0" eb="2">
      <t>セイジ</t>
    </rPh>
    <rPh sb="2" eb="3">
      <t>ノ</t>
    </rPh>
    <rPh sb="12" eb="14">
      <t>ビョウイン</t>
    </rPh>
    <phoneticPr fontId="10"/>
  </si>
  <si>
    <t>Seijino Rehabilitation Hospital</t>
  </si>
  <si>
    <t>860-8515</t>
  </si>
  <si>
    <t>熊本県熊本市西区島崎2丁目22-15</t>
    <rPh sb="6" eb="7">
      <t>ニシ</t>
    </rPh>
    <rPh sb="8" eb="10">
      <t>シマザキ</t>
    </rPh>
    <rPh sb="11" eb="13">
      <t>チョウメ</t>
    </rPh>
    <phoneticPr fontId="9"/>
  </si>
  <si>
    <t>2-22-15 Shimasaki, Nishi-ku, Kumamoto, Kumamoto, 860-8515</t>
  </si>
  <si>
    <t>096-354-1731</t>
  </si>
  <si>
    <t>月-土:9:00-12:00,14:00-17:00</t>
    <rPh sb="2" eb="3">
      <t>ツチ</t>
    </rPh>
    <phoneticPr fontId="9"/>
  </si>
  <si>
    <t>http://www.seijino.or.jp/ (日本語)</t>
    <rPh sb="27" eb="30">
      <t>ニホンゴ</t>
    </rPh>
    <phoneticPr fontId="9"/>
  </si>
  <si>
    <t>田原坂クリニック</t>
    <rPh sb="0" eb="3">
      <t>タバルザカ</t>
    </rPh>
    <phoneticPr fontId="9"/>
  </si>
  <si>
    <t>Tabaruzaka Clinic</t>
  </si>
  <si>
    <t>861-0165</t>
  </si>
  <si>
    <t>熊本県熊本市北区植木町平原212番</t>
    <phoneticPr fontId="46"/>
  </si>
  <si>
    <t>212, Hirabaru, Uekimachi, Kita-ku, Kumamoto City, Kumamoto, 861-0165</t>
    <phoneticPr fontId="1"/>
  </si>
  <si>
    <t>096-272-5487</t>
    <phoneticPr fontId="13"/>
  </si>
  <si>
    <t>月-金:8:30-17:30
土:8:30-16:00</t>
    <phoneticPr fontId="46"/>
  </si>
  <si>
    <t>https://www.touyoukai.com (日本語)</t>
    <phoneticPr fontId="9"/>
  </si>
  <si>
    <t>内科：EN
外科：EN</t>
    <phoneticPr fontId="46"/>
  </si>
  <si>
    <t>ぺえ小児科内科医院</t>
    <rPh sb="2" eb="5">
      <t>ショウニカ</t>
    </rPh>
    <rPh sb="5" eb="7">
      <t>ナイカ</t>
    </rPh>
    <rPh sb="7" eb="9">
      <t>イイン</t>
    </rPh>
    <phoneticPr fontId="9"/>
  </si>
  <si>
    <t>Pae Clinic</t>
    <phoneticPr fontId="1"/>
  </si>
  <si>
    <t xml:space="preserve">861-5253 </t>
  </si>
  <si>
    <t>熊本県熊本市南区八分字町89番1号</t>
    <phoneticPr fontId="46"/>
  </si>
  <si>
    <t xml:space="preserve">89-1, Hafuji-machi, Minami-ku, Kumamoto City, Kumamoto, 861-5253 </t>
    <phoneticPr fontId="1"/>
  </si>
  <si>
    <t>096-227-3163</t>
  </si>
  <si>
    <t>月/水/木/金:9:00-18:30
土日・祝日:9:00-12:30</t>
    <phoneticPr fontId="46"/>
  </si>
  <si>
    <t>http://www.pae-clinic.jp (日本語)</t>
    <phoneticPr fontId="9"/>
  </si>
  <si>
    <t>小児科：EN、KO</t>
    <phoneticPr fontId="46"/>
  </si>
  <si>
    <t>牧野けんじ皮ふ科医院</t>
    <rPh sb="0" eb="2">
      <t>マキノ</t>
    </rPh>
    <rPh sb="5" eb="6">
      <t>ヒ</t>
    </rPh>
    <rPh sb="7" eb="8">
      <t>カ</t>
    </rPh>
    <rPh sb="8" eb="9">
      <t>イ</t>
    </rPh>
    <rPh sb="9" eb="10">
      <t>イン</t>
    </rPh>
    <phoneticPr fontId="10"/>
  </si>
  <si>
    <t>Makino Kenji Dermatology Clinic</t>
  </si>
  <si>
    <t>860-0855</t>
  </si>
  <si>
    <t>熊本県熊本市中央区北千反畑町1丁目28番</t>
    <phoneticPr fontId="46"/>
  </si>
  <si>
    <t>1-28, Kitasendanbata-machi, Chuo-ku, Kumamoto City, Kumamoto, 860-0855</t>
    <phoneticPr fontId="1"/>
  </si>
  <si>
    <t>096-215-1212</t>
    <phoneticPr fontId="13"/>
  </si>
  <si>
    <t>月/火/木/金:8:00-17:30
第1,3水曜日:8:00-12:30
土:7:00-12:30</t>
    <phoneticPr fontId="46"/>
  </si>
  <si>
    <t>皮膚科：EN</t>
    <phoneticPr fontId="46"/>
  </si>
  <si>
    <t>水本整形外科・いわした内科</t>
    <rPh sb="0" eb="2">
      <t>ミズモト</t>
    </rPh>
    <rPh sb="2" eb="4">
      <t>セイケイ</t>
    </rPh>
    <rPh sb="4" eb="6">
      <t>ゲカ</t>
    </rPh>
    <rPh sb="11" eb="13">
      <t>ナイカ</t>
    </rPh>
    <phoneticPr fontId="10"/>
  </si>
  <si>
    <t>Mizumoto Orthopaedic Clinic Iwashita Internal Medicine</t>
  </si>
  <si>
    <t>862-0949</t>
  </si>
  <si>
    <t>熊本県熊本市中央区国府2丁目17番34号</t>
    <phoneticPr fontId="9"/>
  </si>
  <si>
    <t>2-17-34, Kokubu, Chuo-ku, Kumamoto City, Kumamoto, 862-0949</t>
  </si>
  <si>
    <t>096-362-3311</t>
  </si>
  <si>
    <t>月-金:9:00-13:00,14:00-18:00(曜日と診療科により異なる)
土:9:00-15:00</t>
    <phoneticPr fontId="9"/>
  </si>
  <si>
    <t>http://shoki-kai.jp (日本語)</t>
    <phoneticPr fontId="6"/>
  </si>
  <si>
    <t>内科：EN
整形外科：EN</t>
    <phoneticPr fontId="6"/>
  </si>
  <si>
    <t>武藤眼科・大久保内科</t>
    <rPh sb="0" eb="2">
      <t>ムトウ</t>
    </rPh>
    <rPh sb="2" eb="4">
      <t>ガンカ</t>
    </rPh>
    <rPh sb="5" eb="8">
      <t>オオクボ</t>
    </rPh>
    <rPh sb="8" eb="10">
      <t>ナイカ</t>
    </rPh>
    <phoneticPr fontId="9"/>
  </si>
  <si>
    <t>Mutou Ophthalomology/Ohkubo Internal Medicine</t>
  </si>
  <si>
    <t>860-0851</t>
    <phoneticPr fontId="1"/>
  </si>
  <si>
    <t>熊本県熊本市中央区子飼本町1丁目18番</t>
    <phoneticPr fontId="46"/>
  </si>
  <si>
    <t>1-18, Kokaihon-machi, Chuo-ku, Kumamoto City, Kumamoto, 860-0851</t>
    <phoneticPr fontId="1"/>
  </si>
  <si>
    <t>096-343-3510</t>
    <phoneticPr fontId="13"/>
  </si>
  <si>
    <t>月-金:9:00-18:30(外国語対応は平日の午前中のみ)
土:9:00-16:30</t>
    <phoneticPr fontId="46"/>
  </si>
  <si>
    <t>http://www.muto-ohkubo-clinic.jp (日本語)</t>
    <phoneticPr fontId="10"/>
  </si>
  <si>
    <t>内科：EN、KO
眼科：EN、KO</t>
    <phoneticPr fontId="46"/>
  </si>
  <si>
    <t>VISA、MASTER、AMEX、JCB</t>
    <phoneticPr fontId="8"/>
  </si>
  <si>
    <t>44大分県</t>
  </si>
  <si>
    <t>いぬかい児玉医院</t>
    <phoneticPr fontId="1"/>
  </si>
  <si>
    <t>INUKAIKODAMAIIN</t>
    <phoneticPr fontId="1"/>
  </si>
  <si>
    <t>879-7305</t>
    <phoneticPr fontId="1"/>
  </si>
  <si>
    <t xml:space="preserve">
大分県豊後大野市犬飼町田原1105-1-1</t>
    <phoneticPr fontId="46"/>
  </si>
  <si>
    <t>1105-1-1InukaimachiTahara,Bungoono,Oita,879-7305</t>
    <phoneticPr fontId="1"/>
  </si>
  <si>
    <t>097-578-5015</t>
  </si>
  <si>
    <t>月/火/木/金:8:30-12:30,14:00-18:00_x000D_
水/土:8:30-12:30</t>
    <phoneticPr fontId="46"/>
  </si>
  <si>
    <t>内科：EN、ES</t>
    <phoneticPr fontId="46"/>
  </si>
  <si>
    <t>受付時間内:EN、ZH、KO、TH、VI、PT、SP、FR、RU、DE、IT、
ID、NE、TL、MS、KM</t>
    <rPh sb="0" eb="2">
      <t>ウケツケ</t>
    </rPh>
    <rPh sb="2" eb="4">
      <t>ジカン</t>
    </rPh>
    <rPh sb="4" eb="5">
      <t>ナイ</t>
    </rPh>
    <phoneticPr fontId="6"/>
  </si>
  <si>
    <t>大久保病院</t>
    <phoneticPr fontId="46"/>
  </si>
  <si>
    <t>OkuboHospital</t>
    <phoneticPr fontId="1"/>
  </si>
  <si>
    <t>878-0204</t>
  </si>
  <si>
    <t>大分県竹田市久住町栢木6026番2号</t>
    <phoneticPr fontId="46"/>
  </si>
  <si>
    <t>6026-2,KujumachiKayagi,TaketaCity,Oita,878-0204</t>
    <phoneticPr fontId="1"/>
  </si>
  <si>
    <t>0974-64-7777</t>
  </si>
  <si>
    <t>月-金:9:00-17:00_x000D_
土:9:00-12:00</t>
    <phoneticPr fontId="46"/>
  </si>
  <si>
    <t>http://www.okubo-hp.com(日本語)</t>
  </si>
  <si>
    <t>内科：EN、ZH、KO_x000D_
外科：EN、ZH、KO_x000D_
泌尿器科：EN、ZH、KO_x000D_
整形外科：EN、ZH、KO_x000D_
その他：EN、ZH、KO</t>
    <phoneticPr fontId="46"/>
  </si>
  <si>
    <t>24時間:EN、ZH、KO、TH、VI、PT、SP、FR、RU、DE、IT、
ID、NE、TL、MS、KM</t>
    <rPh sb="2" eb="4">
      <t>ジカン</t>
    </rPh>
    <phoneticPr fontId="6"/>
  </si>
  <si>
    <t>通訳サービスと契約しタブレットを用いたテレビ電話通訳が可能。平日日中：ＥＮ、ＺＨ、ＫＯ</t>
    <phoneticPr fontId="1"/>
  </si>
  <si>
    <t>けいだクリニック</t>
    <phoneticPr fontId="46"/>
  </si>
  <si>
    <t>KeidaClinic</t>
    <phoneticPr fontId="1"/>
  </si>
  <si>
    <t>871-0024</t>
    <phoneticPr fontId="1"/>
  </si>
  <si>
    <t>大分県中津市中央町1丁目7番46号</t>
    <phoneticPr fontId="46"/>
  </si>
  <si>
    <t>1-7-46,Chuo-machi,Nakatsu-City,Oita,871-0006</t>
    <phoneticPr fontId="1"/>
  </si>
  <si>
    <t>0979-24-5222</t>
  </si>
  <si>
    <t>月-金:9:00-11:30,14:30-17:30（水午後休診）
土:9:00-12:00</t>
    <rPh sb="27" eb="28">
      <t>スイ</t>
    </rPh>
    <rPh sb="28" eb="30">
      <t>ゴゴ</t>
    </rPh>
    <rPh sb="30" eb="32">
      <t>キュウシン</t>
    </rPh>
    <phoneticPr fontId="46"/>
  </si>
  <si>
    <t>http://www.keida-clinic.com(日本語)</t>
  </si>
  <si>
    <t>社会医療法人三愛会大分三愛メディカルセンター</t>
    <phoneticPr fontId="46"/>
  </si>
  <si>
    <t>OitaSanaiMedicalCenter</t>
    <phoneticPr fontId="1"/>
  </si>
  <si>
    <t>870-1151</t>
  </si>
  <si>
    <t>大分県大分市大字市1213番</t>
    <phoneticPr fontId="46"/>
  </si>
  <si>
    <t>1213,Ichi,OitaCity,Oita,870-1151</t>
    <phoneticPr fontId="1"/>
  </si>
  <si>
    <t>097-541-1311</t>
  </si>
  <si>
    <t>月-金:8:15-12:00,13:30-17:00_x000D_
土:8:15-12:00</t>
    <phoneticPr fontId="46"/>
  </si>
  <si>
    <t>http://www.san-ai-group.org(日本語)</t>
  </si>
  <si>
    <t>救急科：EN_x000D_
内科：EN_x000D_
外科：EN_x000D_
脳神経外科：EN_x000D_
泌尿器科：EN_x000D_
整形外科：EN_x000D_
その他：EN</t>
    <phoneticPr fontId="46"/>
  </si>
  <si>
    <t>VISA、MASTER、DinersClub、JCB、AMEX、OC</t>
    <phoneticPr fontId="1"/>
  </si>
  <si>
    <t>第二次救急医療機関</t>
    <rPh sb="0" eb="1">
      <t>ダイ</t>
    </rPh>
    <rPh sb="1" eb="3">
      <t>ニジ</t>
    </rPh>
    <rPh sb="3" eb="5">
      <t>キュウキュウ</t>
    </rPh>
    <rPh sb="5" eb="7">
      <t>イリョウ</t>
    </rPh>
    <rPh sb="7" eb="9">
      <t>キカン</t>
    </rPh>
    <phoneticPr fontId="17"/>
  </si>
  <si>
    <t>24時間:EN</t>
    <rPh sb="2" eb="4">
      <t>ジカン</t>
    </rPh>
    <phoneticPr fontId="6"/>
  </si>
  <si>
    <t>4403 中部</t>
  </si>
  <si>
    <t>大分赤十字病院</t>
    <phoneticPr fontId="9"/>
  </si>
  <si>
    <t>OitaRedCrossHospital</t>
    <phoneticPr fontId="1"/>
  </si>
  <si>
    <t>870-0033</t>
  </si>
  <si>
    <t>大分県大分市千代町3-2-37</t>
    <phoneticPr fontId="46"/>
  </si>
  <si>
    <t>3-2-37Chiyomachi,Oita,Oita,870-0033</t>
    <phoneticPr fontId="1"/>
  </si>
  <si>
    <t>097-532-6181</t>
  </si>
  <si>
    <t>月-金:9:00-17:00_x000D_
土日・祝日:9:00-17:00</t>
    <phoneticPr fontId="46"/>
  </si>
  <si>
    <t>http://www.oitasekijyuji.jp/(日本語)</t>
    <phoneticPr fontId="6"/>
  </si>
  <si>
    <t>内科:EN,ZH,KO,TH,VI,ID,PT,ES,FR,RU,DE,IT,NE,TL,MS
外科:EN,ZH,KO,TH,VI,ID,PT,ES,FR,RU,DE,IT,NE,TL,MS
脳神経外科:EN,ZH,KO,TH,VI,ID,PT,ES,FR,RU,DE,IT,NE,TL,MS
泌尿器科:EN,ZH,KO,TH,VI,ID,PT,ES,FR,RU,DE,IT,NE,TL,MS
整形外科:EN,ZH,KO,TH,VI,ID,PT,ES,FR,RU,DE,IT,NE,TL,MS
眼科:EN,ZH,KO,TH,VI,ID,PT,ES,FR,RU,DE,IT,NE,TL,MS
診療科（その他）:EN,ZH,KO,TH,VI,ID,PT,ES,FR,RU,DE,IT,NE,TL,MS
多言語コールセンターによる</t>
    <phoneticPr fontId="46"/>
  </si>
  <si>
    <t>医療法人NOC　ななせクリニック</t>
    <phoneticPr fontId="9"/>
  </si>
  <si>
    <t>Iryouhoujin Noc NanaseClinic</t>
    <phoneticPr fontId="1"/>
  </si>
  <si>
    <t>870-1152</t>
  </si>
  <si>
    <t>大分県大分市上宗方390番地の1　あいあるプレース</t>
    <phoneticPr fontId="46"/>
  </si>
  <si>
    <t>390-11,Kamimunakata,OitaCity,Oita,870-1152</t>
    <phoneticPr fontId="1"/>
  </si>
  <si>
    <t>097-540-7536</t>
  </si>
  <si>
    <t>月/火/水/金:9:00-12:30,14:00-18:00_x000D_
木:9:00-12:30_x000D_
土:9:00-12:00,13:00-16:00</t>
    <phoneticPr fontId="46"/>
  </si>
  <si>
    <t>内科：EN
整形外科：EN
リウマチ科：EN
リハビリテーション科：EN</t>
    <phoneticPr fontId="46"/>
  </si>
  <si>
    <t>国家公務員共済組合連合会　新別府病院</t>
    <phoneticPr fontId="9"/>
  </si>
  <si>
    <t>Shinbeppu　Hospital</t>
    <phoneticPr fontId="1"/>
  </si>
  <si>
    <t>874-8538</t>
  </si>
  <si>
    <t>大分県別府市大字鶴見3898番地</t>
    <rPh sb="0" eb="3">
      <t>オオイタケン</t>
    </rPh>
    <rPh sb="3" eb="6">
      <t>ベップシ</t>
    </rPh>
    <rPh sb="6" eb="8">
      <t>オオアザ</t>
    </rPh>
    <rPh sb="8" eb="10">
      <t>ツルミ</t>
    </rPh>
    <rPh sb="14" eb="16">
      <t>バンチ</t>
    </rPh>
    <phoneticPr fontId="46"/>
  </si>
  <si>
    <t>3898 Tsurumi,Beppu-city,Oita,874-8538</t>
    <phoneticPr fontId="1"/>
  </si>
  <si>
    <t>0977-22-0391</t>
  </si>
  <si>
    <t>月-金:8:30-15:00（救急外来24時間対応)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46"/>
  </si>
  <si>
    <t>http://www.shinbeppu-hosp.jp（日本語）</t>
    <rPh sb="29" eb="32">
      <t>ニホンゴ</t>
    </rPh>
    <phoneticPr fontId="9"/>
  </si>
  <si>
    <t>救急科：EN
内科：EN
外科：EN
整形外科：EN
脳神経外科：EN
循環器内科：EN
その他：EN</t>
    <rPh sb="19" eb="21">
      <t>セイケイ</t>
    </rPh>
    <rPh sb="21" eb="23">
      <t>ゲカ</t>
    </rPh>
    <rPh sb="36" eb="39">
      <t>ジュンカンキ</t>
    </rPh>
    <rPh sb="39" eb="40">
      <t>ナイ</t>
    </rPh>
    <phoneticPr fontId="46"/>
  </si>
  <si>
    <t>第三次救急医療機関（救命救急センター）</t>
    <rPh sb="10" eb="14">
      <t>キュウメイキュウキュウ</t>
    </rPh>
    <phoneticPr fontId="17"/>
  </si>
  <si>
    <t>4409 北部</t>
  </si>
  <si>
    <t>中津市立中津市民病院</t>
    <rPh sb="0" eb="10">
      <t>ナカツシリツナカツシミンビョウイン</t>
    </rPh>
    <phoneticPr fontId="9"/>
  </si>
  <si>
    <t>Nakatsu Municipal Hospital</t>
    <phoneticPr fontId="1"/>
  </si>
  <si>
    <t>871-8511</t>
  </si>
  <si>
    <t>大分県中津市大字下池永173番地</t>
    <rPh sb="0" eb="6">
      <t>オオイタケンナカツシ</t>
    </rPh>
    <rPh sb="6" eb="11">
      <t>オオアザシモイケナガ</t>
    </rPh>
    <rPh sb="14" eb="16">
      <t>バンチ</t>
    </rPh>
    <phoneticPr fontId="46"/>
  </si>
  <si>
    <t>173 Shimoikenaga, Nakatsushi, Oita prefecture, 871-8511</t>
    <phoneticPr fontId="1"/>
  </si>
  <si>
    <t>0979-22-2480</t>
  </si>
  <si>
    <t>月-金:8:30-11:00（救急外来24時間対応)
土日・祝日：救急外来24時間対応</t>
    <phoneticPr fontId="46"/>
  </si>
  <si>
    <t>https://www.city-nakatsu.jp/hospital/index.html（日本語）</t>
    <rPh sb="48" eb="51">
      <t>ニホンゴ</t>
    </rPh>
    <phoneticPr fontId="10"/>
  </si>
  <si>
    <t>内科:EN
外科:EN
小児科:EN
脳神経外科:EN
泌尿器科:EN
産科:EN
婦人科:EN
歯科:EN
その他:EN</t>
    <rPh sb="37" eb="38">
      <t>カ</t>
    </rPh>
    <rPh sb="49" eb="51">
      <t>シカ</t>
    </rPh>
    <rPh sb="57" eb="58">
      <t>タ</t>
    </rPh>
    <phoneticPr fontId="46"/>
  </si>
  <si>
    <t>VISA、MASTER、AMEX、JCB、DinersClub、NICOS、UFJ、MUFG CARD、DISCOVER、DC</t>
    <phoneticPr fontId="8"/>
  </si>
  <si>
    <t>第二次救急医療機関</t>
    <phoneticPr fontId="17"/>
  </si>
  <si>
    <t>44大分県</t>
    <phoneticPr fontId="13"/>
  </si>
  <si>
    <t>社会福祉法人恩賜財団済生会大分県済生会日田病院</t>
    <rPh sb="0" eb="2">
      <t>シャカイ</t>
    </rPh>
    <rPh sb="2" eb="4">
      <t>フクシ</t>
    </rPh>
    <rPh sb="4" eb="6">
      <t>ホウジン</t>
    </rPh>
    <rPh sb="6" eb="8">
      <t>オンシ</t>
    </rPh>
    <rPh sb="8" eb="10">
      <t>ザイダン</t>
    </rPh>
    <rPh sb="10" eb="13">
      <t>サイセイカイ</t>
    </rPh>
    <rPh sb="13" eb="16">
      <t>オオイタケン</t>
    </rPh>
    <rPh sb="16" eb="19">
      <t>サイセイカイ</t>
    </rPh>
    <rPh sb="19" eb="21">
      <t>ヒタ</t>
    </rPh>
    <rPh sb="21" eb="23">
      <t>ビョウイン</t>
    </rPh>
    <phoneticPr fontId="10"/>
  </si>
  <si>
    <t xml:space="preserve">oita prefecture saiseikai hita hospital </t>
    <phoneticPr fontId="1"/>
  </si>
  <si>
    <t>877-1292</t>
  </si>
  <si>
    <t>大分県日田市大字三和643-7</t>
    <rPh sb="0" eb="3">
      <t>オオイタケン</t>
    </rPh>
    <rPh sb="3" eb="6">
      <t>ヒタシ</t>
    </rPh>
    <rPh sb="6" eb="8">
      <t>オオアザ</t>
    </rPh>
    <rPh sb="8" eb="10">
      <t>ミワ</t>
    </rPh>
    <phoneticPr fontId="46"/>
  </si>
  <si>
    <t>643-7Miwa, Hita-city, Oitaprefecture, 877-1292</t>
    <phoneticPr fontId="1"/>
  </si>
  <si>
    <t>0973-24-1100</t>
  </si>
  <si>
    <t>月-金:8:30-11:30（救急外来24時間対応)
土日・祝日：救急外来24時間対応</t>
    <phoneticPr fontId="46"/>
  </si>
  <si>
    <t>http://saiseikai.hita.oita.jp/contents/（日本語）</t>
    <rPh sb="40" eb="43">
      <t>ニホンゴ</t>
    </rPh>
    <phoneticPr fontId="9"/>
  </si>
  <si>
    <t>内科：EN
心臓血管内科：EN
消化器内科：EN
血液内科：EN
腫瘍内科：EN
糖尿病・代謝内科：EN
腎臓内科：EN
脳神経内科：EN
外科：EN
呼吸器外科：EN
消化器外科：EN
乳腺外科：EN
頸部外科：EN
血管外科：EN
整形外科：EN
脳神経外科：EN
形成外科：EN
小児科：EN
皮膚科：EN
婦人科：EN
ﾘﾊﾋﾞﾘﾃｰｼｮﾝ科：EN
放射線科：EN
救急科：EN
麻酔科：EN
歯科口腔外科：EN</t>
    <rPh sb="0" eb="2">
      <t>ナイカ</t>
    </rPh>
    <rPh sb="6" eb="8">
      <t>シンゾウ</t>
    </rPh>
    <rPh sb="8" eb="10">
      <t>ケッカン</t>
    </rPh>
    <rPh sb="10" eb="12">
      <t>ナイカ</t>
    </rPh>
    <rPh sb="16" eb="19">
      <t>ショウカキ</t>
    </rPh>
    <rPh sb="19" eb="20">
      <t>ナイ</t>
    </rPh>
    <rPh sb="20" eb="21">
      <t>カ</t>
    </rPh>
    <rPh sb="25" eb="27">
      <t>ケツエキ</t>
    </rPh>
    <rPh sb="27" eb="29">
      <t>ナイカ</t>
    </rPh>
    <rPh sb="33" eb="35">
      <t>シュヨウ</t>
    </rPh>
    <rPh sb="35" eb="37">
      <t>ナイカ</t>
    </rPh>
    <rPh sb="41" eb="44">
      <t>トウニョウビョウ</t>
    </rPh>
    <rPh sb="45" eb="47">
      <t>タイシャ</t>
    </rPh>
    <rPh sb="47" eb="49">
      <t>ナイカ</t>
    </rPh>
    <rPh sb="53" eb="55">
      <t>ジンゾウ</t>
    </rPh>
    <rPh sb="55" eb="57">
      <t>ナイカ</t>
    </rPh>
    <rPh sb="61" eb="64">
      <t>ノウシンケイ</t>
    </rPh>
    <rPh sb="64" eb="66">
      <t>ナイカ</t>
    </rPh>
    <rPh sb="70" eb="72">
      <t>ゲカ</t>
    </rPh>
    <rPh sb="76" eb="79">
      <t>コキュウキ</t>
    </rPh>
    <rPh sb="79" eb="81">
      <t>ゲカ</t>
    </rPh>
    <rPh sb="85" eb="88">
      <t>ショウカキ</t>
    </rPh>
    <rPh sb="88" eb="90">
      <t>ゲカ</t>
    </rPh>
    <rPh sb="94" eb="96">
      <t>ニュウセン</t>
    </rPh>
    <rPh sb="96" eb="98">
      <t>ゲカ</t>
    </rPh>
    <rPh sb="102" eb="104">
      <t>ケイブ</t>
    </rPh>
    <rPh sb="104" eb="106">
      <t>ゲカ</t>
    </rPh>
    <rPh sb="110" eb="112">
      <t>ケッカン</t>
    </rPh>
    <rPh sb="112" eb="114">
      <t>ゲカ</t>
    </rPh>
    <rPh sb="118" eb="120">
      <t>セイケイ</t>
    </rPh>
    <rPh sb="120" eb="122">
      <t>ゲカ</t>
    </rPh>
    <rPh sb="126" eb="129">
      <t>ノウシンケイ</t>
    </rPh>
    <rPh sb="129" eb="131">
      <t>ゲカ</t>
    </rPh>
    <rPh sb="135" eb="137">
      <t>ケイセイ</t>
    </rPh>
    <rPh sb="137" eb="139">
      <t>ゲカ</t>
    </rPh>
    <rPh sb="143" eb="146">
      <t>ショウニカ</t>
    </rPh>
    <rPh sb="150" eb="153">
      <t>ヒフカ</t>
    </rPh>
    <rPh sb="157" eb="160">
      <t>フジンカ</t>
    </rPh>
    <rPh sb="174" eb="175">
      <t>カ</t>
    </rPh>
    <rPh sb="179" eb="183">
      <t>ホウシャセンカ</t>
    </rPh>
    <rPh sb="187" eb="189">
      <t>キュウキュウ</t>
    </rPh>
    <rPh sb="189" eb="190">
      <t>カ</t>
    </rPh>
    <rPh sb="194" eb="197">
      <t>マスイカ</t>
    </rPh>
    <rPh sb="201" eb="203">
      <t>シカ</t>
    </rPh>
    <rPh sb="203" eb="205">
      <t>コウクウ</t>
    </rPh>
    <rPh sb="205" eb="207">
      <t>ゲカ</t>
    </rPh>
    <phoneticPr fontId="46"/>
  </si>
  <si>
    <t xml:space="preserve">Master CARD
VISA、NICOS
MUFG、UFJ
DC、J-Debit
NISSENREN
</t>
  </si>
  <si>
    <t>〇</t>
    <phoneticPr fontId="8"/>
  </si>
  <si>
    <t>翻訳アプリ</t>
    <rPh sb="0" eb="2">
      <t>ホンヤク</t>
    </rPh>
    <phoneticPr fontId="8"/>
  </si>
  <si>
    <t>大分岡病院</t>
    <rPh sb="0" eb="2">
      <t>オオイタ</t>
    </rPh>
    <rPh sb="2" eb="3">
      <t>オカ</t>
    </rPh>
    <rPh sb="3" eb="5">
      <t>ビョウイン</t>
    </rPh>
    <phoneticPr fontId="10"/>
  </si>
  <si>
    <t>Oita　Oka　Hospital</t>
    <phoneticPr fontId="1"/>
  </si>
  <si>
    <t>870-0192</t>
  </si>
  <si>
    <t>大分県大分市西鶴崎3-7-11</t>
    <rPh sb="0" eb="3">
      <t>オオイタケン</t>
    </rPh>
    <rPh sb="3" eb="6">
      <t>オオイタシ</t>
    </rPh>
    <rPh sb="6" eb="7">
      <t>ニシ</t>
    </rPh>
    <rPh sb="7" eb="9">
      <t>ツルサキ</t>
    </rPh>
    <phoneticPr fontId="46"/>
  </si>
  <si>
    <t>3-7-11、Nishitsurusaki、Oita　City　Oita　Prefecture</t>
    <phoneticPr fontId="1"/>
  </si>
  <si>
    <t>097-522-3131</t>
  </si>
  <si>
    <t>月-金:9:00-11:30,14:30-17:30</t>
    <phoneticPr fontId="46"/>
  </si>
  <si>
    <t>https://keiwakai.oita.jp/oka-hp/（日本語）</t>
    <rPh sb="33" eb="36">
      <t>ニホンゴ</t>
    </rPh>
    <phoneticPr fontId="9"/>
  </si>
  <si>
    <t>救急科：EN
循環器内科：EN
外科：EN
脳神経外科：EN
歯科：EN
心臓血管外科：EN
整形外科：ＥＮ
消化器科：ＥＮ
形成外科：ＥＮ</t>
    <rPh sb="7" eb="10">
      <t>ジュンカンキ</t>
    </rPh>
    <rPh sb="37" eb="39">
      <t>シンゾウ</t>
    </rPh>
    <rPh sb="39" eb="41">
      <t>ケッカン</t>
    </rPh>
    <rPh sb="41" eb="43">
      <t>ゲカ</t>
    </rPh>
    <rPh sb="47" eb="49">
      <t>セイケイ</t>
    </rPh>
    <rPh sb="49" eb="51">
      <t>ゲカ</t>
    </rPh>
    <rPh sb="55" eb="57">
      <t>ショウカ</t>
    </rPh>
    <rPh sb="57" eb="58">
      <t>キ</t>
    </rPh>
    <rPh sb="58" eb="59">
      <t>カ</t>
    </rPh>
    <rPh sb="63" eb="65">
      <t>ケイセイ</t>
    </rPh>
    <rPh sb="65" eb="67">
      <t>ゲカ</t>
    </rPh>
    <phoneticPr fontId="46"/>
  </si>
  <si>
    <t>非接触カード決済：楽天Edy、Suica, PASMO, ICOCA、Waon, nanacoなど
　　　　　　　　　QuicPay  iD SUGOCA nimoca、デビッドカード</t>
    <rPh sb="0" eb="1">
      <t>ヒ</t>
    </rPh>
    <rPh sb="1" eb="3">
      <t>セッショク</t>
    </rPh>
    <rPh sb="6" eb="8">
      <t>ケッサイ</t>
    </rPh>
    <rPh sb="9" eb="11">
      <t>ラクテン</t>
    </rPh>
    <phoneticPr fontId="13"/>
  </si>
  <si>
    <t>独立行政法人地域医療機能推進機構南海医療センター</t>
    <phoneticPr fontId="1"/>
  </si>
  <si>
    <t>Japan Community Health care Organization   Nankai medical center</t>
    <phoneticPr fontId="1"/>
  </si>
  <si>
    <t>876-0857</t>
  </si>
  <si>
    <t>大分県佐伯市常盤西町7番8号</t>
    <rPh sb="0" eb="3">
      <t>オオイタケン</t>
    </rPh>
    <rPh sb="3" eb="6">
      <t>サイキシ</t>
    </rPh>
    <rPh sb="6" eb="8">
      <t>ジョウバン</t>
    </rPh>
    <rPh sb="8" eb="9">
      <t>ニシ</t>
    </rPh>
    <rPh sb="9" eb="10">
      <t>マチ</t>
    </rPh>
    <rPh sb="11" eb="12">
      <t>バン</t>
    </rPh>
    <rPh sb="13" eb="14">
      <t>ゴウ</t>
    </rPh>
    <phoneticPr fontId="46"/>
  </si>
  <si>
    <t>7-8 Tokiwa Nishimachi, Saiki City, Oita Prefecture</t>
    <phoneticPr fontId="1"/>
  </si>
  <si>
    <t>0972-22-0547</t>
  </si>
  <si>
    <t>月-金:8:00-11:00（救急外来24時間対応)</t>
    <phoneticPr fontId="46"/>
  </si>
  <si>
    <t>https://nankai.jcho.go.jp/ (日本語)</t>
  </si>
  <si>
    <t>内科：EN
外科：EN
泌尿器科：EN
整形外科：EN
耳鼻咽喉科：EN
心臓血管外科：EN</t>
    <rPh sb="37" eb="39">
      <t>シンゾウ</t>
    </rPh>
    <rPh sb="39" eb="41">
      <t>ケッカン</t>
    </rPh>
    <rPh sb="41" eb="43">
      <t>ゲカ</t>
    </rPh>
    <phoneticPr fontId="46"/>
  </si>
  <si>
    <t>24時間:EN、ZH、KO、TH、VI、PT、SP、FR、RU、DE、IT、
ID、NE、TL、MS、KM</t>
    <phoneticPr fontId="6"/>
  </si>
  <si>
    <t>翻訳機（ポケトーク）</t>
    <rPh sb="0" eb="3">
      <t>ホンヤクキ</t>
    </rPh>
    <phoneticPr fontId="1"/>
  </si>
  <si>
    <t>大分大学医学部附属病院</t>
    <rPh sb="0" eb="11">
      <t>オオイタダイガクイガクブフゾクビョウイン</t>
    </rPh>
    <phoneticPr fontId="46"/>
  </si>
  <si>
    <t>Oita University Hospital</t>
  </si>
  <si>
    <t>879-5593</t>
  </si>
  <si>
    <t>大分県由布市挾間町医大ヶ丘１丁目１番地</t>
    <rPh sb="0" eb="3">
      <t>オオイタケン</t>
    </rPh>
    <rPh sb="3" eb="6">
      <t>ユフシ</t>
    </rPh>
    <rPh sb="6" eb="9">
      <t>ハサママチ</t>
    </rPh>
    <rPh sb="9" eb="13">
      <t>イダイガオカ</t>
    </rPh>
    <rPh sb="14" eb="16">
      <t>チョウメ</t>
    </rPh>
    <rPh sb="17" eb="19">
      <t>バンチ</t>
    </rPh>
    <phoneticPr fontId="46"/>
  </si>
  <si>
    <t>1-1 Idaigaoka,Hasama-machi,Yufu City,Oita,879-5593</t>
  </si>
  <si>
    <t>097-549-4411</t>
  </si>
  <si>
    <t>月-金:8:00-11:00（救急外来24時間対応)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46"/>
  </si>
  <si>
    <t>http://www.med.oita-u.ac.jp/hospital/（日本語）
https://www.med.oita-u.ac.jp/hospital/en/index.html（英語）</t>
    <rPh sb="38" eb="41">
      <t>ニホンゴ</t>
    </rPh>
    <rPh sb="95" eb="96">
      <t>エイ</t>
    </rPh>
    <phoneticPr fontId="9"/>
  </si>
  <si>
    <t>救急科：ＥＮ、呼吸器・感染症内科：ＥＮ、内分泌・糖尿病内科：ＥＮ、腎臓内科：ＥＮ、
膠原病内科：ＥＮ、脳神経内科：ＥＮ、消化器内科：ＥＮ、循環器内科：ＥＮ、
腫瘍内科：ＥＮ、血液内科：ＥＮ、総合内科・総合診療科：ＥＮ、精神科：ＥＮ、
小児科：ＥＮ、消化器・小児外科：ＥＮ、呼吸器・乳腺外科：ＥＮ、心臓血管外科：ＥＮ、
脳神経外科：ＥＮ、整形外科：ＥＮ、皮膚科：ＥＮ、形成外科：ＥＮ、
腎臓外科・泌尿器科：ＥＮ、眼科：ＥＮ、耳鼻咽喉科・頭頸部外科：ＥＮ、
産科婦人科：ＥＮ、放射線科：ＥＮ、麻酔科：ＥＮ、歯科口腔外科：ＥＮ、
臨床薬理センター：ＥＮ、薬剤部：ＥＮ</t>
    <phoneticPr fontId="46"/>
  </si>
  <si>
    <t>JCB、OC、VISA、AMEX、DC、MASTER</t>
    <phoneticPr fontId="1"/>
  </si>
  <si>
    <t>各種銀行のキャッシュカード</t>
    <rPh sb="0" eb="2">
      <t>カクシュ</t>
    </rPh>
    <rPh sb="2" eb="4">
      <t>ギンコウ</t>
    </rPh>
    <phoneticPr fontId="8"/>
  </si>
  <si>
    <t>第三次救急医療機関（救命救急センター）</t>
    <rPh sb="10" eb="14">
      <t>キュウメイキュウキュウ</t>
    </rPh>
    <phoneticPr fontId="1"/>
  </si>
  <si>
    <t xml:space="preserve">24時間:
EN、ZH、KO、
RU、ID、MS、
ES、PT、MN、
FR、DE、TL、
NE、VI、TH、
SI、HI、IT、
KM、UR、MY
BN
</t>
    <rPh sb="2" eb="4">
      <t>ジカン</t>
    </rPh>
    <phoneticPr fontId="6"/>
  </si>
  <si>
    <t xml:space="preserve">ポケトーク
EN、ZH、KO、
RU、ID、MS、
ES、PT、MN、
FR、DE、FA、
TL、NE、VI、
TH、PO、RO、
HI、IT、KM、
AR、UK、UR、
TA、TR、PS、
MY、YUE、SI、
BN、PRS
</t>
    <phoneticPr fontId="8"/>
  </si>
  <si>
    <t>豊後大野市民病院</t>
    <rPh sb="0" eb="8">
      <t>ブンゴオオノシミンビョウイン</t>
    </rPh>
    <phoneticPr fontId="46"/>
  </si>
  <si>
    <t>ＢUNGOONO CITY HOSPITAL</t>
    <phoneticPr fontId="1"/>
  </si>
  <si>
    <t>879-6692</t>
    <phoneticPr fontId="8"/>
  </si>
  <si>
    <t>大分県豊後大野市緒方町馬場276番地</t>
    <rPh sb="0" eb="8">
      <t>オオイタケンブンゴオオノシ</t>
    </rPh>
    <rPh sb="8" eb="11">
      <t>オガタマチ</t>
    </rPh>
    <rPh sb="11" eb="13">
      <t>ババ</t>
    </rPh>
    <rPh sb="16" eb="18">
      <t>バンチ</t>
    </rPh>
    <phoneticPr fontId="46"/>
  </si>
  <si>
    <t>276 OgatamachiBaba,Bungoono,Oita,879-6692</t>
    <phoneticPr fontId="1"/>
  </si>
  <si>
    <t>0974-42-3121</t>
    <phoneticPr fontId="8"/>
  </si>
  <si>
    <t>月/火/水/木/金:8:10-11:00　　　　　　　　　　　　　　　　　午後の受付はHP「診療体制表」の各診療科の欄をご参照ください
土/日/祝日/年末年始休診</t>
    <rPh sb="4" eb="5">
      <t>スイ</t>
    </rPh>
    <rPh sb="37" eb="39">
      <t>ゴゴ</t>
    </rPh>
    <rPh sb="40" eb="42">
      <t>ウケツケ</t>
    </rPh>
    <rPh sb="46" eb="48">
      <t>シンリョウ</t>
    </rPh>
    <rPh sb="48" eb="50">
      <t>タイセイ</t>
    </rPh>
    <rPh sb="50" eb="51">
      <t>ヒョウ</t>
    </rPh>
    <rPh sb="53" eb="54">
      <t>カク</t>
    </rPh>
    <rPh sb="54" eb="57">
      <t>シンリョウカ</t>
    </rPh>
    <rPh sb="58" eb="59">
      <t>ラン</t>
    </rPh>
    <rPh sb="61" eb="63">
      <t>サンショウ</t>
    </rPh>
    <rPh sb="68" eb="69">
      <t>ド</t>
    </rPh>
    <rPh sb="70" eb="71">
      <t>ニチ</t>
    </rPh>
    <rPh sb="72" eb="74">
      <t>シュクジツ</t>
    </rPh>
    <rPh sb="75" eb="79">
      <t>ネンマツネンシ</t>
    </rPh>
    <rPh sb="79" eb="81">
      <t>キュウシン</t>
    </rPh>
    <phoneticPr fontId="46"/>
  </si>
  <si>
    <t>http://www.bungo-ohno-hp.jp/</t>
    <phoneticPr fontId="8"/>
  </si>
  <si>
    <t>内科、外科、消化器病センター、整形外科、小児科、婦人科、泌尿器科、眼科、耳鼻咽喉科、脳神経外科、皮膚科、麻酔科、、その他専門外来：EN、ZH、KO、TH、VI、ID、PT、ES、FR、RU、DE、IT、NE、TL、MS　（多言語コールセンターによる）</t>
    <rPh sb="0" eb="2">
      <t>ナイカ</t>
    </rPh>
    <rPh sb="3" eb="5">
      <t>ゲカ</t>
    </rPh>
    <rPh sb="6" eb="10">
      <t>ショウカキビョウ</t>
    </rPh>
    <rPh sb="15" eb="19">
      <t>セイケイゲカ</t>
    </rPh>
    <rPh sb="20" eb="23">
      <t>ショウニカ</t>
    </rPh>
    <rPh sb="24" eb="27">
      <t>フジンカ</t>
    </rPh>
    <rPh sb="28" eb="32">
      <t>ヒニョウキカ</t>
    </rPh>
    <rPh sb="33" eb="35">
      <t>ガンカ</t>
    </rPh>
    <rPh sb="36" eb="41">
      <t>ジビインコウカ</t>
    </rPh>
    <rPh sb="111" eb="114">
      <t>タゲンゴ</t>
    </rPh>
    <phoneticPr fontId="46"/>
  </si>
  <si>
    <t>JCB、AmericanExpress、DinersClub、Discover、OC、MasterCard、VISA</t>
    <phoneticPr fontId="8"/>
  </si>
  <si>
    <t>可</t>
    <rPh sb="0" eb="1">
      <t>カ</t>
    </rPh>
    <phoneticPr fontId="8"/>
  </si>
  <si>
    <t>○</t>
    <phoneticPr fontId="8"/>
  </si>
  <si>
    <t>24時間：EN、ZH、KO、TH、VI、ID、PT、ES、FR、RU、DE、IT、NE、TL、MS　</t>
    <rPh sb="2" eb="4">
      <t>ジカン</t>
    </rPh>
    <phoneticPr fontId="6"/>
  </si>
  <si>
    <t>長門記念病院</t>
    <rPh sb="0" eb="2">
      <t>ナガト</t>
    </rPh>
    <rPh sb="2" eb="4">
      <t>キネン</t>
    </rPh>
    <rPh sb="4" eb="6">
      <t>ビョウイン</t>
    </rPh>
    <phoneticPr fontId="46"/>
  </si>
  <si>
    <t>ＮＡＧＡＴＯＫＩＮＥＮＢＹＯＵＩＮ</t>
    <phoneticPr fontId="8"/>
  </si>
  <si>
    <t>876-0835</t>
    <phoneticPr fontId="8"/>
  </si>
  <si>
    <t>大分県佐伯市鶴岡町1-11-59</t>
    <rPh sb="0" eb="3">
      <t>オオイタケン</t>
    </rPh>
    <rPh sb="3" eb="6">
      <t>サイキシ</t>
    </rPh>
    <rPh sb="6" eb="9">
      <t>ツルオカマチ</t>
    </rPh>
    <phoneticPr fontId="46"/>
  </si>
  <si>
    <t>1-11-59　Tsuruoka,SaikiCity,Oita,876-0835</t>
    <phoneticPr fontId="8"/>
  </si>
  <si>
    <t>0972-24-3000</t>
    <phoneticPr fontId="8"/>
  </si>
  <si>
    <t>月～金／8:30-11:30,13:00-16:30         土8:30-11:30</t>
    <rPh sb="0" eb="1">
      <t>ツキ</t>
    </rPh>
    <rPh sb="2" eb="3">
      <t>キン</t>
    </rPh>
    <rPh sb="35" eb="36">
      <t>ツチ</t>
    </rPh>
    <phoneticPr fontId="46"/>
  </si>
  <si>
    <t>http://www.nagato.or.jp（日本語）</t>
    <rPh sb="24" eb="27">
      <t>ニホンゴ</t>
    </rPh>
    <phoneticPr fontId="8"/>
  </si>
  <si>
    <t>救急科、内科、外科、泌尿器科、整形外科、形成外科（ＥＮ）</t>
    <rPh sb="0" eb="2">
      <t>キュウキュウ</t>
    </rPh>
    <rPh sb="2" eb="3">
      <t>カ</t>
    </rPh>
    <rPh sb="4" eb="6">
      <t>ナイカ</t>
    </rPh>
    <rPh sb="7" eb="9">
      <t>ゲカ</t>
    </rPh>
    <rPh sb="10" eb="14">
      <t>ヒニョウキカ</t>
    </rPh>
    <rPh sb="15" eb="17">
      <t>セイケイ</t>
    </rPh>
    <rPh sb="17" eb="19">
      <t>ゲカ</t>
    </rPh>
    <rPh sb="20" eb="22">
      <t>ケイセイ</t>
    </rPh>
    <rPh sb="22" eb="24">
      <t>ゲカ</t>
    </rPh>
    <phoneticPr fontId="46"/>
  </si>
  <si>
    <t>VISA、MASTER、AMEX、JCB他</t>
    <rPh sb="20" eb="21">
      <t>ホカ</t>
    </rPh>
    <phoneticPr fontId="1"/>
  </si>
  <si>
    <t>4403 中部</t>
    <rPh sb="5" eb="7">
      <t>チュウブ</t>
    </rPh>
    <phoneticPr fontId="8"/>
  </si>
  <si>
    <t>大分こども病院</t>
    <rPh sb="0" eb="2">
      <t>オオイタ</t>
    </rPh>
    <rPh sb="5" eb="7">
      <t>ビョウイン</t>
    </rPh>
    <phoneticPr fontId="9"/>
  </si>
  <si>
    <t>Oita Children's Hospital</t>
    <phoneticPr fontId="8"/>
  </si>
  <si>
    <t>870-0943</t>
    <phoneticPr fontId="8"/>
  </si>
  <si>
    <t>大分県大分市片島83-7</t>
    <rPh sb="6" eb="8">
      <t>カタシマ</t>
    </rPh>
    <phoneticPr fontId="9"/>
  </si>
  <si>
    <t>83-7 Katashima, Oita City, Oita, JAPAN 870-0943</t>
    <phoneticPr fontId="8"/>
  </si>
  <si>
    <t>097-567-0050</t>
    <phoneticPr fontId="8"/>
  </si>
  <si>
    <t xml:space="preserve">月-金:9:00-12:00、15:00-18:00　土:9:00-12:00、14:00-18:00　日・祝日:9:00-18:00（救急外来24時間対応)
</t>
    <rPh sb="2" eb="3">
      <t>キン</t>
    </rPh>
    <rPh sb="27" eb="28">
      <t>ド</t>
    </rPh>
    <phoneticPr fontId="9"/>
  </si>
  <si>
    <t>https://www.oita-kodomo.jp/（日本語）</t>
    <rPh sb="28" eb="31">
      <t>ニホンゴ</t>
    </rPh>
    <phoneticPr fontId="6"/>
  </si>
  <si>
    <t>小児科：EN
小児外科：EN
アレルギー科：EN
皮膚科：EN</t>
    <rPh sb="0" eb="3">
      <t>ショウニカ</t>
    </rPh>
    <rPh sb="7" eb="11">
      <t>ショウニゲカ</t>
    </rPh>
    <rPh sb="20" eb="21">
      <t>カ</t>
    </rPh>
    <rPh sb="25" eb="28">
      <t>ヒフカ</t>
    </rPh>
    <phoneticPr fontId="6"/>
  </si>
  <si>
    <t>VISA、MASTER、DinersClub、JCB</t>
    <phoneticPr fontId="8"/>
  </si>
  <si>
    <t>大分県立病院</t>
    <rPh sb="0" eb="2">
      <t>オオイタ</t>
    </rPh>
    <rPh sb="2" eb="4">
      <t>ケンリツ</t>
    </rPh>
    <rPh sb="4" eb="6">
      <t>ビョウイン</t>
    </rPh>
    <phoneticPr fontId="9"/>
  </si>
  <si>
    <t>Oita Prefectural Hospital</t>
    <phoneticPr fontId="8"/>
  </si>
  <si>
    <t>870-8511</t>
    <phoneticPr fontId="8"/>
  </si>
  <si>
    <t>大分県大分市豊饒２－８－１</t>
    <rPh sb="0" eb="3">
      <t>オオイタケン</t>
    </rPh>
    <rPh sb="3" eb="6">
      <t>オオイタシ</t>
    </rPh>
    <rPh sb="6" eb="8">
      <t>ブニョウ</t>
    </rPh>
    <phoneticPr fontId="9"/>
  </si>
  <si>
    <t>2-8-1Bunyou,Oita,Oita,870-8511</t>
    <phoneticPr fontId="8"/>
  </si>
  <si>
    <t>097-546-7111</t>
    <phoneticPr fontId="8"/>
  </si>
  <si>
    <t>月-金 8:00-11:00(救急外来は24時間365日対応)</t>
    <rPh sb="0" eb="1">
      <t>ゲツ</t>
    </rPh>
    <rPh sb="2" eb="3">
      <t>キン</t>
    </rPh>
    <rPh sb="27" eb="28">
      <t>ニチ</t>
    </rPh>
    <phoneticPr fontId="9"/>
  </si>
  <si>
    <t>https://www.oitapref-hosp.jp/（日本語）</t>
    <rPh sb="30" eb="33">
      <t>ニホンゴ</t>
    </rPh>
    <phoneticPr fontId="8"/>
  </si>
  <si>
    <t>全診療科（循環器内科、内分泌・代謝内科、消化管内科、肝胆膵内科、腎臓内科、膠原病・リウマチ内科、呼吸器内科、呼吸器腫瘍内科、血液内科、脳神経内科、小児科、新生児科、外科、整形外科、形成外科、脳神経外科、呼吸器外科、心臓血管外科、小児外科、皮膚科、泌尿器科、産科、婦人科、眼科、耳鼻咽喉科、歯科口腔外科、麻酔科、救命救急センター、ＩＣＵ、精神科、その他）：EN,ZH,KO,TH,VI,ID,PT,ES,FR,DE,IT,RU,NE,TL,MS,MY,KM,MN,SI,HI,BN
（ただし、多言語コールセンターによる3者間通話）</t>
    <rPh sb="0" eb="4">
      <t>ゼンシンリョウカ</t>
    </rPh>
    <rPh sb="245" eb="248">
      <t>タゲンゴ</t>
    </rPh>
    <rPh sb="259" eb="260">
      <t>シャ</t>
    </rPh>
    <rPh sb="260" eb="261">
      <t>カン</t>
    </rPh>
    <rPh sb="261" eb="263">
      <t>ツウワ</t>
    </rPh>
    <phoneticPr fontId="6"/>
  </si>
  <si>
    <t>JCB、アメリカンエクスプレス、VISA、Master、UFJ、DC、NICOS、MUFG、ダイナース、OC、イオンカード、ぎんれんカード</t>
  </si>
  <si>
    <t>PayPay</t>
    <phoneticPr fontId="8"/>
  </si>
  <si>
    <t>第三次救急医療機関（救命救急センター）</t>
    <rPh sb="10" eb="14">
      <t>キュウメイキュウキュウ</t>
    </rPh>
    <phoneticPr fontId="9"/>
  </si>
  <si>
    <t>宮崎県立宮崎病院</t>
    <rPh sb="0" eb="2">
      <t>ミヤザキ</t>
    </rPh>
    <rPh sb="2" eb="4">
      <t>ケンリツ</t>
    </rPh>
    <rPh sb="4" eb="6">
      <t>ミヤザキ</t>
    </rPh>
    <rPh sb="6" eb="8">
      <t>ビョウイン</t>
    </rPh>
    <phoneticPr fontId="1"/>
  </si>
  <si>
    <t>Miyazaki Prefectural Miyazaki Hospital</t>
    <phoneticPr fontId="1"/>
  </si>
  <si>
    <t>880-0017</t>
    <phoneticPr fontId="9"/>
  </si>
  <si>
    <t>宮崎県宮崎市北高松町５の３０</t>
    <rPh sb="0" eb="3">
      <t>ミヤザキケン</t>
    </rPh>
    <rPh sb="3" eb="6">
      <t>ミヤザキシ</t>
    </rPh>
    <rPh sb="6" eb="7">
      <t>キタ</t>
    </rPh>
    <rPh sb="7" eb="9">
      <t>タカマツ</t>
    </rPh>
    <rPh sb="9" eb="10">
      <t>マチ</t>
    </rPh>
    <phoneticPr fontId="46"/>
  </si>
  <si>
    <t>5-30 Kitatakamatsuchou, Miyazakishi, Miyazakiprefecture
880-0017</t>
    <phoneticPr fontId="1"/>
  </si>
  <si>
    <t>0985-24-4181</t>
  </si>
  <si>
    <t>月-金:8:20-11:00（救急外来24時間対応)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46"/>
  </si>
  <si>
    <t xml:space="preserve">kenritsu-miyazakibyouin.jp (日本語)
</t>
    <rPh sb="28" eb="31">
      <t>ニホンゴ</t>
    </rPh>
    <phoneticPr fontId="9"/>
  </si>
  <si>
    <t>内科、脳神経内科、循環器内科、小児科、外科、小児外科、整形外科、脳神経外科、心臓血管外科、皮膚科、泌尿器科、産婦人科、眼科、耳鼻咽喉科・頭頸部外科、リハビリテーション科、放射線科、歯科口腔外科、麻酔科、臨床検査科、病理診断科、救急科、呼吸器外科、内視鏡内科
※多言語コールセンター利用
(EN,ZH,KO,TH,VI,ID,PT,ES,FR,RU,DE,IT,NE,TL,MS,MY,KM,MN,SI,HI)
※このほか、翻訳機の利用も可</t>
    <rPh sb="0" eb="2">
      <t>ナイカ</t>
    </rPh>
    <rPh sb="9" eb="12">
      <t>ジュンカンキ</t>
    </rPh>
    <rPh sb="12" eb="13">
      <t>ナイ</t>
    </rPh>
    <rPh sb="13" eb="14">
      <t>カ</t>
    </rPh>
    <rPh sb="15" eb="18">
      <t>ショウニカ</t>
    </rPh>
    <rPh sb="19" eb="21">
      <t>ゲカ</t>
    </rPh>
    <rPh sb="22" eb="24">
      <t>ショウニ</t>
    </rPh>
    <rPh sb="24" eb="26">
      <t>ゲカ</t>
    </rPh>
    <rPh sb="27" eb="29">
      <t>セイケイ</t>
    </rPh>
    <rPh sb="29" eb="31">
      <t>ゲカ</t>
    </rPh>
    <rPh sb="32" eb="35">
      <t>ノウシンケイ</t>
    </rPh>
    <rPh sb="35" eb="37">
      <t>ゲカ</t>
    </rPh>
    <rPh sb="38" eb="40">
      <t>シンゾウ</t>
    </rPh>
    <rPh sb="40" eb="42">
      <t>ケッカン</t>
    </rPh>
    <rPh sb="42" eb="44">
      <t>ゲカ</t>
    </rPh>
    <rPh sb="45" eb="48">
      <t>ヒフカ</t>
    </rPh>
    <rPh sb="49" eb="51">
      <t>ヒニョウ</t>
    </rPh>
    <rPh sb="51" eb="52">
      <t>キ</t>
    </rPh>
    <rPh sb="68" eb="71">
      <t>トウケイブ</t>
    </rPh>
    <rPh sb="71" eb="73">
      <t>ゲカ</t>
    </rPh>
    <rPh sb="126" eb="128">
      <t>ナイカ</t>
    </rPh>
    <rPh sb="211" eb="213">
      <t>ホンヤク</t>
    </rPh>
    <rPh sb="215" eb="217">
      <t>リヨウ</t>
    </rPh>
    <rPh sb="218" eb="219">
      <t>カ</t>
    </rPh>
    <phoneticPr fontId="46"/>
  </si>
  <si>
    <t>VISA、MASTER、AMEX、JCB、DINERS,DISCOVER、NICOS、UFJ,銀聯</t>
    <rPh sb="47" eb="49">
      <t>ギンレン</t>
    </rPh>
    <phoneticPr fontId="8"/>
  </si>
  <si>
    <t>電子マネー
QUICPay＋
WAON
楽天エディ
nanaco
Kitaca
Suica
PASMO
TOICA
manaca
ICOCA
SUGOCA
nimoka
はやかけん</t>
    <rPh sb="0" eb="2">
      <t>デンシ</t>
    </rPh>
    <rPh sb="20" eb="22">
      <t>ラクテン</t>
    </rPh>
    <phoneticPr fontId="1"/>
  </si>
  <si>
    <t>24時間:EN,ZH,KO,TH,VI,ID,PT,ES,FR,RU,DE,IT,NE,TL,MS,MY,KM（ポケトーク、宮崎県多言語コールセンター、AMDA国際医療情報センターでの対応可）</t>
    <phoneticPr fontId="22"/>
  </si>
  <si>
    <t>宮崎県立延岡病院</t>
    <rPh sb="0" eb="2">
      <t>ミヤザキ</t>
    </rPh>
    <rPh sb="2" eb="4">
      <t>ケンリツ</t>
    </rPh>
    <rPh sb="4" eb="6">
      <t>ノベオカ</t>
    </rPh>
    <rPh sb="6" eb="8">
      <t>ビョウイン</t>
    </rPh>
    <phoneticPr fontId="46"/>
  </si>
  <si>
    <t>Miyazaki Prefectural 
Nobeoka Hospital</t>
  </si>
  <si>
    <t>882-0835</t>
  </si>
  <si>
    <t>宮崎県延岡市新小路2-1-10</t>
    <rPh sb="0" eb="3">
      <t>ミヤザキケン</t>
    </rPh>
    <rPh sb="3" eb="6">
      <t>ノベオカシ</t>
    </rPh>
    <rPh sb="6" eb="7">
      <t>シン</t>
    </rPh>
    <rPh sb="7" eb="8">
      <t>コ</t>
    </rPh>
    <rPh sb="8" eb="9">
      <t>ミチ</t>
    </rPh>
    <phoneticPr fontId="46"/>
  </si>
  <si>
    <t>2-1-10 shinkoji,nobeokashi, miyazakiprefectural
 882-0835</t>
    <phoneticPr fontId="1"/>
  </si>
  <si>
    <t>0982-32-6181</t>
  </si>
  <si>
    <t>月-金:8:30-11:00（救急外来24時間対応)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46"/>
  </si>
  <si>
    <t>https//nobeoka-kenbyo.jp/　
（日本語）</t>
    <rPh sb="28" eb="31">
      <t>ニホンゴ</t>
    </rPh>
    <phoneticPr fontId="9"/>
  </si>
  <si>
    <t>救急科：EN
内科：EN
呼吸器外科：EN
外科：EN
心臓血管外科：EN
循環器内科：EN
整形外科：EN
歯科口腔外科：EN
産婦人科：EN
耳鼻咽喉科：EN
小児科：EN
脳神経外科：EN
泌尿器科：EN
皮膚科：EN</t>
    <phoneticPr fontId="46"/>
  </si>
  <si>
    <t>DC、VISA、MASTER、JCB、AMEX、Discover、DINERS、NICOS、MUFG、銀聯</t>
    <phoneticPr fontId="1"/>
  </si>
  <si>
    <t>電子マネー
QUICPay＋
WAON
ラクテンエディ
nanaco
Kitaca
Suica
PASMO
TOICA
manaca
ICOCA
SUGOCA
nimoka
はやかけん</t>
    <rPh sb="0" eb="2">
      <t>デンシ</t>
    </rPh>
    <phoneticPr fontId="1"/>
  </si>
  <si>
    <t>24時間:EN,ZH,KO,TH,VI,ID,PT,ES,FR,RU,DE,IT,NE,TL,MS,MY,KM</t>
    <rPh sb="2" eb="4">
      <t>ジカン</t>
    </rPh>
    <phoneticPr fontId="22"/>
  </si>
  <si>
    <t>45宮崎県</t>
  </si>
  <si>
    <t>宮崎県立日南病院</t>
    <rPh sb="0" eb="2">
      <t>ミヤザキ</t>
    </rPh>
    <rPh sb="2" eb="4">
      <t>ケンリツ</t>
    </rPh>
    <rPh sb="4" eb="6">
      <t>ニチナン</t>
    </rPh>
    <rPh sb="6" eb="8">
      <t>ビョウイン</t>
    </rPh>
    <phoneticPr fontId="46"/>
  </si>
  <si>
    <t>Miyazaki Prefectural Nichinan Hospital</t>
  </si>
  <si>
    <t>887-0013</t>
  </si>
  <si>
    <t>宮崎県日南市木山１丁目9-5</t>
    <rPh sb="0" eb="3">
      <t>ミヤザキケン</t>
    </rPh>
    <rPh sb="3" eb="6">
      <t>ニチナンシ</t>
    </rPh>
    <rPh sb="6" eb="8">
      <t>キヤマ</t>
    </rPh>
    <rPh sb="9" eb="11">
      <t>チョウメ</t>
    </rPh>
    <phoneticPr fontId="46"/>
  </si>
  <si>
    <t>9-5 kiyama1chome, nichinanshi, miyazakiprefecture, 887-0013</t>
  </si>
  <si>
    <t>0987-23-3111</t>
  </si>
  <si>
    <t>http://nichinan-kenbyo.jp (日本語)</t>
    <rPh sb="27" eb="30">
      <t>ニホンゴ</t>
    </rPh>
    <phoneticPr fontId="20"/>
  </si>
  <si>
    <t>内科、循環器内科、脳神経内科、小児科、外科、整形外科、脳神経外科、皮膚科、泌尿器科、産婦人科、眼科、耳鼻咽喉科、歯科口腔外科、その他：EN,ZH,KO,TH,VI,ID,PT,ES,FR,RU,DE,IT,NE,TL,MS</t>
    <rPh sb="3" eb="6">
      <t>ジュンカンキ</t>
    </rPh>
    <rPh sb="6" eb="8">
      <t>ナイカ</t>
    </rPh>
    <rPh sb="9" eb="12">
      <t>ノウシンケイ</t>
    </rPh>
    <rPh sb="12" eb="14">
      <t>ナイカ</t>
    </rPh>
    <rPh sb="22" eb="24">
      <t>セイケイ</t>
    </rPh>
    <rPh sb="24" eb="26">
      <t>ゲカ</t>
    </rPh>
    <rPh sb="27" eb="30">
      <t>ノウシンケイ</t>
    </rPh>
    <rPh sb="30" eb="32">
      <t>ゲカ</t>
    </rPh>
    <rPh sb="33" eb="36">
      <t>ヒフカ</t>
    </rPh>
    <rPh sb="37" eb="41">
      <t>ヒニョウキカ</t>
    </rPh>
    <rPh sb="42" eb="46">
      <t>サンフジンカ</t>
    </rPh>
    <rPh sb="47" eb="49">
      <t>ガンカ</t>
    </rPh>
    <rPh sb="50" eb="52">
      <t>ジビ</t>
    </rPh>
    <rPh sb="52" eb="55">
      <t>インコウカ</t>
    </rPh>
    <rPh sb="56" eb="58">
      <t>シカ</t>
    </rPh>
    <rPh sb="58" eb="60">
      <t>コウクウ</t>
    </rPh>
    <rPh sb="60" eb="62">
      <t>ゲカ</t>
    </rPh>
    <rPh sb="65" eb="66">
      <t>タ</t>
    </rPh>
    <phoneticPr fontId="46"/>
  </si>
  <si>
    <t>VISA、MASTER、AMEX、JCB、DINERS、DISCOVER</t>
  </si>
  <si>
    <t>24時間:EN,ZH,KO,TH,VI,ID,PT,ES,FR,RU,DE,IT,NE,TL,MS</t>
    <rPh sb="2" eb="4">
      <t>ジカン</t>
    </rPh>
    <phoneticPr fontId="6"/>
  </si>
  <si>
    <t>高千穂町国民健康保険病院</t>
    <rPh sb="0" eb="4">
      <t>タカチホチョウ</t>
    </rPh>
    <rPh sb="4" eb="6">
      <t>コクミン</t>
    </rPh>
    <rPh sb="6" eb="8">
      <t>ケンコウ</t>
    </rPh>
    <rPh sb="8" eb="10">
      <t>ホケン</t>
    </rPh>
    <rPh sb="10" eb="12">
      <t>ビョウイン</t>
    </rPh>
    <phoneticPr fontId="46"/>
  </si>
  <si>
    <t>Takachiho  Hospital</t>
  </si>
  <si>
    <t>882-1101</t>
  </si>
  <si>
    <t>宮崎県西臼杵郡高千穂町大字三田井435番地1</t>
    <rPh sb="0" eb="3">
      <t>ミヤザキケン</t>
    </rPh>
    <rPh sb="3" eb="7">
      <t>ニシウスキグン</t>
    </rPh>
    <rPh sb="7" eb="11">
      <t>タカチホチョウ</t>
    </rPh>
    <rPh sb="11" eb="16">
      <t>オオアザミタイ</t>
    </rPh>
    <rPh sb="19" eb="21">
      <t>バンチ</t>
    </rPh>
    <phoneticPr fontId="46"/>
  </si>
  <si>
    <t>435-1 Mitai,Oaza,Takachiho-cho,Nisiusuki-gun,Miyazaki,
882-1101</t>
    <phoneticPr fontId="1"/>
  </si>
  <si>
    <t>0982-73-1700</t>
  </si>
  <si>
    <t>月-金；8:00-11:30（救急外来24時間対応）
土日･祝日：救急外来24時間対応</t>
    <rPh sb="0" eb="1">
      <t>ツキ</t>
    </rPh>
    <rPh sb="2" eb="3">
      <t>キン</t>
    </rPh>
    <rPh sb="15" eb="17">
      <t>キュウキュウ</t>
    </rPh>
    <rPh sb="17" eb="19">
      <t>ガイライ</t>
    </rPh>
    <rPh sb="21" eb="23">
      <t>ジカン</t>
    </rPh>
    <rPh sb="23" eb="25">
      <t>タイオウ</t>
    </rPh>
    <rPh sb="27" eb="29">
      <t>ドニチ</t>
    </rPh>
    <rPh sb="30" eb="32">
      <t>シュクジツ</t>
    </rPh>
    <rPh sb="33" eb="35">
      <t>キュウキュウ</t>
    </rPh>
    <rPh sb="35" eb="37">
      <t>ガイライ</t>
    </rPh>
    <rPh sb="39" eb="41">
      <t>ジカン</t>
    </rPh>
    <rPh sb="41" eb="43">
      <t>タイオウ</t>
    </rPh>
    <phoneticPr fontId="46"/>
  </si>
  <si>
    <t>http://www.takachiho-hp.jp/</t>
  </si>
  <si>
    <t>内科：EN
外科：EN
小児科：EN
皮膚科：EN
整形外科：EN
眼科：EN
耳鼻咽喉科：EN
その他：EN</t>
    <phoneticPr fontId="46"/>
  </si>
  <si>
    <t>Visa,Mastercard,American Express,JCB,中国銀聯</t>
    <phoneticPr fontId="1"/>
  </si>
  <si>
    <t>英語の話せる医師による外来対応</t>
    <rPh sb="0" eb="2">
      <t>エイゴ</t>
    </rPh>
    <rPh sb="3" eb="4">
      <t>ハナ</t>
    </rPh>
    <rPh sb="6" eb="8">
      <t>イシ</t>
    </rPh>
    <rPh sb="11" eb="13">
      <t>ガイライ</t>
    </rPh>
    <rPh sb="13" eb="15">
      <t>タイオウ</t>
    </rPh>
    <phoneticPr fontId="10"/>
  </si>
  <si>
    <t>宮崎市郡医師会病院</t>
    <rPh sb="0" eb="2">
      <t>ミヤザキ</t>
    </rPh>
    <rPh sb="2" eb="3">
      <t>シ</t>
    </rPh>
    <rPh sb="3" eb="4">
      <t>グン</t>
    </rPh>
    <rPh sb="4" eb="7">
      <t>イシカイ</t>
    </rPh>
    <rPh sb="7" eb="9">
      <t>ビョウイン</t>
    </rPh>
    <phoneticPr fontId="9"/>
  </si>
  <si>
    <t>Miyazaki Medical Association Hospital</t>
    <phoneticPr fontId="1"/>
  </si>
  <si>
    <t>880-2102</t>
    <phoneticPr fontId="1"/>
  </si>
  <si>
    <t>宮崎県宮崎市大字有田1173番地</t>
    <rPh sb="0" eb="3">
      <t>ミヤザキケン</t>
    </rPh>
    <rPh sb="3" eb="6">
      <t>ミヤザキシ</t>
    </rPh>
    <rPh sb="6" eb="8">
      <t>オオアザ</t>
    </rPh>
    <rPh sb="8" eb="10">
      <t>アリタ</t>
    </rPh>
    <rPh sb="14" eb="16">
      <t>バンチ</t>
    </rPh>
    <phoneticPr fontId="9"/>
  </si>
  <si>
    <t>1173 Arita, Miyazaki, 880-2102, Japan</t>
    <phoneticPr fontId="1"/>
  </si>
  <si>
    <t>0985-77-9101</t>
    <phoneticPr fontId="1"/>
  </si>
  <si>
    <t>月-金:8:30-17:00        土:8:30-12:00　　　（会員紹介型病院）　　　　　　</t>
    <rPh sb="0" eb="1">
      <t>ゲツ</t>
    </rPh>
    <rPh sb="2" eb="3">
      <t>キン</t>
    </rPh>
    <rPh sb="22" eb="23">
      <t>ツチ</t>
    </rPh>
    <rPh sb="38" eb="40">
      <t>カイイン</t>
    </rPh>
    <rPh sb="40" eb="43">
      <t>ショウカイガタ</t>
    </rPh>
    <rPh sb="43" eb="45">
      <t>ビョウイン</t>
    </rPh>
    <phoneticPr fontId="9"/>
  </si>
  <si>
    <t>http://www.cure.or.jp</t>
    <phoneticPr fontId="6"/>
  </si>
  <si>
    <t>内科、循環器内科、呼吸器外科、外科、心臓血管外科、整形外科、産婦人科、放射線科、麻酔科、救急科、リハビリテーション科、英語、中国語、韓国語、タイ語、ロシア語、ベトナム語、ポルトガル語、スペイン語、フランス語、ダガログ語（通訳タブレット対応）</t>
    <rPh sb="0" eb="2">
      <t>ナイカ</t>
    </rPh>
    <rPh sb="3" eb="6">
      <t>ジュンカンキ</t>
    </rPh>
    <rPh sb="6" eb="8">
      <t>ナイカ</t>
    </rPh>
    <rPh sb="9" eb="12">
      <t>コキュウキ</t>
    </rPh>
    <rPh sb="12" eb="14">
      <t>ゲカ</t>
    </rPh>
    <rPh sb="15" eb="17">
      <t>ゲカ</t>
    </rPh>
    <rPh sb="18" eb="20">
      <t>シンゾウ</t>
    </rPh>
    <rPh sb="20" eb="22">
      <t>ケッカン</t>
    </rPh>
    <rPh sb="22" eb="24">
      <t>ゲカ</t>
    </rPh>
    <rPh sb="25" eb="27">
      <t>セイケイ</t>
    </rPh>
    <rPh sb="27" eb="29">
      <t>ゲカ</t>
    </rPh>
    <rPh sb="30" eb="34">
      <t>サンフジンカ</t>
    </rPh>
    <rPh sb="35" eb="38">
      <t>ホウシャセン</t>
    </rPh>
    <rPh sb="38" eb="39">
      <t>カ</t>
    </rPh>
    <rPh sb="40" eb="43">
      <t>マスイカ</t>
    </rPh>
    <rPh sb="44" eb="46">
      <t>キュウキュウ</t>
    </rPh>
    <rPh sb="46" eb="47">
      <t>カ</t>
    </rPh>
    <rPh sb="57" eb="58">
      <t>カ</t>
    </rPh>
    <rPh sb="59" eb="61">
      <t>エイゴ</t>
    </rPh>
    <rPh sb="62" eb="65">
      <t>チュウゴクゴ</t>
    </rPh>
    <rPh sb="66" eb="69">
      <t>カンコクゴ</t>
    </rPh>
    <rPh sb="72" eb="73">
      <t>ゴ</t>
    </rPh>
    <rPh sb="77" eb="78">
      <t>ゴ</t>
    </rPh>
    <rPh sb="83" eb="84">
      <t>ゴ</t>
    </rPh>
    <rPh sb="90" eb="91">
      <t>ゴ</t>
    </rPh>
    <rPh sb="96" eb="97">
      <t>ゴ</t>
    </rPh>
    <rPh sb="102" eb="103">
      <t>ゴ</t>
    </rPh>
    <rPh sb="108" eb="109">
      <t>ゴ</t>
    </rPh>
    <rPh sb="110" eb="112">
      <t>ツウヤク</t>
    </rPh>
    <rPh sb="117" eb="119">
      <t>タイオウ</t>
    </rPh>
    <phoneticPr fontId="6"/>
  </si>
  <si>
    <t>Visa,Mastercard,American Express,JCB</t>
    <phoneticPr fontId="1"/>
  </si>
  <si>
    <t>通訳機器</t>
    <rPh sb="0" eb="2">
      <t>ツウヤク</t>
    </rPh>
    <rPh sb="2" eb="4">
      <t>キキ</t>
    </rPh>
    <phoneticPr fontId="9"/>
  </si>
  <si>
    <t>小林市立病院</t>
    <rPh sb="0" eb="6">
      <t>コバヤシシリツビョウイン</t>
    </rPh>
    <phoneticPr fontId="9"/>
  </si>
  <si>
    <t>Kobayashi City Hospital</t>
  </si>
  <si>
    <t>886-8503</t>
  </si>
  <si>
    <t>宮崎県小林市細野2235番地3</t>
    <rPh sb="0" eb="3">
      <t>ミヤザキケン</t>
    </rPh>
    <rPh sb="3" eb="6">
      <t>コバヤシシ</t>
    </rPh>
    <rPh sb="6" eb="8">
      <t>ホソノ</t>
    </rPh>
    <rPh sb="12" eb="14">
      <t>バンチ</t>
    </rPh>
    <phoneticPr fontId="9"/>
  </si>
  <si>
    <t>2235-3,Hosono,Kobayashi-shi,Miyazaki-prefecture 
886-8503</t>
  </si>
  <si>
    <t>0984-23-4711</t>
  </si>
  <si>
    <t>https://kobayashi-city-hp.jp/ (日本語)</t>
    <rPh sb="31" eb="34">
      <t>ニホンゴ</t>
    </rPh>
    <phoneticPr fontId="6"/>
  </si>
  <si>
    <t>救急科：EN
内科：EN
外科：EN
小児科：EN
泌尿器科：EN
整形外科：EN
産科：EN
婦人科：EN
その他：宮崎県多言語コールセンターや翻訳機器を利用して対応可能な言語</t>
    <rPh sb="42" eb="43">
      <t>サン</t>
    </rPh>
    <rPh sb="48" eb="50">
      <t>フジン</t>
    </rPh>
    <phoneticPr fontId="6"/>
  </si>
  <si>
    <t>VISA、MASTER、JCB、中国銀聯</t>
    <rPh sb="16" eb="18">
      <t>チュウゴク</t>
    </rPh>
    <rPh sb="18" eb="20">
      <t>ギンレン</t>
    </rPh>
    <phoneticPr fontId="9"/>
  </si>
  <si>
    <t>宮崎県多言語コールセンターに同じ</t>
    <rPh sb="0" eb="3">
      <t>ミヤザキケン</t>
    </rPh>
    <rPh sb="3" eb="6">
      <t>タゲンゴ</t>
    </rPh>
    <rPh sb="14" eb="15">
      <t>オナ</t>
    </rPh>
    <phoneticPr fontId="12"/>
  </si>
  <si>
    <t>田中歯科医院</t>
    <phoneticPr fontId="9"/>
  </si>
  <si>
    <t>885-0055</t>
  </si>
  <si>
    <t>宮崎県都城市早鈴町3205-11</t>
    <rPh sb="0" eb="1">
      <t>ミy</t>
    </rPh>
    <phoneticPr fontId="9"/>
  </si>
  <si>
    <t>3205-11 Hayasuzucho, miyakonojoshi, Miyazaki prefecture, 885-0055</t>
    <phoneticPr fontId="1"/>
  </si>
  <si>
    <t>0986-25-6677</t>
  </si>
  <si>
    <t>月火木金曜 8:45-18:00 水土曜日8:45-12:30</t>
    <phoneticPr fontId="9"/>
  </si>
  <si>
    <t>http://www.tanaka-dentalclinic.jp</t>
    <phoneticPr fontId="9"/>
  </si>
  <si>
    <t>歯科：EN, FR, ZH, VI</t>
    <phoneticPr fontId="9"/>
  </si>
  <si>
    <t>月火木金曜 8:45-18:00 水土曜日8:45-12:30 :EN, FR, ZH, VI</t>
    <rPh sb="0" eb="1">
      <t>h</t>
    </rPh>
    <phoneticPr fontId="9"/>
  </si>
  <si>
    <t>英語の話せる医師による外来対応</t>
    <rPh sb="0" eb="2">
      <t>エイゴ</t>
    </rPh>
    <rPh sb="3" eb="4">
      <t>ハナ</t>
    </rPh>
    <rPh sb="6" eb="8">
      <t>イシ</t>
    </rPh>
    <rPh sb="11" eb="13">
      <t>ガイライ</t>
    </rPh>
    <rPh sb="13" eb="15">
      <t>タイオウ</t>
    </rPh>
    <phoneticPr fontId="9"/>
  </si>
  <si>
    <t>45宮崎県</t>
    <phoneticPr fontId="12"/>
  </si>
  <si>
    <t>都城医療センター</t>
    <rPh sb="0" eb="2">
      <t>ミヤコノジョウ</t>
    </rPh>
    <rPh sb="2" eb="4">
      <t>イリョウ</t>
    </rPh>
    <phoneticPr fontId="9"/>
  </si>
  <si>
    <t>Miyakonojo　Medical　Center</t>
  </si>
  <si>
    <t>885-0014</t>
  </si>
  <si>
    <t>宮崎県都城市祝吉町5033-1</t>
    <rPh sb="0" eb="3">
      <t>ミヤザキケン</t>
    </rPh>
    <rPh sb="3" eb="6">
      <t>ミヤコノジョウシ</t>
    </rPh>
    <rPh sb="6" eb="9">
      <t>イワヨシチョウ</t>
    </rPh>
    <phoneticPr fontId="9"/>
  </si>
  <si>
    <t>5033-1,Iwayoshityou,Miyakonozyoushi,Miyazakiprefecture,885-0014</t>
  </si>
  <si>
    <t>0986-23-4111</t>
  </si>
  <si>
    <t>https://miyakonojo.hosp.go.jp/</t>
    <phoneticPr fontId="10"/>
  </si>
  <si>
    <t>内科：EN
循環器内科：EN
呼吸器内科：EN
呼吸器外科：EN
小児科：EN
外科：EN
消化器内科：EN
整形外科：EN
リウマチ科：EN
泌尿器科：EN
皮膚科：EN
産婦人科：EN
耳鼻咽喉科：EN
放射線科：EN
歯科口腔外科：EN
神経内科：EN</t>
    <rPh sb="0" eb="2">
      <t>ナイカ</t>
    </rPh>
    <rPh sb="6" eb="9">
      <t>ジュンカンキ</t>
    </rPh>
    <rPh sb="9" eb="11">
      <t>ナイカ</t>
    </rPh>
    <rPh sb="15" eb="18">
      <t>コキュウキ</t>
    </rPh>
    <rPh sb="18" eb="20">
      <t>ナイカ</t>
    </rPh>
    <rPh sb="24" eb="27">
      <t>コキュウキ</t>
    </rPh>
    <rPh sb="27" eb="29">
      <t>ゲカ</t>
    </rPh>
    <rPh sb="33" eb="36">
      <t>ショウニカ</t>
    </rPh>
    <rPh sb="40" eb="42">
      <t>ゲカ</t>
    </rPh>
    <rPh sb="46" eb="49">
      <t>ショウカキ</t>
    </rPh>
    <rPh sb="49" eb="51">
      <t>ナイカ</t>
    </rPh>
    <rPh sb="55" eb="57">
      <t>セイケイ</t>
    </rPh>
    <rPh sb="57" eb="59">
      <t>ゲカ</t>
    </rPh>
    <rPh sb="67" eb="68">
      <t>カ</t>
    </rPh>
    <rPh sb="72" eb="76">
      <t>ヒニョウキカ</t>
    </rPh>
    <rPh sb="80" eb="83">
      <t>ヒフカ</t>
    </rPh>
    <rPh sb="87" eb="91">
      <t>サンフジンカ</t>
    </rPh>
    <rPh sb="95" eb="97">
      <t>ジビ</t>
    </rPh>
    <rPh sb="97" eb="99">
      <t>インコウ</t>
    </rPh>
    <rPh sb="99" eb="100">
      <t>カ</t>
    </rPh>
    <rPh sb="104" eb="107">
      <t>ホウシャセン</t>
    </rPh>
    <rPh sb="107" eb="108">
      <t>カ</t>
    </rPh>
    <rPh sb="112" eb="114">
      <t>シカ</t>
    </rPh>
    <rPh sb="114" eb="116">
      <t>コウクウ</t>
    </rPh>
    <rPh sb="116" eb="118">
      <t>ゲカ</t>
    </rPh>
    <rPh sb="122" eb="124">
      <t>シンケイ</t>
    </rPh>
    <rPh sb="124" eb="126">
      <t>ナイカ</t>
    </rPh>
    <phoneticPr fontId="9"/>
  </si>
  <si>
    <t>JCB,JACCS,VISA,MASTER,AMEX,DISCOVER,TS3</t>
    <phoneticPr fontId="1"/>
  </si>
  <si>
    <t>第二次救急医療機関</t>
    <rPh sb="0" eb="1">
      <t>ダイ</t>
    </rPh>
    <rPh sb="1" eb="2">
      <t>２</t>
    </rPh>
    <rPh sb="2" eb="3">
      <t>ジ</t>
    </rPh>
    <rPh sb="3" eb="5">
      <t>キュウキュウ</t>
    </rPh>
    <rPh sb="5" eb="7">
      <t>イリョウ</t>
    </rPh>
    <rPh sb="7" eb="9">
      <t>キカン</t>
    </rPh>
    <phoneticPr fontId="9"/>
  </si>
  <si>
    <t>都城市郡医師会病院</t>
    <rPh sb="0" eb="3">
      <t>ミヤコノジョウシ</t>
    </rPh>
    <rPh sb="3" eb="4">
      <t>グン</t>
    </rPh>
    <rPh sb="4" eb="7">
      <t>イシカイ</t>
    </rPh>
    <rPh sb="7" eb="9">
      <t>ビョウイン</t>
    </rPh>
    <phoneticPr fontId="10"/>
  </si>
  <si>
    <t>Miyakonojyo Medical Association Hospital</t>
  </si>
  <si>
    <t>885-0002</t>
  </si>
  <si>
    <t>宮崎県都城市太郎坊町1364-1</t>
    <rPh sb="0" eb="3">
      <t>ミヤザキケン</t>
    </rPh>
    <rPh sb="3" eb="6">
      <t>ミヤコノジョウシ</t>
    </rPh>
    <rPh sb="6" eb="8">
      <t>タロウ</t>
    </rPh>
    <rPh sb="8" eb="9">
      <t>ボウ</t>
    </rPh>
    <rPh sb="9" eb="10">
      <t>マチ</t>
    </rPh>
    <phoneticPr fontId="9"/>
  </si>
  <si>
    <t>1364-1Taroboucho,Miyakonojo,Miyazaki,885-0002</t>
  </si>
  <si>
    <t>0986-36-8300</t>
  </si>
  <si>
    <t>月～金8:30～16:00</t>
    <rPh sb="0" eb="1">
      <t>ゲツ</t>
    </rPh>
    <rPh sb="2" eb="3">
      <t>キン</t>
    </rPh>
    <phoneticPr fontId="9"/>
  </si>
  <si>
    <t>https://www.mmah.or.jp/</t>
    <phoneticPr fontId="9"/>
  </si>
  <si>
    <t>循環器内科、腎臓内科、呼吸器内科、外科、脳神経外科、小児科、形成外科、整形外科、救急科、その他：宮崎県多言語コールセンターや翻訳機器を利用して対応可能な言語</t>
    <rPh sb="0" eb="3">
      <t>ジュンカンキ</t>
    </rPh>
    <rPh sb="3" eb="5">
      <t>ナイカ</t>
    </rPh>
    <rPh sb="6" eb="8">
      <t>ジンゾウ</t>
    </rPh>
    <rPh sb="8" eb="10">
      <t>ナイカ</t>
    </rPh>
    <rPh sb="11" eb="14">
      <t>コキュウキ</t>
    </rPh>
    <rPh sb="14" eb="16">
      <t>ナイカ</t>
    </rPh>
    <rPh sb="17" eb="19">
      <t>ゲカ</t>
    </rPh>
    <rPh sb="20" eb="23">
      <t>ノウシンケイ</t>
    </rPh>
    <rPh sb="23" eb="25">
      <t>ゲカ</t>
    </rPh>
    <rPh sb="26" eb="29">
      <t>ショウニカ</t>
    </rPh>
    <rPh sb="30" eb="32">
      <t>ケイセイ</t>
    </rPh>
    <rPh sb="32" eb="34">
      <t>ゲカ</t>
    </rPh>
    <rPh sb="35" eb="37">
      <t>セイケイ</t>
    </rPh>
    <rPh sb="37" eb="39">
      <t>ゲカ</t>
    </rPh>
    <rPh sb="40" eb="42">
      <t>キュウキュウ</t>
    </rPh>
    <rPh sb="42" eb="43">
      <t>カ</t>
    </rPh>
    <rPh sb="46" eb="47">
      <t>タ</t>
    </rPh>
    <rPh sb="48" eb="51">
      <t>ミヤザキケン</t>
    </rPh>
    <rPh sb="51" eb="54">
      <t>タゲンゴ</t>
    </rPh>
    <rPh sb="62" eb="64">
      <t>ホンヤク</t>
    </rPh>
    <rPh sb="64" eb="66">
      <t>キキ</t>
    </rPh>
    <rPh sb="67" eb="69">
      <t>リヨウ</t>
    </rPh>
    <rPh sb="71" eb="75">
      <t>タイオウカノウ</t>
    </rPh>
    <rPh sb="76" eb="78">
      <t>ゲンゴ</t>
    </rPh>
    <phoneticPr fontId="13"/>
  </si>
  <si>
    <t>VISA、MASTER、AMEX、JCB、中国銀聯、Diners</t>
  </si>
  <si>
    <t>デビットカード
iD、Ａｐｐｌｅ Ｐａｙ、QUICPay、UnionPay</t>
    <phoneticPr fontId="8"/>
  </si>
  <si>
    <t>24時間:EN,ZH,KO,RU,ID,MS,ES,PT,FR,DE,TL,NE,VI,TH,IT</t>
  </si>
  <si>
    <t>対応言語/対応可能日時</t>
    <phoneticPr fontId="1"/>
  </si>
  <si>
    <t>46鹿児島県</t>
    <phoneticPr fontId="10"/>
  </si>
  <si>
    <t>いまきいれ総合病院</t>
    <rPh sb="5" eb="7">
      <t>ソウゴウ</t>
    </rPh>
    <rPh sb="7" eb="9">
      <t>ビョウイン</t>
    </rPh>
    <phoneticPr fontId="13"/>
  </si>
  <si>
    <t xml:space="preserve"> Imakiire General Hospital</t>
  </si>
  <si>
    <t>890-0051</t>
    <phoneticPr fontId="1"/>
  </si>
  <si>
    <t>鹿児島県鹿児島市高麗町43番25号</t>
    <rPh sb="0" eb="4">
      <t>カゴシマケン</t>
    </rPh>
    <rPh sb="4" eb="8">
      <t>カゴシマシ</t>
    </rPh>
    <rPh sb="8" eb="11">
      <t>コウライチョウ</t>
    </rPh>
    <rPh sb="13" eb="14">
      <t>バン</t>
    </rPh>
    <rPh sb="16" eb="17">
      <t>ゴウ</t>
    </rPh>
    <phoneticPr fontId="1"/>
  </si>
  <si>
    <t>43-25 Kourai-cho,Kagoshima-shi, Kagoshima-prefecture, 890-0051</t>
    <phoneticPr fontId="1"/>
  </si>
  <si>
    <t>099-252-1090</t>
    <phoneticPr fontId="1"/>
  </si>
  <si>
    <t>救急外来のみ対応</t>
    <rPh sb="0" eb="2">
      <t>キュウキュウ</t>
    </rPh>
    <rPh sb="2" eb="4">
      <t>ガイライ</t>
    </rPh>
    <rPh sb="6" eb="8">
      <t>タイオウ</t>
    </rPh>
    <phoneticPr fontId="13"/>
  </si>
  <si>
    <t>http://imakiire.jp (日本語)</t>
  </si>
  <si>
    <t>救急科：EN，内科：EN，外科：EN，小児科：EN，皮膚科：EN，脳神経外科：EN，泌尿器科：EN，整形外科：EN，眼科：EN，耳鼻咽喉科：EN，産科：EN，婦人科：EN，歯科：EN</t>
    <phoneticPr fontId="1"/>
  </si>
  <si>
    <t>よかペイ</t>
    <phoneticPr fontId="1"/>
  </si>
  <si>
    <t>タブレット端末による翻訳対応（27言語）</t>
    <rPh sb="5" eb="7">
      <t>タンマツ</t>
    </rPh>
    <rPh sb="10" eb="12">
      <t>ホンヤク</t>
    </rPh>
    <rPh sb="12" eb="14">
      <t>タイオウ</t>
    </rPh>
    <rPh sb="17" eb="19">
      <t>ゲンゴ</t>
    </rPh>
    <phoneticPr fontId="13"/>
  </si>
  <si>
    <t>4601 鹿児島</t>
  </si>
  <si>
    <t>今村クリニック</t>
    <rPh sb="0" eb="2">
      <t>イマムラ</t>
    </rPh>
    <phoneticPr fontId="13"/>
  </si>
  <si>
    <t>Imamura Clinic</t>
  </si>
  <si>
    <t>892-0815</t>
  </si>
  <si>
    <t>鹿児島県鹿児島市易居町1-13</t>
  </si>
  <si>
    <t>1-13 Yasui-cho, Kagoshima-shi, Kagoshima-prefecture, 892-0815</t>
  </si>
  <si>
    <t>099-222-5758</t>
  </si>
  <si>
    <t>月/火/木/金:9:00-12:30,14:00-18:00,水/土:9:00-13:00,日・祝：休</t>
    <rPh sb="31" eb="32">
      <t>スイ</t>
    </rPh>
    <rPh sb="46" eb="47">
      <t>ニチ</t>
    </rPh>
    <rPh sb="48" eb="49">
      <t>シュク</t>
    </rPh>
    <rPh sb="50" eb="51">
      <t>ヤス</t>
    </rPh>
    <phoneticPr fontId="13"/>
  </si>
  <si>
    <t>https://www.imamura-clinic.net</t>
    <phoneticPr fontId="1"/>
  </si>
  <si>
    <t>内科：EN，外科：EN</t>
  </si>
  <si>
    <t>通常診療時間内:EN</t>
    <rPh sb="0" eb="2">
      <t>ツウジョウ</t>
    </rPh>
    <rPh sb="2" eb="4">
      <t>シンリョウ</t>
    </rPh>
    <rPh sb="4" eb="7">
      <t>ジカンナイ</t>
    </rPh>
    <phoneticPr fontId="13"/>
  </si>
  <si>
    <t>社会医療法人天陽会　中央病院</t>
    <rPh sb="0" eb="2">
      <t>シャカイ</t>
    </rPh>
    <rPh sb="2" eb="4">
      <t>イリョウ</t>
    </rPh>
    <rPh sb="4" eb="6">
      <t>ホウジン</t>
    </rPh>
    <rPh sb="6" eb="7">
      <t>テン</t>
    </rPh>
    <rPh sb="7" eb="8">
      <t>ヨウ</t>
    </rPh>
    <rPh sb="8" eb="9">
      <t>カイ</t>
    </rPh>
    <rPh sb="10" eb="12">
      <t>チュウオウ</t>
    </rPh>
    <rPh sb="12" eb="14">
      <t>ビョウイン</t>
    </rPh>
    <phoneticPr fontId="13"/>
  </si>
  <si>
    <t>Tenyoukai Central Hospital</t>
  </si>
  <si>
    <t>892-0822</t>
  </si>
  <si>
    <t>鹿児島県鹿児島市泉町6-7</t>
  </si>
  <si>
    <t>6-7 Izumi-cho, Kagoshima-shi, Kagoshima -prefecture 892-0822</t>
  </si>
  <si>
    <t>099-226-8181</t>
  </si>
  <si>
    <t>月-土:8:30-19:00，日祝：9:00-17:30（救急外来24時間対応）</t>
    <phoneticPr fontId="13"/>
  </si>
  <si>
    <t>https://www.tenyoukai.jp (日本語)</t>
    <phoneticPr fontId="1"/>
  </si>
  <si>
    <t>救急科：EN，内科：EN，外科：EN</t>
  </si>
  <si>
    <t>VISA、MASTER、AMEX、JCB、中国銀聯、DC、Diners Club、uc</t>
    <phoneticPr fontId="1"/>
  </si>
  <si>
    <t>デビットカード決済</t>
    <rPh sb="7" eb="9">
      <t>ケッサイ</t>
    </rPh>
    <phoneticPr fontId="13"/>
  </si>
  <si>
    <t>終日：EN，ZH，KO，FR，DEなど（ポケトーク設置）</t>
    <rPh sb="0" eb="2">
      <t>シュウジツ</t>
    </rPh>
    <rPh sb="25" eb="27">
      <t>セッチ</t>
    </rPh>
    <phoneticPr fontId="13"/>
  </si>
  <si>
    <t>社会医療法人天陽会　中央クリニック</t>
    <rPh sb="0" eb="2">
      <t>シャカイ</t>
    </rPh>
    <rPh sb="2" eb="4">
      <t>イリョウ</t>
    </rPh>
    <rPh sb="4" eb="6">
      <t>ホウジン</t>
    </rPh>
    <rPh sb="6" eb="7">
      <t>テン</t>
    </rPh>
    <rPh sb="7" eb="8">
      <t>ヨウ</t>
    </rPh>
    <rPh sb="8" eb="9">
      <t>カイ</t>
    </rPh>
    <rPh sb="10" eb="12">
      <t>チュウオウ</t>
    </rPh>
    <phoneticPr fontId="13"/>
  </si>
  <si>
    <t>Tenyoukai Central Clinic</t>
    <phoneticPr fontId="1"/>
  </si>
  <si>
    <t>鹿児島県鹿児島市泉町16-1</t>
  </si>
  <si>
    <t>16-1 Izumi-cho, Kagoshima-Shi, Kagoshima-prefecture, 892-0822</t>
  </si>
  <si>
    <t>099-225-8650</t>
  </si>
  <si>
    <t>月-土:8:30-17:30</t>
  </si>
  <si>
    <t>月～土：8:30～17:30：EN，ZH，KO，FR，DEなど（ポケトーク設置）</t>
    <rPh sb="0" eb="1">
      <t>ゲツ</t>
    </rPh>
    <rPh sb="2" eb="3">
      <t>ツチ</t>
    </rPh>
    <phoneticPr fontId="13"/>
  </si>
  <si>
    <t>独立行政法人国立病院機構　鹿児島医療センター</t>
    <rPh sb="0" eb="2">
      <t>ドクリツ</t>
    </rPh>
    <rPh sb="2" eb="4">
      <t>ギョウセイ</t>
    </rPh>
    <rPh sb="4" eb="6">
      <t>ホウジン</t>
    </rPh>
    <rPh sb="6" eb="8">
      <t>コクリツ</t>
    </rPh>
    <rPh sb="8" eb="10">
      <t>ビョウイン</t>
    </rPh>
    <rPh sb="10" eb="12">
      <t>キコウ</t>
    </rPh>
    <rPh sb="13" eb="16">
      <t>カゴシマ</t>
    </rPh>
    <rPh sb="16" eb="18">
      <t>イリョウ</t>
    </rPh>
    <phoneticPr fontId="13"/>
  </si>
  <si>
    <t>National Hospital Organization Kagoshima Medical Center</t>
  </si>
  <si>
    <t xml:space="preserve">892-0853
</t>
  </si>
  <si>
    <t>鹿児島県鹿児島市城山町8番1号</t>
  </si>
  <si>
    <t>8-1 Shiroyama-cho, Kagoshima-shi, Kagoshima-prefecture,892-0853</t>
  </si>
  <si>
    <t>099-223-1151</t>
  </si>
  <si>
    <t>月-金:8:45-11:00(救急外来24時間対応)</t>
  </si>
  <si>
    <t>http://kagomc.jp (日本語)</t>
  </si>
  <si>
    <t>救急科：EN，内科：EN，外科：EN，小児科：EN，皮膚科：EN，脳神経外科：EN，泌尿器科：EN，耳鼻咽喉科：EN，婦人科：EN</t>
    <rPh sb="0" eb="2">
      <t>キュウキュウ</t>
    </rPh>
    <rPh sb="2" eb="3">
      <t>カ</t>
    </rPh>
    <phoneticPr fontId="13"/>
  </si>
  <si>
    <t>月-金24時間(救急科)：EN</t>
    <rPh sb="0" eb="1">
      <t>ゲツ</t>
    </rPh>
    <rPh sb="2" eb="3">
      <t>キン</t>
    </rPh>
    <rPh sb="5" eb="7">
      <t>ジカン</t>
    </rPh>
    <rPh sb="8" eb="10">
      <t>キュウキュウ</t>
    </rPh>
    <rPh sb="10" eb="11">
      <t>カ</t>
    </rPh>
    <phoneticPr fontId="13"/>
  </si>
  <si>
    <t>通訳アプリによる対応
ポータブル翻訳機を導入</t>
    <rPh sb="0" eb="2">
      <t>ツウヤク</t>
    </rPh>
    <rPh sb="8" eb="10">
      <t>タイオウ</t>
    </rPh>
    <phoneticPr fontId="13"/>
  </si>
  <si>
    <t>相良病院</t>
    <rPh sb="0" eb="2">
      <t>サガラ</t>
    </rPh>
    <rPh sb="2" eb="4">
      <t>ビョウイン</t>
    </rPh>
    <phoneticPr fontId="13"/>
  </si>
  <si>
    <t>Sagara　Hospital</t>
  </si>
  <si>
    <t>892-0833</t>
  </si>
  <si>
    <t>鹿児島県鹿児島市松原町3-31</t>
    <rPh sb="0" eb="4">
      <t>カゴシマケン</t>
    </rPh>
    <rPh sb="4" eb="8">
      <t>カゴシマシ</t>
    </rPh>
    <rPh sb="8" eb="11">
      <t>マツバラチョウ</t>
    </rPh>
    <phoneticPr fontId="13"/>
  </si>
  <si>
    <t>3-31　Ｍａｔｕｂａｒａ-cho，Kagoshima-shi，Kagoshima-prefecture　，892-0833</t>
  </si>
  <si>
    <t>099-224-1800</t>
  </si>
  <si>
    <t>http://www.sagara.or.jp/english/en-access.html（英語）</t>
    <rPh sb="47" eb="49">
      <t>エイゴ</t>
    </rPh>
    <phoneticPr fontId="13"/>
  </si>
  <si>
    <t>その他（乳腺外科）：EN</t>
    <rPh sb="2" eb="3">
      <t>ホカ</t>
    </rPh>
    <rPh sb="4" eb="6">
      <t>ニュウセン</t>
    </rPh>
    <rPh sb="6" eb="8">
      <t>ゲカ</t>
    </rPh>
    <phoneticPr fontId="13"/>
  </si>
  <si>
    <t>月～金9:00-18:00：EN，英語を話せる医師による外来</t>
    <rPh sb="0" eb="1">
      <t>ゲツ</t>
    </rPh>
    <rPh sb="2" eb="3">
      <t>キン</t>
    </rPh>
    <rPh sb="17" eb="19">
      <t>エイゴ</t>
    </rPh>
    <rPh sb="20" eb="21">
      <t>ハナ</t>
    </rPh>
    <rPh sb="23" eb="25">
      <t>イシ</t>
    </rPh>
    <rPh sb="28" eb="30">
      <t>ガイライ</t>
    </rPh>
    <phoneticPr fontId="13"/>
  </si>
  <si>
    <t>眼科川畑医院</t>
    <rPh sb="0" eb="2">
      <t>ガンカ</t>
    </rPh>
    <rPh sb="2" eb="4">
      <t>カワバタ</t>
    </rPh>
    <rPh sb="4" eb="6">
      <t>イイン</t>
    </rPh>
    <phoneticPr fontId="13"/>
  </si>
  <si>
    <t>Kawabata　Eye　Clinic</t>
  </si>
  <si>
    <t>890-0052</t>
  </si>
  <si>
    <t>鹿児島県鹿児島市上之園町19-25</t>
    <rPh sb="0" eb="4">
      <t>カゴシマケン</t>
    </rPh>
    <rPh sb="4" eb="8">
      <t>カゴシマシ</t>
    </rPh>
    <rPh sb="8" eb="9">
      <t>ウエ</t>
    </rPh>
    <rPh sb="9" eb="10">
      <t>コレ</t>
    </rPh>
    <rPh sb="10" eb="11">
      <t>ソノ</t>
    </rPh>
    <rPh sb="11" eb="12">
      <t>マチ</t>
    </rPh>
    <phoneticPr fontId="13"/>
  </si>
  <si>
    <t>19-25　Uenosono-cho,Kagoshima-shi,Kagoshima-prefecture,890-0052</t>
  </si>
  <si>
    <t>099-813-0470</t>
  </si>
  <si>
    <t>月・水・金　8:45-11:45，13:40-16:30
　火　8:45-11:00　木・土　8:40-11:45</t>
    <rPh sb="0" eb="1">
      <t>ゲツ</t>
    </rPh>
    <rPh sb="2" eb="3">
      <t>スイ</t>
    </rPh>
    <rPh sb="4" eb="5">
      <t>キン</t>
    </rPh>
    <rPh sb="30" eb="31">
      <t>カ</t>
    </rPh>
    <rPh sb="43" eb="44">
      <t>キ</t>
    </rPh>
    <rPh sb="45" eb="46">
      <t>ツチ</t>
    </rPh>
    <phoneticPr fontId="13"/>
  </si>
  <si>
    <t>VISA、MASTER、AMEX、JCB、中国銀聯、DINERS、DISCOVER</t>
    <phoneticPr fontId="1"/>
  </si>
  <si>
    <t>鹿児島市立病院</t>
    <rPh sb="0" eb="3">
      <t>カゴシマ</t>
    </rPh>
    <rPh sb="3" eb="5">
      <t>シリツ</t>
    </rPh>
    <rPh sb="5" eb="7">
      <t>ビョウイン</t>
    </rPh>
    <phoneticPr fontId="13"/>
  </si>
  <si>
    <t>Kagoshima City Hospital</t>
  </si>
  <si>
    <t xml:space="preserve">890-8760 </t>
  </si>
  <si>
    <t>鹿児島県鹿児島市上荒田町37-1</t>
    <rPh sb="4" eb="8">
      <t>カゴシマシ</t>
    </rPh>
    <rPh sb="8" eb="9">
      <t>カミ</t>
    </rPh>
    <rPh sb="9" eb="12">
      <t>アラタチョウ</t>
    </rPh>
    <phoneticPr fontId="13"/>
  </si>
  <si>
    <t>37-1 Uearata-cho, Kagoshima-shi, Kagoshima-prefecture, 890-8760</t>
  </si>
  <si>
    <t>099-230-7000</t>
  </si>
  <si>
    <t>月-金:8:30-11:00,土日・祝日:休診(但し，救急救命センターでは交通事故・その他重篤救急患者は24時間対応)</t>
    <rPh sb="21" eb="23">
      <t>キュウシン</t>
    </rPh>
    <rPh sb="24" eb="25">
      <t>タダ</t>
    </rPh>
    <rPh sb="27" eb="29">
      <t>キュウキュウ</t>
    </rPh>
    <rPh sb="29" eb="31">
      <t>キュウメイ</t>
    </rPh>
    <rPh sb="37" eb="39">
      <t>コウツウ</t>
    </rPh>
    <rPh sb="39" eb="41">
      <t>ジコ</t>
    </rPh>
    <rPh sb="44" eb="45">
      <t>ホカ</t>
    </rPh>
    <rPh sb="45" eb="47">
      <t>ジュウトク</t>
    </rPh>
    <rPh sb="47" eb="49">
      <t>キュウキュウ</t>
    </rPh>
    <rPh sb="49" eb="51">
      <t>カンジャ</t>
    </rPh>
    <rPh sb="54" eb="56">
      <t>ジカン</t>
    </rPh>
    <rPh sb="56" eb="58">
      <t>タイオウ</t>
    </rPh>
    <phoneticPr fontId="13"/>
  </si>
  <si>
    <t>http://www.kch.kagoshima.jp/ (日本語)</t>
    <rPh sb="30" eb="33">
      <t>ニホンゴ</t>
    </rPh>
    <phoneticPr fontId="13"/>
  </si>
  <si>
    <t>救急科：EN，内科：EN，小児科：EN，脳神経外科：EN，泌尿器科：EN，眼科：EN，耳鼻咽喉科：EN，産科：EN，婦人科：EN，歯科：EN，その他：EN</t>
    <rPh sb="73" eb="74">
      <t>タ</t>
    </rPh>
    <phoneticPr fontId="13"/>
  </si>
  <si>
    <t>電話医療通訳サービス（17カ国語）,タブレット端末による翻訳対応</t>
    <rPh sb="0" eb="2">
      <t>デンワ</t>
    </rPh>
    <rPh sb="2" eb="4">
      <t>イリョウ</t>
    </rPh>
    <rPh sb="4" eb="6">
      <t>ツウヤク</t>
    </rPh>
    <rPh sb="14" eb="16">
      <t>コクゴ</t>
    </rPh>
    <rPh sb="23" eb="25">
      <t>タンマツ</t>
    </rPh>
    <rPh sb="28" eb="30">
      <t>ホンヤク</t>
    </rPh>
    <rPh sb="30" eb="32">
      <t>タイオウ</t>
    </rPh>
    <phoneticPr fontId="12"/>
  </si>
  <si>
    <t>社会医療法人　童仁会池田病院</t>
    <rPh sb="0" eb="2">
      <t>シャカイ</t>
    </rPh>
    <rPh sb="2" eb="4">
      <t>イリョウ</t>
    </rPh>
    <rPh sb="4" eb="6">
      <t>ホウジン</t>
    </rPh>
    <rPh sb="7" eb="8">
      <t>ワラワ</t>
    </rPh>
    <rPh sb="8" eb="9">
      <t>ジン</t>
    </rPh>
    <rPh sb="9" eb="10">
      <t>カイ</t>
    </rPh>
    <rPh sb="10" eb="12">
      <t>イケダ</t>
    </rPh>
    <rPh sb="12" eb="14">
      <t>ビョウイン</t>
    </rPh>
    <phoneticPr fontId="13"/>
  </si>
  <si>
    <t>Ikeda Hospital</t>
  </si>
  <si>
    <t xml:space="preserve">890-0046
</t>
  </si>
  <si>
    <t>鹿児島県鹿児島市西田3丁目10-20</t>
    <rPh sb="8" eb="9">
      <t>ニシ</t>
    </rPh>
    <rPh sb="9" eb="10">
      <t>タ</t>
    </rPh>
    <rPh sb="11" eb="13">
      <t>チョウメ</t>
    </rPh>
    <phoneticPr fontId="13"/>
  </si>
  <si>
    <t>3-10-20 Nishida, Kagoshima-shi,Kagoshima-prefecture, 890-0046</t>
    <phoneticPr fontId="1"/>
  </si>
  <si>
    <t>099-252-8333</t>
  </si>
  <si>
    <t>月-土:8:30-12：00、13：30-19:30，日:8:30-12:00</t>
    <rPh sb="27" eb="28">
      <t>ニチ</t>
    </rPh>
    <phoneticPr fontId="13"/>
  </si>
  <si>
    <t>http://ikekidho.jp/ (日本語)</t>
    <rPh sb="21" eb="24">
      <t>ニホンゴ</t>
    </rPh>
    <phoneticPr fontId="13"/>
  </si>
  <si>
    <t>内科：EN,ZH,KO,小児科：EN,ZH,KO，アレルギー科：EN,ZH,KO</t>
    <rPh sb="12" eb="14">
      <t>ショウニ</t>
    </rPh>
    <phoneticPr fontId="13"/>
  </si>
  <si>
    <t>月-土9:00-12：30、13：30-20:00,日9:00-12:30
英語を話せる医師による対応：英語,ボイストラによる通訳を活用：ボイストラ対応言語</t>
    <rPh sb="0" eb="1">
      <t>ゲツ</t>
    </rPh>
    <rPh sb="2" eb="3">
      <t>ド</t>
    </rPh>
    <rPh sb="26" eb="27">
      <t>ニチ</t>
    </rPh>
    <rPh sb="38" eb="40">
      <t>エイゴ</t>
    </rPh>
    <rPh sb="41" eb="42">
      <t>ハナ</t>
    </rPh>
    <rPh sb="44" eb="46">
      <t>イシ</t>
    </rPh>
    <rPh sb="49" eb="51">
      <t>タイオウ</t>
    </rPh>
    <rPh sb="52" eb="54">
      <t>エイゴ</t>
    </rPh>
    <rPh sb="63" eb="65">
      <t>ツウヤク</t>
    </rPh>
    <rPh sb="66" eb="68">
      <t>カツヨウ</t>
    </rPh>
    <rPh sb="74" eb="76">
      <t>タイオウ</t>
    </rPh>
    <rPh sb="76" eb="78">
      <t>ゲンゴ</t>
    </rPh>
    <phoneticPr fontId="12"/>
  </si>
  <si>
    <t>月-土9:00-12：30、13：30-20:30,日9:00-12:30
英語を話せる医師による対応：英語,ボイストラによる通訳を活用：ボイストラ対応言語</t>
    <rPh sb="0" eb="1">
      <t>ゲツ</t>
    </rPh>
    <rPh sb="2" eb="3">
      <t>ド</t>
    </rPh>
    <rPh sb="26" eb="27">
      <t>ニチ</t>
    </rPh>
    <rPh sb="38" eb="40">
      <t>エイゴ</t>
    </rPh>
    <rPh sb="41" eb="42">
      <t>ハナ</t>
    </rPh>
    <rPh sb="44" eb="46">
      <t>イシ</t>
    </rPh>
    <rPh sb="49" eb="51">
      <t>タイオウ</t>
    </rPh>
    <rPh sb="52" eb="54">
      <t>エイゴ</t>
    </rPh>
    <rPh sb="63" eb="65">
      <t>ツウヤク</t>
    </rPh>
    <rPh sb="66" eb="68">
      <t>カツヨウ</t>
    </rPh>
    <rPh sb="74" eb="76">
      <t>タイオウ</t>
    </rPh>
    <rPh sb="76" eb="78">
      <t>ゲンゴ</t>
    </rPh>
    <phoneticPr fontId="12"/>
  </si>
  <si>
    <t>社会医療法人緑泉会　米盛病院</t>
    <rPh sb="0" eb="2">
      <t>シャカイ</t>
    </rPh>
    <rPh sb="2" eb="4">
      <t>イリョウ</t>
    </rPh>
    <rPh sb="4" eb="6">
      <t>ホウジン</t>
    </rPh>
    <rPh sb="6" eb="7">
      <t>ミドリ</t>
    </rPh>
    <rPh sb="7" eb="8">
      <t>イズミ</t>
    </rPh>
    <rPh sb="8" eb="9">
      <t>カイ</t>
    </rPh>
    <rPh sb="10" eb="12">
      <t>ヨネモリ</t>
    </rPh>
    <rPh sb="12" eb="14">
      <t>ビョウイン</t>
    </rPh>
    <phoneticPr fontId="13"/>
  </si>
  <si>
    <t>Social Medical Corporation Ryokusenkai Yonemori Hospital</t>
  </si>
  <si>
    <t xml:space="preserve">890-0062
</t>
  </si>
  <si>
    <t>鹿児島県鹿児島市与次郎1丁目7番1号</t>
  </si>
  <si>
    <t>1-7-1 Yojiro, Kagoshima-shi, Kagoshima-prefecture, 890-0062</t>
  </si>
  <si>
    <t>099-230-0100</t>
  </si>
  <si>
    <t>月-土:8:30-17:00,（但し，救急外来は24時間対応）</t>
    <rPh sb="16" eb="17">
      <t>タダ</t>
    </rPh>
    <phoneticPr fontId="13"/>
  </si>
  <si>
    <t>http://www.yonemorihp.jp/ (日本語)
http://www.yonemorihp.jp/en/ (英語)
http://www.yonemorihp.jp/ch/ (中国語)</t>
  </si>
  <si>
    <t>救急科：EN,ZH，内科：EN,ZH，外科：EN,ZH，脳神経外科：EN,ZH，整形外科：EN,ZH，産科：EN,ZH，その他：EN,ZH，循環器内科：EN,ZH，呼吸器内科：EN,ZH，消化器外科：EN,ZH，心臓血管外科：EN,ZH，形成外科：EN,ZH，</t>
    <rPh sb="10" eb="12">
      <t>ナイカ</t>
    </rPh>
    <rPh sb="19" eb="21">
      <t>ゲカ</t>
    </rPh>
    <rPh sb="51" eb="53">
      <t>サンカ</t>
    </rPh>
    <rPh sb="70" eb="73">
      <t>ジュンカンキ</t>
    </rPh>
    <rPh sb="73" eb="75">
      <t>ナイカ</t>
    </rPh>
    <rPh sb="82" eb="85">
      <t>コキュウキ</t>
    </rPh>
    <rPh sb="85" eb="87">
      <t>ナイカ</t>
    </rPh>
    <rPh sb="94" eb="97">
      <t>ショウカキ</t>
    </rPh>
    <rPh sb="97" eb="99">
      <t>ゲカ</t>
    </rPh>
    <rPh sb="106" eb="108">
      <t>シンゾウ</t>
    </rPh>
    <rPh sb="108" eb="110">
      <t>ケッカン</t>
    </rPh>
    <rPh sb="110" eb="112">
      <t>ゲカ</t>
    </rPh>
    <rPh sb="119" eb="121">
      <t>ケイセイ</t>
    </rPh>
    <rPh sb="121" eb="123">
      <t>ゲカ</t>
    </rPh>
    <phoneticPr fontId="13"/>
  </si>
  <si>
    <t>VISA、MASTER、AMEX，JCB、中国銀聯、DC、UFJCard</t>
    <phoneticPr fontId="1"/>
  </si>
  <si>
    <t>24時間365日：EN,ZH</t>
    <rPh sb="2" eb="4">
      <t>ジカン</t>
    </rPh>
    <rPh sb="7" eb="8">
      <t>ニチ</t>
    </rPh>
    <phoneticPr fontId="13"/>
  </si>
  <si>
    <t>24時間365日タブレットを活用した13言語対応</t>
    <rPh sb="2" eb="4">
      <t>ジカン</t>
    </rPh>
    <rPh sb="7" eb="8">
      <t>ニチ</t>
    </rPh>
    <rPh sb="14" eb="16">
      <t>カツヨウ</t>
    </rPh>
    <rPh sb="20" eb="22">
      <t>ゲンゴ</t>
    </rPh>
    <rPh sb="22" eb="24">
      <t>タイオウ</t>
    </rPh>
    <phoneticPr fontId="13"/>
  </si>
  <si>
    <t>川野眼科</t>
    <rPh sb="0" eb="1">
      <t>カワ</t>
    </rPh>
    <rPh sb="1" eb="2">
      <t>ノ</t>
    </rPh>
    <rPh sb="2" eb="4">
      <t>ガンカ</t>
    </rPh>
    <phoneticPr fontId="13"/>
  </si>
  <si>
    <t>Kawano Eye Clinic</t>
    <phoneticPr fontId="1"/>
  </si>
  <si>
    <t>895-0025</t>
  </si>
  <si>
    <t>鹿児島県薩摩川内市横馬場町６番３号</t>
    <rPh sb="0" eb="3">
      <t>カゴシマ</t>
    </rPh>
    <rPh sb="3" eb="4">
      <t>ケン</t>
    </rPh>
    <rPh sb="4" eb="6">
      <t>サツマ</t>
    </rPh>
    <rPh sb="6" eb="9">
      <t>センダイシ</t>
    </rPh>
    <rPh sb="9" eb="12">
      <t>ヨコババ</t>
    </rPh>
    <rPh sb="12" eb="13">
      <t>マチ</t>
    </rPh>
    <rPh sb="14" eb="15">
      <t>バン</t>
    </rPh>
    <rPh sb="16" eb="17">
      <t>ゴウ</t>
    </rPh>
    <phoneticPr fontId="13"/>
  </si>
  <si>
    <t>6-3 Yokobaba-cho,Satsumasendai-shi,Kagoshima-prefecture,895-0025</t>
  </si>
  <si>
    <t>0996-23-3336</t>
  </si>
  <si>
    <t>9:00-17:00（昼休み除く）</t>
    <rPh sb="11" eb="13">
      <t>ヒルヤス</t>
    </rPh>
    <rPh sb="14" eb="15">
      <t>ノゾ</t>
    </rPh>
    <phoneticPr fontId="13"/>
  </si>
  <si>
    <t>http://www.kawamo-eye.jp（日本語）</t>
    <rPh sb="25" eb="28">
      <t>ニホンゴ</t>
    </rPh>
    <phoneticPr fontId="13"/>
  </si>
  <si>
    <t>4607 姶良・伊佐</t>
  </si>
  <si>
    <t>霧島市立医師会医療センター</t>
    <rPh sb="0" eb="2">
      <t>キリシマ</t>
    </rPh>
    <rPh sb="2" eb="4">
      <t>シリツ</t>
    </rPh>
    <rPh sb="4" eb="7">
      <t>イシカイ</t>
    </rPh>
    <rPh sb="7" eb="9">
      <t>イリョウ</t>
    </rPh>
    <phoneticPr fontId="13"/>
  </si>
  <si>
    <t>Kirishima Medical Center</t>
  </si>
  <si>
    <t>899-5112</t>
  </si>
  <si>
    <t>鹿児島県霧島市隼人町松永3320番地</t>
  </si>
  <si>
    <t xml:space="preserve">3320, Matsunaga, Hayato-cho, Kirishima-shi, Kagoshima-prefecture, 899-5112 </t>
  </si>
  <si>
    <t>0995-42-1171</t>
  </si>
  <si>
    <t>月-金:8:30-17:00,土日・祝日:救急24時間対応</t>
    <rPh sb="2" eb="3">
      <t>キン</t>
    </rPh>
    <phoneticPr fontId="13"/>
  </si>
  <si>
    <t>http://www.hayato-mc.jp (日本語)</t>
  </si>
  <si>
    <t>救急科：EN、ZH、KO，内科：EN、ZH、KO，外科：EN、ZH、KO，小児科：EN、ZH、KO，脳神経外科：EN、ZH、KO，泌尿器科：EN、ZH、KO，整形外科：EN、ZH、KO，その他：EN、ZH、KO</t>
    <rPh sb="65" eb="69">
      <t>ヒニョウキカ</t>
    </rPh>
    <rPh sb="95" eb="96">
      <t>ホカ</t>
    </rPh>
    <phoneticPr fontId="13"/>
  </si>
  <si>
    <t>国際診療部；24時間365日遠隔通訳対応：EN</t>
    <rPh sb="0" eb="2">
      <t>コクサイ</t>
    </rPh>
    <phoneticPr fontId="13"/>
  </si>
  <si>
    <t>国際診療部長；月・水・木　8：30～17：00， 火・金　8：30～12：00：EN</t>
  </si>
  <si>
    <t>ビデオ通訳； 平日 9：00～17：30：EN,ZH
電話通訳； 24時間対応：EN,ZH，KO</t>
    <rPh sb="37" eb="39">
      <t>タイオウ</t>
    </rPh>
    <phoneticPr fontId="13"/>
  </si>
  <si>
    <t>東和エンジニアリング社Medi－Way対応言語</t>
    <rPh sb="0" eb="2">
      <t>ヒデカズ</t>
    </rPh>
    <rPh sb="10" eb="11">
      <t>シャ</t>
    </rPh>
    <rPh sb="19" eb="21">
      <t>タイオウ</t>
    </rPh>
    <rPh sb="21" eb="23">
      <t>ゲンゴ</t>
    </rPh>
    <phoneticPr fontId="13"/>
  </si>
  <si>
    <t>青雲会病院</t>
    <rPh sb="0" eb="2">
      <t>セイウン</t>
    </rPh>
    <rPh sb="2" eb="3">
      <t>カイ</t>
    </rPh>
    <rPh sb="3" eb="5">
      <t>ビョウイン</t>
    </rPh>
    <phoneticPr fontId="13"/>
  </si>
  <si>
    <t>Seiunkai Hospital</t>
  </si>
  <si>
    <t>899-5431</t>
  </si>
  <si>
    <t>鹿児島県姶良市西餅田3011</t>
  </si>
  <si>
    <t>3011 Nishimochida, Aira-shi, Kagoshima-prefecture,899-5431</t>
  </si>
  <si>
    <t>0995-66-3080</t>
  </si>
  <si>
    <t>8:30-12:00,14:00-17:00</t>
  </si>
  <si>
    <t>http://www.seiunkaibyouin.jp (日本語)</t>
  </si>
  <si>
    <t>内科：EN，外科：EN，脳神経外科：EN，泌尿器科：EN，眼科：EN</t>
  </si>
  <si>
    <t>VISA、MASTER､AMEX、JCB，DC，UFJCard，NICOS</t>
  </si>
  <si>
    <t>みみ・はな・のど　としクリニック</t>
    <phoneticPr fontId="1"/>
  </si>
  <si>
    <t>ENT Toshi Clinic</t>
  </si>
  <si>
    <t>899-4321</t>
  </si>
  <si>
    <t>鹿児島県霧島市国分広瀬1-12-18</t>
  </si>
  <si>
    <t>1-12-18  Hirose,Kokubu,Kirishima-shi, Kagoshima-prefecture, 899-4321</t>
  </si>
  <si>
    <t>0995-46-4987</t>
  </si>
  <si>
    <t>月-金9:00-12:30,14:30-18:00,土:9:00-12:30,14:30-16:00</t>
    <rPh sb="2" eb="3">
      <t>キン</t>
    </rPh>
    <phoneticPr fontId="13"/>
  </si>
  <si>
    <t>http://www7b.biglobe.ne.jp/~toshi-clinic0201/ (日本語)</t>
  </si>
  <si>
    <t>耳鼻咽喉科：EN、（ZH）</t>
    <phoneticPr fontId="1"/>
  </si>
  <si>
    <t>鹿児島県立大島病院</t>
    <rPh sb="0" eb="3">
      <t>カゴシマ</t>
    </rPh>
    <rPh sb="3" eb="5">
      <t>ケンリツ</t>
    </rPh>
    <rPh sb="5" eb="7">
      <t>オオシマ</t>
    </rPh>
    <rPh sb="7" eb="9">
      <t>ビョウイン</t>
    </rPh>
    <phoneticPr fontId="13"/>
  </si>
  <si>
    <t>Kagoshima Prefectural Oshima Hospital</t>
  </si>
  <si>
    <t xml:space="preserve">894-0015 </t>
  </si>
  <si>
    <t>鹿児島県奄美市名瀬真名津町18-1</t>
    <rPh sb="4" eb="7">
      <t>アマミシ</t>
    </rPh>
    <rPh sb="7" eb="9">
      <t>ナゼ</t>
    </rPh>
    <rPh sb="9" eb="10">
      <t>シン</t>
    </rPh>
    <rPh sb="12" eb="13">
      <t>チョウ</t>
    </rPh>
    <phoneticPr fontId="13"/>
  </si>
  <si>
    <t>18-1 Naze Manazucho, Amami-shi, Kagoshima-prefecture, 894-0015</t>
  </si>
  <si>
    <t>0997-52-3611</t>
  </si>
  <si>
    <t>月-金:8:30-10:30,土日・祝日:救急24時間対応</t>
    <rPh sb="16" eb="17">
      <t>ニチ</t>
    </rPh>
    <rPh sb="18" eb="20">
      <t>シュクジツ</t>
    </rPh>
    <rPh sb="21" eb="23">
      <t>キュウキュウ</t>
    </rPh>
    <rPh sb="25" eb="27">
      <t>ジカン</t>
    </rPh>
    <rPh sb="27" eb="29">
      <t>タイオウ</t>
    </rPh>
    <phoneticPr fontId="13"/>
  </si>
  <si>
    <t>http://hospital.pref.kagoshima.jp/oshima/ (日本語)</t>
    <rPh sb="43" eb="46">
      <t>ニホンゴ</t>
    </rPh>
    <phoneticPr fontId="13"/>
  </si>
  <si>
    <t>救急科：EN，内科：EN，外科:EN，小児科：EN，皮膚科：EN，脳神経外科：EN，泌尿器科：EN，整形外科：EN，産科：EN，婦人科：EN，その他：EN</t>
    <rPh sb="13" eb="15">
      <t>ゲカ</t>
    </rPh>
    <rPh sb="26" eb="29">
      <t>ヒフカ</t>
    </rPh>
    <rPh sb="50" eb="52">
      <t>セイケイ</t>
    </rPh>
    <rPh sb="52" eb="54">
      <t>ゲカ</t>
    </rPh>
    <phoneticPr fontId="13"/>
  </si>
  <si>
    <t>VISA、MASTER、AMEX、Diners Club、JCB、中国銀聯、DISCOVER</t>
    <phoneticPr fontId="1"/>
  </si>
  <si>
    <t xml:space="preserve">多言語ツールの使用により，英語以外の言語にも２４時間対応可能
</t>
    <rPh sb="28" eb="30">
      <t>カノウ</t>
    </rPh>
    <phoneticPr fontId="13"/>
  </si>
  <si>
    <t>46鹿児島県</t>
    <phoneticPr fontId="37"/>
  </si>
  <si>
    <t>鹿児島大学病院</t>
    <rPh sb="0" eb="3">
      <t>カゴシマ</t>
    </rPh>
    <rPh sb="3" eb="5">
      <t>ダイガク</t>
    </rPh>
    <rPh sb="5" eb="7">
      <t>ビョウイン</t>
    </rPh>
    <phoneticPr fontId="12"/>
  </si>
  <si>
    <t>Kagoshima University Hospital</t>
  </si>
  <si>
    <t>890-8520</t>
  </si>
  <si>
    <t>鹿児島県鹿児島市
桜ヶ丘8丁目35番１号</t>
    <rPh sb="0" eb="3">
      <t>カゴシマ</t>
    </rPh>
    <rPh sb="3" eb="4">
      <t>ケン</t>
    </rPh>
    <rPh sb="4" eb="8">
      <t>カゴシマシ</t>
    </rPh>
    <rPh sb="9" eb="12">
      <t>サクラガオカ</t>
    </rPh>
    <rPh sb="13" eb="15">
      <t>チョウメ</t>
    </rPh>
    <rPh sb="17" eb="18">
      <t>バン</t>
    </rPh>
    <rPh sb="19" eb="20">
      <t>ゴウ</t>
    </rPh>
    <phoneticPr fontId="12"/>
  </si>
  <si>
    <t>8-35-1, Sakuragaoka, Kagoshima-City, Kagoshima, 890-8520</t>
    <phoneticPr fontId="1"/>
  </si>
  <si>
    <t>099-275-5111</t>
  </si>
  <si>
    <t>8:30-17:00</t>
    <phoneticPr fontId="12"/>
  </si>
  <si>
    <t>https://www.hosp.kagoshima-u.ac.jp/</t>
    <phoneticPr fontId="1"/>
  </si>
  <si>
    <t>救急科：EN，内科：EN，外科:EN，小児科：EN，精神科：EN，皮膚科：EN，脳神経外科：EN，泌尿器科：EN，整形外科：EN，眼科：EN，耳鼻咽喉科：EN，産科：EN，婦人科：EN，歯科：EN</t>
    <rPh sb="26" eb="29">
      <t>セイシンカ</t>
    </rPh>
    <rPh sb="65" eb="67">
      <t>ガンカ</t>
    </rPh>
    <rPh sb="71" eb="73">
      <t>ジビ</t>
    </rPh>
    <rPh sb="73" eb="76">
      <t>インコウカ</t>
    </rPh>
    <rPh sb="93" eb="95">
      <t>シカ</t>
    </rPh>
    <phoneticPr fontId="12"/>
  </si>
  <si>
    <t>DC、VISA、MASTER、AMEX、JCB、中国銀聯，Diners Club</t>
    <phoneticPr fontId="1"/>
  </si>
  <si>
    <t>デビットカード決済</t>
    <rPh sb="7" eb="9">
      <t>ケッサイ</t>
    </rPh>
    <phoneticPr fontId="1"/>
  </si>
  <si>
    <t>夜間休日診療所　キタゾノクリニック</t>
    <rPh sb="0" eb="2">
      <t>ヤカン</t>
    </rPh>
    <rPh sb="2" eb="4">
      <t>キュウジツ</t>
    </rPh>
    <rPh sb="4" eb="7">
      <t>シンリョウジョ</t>
    </rPh>
    <phoneticPr fontId="39"/>
  </si>
  <si>
    <t xml:space="preserve">Kitazono urgent  care　clinic </t>
  </si>
  <si>
    <t>892-0848</t>
  </si>
  <si>
    <t>鹿児島県鹿児島市平之町9-1</t>
    <rPh sb="4" eb="8">
      <t>カゴシマシ</t>
    </rPh>
    <rPh sb="8" eb="11">
      <t>ヒラノチョウ</t>
    </rPh>
    <phoneticPr fontId="39"/>
  </si>
  <si>
    <t>9-1 Hirano-cho, Kagoshima-shi, Kagoshima-prefecture, 892-0848</t>
  </si>
  <si>
    <t>099-213-9200</t>
  </si>
  <si>
    <t>月・木・金:18:00-23:00,土:15:00-23:00，日祝：9:00-15:00，火・水：休診</t>
    <rPh sb="2" eb="3">
      <t>モク</t>
    </rPh>
    <rPh sb="32" eb="33">
      <t>ニチ</t>
    </rPh>
    <rPh sb="33" eb="34">
      <t>シュク</t>
    </rPh>
    <rPh sb="46" eb="47">
      <t>ヒ</t>
    </rPh>
    <rPh sb="48" eb="49">
      <t>ミズ</t>
    </rPh>
    <rPh sb="50" eb="52">
      <t>キュウシン</t>
    </rPh>
    <phoneticPr fontId="39"/>
  </si>
  <si>
    <t>http://kitazono-cl.com (日本語)</t>
    <rPh sb="24" eb="27">
      <t>ニホンゴ</t>
    </rPh>
    <phoneticPr fontId="39"/>
  </si>
  <si>
    <t>救急科：EN，内科：EN，外科：EN</t>
    <rPh sb="0" eb="3">
      <t>キュウキュウカ</t>
    </rPh>
    <phoneticPr fontId="39"/>
  </si>
  <si>
    <t>VISA，MASTER，AMEX，JCB，中国銀聯</t>
  </si>
  <si>
    <t>楽天Edy、Suica, ICOCA、Waon, nanaco</t>
  </si>
  <si>
    <t>きいれ浜田クリニック</t>
    <rPh sb="3" eb="5">
      <t>ハマダ</t>
    </rPh>
    <phoneticPr fontId="12"/>
  </si>
  <si>
    <t>Kiire hamada clinic</t>
  </si>
  <si>
    <t>891-0203</t>
  </si>
  <si>
    <t>鹿児島市喜入町6988-１</t>
    <rPh sb="0" eb="4">
      <t>カゴシマシ</t>
    </rPh>
    <rPh sb="4" eb="7">
      <t>キイレチョウ</t>
    </rPh>
    <phoneticPr fontId="12"/>
  </si>
  <si>
    <t>6988-1,kiire-cho, Kagoshima-shi, Kagoshima-prefecture,891-0203</t>
  </si>
  <si>
    <t>099-345-0077</t>
  </si>
  <si>
    <t>月-金：8:30-12:00,14:00-18:00，土：8:30-12:00</t>
    <rPh sb="0" eb="1">
      <t>ゲツ</t>
    </rPh>
    <rPh sb="2" eb="3">
      <t>キン</t>
    </rPh>
    <rPh sb="27" eb="28">
      <t>ツチ</t>
    </rPh>
    <phoneticPr fontId="12"/>
  </si>
  <si>
    <t>http://hamada.gr.jp(日本語)</t>
    <rPh sb="20" eb="23">
      <t>ニホンゴ</t>
    </rPh>
    <phoneticPr fontId="12"/>
  </si>
  <si>
    <t>県民健康プラザ鹿屋医療センター</t>
    <rPh sb="0" eb="2">
      <t>ケンミン</t>
    </rPh>
    <rPh sb="2" eb="4">
      <t>ケンコウ</t>
    </rPh>
    <rPh sb="7" eb="9">
      <t>カノヤ</t>
    </rPh>
    <rPh sb="9" eb="11">
      <t>イリョウ</t>
    </rPh>
    <phoneticPr fontId="12"/>
  </si>
  <si>
    <t>Kagoshima Prefectural Kanoya Medical Center</t>
  </si>
  <si>
    <t>893-0013</t>
  </si>
  <si>
    <t>鹿児島県鹿屋市札元１－８－８</t>
    <rPh sb="0" eb="3">
      <t>カゴシマ</t>
    </rPh>
    <rPh sb="3" eb="4">
      <t>ケン</t>
    </rPh>
    <rPh sb="4" eb="7">
      <t>カノヤシ</t>
    </rPh>
    <rPh sb="7" eb="9">
      <t>フダモト</t>
    </rPh>
    <phoneticPr fontId="12"/>
  </si>
  <si>
    <t>1-8-8,Fudamoto,Kanoya-shi,Kagoshima-prefecture,893-0013</t>
  </si>
  <si>
    <t>0994-42-5101</t>
  </si>
  <si>
    <t>平日:8:30-10:30（休診日：土日・祝日・年末年始（12/29-1/3））</t>
    <rPh sb="0" eb="2">
      <t>ヘイジツ</t>
    </rPh>
    <rPh sb="14" eb="17">
      <t>キュウシンビ</t>
    </rPh>
    <rPh sb="18" eb="20">
      <t>ドニチ</t>
    </rPh>
    <rPh sb="21" eb="23">
      <t>シュクジツ</t>
    </rPh>
    <rPh sb="24" eb="26">
      <t>ネンマツ</t>
    </rPh>
    <rPh sb="26" eb="28">
      <t>ネンシ</t>
    </rPh>
    <phoneticPr fontId="12"/>
  </si>
  <si>
    <t>http://hospital.pref.kagoshima.jp/kanoya/ (日本語)</t>
    <rPh sb="43" eb="46">
      <t>ニホンゴ</t>
    </rPh>
    <phoneticPr fontId="39"/>
  </si>
  <si>
    <t>内科：EN，外科：EN，小児科:EN,産科:EN,婦人科:EN,その他:EN</t>
    <rPh sb="12" eb="15">
      <t>ショウニカ</t>
    </rPh>
    <rPh sb="19" eb="21">
      <t>サンカ</t>
    </rPh>
    <rPh sb="25" eb="27">
      <t>フジン</t>
    </rPh>
    <rPh sb="27" eb="28">
      <t>カ</t>
    </rPh>
    <rPh sb="34" eb="35">
      <t>ホカ</t>
    </rPh>
    <phoneticPr fontId="12"/>
  </si>
  <si>
    <t>JCB，AMEX，DINERS，DISCOVER，VISA・Master，デビッド，中国銀聯</t>
    <phoneticPr fontId="1"/>
  </si>
  <si>
    <t>多言語ツールの使用により，英語以外の言語にも24時間対応</t>
    <rPh sb="0" eb="3">
      <t>タゲンゴ</t>
    </rPh>
    <rPh sb="7" eb="9">
      <t>シヨウ</t>
    </rPh>
    <rPh sb="13" eb="15">
      <t>エイゴ</t>
    </rPh>
    <rPh sb="15" eb="17">
      <t>イガイ</t>
    </rPh>
    <rPh sb="18" eb="20">
      <t>ゲンゴ</t>
    </rPh>
    <rPh sb="24" eb="26">
      <t>ジカン</t>
    </rPh>
    <rPh sb="26" eb="28">
      <t>タイオウ</t>
    </rPh>
    <phoneticPr fontId="12"/>
  </si>
  <si>
    <t>わかすぎ皮フ科クリニック</t>
    <rPh sb="4" eb="5">
      <t>カワ</t>
    </rPh>
    <rPh sb="6" eb="7">
      <t>カ</t>
    </rPh>
    <phoneticPr fontId="39"/>
  </si>
  <si>
    <t>Wakasugi Dermatology Clinic</t>
  </si>
  <si>
    <t>899-0207</t>
  </si>
  <si>
    <t>鹿児島県出水市中央町1390</t>
  </si>
  <si>
    <t>1390 Chuo-cho, Izumi-shi, Kagoshima-prefecture, 899-0207</t>
  </si>
  <si>
    <t>0996-64-1313</t>
  </si>
  <si>
    <t>月･火･水･金:8:30-12:30,14:30-18:00,木:8:30-12:00,土:8:30-12:30</t>
    <phoneticPr fontId="1"/>
  </si>
  <si>
    <t>https://www.wakasugi-clinic.jp (日本語)</t>
    <phoneticPr fontId="1"/>
  </si>
  <si>
    <t>VISA、MASTER、AMEX、Diners Club、JCB、DC、UFJCard、UC</t>
    <phoneticPr fontId="1"/>
  </si>
  <si>
    <t>多言語ツールの使用により，英語以外の言語にも対応</t>
    <rPh sb="0" eb="3">
      <t>タゲンゴ</t>
    </rPh>
    <rPh sb="7" eb="9">
      <t>シヨウ</t>
    </rPh>
    <rPh sb="13" eb="15">
      <t>エイゴ</t>
    </rPh>
    <rPh sb="15" eb="17">
      <t>イガイ</t>
    </rPh>
    <rPh sb="18" eb="20">
      <t>ゲンゴ</t>
    </rPh>
    <rPh sb="22" eb="24">
      <t>タイオウ</t>
    </rPh>
    <phoneticPr fontId="12"/>
  </si>
  <si>
    <t>津曲胃腸科整形外科</t>
    <rPh sb="0" eb="2">
      <t>ツマガリ</t>
    </rPh>
    <rPh sb="2" eb="5">
      <t>イチョウカ</t>
    </rPh>
    <rPh sb="5" eb="7">
      <t>セイケイ</t>
    </rPh>
    <rPh sb="7" eb="9">
      <t>ゲカ</t>
    </rPh>
    <phoneticPr fontId="39"/>
  </si>
  <si>
    <t>Tsumagari 
Gastroenterology and Orthopedic Clinic</t>
  </si>
  <si>
    <t>899-8104</t>
  </si>
  <si>
    <t>鹿児島県曽於市大隅町鳴神町93-1</t>
  </si>
  <si>
    <t>93-1 Narugamimachi, Osumi-cho So-shi, Kagoshima-prefecture, 899-8104</t>
  </si>
  <si>
    <t>099-482-0241</t>
  </si>
  <si>
    <t>月･火･木･金：8:30-12:30,14:00-18:00,水・土：8:30-12:30</t>
  </si>
  <si>
    <t>内科：EN，外科：EN，整形外科：EN</t>
    <phoneticPr fontId="1"/>
  </si>
  <si>
    <t>月･火･木･金：8:30-12:30,14:00-18:00,水・土：8:30-12:30：英語を話せる医師による外来</t>
    <rPh sb="0" eb="1">
      <t>ゲツ</t>
    </rPh>
    <rPh sb="2" eb="3">
      <t>ヒ</t>
    </rPh>
    <rPh sb="4" eb="5">
      <t>モク</t>
    </rPh>
    <rPh sb="6" eb="7">
      <t>キン</t>
    </rPh>
    <rPh sb="31" eb="32">
      <t>スイ</t>
    </rPh>
    <rPh sb="33" eb="34">
      <t>ツチ</t>
    </rPh>
    <rPh sb="46" eb="48">
      <t>エイゴ</t>
    </rPh>
    <rPh sb="49" eb="50">
      <t>ハナ</t>
    </rPh>
    <rPh sb="52" eb="54">
      <t>イシ</t>
    </rPh>
    <rPh sb="57" eb="59">
      <t>ガイライ</t>
    </rPh>
    <phoneticPr fontId="12"/>
  </si>
  <si>
    <t>曽山歯科・けいこ矯正歯科</t>
    <rPh sb="0" eb="2">
      <t>ソヤマ</t>
    </rPh>
    <rPh sb="2" eb="4">
      <t>シカ</t>
    </rPh>
    <rPh sb="8" eb="10">
      <t>キョウセイ</t>
    </rPh>
    <rPh sb="10" eb="12">
      <t>シカ</t>
    </rPh>
    <phoneticPr fontId="12"/>
  </si>
  <si>
    <t>Soyama Dental Clinic・Keiko Orthodontic　Office</t>
  </si>
  <si>
    <t>892-0842</t>
  </si>
  <si>
    <t>鹿児島県鹿児島市東千石町15-13</t>
    <rPh sb="0" eb="3">
      <t>カゴシマ</t>
    </rPh>
    <rPh sb="3" eb="4">
      <t>ケン</t>
    </rPh>
    <rPh sb="4" eb="8">
      <t>カゴシマシ</t>
    </rPh>
    <rPh sb="8" eb="12">
      <t>ヒガシセンゴクチョウ</t>
    </rPh>
    <phoneticPr fontId="12"/>
  </si>
  <si>
    <t>15-13,higashisengoku-cho,Kagoshima-shi,Kagoshima-prefecture, 892-0842</t>
  </si>
  <si>
    <t>099-222-8441</t>
  </si>
  <si>
    <t>月-土：9:00-18:00</t>
    <rPh sb="0" eb="1">
      <t>ゲツ</t>
    </rPh>
    <rPh sb="2" eb="3">
      <t>ツチ</t>
    </rPh>
    <phoneticPr fontId="12"/>
  </si>
  <si>
    <t>http://www.soyamashika.com/（日本語）</t>
    <rPh sb="28" eb="31">
      <t>ニホンゴ</t>
    </rPh>
    <phoneticPr fontId="12"/>
  </si>
  <si>
    <t>歯科：EN</t>
    <rPh sb="0" eb="2">
      <t>シカ</t>
    </rPh>
    <phoneticPr fontId="12"/>
  </si>
  <si>
    <t>月－土：9:00～18:00：EN</t>
    <rPh sb="0" eb="1">
      <t>ゲツ</t>
    </rPh>
    <rPh sb="2" eb="3">
      <t>ツチ</t>
    </rPh>
    <phoneticPr fontId="12"/>
  </si>
  <si>
    <t>月－土：9:00～18:00：EN，英語を話せるスタッフ・歯科医師による外来</t>
    <rPh sb="0" eb="1">
      <t>ゲツ</t>
    </rPh>
    <rPh sb="2" eb="3">
      <t>ツチ</t>
    </rPh>
    <rPh sb="18" eb="20">
      <t>エイゴ</t>
    </rPh>
    <rPh sb="21" eb="22">
      <t>ハナ</t>
    </rPh>
    <rPh sb="29" eb="33">
      <t>シカイシ</t>
    </rPh>
    <rPh sb="36" eb="38">
      <t>ガイライ</t>
    </rPh>
    <phoneticPr fontId="12"/>
  </si>
  <si>
    <t>平田歯科医院</t>
    <rPh sb="0" eb="2">
      <t>ヒラタ</t>
    </rPh>
    <rPh sb="2" eb="4">
      <t>シカ</t>
    </rPh>
    <rPh sb="4" eb="6">
      <t>イイン</t>
    </rPh>
    <phoneticPr fontId="12"/>
  </si>
  <si>
    <t>890-0026</t>
  </si>
  <si>
    <t>鹿児島県鹿児島市原良2-3-22</t>
    <rPh sb="0" eb="4">
      <t>カゴシマケン</t>
    </rPh>
    <rPh sb="4" eb="8">
      <t>カゴシマシ</t>
    </rPh>
    <rPh sb="8" eb="10">
      <t>ハララ</t>
    </rPh>
    <phoneticPr fontId="12"/>
  </si>
  <si>
    <t>2-3-22,Harara Kagoshima-shi,Kagoshima-prefecture, 890-0026</t>
  </si>
  <si>
    <t>099-255-8315</t>
  </si>
  <si>
    <t>9:00-19:00</t>
  </si>
  <si>
    <t>http://hirata8315.com（日本語）</t>
    <rPh sb="22" eb="25">
      <t>ニホンゴ</t>
    </rPh>
    <phoneticPr fontId="12"/>
  </si>
  <si>
    <t>24時間：EN</t>
    <rPh sb="2" eb="4">
      <t>ジカン</t>
    </rPh>
    <phoneticPr fontId="12"/>
  </si>
  <si>
    <t>24時間：EN</t>
  </si>
  <si>
    <t>ふかのき歯科</t>
    <rPh sb="4" eb="6">
      <t>シカ</t>
    </rPh>
    <phoneticPr fontId="39"/>
  </si>
  <si>
    <t>Fukanoki Dental Office</t>
  </si>
  <si>
    <t>890-0036</t>
  </si>
  <si>
    <t>鹿児島県鹿児島市田上台3-30-6</t>
    <rPh sb="0" eb="3">
      <t>カゴシマ</t>
    </rPh>
    <rPh sb="3" eb="4">
      <t>ケン</t>
    </rPh>
    <rPh sb="4" eb="8">
      <t>カゴシマシ</t>
    </rPh>
    <rPh sb="8" eb="10">
      <t>タガミ</t>
    </rPh>
    <rPh sb="10" eb="11">
      <t>ダイ</t>
    </rPh>
    <phoneticPr fontId="12"/>
  </si>
  <si>
    <t>3-30-6,Tagamidai,Kagoshima-shi,Kagoshima-prefecture,890-0036</t>
  </si>
  <si>
    <t>099-265-6811</t>
  </si>
  <si>
    <t>月-金：9：00-13：00,14：30-18：00
土：9：00-13：00</t>
    <rPh sb="0" eb="1">
      <t>ゲツ</t>
    </rPh>
    <rPh sb="2" eb="3">
      <t>キン</t>
    </rPh>
    <rPh sb="27" eb="28">
      <t>ツチ</t>
    </rPh>
    <phoneticPr fontId="39"/>
  </si>
  <si>
    <t>安田歯科医院</t>
    <rPh sb="0" eb="2">
      <t>ヤスダ</t>
    </rPh>
    <rPh sb="2" eb="4">
      <t>シカ</t>
    </rPh>
    <rPh sb="4" eb="6">
      <t>イイン</t>
    </rPh>
    <phoneticPr fontId="39"/>
  </si>
  <si>
    <t>892-0826</t>
  </si>
  <si>
    <t>鹿児島県鹿児島市呉服町5-14</t>
    <rPh sb="0" eb="3">
      <t>カゴシマ</t>
    </rPh>
    <rPh sb="3" eb="4">
      <t>ケン</t>
    </rPh>
    <rPh sb="4" eb="8">
      <t>カゴシマシ</t>
    </rPh>
    <rPh sb="8" eb="11">
      <t>ゴフクチョウ</t>
    </rPh>
    <phoneticPr fontId="12"/>
  </si>
  <si>
    <t>5-14,Gofuku-cho,Kagoshima-shi,Kagoshima-prefecture,892-0826</t>
  </si>
  <si>
    <t>099-226-9016</t>
  </si>
  <si>
    <t>月-水,金：9：00-12：30,14：00-19：00
木：9：00-12：30,14：00-18：00
日・祝日：休</t>
    <rPh sb="0" eb="1">
      <t>ゲツ</t>
    </rPh>
    <rPh sb="2" eb="3">
      <t>スイ</t>
    </rPh>
    <rPh sb="4" eb="5">
      <t>キン</t>
    </rPh>
    <rPh sb="29" eb="30">
      <t>モク</t>
    </rPh>
    <rPh sb="54" eb="55">
      <t>ニチ</t>
    </rPh>
    <rPh sb="56" eb="58">
      <t>シュクジツ</t>
    </rPh>
    <rPh sb="59" eb="60">
      <t>ヤス</t>
    </rPh>
    <phoneticPr fontId="39"/>
  </si>
  <si>
    <t>http://yasudashika.com</t>
  </si>
  <si>
    <t>尾形歯科医院</t>
    <rPh sb="0" eb="2">
      <t>オガタ</t>
    </rPh>
    <rPh sb="2" eb="4">
      <t>シカ</t>
    </rPh>
    <rPh sb="4" eb="6">
      <t>イイン</t>
    </rPh>
    <phoneticPr fontId="39"/>
  </si>
  <si>
    <t>Ogata Dental Clinic</t>
  </si>
  <si>
    <t>895-1803</t>
  </si>
  <si>
    <t>鹿児島県薩摩郡さつま町宮之城屋地1462-１</t>
    <rPh sb="0" eb="4">
      <t>カゴシマケン</t>
    </rPh>
    <rPh sb="4" eb="7">
      <t>サツマグン</t>
    </rPh>
    <rPh sb="10" eb="11">
      <t>チョウ</t>
    </rPh>
    <rPh sb="11" eb="14">
      <t>ミヤノジョウ</t>
    </rPh>
    <rPh sb="14" eb="16">
      <t>ヤチ</t>
    </rPh>
    <phoneticPr fontId="12"/>
  </si>
  <si>
    <t>1462-1,Miyanojoyachi,Satuma-cho,Satuma-gun,Kagoshima-prefecture,895-1803</t>
  </si>
  <si>
    <t>0996-53-0418</t>
  </si>
  <si>
    <t>月-金：9：00-12：00,14：30-18：00
土：9：00-12：00</t>
    <rPh sb="0" eb="1">
      <t>ゲツ</t>
    </rPh>
    <rPh sb="2" eb="3">
      <t>キン</t>
    </rPh>
    <rPh sb="27" eb="28">
      <t>ツチ</t>
    </rPh>
    <phoneticPr fontId="39"/>
  </si>
  <si>
    <t>http://Ogata dental clinic.wixsite.com（日本語）</t>
    <rPh sb="39" eb="42">
      <t>ニホンゴ</t>
    </rPh>
    <phoneticPr fontId="12"/>
  </si>
  <si>
    <t>歯科：EN，ZH，KO（74カ国語対応（翻訳機使用））</t>
    <rPh sb="0" eb="2">
      <t>シカ</t>
    </rPh>
    <rPh sb="15" eb="17">
      <t>コクゴ</t>
    </rPh>
    <rPh sb="17" eb="19">
      <t>タイオウ</t>
    </rPh>
    <rPh sb="20" eb="23">
      <t>ホンヤクキ</t>
    </rPh>
    <rPh sb="23" eb="25">
      <t>シヨウ</t>
    </rPh>
    <phoneticPr fontId="12"/>
  </si>
  <si>
    <t>翻訳機の使用による対応（診療時間内：74言語）</t>
  </si>
  <si>
    <t>翻訳機の使用による対応（診療時間内：74言語）</t>
    <rPh sb="0" eb="3">
      <t>ホンヤクキ</t>
    </rPh>
    <rPh sb="4" eb="6">
      <t>シヨウ</t>
    </rPh>
    <rPh sb="9" eb="11">
      <t>タイオウ</t>
    </rPh>
    <rPh sb="12" eb="14">
      <t>シンリョウ</t>
    </rPh>
    <rPh sb="14" eb="17">
      <t>ジカンナイ</t>
    </rPh>
    <rPh sb="20" eb="22">
      <t>ゲンゴ</t>
    </rPh>
    <phoneticPr fontId="12"/>
  </si>
  <si>
    <t>福岡歯科医院</t>
    <rPh sb="0" eb="2">
      <t>フクオカ</t>
    </rPh>
    <rPh sb="2" eb="4">
      <t>シカ</t>
    </rPh>
    <rPh sb="4" eb="6">
      <t>イイン</t>
    </rPh>
    <phoneticPr fontId="39"/>
  </si>
  <si>
    <t>Fukuoka Dental Office</t>
  </si>
  <si>
    <t>895-1811</t>
  </si>
  <si>
    <t>鹿児島県薩摩郡さつま町虎居704-4</t>
    <rPh sb="0" eb="4">
      <t>カゴシマケン</t>
    </rPh>
    <rPh sb="4" eb="6">
      <t>サツマ</t>
    </rPh>
    <rPh sb="6" eb="7">
      <t>グン</t>
    </rPh>
    <rPh sb="10" eb="11">
      <t>チョウ</t>
    </rPh>
    <rPh sb="11" eb="12">
      <t>トラ</t>
    </rPh>
    <rPh sb="12" eb="13">
      <t>キョ</t>
    </rPh>
    <phoneticPr fontId="12"/>
  </si>
  <si>
    <t>704-4Torai,Satuma-cho,Satuma-gun,Kagoshima-prefecture,895-1811</t>
  </si>
  <si>
    <t>0996-53-3300</t>
  </si>
  <si>
    <t>月-金：8：30-17：30
土：8：30-12：30</t>
    <rPh sb="0" eb="1">
      <t>ゲツ</t>
    </rPh>
    <rPh sb="2" eb="3">
      <t>キン</t>
    </rPh>
    <rPh sb="15" eb="16">
      <t>ツチ</t>
    </rPh>
    <phoneticPr fontId="39"/>
  </si>
  <si>
    <t>http://fukuoka dental.info/（日本語）</t>
    <rPh sb="28" eb="31">
      <t>ニホンゴ</t>
    </rPh>
    <phoneticPr fontId="12"/>
  </si>
  <si>
    <t>ふとり歯科医院</t>
    <rPh sb="3" eb="5">
      <t>シカ</t>
    </rPh>
    <rPh sb="5" eb="7">
      <t>イイン</t>
    </rPh>
    <phoneticPr fontId="39"/>
  </si>
  <si>
    <t>Futori Dental Clinic</t>
  </si>
  <si>
    <t>891-7101</t>
  </si>
  <si>
    <t>鹿児島県大島郡徳之島町亀津501</t>
    <rPh sb="0" eb="3">
      <t>カゴシマ</t>
    </rPh>
    <rPh sb="3" eb="4">
      <t>ケン</t>
    </rPh>
    <rPh sb="4" eb="7">
      <t>オオシマグン</t>
    </rPh>
    <rPh sb="7" eb="10">
      <t>トクノシマ</t>
    </rPh>
    <rPh sb="10" eb="11">
      <t>チョウ</t>
    </rPh>
    <rPh sb="11" eb="13">
      <t>カメツ</t>
    </rPh>
    <phoneticPr fontId="12"/>
  </si>
  <si>
    <t>501,Kameｔu,Tokunoshima-cho,Oshima-gun,Kagoshima-prefecture,891-7101</t>
    <phoneticPr fontId="1"/>
  </si>
  <si>
    <t>0997-83-0418</t>
  </si>
  <si>
    <t>9:00-12:30,14:00-18:00</t>
  </si>
  <si>
    <t>9:00-12:30,14:00-18:00:EN</t>
  </si>
  <si>
    <t>内科・山口アーバンクリニック</t>
    <rPh sb="0" eb="2">
      <t>ナイカ</t>
    </rPh>
    <rPh sb="3" eb="5">
      <t>ヤマグチ</t>
    </rPh>
    <phoneticPr fontId="1"/>
  </si>
  <si>
    <t>Naika・Yamaguchi Urban Clinc</t>
    <phoneticPr fontId="1"/>
  </si>
  <si>
    <t>890-0063</t>
    <phoneticPr fontId="1"/>
  </si>
  <si>
    <t>鹿児島県鹿児島市鴨池2-26-30</t>
    <rPh sb="0" eb="4">
      <t>カゴシマケン</t>
    </rPh>
    <rPh sb="4" eb="8">
      <t>カゴシマシ</t>
    </rPh>
    <rPh sb="8" eb="10">
      <t>カモイケ</t>
    </rPh>
    <phoneticPr fontId="1"/>
  </si>
  <si>
    <t>26-30,2Chome，Kamoike,Kagoshima　City,Kagoshima-prefecture,890-0063</t>
    <phoneticPr fontId="1"/>
  </si>
  <si>
    <t>099-258-8853</t>
    <phoneticPr fontId="1"/>
  </si>
  <si>
    <t>日-水,金：8：30-18：00，木：8：30-13：00，土：8：30-17：00</t>
    <rPh sb="0" eb="1">
      <t>ニチ</t>
    </rPh>
    <rPh sb="2" eb="3">
      <t>スイ</t>
    </rPh>
    <rPh sb="4" eb="5">
      <t>キン</t>
    </rPh>
    <rPh sb="17" eb="18">
      <t>キ</t>
    </rPh>
    <phoneticPr fontId="39"/>
  </si>
  <si>
    <t>http://www.citydo.com/prf/kagoshima/guide/sg/t000155622-top.html?c=0401002（日本語）</t>
    <phoneticPr fontId="1"/>
  </si>
  <si>
    <t>月-水，金：8:30-18:00，木：8:30-13:00，土：8:30-17:00：EN</t>
    <rPh sb="0" eb="1">
      <t>ゲツ</t>
    </rPh>
    <rPh sb="2" eb="3">
      <t>スイ</t>
    </rPh>
    <rPh sb="4" eb="5">
      <t>カネ</t>
    </rPh>
    <rPh sb="17" eb="18">
      <t>キ</t>
    </rPh>
    <rPh sb="30" eb="31">
      <t>ツチ</t>
    </rPh>
    <phoneticPr fontId="1"/>
  </si>
  <si>
    <t>南風病院</t>
    <rPh sb="0" eb="2">
      <t>ミナミカゼ</t>
    </rPh>
    <rPh sb="2" eb="4">
      <t>ビョウイン</t>
    </rPh>
    <phoneticPr fontId="1"/>
  </si>
  <si>
    <t>Nanpu Hospital</t>
    <phoneticPr fontId="1"/>
  </si>
  <si>
    <t>899-8512</t>
    <phoneticPr fontId="1"/>
  </si>
  <si>
    <t>鹿児島県鹿児島市長田町14-3</t>
    <rPh sb="0" eb="4">
      <t>カゴシマケン</t>
    </rPh>
    <rPh sb="4" eb="8">
      <t>カゴシマシ</t>
    </rPh>
    <rPh sb="8" eb="11">
      <t>ナガタチョウ</t>
    </rPh>
    <phoneticPr fontId="1"/>
  </si>
  <si>
    <t>14-3，Nagatacho,Kagoshima　City,Kagoshima-prefecture,899-8512</t>
    <phoneticPr fontId="1"/>
  </si>
  <si>
    <t>099-226-9111</t>
    <phoneticPr fontId="1"/>
  </si>
  <si>
    <t>月-金　8:00-11:00</t>
    <rPh sb="2" eb="3">
      <t>キン</t>
    </rPh>
    <phoneticPr fontId="70"/>
  </si>
  <si>
    <t>https://www.nanpuh.or.jp/</t>
    <phoneticPr fontId="1"/>
  </si>
  <si>
    <t>内科：EN，外科：EN</t>
    <rPh sb="0" eb="2">
      <t>ナイカ</t>
    </rPh>
    <rPh sb="6" eb="8">
      <t>ゲカ</t>
    </rPh>
    <phoneticPr fontId="13"/>
  </si>
  <si>
    <t>○</t>
    <phoneticPr fontId="70"/>
  </si>
  <si>
    <t>翻訳端末（ポケトーク）・多言語コールセンターを利用　　対応可能な医師の都合により対応可能な時間帯が変動</t>
    <rPh sb="12" eb="15">
      <t>タゲンゴ</t>
    </rPh>
    <rPh sb="23" eb="25">
      <t>リヨウ</t>
    </rPh>
    <phoneticPr fontId="70"/>
  </si>
  <si>
    <t>隼人温泉病院</t>
    <rPh sb="0" eb="2">
      <t>ハヤト</t>
    </rPh>
    <rPh sb="2" eb="4">
      <t>オンセン</t>
    </rPh>
    <rPh sb="4" eb="6">
      <t>ビョウイン</t>
    </rPh>
    <phoneticPr fontId="1"/>
  </si>
  <si>
    <t>Hayato onsen Hospital</t>
    <phoneticPr fontId="1"/>
  </si>
  <si>
    <t>899-5111</t>
    <phoneticPr fontId="1"/>
  </si>
  <si>
    <t>鹿児島県霧島市隼人町姫城1-264-2</t>
    <rPh sb="0" eb="4">
      <t>カゴシマケン</t>
    </rPh>
    <rPh sb="4" eb="7">
      <t>キリシマシ</t>
    </rPh>
    <rPh sb="7" eb="10">
      <t>ハヤトチョウ</t>
    </rPh>
    <rPh sb="10" eb="11">
      <t>ヒメ</t>
    </rPh>
    <rPh sb="11" eb="12">
      <t>シロ</t>
    </rPh>
    <phoneticPr fontId="1"/>
  </si>
  <si>
    <t>1-264-2 Hayato-cho himegi kirishimashi kagoshima-prefecture 899-5111</t>
    <phoneticPr fontId="1"/>
  </si>
  <si>
    <t>0995-42-2151</t>
    <phoneticPr fontId="1"/>
  </si>
  <si>
    <t>月-土:8:00-12:00,13:00-17:00</t>
    <phoneticPr fontId="1"/>
  </si>
  <si>
    <t>https://hayato-onsen.jp/</t>
    <phoneticPr fontId="1"/>
  </si>
  <si>
    <t>8:30-17:00EN</t>
    <phoneticPr fontId="1"/>
  </si>
  <si>
    <t>加治木温泉病院</t>
    <rPh sb="0" eb="3">
      <t>カジキ</t>
    </rPh>
    <rPh sb="3" eb="5">
      <t>オンセン</t>
    </rPh>
    <rPh sb="5" eb="7">
      <t>ビョウイン</t>
    </rPh>
    <phoneticPr fontId="1"/>
  </si>
  <si>
    <t>Kajikionsen Hospital</t>
    <phoneticPr fontId="1"/>
  </si>
  <si>
    <t>899-5241</t>
    <phoneticPr fontId="1"/>
  </si>
  <si>
    <t>鹿児島県姶良市加治木町木田4714</t>
    <rPh sb="0" eb="4">
      <t>カゴシマケン</t>
    </rPh>
    <rPh sb="4" eb="7">
      <t>アイラシ</t>
    </rPh>
    <rPh sb="7" eb="11">
      <t>カジキチョウ</t>
    </rPh>
    <rPh sb="11" eb="13">
      <t>キダ</t>
    </rPh>
    <phoneticPr fontId="1"/>
  </si>
  <si>
    <t>4714,Kajiki-cho,Aira City,Kagoshima-prefecture,899-5241</t>
    <phoneticPr fontId="1"/>
  </si>
  <si>
    <t>0995-62-0001</t>
    <phoneticPr fontId="1"/>
  </si>
  <si>
    <t>月-金：8：30-11：30 , 13:30-17:00　土：8：30-11：30</t>
    <rPh sb="0" eb="1">
      <t>ゲツ</t>
    </rPh>
    <rPh sb="2" eb="3">
      <t>キン</t>
    </rPh>
    <rPh sb="29" eb="30">
      <t>ツチ</t>
    </rPh>
    <phoneticPr fontId="39"/>
  </si>
  <si>
    <t>http://www.gyokushoukai.com/kajikionsen_hospital/（日本語）</t>
    <phoneticPr fontId="1"/>
  </si>
  <si>
    <t>西国領歯科医院</t>
    <phoneticPr fontId="1"/>
  </si>
  <si>
    <t>NISHIKOKURYO　Dental　Clinic</t>
    <phoneticPr fontId="1"/>
  </si>
  <si>
    <t>899-7103</t>
    <phoneticPr fontId="1"/>
  </si>
  <si>
    <t>鹿児島県志布志市志布志町志布志3-5-30</t>
    <phoneticPr fontId="1"/>
  </si>
  <si>
    <t>Shibushi　3-5-30, Shibushi-cho, Shibushi City, Kagoshima Prefecture</t>
    <phoneticPr fontId="1"/>
  </si>
  <si>
    <t>099-472-0118</t>
    <phoneticPr fontId="1"/>
  </si>
  <si>
    <t>月-土：9：00～13：00，14：30～18：00，土：9：00～13：00</t>
    <phoneticPr fontId="1"/>
  </si>
  <si>
    <t>http://nishikokuryo-dental.com（日本語）</t>
    <rPh sb="31" eb="34">
      <t>ニホンゴ</t>
    </rPh>
    <phoneticPr fontId="1"/>
  </si>
  <si>
    <t>歯科：EN，ZH（ZHは筆談）</t>
    <rPh sb="12" eb="14">
      <t>ヒツダン</t>
    </rPh>
    <phoneticPr fontId="1"/>
  </si>
  <si>
    <t>9:00-17:00英語で話せる歯科医師による対応と翻訳機の使用により対応　</t>
    <rPh sb="10" eb="12">
      <t>エイゴ</t>
    </rPh>
    <rPh sb="13" eb="14">
      <t>ハナ</t>
    </rPh>
    <rPh sb="16" eb="18">
      <t>シカ</t>
    </rPh>
    <rPh sb="18" eb="20">
      <t>イシ</t>
    </rPh>
    <rPh sb="23" eb="25">
      <t>タイオウ</t>
    </rPh>
    <rPh sb="26" eb="29">
      <t>ホンヤクキ</t>
    </rPh>
    <rPh sb="30" eb="32">
      <t>シヨウ</t>
    </rPh>
    <rPh sb="35" eb="37">
      <t>タイオウ</t>
    </rPh>
    <phoneticPr fontId="12"/>
  </si>
  <si>
    <t>9:00-17:00英語で話せる歯科医師による外来。中国語は筆談で外来</t>
    <rPh sb="10" eb="12">
      <t>エイゴ</t>
    </rPh>
    <rPh sb="13" eb="14">
      <t>ハナ</t>
    </rPh>
    <rPh sb="16" eb="18">
      <t>シカ</t>
    </rPh>
    <rPh sb="18" eb="20">
      <t>イシ</t>
    </rPh>
    <rPh sb="23" eb="25">
      <t>ガイライ</t>
    </rPh>
    <rPh sb="26" eb="29">
      <t>チュウゴクゴ</t>
    </rPh>
    <rPh sb="30" eb="32">
      <t>ヒツダン</t>
    </rPh>
    <rPh sb="33" eb="35">
      <t>ガイライ</t>
    </rPh>
    <phoneticPr fontId="12"/>
  </si>
  <si>
    <t>ながい正彦歯科</t>
    <rPh sb="3" eb="5">
      <t>マサヒコ</t>
    </rPh>
    <rPh sb="5" eb="7">
      <t>シカ</t>
    </rPh>
    <phoneticPr fontId="1"/>
  </si>
  <si>
    <t>Nagai Masahiko Dental Clinic</t>
    <phoneticPr fontId="1"/>
  </si>
  <si>
    <t>892-0821</t>
    <phoneticPr fontId="1"/>
  </si>
  <si>
    <t>鹿児島県鹿児島市名山町10-4</t>
    <rPh sb="0" eb="4">
      <t>カゴシマケン</t>
    </rPh>
    <rPh sb="4" eb="8">
      <t>カゴシマシ</t>
    </rPh>
    <rPh sb="8" eb="11">
      <t>メイザンチョウ</t>
    </rPh>
    <phoneticPr fontId="1"/>
  </si>
  <si>
    <t>10-4,Meizancho,kagoshima City</t>
    <phoneticPr fontId="1"/>
  </si>
  <si>
    <t>099-225-0909</t>
    <phoneticPr fontId="1"/>
  </si>
  <si>
    <t>月,火,木,金：9:00-13:00，14:30-19:00，土：9:00-13:00，14:00-16:00</t>
    <rPh sb="0" eb="1">
      <t>ゲツ</t>
    </rPh>
    <rPh sb="2" eb="3">
      <t>ヒ</t>
    </rPh>
    <rPh sb="4" eb="5">
      <t>キ</t>
    </rPh>
    <rPh sb="6" eb="7">
      <t>カネ</t>
    </rPh>
    <rPh sb="31" eb="32">
      <t>ツチ</t>
    </rPh>
    <phoneticPr fontId="1"/>
  </si>
  <si>
    <t>http://nagaimasahiko-dc.com/（日本語）</t>
    <rPh sb="29" eb="32">
      <t>ニホンゴ</t>
    </rPh>
    <phoneticPr fontId="1"/>
  </si>
  <si>
    <t>歯科：EN，IT</t>
    <phoneticPr fontId="1"/>
  </si>
  <si>
    <t>VISA、AMEX、JCB</t>
    <phoneticPr fontId="1"/>
  </si>
  <si>
    <t>医療法人SAKURA　志布志中央クリニック</t>
    <rPh sb="0" eb="2">
      <t>イリョウ</t>
    </rPh>
    <rPh sb="2" eb="4">
      <t>ホウジン</t>
    </rPh>
    <rPh sb="11" eb="14">
      <t>シブシ</t>
    </rPh>
    <rPh sb="14" eb="16">
      <t>チュウオウ</t>
    </rPh>
    <phoneticPr fontId="1"/>
  </si>
  <si>
    <t>Medical corporation SAKURA Shibushi Central Clinic</t>
    <phoneticPr fontId="1"/>
  </si>
  <si>
    <t>鹿児島県志布志市志布志町志布志1290-1</t>
    <rPh sb="0" eb="4">
      <t>カゴシマケン</t>
    </rPh>
    <rPh sb="4" eb="8">
      <t>シブシシ</t>
    </rPh>
    <rPh sb="8" eb="12">
      <t>シブシチョウ</t>
    </rPh>
    <rPh sb="12" eb="15">
      <t>シブシ</t>
    </rPh>
    <phoneticPr fontId="1"/>
  </si>
  <si>
    <t>1290-1,Shibushi,Shibushi-cho,Shibushi City,Kagoshima</t>
    <phoneticPr fontId="1"/>
  </si>
  <si>
    <t>099-472-3100</t>
    <phoneticPr fontId="1"/>
  </si>
  <si>
    <t>月-金：8:00-17:00，土：8:00-12:00</t>
    <rPh sb="0" eb="1">
      <t>ゲツ</t>
    </rPh>
    <rPh sb="2" eb="3">
      <t>カネ</t>
    </rPh>
    <rPh sb="15" eb="16">
      <t>ツチ</t>
    </rPh>
    <phoneticPr fontId="1"/>
  </si>
  <si>
    <t>https://www.med-sakura.or.jp/（日本語）</t>
    <rPh sb="30" eb="33">
      <t>ニホンゴ</t>
    </rPh>
    <phoneticPr fontId="1"/>
  </si>
  <si>
    <t>医療法人いとう耳鼻科　　いとう耳鼻咽喉科</t>
    <phoneticPr fontId="1"/>
  </si>
  <si>
    <t>Ito ENT clinic</t>
    <phoneticPr fontId="1"/>
  </si>
  <si>
    <t>896-0001</t>
    <phoneticPr fontId="1"/>
  </si>
  <si>
    <t>いちき串木野市曙町９５番地</t>
    <phoneticPr fontId="1"/>
  </si>
  <si>
    <t>95,Akebono-cho,Ichikikushikino-shi,Kagoshima</t>
    <phoneticPr fontId="1"/>
  </si>
  <si>
    <t>0996-33-3387</t>
    <phoneticPr fontId="1"/>
  </si>
  <si>
    <t>月，火，木，金9:00～12:00，14:30～17:00，土8:30～16:30　（※ 遠隔通訳サービス対応時間にもよる）</t>
    <rPh sb="0" eb="1">
      <t>ゲツ</t>
    </rPh>
    <rPh sb="2" eb="3">
      <t>ヒ</t>
    </rPh>
    <rPh sb="4" eb="5">
      <t>キ</t>
    </rPh>
    <rPh sb="6" eb="7">
      <t>カネ</t>
    </rPh>
    <rPh sb="30" eb="31">
      <t>ツチ</t>
    </rPh>
    <phoneticPr fontId="1"/>
  </si>
  <si>
    <t>http://workspacei.or.jp/ent.html（日本語）</t>
    <phoneticPr fontId="1"/>
  </si>
  <si>
    <t>月・火・木・金　8:30 ～ 12:00 ／ 14:30 ～ 17:00，　土　8:30 ～ 16:00　※英語を話せる医師による外来：英語</t>
    <phoneticPr fontId="1"/>
  </si>
  <si>
    <t>社会医療法人緑泉会　与次郎米盛クリニック</t>
    <rPh sb="0" eb="2">
      <t>シャカイ</t>
    </rPh>
    <rPh sb="2" eb="4">
      <t>イリョウ</t>
    </rPh>
    <rPh sb="4" eb="6">
      <t>ホウジン</t>
    </rPh>
    <rPh sb="6" eb="7">
      <t>ミドリ</t>
    </rPh>
    <rPh sb="7" eb="8">
      <t>イズミ</t>
    </rPh>
    <rPh sb="8" eb="9">
      <t>カイ</t>
    </rPh>
    <rPh sb="10" eb="13">
      <t>ヨジロウ</t>
    </rPh>
    <rPh sb="13" eb="15">
      <t>ヨネモリ</t>
    </rPh>
    <phoneticPr fontId="13"/>
  </si>
  <si>
    <t>Social Medical Corporation Ryokusenkai Yojiro Yonemori Clinic</t>
    <phoneticPr fontId="1"/>
  </si>
  <si>
    <t>1-7-1 Yojiro, Kagoshima-shi, Kagoshima-prefecture</t>
    <phoneticPr fontId="1"/>
  </si>
  <si>
    <t>099-255-1500</t>
    <phoneticPr fontId="1"/>
  </si>
  <si>
    <t>月-土:8:30-17:00</t>
    <rPh sb="2" eb="3">
      <t>ド</t>
    </rPh>
    <phoneticPr fontId="13"/>
  </si>
  <si>
    <t>総合診療科EN,ZH，整形外科EN,ZH，循環器内科EN,ZH，内科EN,ZH，</t>
    <rPh sb="0" eb="2">
      <t>ソウゴウ</t>
    </rPh>
    <rPh sb="2" eb="5">
      <t>シンリョウカ</t>
    </rPh>
    <rPh sb="11" eb="13">
      <t>セイケイ</t>
    </rPh>
    <rPh sb="13" eb="15">
      <t>ゲカ</t>
    </rPh>
    <rPh sb="21" eb="24">
      <t>ジュンカンキ</t>
    </rPh>
    <rPh sb="24" eb="26">
      <t>ナイカ</t>
    </rPh>
    <rPh sb="32" eb="34">
      <t>ナイカ</t>
    </rPh>
    <phoneticPr fontId="1"/>
  </si>
  <si>
    <t>受付時間内：ZH</t>
    <rPh sb="0" eb="2">
      <t>ウケツケ</t>
    </rPh>
    <rPh sb="2" eb="4">
      <t>ジカン</t>
    </rPh>
    <rPh sb="4" eb="5">
      <t>ナイ</t>
    </rPh>
    <phoneticPr fontId="13"/>
  </si>
  <si>
    <t>受付時間内：ＥＮ,ZH</t>
    <rPh sb="0" eb="2">
      <t>ウケツケ</t>
    </rPh>
    <rPh sb="2" eb="4">
      <t>ジカン</t>
    </rPh>
    <rPh sb="4" eb="5">
      <t>ナイ</t>
    </rPh>
    <phoneticPr fontId="13"/>
  </si>
  <si>
    <t>タブレットを活用した13言語対応</t>
    <rPh sb="6" eb="8">
      <t>カツヨウ</t>
    </rPh>
    <rPh sb="12" eb="14">
      <t>ゲンゴ</t>
    </rPh>
    <rPh sb="14" eb="16">
      <t>タイオウ</t>
    </rPh>
    <phoneticPr fontId="13"/>
  </si>
  <si>
    <t>川畑眼科医院</t>
    <rPh sb="0" eb="2">
      <t>カワバタ</t>
    </rPh>
    <rPh sb="2" eb="4">
      <t>ガンカ</t>
    </rPh>
    <rPh sb="4" eb="6">
      <t>イイン</t>
    </rPh>
    <phoneticPr fontId="1"/>
  </si>
  <si>
    <t>Kawabata　Eye　Clinic</t>
    <phoneticPr fontId="1"/>
  </si>
  <si>
    <t>890-0065</t>
    <phoneticPr fontId="1"/>
  </si>
  <si>
    <t>鹿児島県鹿児島市郡元3-2-1</t>
    <rPh sb="0" eb="4">
      <t>カゴシマケン</t>
    </rPh>
    <rPh sb="4" eb="8">
      <t>カゴシマシ</t>
    </rPh>
    <rPh sb="8" eb="10">
      <t>コオリモト</t>
    </rPh>
    <phoneticPr fontId="1"/>
  </si>
  <si>
    <t>Korimoto3-2-1，kagoshima-city， Kagoshima-prefecture</t>
    <phoneticPr fontId="1"/>
  </si>
  <si>
    <t>099-822-1110</t>
    <phoneticPr fontId="1"/>
  </si>
  <si>
    <t>月-金8:30～17:00，土8:30～12:00</t>
    <rPh sb="0" eb="1">
      <t>ゲツ</t>
    </rPh>
    <rPh sb="2" eb="3">
      <t>カネ</t>
    </rPh>
    <rPh sb="14" eb="15">
      <t>ツチ</t>
    </rPh>
    <phoneticPr fontId="1"/>
  </si>
  <si>
    <t>https://kawabata-eye.jp/</t>
    <phoneticPr fontId="1"/>
  </si>
  <si>
    <t>眼科：EN</t>
    <phoneticPr fontId="1"/>
  </si>
  <si>
    <t>VISA、MASTER、AMEX，JCB、中国銀聯、DC、DISCOVER</t>
    <phoneticPr fontId="1"/>
  </si>
  <si>
    <t>デビットカード決済、楽天Pay、ｄ払い、auPay、メルペイ</t>
    <rPh sb="7" eb="9">
      <t>ケッサイ</t>
    </rPh>
    <rPh sb="10" eb="12">
      <t>ラクテン</t>
    </rPh>
    <rPh sb="17" eb="18">
      <t>ハラ</t>
    </rPh>
    <phoneticPr fontId="1"/>
  </si>
  <si>
    <t>医療法人　佑志会　守屋病院</t>
    <phoneticPr fontId="1"/>
  </si>
  <si>
    <t>Medical Corporation Yuusikai Moriya Hospital</t>
    <phoneticPr fontId="1"/>
  </si>
  <si>
    <t>899-2502</t>
    <phoneticPr fontId="1"/>
  </si>
  <si>
    <t>鹿児島県日置市伊集院町徳重2丁目5番地5</t>
    <phoneticPr fontId="1"/>
  </si>
  <si>
    <t>2-5-5tokusige Ijyuuinn town Hioki city kagosima pre</t>
    <phoneticPr fontId="1"/>
  </si>
  <si>
    <t>099-273-3195</t>
    <phoneticPr fontId="1"/>
  </si>
  <si>
    <t>月-土8：30　～　12:00，13:00～17：30（受付時間17：00）</t>
    <rPh sb="0" eb="1">
      <t>ゲツ</t>
    </rPh>
    <rPh sb="2" eb="3">
      <t>ツチ</t>
    </rPh>
    <phoneticPr fontId="1"/>
  </si>
  <si>
    <t>https://yuushikai.or.jp</t>
    <phoneticPr fontId="1"/>
  </si>
  <si>
    <t>内科：EN，ZH，KO，外科：EN，ZH，KO，整形外科：EN，ZH，KO（翻訳アプリ・同伴者通訳）</t>
    <phoneticPr fontId="1"/>
  </si>
  <si>
    <t>VISA、MASTER、AMEX，JCB、DC</t>
    <phoneticPr fontId="1"/>
  </si>
  <si>
    <t>Paypay，Payどん</t>
    <phoneticPr fontId="1"/>
  </si>
  <si>
    <t>医療法人明正会 今林整形外科病院</t>
    <phoneticPr fontId="1"/>
  </si>
  <si>
    <t>IMABAYASHI　ORTHOPEDIC　HOSPITAL</t>
    <phoneticPr fontId="1"/>
  </si>
  <si>
    <t>891-0402</t>
    <phoneticPr fontId="1"/>
  </si>
  <si>
    <t>鹿児島県指宿市十町352-2</t>
    <phoneticPr fontId="1"/>
  </si>
  <si>
    <t>352-2，Jyutyou， Ibusuki-city ，Kagoshima-prefecture</t>
    <phoneticPr fontId="1"/>
  </si>
  <si>
    <t>0993-22-2710</t>
    <phoneticPr fontId="1"/>
  </si>
  <si>
    <t>月ｰ土8:00～12:30，13:00～17:30</t>
    <rPh sb="0" eb="1">
      <t>ゲツ</t>
    </rPh>
    <rPh sb="2" eb="3">
      <t>ツチ</t>
    </rPh>
    <phoneticPr fontId="1"/>
  </si>
  <si>
    <t>https://www.meiseikai.or.jp</t>
    <phoneticPr fontId="1"/>
  </si>
  <si>
    <t>独立行政法人国立病院機構指宿医療センター</t>
    <phoneticPr fontId="1"/>
  </si>
  <si>
    <t>National Hospital Organization Ibusuki Medical Center</t>
    <phoneticPr fontId="1"/>
  </si>
  <si>
    <t>891-0498</t>
    <phoneticPr fontId="1"/>
  </si>
  <si>
    <t>鹿児島県指宿市十二町4145</t>
    <phoneticPr fontId="1"/>
  </si>
  <si>
    <t>4145 Juni-cho, Ibusuki-shi, Kagoshima-prefecture</t>
    <phoneticPr fontId="1"/>
  </si>
  <si>
    <t>0993-22-2231</t>
    <phoneticPr fontId="1"/>
  </si>
  <si>
    <t>月-金AM8:20～AM11:00（急患は随時受付）</t>
    <rPh sb="0" eb="1">
      <t>ゲツ</t>
    </rPh>
    <rPh sb="2" eb="3">
      <t>カネ</t>
    </rPh>
    <phoneticPr fontId="1"/>
  </si>
  <si>
    <t>https://ibusuki.hosp.go.jp/</t>
    <phoneticPr fontId="1"/>
  </si>
  <si>
    <t>内科：EN，ZH，KO，外科：EN，ZH，KO，小児科:EN，ZH，KO，泌尿器科：EN，ZH，KO，眼科：EN，ZH，KO，産科:EN，ZH，KO，婦人科:EN，ZH，KO（タブレット端末（通訳アプリ）利用により、左記の他、多言語への対応が可能。）</t>
    <phoneticPr fontId="1"/>
  </si>
  <si>
    <t>タブレット端末（通訳アプリ）利用により、多言語への対応が可能。</t>
    <phoneticPr fontId="1"/>
  </si>
  <si>
    <t>生駒外科医院</t>
    <phoneticPr fontId="1"/>
  </si>
  <si>
    <t>IKOMA SURGERY CLINIC</t>
    <phoneticPr fontId="1"/>
  </si>
  <si>
    <t>891-0405</t>
    <phoneticPr fontId="1"/>
  </si>
  <si>
    <t>鹿児島県指宿市湊2-23-20</t>
    <phoneticPr fontId="1"/>
  </si>
  <si>
    <t>2-23-20 ,MINATO, IBUSUKI-CITY, KAGOSHIMA-prefecture</t>
    <phoneticPr fontId="1"/>
  </si>
  <si>
    <t>0993-22-3059</t>
    <phoneticPr fontId="1"/>
  </si>
  <si>
    <t>月～土　8：30～12：00　14：00～17：30</t>
    <rPh sb="2" eb="3">
      <t>ド</t>
    </rPh>
    <phoneticPr fontId="1"/>
  </si>
  <si>
    <t>https://ikoma-geka.jp</t>
    <phoneticPr fontId="1"/>
  </si>
  <si>
    <t>内科：EN，外科：EN</t>
    <phoneticPr fontId="1"/>
  </si>
  <si>
    <t>EN/診療時間内</t>
    <rPh sb="3" eb="5">
      <t>シンリョウ</t>
    </rPh>
    <rPh sb="5" eb="8">
      <t>ジカンナイ</t>
    </rPh>
    <phoneticPr fontId="1"/>
  </si>
  <si>
    <t>英語が話せる医師による診療、自動通訳器使用の多言語対応による診療</t>
    <phoneticPr fontId="1"/>
  </si>
  <si>
    <t>指宿さがら病院</t>
    <phoneticPr fontId="1"/>
  </si>
  <si>
    <t>Ibusuki Sagara Hospital</t>
    <phoneticPr fontId="1"/>
  </si>
  <si>
    <t>891-0406</t>
    <phoneticPr fontId="1"/>
  </si>
  <si>
    <t>鹿児島県指宿市湯の浜1-11-29</t>
    <phoneticPr fontId="1"/>
  </si>
  <si>
    <t>1-11-29,Yunohama, Ibusuki-shi, Kagoshima-prefecture</t>
    <phoneticPr fontId="1"/>
  </si>
  <si>
    <t>0993-22-3079</t>
    <phoneticPr fontId="1"/>
  </si>
  <si>
    <t>月-金9:00-12:30, 13:30-17:30, 土9:00-12:30</t>
    <phoneticPr fontId="1"/>
  </si>
  <si>
    <t>http://ibusuki-sagara.jp</t>
    <phoneticPr fontId="1"/>
  </si>
  <si>
    <t>内科：EN，外科：EN，その他：EN</t>
    <phoneticPr fontId="1"/>
  </si>
  <si>
    <t>VISA、MASTER、AMEX、JCB，Diners Club，DISCOVER</t>
    <phoneticPr fontId="1"/>
  </si>
  <si>
    <t>２４時間：英語、韓国語、中国語、ﾀｲ語、ﾍﾞﾄﾅﾑ語、ｲﾝﾄﾞﾈｼｱ語、ﾈﾊﾟｰﾙ語、ﾀｶﾞﾛｸﾞ語、ﾎﾟﾙﾄｶﾞﾙ語、ｽﾍﾟｲﾝ語、ﾌﾗﾝｽ語、ﾄﾞｲﾂ語、ｲﾀﾘｱ語、ﾛｼｱ語、ﾏﾚｰ語、ﾐｬﾝﾏｰ語、ｸﾒｰﾙ語、ﾓﾝｺﾞﾙ語、ｼﾝﾊﾗ語</t>
    <phoneticPr fontId="1"/>
  </si>
  <si>
    <t>さくら通りクリニック</t>
    <phoneticPr fontId="13"/>
  </si>
  <si>
    <t>sakuradoori clinic</t>
    <phoneticPr fontId="1"/>
  </si>
  <si>
    <t>899-0217</t>
    <phoneticPr fontId="1"/>
  </si>
  <si>
    <t>鹿児島県出水市平和町228</t>
    <phoneticPr fontId="1"/>
  </si>
  <si>
    <t>kaoshimaken Izumishi heiwa-cho 228</t>
    <phoneticPr fontId="1"/>
  </si>
  <si>
    <t>0996-62-2311</t>
    <phoneticPr fontId="1"/>
  </si>
  <si>
    <t>　(月・火・水・金)　8:00～12:00、14:00～17:00，　(木・土)　8:00～12:00、午後は休診</t>
    <phoneticPr fontId="13"/>
  </si>
  <si>
    <t>http://www5.synapse.ne.jp/sakuradoori/</t>
    <phoneticPr fontId="1"/>
  </si>
  <si>
    <t>脳神経外科：EN，ZH，KO</t>
    <phoneticPr fontId="1"/>
  </si>
  <si>
    <t>Paypay，LINEPay，d払い</t>
    <rPh sb="16" eb="17">
      <t>バラ</t>
    </rPh>
    <phoneticPr fontId="1"/>
  </si>
  <si>
    <t>翻訳端末（ポケトーク）を利用</t>
    <phoneticPr fontId="1"/>
  </si>
  <si>
    <t>出水総合医療センター</t>
    <phoneticPr fontId="13"/>
  </si>
  <si>
    <t>IZUMI　GENERAL　MEDICAL　CENTER</t>
    <phoneticPr fontId="1"/>
  </si>
  <si>
    <t>899-0131</t>
    <phoneticPr fontId="1"/>
  </si>
  <si>
    <t>鹿児島県出水市明神町５２０番地</t>
    <phoneticPr fontId="1"/>
  </si>
  <si>
    <t>５２０　Myouzin-cho　Izumi-shi，Kagoshima-prefecture</t>
    <phoneticPr fontId="1"/>
  </si>
  <si>
    <t>0996-67-1611</t>
    <phoneticPr fontId="1"/>
  </si>
  <si>
    <t>月－金　８：３０－１１：００（救急外来２４時間対応）</t>
    <phoneticPr fontId="13"/>
  </si>
  <si>
    <t>https://www.hospital-city.izumi.kagoshima.jp</t>
    <phoneticPr fontId="1"/>
  </si>
  <si>
    <t>救急科：EN，内科：EN，外科：EN，小児科：EN，脳神経外科：EN，整形外科：EN，眼科：EN，婦人科:EN</t>
    <phoneticPr fontId="1"/>
  </si>
  <si>
    <t>VISA、MASTER、AMEX、JCB，UFJ，NICOS，UC</t>
    <phoneticPr fontId="1"/>
  </si>
  <si>
    <t>２４時間対応　EN、ZH、KO、FR、DEなど　（ポケトーク設置（医事課・救急外来）</t>
    <phoneticPr fontId="1"/>
  </si>
  <si>
    <t>川原泌尿器科クリニック</t>
    <rPh sb="0" eb="2">
      <t>カワハラ</t>
    </rPh>
    <rPh sb="2" eb="6">
      <t>ヒニョウキカ</t>
    </rPh>
    <phoneticPr fontId="13"/>
  </si>
  <si>
    <t>Kawahara nephro-urology Clinic</t>
    <phoneticPr fontId="1"/>
  </si>
  <si>
    <t>899-5431</t>
    <phoneticPr fontId="1"/>
  </si>
  <si>
    <t>鹿児島県姶良市西餠田73-3</t>
    <rPh sb="0" eb="4">
      <t>カゴシマケン</t>
    </rPh>
    <rPh sb="4" eb="7">
      <t>アイラシ</t>
    </rPh>
    <rPh sb="7" eb="10">
      <t>ニシモチダ</t>
    </rPh>
    <phoneticPr fontId="1"/>
  </si>
  <si>
    <t>73-3，Nishi-mochida Aira-city，Kagoshima Prefecture</t>
    <phoneticPr fontId="1"/>
  </si>
  <si>
    <t>0995-64-5181</t>
    <phoneticPr fontId="1"/>
  </si>
  <si>
    <t>月-土8:30～12:00，月，火，水，金14:00～17:30，木，土午後休診</t>
    <rPh sb="0" eb="1">
      <t>ゲツ</t>
    </rPh>
    <rPh sb="2" eb="3">
      <t>ツチ</t>
    </rPh>
    <rPh sb="14" eb="15">
      <t>ゲツ</t>
    </rPh>
    <rPh sb="16" eb="17">
      <t>ヒ</t>
    </rPh>
    <rPh sb="18" eb="19">
      <t>スイ</t>
    </rPh>
    <rPh sb="20" eb="21">
      <t>カネ</t>
    </rPh>
    <rPh sb="33" eb="34">
      <t>キ</t>
    </rPh>
    <rPh sb="35" eb="36">
      <t>ツチ</t>
    </rPh>
    <rPh sb="36" eb="38">
      <t>ゴゴ</t>
    </rPh>
    <rPh sb="38" eb="40">
      <t>キュウシン</t>
    </rPh>
    <phoneticPr fontId="13"/>
  </si>
  <si>
    <t>https://www.kawahara.or.jp/</t>
    <phoneticPr fontId="1"/>
  </si>
  <si>
    <t>泌尿器科：EN</t>
    <phoneticPr fontId="1"/>
  </si>
  <si>
    <t>英語を話せる医師による外来</t>
    <rPh sb="0" eb="2">
      <t>エイゴ</t>
    </rPh>
    <rPh sb="3" eb="4">
      <t>ハナ</t>
    </rPh>
    <rPh sb="6" eb="8">
      <t>イシ</t>
    </rPh>
    <rPh sb="11" eb="13">
      <t>ガイライ</t>
    </rPh>
    <phoneticPr fontId="13"/>
  </si>
  <si>
    <t>なかむら産婦人科</t>
    <phoneticPr fontId="13"/>
  </si>
  <si>
    <t>nakamura obstetrisc and gynecology</t>
    <phoneticPr fontId="1"/>
  </si>
  <si>
    <t>895-2513</t>
    <phoneticPr fontId="1"/>
  </si>
  <si>
    <t>鹿児島県伊佐市大口上町46-12</t>
    <phoneticPr fontId="1"/>
  </si>
  <si>
    <t>46-12,Ookuchikami-machi,Isa-shi,Kagoshima</t>
    <phoneticPr fontId="1"/>
  </si>
  <si>
    <t>0995-24-2238</t>
    <phoneticPr fontId="1"/>
  </si>
  <si>
    <t>月～土9:00～12：30　月火水金14：30～17：30（日、祭日休み）</t>
    <phoneticPr fontId="1"/>
  </si>
  <si>
    <t>https://www.nakamura-ladies-clinic.com/</t>
    <phoneticPr fontId="1"/>
  </si>
  <si>
    <t>産科EN:，婦人科:EN</t>
    <phoneticPr fontId="1"/>
  </si>
  <si>
    <t>種子島医療センター</t>
    <phoneticPr fontId="13"/>
  </si>
  <si>
    <t>Tanegashima  Medical　Center</t>
    <phoneticPr fontId="1"/>
  </si>
  <si>
    <t>891-3101</t>
    <phoneticPr fontId="1"/>
  </si>
  <si>
    <t>鹿児島県西之表市西之表7463</t>
    <phoneticPr fontId="1"/>
  </si>
  <si>
    <t>7463 Nishinoomote Nishinoomote-shi Kagoshima</t>
    <phoneticPr fontId="1"/>
  </si>
  <si>
    <t>0997-22-0960</t>
    <phoneticPr fontId="1"/>
  </si>
  <si>
    <t>月曜～土曜　　午前：８:00～11:30、午後：13:30～16:00</t>
    <phoneticPr fontId="1"/>
  </si>
  <si>
    <t>http://www.tanegashima-mc.jp</t>
    <phoneticPr fontId="1"/>
  </si>
  <si>
    <t>救急科：EN，内科：EN，外科：EN，小児科：EN，皮膚科：EN，脳神経外科：EN，泌尿器科：EN，整形外科：EN，眼科：EN，耳鼻咽喉科：EN</t>
    <phoneticPr fontId="13"/>
  </si>
  <si>
    <t>QUIC  Pay</t>
    <phoneticPr fontId="1"/>
  </si>
  <si>
    <t>公立種子島病院</t>
    <phoneticPr fontId="13"/>
  </si>
  <si>
    <t>Tanegashima Public Hospital</t>
    <phoneticPr fontId="1"/>
  </si>
  <si>
    <t>891-3701</t>
    <phoneticPr fontId="1"/>
  </si>
  <si>
    <t>鹿児島県熊毛郡南種子町中之上１７００番地２２</t>
    <phoneticPr fontId="1"/>
  </si>
  <si>
    <t>1700-22 Nakanokami Minamitane town Kumage kagoshima　Prefecture</t>
    <phoneticPr fontId="13"/>
  </si>
  <si>
    <t>0997-26-1230</t>
    <phoneticPr fontId="13"/>
  </si>
  <si>
    <t>月曜日～金曜日　午前診療分　７時30分～11時，午後診療分　 8時３０分～16時　</t>
    <phoneticPr fontId="13"/>
  </si>
  <si>
    <t>http://tanegashima-hospital.com</t>
    <phoneticPr fontId="13"/>
  </si>
  <si>
    <t>救急科：EN，内科：EN，外科：EN，小児科：EN，整形外科：EN，眼科：EN，耳鼻咽喉科：EN</t>
    <phoneticPr fontId="13"/>
  </si>
  <si>
    <t>伊作田診療所</t>
    <phoneticPr fontId="13"/>
  </si>
  <si>
    <t>Izakuda Clinic</t>
    <phoneticPr fontId="13"/>
  </si>
  <si>
    <t>899-2202</t>
    <phoneticPr fontId="13"/>
  </si>
  <si>
    <t>鹿児島県日置市東市来町長里351-11</t>
    <rPh sb="0" eb="4">
      <t>カゴシマケン</t>
    </rPh>
    <phoneticPr fontId="13"/>
  </si>
  <si>
    <t>351-11 Nagasato Higashi-ichiki Hioki</t>
    <phoneticPr fontId="13"/>
  </si>
  <si>
    <t>099-274-8480</t>
    <phoneticPr fontId="13"/>
  </si>
  <si>
    <t>月・水・金　9：00～15：00　　土　9：00～12：00</t>
    <phoneticPr fontId="13"/>
  </si>
  <si>
    <t>内科：EN，皮膚科：EN</t>
    <phoneticPr fontId="13"/>
  </si>
  <si>
    <t xml:space="preserve">月・水・金　9：00～17：00，土　 9:00～12：00　　　英語が話せる医師による外来
</t>
    <phoneticPr fontId="13"/>
  </si>
  <si>
    <t>いわや内科・内視鏡クリニック</t>
    <rPh sb="3" eb="5">
      <t>ナイカ</t>
    </rPh>
    <rPh sb="6" eb="9">
      <t>ナイシキョウ</t>
    </rPh>
    <phoneticPr fontId="1"/>
  </si>
  <si>
    <t>IWAYA Endoscopic Medical Clinic</t>
    <phoneticPr fontId="1"/>
  </si>
  <si>
    <t>890-0054</t>
    <phoneticPr fontId="1"/>
  </si>
  <si>
    <t>鹿児島県鹿児島市荒田１丁目16-3，YU FIRST BLDG ．３F</t>
    <rPh sb="0" eb="4">
      <t>カゴシマケン</t>
    </rPh>
    <rPh sb="4" eb="8">
      <t>カゴシマシ</t>
    </rPh>
    <rPh sb="8" eb="10">
      <t>アラタ</t>
    </rPh>
    <rPh sb="11" eb="13">
      <t>チョウメ</t>
    </rPh>
    <phoneticPr fontId="1"/>
  </si>
  <si>
    <t>YU FIRST BLDG.３F,1-16-3 Arata,kagoshima</t>
    <phoneticPr fontId="1"/>
  </si>
  <si>
    <t>099-814-7255</t>
    <phoneticPr fontId="1"/>
  </si>
  <si>
    <t>月・火・木・金　9:00-12:00，14:00-18:00，土　9:00-12:00　14:00-16:30</t>
    <rPh sb="0" eb="1">
      <t>ゲツ</t>
    </rPh>
    <rPh sb="2" eb="3">
      <t>カ</t>
    </rPh>
    <rPh sb="4" eb="5">
      <t>モク</t>
    </rPh>
    <rPh sb="6" eb="7">
      <t>キン</t>
    </rPh>
    <rPh sb="31" eb="32">
      <t>ド</t>
    </rPh>
    <phoneticPr fontId="13"/>
  </si>
  <si>
    <t>http://iwaya-cl.com</t>
    <phoneticPr fontId="1"/>
  </si>
  <si>
    <t>月・火・木・金・土：英語を話せる医師による外来</t>
    <rPh sb="2" eb="3">
      <t>カ</t>
    </rPh>
    <rPh sb="4" eb="5">
      <t>モク</t>
    </rPh>
    <rPh sb="8" eb="9">
      <t>ド</t>
    </rPh>
    <phoneticPr fontId="1"/>
  </si>
  <si>
    <t>公益財団法人慈愛会　今村総合病院</t>
    <rPh sb="0" eb="2">
      <t>コウエキ</t>
    </rPh>
    <rPh sb="2" eb="4">
      <t>ザイダン</t>
    </rPh>
    <rPh sb="4" eb="6">
      <t>ホウジン</t>
    </rPh>
    <rPh sb="6" eb="8">
      <t>ジアイ</t>
    </rPh>
    <rPh sb="8" eb="9">
      <t>カイ</t>
    </rPh>
    <rPh sb="10" eb="12">
      <t>イマムラ</t>
    </rPh>
    <rPh sb="12" eb="14">
      <t>ソウゴウ</t>
    </rPh>
    <rPh sb="14" eb="16">
      <t>ビョウイン</t>
    </rPh>
    <phoneticPr fontId="1"/>
  </si>
  <si>
    <t>Imamura General Hospital</t>
    <phoneticPr fontId="1"/>
  </si>
  <si>
    <t>890-0064</t>
    <phoneticPr fontId="1"/>
  </si>
  <si>
    <t>鹿児島県鹿児島市鴨池新町11-23</t>
    <rPh sb="0" eb="4">
      <t>カゴシマケン</t>
    </rPh>
    <rPh sb="4" eb="8">
      <t>カゴシマシ</t>
    </rPh>
    <rPh sb="8" eb="10">
      <t>カモイケ</t>
    </rPh>
    <rPh sb="10" eb="12">
      <t>シンマチ</t>
    </rPh>
    <phoneticPr fontId="1"/>
  </si>
  <si>
    <t>11-23 Kamoikeshinmachi,Kagoshima-shi,Kagoshimaken</t>
    <phoneticPr fontId="1"/>
  </si>
  <si>
    <t>099-251-2221</t>
    <phoneticPr fontId="1"/>
  </si>
  <si>
    <t>8:30～17:30※専門外来については，各科へお問い合わせください。</t>
    <rPh sb="11" eb="13">
      <t>センモン</t>
    </rPh>
    <rPh sb="13" eb="15">
      <t>ガイライ</t>
    </rPh>
    <rPh sb="21" eb="23">
      <t>カクカ</t>
    </rPh>
    <rPh sb="25" eb="26">
      <t>ト</t>
    </rPh>
    <rPh sb="27" eb="28">
      <t>ア</t>
    </rPh>
    <phoneticPr fontId="1"/>
  </si>
  <si>
    <t>https://www.jiaikai.or.jp/imamura-general/</t>
    <phoneticPr fontId="1"/>
  </si>
  <si>
    <t>救急科：EN，内科：EN，外科：EN</t>
    <phoneticPr fontId="1"/>
  </si>
  <si>
    <t>VISA、MASTER、AMEX，JCB、中国銀聯</t>
    <phoneticPr fontId="1"/>
  </si>
  <si>
    <t>鹿児島県多言語コールセンターの対応による</t>
    <rPh sb="0" eb="4">
      <t>カゴシマケン</t>
    </rPh>
    <rPh sb="4" eb="7">
      <t>タゲンゴ</t>
    </rPh>
    <rPh sb="15" eb="17">
      <t>タイオウ</t>
    </rPh>
    <phoneticPr fontId="1"/>
  </si>
  <si>
    <t>英語を話せる医師による外来，翻訳アプリの使用</t>
    <rPh sb="0" eb="2">
      <t>エイゴ</t>
    </rPh>
    <rPh sb="3" eb="4">
      <t>ハナ</t>
    </rPh>
    <rPh sb="6" eb="8">
      <t>イシ</t>
    </rPh>
    <rPh sb="11" eb="13">
      <t>ガイライ</t>
    </rPh>
    <rPh sb="14" eb="16">
      <t>ホンヤク</t>
    </rPh>
    <rPh sb="20" eb="22">
      <t>シヨウ</t>
    </rPh>
    <phoneticPr fontId="1"/>
  </si>
  <si>
    <t>田中脳神経外科・頭痛クリニック</t>
    <rPh sb="0" eb="2">
      <t>タナカ</t>
    </rPh>
    <rPh sb="2" eb="3">
      <t>ノウ</t>
    </rPh>
    <rPh sb="3" eb="5">
      <t>シンケイ</t>
    </rPh>
    <rPh sb="5" eb="7">
      <t>ゲカ</t>
    </rPh>
    <rPh sb="8" eb="10">
      <t>ズツウ</t>
    </rPh>
    <phoneticPr fontId="1"/>
  </si>
  <si>
    <t>Tanaka Neurosurgery &amp;Headache Clinic</t>
    <phoneticPr fontId="1"/>
  </si>
  <si>
    <t>890-0052</t>
    <phoneticPr fontId="1"/>
  </si>
  <si>
    <t>鹿児島県鹿児島市上之園町25-4鹿児島甲南スクエア2階</t>
    <rPh sb="0" eb="4">
      <t>カゴシマケン</t>
    </rPh>
    <rPh sb="4" eb="8">
      <t>カゴシマシ</t>
    </rPh>
    <rPh sb="8" eb="9">
      <t>ウエ</t>
    </rPh>
    <rPh sb="16" eb="19">
      <t>カゴシマ</t>
    </rPh>
    <rPh sb="19" eb="21">
      <t>コウナn</t>
    </rPh>
    <rPh sb="26" eb="27">
      <t>カイ</t>
    </rPh>
    <phoneticPr fontId="1"/>
  </si>
  <si>
    <t>25-4-2F,Uenosono-cho,Kagoshima City,Japan</t>
    <phoneticPr fontId="1"/>
  </si>
  <si>
    <t>099-201-5501</t>
    <phoneticPr fontId="1"/>
  </si>
  <si>
    <t>月～木：9:00～13:30，15:00～18:00，金・土：9:00～14:00</t>
    <rPh sb="0" eb="1">
      <t xml:space="preserve">ゲツ </t>
    </rPh>
    <rPh sb="2" eb="3">
      <t>モク</t>
    </rPh>
    <rPh sb="27" eb="28">
      <t>キン</t>
    </rPh>
    <rPh sb="29" eb="30">
      <t>ツチ</t>
    </rPh>
    <phoneticPr fontId="1"/>
  </si>
  <si>
    <t>https://www.tanaka-neurosurgery.com</t>
    <phoneticPr fontId="1"/>
  </si>
  <si>
    <t>月～木：9:00～13:30，15:00～18:00，金・土：9:00～14:00 英語を話せる医師による外来：英語</t>
    <phoneticPr fontId="1"/>
  </si>
  <si>
    <t>医療法人真栄会 にいむら病院</t>
    <phoneticPr fontId="1"/>
  </si>
  <si>
    <t>Medical Cooperation Shineikai Niimura Hospital</t>
    <phoneticPr fontId="1"/>
  </si>
  <si>
    <t>890－0046</t>
    <phoneticPr fontId="1"/>
  </si>
  <si>
    <t>鹿児島市西田2丁目26-20</t>
    <phoneticPr fontId="1"/>
  </si>
  <si>
    <t>2-26-20,Nishida, Kagoshima City, Kagoshima Prefecture</t>
    <phoneticPr fontId="1"/>
  </si>
  <si>
    <t>099-256-6200(代表)　099-256-7679(予約専用ダイアル)</t>
    <phoneticPr fontId="1"/>
  </si>
  <si>
    <t>予約受付時間　14:00～16:00(平日)　10:30～12:30(土曜)</t>
    <phoneticPr fontId="1"/>
  </si>
  <si>
    <t>http://niimura-hp.or.jp/,http://niimura-hp.or.jp/english/index</t>
    <phoneticPr fontId="1"/>
  </si>
  <si>
    <t>非接触カード決済：楽天Edy、Suica, PASMO, ICOCA、Waon, nanacoなど
QRコード決済：アリペイ、WeChatPay、LINE Pay</t>
    <phoneticPr fontId="1"/>
  </si>
  <si>
    <t>インドネシア人スタッフ複数名在籍、
　勤務シフトに応じてインドネシア語通訳可能(日勤帯)</t>
    <phoneticPr fontId="1"/>
  </si>
  <si>
    <t>鹿児島県立姶良病院</t>
    <phoneticPr fontId="1"/>
  </si>
  <si>
    <t>Kagoshima Prefectural Aira Hospital</t>
    <phoneticPr fontId="1"/>
  </si>
  <si>
    <t>899 － 5652</t>
    <phoneticPr fontId="1"/>
  </si>
  <si>
    <t>鹿児島県姶良市平松６０６７</t>
    <rPh sb="0" eb="4">
      <t>カゴシマケン</t>
    </rPh>
    <phoneticPr fontId="1"/>
  </si>
  <si>
    <t>6067Hiramatsu，Aira-shi，Kagoshima-ken899-5652，Japan</t>
    <phoneticPr fontId="1"/>
  </si>
  <si>
    <t xml:space="preserve"> 0995-65-3138</t>
    <phoneticPr fontId="1"/>
  </si>
  <si>
    <t xml:space="preserve">  ８時30分～11時</t>
    <phoneticPr fontId="1"/>
  </si>
  <si>
    <t>http://hospital.pref.kagoshima.jp/aira/</t>
    <phoneticPr fontId="1"/>
  </si>
  <si>
    <t>精神科：ＥＮ，ＺＨ，ＫＯ</t>
    <rPh sb="0" eb="3">
      <t>セイシンカ</t>
    </rPh>
    <phoneticPr fontId="1"/>
  </si>
  <si>
    <t>アドベンチスト メディカルセンター</t>
    <phoneticPr fontId="1"/>
  </si>
  <si>
    <t>Adventist Medical Center Okinawa</t>
    <phoneticPr fontId="1"/>
  </si>
  <si>
    <t>903-0201</t>
  </si>
  <si>
    <t>沖縄県中頭郡西原町字幸地868</t>
    <rPh sb="3" eb="4">
      <t>ナカ</t>
    </rPh>
    <rPh sb="4" eb="5">
      <t>カシラ</t>
    </rPh>
    <rPh sb="5" eb="6">
      <t>グン</t>
    </rPh>
    <rPh sb="6" eb="8">
      <t>ニシハラ</t>
    </rPh>
    <rPh sb="8" eb="9">
      <t>マチ</t>
    </rPh>
    <rPh sb="9" eb="10">
      <t>ジ</t>
    </rPh>
    <rPh sb="10" eb="11">
      <t>サイワ</t>
    </rPh>
    <rPh sb="11" eb="12">
      <t>チ</t>
    </rPh>
    <phoneticPr fontId="46"/>
  </si>
  <si>
    <t>888 Kochi, Nishihara, Okinawa pref, 903-0201</t>
    <phoneticPr fontId="1"/>
  </si>
  <si>
    <t>098-946-2833</t>
  </si>
  <si>
    <t>日；8:00～16:00
月-木；9:00～16:30
金；（医科）休診、（歯科）8:00～11:30
土；全科休診
（英語随時対応）</t>
    <rPh sb="0" eb="1">
      <t>ニチ</t>
    </rPh>
    <rPh sb="13" eb="14">
      <t>ゲツ</t>
    </rPh>
    <rPh sb="15" eb="16">
      <t>モク</t>
    </rPh>
    <rPh sb="28" eb="29">
      <t>キン</t>
    </rPh>
    <rPh sb="31" eb="33">
      <t>イカ</t>
    </rPh>
    <rPh sb="34" eb="36">
      <t>キュウシン</t>
    </rPh>
    <rPh sb="38" eb="40">
      <t>シカ</t>
    </rPh>
    <rPh sb="52" eb="53">
      <t>ド</t>
    </rPh>
    <rPh sb="54" eb="56">
      <t>ゼンカ</t>
    </rPh>
    <rPh sb="56" eb="58">
      <t>キュウシン</t>
    </rPh>
    <rPh sb="60" eb="62">
      <t>エイゴ</t>
    </rPh>
    <rPh sb="62" eb="64">
      <t>ズイジ</t>
    </rPh>
    <rPh sb="64" eb="66">
      <t>タイオウ</t>
    </rPh>
    <phoneticPr fontId="46"/>
  </si>
  <si>
    <t>http://www.amc.gr.jp (日本語)★http://www.amc.gr.jp/english/ (英語)</t>
    <rPh sb="22" eb="25">
      <t>ニホンゴ</t>
    </rPh>
    <rPh sb="58" eb="60">
      <t>エイゴ</t>
    </rPh>
    <phoneticPr fontId="10"/>
  </si>
  <si>
    <t>内科：EN、ZH(火、木)
小児科：EN
皮膚科：EN
外科：EN
整形外科：EN
婦人科：EN
歯科：EN、PT
緩和医療科：EN</t>
    <rPh sb="9" eb="10">
      <t>ヒ</t>
    </rPh>
    <rPh sb="11" eb="12">
      <t>キ</t>
    </rPh>
    <rPh sb="14" eb="16">
      <t>ショウニ</t>
    </rPh>
    <rPh sb="16" eb="17">
      <t>カ</t>
    </rPh>
    <rPh sb="21" eb="24">
      <t>ヒフカ</t>
    </rPh>
    <rPh sb="28" eb="30">
      <t>ゲカ</t>
    </rPh>
    <rPh sb="34" eb="36">
      <t>セイケイ</t>
    </rPh>
    <rPh sb="36" eb="38">
      <t>ゲカ</t>
    </rPh>
    <rPh sb="42" eb="45">
      <t>フジンカ</t>
    </rPh>
    <rPh sb="49" eb="51">
      <t>シカ</t>
    </rPh>
    <rPh sb="58" eb="60">
      <t>カンワ</t>
    </rPh>
    <rPh sb="60" eb="62">
      <t>イリョウ</t>
    </rPh>
    <rPh sb="62" eb="63">
      <t>カ</t>
    </rPh>
    <phoneticPr fontId="46"/>
  </si>
  <si>
    <t>EN、ZH、KO、PT、ES、TH、VI、TL、NE、ID、FR、IT、DE、RU、MS、
/24時間</t>
    <rPh sb="49" eb="51">
      <t>ジカン</t>
    </rPh>
    <phoneticPr fontId="13"/>
  </si>
  <si>
    <t>医師の直接対応
診療時間内：EN
診療時間内：歯科：PT
診療時間内（火、水）：内科：ZH
他部署のサポートにてTL対応可能</t>
    <rPh sb="0" eb="2">
      <t>イシ</t>
    </rPh>
    <rPh sb="3" eb="5">
      <t>チョクセツ</t>
    </rPh>
    <rPh sb="5" eb="7">
      <t>タイオウ</t>
    </rPh>
    <phoneticPr fontId="10"/>
  </si>
  <si>
    <t>4703 南部</t>
  </si>
  <si>
    <t>新川クリニック</t>
    <rPh sb="0" eb="2">
      <t>アラカワ</t>
    </rPh>
    <phoneticPr fontId="46"/>
  </si>
  <si>
    <t>Arakawa　Clinic</t>
  </si>
  <si>
    <t>902-0065</t>
  </si>
  <si>
    <t>沖縄県那覇市壺屋1-2-16</t>
    <rPh sb="0" eb="3">
      <t>オキナワケン</t>
    </rPh>
    <rPh sb="3" eb="6">
      <t>ナハシ</t>
    </rPh>
    <rPh sb="6" eb="8">
      <t>ツボヤ</t>
    </rPh>
    <phoneticPr fontId="46"/>
  </si>
  <si>
    <t>1-2-16、Tsuboya　Naha City　Okinawa</t>
  </si>
  <si>
    <t>098-863-1511</t>
  </si>
  <si>
    <t>月曜～土曜　 9:00-17:30 :EN　　　　木曜　9:00-12:30：EN　　</t>
    <rPh sb="0" eb="2">
      <t>ゲツヨウ</t>
    </rPh>
    <rPh sb="3" eb="5">
      <t>ドヨウ</t>
    </rPh>
    <rPh sb="25" eb="27">
      <t>モクヨウ</t>
    </rPh>
    <phoneticPr fontId="46"/>
  </si>
  <si>
    <t>月曜～土曜
9:00-17:30 :EN
木曜
9:00-12:30：EN</t>
    <rPh sb="0" eb="2">
      <t>ゲツヨウ</t>
    </rPh>
    <rPh sb="3" eb="5">
      <t>ドヨウ</t>
    </rPh>
    <rPh sb="21" eb="23">
      <t>モクヨウ</t>
    </rPh>
    <phoneticPr fontId="13"/>
  </si>
  <si>
    <t>沖縄協同病院</t>
    <rPh sb="0" eb="2">
      <t>オキナワ</t>
    </rPh>
    <rPh sb="2" eb="4">
      <t>キョウドウ</t>
    </rPh>
    <rPh sb="4" eb="6">
      <t>ビョウイン</t>
    </rPh>
    <phoneticPr fontId="46"/>
  </si>
  <si>
    <t>Okinawa Kyodo Hospital</t>
  </si>
  <si>
    <t>900-8558</t>
  </si>
  <si>
    <t>沖縄県那覇市古波蔵4丁目10番55号</t>
    <phoneticPr fontId="46"/>
  </si>
  <si>
    <t>4-10-55 Kohagura, Naha, Okinawa, 900-8558</t>
  </si>
  <si>
    <t>098-853-1200</t>
  </si>
  <si>
    <t>月-金:9:00-11:00★土:9:00-11:00 日・祝日:終日救急</t>
    <phoneticPr fontId="46"/>
  </si>
  <si>
    <t>http://www.oki-kyo.jp (日本語)</t>
  </si>
  <si>
    <t>救急科：EN内科：EN脳神経外科：EN泌尿器科：EN</t>
    <phoneticPr fontId="46"/>
  </si>
  <si>
    <t>沖縄県立 南部医療センター・こども医療センター</t>
    <rPh sb="0" eb="4">
      <t>オキナワケンリツ</t>
    </rPh>
    <rPh sb="5" eb="7">
      <t>ナンブ</t>
    </rPh>
    <rPh sb="7" eb="9">
      <t>イリョウ</t>
    </rPh>
    <rPh sb="17" eb="19">
      <t>イリョウ</t>
    </rPh>
    <phoneticPr fontId="46"/>
  </si>
  <si>
    <t>Okinawa Prefectural Nanbu Medical Center &amp; Children's Medical Center</t>
  </si>
  <si>
    <t>901-1193</t>
  </si>
  <si>
    <t>沖縄県島尻郡南風原町字新川118-1</t>
    <phoneticPr fontId="46"/>
  </si>
  <si>
    <t>118-1 Arakawa, haebaru-cho, Shimajiri-gun Okinawa, 901-1193</t>
  </si>
  <si>
    <t>098-888-0123</t>
  </si>
  <si>
    <t>月-金:8:30-11:00,13:30-15:00★土日・祝日:救急外来24時間対応</t>
    <phoneticPr fontId="46"/>
  </si>
  <si>
    <t>http://www.hosp.pref.okinawa.jp/nanbu/ (日本語)</t>
  </si>
  <si>
    <t>救急科：EN、ZH、KO、PT内科：EN、ZH、KO、PT外科：EN、ZH、KO、PT小児科：EN、ZH、KO、PT精神科：EN、ZH、KO、PT皮膚科：EN、ZH、KO、PT脳神経外科：EN、ZH、KO、PT整形外科：EN、ZH、KO、PT眼科：EN、ZH、KO、PT耳鼻咽喉科：EN、ZH、KO、PT産科：EN、ZH、KO、PT婦人科：EN、ZH、KO、PTその他：EN、ZH、KO、PT</t>
    <phoneticPr fontId="46"/>
  </si>
  <si>
    <t>VISA、MASTER、AMEX、Diners Club、JCB、DC、UFJ</t>
    <phoneticPr fontId="1"/>
  </si>
  <si>
    <t>47沖縄県</t>
    <phoneticPr fontId="10"/>
  </si>
  <si>
    <t>沖縄セントラル病院</t>
    <rPh sb="0" eb="2">
      <t>オキナワ</t>
    </rPh>
    <rPh sb="7" eb="9">
      <t>ビョウイン</t>
    </rPh>
    <phoneticPr fontId="9"/>
  </si>
  <si>
    <t>okinawa central hospital</t>
  </si>
  <si>
    <t>902-0076</t>
  </si>
  <si>
    <t>沖縄県那覇市与儀1-26-6</t>
    <rPh sb="0" eb="3">
      <t>オキナワケン</t>
    </rPh>
    <rPh sb="3" eb="6">
      <t>ナハシ</t>
    </rPh>
    <rPh sb="6" eb="8">
      <t>ヨギ</t>
    </rPh>
    <phoneticPr fontId="9"/>
  </si>
  <si>
    <t>1-26-6,yogi,naha-city,okinawa,japan,902-0017</t>
  </si>
  <si>
    <t>098-854-5511</t>
  </si>
  <si>
    <t>9:00～18:00</t>
    <phoneticPr fontId="9"/>
  </si>
  <si>
    <t>http://www.central.jyujinkai.or.jp/</t>
    <phoneticPr fontId="6"/>
  </si>
  <si>
    <t>脳神経外科：EN,PT,ES
内科：EN,PT,ES
外科：EN,PT,ES
整形外科：EN,PT,ES
歯科：EN,PT,ES</t>
    <rPh sb="0" eb="5">
      <t>ノウシンケイゲカ</t>
    </rPh>
    <rPh sb="15" eb="17">
      <t>ナイカ</t>
    </rPh>
    <rPh sb="39" eb="41">
      <t>セイケイ</t>
    </rPh>
    <rPh sb="41" eb="43">
      <t>ゲカ</t>
    </rPh>
    <rPh sb="53" eb="55">
      <t>シカ</t>
    </rPh>
    <phoneticPr fontId="6"/>
  </si>
  <si>
    <t>英語
スペイン語
ポルトガル語
9:00～18:00</t>
    <rPh sb="0" eb="2">
      <t>エイゴ</t>
    </rPh>
    <rPh sb="7" eb="8">
      <t>ゴ</t>
    </rPh>
    <rPh sb="14" eb="15">
      <t>ゴ</t>
    </rPh>
    <phoneticPr fontId="13"/>
  </si>
  <si>
    <t>形成外科KC</t>
    <rPh sb="0" eb="2">
      <t>ケイセイ</t>
    </rPh>
    <rPh sb="2" eb="4">
      <t>ゲカ</t>
    </rPh>
    <phoneticPr fontId="9"/>
  </si>
  <si>
    <t>Plastic Surgery KC</t>
  </si>
  <si>
    <t>900-0015</t>
  </si>
  <si>
    <t>沖縄県那覇市久茂地2-2-2　タイムスビル６F</t>
    <rPh sb="0" eb="9">
      <t>９００－００１５</t>
    </rPh>
    <phoneticPr fontId="9"/>
  </si>
  <si>
    <t>Times Building. 6th Floor, 2-2-2 Kumoji,Naha City, Okinawa Prefecture, 900-0015</t>
  </si>
  <si>
    <t>098-866-5151</t>
  </si>
  <si>
    <t>9:30~18:00(火、水、金、土、日)　9：30～13：00（木）</t>
    <rPh sb="11" eb="12">
      <t>カ</t>
    </rPh>
    <rPh sb="13" eb="14">
      <t>スイ</t>
    </rPh>
    <rPh sb="15" eb="16">
      <t>キン</t>
    </rPh>
    <rPh sb="17" eb="18">
      <t>ド</t>
    </rPh>
    <rPh sb="19" eb="20">
      <t>ニチ</t>
    </rPh>
    <rPh sb="33" eb="34">
      <t>モク</t>
    </rPh>
    <phoneticPr fontId="9"/>
  </si>
  <si>
    <t>https://www.kokoro-manzoku.com/（JP）　https://www.kokoro-manzoku.com/en/（EN）</t>
    <phoneticPr fontId="6"/>
  </si>
  <si>
    <t>形成外科：EN　美容外科：EN　皮膚科：EN</t>
    <rPh sb="0" eb="2">
      <t>ケイセイ</t>
    </rPh>
    <rPh sb="2" eb="4">
      <t>ゲカ</t>
    </rPh>
    <rPh sb="8" eb="10">
      <t>ビヨウ</t>
    </rPh>
    <rPh sb="10" eb="12">
      <t>ゲカ</t>
    </rPh>
    <rPh sb="16" eb="18">
      <t>ヒフ</t>
    </rPh>
    <rPh sb="18" eb="19">
      <t>カ</t>
    </rPh>
    <phoneticPr fontId="6"/>
  </si>
  <si>
    <t>VISA、MASTER、AMEX、JCB,,diners,discover</t>
  </si>
  <si>
    <t>医師、看護師EN対応可/火~日9:30~18:00（初診16：30最終。再診17:00最終）※木曜午後休診</t>
    <rPh sb="12" eb="13">
      <t>カ</t>
    </rPh>
    <rPh sb="14" eb="15">
      <t>ニチ</t>
    </rPh>
    <rPh sb="26" eb="28">
      <t>ショシン</t>
    </rPh>
    <rPh sb="33" eb="35">
      <t>サイシュウ</t>
    </rPh>
    <rPh sb="36" eb="38">
      <t>サイシン</t>
    </rPh>
    <rPh sb="43" eb="45">
      <t>サイシュウ</t>
    </rPh>
    <rPh sb="47" eb="49">
      <t>モクヨウ</t>
    </rPh>
    <rPh sb="49" eb="51">
      <t>ゴゴ</t>
    </rPh>
    <rPh sb="51" eb="53">
      <t>キュウシン</t>
    </rPh>
    <phoneticPr fontId="13"/>
  </si>
  <si>
    <t>医師、看護師EN/火~日9:30~18:00（初診16：30最終。再診17:00最終）※木曜午後休診</t>
    <rPh sb="0" eb="2">
      <t>イシ</t>
    </rPh>
    <rPh sb="3" eb="6">
      <t>カンゴシ</t>
    </rPh>
    <rPh sb="9" eb="10">
      <t>カ</t>
    </rPh>
    <rPh sb="11" eb="12">
      <t>ニチ</t>
    </rPh>
    <rPh sb="33" eb="35">
      <t>サイシン</t>
    </rPh>
    <rPh sb="44" eb="46">
      <t>モクヨウ</t>
    </rPh>
    <rPh sb="46" eb="48">
      <t>ゴゴ</t>
    </rPh>
    <rPh sb="48" eb="50">
      <t>キュウシン</t>
    </rPh>
    <phoneticPr fontId="13"/>
  </si>
  <si>
    <t>公益社団法人 北部地区医師会 北部地区医師会病院</t>
    <rPh sb="0" eb="2">
      <t>コウエキ</t>
    </rPh>
    <rPh sb="2" eb="4">
      <t>シャダン</t>
    </rPh>
    <rPh sb="4" eb="6">
      <t>ホウジン</t>
    </rPh>
    <rPh sb="7" eb="9">
      <t>ホクブ</t>
    </rPh>
    <rPh sb="9" eb="11">
      <t>チク</t>
    </rPh>
    <rPh sb="11" eb="14">
      <t>イシカイ</t>
    </rPh>
    <rPh sb="15" eb="17">
      <t>ホクブ</t>
    </rPh>
    <rPh sb="17" eb="19">
      <t>チク</t>
    </rPh>
    <rPh sb="19" eb="22">
      <t>イシカイ</t>
    </rPh>
    <rPh sb="22" eb="24">
      <t>ビョウイン</t>
    </rPh>
    <phoneticPr fontId="9"/>
  </si>
  <si>
    <t>Northern Okinawa Medical Center</t>
  </si>
  <si>
    <t>905-8611</t>
  </si>
  <si>
    <t>沖縄県名護市字宇茂佐1712-3</t>
    <phoneticPr fontId="9"/>
  </si>
  <si>
    <t>1712-3 Umusa, Nago, Okinawa, 905-8611</t>
  </si>
  <si>
    <t>0980-54-1111</t>
  </si>
  <si>
    <t>月-金:8:30-17:30★土日・祝日:8:30-12:30</t>
    <phoneticPr fontId="9"/>
  </si>
  <si>
    <t>http://www.hokubuishikai-hp.or.jp/ (日本語)</t>
    <phoneticPr fontId="9"/>
  </si>
  <si>
    <t>内科：ENその他：EN</t>
    <phoneticPr fontId="9"/>
  </si>
  <si>
    <t>Be.okinawaインバウンド医療通訳コールセンターのサービス内容/24H</t>
    <rPh sb="16" eb="18">
      <t>イリョウ</t>
    </rPh>
    <rPh sb="18" eb="20">
      <t>ツウヤク</t>
    </rPh>
    <rPh sb="32" eb="34">
      <t>ナイヨウ</t>
    </rPh>
    <phoneticPr fontId="13"/>
  </si>
  <si>
    <t>三愛眼科</t>
    <rPh sb="0" eb="2">
      <t>サンアイ</t>
    </rPh>
    <rPh sb="2" eb="4">
      <t>ガンカ</t>
    </rPh>
    <phoneticPr fontId="9"/>
  </si>
  <si>
    <t>San Ai Ganka EYE CLINIC</t>
  </si>
  <si>
    <t>904-0034</t>
  </si>
  <si>
    <t>沖縄市山内1-3-28</t>
    <rPh sb="0" eb="3">
      <t>オキナワシ</t>
    </rPh>
    <rPh sb="3" eb="5">
      <t>ヤマウチ</t>
    </rPh>
    <phoneticPr fontId="9"/>
  </si>
  <si>
    <t>1-3-28 Yamauchi,Okinawashi,Okinawa prefecture</t>
  </si>
  <si>
    <t>098-933-3322</t>
  </si>
  <si>
    <t>月-金:8:30～12:00,14:00～17:30　土:8:30～13:00 日祝休診</t>
    <rPh sb="27" eb="28">
      <t>ド</t>
    </rPh>
    <rPh sb="40" eb="41">
      <t>ニチ</t>
    </rPh>
    <rPh sb="41" eb="42">
      <t>シュク</t>
    </rPh>
    <rPh sb="42" eb="44">
      <t>キュウシン</t>
    </rPh>
    <phoneticPr fontId="9"/>
  </si>
  <si>
    <t>https://www.sanai-okinawa.jp/(日本語)</t>
    <rPh sb="30" eb="33">
      <t>ニホンゴ</t>
    </rPh>
    <phoneticPr fontId="10"/>
  </si>
  <si>
    <t>眼科:EN</t>
    <rPh sb="0" eb="2">
      <t>ガンカ</t>
    </rPh>
    <phoneticPr fontId="9"/>
  </si>
  <si>
    <t>全診療時間DR.が対応</t>
    <rPh sb="0" eb="1">
      <t>ゼン</t>
    </rPh>
    <rPh sb="1" eb="3">
      <t>シンリョウ</t>
    </rPh>
    <rPh sb="3" eb="5">
      <t>ジカン</t>
    </rPh>
    <rPh sb="9" eb="11">
      <t>タイオウ</t>
    </rPh>
    <phoneticPr fontId="13"/>
  </si>
  <si>
    <t>産科婦人科　ゆいクリニック</t>
    <rPh sb="0" eb="2">
      <t>サンカ</t>
    </rPh>
    <rPh sb="2" eb="5">
      <t>フジンカ</t>
    </rPh>
    <phoneticPr fontId="10"/>
  </si>
  <si>
    <t>Obstetrics and Gynecology YUI Clinic</t>
  </si>
  <si>
    <t>904-2142</t>
  </si>
  <si>
    <t>沖縄市字登川2444-3</t>
    <rPh sb="0" eb="3">
      <t>オキナワシ</t>
    </rPh>
    <rPh sb="3" eb="4">
      <t>アザ</t>
    </rPh>
    <rPh sb="4" eb="6">
      <t>ノボリカワ</t>
    </rPh>
    <phoneticPr fontId="9"/>
  </si>
  <si>
    <t>2444-3 Noborikawa, Okinawa, 904-2142</t>
  </si>
  <si>
    <t>098-989-3801</t>
  </si>
  <si>
    <t>月･水･金:9:00-12:00　14：00-17：00
火：:9:00-12:00　
16：00-19：00
木・土：9:00-12:00</t>
    <rPh sb="2" eb="3">
      <t>スイ</t>
    </rPh>
    <rPh sb="29" eb="30">
      <t>カ</t>
    </rPh>
    <rPh sb="56" eb="57">
      <t>モク</t>
    </rPh>
    <rPh sb="58" eb="59">
      <t>ド</t>
    </rPh>
    <phoneticPr fontId="9"/>
  </si>
  <si>
    <t>http://www.yuiclinic.com/(日本語)
http://www.yuiclinic.com/en/（英語）</t>
    <rPh sb="60" eb="62">
      <t>エイゴ</t>
    </rPh>
    <phoneticPr fontId="9"/>
  </si>
  <si>
    <t>産科：EN
婦人科：EN</t>
    <rPh sb="0" eb="2">
      <t>サンカ</t>
    </rPh>
    <rPh sb="6" eb="9">
      <t>フジンカ</t>
    </rPh>
    <phoneticPr fontId="13"/>
  </si>
  <si>
    <t>診療時間　
EN</t>
    <rPh sb="0" eb="2">
      <t>シンリョウ</t>
    </rPh>
    <rPh sb="2" eb="4">
      <t>ジカン</t>
    </rPh>
    <phoneticPr fontId="13"/>
  </si>
  <si>
    <t>社会医療法人敬愛会 中頭病院</t>
    <rPh sb="0" eb="2">
      <t>シャカイ</t>
    </rPh>
    <rPh sb="2" eb="4">
      <t>イリョウ</t>
    </rPh>
    <rPh sb="4" eb="6">
      <t>ホウジン</t>
    </rPh>
    <rPh sb="6" eb="7">
      <t>ウヤマ</t>
    </rPh>
    <rPh sb="8" eb="9">
      <t>カイ</t>
    </rPh>
    <rPh sb="10" eb="11">
      <t>ナカ</t>
    </rPh>
    <rPh sb="11" eb="12">
      <t>アタマ</t>
    </rPh>
    <rPh sb="12" eb="14">
      <t>ビョウイン</t>
    </rPh>
    <phoneticPr fontId="10"/>
  </si>
  <si>
    <t>NAKAGAMI HOSPITAL</t>
  </si>
  <si>
    <t>904-2195</t>
  </si>
  <si>
    <t>沖縄県沖縄市字登川610番地</t>
    <rPh sb="3" eb="5">
      <t>オキナワ</t>
    </rPh>
    <rPh sb="7" eb="9">
      <t>ノボリカワ</t>
    </rPh>
    <rPh sb="12" eb="14">
      <t>バンチ</t>
    </rPh>
    <phoneticPr fontId="9"/>
  </si>
  <si>
    <t>610 Noborikawa, Okinawa, Okinawa 904-2195</t>
  </si>
  <si>
    <t>098-939-1300</t>
  </si>
  <si>
    <t>月-金:8:00-11:30,13:30-17:00(救急外来24時間対応)★土:8:00-11:30(救急外来24時間対応)</t>
    <phoneticPr fontId="9"/>
  </si>
  <si>
    <t>http://www.nakagami.or.jp/ (日本語)</t>
    <rPh sb="28" eb="31">
      <t>ニホンゴ</t>
    </rPh>
    <phoneticPr fontId="9"/>
  </si>
  <si>
    <t>救急科：EN内科：EN外科：EN小児科：EN皮膚科：EN脳神経外科：EN泌尿器科：EN整形外科：EN眼科：EN耳鼻咽喉科：EN産科：EN婦人科：ENその他：EN</t>
    <rPh sb="22" eb="24">
      <t>ヒフ</t>
    </rPh>
    <rPh sb="24" eb="25">
      <t>カ</t>
    </rPh>
    <rPh sb="50" eb="52">
      <t>ガンカ</t>
    </rPh>
    <rPh sb="55" eb="57">
      <t>ジビ</t>
    </rPh>
    <rPh sb="57" eb="60">
      <t>インコウカ</t>
    </rPh>
    <rPh sb="76" eb="77">
      <t>タ</t>
    </rPh>
    <phoneticPr fontId="13"/>
  </si>
  <si>
    <t>EN,ZH
KO,PT
ES,TH
(Be.Okinawa利用)</t>
    <rPh sb="29" eb="31">
      <t>リヨウ</t>
    </rPh>
    <phoneticPr fontId="10"/>
  </si>
  <si>
    <t>社会医療法人仁愛会 浦添総合病院</t>
    <rPh sb="0" eb="2">
      <t>シャカイ</t>
    </rPh>
    <rPh sb="2" eb="4">
      <t>イリョウ</t>
    </rPh>
    <rPh sb="4" eb="6">
      <t>ホウジン</t>
    </rPh>
    <rPh sb="6" eb="8">
      <t>ジンアイ</t>
    </rPh>
    <rPh sb="8" eb="9">
      <t>カイ</t>
    </rPh>
    <rPh sb="10" eb="12">
      <t>ウラソエ</t>
    </rPh>
    <rPh sb="12" eb="14">
      <t>ソウゴウ</t>
    </rPh>
    <rPh sb="14" eb="16">
      <t>ビョウイン</t>
    </rPh>
    <phoneticPr fontId="9"/>
  </si>
  <si>
    <t>Urasoe General Hospital</t>
  </si>
  <si>
    <t>901-2132</t>
  </si>
  <si>
    <t>沖縄県浦添市伊祖四丁目16番1号</t>
    <phoneticPr fontId="9"/>
  </si>
  <si>
    <t>4-16-1 Iso, Urasoe, Okinawa, 901-2132</t>
  </si>
  <si>
    <t>098-878-0231</t>
  </si>
  <si>
    <t>平日：午前 ８時２０分 ～ 午前１１時
午後 １時 ～ 午後４時
※各診療科によって異なります。
救急：24時間365日</t>
    <rPh sb="0" eb="2">
      <t>ヘイジツ</t>
    </rPh>
    <rPh sb="49" eb="51">
      <t>キュウキュウ</t>
    </rPh>
    <rPh sb="54" eb="56">
      <t>ジカン</t>
    </rPh>
    <rPh sb="59" eb="60">
      <t>ニチ</t>
    </rPh>
    <phoneticPr fontId="9"/>
  </si>
  <si>
    <t>http://www.jin-aikai.com</t>
  </si>
  <si>
    <t>救急科：EN、ZH、KO、ES、PT内科：EN、ZH、KO、ES、PT外科：EN、ZH、KO、ES、PT脳神経外科：EN、ZH、KO、ES、PT整形外科：EN、ZH、KO、ES、PT眼科：EN、ZH、KO、ES、PT耳鼻咽喉科：EN、ZH、KO、ES、PT歯科：EN、ZH、KO、ES、PTその他：EN、ZH、KO、ES、PT</t>
    <phoneticPr fontId="9"/>
  </si>
  <si>
    <t>DC・VISA・MASTER・JCB・AMEX・中国銀聯・デビットカード</t>
  </si>
  <si>
    <t>インバウンド緊急医療対応多言語コールセンター：24時間：英語EN、中国語ZH、韓国語KO、ポルトガル語PT、スペイン語ES、タイ語TH</t>
    <rPh sb="25" eb="27">
      <t>ジカン</t>
    </rPh>
    <rPh sb="28" eb="30">
      <t>エイゴ</t>
    </rPh>
    <rPh sb="33" eb="36">
      <t>チュウゴクゴ</t>
    </rPh>
    <rPh sb="39" eb="41">
      <t>カンコク</t>
    </rPh>
    <rPh sb="41" eb="42">
      <t>ゴ</t>
    </rPh>
    <rPh sb="50" eb="51">
      <t>ゴ</t>
    </rPh>
    <rPh sb="58" eb="59">
      <t>ゴ</t>
    </rPh>
    <rPh sb="64" eb="65">
      <t>ゴ</t>
    </rPh>
    <phoneticPr fontId="13"/>
  </si>
  <si>
    <t>タブレット端末による翻訳アプリ（NEC通訳クラウド）を使用。24時間：英語EN、中国語ZH、韓国語KO、ポルトガル語PT、スペイン語ES</t>
    <rPh sb="5" eb="7">
      <t>タンマツ</t>
    </rPh>
    <rPh sb="10" eb="12">
      <t>ホンヤク</t>
    </rPh>
    <rPh sb="27" eb="29">
      <t>シヨウ</t>
    </rPh>
    <rPh sb="32" eb="34">
      <t>ジカン</t>
    </rPh>
    <phoneticPr fontId="13"/>
  </si>
  <si>
    <t>中部徳洲会病院</t>
    <rPh sb="0" eb="2">
      <t>チュウブ</t>
    </rPh>
    <rPh sb="2" eb="5">
      <t>トクシュウカイ</t>
    </rPh>
    <rPh sb="5" eb="7">
      <t>ビョウイン</t>
    </rPh>
    <phoneticPr fontId="9"/>
  </si>
  <si>
    <t>Chubu Tokushukai Hospital</t>
  </si>
  <si>
    <t>901-2393</t>
  </si>
  <si>
    <t>沖縄県中頭郡北中城村字比嘉801番地</t>
    <phoneticPr fontId="9"/>
  </si>
  <si>
    <t>801 Higa, Kitanakagusuku-son, Nakagami-gun, Okinawa-ken, JAPAN</t>
    <phoneticPr fontId="1"/>
  </si>
  <si>
    <t>098-932-1110</t>
  </si>
  <si>
    <t>月-金:8:30-12:00,14:00-19:00(救急外来24時間対応)
★土:8:30-12:00(救急外来24時間対応)</t>
    <phoneticPr fontId="9"/>
  </si>
  <si>
    <t>http://www.cyutoku.or.jp/ (日本語)
http://www.cyutoku.or.jp/en/（英語）
http://www.cyutoku.or.jp/jiantizi/（中国語-簡体）
http://www.cyutoku.or.jp/zhengtizi/（中国語-繁体）
http://www.cyutoku.or.jp/kr/（韓国語）</t>
    <rPh sb="61" eb="63">
      <t>エイゴ</t>
    </rPh>
    <rPh sb="100" eb="103">
      <t>チュウゴクゴ</t>
    </rPh>
    <rPh sb="104" eb="106">
      <t>カンタイ</t>
    </rPh>
    <rPh sb="144" eb="147">
      <t>チュウゴクゴ</t>
    </rPh>
    <rPh sb="148" eb="150">
      <t>ハンタイ</t>
    </rPh>
    <rPh sb="181" eb="184">
      <t>カンコクゴ</t>
    </rPh>
    <phoneticPr fontId="9"/>
  </si>
  <si>
    <t>内科・循環器内科・脳神経外科・泌尿器科・
整形外科・歯科口腔外科・小児科・皮膚科・
外科・消化器内科・眼科
※対応外国語：EN,ZH,KO,ES,PT
※診療科によって受付時間が異るため、
事前にお問い合わせの上ご来院ください。</t>
    <rPh sb="56" eb="58">
      <t>タイオウ</t>
    </rPh>
    <rPh sb="58" eb="61">
      <t>ガイコクゴ</t>
    </rPh>
    <phoneticPr fontId="48"/>
  </si>
  <si>
    <t>JCB
AMERICAN EXPRESS
Diners Club
DISCOVER
MUFGCARD
DC
UFJCard
NICOS
Mastercard
VISA
AEON
OCS
中国銀聯</t>
    <phoneticPr fontId="1"/>
  </si>
  <si>
    <t>デビットカード
J‐Debit</t>
    <phoneticPr fontId="8"/>
  </si>
  <si>
    <t>月-金：8:30-17:00
土：8:30-12:00
:EN,ZH,KO</t>
    <rPh sb="0" eb="1">
      <t>ガツ</t>
    </rPh>
    <rPh sb="2" eb="3">
      <t>キム</t>
    </rPh>
    <rPh sb="15" eb="16">
      <t>ド</t>
    </rPh>
    <phoneticPr fontId="13"/>
  </si>
  <si>
    <t>通訳システムにて24時間
EN,ZH,KO,ES,PT</t>
    <rPh sb="0" eb="2">
      <t>ツウヤク</t>
    </rPh>
    <rPh sb="10" eb="12">
      <t>ジカン</t>
    </rPh>
    <phoneticPr fontId="13"/>
  </si>
  <si>
    <t>南部徳洲会病院</t>
    <rPh sb="0" eb="2">
      <t>ナンブ</t>
    </rPh>
    <rPh sb="2" eb="5">
      <t>トクシュウカイ</t>
    </rPh>
    <rPh sb="5" eb="7">
      <t>ビョウイン</t>
    </rPh>
    <phoneticPr fontId="9"/>
  </si>
  <si>
    <t>Nanbu Tokushukai Hospital</t>
  </si>
  <si>
    <t>901-0493</t>
  </si>
  <si>
    <t>沖縄県島尻郡八重瀬町字外間171番地1</t>
    <phoneticPr fontId="9"/>
  </si>
  <si>
    <t>171-1 Hokama, Yaese-cho, Shimajiri-gun, Okinawa, 901-0493</t>
    <phoneticPr fontId="1"/>
  </si>
  <si>
    <t>098-998-3221</t>
  </si>
  <si>
    <t>月-金:9:00-17:00★土:9:00-12:30</t>
    <phoneticPr fontId="9"/>
  </si>
  <si>
    <t>http://www.nantoku.org/section/</t>
    <phoneticPr fontId="9"/>
  </si>
  <si>
    <t>内科　 ・循環器科　 ・外科 ・呼吸器内科　 ・心臓血管外科　 ・産婦人科　 ・整形外科　 ・脳神経外科　 ・泌尿器科　 ・皮膚科 ・肛門外科　 ・放射線科　 ・麻酔科　 ・リハビリテーション科　 ・人工透析　・高気圧治療潜水外来　 ・耳鼻咽喉科　 ・眼科　 ・小児科　 ・歯科口腔外科　 ・救急科　 ・糖尿病外来　 ・SAS外来　 ・禁煙外来　 ・がんサポート外来
対応言語:EN,ZH</t>
    <rPh sb="184" eb="188">
      <t>タイオウゲンゴ</t>
    </rPh>
    <phoneticPr fontId="13"/>
  </si>
  <si>
    <t>DC、MASTERCARD,VISA,IEON,AMERICAN EXPRESS,JCB,MILLION CARD,UC,NICOS,OCS,UFJ CAED,UNIONPAY(銀聯)</t>
    <phoneticPr fontId="1"/>
  </si>
  <si>
    <t>月曜～金曜9:00-17:00
土曜8:30-12:30
EN:　ZH:</t>
    <rPh sb="0" eb="2">
      <t>ゲツヨウ</t>
    </rPh>
    <rPh sb="3" eb="5">
      <t>キンヨウ</t>
    </rPh>
    <phoneticPr fontId="13"/>
  </si>
  <si>
    <t>EN,ZH,KO,PT,TL,VI,ES,ID,TH,NE,FR,RU,HI,FA,MN,ミャンマー語
24時間</t>
    <rPh sb="50" eb="51">
      <t>ゴ</t>
    </rPh>
    <phoneticPr fontId="10"/>
  </si>
  <si>
    <t>EN,ZH,KO,PT,TL,VI,ES,ID,TH,NE,FR,RU,HI,FA,MN,ミャンマー語
24時間</t>
    <phoneticPr fontId="9"/>
  </si>
  <si>
    <t>牧港中央病院</t>
    <rPh sb="0" eb="2">
      <t>マキミナト</t>
    </rPh>
    <rPh sb="2" eb="4">
      <t>チュウオウ</t>
    </rPh>
    <rPh sb="4" eb="6">
      <t>ビョウイン</t>
    </rPh>
    <phoneticPr fontId="53"/>
  </si>
  <si>
    <t>Makiminato Chuo Hospital</t>
  </si>
  <si>
    <t>901-2131</t>
  </si>
  <si>
    <t>沖縄県浦添市牧港1199</t>
    <phoneticPr fontId="9"/>
  </si>
  <si>
    <t>1199 Makiminato, Urasoe, Okinawa, 901-2131</t>
  </si>
  <si>
    <t>098-877-0575</t>
  </si>
  <si>
    <t>月/火/水/金:8:30-12:00,13:00-17:00★木/土:8:30-12:00救急外来24時間対応</t>
    <phoneticPr fontId="9"/>
  </si>
  <si>
    <t>http://www.haku-ai.or.jp/ (日本語)★http://www.haku-ai.or.jp/index021.html (英語)</t>
    <phoneticPr fontId="9"/>
  </si>
  <si>
    <t>内科・循環器内科・心臓血管外科・人工透析内科・腎臓内科：EN, ZH,YUE</t>
    <rPh sb="0" eb="2">
      <t>ナイカ</t>
    </rPh>
    <rPh sb="3" eb="6">
      <t>ジュンカンキ</t>
    </rPh>
    <rPh sb="6" eb="8">
      <t>ナイカ</t>
    </rPh>
    <rPh sb="9" eb="11">
      <t>シンゾウ</t>
    </rPh>
    <rPh sb="11" eb="13">
      <t>ケッカン</t>
    </rPh>
    <rPh sb="13" eb="15">
      <t>ゲカ</t>
    </rPh>
    <rPh sb="16" eb="20">
      <t>ジンコウトウセキ</t>
    </rPh>
    <rPh sb="20" eb="22">
      <t>ナイカ</t>
    </rPh>
    <rPh sb="23" eb="25">
      <t>ジンゾウ</t>
    </rPh>
    <rPh sb="25" eb="27">
      <t>ナイカ</t>
    </rPh>
    <phoneticPr fontId="13"/>
  </si>
  <si>
    <t xml:space="preserve">EN,ZH
月火水金8:30~17:30、木土8:30~12:30
その他日時電話対応可
</t>
    <phoneticPr fontId="1"/>
  </si>
  <si>
    <t>EN,ZH 24時間</t>
    <rPh sb="8" eb="10">
      <t>ジカン</t>
    </rPh>
    <phoneticPr fontId="1"/>
  </si>
  <si>
    <t xml:space="preserve">EN,ZH,
24時間
</t>
    <rPh sb="9" eb="11">
      <t>ジカン</t>
    </rPh>
    <phoneticPr fontId="1"/>
  </si>
  <si>
    <t>EN,ZH,KO,ES,FR,TL,NE,その他希少言語問い合わせのうえ要予約
24時間</t>
    <rPh sb="42" eb="44">
      <t>ジカン</t>
    </rPh>
    <phoneticPr fontId="9"/>
  </si>
  <si>
    <t>琉球大学病院</t>
    <rPh sb="0" eb="4">
      <t>リュウキュウダイガク</t>
    </rPh>
    <rPh sb="4" eb="6">
      <t>ビョウイン</t>
    </rPh>
    <phoneticPr fontId="10"/>
  </si>
  <si>
    <t>University of the Ryukyus Hospital</t>
  </si>
  <si>
    <t>903-0215</t>
    <phoneticPr fontId="1"/>
  </si>
  <si>
    <t>沖縄県中頭郡西原町字上原207番地</t>
    <phoneticPr fontId="9"/>
  </si>
  <si>
    <t>207 Uehara, Nishihara-ho, Okinawa, JAPAN 903-0215</t>
    <phoneticPr fontId="1"/>
  </si>
  <si>
    <t>098-895-3331</t>
  </si>
  <si>
    <t>http://www.hosp.u-ryukyu.ac.jp/
（日本語）
https://communit.skr.u-ryukyu.ac.jp/en/
（英語）</t>
    <phoneticPr fontId="10"/>
  </si>
  <si>
    <t>内科、外科、脳神経外科、整形外科、形成外科、産科婦人科、小児科、皮膚科、腎泌尿器外科、耳鼻咽喉科、眼科、精神科神経科、認知症疾患医療センター、放射線科、麻酔科、歯科口腔外科、リハビリテーション部、高気圧治療部、血液浄化療法部、地域医療部、総合診療センター、がんセンター、救急部 
言語：EN,ZH,KO,RU,ID,ES,PT,MN,FR,FA,TL,NE,VI,TH,HI
※通訳は遠隔通訳となります。</t>
    <phoneticPr fontId="10"/>
  </si>
  <si>
    <t>VISA、MASTER、AMEX、Diners Club、JCB、DC、MUFG、UFJ、NICOS(※MUFG、UFJ、NICOSは窓口のみ対応可)</t>
    <rPh sb="67" eb="69">
      <t>マドグチ</t>
    </rPh>
    <rPh sb="71" eb="73">
      <t>タイオウ</t>
    </rPh>
    <rPh sb="73" eb="74">
      <t>カ</t>
    </rPh>
    <phoneticPr fontId="1"/>
  </si>
  <si>
    <t>デビットカード,各携帯キャリア決済又は口座振替での医療費あと払い</t>
    <rPh sb="8" eb="9">
      <t>カク</t>
    </rPh>
    <rPh sb="9" eb="11">
      <t>ケイタイ</t>
    </rPh>
    <rPh sb="15" eb="17">
      <t>ケッサイ</t>
    </rPh>
    <rPh sb="17" eb="18">
      <t>マタ</t>
    </rPh>
    <rPh sb="19" eb="21">
      <t>コウザ</t>
    </rPh>
    <rPh sb="21" eb="23">
      <t>フリカエ</t>
    </rPh>
    <rPh sb="25" eb="27">
      <t>イリョウ</t>
    </rPh>
    <rPh sb="27" eb="28">
      <t>ヒ</t>
    </rPh>
    <rPh sb="30" eb="31">
      <t>バラ</t>
    </rPh>
    <phoneticPr fontId="1"/>
  </si>
  <si>
    <t>医療通訳サービスMELON
24時間対応。EN,ZH,KO,PT,ES,VI,TH,RU,TL,NE</t>
    <rPh sb="0" eb="2">
      <t>イリョウ</t>
    </rPh>
    <rPh sb="2" eb="4">
      <t>ツウヤク</t>
    </rPh>
    <rPh sb="16" eb="18">
      <t>ジカン</t>
    </rPh>
    <rPh sb="18" eb="20">
      <t>タイオウ</t>
    </rPh>
    <phoneticPr fontId="1"/>
  </si>
  <si>
    <t>沖縄県インバウンド医療通訳コールセンターのサービス内容/24H</t>
    <rPh sb="0" eb="3">
      <t>オキナワケン</t>
    </rPh>
    <rPh sb="9" eb="11">
      <t>イリョウ</t>
    </rPh>
    <rPh sb="11" eb="13">
      <t>ツウヤク</t>
    </rPh>
    <rPh sb="25" eb="27">
      <t>ナイヨウ</t>
    </rPh>
    <phoneticPr fontId="9"/>
  </si>
  <si>
    <t>47沖縄県</t>
  </si>
  <si>
    <t>地方独立行政法人　那覇市立病院</t>
    <phoneticPr fontId="46"/>
  </si>
  <si>
    <r>
      <t xml:space="preserve">Naha </t>
    </r>
    <r>
      <rPr>
        <sz val="11"/>
        <color theme="1"/>
        <rFont val="ＭＳ Ｐゴシック"/>
        <family val="3"/>
        <charset val="128"/>
      </rPr>
      <t>C</t>
    </r>
    <r>
      <rPr>
        <sz val="11"/>
        <color theme="1"/>
        <rFont val="ＭＳ Ｐゴシック"/>
        <family val="2"/>
        <charset val="128"/>
      </rPr>
      <t xml:space="preserve">ity </t>
    </r>
    <r>
      <rPr>
        <sz val="11"/>
        <color theme="1"/>
        <rFont val="ＭＳ Ｐゴシック"/>
        <family val="3"/>
        <charset val="128"/>
      </rPr>
      <t>H</t>
    </r>
    <r>
      <rPr>
        <sz val="11"/>
        <color theme="1"/>
        <rFont val="ＭＳ Ｐゴシック"/>
        <family val="2"/>
        <charset val="128"/>
      </rPr>
      <t>ospital</t>
    </r>
    <phoneticPr fontId="1"/>
  </si>
  <si>
    <t>902-8511</t>
    <phoneticPr fontId="1"/>
  </si>
  <si>
    <t>沖縄県那覇市古島2丁目31番地1</t>
    <rPh sb="0" eb="3">
      <t>オキナワケン</t>
    </rPh>
    <rPh sb="9" eb="11">
      <t>チョウメ</t>
    </rPh>
    <rPh sb="13" eb="15">
      <t>バンチ</t>
    </rPh>
    <phoneticPr fontId="1"/>
  </si>
  <si>
    <t xml:space="preserve">2-31-1 Furujima Naha-City Okinawa 902-8511, JAPAN </t>
    <phoneticPr fontId="1"/>
  </si>
  <si>
    <t>098-884-5111</t>
    <phoneticPr fontId="1"/>
  </si>
  <si>
    <t>月-金：8:00-16:00（救急外来24時間対応)
土日・祝日：救急外来24時間対応</t>
    <rPh sb="0" eb="1">
      <t>ツキ</t>
    </rPh>
    <rPh sb="2" eb="3">
      <t>キン</t>
    </rPh>
    <rPh sb="15" eb="17">
      <t>キュウキュウ</t>
    </rPh>
    <rPh sb="17" eb="19">
      <t>ガイライ</t>
    </rPh>
    <rPh sb="21" eb="23">
      <t>ジカン</t>
    </rPh>
    <rPh sb="23" eb="25">
      <t>タイオウ</t>
    </rPh>
    <rPh sb="27" eb="29">
      <t>ドニチ</t>
    </rPh>
    <rPh sb="30" eb="32">
      <t>シュクジツ</t>
    </rPh>
    <rPh sb="33" eb="35">
      <t>キュウキュウ</t>
    </rPh>
    <rPh sb="35" eb="37">
      <t>ガイライ</t>
    </rPh>
    <rPh sb="39" eb="41">
      <t>ジカン</t>
    </rPh>
    <rPh sb="41" eb="43">
      <t>タイオウ</t>
    </rPh>
    <phoneticPr fontId="1"/>
  </si>
  <si>
    <t>https://www.nahacity-hospital.jp/</t>
    <phoneticPr fontId="1"/>
  </si>
  <si>
    <t>内科、小児科、精神科、外科、整形外科、脳神経外科、皮膚科、泌尿器科、産婦人科、眼科、耳鼻いんこう科、救急科、リハビリテーション科、病理診断科、放射線科、麻酔科、歯科口腔外科、脳神経内科、形成外科
※医療通訳タブレット対応言語：EN,ZH,KO,PT,ES,VI,TH,RU,TL,NE,ID,HI,FR,DE,IT,MS,MY,KM,MN,FA</t>
    <rPh sb="0" eb="2">
      <t>ナイカ</t>
    </rPh>
    <rPh sb="3" eb="6">
      <t>ショウニカ</t>
    </rPh>
    <rPh sb="7" eb="10">
      <t>セイシンカ</t>
    </rPh>
    <rPh sb="11" eb="13">
      <t>ゲカ</t>
    </rPh>
    <rPh sb="14" eb="18">
      <t>セイケイゲカ</t>
    </rPh>
    <rPh sb="19" eb="24">
      <t>ノウシンケイゲカ</t>
    </rPh>
    <rPh sb="25" eb="28">
      <t>ヒフカ</t>
    </rPh>
    <rPh sb="29" eb="33">
      <t>ヒニョウキカ</t>
    </rPh>
    <rPh sb="34" eb="38">
      <t>サンフジンカ</t>
    </rPh>
    <rPh sb="39" eb="41">
      <t>ガンカ</t>
    </rPh>
    <rPh sb="42" eb="44">
      <t>ジビ</t>
    </rPh>
    <rPh sb="48" eb="49">
      <t>カ</t>
    </rPh>
    <rPh sb="50" eb="53">
      <t>キュウキュウカ</t>
    </rPh>
    <rPh sb="63" eb="64">
      <t>カ</t>
    </rPh>
    <rPh sb="65" eb="70">
      <t>ビョウリシンダンカ</t>
    </rPh>
    <rPh sb="71" eb="75">
      <t>ホウシャセンカ</t>
    </rPh>
    <rPh sb="76" eb="78">
      <t>マスイ</t>
    </rPh>
    <rPh sb="78" eb="79">
      <t>カ</t>
    </rPh>
    <rPh sb="80" eb="86">
      <t>シカコウクウゲカ</t>
    </rPh>
    <rPh sb="87" eb="92">
      <t>ノウシンケイナイカ</t>
    </rPh>
    <rPh sb="93" eb="97">
      <t>ケイセイゲカ</t>
    </rPh>
    <rPh sb="99" eb="101">
      <t>イリョウ</t>
    </rPh>
    <rPh sb="108" eb="110">
      <t>タイオウ</t>
    </rPh>
    <rPh sb="110" eb="112">
      <t>ゲンゴ</t>
    </rPh>
    <phoneticPr fontId="1"/>
  </si>
  <si>
    <t>JCB
AMERICAN EXPRESS
Diners Club
DISCOVER
MUFGCARD
DC
UFJCard
NICOS
Mastercard
VISA
OCS
UCCARD</t>
    <phoneticPr fontId="1"/>
  </si>
  <si>
    <t>月～金8:30～17:00
EN, ZH</t>
    <rPh sb="0" eb="1">
      <t>ゲツ</t>
    </rPh>
    <rPh sb="2" eb="3">
      <t>キン</t>
    </rPh>
    <phoneticPr fontId="1"/>
  </si>
  <si>
    <t>月～金8:30～17:00
EN, ZH</t>
    <phoneticPr fontId="13"/>
  </si>
  <si>
    <t>医療通訳タブレット/24時間　EN,ZH,KO,PT,ES,VI,TH,RU,TL,NE,ID,HI,FR,DE,IT,MS,MY,KM,MN,FA</t>
    <rPh sb="0" eb="2">
      <t>イリョウ</t>
    </rPh>
    <rPh sb="2" eb="4">
      <t>ツウヤク</t>
    </rPh>
    <rPh sb="12" eb="14">
      <t>ジカン</t>
    </rPh>
    <phoneticPr fontId="1"/>
  </si>
  <si>
    <t>・おきなわ医療通訳サポー トセンターサービス内容 /24H・ポケトーク</t>
    <rPh sb="22" eb="24">
      <t>ナイヨウ</t>
    </rPh>
    <phoneticPr fontId="9"/>
  </si>
  <si>
    <t>総合病院　岡山協立病院</t>
    <rPh sb="0" eb="2">
      <t>ソウゴウ</t>
    </rPh>
    <rPh sb="2" eb="4">
      <t>ビョウイン</t>
    </rPh>
    <rPh sb="5" eb="11">
      <t>オカヤマキョウリツビョウイン</t>
    </rPh>
    <phoneticPr fontId="5"/>
  </si>
  <si>
    <t>Okayama Kyoritsu General Hospital</t>
    <phoneticPr fontId="1"/>
  </si>
  <si>
    <t>703-8288</t>
    <phoneticPr fontId="1"/>
  </si>
  <si>
    <t>8-10 Akasaka-honmachi, Naka Ward, Okayama City, Okayama, 703-8288</t>
  </si>
  <si>
    <t>086-272-2121</t>
  </si>
  <si>
    <t>月-土8:30-11:00　水のみ16:30-18:30（救急外来24時間対応）
日・祝：救急外来24時間対応</t>
    <rPh sb="0" eb="1">
      <t>ゲツ</t>
    </rPh>
    <rPh sb="2" eb="3">
      <t>ド</t>
    </rPh>
    <rPh sb="14" eb="15">
      <t>スイ</t>
    </rPh>
    <rPh sb="29" eb="33">
      <t>キュウキュウガイライ</t>
    </rPh>
    <rPh sb="35" eb="37">
      <t>ジカン</t>
    </rPh>
    <rPh sb="37" eb="39">
      <t>タイオウ</t>
    </rPh>
    <rPh sb="41" eb="42">
      <t>ニチ</t>
    </rPh>
    <rPh sb="43" eb="44">
      <t>シュク</t>
    </rPh>
    <rPh sb="45" eb="47">
      <t>キュウキュウ</t>
    </rPh>
    <rPh sb="47" eb="49">
      <t>ガイライ</t>
    </rPh>
    <rPh sb="51" eb="53">
      <t>ジカン</t>
    </rPh>
    <rPh sb="53" eb="55">
      <t>タイオウ</t>
    </rPh>
    <phoneticPr fontId="5"/>
  </si>
  <si>
    <t>https://okayama-kyoritsu.jp/index.html（日本語）</t>
    <rPh sb="39" eb="42">
      <t>ニホンゴ</t>
    </rPh>
    <phoneticPr fontId="5"/>
  </si>
  <si>
    <t xml:space="preserve">救急科：EN　内科：EN　総合診療科：EN　外科：EN　小児科：EN　皮膚科：EN　整形外科：EN　心療科：EN　疼痛治療科：EN　泌尿器科：EN
</t>
    <rPh sb="0" eb="3">
      <t>キュウキュウカ</t>
    </rPh>
    <rPh sb="7" eb="9">
      <t>ナイカ</t>
    </rPh>
    <rPh sb="13" eb="18">
      <t>ソウゴウシンリョウカ</t>
    </rPh>
    <rPh sb="22" eb="24">
      <t>ゲカ</t>
    </rPh>
    <rPh sb="28" eb="31">
      <t>ショウニカ</t>
    </rPh>
    <rPh sb="35" eb="38">
      <t>ヒフカ</t>
    </rPh>
    <rPh sb="42" eb="46">
      <t>セイケイゲカ</t>
    </rPh>
    <rPh sb="50" eb="53">
      <t>シンリョウカ</t>
    </rPh>
    <rPh sb="57" eb="62">
      <t>トウツウチリョウカ</t>
    </rPh>
    <rPh sb="66" eb="70">
      <t>ヒニョウキカ</t>
    </rPh>
    <phoneticPr fontId="5"/>
  </si>
  <si>
    <t>JCB、VISA、MASTER、AMEX、DISCOVER、DinersClub（外来窓口はタッチ決済可）</t>
    <rPh sb="41" eb="45">
      <t>ガイライマドグチ</t>
    </rPh>
    <rPh sb="49" eb="51">
      <t>ケッサイ</t>
    </rPh>
    <rPh sb="51" eb="52">
      <t>カ</t>
    </rPh>
    <phoneticPr fontId="5"/>
  </si>
  <si>
    <t>二次救急医療機関</t>
    <rPh sb="0" eb="8">
      <t>ニジキュウキュウイリョウキカン</t>
    </rPh>
    <phoneticPr fontId="5"/>
  </si>
  <si>
    <t>市立千歳市民病院</t>
    <rPh sb="0" eb="2">
      <t>シリツ</t>
    </rPh>
    <rPh sb="2" eb="4">
      <t>チトセ</t>
    </rPh>
    <rPh sb="4" eb="6">
      <t>シミン</t>
    </rPh>
    <rPh sb="6" eb="8">
      <t>ビョウイン</t>
    </rPh>
    <phoneticPr fontId="1"/>
  </si>
  <si>
    <t>Chitose City Hospital</t>
    <phoneticPr fontId="1"/>
  </si>
  <si>
    <t>066-8550</t>
  </si>
  <si>
    <t>北海道千歳市北光2丁目１－１</t>
    <rPh sb="0" eb="3">
      <t>ホッカイドウ</t>
    </rPh>
    <rPh sb="3" eb="6">
      <t>チトセシ</t>
    </rPh>
    <rPh sb="6" eb="8">
      <t>ホッコウ</t>
    </rPh>
    <rPh sb="9" eb="11">
      <t>チョウメ</t>
    </rPh>
    <phoneticPr fontId="1"/>
  </si>
  <si>
    <t>2-1-1,Hokko,Chitose-shi, Hokkaido prefecture,066-8550</t>
  </si>
  <si>
    <t>0123-24-3000</t>
  </si>
  <si>
    <t xml:space="preserve">月-金8：00～
※受付時間は診療科によって異なります。
</t>
    <rPh sb="0" eb="1">
      <t>ゲツ</t>
    </rPh>
    <rPh sb="2" eb="3">
      <t>キン</t>
    </rPh>
    <rPh sb="10" eb="12">
      <t>ウケツケ</t>
    </rPh>
    <rPh sb="12" eb="14">
      <t>ジカン</t>
    </rPh>
    <rPh sb="15" eb="17">
      <t>シンリョウ</t>
    </rPh>
    <rPh sb="17" eb="18">
      <t>カ</t>
    </rPh>
    <rPh sb="22" eb="23">
      <t>コト</t>
    </rPh>
    <phoneticPr fontId="1"/>
  </si>
  <si>
    <t>https://chitose-shimin-hospital.jp/index.php
（日本語）</t>
    <rPh sb="46" eb="49">
      <t>ニホンゴ</t>
    </rPh>
    <phoneticPr fontId="1"/>
  </si>
  <si>
    <t>JCB、VISA、MASTER、AMEX、S-CORT、DniersClub、NISSENREN、UnionPay、DISCOVER</t>
  </si>
  <si>
    <t>EN、ZH、KO、VI、NE、TL、ES、PT、ID、IT、FR、DE、RU、TH、MS、MY（ミャンマー語）KM　365日24時間</t>
    <phoneticPr fontId="1"/>
  </si>
  <si>
    <t>EN、ZH、KO、TH、FR、ES、ID、VI、MY(ミャンマー語）、RU、MS、DE、NE、pt-BR(ポルトガル語（ブラジル））、PT　365日24時間</t>
    <phoneticPr fontId="1"/>
  </si>
  <si>
    <t>広島県三原市東町2丁目7番1号</t>
    <phoneticPr fontId="1"/>
  </si>
  <si>
    <t>469-3 Numakumacho Nakasanna, Fukuyama, Hiroshima, 720-0402</t>
    <phoneticPr fontId="1"/>
  </si>
  <si>
    <t>地方独立行政法人広島県立病院機構県立二葉の里病院</t>
    <rPh sb="0" eb="4">
      <t>チホウドクリツ</t>
    </rPh>
    <rPh sb="4" eb="8">
      <t>ギョウセイホウジン</t>
    </rPh>
    <rPh sb="8" eb="16">
      <t>ヒロシマケンリツビョウインキコウ</t>
    </rPh>
    <rPh sb="16" eb="18">
      <t>ケンリツ</t>
    </rPh>
    <rPh sb="18" eb="20">
      <t>フタバ</t>
    </rPh>
    <rPh sb="21" eb="22">
      <t>サト</t>
    </rPh>
    <rPh sb="22" eb="24">
      <t>ビョウイン</t>
    </rPh>
    <phoneticPr fontId="13"/>
  </si>
  <si>
    <t>Hiroshima Prefectural Hospital Organization Futabanosato Prefectural Hospital</t>
    <phoneticPr fontId="1"/>
  </si>
  <si>
    <t>RED MAPLE CLINIC by Dr.Kurenai</t>
    <phoneticPr fontId="1"/>
  </si>
  <si>
    <t>RED MAPLE CLINIC by Dr.Kurenai</t>
  </si>
  <si>
    <t>030-0843</t>
    <phoneticPr fontId="1"/>
  </si>
  <si>
    <t>青森県青森市浜田玉川168-55</t>
    <rPh sb="0" eb="2">
      <t>アオモリ</t>
    </rPh>
    <rPh sb="2" eb="3">
      <t>ケン</t>
    </rPh>
    <rPh sb="3" eb="6">
      <t>アオモリシ</t>
    </rPh>
    <rPh sb="6" eb="8">
      <t>ハマダ</t>
    </rPh>
    <rPh sb="8" eb="10">
      <t>タマガワ</t>
    </rPh>
    <phoneticPr fontId="13"/>
  </si>
  <si>
    <t>168-55, tamakawa hamada, aomori-shi, Aomori prefecture</t>
    <phoneticPr fontId="1"/>
  </si>
  <si>
    <t>050-1722-9147</t>
    <phoneticPr fontId="1"/>
  </si>
  <si>
    <t>8:00-22:00</t>
    <phoneticPr fontId="13"/>
  </si>
  <si>
    <t>https://redmapleclinic.com/（日本語）
https://redmapleclinic.com/home-en-2/（英語）
https://redmapleclinic.com/homech/（中国語）
https://redmapleclinic.com/homeko/（韓国語）</t>
    <rPh sb="28" eb="31">
      <t>ニホンゴ</t>
    </rPh>
    <rPh sb="71" eb="73">
      <t>エイゴ</t>
    </rPh>
    <rPh sb="110" eb="113">
      <t>チュウゴクゴ</t>
    </rPh>
    <rPh sb="150" eb="152">
      <t>カンコク</t>
    </rPh>
    <phoneticPr fontId="1"/>
  </si>
  <si>
    <t>内科：EN, ZH, KO
美容皮膚科：EN, ZH, KO</t>
    <rPh sb="0" eb="2">
      <t>ナイカ</t>
    </rPh>
    <rPh sb="14" eb="16">
      <t>ビヨウ</t>
    </rPh>
    <rPh sb="16" eb="18">
      <t>ヒフ</t>
    </rPh>
    <phoneticPr fontId="13"/>
  </si>
  <si>
    <t>各種QRコード決済：PayPay, d払い, Alipayなど
各種電子マネー決済：suica, nanaco, 楽天Edyなど</t>
    <rPh sb="0" eb="2">
      <t>カクシュ</t>
    </rPh>
    <rPh sb="7" eb="9">
      <t>ケッサイ</t>
    </rPh>
    <rPh sb="19" eb="20">
      <t>ハラ</t>
    </rPh>
    <rPh sb="32" eb="34">
      <t>カクシュ</t>
    </rPh>
    <rPh sb="34" eb="36">
      <t>デンシ</t>
    </rPh>
    <rPh sb="39" eb="41">
      <t>ケッサイ</t>
    </rPh>
    <rPh sb="57" eb="59">
      <t>ラクテン</t>
    </rPh>
    <phoneticPr fontId="1"/>
  </si>
  <si>
    <t>金, 土, 日, 祝日
8:00-22:00</t>
    <rPh sb="0" eb="1">
      <t>キン</t>
    </rPh>
    <rPh sb="3" eb="4">
      <t>ド</t>
    </rPh>
    <rPh sb="6" eb="7">
      <t>ニチ</t>
    </rPh>
    <rPh sb="9" eb="11">
      <t>シュクジツ</t>
    </rPh>
    <phoneticPr fontId="1"/>
  </si>
  <si>
    <t>医療法人社団とりの森デンタルケア</t>
    <rPh sb="0" eb="2">
      <t>イリョウ</t>
    </rPh>
    <rPh sb="2" eb="4">
      <t>ホウジン</t>
    </rPh>
    <rPh sb="4" eb="6">
      <t>シャダン</t>
    </rPh>
    <rPh sb="9" eb="10">
      <t>モリ</t>
    </rPh>
    <phoneticPr fontId="9"/>
  </si>
  <si>
    <t>Torinomori Dental Care, Medical corporation</t>
    <phoneticPr fontId="9"/>
  </si>
  <si>
    <t>373-0062</t>
    <phoneticPr fontId="9"/>
  </si>
  <si>
    <t>271-1 Toriyama Nakacho, Ota City, Gunma Prefecture</t>
    <phoneticPr fontId="9"/>
  </si>
  <si>
    <t>0276-25-7191</t>
    <phoneticPr fontId="9"/>
  </si>
  <si>
    <t>月火水金土:9:00-17:00（日・木・祝日休診）</t>
    <rPh sb="0" eb="1">
      <t>ゲツ</t>
    </rPh>
    <rPh sb="1" eb="2">
      <t>カ</t>
    </rPh>
    <rPh sb="2" eb="3">
      <t>スイ</t>
    </rPh>
    <rPh sb="3" eb="4">
      <t>キン</t>
    </rPh>
    <rPh sb="4" eb="5">
      <t>ド</t>
    </rPh>
    <rPh sb="17" eb="18">
      <t>ニチ</t>
    </rPh>
    <rPh sb="19" eb="20">
      <t>モク</t>
    </rPh>
    <rPh sb="21" eb="23">
      <t>シュクジツ</t>
    </rPh>
    <rPh sb="23" eb="25">
      <t>キュウシン</t>
    </rPh>
    <phoneticPr fontId="9"/>
  </si>
  <si>
    <t>https://torinomori.jp/(日本語)、https://torinomori.jp/en/ (英語)</t>
    <phoneticPr fontId="1"/>
  </si>
  <si>
    <t>歯科：英、ポルトガル、スペイン</t>
    <rPh sb="0" eb="2">
      <t>シカ</t>
    </rPh>
    <rPh sb="3" eb="4">
      <t>エイ</t>
    </rPh>
    <phoneticPr fontId="9"/>
  </si>
  <si>
    <t>isa, Mastercard, JCB, American Express</t>
    <phoneticPr fontId="9"/>
  </si>
  <si>
    <t>英、ポルトガル、スペイン／月火水金土9:00-17:00</t>
    <rPh sb="0" eb="1">
      <t>エイ</t>
    </rPh>
    <rPh sb="13" eb="14">
      <t>ゲツ</t>
    </rPh>
    <rPh sb="14" eb="15">
      <t>カ</t>
    </rPh>
    <rPh sb="15" eb="16">
      <t>スイ</t>
    </rPh>
    <rPh sb="16" eb="17">
      <t>キン</t>
    </rPh>
    <rPh sb="17" eb="18">
      <t>ド</t>
    </rPh>
    <phoneticPr fontId="1"/>
  </si>
  <si>
    <t>英、ポルトガル、スペイン／月火水金土9:00-17:00</t>
    <phoneticPr fontId="1"/>
  </si>
  <si>
    <t>翻訳端末の利用：英、中、韓</t>
    <rPh sb="0" eb="2">
      <t>ホンヤク</t>
    </rPh>
    <rPh sb="2" eb="4">
      <t>タンマツ</t>
    </rPh>
    <rPh sb="5" eb="7">
      <t>リヨウ</t>
    </rPh>
    <rPh sb="8" eb="9">
      <t>エイ</t>
    </rPh>
    <rPh sb="10" eb="11">
      <t>チュウ</t>
    </rPh>
    <rPh sb="12" eb="13">
      <t>カン</t>
    </rPh>
    <phoneticPr fontId="9"/>
  </si>
  <si>
    <t>内科、整形外科、皮膚科（木）、泌尿器科（月PM・土）
（翻訳機械(ポケトーク）を使っての対応、日本語対応可能な通訳者等の同席が望ましい）</t>
    <rPh sb="0" eb="2">
      <t>ナイカ</t>
    </rPh>
    <rPh sb="3" eb="7">
      <t>セイケイゲカ</t>
    </rPh>
    <rPh sb="8" eb="11">
      <t>ヒフカ</t>
    </rPh>
    <rPh sb="12" eb="13">
      <t>モク</t>
    </rPh>
    <rPh sb="15" eb="19">
      <t>ヒニョウキカ</t>
    </rPh>
    <rPh sb="20" eb="21">
      <t>ゲツ</t>
    </rPh>
    <rPh sb="24" eb="25">
      <t>ド</t>
    </rPh>
    <rPh sb="28" eb="32">
      <t>ホンヤクキカイ</t>
    </rPh>
    <rPh sb="40" eb="41">
      <t>ツカ</t>
    </rPh>
    <rPh sb="44" eb="46">
      <t>タイオウ</t>
    </rPh>
    <rPh sb="47" eb="50">
      <t>ニホンゴ</t>
    </rPh>
    <rPh sb="50" eb="52">
      <t>タイオウ</t>
    </rPh>
    <rPh sb="52" eb="54">
      <t>カノウ</t>
    </rPh>
    <rPh sb="55" eb="57">
      <t>ツウヤク</t>
    </rPh>
    <rPh sb="57" eb="58">
      <t>シャ</t>
    </rPh>
    <rPh sb="58" eb="59">
      <t>ナド</t>
    </rPh>
    <rPh sb="60" eb="62">
      <t>ドウセキ</t>
    </rPh>
    <rPh sb="63" eb="64">
      <t>ノゾ</t>
    </rPh>
    <phoneticPr fontId="1"/>
  </si>
  <si>
    <t>【対応診療科】内科、循環器内科、呼吸器内科、消化器内科、腫瘍内科、小児科、精神科、外科、整形外科、脳神経外科、泌尿器科、眼科、婦人科、耳鼻咽喉科、皮膚科、放射線科、救急科、血液内科、内分泌・糖尿病内科、腎臓・透析内科、脳神経内科、緩和ケア内科、肝胆膵内科、心臓血管外科、乳腺外科、呼吸器外科、形成外科、消化器外科、リウマチ内科、リハビリテーション科、麻酔科、病理診断科、歯科口腔外科、乳腺内科、肝胆膵外科
【対応外国語】日本語・英語・中国語・韓国語・タイ語・フランス語・インドネシア語・ベトナム語・スペイン語・ミャンマー語・フィリピン語・ブラジルポルトガル語・クメール語・ネパール語・モンゴル語・ウクライナ語</t>
    <rPh sb="1" eb="6">
      <t>タイオウシンリョウカ</t>
    </rPh>
    <rPh sb="204" eb="206">
      <t>タイオウ</t>
    </rPh>
    <rPh sb="206" eb="209">
      <t>ガイコクゴ</t>
    </rPh>
    <rPh sb="210" eb="213">
      <t>ニホンゴ</t>
    </rPh>
    <rPh sb="214" eb="216">
      <t>エイゴ</t>
    </rPh>
    <rPh sb="217" eb="220">
      <t>チュウゴクゴ</t>
    </rPh>
    <rPh sb="221" eb="224">
      <t>カンコクゴ</t>
    </rPh>
    <rPh sb="227" eb="228">
      <t>ゴ</t>
    </rPh>
    <rPh sb="233" eb="234">
      <t>ゴ</t>
    </rPh>
    <rPh sb="241" eb="242">
      <t>ゴ</t>
    </rPh>
    <rPh sb="247" eb="248">
      <t>ゴ</t>
    </rPh>
    <rPh sb="253" eb="254">
      <t>ゴ</t>
    </rPh>
    <rPh sb="260" eb="261">
      <t>ゴ</t>
    </rPh>
    <rPh sb="267" eb="268">
      <t>ゴ</t>
    </rPh>
    <rPh sb="278" eb="279">
      <t>ゴ</t>
    </rPh>
    <rPh sb="284" eb="285">
      <t>ゴ</t>
    </rPh>
    <rPh sb="290" eb="291">
      <t>ゴ</t>
    </rPh>
    <rPh sb="296" eb="297">
      <t>ゴ</t>
    </rPh>
    <rPh sb="303" eb="304">
      <t>ゴ</t>
    </rPh>
    <phoneticPr fontId="1"/>
  </si>
  <si>
    <t>内科・外科・整形外科・皮膚科　EN:英語 ZH:中国語 KO:韓国語 RU:ロシア語 ID:インドネシア語 MS:マレー語 ES:スペイン語 PT:ポルトガル語 FR:フランス語 DE:ドイツ語 FA:ペルシャ語 NE:ネパール語 VI:ベトナム語 TH:タイ語 PO:ポーランド語 RO:ルーマニア語 SI:シンハラ語HI:ヒンディー語 IT:イタリア語 KM:クメール語 AR:アラビア語IS:アイスランド語AF:アフリカーンス語AM:アムハラ語SQ:アルバニア語UK:ウクライナ語UZ:ウズベク語UR:ウルドゥー語NL:オランダ語GL:ガリシア語KN:カンナダ語EL:ギリシャ語HR:クロアチア語JV:ジャワ語SN:スウェーデン語ZU:ズールー語SK:スロバキア語SL:スロベニア語SW:スワヒリ語SU:スンダ語SR:セルビア語SO:ソマリ語TA:タミル語CS:チェコ語ＴＥ:テルグ語ＤＡ:デンマーク語ＴＲ:トルコ語NＯ:ノルウェー語ＨＵ:ハンガリー語ＦＩ:フィンランド語ＢＧ:ブルガリア語ＨＥ:ヘブライ語ＢＮ:ベンガル語ＢＳ:ボスニア語MK:マケドニア語ML:マラヤーラム語MY:ミャンマー語LV:ラトビア語  ポケトークでの対応</t>
    <rPh sb="0" eb="2">
      <t>ナイカ</t>
    </rPh>
    <rPh sb="3" eb="5">
      <t>ゲカ</t>
    </rPh>
    <rPh sb="6" eb="10">
      <t>セイケイゲカ</t>
    </rPh>
    <rPh sb="11" eb="14">
      <t>ヒフカ</t>
    </rPh>
    <rPh sb="517" eb="519">
      <t>タイオウ</t>
    </rPh>
    <phoneticPr fontId="1"/>
  </si>
  <si>
    <t>27大阪府</t>
    <rPh sb="2" eb="5">
      <t>オオサカフ</t>
    </rPh>
    <phoneticPr fontId="1"/>
  </si>
  <si>
    <t>2708大阪市</t>
    <rPh sb="4" eb="7">
      <t>オオサカシ</t>
    </rPh>
    <phoneticPr fontId="1"/>
  </si>
  <si>
    <t>医療法人健禮会　松山歯科</t>
    <rPh sb="0" eb="7">
      <t>イリョウホウジンケンレイカイ</t>
    </rPh>
    <rPh sb="8" eb="12">
      <t>マツヤマシカ</t>
    </rPh>
    <phoneticPr fontId="1"/>
  </si>
  <si>
    <t>MATSUYAMA DENTAL CLINIC</t>
    <phoneticPr fontId="1"/>
  </si>
  <si>
    <t>537-0014</t>
    <phoneticPr fontId="1"/>
  </si>
  <si>
    <t>大阪市東成区大今里西３－６－３</t>
    <rPh sb="0" eb="10">
      <t>オオサカシヒガシナリクオオイマザトニシ</t>
    </rPh>
    <phoneticPr fontId="1"/>
  </si>
  <si>
    <t>3-6-3 Oimazatonishi, Higashinari-ku, Osaka, Osaka</t>
    <phoneticPr fontId="1"/>
  </si>
  <si>
    <t>06-6224-7468</t>
    <phoneticPr fontId="1"/>
  </si>
  <si>
    <t>月・火・木・金・土・日・祝：9:00-12:00／15:00-19:00</t>
    <phoneticPr fontId="1"/>
  </si>
  <si>
    <t>https://www.matsuyamashika.info/</t>
    <phoneticPr fontId="1"/>
  </si>
  <si>
    <t>機械翻訳(翻訳アプリ)：月、火、木、金、土、日/9:00-12:00/15:00-19:00/EN・ZH・KO・PT・ES・RU・VI・TL・ID</t>
    <rPh sb="12" eb="13">
      <t>ツキ</t>
    </rPh>
    <rPh sb="14" eb="15">
      <t>ヒ</t>
    </rPh>
    <rPh sb="16" eb="17">
      <t>モク</t>
    </rPh>
    <rPh sb="18" eb="19">
      <t>キン</t>
    </rPh>
    <rPh sb="20" eb="21">
      <t>ツチ</t>
    </rPh>
    <rPh sb="22" eb="23">
      <t>ニチ</t>
    </rPh>
    <phoneticPr fontId="1"/>
  </si>
  <si>
    <t>医療法人　谷口医院</t>
    <rPh sb="0" eb="4">
      <t>イリョウホウジン</t>
    </rPh>
    <rPh sb="5" eb="7">
      <t>タニグチ</t>
    </rPh>
    <rPh sb="7" eb="9">
      <t>イイン</t>
    </rPh>
    <phoneticPr fontId="1"/>
  </si>
  <si>
    <t>Taniguchi International Clinic</t>
    <phoneticPr fontId="1"/>
  </si>
  <si>
    <t>530-0055</t>
    <phoneticPr fontId="1"/>
  </si>
  <si>
    <t>大阪市北区野崎町1-3　共栄ビル2階</t>
    <rPh sb="0" eb="3">
      <t>オオサカシ</t>
    </rPh>
    <rPh sb="3" eb="5">
      <t>キタク</t>
    </rPh>
    <rPh sb="5" eb="8">
      <t>ノザキチョウ</t>
    </rPh>
    <rPh sb="12" eb="14">
      <t>キョウエイ</t>
    </rPh>
    <rPh sb="17" eb="18">
      <t>カイ</t>
    </rPh>
    <phoneticPr fontId="1"/>
  </si>
  <si>
    <t>2F, 1-3., Nozaki-cho, Kita-ku, Osaka City, OsakaJAPAN</t>
    <phoneticPr fontId="1"/>
  </si>
  <si>
    <t>月-水・金：11:00-14:00、16:30-20:00／土：10:00-14:00、16:30-18:00（11:00（10:00）-14:00は完全予約制）</t>
    <rPh sb="0" eb="1">
      <t>ゲツ</t>
    </rPh>
    <rPh sb="2" eb="3">
      <t>ミズ</t>
    </rPh>
    <rPh sb="4" eb="5">
      <t>キン</t>
    </rPh>
    <phoneticPr fontId="7"/>
  </si>
  <si>
    <t>大阪整形外科病院</t>
    <rPh sb="0" eb="8">
      <t>オオサカセイケイゲカビョウイン</t>
    </rPh>
    <phoneticPr fontId="1"/>
  </si>
  <si>
    <t>Osaka Orthopedic Hospital</t>
    <phoneticPr fontId="1"/>
  </si>
  <si>
    <t>553-0007</t>
    <phoneticPr fontId="1"/>
  </si>
  <si>
    <t>大阪市福島区大開4-3-61</t>
    <rPh sb="0" eb="3">
      <t>オオサカシ</t>
    </rPh>
    <rPh sb="3" eb="5">
      <t>フクシマ</t>
    </rPh>
    <rPh sb="5" eb="6">
      <t>ク</t>
    </rPh>
    <rPh sb="6" eb="8">
      <t>オオヒラキ</t>
    </rPh>
    <phoneticPr fontId="1"/>
  </si>
  <si>
    <t>4-3-61 Ohiraki Fukushima-ku,
Osaka City</t>
    <phoneticPr fontId="1"/>
  </si>
  <si>
    <t>06-6463-1111</t>
    <phoneticPr fontId="1"/>
  </si>
  <si>
    <t>月・火・水・木・金・土：9:00-12:03／月・火・水・木・金：13:30-17:00</t>
    <phoneticPr fontId="10"/>
  </si>
  <si>
    <t>https://nih.or.jp</t>
    <phoneticPr fontId="1"/>
  </si>
  <si>
    <t>整形外科
広東語、中国語、ブルガリア語、クロアチア語、チェコ語、デンマーク語、オランダ語、英語、フランス語、フィンランド語、フィリピン語、
ドイツ語、インドネシア語、イタリア語、ジャワ語、韓国語、クルド語、キルギス語、ラテン語、ラトビア語、リトアニア語、マレー語等々</t>
    <rPh sb="0" eb="4">
      <t>セイケイゲカ</t>
    </rPh>
    <phoneticPr fontId="1"/>
  </si>
  <si>
    <t>第二次救急告示医療機関</t>
    <rPh sb="0" eb="1">
      <t>ダイ</t>
    </rPh>
    <rPh sb="1" eb="2">
      <t>2</t>
    </rPh>
    <rPh sb="2" eb="5">
      <t>ジキュウキュウ</t>
    </rPh>
    <rPh sb="5" eb="11">
      <t>コクジイリョウキカン</t>
    </rPh>
    <phoneticPr fontId="1"/>
  </si>
  <si>
    <t>広東語、中国語、ブルガリア語、クロアチア語、チェコ語、デンマーク語、オランダ語、英語、フランス語、フィンランド語、フィリピン語、
ドイツ語、インドネシア語、イタリア語、ジャワ語、韓国語、クルド語、キルギス語、ラテン語、ラトビア語、リトアニア語、マレー語等々</t>
    <phoneticPr fontId="1"/>
  </si>
  <si>
    <t>←こちらにご記入をお願いします。</t>
    <rPh sb="6" eb="8">
      <t>キニュウ</t>
    </rPh>
    <rPh sb="10" eb="11">
      <t>ネガ</t>
    </rPh>
    <phoneticPr fontId="1"/>
  </si>
  <si>
    <t>内科、消化器科、循環器科、小児科、外科、整形外科、脳神経外科、皮ふ科、泌尿器科、産婦人科、眼科、耳鼻咽喉科、麻酔科：EN、ZH、KO、VI、NE、TL、ES、PT、ID、IT、FR、DE、RU、TH、MS、MY（ミャンマー語）KM</t>
    <rPh sb="0" eb="2">
      <t>ナイカ</t>
    </rPh>
    <rPh sb="3" eb="7">
      <t>ショウカキカ</t>
    </rPh>
    <rPh sb="8" eb="12">
      <t>ジュンカンキカ</t>
    </rPh>
    <rPh sb="13" eb="16">
      <t>ショウニカ</t>
    </rPh>
    <rPh sb="17" eb="19">
      <t>ゲカ</t>
    </rPh>
    <rPh sb="20" eb="22">
      <t>セイケイ</t>
    </rPh>
    <rPh sb="22" eb="24">
      <t>ゲカ</t>
    </rPh>
    <rPh sb="25" eb="28">
      <t>ノウシンケイ</t>
    </rPh>
    <rPh sb="28" eb="30">
      <t>ゲカ</t>
    </rPh>
    <rPh sb="31" eb="32">
      <t>ヒ</t>
    </rPh>
    <rPh sb="33" eb="34">
      <t>カ</t>
    </rPh>
    <rPh sb="35" eb="39">
      <t>ヒニョウキカ</t>
    </rPh>
    <rPh sb="40" eb="44">
      <t>サンフジンカ</t>
    </rPh>
    <rPh sb="45" eb="47">
      <t>ガンカ</t>
    </rPh>
    <rPh sb="48" eb="50">
      <t>ジビ</t>
    </rPh>
    <rPh sb="50" eb="53">
      <t>インコウカ</t>
    </rPh>
    <rPh sb="54" eb="57">
      <t>マスイカ</t>
    </rPh>
    <phoneticPr fontId="1"/>
  </si>
  <si>
    <r>
      <t>群馬県太</t>
    </r>
    <r>
      <rPr>
        <sz val="12"/>
        <color theme="1"/>
        <rFont val="Microsoft JhengHei UI"/>
        <family val="3"/>
        <charset val="134"/>
      </rPr>
      <t>⽥市⿃⼭中町</t>
    </r>
    <r>
      <rPr>
        <sz val="12"/>
        <color theme="1"/>
        <rFont val="ＭＳ Ｐゴシック"/>
        <family val="3"/>
        <charset val="128"/>
      </rPr>
      <t>271-1</t>
    </r>
    <phoneticPr fontId="9"/>
  </si>
  <si>
    <r>
      <t>岡山県岡山市中区赤坂本町8</t>
    </r>
    <r>
      <rPr>
        <sz val="11"/>
        <color theme="1"/>
        <rFont val="游ゴシック"/>
        <family val="2"/>
        <charset val="128"/>
        <scheme val="minor"/>
      </rPr>
      <t>-10</t>
    </r>
    <rPh sb="0" eb="3">
      <t>オカヤマケン</t>
    </rPh>
    <rPh sb="3" eb="8">
      <t>オカヤマシナカク</t>
    </rPh>
    <rPh sb="8" eb="10">
      <t>アカサカ</t>
    </rPh>
    <rPh sb="10" eb="12">
      <t>ホンマチ</t>
    </rPh>
    <phoneticPr fontId="5"/>
  </si>
  <si>
    <r>
      <t>英語を話せる医師、ベトナム語を話せる看護師、ミャンマー語を話せる看護補助者在中
常時ポケトークやVoice</t>
    </r>
    <r>
      <rPr>
        <sz val="11"/>
        <color theme="1"/>
        <rFont val="游ゴシック"/>
        <family val="2"/>
        <charset val="128"/>
        <scheme val="minor"/>
      </rPr>
      <t>traの翻訳機にて対応可能（数ヵ国対応可能）</t>
    </r>
    <rPh sb="0" eb="2">
      <t>エイゴ</t>
    </rPh>
    <rPh sb="3" eb="4">
      <t>ハナ</t>
    </rPh>
    <rPh sb="6" eb="8">
      <t>イシ</t>
    </rPh>
    <rPh sb="13" eb="14">
      <t>ゴ</t>
    </rPh>
    <rPh sb="15" eb="16">
      <t>ハナ</t>
    </rPh>
    <rPh sb="18" eb="21">
      <t>カンゴシ</t>
    </rPh>
    <rPh sb="27" eb="28">
      <t>ゴ</t>
    </rPh>
    <rPh sb="29" eb="30">
      <t>ハナ</t>
    </rPh>
    <rPh sb="32" eb="37">
      <t>カンゴホジョシャ</t>
    </rPh>
    <rPh sb="37" eb="39">
      <t>ザイチュウ</t>
    </rPh>
    <rPh sb="40" eb="42">
      <t>ジョウジ</t>
    </rPh>
    <rPh sb="57" eb="60">
      <t>ホンヤクキ</t>
    </rPh>
    <rPh sb="62" eb="66">
      <t>タイオウカノウ</t>
    </rPh>
    <rPh sb="67" eb="70">
      <t>スウカコク</t>
    </rPh>
    <rPh sb="70" eb="74">
      <t>タイオウカノウ</t>
    </rPh>
    <phoneticPr fontId="5"/>
  </si>
  <si>
    <t>医療法人光臨会　荒木脳神経外科病院</t>
    <rPh sb="0" eb="4">
      <t>イリョウホウジン</t>
    </rPh>
    <rPh sb="4" eb="5">
      <t>ヒカリ</t>
    </rPh>
    <rPh sb="6" eb="7">
      <t>カイ</t>
    </rPh>
    <rPh sb="8" eb="10">
      <t>アラキ</t>
    </rPh>
    <rPh sb="10" eb="13">
      <t>ノウシンケイ</t>
    </rPh>
    <rPh sb="13" eb="15">
      <t>ゲカ</t>
    </rPh>
    <rPh sb="15" eb="17">
      <t>ビョウイン</t>
    </rPh>
    <phoneticPr fontId="13"/>
  </si>
  <si>
    <t>医療社団法人まりも会　ヒロシマ平松病院</t>
    <rPh sb="0" eb="2">
      <t>イリョウ</t>
    </rPh>
    <rPh sb="2" eb="4">
      <t>シャダン</t>
    </rPh>
    <rPh sb="4" eb="6">
      <t>ホウジン</t>
    </rPh>
    <rPh sb="9" eb="10">
      <t>カイ</t>
    </rPh>
    <rPh sb="15" eb="17">
      <t>ヒラマツ</t>
    </rPh>
    <rPh sb="17" eb="19">
      <t>ビョウイン</t>
    </rPh>
    <phoneticPr fontId="1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</si>
</sst>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76" formatCode="0.000000_ "/>
    <numFmt numFmtId="177" formatCode="0;\-0;;@"/>
    <numFmt numFmtId="178" formatCode="0_ "/>
    <numFmt numFmtId="179" formatCode="0_);[Red]\(0\)"/>
  </numFmts>
  <fonts count="154">
    <font>
      <sz val="11"/>
      <color theme="1"/>
      <name val="游ゴシック"/>
      <family val="2"/>
      <charset val="128"/>
      <scheme val="minor"/>
    </font>
    <font>
      <sz val="6"/>
      <name val="游ゴシック"/>
      <family val="2"/>
      <charset val="128"/>
      <scheme val="minor"/>
    </font>
    <font>
      <u/>
      <sz val="11"/>
      <color theme="10"/>
      <name val="游ゴシック"/>
      <family val="2"/>
      <charset val="128"/>
      <scheme val="minor"/>
    </font>
    <font>
      <sz val="10"/>
      <color rgb="FF000000"/>
      <name val="Arial"/>
      <family val="2"/>
    </font>
    <font>
      <sz val="10"/>
      <color rgb="FF000000"/>
      <name val="ＭＳ Ｐゴシック"/>
      <family val="3"/>
      <charset val="128"/>
    </font>
    <font>
      <b/>
      <sz val="10"/>
      <color rgb="FF000000"/>
      <name val="ＭＳ Ｐゴシック"/>
      <family val="3"/>
      <charset val="128"/>
    </font>
    <font>
      <sz val="11"/>
      <color theme="1"/>
      <name val="游ゴシック"/>
      <family val="3"/>
      <charset val="128"/>
      <scheme val="minor"/>
    </font>
    <font>
      <b/>
      <sz val="12"/>
      <color theme="0"/>
      <name val="ＭＳ Ｐゴシック"/>
      <family val="3"/>
      <charset val="128"/>
    </font>
    <font>
      <b/>
      <sz val="10"/>
      <name val="ＭＳ Ｐゴシック"/>
      <family val="3"/>
      <charset val="128"/>
    </font>
    <font>
      <sz val="6"/>
      <name val="游ゴシック"/>
      <family val="3"/>
      <charset val="128"/>
    </font>
    <font>
      <sz val="20"/>
      <color indexed="10"/>
      <name val="メイリオ"/>
      <family val="3"/>
      <charset val="128"/>
    </font>
    <font>
      <b/>
      <sz val="11"/>
      <color theme="0"/>
      <name val="ＭＳ Ｐゴシック"/>
      <family val="3"/>
      <charset val="128"/>
    </font>
    <font>
      <sz val="12"/>
      <name val="ＭＳ Ｐゴシック"/>
      <family val="3"/>
      <charset val="128"/>
    </font>
    <font>
      <sz val="11"/>
      <color indexed="8"/>
      <name val="游ゴシック"/>
      <family val="3"/>
      <charset val="128"/>
    </font>
    <font>
      <b/>
      <sz val="11"/>
      <color indexed="8"/>
      <name val="游ゴシック"/>
      <family val="3"/>
      <charset val="128"/>
    </font>
    <font>
      <sz val="11"/>
      <color indexed="20"/>
      <name val="游ゴシック"/>
      <family val="3"/>
      <charset val="128"/>
    </font>
    <font>
      <sz val="11"/>
      <color theme="1"/>
      <name val="游ゴシック"/>
      <family val="2"/>
      <charset val="128"/>
      <scheme val="minor"/>
    </font>
    <font>
      <sz val="18"/>
      <color theme="3"/>
      <name val="游ゴシック Light"/>
      <family val="2"/>
      <charset val="128"/>
      <scheme val="major"/>
    </font>
    <font>
      <sz val="11"/>
      <color rgb="FF3F3F76"/>
      <name val="游ゴシック"/>
      <family val="2"/>
      <charset val="128"/>
      <scheme val="minor"/>
    </font>
    <font>
      <sz val="11"/>
      <color rgb="FFFF0000"/>
      <name val="游ゴシック"/>
      <family val="2"/>
      <charset val="128"/>
      <scheme val="minor"/>
    </font>
    <font>
      <b/>
      <sz val="11"/>
      <color indexed="9"/>
      <name val="游ゴシック"/>
      <family val="3"/>
      <charset val="128"/>
    </font>
    <font>
      <b/>
      <sz val="13"/>
      <color indexed="54"/>
      <name val="游ゴシック"/>
      <family val="3"/>
      <charset val="128"/>
    </font>
    <font>
      <sz val="11"/>
      <color indexed="62"/>
      <name val="游ゴシック"/>
      <family val="3"/>
      <charset val="128"/>
    </font>
    <font>
      <sz val="12"/>
      <color theme="1"/>
      <name val="游ゴシック"/>
      <family val="2"/>
      <charset val="128"/>
      <scheme val="minor"/>
    </font>
    <font>
      <sz val="11"/>
      <color indexed="9"/>
      <name val="游ゴシック"/>
      <family val="3"/>
      <charset val="128"/>
    </font>
    <font>
      <sz val="20"/>
      <color rgb="FFFF0000"/>
      <name val="メイリオ"/>
      <family val="3"/>
      <charset val="128"/>
    </font>
    <font>
      <sz val="10"/>
      <color indexed="8"/>
      <name val="ＭＳ Ｐゴシック"/>
      <family val="3"/>
      <charset val="128"/>
    </font>
    <font>
      <b/>
      <sz val="15"/>
      <color indexed="54"/>
      <name val="游ゴシック"/>
      <family val="3"/>
      <charset val="128"/>
    </font>
    <font>
      <sz val="11"/>
      <color indexed="60"/>
      <name val="游ゴシック"/>
      <family val="3"/>
      <charset val="128"/>
    </font>
    <font>
      <sz val="18"/>
      <color indexed="54"/>
      <name val="游ゴシック Light"/>
      <family val="3"/>
      <charset val="128"/>
    </font>
    <font>
      <sz val="6"/>
      <name val="游ゴシック"/>
      <family val="3"/>
      <charset val="128"/>
      <scheme val="minor"/>
    </font>
    <font>
      <sz val="10"/>
      <color indexed="8"/>
      <name val="Meiryo UI"/>
      <family val="3"/>
      <charset val="128"/>
    </font>
    <font>
      <b/>
      <sz val="11"/>
      <color indexed="54"/>
      <name val="游ゴシック"/>
      <family val="3"/>
      <charset val="128"/>
    </font>
    <font>
      <sz val="11"/>
      <color rgb="FF9C0006"/>
      <name val="游ゴシック"/>
      <family val="2"/>
      <charset val="128"/>
      <scheme val="minor"/>
    </font>
    <font>
      <strike/>
      <sz val="12"/>
      <color rgb="FFFF0000"/>
      <name val="ＭＳ Ｐゴシック"/>
      <family val="3"/>
      <charset val="128"/>
    </font>
    <font>
      <sz val="11"/>
      <color rgb="FF006100"/>
      <name val="ＭＳ Ｐゴシック"/>
      <family val="2"/>
      <charset val="128"/>
    </font>
    <font>
      <u/>
      <sz val="11"/>
      <color theme="10"/>
      <name val="游ゴシック"/>
      <family val="3"/>
      <charset val="128"/>
      <scheme val="minor"/>
    </font>
    <font>
      <sz val="10"/>
      <color theme="1"/>
      <name val="Meiryo UI"/>
      <family val="3"/>
      <charset val="128"/>
    </font>
    <font>
      <sz val="10"/>
      <color rgb="FFFF0000"/>
      <name val="Arial"/>
      <family val="2"/>
    </font>
    <font>
      <b/>
      <sz val="12"/>
      <name val="ＭＳ Ｐゴシック"/>
      <family val="3"/>
      <charset val="128"/>
    </font>
    <font>
      <sz val="12"/>
      <color theme="1"/>
      <name val="ＭＳ Ｐゴシック"/>
      <family val="3"/>
      <charset val="128"/>
    </font>
    <font>
      <b/>
      <sz val="15"/>
      <color theme="3"/>
      <name val="游ゴシック"/>
      <family val="2"/>
      <charset val="128"/>
      <scheme val="minor"/>
    </font>
    <font>
      <b/>
      <sz val="14"/>
      <color indexed="8"/>
      <name val="HGPｺﾞｼｯｸM"/>
      <family val="3"/>
      <charset val="128"/>
    </font>
    <font>
      <b/>
      <sz val="12"/>
      <color indexed="8"/>
      <name val="HGPｺﾞｼｯｸM"/>
      <family val="3"/>
      <charset val="128"/>
    </font>
    <font>
      <sz val="12"/>
      <color theme="1"/>
      <name val="HGSｺﾞｼｯｸE"/>
      <family val="3"/>
      <charset val="128"/>
    </font>
    <font>
      <sz val="11"/>
      <color indexed="17"/>
      <name val="游ゴシック"/>
      <family val="3"/>
      <charset val="128"/>
    </font>
    <font>
      <b/>
      <sz val="11"/>
      <color theme="0"/>
      <name val="游ゴシック"/>
      <family val="2"/>
      <charset val="128"/>
      <scheme val="minor"/>
    </font>
    <font>
      <sz val="10"/>
      <color indexed="8"/>
      <name val="Arial"/>
      <family val="2"/>
    </font>
    <font>
      <sz val="6"/>
      <name val="ＭＳ Ｐゴシック"/>
      <family val="3"/>
      <charset val="128"/>
    </font>
    <font>
      <sz val="11"/>
      <color theme="1"/>
      <name val="游ゴシック"/>
      <family val="3"/>
      <charset val="128"/>
    </font>
    <font>
      <u/>
      <sz val="11"/>
      <color indexed="30"/>
      <name val="游ゴシック"/>
      <family val="3"/>
      <charset val="128"/>
    </font>
    <font>
      <u/>
      <sz val="11"/>
      <color theme="10"/>
      <name val="游ゴシック"/>
      <family val="3"/>
      <charset val="128"/>
    </font>
    <font>
      <sz val="11"/>
      <color theme="1"/>
      <name val="ＭＳ Ｐゴシック"/>
      <family val="3"/>
      <charset val="128"/>
    </font>
    <font>
      <sz val="11"/>
      <color indexed="52"/>
      <name val="游ゴシック"/>
      <family val="3"/>
      <charset val="128"/>
    </font>
    <font>
      <sz val="11"/>
      <color theme="1"/>
      <name val="游ゴシック"/>
      <family val="3"/>
      <scheme val="minor"/>
    </font>
    <font>
      <sz val="6"/>
      <name val="游ゴシック"/>
      <family val="3"/>
    </font>
    <font>
      <sz val="20"/>
      <color indexed="10"/>
      <name val="メイリオ"/>
      <family val="3"/>
    </font>
    <font>
      <strike/>
      <sz val="10"/>
      <name val="ＭＳ Ｐゴシック"/>
      <family val="3"/>
    </font>
    <font>
      <sz val="18"/>
      <color indexed="54"/>
      <name val="游ゴシック Light"/>
      <family val="3"/>
    </font>
    <font>
      <b/>
      <sz val="9"/>
      <color indexed="9"/>
      <name val="游ゴシック"/>
      <family val="3"/>
      <charset val="128"/>
    </font>
    <font>
      <sz val="11"/>
      <color indexed="62"/>
      <name val="游ゴシック"/>
      <family val="3"/>
    </font>
    <font>
      <sz val="11"/>
      <color indexed="8"/>
      <name val="游ゴシック"/>
      <family val="3"/>
    </font>
    <font>
      <sz val="11"/>
      <color indexed="9"/>
      <name val="游ゴシック"/>
      <family val="3"/>
    </font>
    <font>
      <b/>
      <sz val="11"/>
      <color indexed="63"/>
      <name val="游ゴシック"/>
      <family val="3"/>
    </font>
    <font>
      <sz val="12"/>
      <color theme="1"/>
      <name val="ＭＳ Ｐゴシック"/>
      <family val="3"/>
    </font>
    <font>
      <strike/>
      <sz val="12"/>
      <color theme="1"/>
      <name val="ＭＳ Ｐゴシック"/>
      <family val="3"/>
      <charset val="128"/>
    </font>
    <font>
      <sz val="10"/>
      <color theme="1"/>
      <name val="ＭＳ Ｐゴシック"/>
      <family val="3"/>
      <charset val="128"/>
    </font>
    <font>
      <b/>
      <sz val="12"/>
      <color rgb="FFFFFF00"/>
      <name val="ＭＳ Ｐゴシック"/>
      <family val="3"/>
      <charset val="128"/>
    </font>
    <font>
      <sz val="28"/>
      <color theme="1"/>
      <name val="游ゴシック"/>
      <family val="2"/>
      <charset val="128"/>
      <scheme val="minor"/>
    </font>
    <font>
      <sz val="11"/>
      <color rgb="FFFA7D00"/>
      <name val="游ゴシック"/>
      <family val="2"/>
      <charset val="128"/>
      <scheme val="minor"/>
    </font>
    <font>
      <sz val="6"/>
      <name val="游ゴシック"/>
      <family val="2"/>
      <charset val="128"/>
    </font>
    <font>
      <b/>
      <sz val="11"/>
      <color indexed="8"/>
      <name val="游ゴシック"/>
      <family val="3"/>
    </font>
    <font>
      <sz val="11"/>
      <color indexed="60"/>
      <name val="游ゴシック"/>
      <family val="3"/>
    </font>
    <font>
      <u/>
      <sz val="11"/>
      <color indexed="30"/>
      <name val="游ゴシック"/>
      <family val="3"/>
    </font>
    <font>
      <sz val="6"/>
      <name val="ＭＳ Ｐゴシック"/>
      <family val="3"/>
    </font>
    <font>
      <sz val="12"/>
      <color theme="1"/>
      <name val="ＭＳ ゴシック"/>
      <family val="3"/>
      <charset val="128"/>
    </font>
    <font>
      <sz val="16"/>
      <color theme="1"/>
      <name val="游ゴシック"/>
      <family val="2"/>
      <charset val="128"/>
      <scheme val="minor"/>
    </font>
    <font>
      <u/>
      <sz val="11"/>
      <color theme="10"/>
      <name val="游ゴシック"/>
      <family val="3"/>
      <scheme val="minor"/>
    </font>
    <font>
      <sz val="6"/>
      <name val="ＭＳ 明朝"/>
      <family val="2"/>
      <charset val="128"/>
    </font>
    <font>
      <u/>
      <sz val="12"/>
      <color theme="10"/>
      <name val="ＭＳ 明朝"/>
      <family val="2"/>
      <charset val="128"/>
    </font>
    <font>
      <sz val="12"/>
      <color theme="1"/>
      <name val="ＭＳ 明朝"/>
      <family val="2"/>
      <charset val="128"/>
    </font>
    <font>
      <sz val="6"/>
      <name val="ＭＳ Ｐゴシック"/>
      <family val="2"/>
      <charset val="128"/>
    </font>
    <font>
      <sz val="10"/>
      <color indexed="8"/>
      <name val="ＭＳ Ｐゴシック"/>
      <family val="3"/>
    </font>
    <font>
      <sz val="16"/>
      <color theme="1"/>
      <name val="ＭＳ Ｐゴシック"/>
      <family val="3"/>
      <charset val="128"/>
    </font>
    <font>
      <sz val="11"/>
      <color theme="1"/>
      <name val="ＭＳ Ｐゴシック"/>
      <family val="3"/>
    </font>
    <font>
      <sz val="28"/>
      <color theme="1"/>
      <name val="ＭＳ Ｐゴシック"/>
      <family val="3"/>
      <charset val="128"/>
    </font>
    <font>
      <b/>
      <sz val="11"/>
      <color theme="0"/>
      <name val="游ゴシック"/>
      <family val="2"/>
      <scheme val="minor"/>
    </font>
    <font>
      <sz val="18"/>
      <color theme="1"/>
      <name val="ＭＳ Ｐゴシック"/>
      <family val="3"/>
      <charset val="128"/>
    </font>
    <font>
      <sz val="18"/>
      <name val="ＭＳ Ｐゴシック"/>
      <family val="3"/>
      <charset val="128"/>
    </font>
    <font>
      <b/>
      <sz val="18"/>
      <color theme="0"/>
      <name val="ＭＳ Ｐゴシック"/>
      <family val="3"/>
      <charset val="128"/>
    </font>
    <font>
      <sz val="14"/>
      <color theme="1"/>
      <name val="游ゴシック"/>
      <family val="2"/>
      <charset val="128"/>
      <scheme val="minor"/>
    </font>
    <font>
      <sz val="11"/>
      <color rgb="FFFF0000"/>
      <name val="ＭＳ Ｐゴシック"/>
      <family val="2"/>
      <charset val="128"/>
    </font>
    <font>
      <u/>
      <sz val="11"/>
      <color theme="1"/>
      <name val="游ゴシック"/>
      <family val="3"/>
      <charset val="128"/>
      <scheme val="minor"/>
    </font>
    <font>
      <sz val="14"/>
      <color theme="1"/>
      <name val="ＭＳ Ｐゴシック"/>
      <family val="3"/>
      <charset val="128"/>
    </font>
    <font>
      <sz val="6"/>
      <name val="游ゴシック"/>
      <family val="3"/>
      <scheme val="minor"/>
    </font>
    <font>
      <sz val="20"/>
      <color theme="1"/>
      <name val="ＭＳ Ｐゴシック"/>
      <family val="3"/>
      <charset val="128"/>
    </font>
    <font>
      <sz val="18"/>
      <color theme="1"/>
      <name val="游ゴシック"/>
      <family val="2"/>
      <charset val="128"/>
      <scheme val="minor"/>
    </font>
    <font>
      <sz val="10"/>
      <color rgb="FFFF0000"/>
      <name val="メイリオ"/>
      <family val="3"/>
      <charset val="128"/>
    </font>
    <font>
      <b/>
      <sz val="11"/>
      <color rgb="FF3F3F3F"/>
      <name val="游ゴシック"/>
      <family val="2"/>
      <charset val="128"/>
      <scheme val="minor"/>
    </font>
    <font>
      <u/>
      <sz val="11"/>
      <color theme="11"/>
      <name val="游ゴシック"/>
      <family val="2"/>
      <charset val="128"/>
      <scheme val="minor"/>
    </font>
    <font>
      <sz val="12"/>
      <color rgb="FFFF0000"/>
      <name val="ＭＳ Ｐゴシック"/>
      <family val="3"/>
      <charset val="128"/>
    </font>
    <font>
      <b/>
      <sz val="12"/>
      <color rgb="FFFF0000"/>
      <name val="ＭＳ Ｐゴシック"/>
      <family val="3"/>
      <charset val="128"/>
    </font>
    <font>
      <sz val="11"/>
      <name val="ＭＳ Ｐゴシック"/>
      <family val="3"/>
      <charset val="128"/>
    </font>
    <font>
      <b/>
      <sz val="11"/>
      <color indexed="54"/>
      <name val="游ゴシック"/>
      <family val="3"/>
    </font>
    <font>
      <b/>
      <sz val="9"/>
      <color indexed="9"/>
      <name val="游ゴシック"/>
      <family val="3"/>
    </font>
    <font>
      <sz val="14"/>
      <color rgb="FFFF0000"/>
      <name val="游ゴシック"/>
      <family val="2"/>
      <charset val="128"/>
      <scheme val="minor"/>
    </font>
    <font>
      <sz val="11"/>
      <color theme="1"/>
      <name val="游ゴシック"/>
      <family val="2"/>
      <scheme val="minor"/>
    </font>
    <font>
      <sz val="11"/>
      <color theme="1"/>
      <name val="ＭＳ Ｐゴシック"/>
      <family val="2"/>
      <charset val="128"/>
    </font>
    <font>
      <sz val="11"/>
      <color rgb="FFFA7D00"/>
      <name val="ＭＳ ゴシック"/>
      <family val="2"/>
      <charset val="128"/>
    </font>
    <font>
      <sz val="11"/>
      <color theme="1"/>
      <name val="ＭＳ ゴシック"/>
      <family val="2"/>
      <charset val="128"/>
    </font>
    <font>
      <b/>
      <sz val="11"/>
      <color theme="1"/>
      <name val="ＭＳ ゴシック"/>
      <family val="2"/>
      <charset val="128"/>
    </font>
    <font>
      <u/>
      <sz val="11"/>
      <color theme="1"/>
      <name val="ＭＳ Ｐゴシック"/>
      <family val="3"/>
      <charset val="128"/>
    </font>
    <font>
      <u/>
      <sz val="11"/>
      <name val="ＭＳ Ｐゴシック"/>
      <family val="3"/>
      <charset val="128"/>
    </font>
    <font>
      <u/>
      <sz val="11"/>
      <color theme="1"/>
      <name val="游ゴシック"/>
      <family val="2"/>
      <charset val="128"/>
      <scheme val="minor"/>
    </font>
    <font>
      <sz val="14"/>
      <name val="ＭＳ Ｐゴシック"/>
      <family val="3"/>
      <charset val="128"/>
    </font>
    <font>
      <sz val="11"/>
      <name val="游ゴシック"/>
      <family val="2"/>
      <charset val="128"/>
      <scheme val="minor"/>
    </font>
    <font>
      <sz val="14"/>
      <color theme="1"/>
      <name val="メイリオ"/>
      <family val="3"/>
      <charset val="128"/>
    </font>
    <font>
      <b/>
      <sz val="14"/>
      <color theme="1"/>
      <name val="游ゴシック"/>
      <family val="3"/>
      <charset val="128"/>
      <scheme val="minor"/>
    </font>
    <font>
      <b/>
      <sz val="12"/>
      <color rgb="FFFF0000"/>
      <name val="游ゴシック"/>
      <family val="3"/>
      <charset val="128"/>
      <scheme val="minor"/>
    </font>
    <font>
      <sz val="9"/>
      <color indexed="81"/>
      <name val="MS P ゴシック"/>
      <family val="3"/>
      <charset val="128"/>
    </font>
    <font>
      <b/>
      <sz val="9"/>
      <color indexed="81"/>
      <name val="MS P ゴシック"/>
      <family val="3"/>
      <charset val="128"/>
    </font>
    <font>
      <b/>
      <sz val="12"/>
      <color theme="1"/>
      <name val="游ゴシック"/>
      <family val="3"/>
      <charset val="128"/>
      <scheme val="minor"/>
    </font>
    <font>
      <b/>
      <sz val="12"/>
      <color rgb="FFFF0000"/>
      <name val="游ゴシック"/>
      <family val="3"/>
      <scheme val="minor"/>
    </font>
    <font>
      <b/>
      <sz val="12"/>
      <color theme="0"/>
      <name val="ＭＳ Ｐゴシック"/>
      <family val="3"/>
    </font>
    <font>
      <b/>
      <sz val="10"/>
      <name val="ＭＳ Ｐゴシック"/>
      <family val="3"/>
    </font>
    <font>
      <b/>
      <sz val="11"/>
      <color theme="0"/>
      <name val="ＭＳ Ｐゴシック"/>
      <family val="3"/>
    </font>
    <font>
      <sz val="12"/>
      <color rgb="FFFF0000"/>
      <name val="ＭＳ Ｐゴシック"/>
      <family val="3"/>
    </font>
    <font>
      <b/>
      <sz val="24"/>
      <color theme="0"/>
      <name val="ＭＳ Ｐゴシック"/>
      <family val="3"/>
      <charset val="128"/>
    </font>
    <font>
      <b/>
      <sz val="24"/>
      <color rgb="FFFF0000"/>
      <name val="ＭＳ Ｐゴシック"/>
      <family val="3"/>
      <charset val="128"/>
    </font>
    <font>
      <b/>
      <sz val="22"/>
      <color theme="0"/>
      <name val="ＭＳ Ｐゴシック"/>
      <family val="3"/>
      <charset val="128"/>
    </font>
    <font>
      <sz val="24"/>
      <color theme="1"/>
      <name val="ＭＳ Ｐゴシック"/>
      <family val="3"/>
      <charset val="128"/>
    </font>
    <font>
      <sz val="11"/>
      <color theme="1"/>
      <name val="ＭＳ Ｐ明朝"/>
      <family val="1"/>
      <charset val="128"/>
    </font>
    <font>
      <sz val="12"/>
      <color theme="1"/>
      <name val="ＭＳ Ｐゴシック"/>
      <family val="2"/>
      <charset val="128"/>
    </font>
    <font>
      <sz val="11"/>
      <color theme="1"/>
      <name val="ＭＳ ゴシック"/>
      <family val="3"/>
      <charset val="128"/>
    </font>
    <font>
      <sz val="11"/>
      <color theme="1"/>
      <name val="ＭＳ 明朝"/>
      <family val="1"/>
      <charset val="128"/>
    </font>
    <font>
      <u/>
      <sz val="11"/>
      <name val="游ゴシック"/>
      <family val="3"/>
      <scheme val="minor"/>
    </font>
    <font>
      <sz val="12"/>
      <name val="ＭＳ Ｐゴシック"/>
      <family val="3"/>
    </font>
    <font>
      <sz val="24"/>
      <name val="ＭＳ Ｐゴシック"/>
      <family val="3"/>
      <charset val="128"/>
    </font>
    <font>
      <u/>
      <sz val="24"/>
      <name val="游ゴシック"/>
      <family val="2"/>
      <charset val="128"/>
      <scheme val="minor"/>
    </font>
    <font>
      <sz val="20"/>
      <name val="ＭＳ Ｐゴシック"/>
      <family val="3"/>
      <charset val="128"/>
    </font>
    <font>
      <sz val="12"/>
      <name val="ＭＳ ゴシック"/>
      <family val="3"/>
      <charset val="128"/>
    </font>
    <font>
      <u/>
      <sz val="12"/>
      <name val="ＭＳ Ｐゴシック"/>
      <family val="3"/>
      <charset val="128"/>
    </font>
    <font>
      <u/>
      <sz val="11"/>
      <name val="游ゴシック"/>
      <family val="2"/>
      <charset val="128"/>
      <scheme val="minor"/>
    </font>
    <font>
      <strike/>
      <sz val="12"/>
      <name val="ＭＳ Ｐゴシック"/>
      <family val="3"/>
      <charset val="128"/>
    </font>
    <font>
      <sz val="12"/>
      <color rgb="FF000000"/>
      <name val="ＭＳ Ｐゴシック"/>
      <family val="3"/>
      <charset val="128"/>
    </font>
    <font>
      <sz val="8"/>
      <color theme="1"/>
      <name val="ＭＳ Ｐゴシック"/>
      <family val="3"/>
      <charset val="128"/>
    </font>
    <font>
      <u/>
      <sz val="12"/>
      <color theme="1"/>
      <name val="ＭＳ Ｐゴシック"/>
      <family val="3"/>
      <charset val="128"/>
    </font>
    <font>
      <sz val="11"/>
      <color rgb="FF000000"/>
      <name val="游ゴシック"/>
      <family val="2"/>
      <scheme val="minor"/>
    </font>
    <font>
      <b/>
      <sz val="12"/>
      <color theme="1"/>
      <name val="ＭＳ Ｐゴシック"/>
      <family val="3"/>
      <charset val="128"/>
    </font>
    <font>
      <sz val="12"/>
      <color theme="1"/>
      <name val="MS PGothic"/>
      <family val="3"/>
      <charset val="128"/>
    </font>
    <font>
      <u/>
      <sz val="12"/>
      <color theme="1"/>
      <name val="MS PGothic"/>
      <family val="3"/>
      <charset val="128"/>
    </font>
    <font>
      <sz val="10.5"/>
      <color theme="1"/>
      <name val="游明朝"/>
      <family val="1"/>
      <charset val="128"/>
    </font>
    <font>
      <u/>
      <sz val="11"/>
      <color theme="10"/>
      <name val="ＭＳ Ｐゴシック"/>
      <family val="3"/>
      <charset val="128"/>
    </font>
    <font>
      <sz val="12"/>
      <color theme="1"/>
      <name val="Microsoft JhengHei UI"/>
      <family val="3"/>
      <charset val="134"/>
    </font>
  </fonts>
  <fills count="12">
    <fill>
      <patternFill patternType="none"/>
    </fill>
    <fill>
      <patternFill patternType="gray125"/>
    </fill>
    <fill>
      <patternFill patternType="solid">
        <fgColor rgb="FF203764"/>
        <bgColor indexed="64"/>
      </patternFill>
    </fill>
    <fill>
      <patternFill patternType="solid">
        <fgColor theme="8" tint="-0.499984740745262"/>
        <bgColor indexed="64"/>
      </patternFill>
    </fill>
    <fill>
      <patternFill patternType="solid">
        <fgColor theme="0"/>
        <bgColor indexed="64"/>
      </patternFill>
    </fill>
    <fill>
      <patternFill patternType="solid">
        <fgColor rgb="FFC6EFCE"/>
      </patternFill>
    </fill>
    <fill>
      <patternFill patternType="solid">
        <fgColor rgb="FFFFFF00"/>
        <bgColor indexed="64"/>
      </patternFill>
    </fill>
    <fill>
      <patternFill patternType="solid">
        <fgColor theme="0"/>
        <bgColor rgb="FFFFFFCC"/>
      </patternFill>
    </fill>
    <fill>
      <patternFill patternType="solid">
        <fgColor theme="0"/>
        <bgColor rgb="FFFFFF00"/>
      </patternFill>
    </fill>
    <fill>
      <patternFill patternType="solid">
        <fgColor theme="8" tint="0.39997558519241921"/>
        <bgColor indexed="64"/>
      </patternFill>
    </fill>
    <fill>
      <patternFill patternType="solid">
        <fgColor theme="8" tint="0.59999389629810485"/>
        <bgColor indexed="64"/>
      </patternFill>
    </fill>
    <fill>
      <patternFill patternType="solid">
        <fgColor theme="0"/>
        <bgColor rgb="FFFFD966"/>
      </patternFill>
    </fill>
  </fills>
  <borders count="35">
    <border>
      <left/>
      <right/>
      <top/>
      <bottom/>
      <diagonal/>
    </border>
    <border>
      <left/>
      <right/>
      <top/>
      <bottom style="thin">
        <color auto="1"/>
      </bottom>
      <diagonal/>
    </border>
    <border>
      <left style="hair">
        <color auto="1"/>
      </left>
      <right style="hair">
        <color auto="1"/>
      </right>
      <top style="hair">
        <color auto="1"/>
      </top>
      <bottom style="hair">
        <color auto="1"/>
      </bottom>
      <diagonal/>
    </border>
    <border>
      <left/>
      <right/>
      <top/>
      <bottom style="medium">
        <color indexed="64"/>
      </bottom>
      <diagonal/>
    </border>
    <border>
      <left style="hair">
        <color auto="1"/>
      </left>
      <right style="hair">
        <color auto="1"/>
      </right>
      <top style="hair">
        <color auto="1"/>
      </top>
      <bottom style="thin">
        <color auto="1"/>
      </bottom>
      <diagonal/>
    </border>
    <border>
      <left/>
      <right style="hair">
        <color auto="1"/>
      </right>
      <top style="hair">
        <color auto="1"/>
      </top>
      <bottom style="hair">
        <color auto="1"/>
      </bottom>
      <diagonal/>
    </border>
    <border>
      <left style="thin">
        <color auto="1"/>
      </left>
      <right/>
      <top/>
      <bottom/>
      <diagonal/>
    </border>
    <border>
      <left style="thin">
        <color auto="1"/>
      </left>
      <right style="thin">
        <color auto="1"/>
      </right>
      <top/>
      <bottom style="thin">
        <color auto="1"/>
      </bottom>
      <diagonal/>
    </border>
    <border>
      <left style="thin">
        <color rgb="FF000000"/>
      </left>
      <right style="thin">
        <color rgb="FF000000"/>
      </right>
      <top style="thin">
        <color rgb="FF000000"/>
      </top>
      <bottom style="thin">
        <color rgb="FF000000"/>
      </bottom>
      <diagonal/>
    </border>
    <border>
      <left style="dashed">
        <color indexed="64"/>
      </left>
      <right/>
      <top style="thin">
        <color indexed="64"/>
      </top>
      <bottom style="thin">
        <color indexed="64"/>
      </bottom>
      <diagonal/>
    </border>
    <border>
      <left/>
      <right style="thin">
        <color theme="9" tint="0.39997558519241921"/>
      </right>
      <top style="thin">
        <color theme="9" tint="0.39997558519241921"/>
      </top>
      <bottom style="thin">
        <color theme="9" tint="0.39997558519241921"/>
      </bottom>
      <diagonal/>
    </border>
    <border>
      <left style="thin">
        <color auto="1"/>
      </left>
      <right style="thin">
        <color theme="9" tint="0.39997558519241921"/>
      </right>
      <top/>
      <bottom/>
      <diagonal/>
    </border>
    <border>
      <left style="thin">
        <color auto="1"/>
      </left>
      <right style="thin">
        <color auto="1"/>
      </right>
      <top/>
      <bottom/>
      <diagonal/>
    </border>
    <border>
      <left/>
      <right style="medium">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dotted">
        <color indexed="64"/>
      </right>
      <top/>
      <bottom/>
      <diagonal/>
    </border>
    <border>
      <left style="hair">
        <color auto="1"/>
      </left>
      <right style="thin">
        <color auto="1"/>
      </right>
      <top style="hair">
        <color auto="1"/>
      </top>
      <bottom style="hair">
        <color auto="1"/>
      </bottom>
      <diagonal/>
    </border>
    <border>
      <left style="thin">
        <color indexed="64"/>
      </left>
      <right style="thin">
        <color indexed="64"/>
      </right>
      <top style="thin">
        <color indexed="64"/>
      </top>
      <bottom style="thin">
        <color indexed="64"/>
      </bottom>
      <diagonal/>
    </border>
    <border>
      <left style="thin">
        <color indexed="8"/>
      </left>
      <right style="thin">
        <color indexed="8"/>
      </right>
      <top/>
      <bottom style="thin">
        <color indexed="12"/>
      </bottom>
      <diagonal/>
    </border>
    <border>
      <left style="thin">
        <color indexed="8"/>
      </left>
      <right style="thin">
        <color indexed="12"/>
      </right>
      <top/>
      <bottom style="thin">
        <color indexed="12"/>
      </bottom>
      <diagonal/>
    </border>
    <border>
      <left style="thin">
        <color indexed="8"/>
      </left>
      <right style="thin">
        <color indexed="8"/>
      </right>
      <top style="thin">
        <color indexed="8"/>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diagonal/>
    </border>
    <border>
      <left/>
      <right style="thin">
        <color auto="1"/>
      </right>
      <top style="thin">
        <color auto="1"/>
      </top>
      <bottom style="thin">
        <color auto="1"/>
      </bottom>
      <diagonal/>
    </border>
    <border>
      <left/>
      <right/>
      <top style="thin">
        <color indexed="64"/>
      </top>
      <bottom style="thin">
        <color indexed="64"/>
      </bottom>
      <diagonal/>
    </border>
    <border>
      <left/>
      <right/>
      <top style="thin">
        <color indexed="64"/>
      </top>
      <bottom/>
      <diagonal/>
    </border>
    <border>
      <left style="thin">
        <color auto="1"/>
      </left>
      <right/>
      <top style="thin">
        <color auto="1"/>
      </top>
      <bottom/>
      <diagonal/>
    </border>
  </borders>
  <cellStyleXfs count="33">
    <xf numFmtId="0" fontId="0" fillId="0" borderId="0">
      <alignment vertical="center"/>
    </xf>
    <xf numFmtId="0" fontId="2" fillId="0" borderId="0" applyNumberFormat="0" applyFill="0" applyBorder="0" applyAlignment="0" applyProtection="0">
      <alignment vertical="center"/>
    </xf>
    <xf numFmtId="0" fontId="3" fillId="0" borderId="0"/>
    <xf numFmtId="0" fontId="6" fillId="0" borderId="0">
      <alignment vertical="center"/>
    </xf>
    <xf numFmtId="0" fontId="3" fillId="0" borderId="0"/>
    <xf numFmtId="0" fontId="16" fillId="0" borderId="0">
      <alignment vertical="center"/>
    </xf>
    <xf numFmtId="0" fontId="16" fillId="0" borderId="0">
      <alignment vertical="center"/>
    </xf>
    <xf numFmtId="0" fontId="16" fillId="0" borderId="0">
      <alignment vertical="center"/>
    </xf>
    <xf numFmtId="0" fontId="35" fillId="5" borderId="0" applyNumberFormat="0" applyBorder="0" applyAlignment="0" applyProtection="0">
      <alignment vertical="center"/>
    </xf>
    <xf numFmtId="0" fontId="36" fillId="0" borderId="0" applyNumberFormat="0" applyFill="0" applyBorder="0" applyAlignment="0" applyProtection="0">
      <alignment vertical="center"/>
    </xf>
    <xf numFmtId="0" fontId="13" fillId="0" borderId="0">
      <alignment vertical="center"/>
    </xf>
    <xf numFmtId="0" fontId="49" fillId="0" borderId="0">
      <alignment vertical="center"/>
    </xf>
    <xf numFmtId="0" fontId="50" fillId="0" borderId="0" applyNumberFormat="0" applyFill="0" applyBorder="0" applyAlignment="0" applyProtection="0">
      <alignment vertical="center"/>
    </xf>
    <xf numFmtId="0" fontId="51" fillId="0" borderId="0" applyNumberFormat="0" applyFill="0" applyBorder="0" applyAlignment="0" applyProtection="0">
      <alignment vertical="center"/>
    </xf>
    <xf numFmtId="0" fontId="54" fillId="0" borderId="0">
      <alignment vertical="center"/>
    </xf>
    <xf numFmtId="0" fontId="54" fillId="0" borderId="0">
      <alignment vertical="center"/>
    </xf>
    <xf numFmtId="0" fontId="54" fillId="0" borderId="0">
      <alignment vertical="center"/>
    </xf>
    <xf numFmtId="0" fontId="16" fillId="0" borderId="0">
      <alignment vertical="center"/>
    </xf>
    <xf numFmtId="0" fontId="6" fillId="0" borderId="0">
      <alignment vertical="center"/>
    </xf>
    <xf numFmtId="0" fontId="54" fillId="0" borderId="0">
      <alignment vertical="center"/>
    </xf>
    <xf numFmtId="0" fontId="54" fillId="0" borderId="0">
      <alignment vertical="center"/>
    </xf>
    <xf numFmtId="0" fontId="61" fillId="0" borderId="0">
      <alignment vertical="center"/>
    </xf>
    <xf numFmtId="0" fontId="73" fillId="0" borderId="0" applyNumberFormat="0" applyFill="0" applyBorder="0" applyAlignment="0" applyProtection="0">
      <alignment vertical="center"/>
    </xf>
    <xf numFmtId="0" fontId="77" fillId="0" borderId="0" applyNumberFormat="0" applyFill="0" applyBorder="0" applyAlignment="0" applyProtection="0">
      <alignment vertical="center"/>
    </xf>
    <xf numFmtId="0" fontId="79" fillId="0" borderId="0" applyNumberFormat="0" applyFill="0" applyBorder="0" applyAlignment="0" applyProtection="0">
      <alignment vertical="center"/>
    </xf>
    <xf numFmtId="0" fontId="80" fillId="0" borderId="0">
      <alignment vertical="center"/>
    </xf>
    <xf numFmtId="0" fontId="91" fillId="6" borderId="0" applyNumberFormat="0" applyBorder="0" applyAlignment="0" applyProtection="0">
      <alignment vertical="center"/>
    </xf>
    <xf numFmtId="0" fontId="16" fillId="0" borderId="0">
      <alignment vertical="center"/>
    </xf>
    <xf numFmtId="0" fontId="13" fillId="0" borderId="0" applyNumberFormat="0" applyFill="0" applyBorder="0" applyProtection="0">
      <alignment vertical="center"/>
    </xf>
    <xf numFmtId="0" fontId="6" fillId="0" borderId="0">
      <alignment vertical="center"/>
    </xf>
    <xf numFmtId="0" fontId="106" fillId="0" borderId="0"/>
    <xf numFmtId="0" fontId="54" fillId="0" borderId="0">
      <alignment vertical="center"/>
    </xf>
    <xf numFmtId="0" fontId="54" fillId="0" borderId="0">
      <alignment vertical="center"/>
    </xf>
  </cellStyleXfs>
  <cellXfs count="542">
    <xf numFmtId="0" fontId="0" fillId="0" borderId="0" xfId="0">
      <alignment vertical="center"/>
    </xf>
    <xf numFmtId="0" fontId="0" fillId="0" borderId="1" xfId="0" applyBorder="1">
      <alignment vertical="center"/>
    </xf>
    <xf numFmtId="0" fontId="0" fillId="0" borderId="0" xfId="0" applyAlignment="1">
      <alignment horizontal="right" vertical="center"/>
    </xf>
    <xf numFmtId="0" fontId="4" fillId="0" borderId="0" xfId="2" applyFont="1" applyAlignment="1">
      <alignment horizontal="right"/>
    </xf>
    <xf numFmtId="0" fontId="4" fillId="0" borderId="0" xfId="2" applyFont="1"/>
    <xf numFmtId="0" fontId="3" fillId="0" borderId="0" xfId="2"/>
    <xf numFmtId="0" fontId="3" fillId="0" borderId="0" xfId="2" applyAlignment="1">
      <alignment horizontal="right"/>
    </xf>
    <xf numFmtId="0" fontId="0" fillId="0" borderId="0" xfId="0" applyAlignment="1">
      <alignment horizontal="center" vertical="center"/>
    </xf>
    <xf numFmtId="0" fontId="7" fillId="3" borderId="0" xfId="3" applyFont="1" applyFill="1" applyAlignment="1">
      <alignment vertical="top" wrapText="1"/>
    </xf>
    <xf numFmtId="0" fontId="16" fillId="0" borderId="0" xfId="17">
      <alignment vertical="center"/>
    </xf>
    <xf numFmtId="0" fontId="16" fillId="0" borderId="0" xfId="17" applyAlignment="1">
      <alignment vertical="center" wrapText="1"/>
    </xf>
    <xf numFmtId="0" fontId="0" fillId="0" borderId="0" xfId="0" applyAlignment="1">
      <alignment vertical="center" wrapText="1"/>
    </xf>
    <xf numFmtId="0" fontId="40" fillId="4" borderId="0" xfId="0" applyFont="1" applyFill="1" applyAlignment="1">
      <alignment vertical="center" wrapText="1"/>
    </xf>
    <xf numFmtId="0" fontId="68" fillId="0" borderId="0" xfId="0" applyFont="1" applyAlignment="1">
      <alignment vertical="center" wrapText="1"/>
    </xf>
    <xf numFmtId="0" fontId="68" fillId="0" borderId="0" xfId="0" applyFont="1" applyAlignment="1">
      <alignment horizontal="center" vertical="center" wrapText="1"/>
    </xf>
    <xf numFmtId="0" fontId="0" fillId="0" borderId="0" xfId="0" applyAlignment="1">
      <alignment vertical="center" wrapText="1" shrinkToFit="1"/>
    </xf>
    <xf numFmtId="0" fontId="7" fillId="2" borderId="0" xfId="3" applyFont="1" applyFill="1" applyAlignment="1">
      <alignment vertical="top" wrapText="1"/>
    </xf>
    <xf numFmtId="0" fontId="11" fillId="3" borderId="0" xfId="3" applyFont="1" applyFill="1" applyAlignment="1">
      <alignment vertical="top" wrapText="1"/>
    </xf>
    <xf numFmtId="0" fontId="40" fillId="4" borderId="0" xfId="3" applyFont="1" applyFill="1" applyAlignment="1">
      <alignment vertical="center" wrapText="1"/>
    </xf>
    <xf numFmtId="0" fontId="40" fillId="4" borderId="0" xfId="3" applyFont="1" applyFill="1">
      <alignment vertical="center"/>
    </xf>
    <xf numFmtId="0" fontId="40" fillId="4" borderId="0" xfId="0" applyFont="1" applyFill="1">
      <alignment vertical="center"/>
    </xf>
    <xf numFmtId="0" fontId="16" fillId="4" borderId="0" xfId="0" applyFont="1" applyFill="1">
      <alignment vertical="center"/>
    </xf>
    <xf numFmtId="0" fontId="61" fillId="0" borderId="0" xfId="21">
      <alignment vertical="center"/>
    </xf>
    <xf numFmtId="0" fontId="52" fillId="4" borderId="0" xfId="17" applyFont="1" applyFill="1">
      <alignment vertical="center"/>
    </xf>
    <xf numFmtId="0" fontId="52" fillId="4" borderId="0" xfId="0" applyFont="1" applyFill="1">
      <alignment vertical="center"/>
    </xf>
    <xf numFmtId="0" fontId="40" fillId="4" borderId="0" xfId="1" applyFont="1" applyFill="1" applyBorder="1" applyAlignment="1">
      <alignment vertical="center" shrinkToFit="1"/>
    </xf>
    <xf numFmtId="0" fontId="0" fillId="0" borderId="0" xfId="17" applyFont="1" applyAlignment="1">
      <alignment vertical="center" wrapText="1"/>
    </xf>
    <xf numFmtId="0" fontId="76" fillId="0" borderId="0" xfId="0" applyFont="1" applyAlignment="1">
      <alignment vertical="center" wrapText="1"/>
    </xf>
    <xf numFmtId="0" fontId="52" fillId="0" borderId="0" xfId="0" applyFont="1" applyAlignment="1">
      <alignment vertical="center" wrapText="1"/>
    </xf>
    <xf numFmtId="0" fontId="64" fillId="4" borderId="0" xfId="20" applyFont="1" applyFill="1">
      <alignment vertical="center"/>
    </xf>
    <xf numFmtId="0" fontId="76" fillId="4" borderId="0" xfId="0" applyFont="1" applyFill="1" applyAlignment="1">
      <alignment vertical="center" wrapText="1"/>
    </xf>
    <xf numFmtId="0" fontId="52" fillId="4" borderId="0" xfId="0" applyFont="1" applyFill="1" applyAlignment="1">
      <alignment vertical="center" wrapText="1"/>
    </xf>
    <xf numFmtId="0" fontId="23" fillId="4" borderId="0" xfId="0" applyFont="1" applyFill="1">
      <alignment vertical="center"/>
    </xf>
    <xf numFmtId="0" fontId="40" fillId="4" borderId="0" xfId="17" applyFont="1" applyFill="1">
      <alignment vertical="center"/>
    </xf>
    <xf numFmtId="0" fontId="40" fillId="4" borderId="0" xfId="17" applyFont="1" applyFill="1" applyAlignment="1">
      <alignment vertical="center" wrapText="1"/>
    </xf>
    <xf numFmtId="0" fontId="52" fillId="4" borderId="0" xfId="17" applyFont="1" applyFill="1" applyAlignment="1">
      <alignment vertical="center" wrapText="1"/>
    </xf>
    <xf numFmtId="0" fontId="68" fillId="4" borderId="0" xfId="0" applyFont="1" applyFill="1" applyAlignment="1">
      <alignment vertical="center" wrapText="1"/>
    </xf>
    <xf numFmtId="0" fontId="68" fillId="4" borderId="0" xfId="0" applyFont="1" applyFill="1" applyAlignment="1">
      <alignment horizontal="center" vertical="center" wrapText="1"/>
    </xf>
    <xf numFmtId="0" fontId="83" fillId="4" borderId="0" xfId="3" applyFont="1" applyFill="1" applyAlignment="1">
      <alignment vertical="center" wrapText="1"/>
    </xf>
    <xf numFmtId="0" fontId="16" fillId="4" borderId="0" xfId="0" applyFont="1" applyFill="1" applyAlignment="1">
      <alignment vertical="center" wrapText="1"/>
    </xf>
    <xf numFmtId="0" fontId="16" fillId="4" borderId="0" xfId="0" applyFont="1" applyFill="1" applyAlignment="1">
      <alignment horizontal="center" vertical="center"/>
    </xf>
    <xf numFmtId="0" fontId="16" fillId="4" borderId="0" xfId="0" applyFont="1" applyFill="1" applyAlignment="1">
      <alignment vertical="center" wrapText="1" shrinkToFit="1"/>
    </xf>
    <xf numFmtId="0" fontId="84" fillId="4" borderId="0" xfId="20" applyFont="1" applyFill="1">
      <alignment vertical="center"/>
    </xf>
    <xf numFmtId="0" fontId="16" fillId="4" borderId="0" xfId="1" applyFont="1" applyFill="1">
      <alignment vertical="center"/>
    </xf>
    <xf numFmtId="0" fontId="87" fillId="0" borderId="0" xfId="0" applyFont="1" applyAlignment="1">
      <alignment vertical="center" wrapText="1"/>
    </xf>
    <xf numFmtId="0" fontId="88" fillId="0" borderId="0" xfId="0" applyFont="1" applyAlignment="1">
      <alignment vertical="center" wrapText="1"/>
    </xf>
    <xf numFmtId="0" fontId="87" fillId="4" borderId="0" xfId="0" applyFont="1" applyFill="1" applyAlignment="1">
      <alignment vertical="center" wrapText="1"/>
    </xf>
    <xf numFmtId="0" fontId="90" fillId="0" borderId="0" xfId="0" applyFont="1">
      <alignment vertical="center"/>
    </xf>
    <xf numFmtId="0" fontId="16" fillId="4" borderId="0" xfId="0" applyFont="1" applyFill="1" applyAlignment="1">
      <alignment horizontal="center" vertical="center" wrapText="1"/>
    </xf>
    <xf numFmtId="0" fontId="0" fillId="0" borderId="0" xfId="0" applyAlignment="1">
      <alignment horizontal="center" vertical="center" wrapText="1"/>
    </xf>
    <xf numFmtId="0" fontId="40" fillId="4" borderId="0" xfId="7" applyFont="1" applyFill="1">
      <alignment vertical="center"/>
    </xf>
    <xf numFmtId="0" fontId="0" fillId="0" borderId="0" xfId="5" applyFont="1">
      <alignment vertical="center"/>
    </xf>
    <xf numFmtId="0" fontId="40" fillId="4" borderId="5" xfId="3" applyFont="1" applyFill="1" applyBorder="1">
      <alignment vertical="center"/>
    </xf>
    <xf numFmtId="0" fontId="40" fillId="4" borderId="2" xfId="3" applyFont="1" applyFill="1" applyBorder="1">
      <alignment vertical="center"/>
    </xf>
    <xf numFmtId="0" fontId="93" fillId="4" borderId="0" xfId="3" applyFont="1" applyFill="1" applyAlignment="1">
      <alignment vertical="center" wrapText="1"/>
    </xf>
    <xf numFmtId="0" fontId="90" fillId="4" borderId="0" xfId="0" applyFont="1" applyFill="1" applyAlignment="1">
      <alignment vertical="center" wrapText="1"/>
    </xf>
    <xf numFmtId="0" fontId="93" fillId="4" borderId="0" xfId="0" applyFont="1" applyFill="1" applyAlignment="1">
      <alignment vertical="center" wrapText="1"/>
    </xf>
    <xf numFmtId="0" fontId="90" fillId="4" borderId="0" xfId="0" applyFont="1" applyFill="1" applyAlignment="1">
      <alignment horizontal="center" vertical="center" wrapText="1"/>
    </xf>
    <xf numFmtId="0" fontId="93" fillId="4" borderId="0" xfId="4" applyFont="1" applyFill="1" applyAlignment="1">
      <alignment horizontal="left" vertical="center" wrapText="1"/>
    </xf>
    <xf numFmtId="0" fontId="90" fillId="0" borderId="0" xfId="0" applyFont="1" applyAlignment="1">
      <alignment vertical="center" wrapText="1"/>
    </xf>
    <xf numFmtId="0" fontId="90" fillId="0" borderId="0" xfId="0" applyFont="1" applyAlignment="1">
      <alignment horizontal="center" vertical="center" wrapText="1"/>
    </xf>
    <xf numFmtId="0" fontId="64" fillId="4" borderId="0" xfId="20" applyFont="1" applyFill="1" applyAlignment="1">
      <alignment vertical="center" wrapText="1"/>
    </xf>
    <xf numFmtId="0" fontId="64" fillId="4" borderId="0" xfId="20" applyFont="1" applyFill="1" applyAlignment="1">
      <alignment horizontal="left" vertical="center"/>
    </xf>
    <xf numFmtId="0" fontId="64" fillId="4" borderId="0" xfId="20" applyFont="1" applyFill="1" applyAlignment="1">
      <alignment horizontal="left" vertical="center" wrapText="1"/>
    </xf>
    <xf numFmtId="0" fontId="64" fillId="4" borderId="0" xfId="20" applyFont="1" applyFill="1" applyAlignment="1">
      <alignment vertical="center" shrinkToFit="1"/>
    </xf>
    <xf numFmtId="0" fontId="54" fillId="0" borderId="0" xfId="20">
      <alignment vertical="center"/>
    </xf>
    <xf numFmtId="0" fontId="40" fillId="4" borderId="0" xfId="4" applyFont="1" applyFill="1" applyAlignment="1">
      <alignment horizontal="left" vertical="center"/>
    </xf>
    <xf numFmtId="0" fontId="40" fillId="4" borderId="7" xfId="3" applyFont="1" applyFill="1" applyBorder="1">
      <alignment vertical="center"/>
    </xf>
    <xf numFmtId="0" fontId="40" fillId="4" borderId="7" xfId="4" applyFont="1" applyFill="1" applyBorder="1" applyAlignment="1">
      <alignment horizontal="left" vertical="center"/>
    </xf>
    <xf numFmtId="0" fontId="83" fillId="4" borderId="0" xfId="4" applyFont="1" applyFill="1" applyAlignment="1">
      <alignment horizontal="left" vertical="center" wrapText="1"/>
    </xf>
    <xf numFmtId="0" fontId="40" fillId="4" borderId="6" xfId="18" applyFont="1" applyFill="1" applyBorder="1">
      <alignment vertical="center"/>
    </xf>
    <xf numFmtId="0" fontId="40" fillId="4" borderId="0" xfId="18" applyFont="1" applyFill="1" applyAlignment="1">
      <alignment vertical="center" wrapText="1"/>
    </xf>
    <xf numFmtId="0" fontId="40" fillId="4" borderId="0" xfId="18" applyFont="1" applyFill="1">
      <alignment vertical="center"/>
    </xf>
    <xf numFmtId="0" fontId="40" fillId="4" borderId="6" xfId="18" applyFont="1" applyFill="1" applyBorder="1" applyAlignment="1">
      <alignment vertical="center" wrapText="1"/>
    </xf>
    <xf numFmtId="176" fontId="40" fillId="4" borderId="0" xfId="3" applyNumberFormat="1" applyFont="1" applyFill="1" applyAlignment="1">
      <alignment vertical="center" shrinkToFit="1"/>
    </xf>
    <xf numFmtId="0" fontId="96" fillId="4" borderId="0" xfId="0" applyFont="1" applyFill="1" applyAlignment="1">
      <alignment vertical="center" wrapText="1"/>
    </xf>
    <xf numFmtId="0" fontId="96" fillId="0" borderId="0" xfId="0" applyFont="1" applyAlignment="1">
      <alignment vertical="center" wrapText="1"/>
    </xf>
    <xf numFmtId="176" fontId="40" fillId="4" borderId="0" xfId="3" applyNumberFormat="1" applyFont="1" applyFill="1" applyAlignment="1">
      <alignment vertical="center" wrapText="1" shrinkToFit="1"/>
    </xf>
    <xf numFmtId="0" fontId="89" fillId="3" borderId="0" xfId="3" applyFont="1" applyFill="1" applyAlignment="1">
      <alignment vertical="top" wrapText="1"/>
    </xf>
    <xf numFmtId="0" fontId="16" fillId="4" borderId="0" xfId="17" applyFill="1" applyAlignment="1">
      <alignment vertical="center" wrapText="1"/>
    </xf>
    <xf numFmtId="0" fontId="0" fillId="4" borderId="0" xfId="17" applyFont="1" applyFill="1" applyAlignment="1">
      <alignment vertical="center" wrapText="1"/>
    </xf>
    <xf numFmtId="0" fontId="83" fillId="4" borderId="0" xfId="3" applyFont="1" applyFill="1">
      <alignment vertical="center"/>
    </xf>
    <xf numFmtId="0" fontId="93" fillId="4" borderId="0" xfId="3" applyFont="1" applyFill="1">
      <alignment vertical="center"/>
    </xf>
    <xf numFmtId="0" fontId="93" fillId="4" borderId="0" xfId="0" applyFont="1" applyFill="1">
      <alignment vertical="center"/>
    </xf>
    <xf numFmtId="0" fontId="76" fillId="4" borderId="0" xfId="0" applyFont="1" applyFill="1">
      <alignment vertical="center"/>
    </xf>
    <xf numFmtId="0" fontId="90" fillId="4" borderId="0" xfId="0" applyFont="1" applyFill="1">
      <alignment vertical="center"/>
    </xf>
    <xf numFmtId="0" fontId="76" fillId="0" borderId="0" xfId="0" applyFont="1">
      <alignment vertical="center"/>
    </xf>
    <xf numFmtId="0" fontId="40" fillId="4" borderId="0" xfId="4" applyFont="1" applyFill="1" applyAlignment="1">
      <alignment horizontal="left" vertical="center" wrapText="1"/>
    </xf>
    <xf numFmtId="0" fontId="16" fillId="4" borderId="0" xfId="17" applyFill="1">
      <alignment vertical="center"/>
    </xf>
    <xf numFmtId="0" fontId="40" fillId="0" borderId="0" xfId="0" applyFont="1">
      <alignment vertical="center"/>
    </xf>
    <xf numFmtId="0" fontId="40" fillId="4" borderId="0" xfId="0" applyFont="1" applyFill="1" applyAlignment="1">
      <alignment horizontal="left" vertical="center"/>
    </xf>
    <xf numFmtId="0" fontId="40" fillId="0" borderId="0" xfId="0" applyFont="1" applyAlignment="1">
      <alignment horizontal="left" vertical="center"/>
    </xf>
    <xf numFmtId="0" fontId="40" fillId="8" borderId="8" xfId="0" applyFont="1" applyFill="1" applyBorder="1">
      <alignment vertical="center"/>
    </xf>
    <xf numFmtId="0" fontId="6" fillId="4" borderId="0" xfId="0" applyFont="1" applyFill="1">
      <alignment vertical="center"/>
    </xf>
    <xf numFmtId="0" fontId="102" fillId="4" borderId="0" xfId="0" applyFont="1" applyFill="1" applyAlignment="1">
      <alignment vertical="center" wrapText="1"/>
    </xf>
    <xf numFmtId="0" fontId="0" fillId="4" borderId="0" xfId="0" applyFill="1">
      <alignment vertical="center"/>
    </xf>
    <xf numFmtId="0" fontId="40" fillId="4" borderId="0" xfId="0" applyFont="1" applyFill="1" applyAlignment="1">
      <alignment vertical="center" shrinkToFit="1"/>
    </xf>
    <xf numFmtId="0" fontId="12" fillId="0" borderId="0" xfId="3" applyFont="1">
      <alignment vertical="center"/>
    </xf>
    <xf numFmtId="176" fontId="12" fillId="0" borderId="0" xfId="3" applyNumberFormat="1" applyFont="1" applyAlignment="1">
      <alignment vertical="center" shrinkToFit="1"/>
    </xf>
    <xf numFmtId="0" fontId="0" fillId="4" borderId="0" xfId="0" applyFill="1" applyAlignment="1">
      <alignment vertical="center" wrapText="1"/>
    </xf>
    <xf numFmtId="0" fontId="40" fillId="0" borderId="6" xfId="18" applyFont="1" applyBorder="1">
      <alignment vertical="center"/>
    </xf>
    <xf numFmtId="0" fontId="40" fillId="0" borderId="0" xfId="18" applyFont="1" applyAlignment="1">
      <alignment vertical="center" wrapText="1"/>
    </xf>
    <xf numFmtId="0" fontId="12" fillId="0" borderId="7" xfId="3" applyFont="1" applyBorder="1">
      <alignment vertical="center"/>
    </xf>
    <xf numFmtId="0" fontId="54" fillId="4" borderId="0" xfId="20" applyFill="1">
      <alignment vertical="center"/>
    </xf>
    <xf numFmtId="0" fontId="54" fillId="4" borderId="0" xfId="20" applyFill="1" applyAlignment="1">
      <alignment vertical="center" wrapText="1"/>
    </xf>
    <xf numFmtId="0" fontId="54" fillId="0" borderId="0" xfId="20" applyAlignment="1">
      <alignment vertical="center" wrapText="1"/>
    </xf>
    <xf numFmtId="0" fontId="93" fillId="4" borderId="0" xfId="4" applyFont="1" applyFill="1" applyAlignment="1">
      <alignment horizontal="left" vertical="center"/>
    </xf>
    <xf numFmtId="0" fontId="85" fillId="4" borderId="0" xfId="3" applyFont="1" applyFill="1" applyAlignment="1">
      <alignment vertical="center" wrapText="1"/>
    </xf>
    <xf numFmtId="0" fontId="16" fillId="4" borderId="4" xfId="0" applyFont="1" applyFill="1" applyBorder="1">
      <alignment vertical="center"/>
    </xf>
    <xf numFmtId="0" fontId="16" fillId="4" borderId="0" xfId="5" applyFill="1">
      <alignment vertical="center"/>
    </xf>
    <xf numFmtId="0" fontId="100" fillId="4" borderId="0" xfId="0" applyFont="1" applyFill="1">
      <alignment vertical="center"/>
    </xf>
    <xf numFmtId="0" fontId="64" fillId="4" borderId="7" xfId="20" applyFont="1" applyFill="1" applyBorder="1">
      <alignment vertical="center"/>
    </xf>
    <xf numFmtId="0" fontId="96" fillId="0" borderId="0" xfId="0" applyFont="1" applyAlignment="1">
      <alignment horizontal="center" vertical="center"/>
    </xf>
    <xf numFmtId="0" fontId="96" fillId="4" borderId="0" xfId="0" applyFont="1" applyFill="1" applyAlignment="1">
      <alignment horizontal="center" vertical="center"/>
    </xf>
    <xf numFmtId="0" fontId="16" fillId="0" borderId="0" xfId="6">
      <alignment vertical="center"/>
    </xf>
    <xf numFmtId="0" fontId="16" fillId="4" borderId="0" xfId="6" applyFill="1">
      <alignment vertical="center"/>
    </xf>
    <xf numFmtId="0" fontId="40" fillId="0" borderId="0" xfId="3" applyFont="1">
      <alignment vertical="center"/>
    </xf>
    <xf numFmtId="0" fontId="64" fillId="0" borderId="0" xfId="20" applyFont="1">
      <alignment vertical="center"/>
    </xf>
    <xf numFmtId="0" fontId="105" fillId="4" borderId="0" xfId="0" applyFont="1" applyFill="1" applyAlignment="1">
      <alignment vertical="center" wrapText="1"/>
    </xf>
    <xf numFmtId="0" fontId="0" fillId="0" borderId="10" xfId="0" applyBorder="1">
      <alignment vertical="center"/>
    </xf>
    <xf numFmtId="0" fontId="0" fillId="0" borderId="6" xfId="0" applyBorder="1">
      <alignment vertical="center"/>
    </xf>
    <xf numFmtId="0" fontId="16" fillId="0" borderId="6" xfId="0" applyFont="1" applyBorder="1" applyAlignment="1">
      <alignment vertical="center" wrapText="1"/>
    </xf>
    <xf numFmtId="0" fontId="0" fillId="0" borderId="11" xfId="0" applyBorder="1">
      <alignment vertical="center"/>
    </xf>
    <xf numFmtId="0" fontId="95" fillId="0" borderId="0" xfId="0" applyFont="1" applyAlignment="1">
      <alignment vertical="center" wrapText="1"/>
    </xf>
    <xf numFmtId="0" fontId="95" fillId="4" borderId="0" xfId="0" applyFont="1" applyFill="1" applyAlignment="1">
      <alignment vertical="center" wrapText="1"/>
    </xf>
    <xf numFmtId="0" fontId="85" fillId="4" borderId="0" xfId="0" applyFont="1" applyFill="1" applyAlignment="1">
      <alignment vertical="center" wrapText="1"/>
    </xf>
    <xf numFmtId="0" fontId="87" fillId="4" borderId="0" xfId="0" applyFont="1" applyFill="1" applyAlignment="1">
      <alignment horizontal="center" vertical="center"/>
    </xf>
    <xf numFmtId="0" fontId="52" fillId="4" borderId="0" xfId="6" applyFont="1" applyFill="1">
      <alignment vertical="center"/>
    </xf>
    <xf numFmtId="0" fontId="83" fillId="4" borderId="0" xfId="0" applyFont="1" applyFill="1">
      <alignment vertical="center"/>
    </xf>
    <xf numFmtId="0" fontId="52" fillId="4" borderId="0" xfId="0" applyFont="1" applyFill="1" applyAlignment="1">
      <alignment horizontal="center" vertical="center" wrapText="1"/>
    </xf>
    <xf numFmtId="0" fontId="114" fillId="0" borderId="0" xfId="3" applyFont="1" applyAlignment="1">
      <alignment vertical="center" wrapText="1"/>
    </xf>
    <xf numFmtId="0" fontId="40" fillId="4" borderId="7" xfId="3" applyFont="1" applyFill="1" applyBorder="1" applyAlignment="1">
      <alignment vertical="center" wrapText="1"/>
    </xf>
    <xf numFmtId="0" fontId="40" fillId="0" borderId="12" xfId="27" applyFont="1" applyBorder="1">
      <alignment vertical="center"/>
    </xf>
    <xf numFmtId="0" fontId="111" fillId="0" borderId="0" xfId="1" applyFont="1" applyFill="1">
      <alignment vertical="center"/>
    </xf>
    <xf numFmtId="0" fontId="7" fillId="0" borderId="0" xfId="3" applyFont="1" applyAlignment="1">
      <alignment vertical="top" wrapText="1"/>
    </xf>
    <xf numFmtId="0" fontId="37" fillId="9" borderId="0" xfId="27" applyFont="1" applyFill="1">
      <alignment vertical="center"/>
    </xf>
    <xf numFmtId="0" fontId="37" fillId="9" borderId="13" xfId="27" applyFont="1" applyFill="1" applyBorder="1">
      <alignment vertical="center"/>
    </xf>
    <xf numFmtId="0" fontId="37" fillId="0" borderId="14" xfId="27" applyFont="1" applyBorder="1">
      <alignment vertical="center"/>
    </xf>
    <xf numFmtId="0" fontId="37" fillId="0" borderId="15" xfId="27" applyFont="1" applyBorder="1">
      <alignment vertical="center"/>
    </xf>
    <xf numFmtId="0" fontId="37" fillId="10" borderId="15" xfId="27" applyFont="1" applyFill="1" applyBorder="1">
      <alignment vertical="center"/>
    </xf>
    <xf numFmtId="0" fontId="37" fillId="0" borderId="16" xfId="27" applyFont="1" applyBorder="1">
      <alignment vertical="center"/>
    </xf>
    <xf numFmtId="0" fontId="37" fillId="0" borderId="17" xfId="27" applyFont="1" applyBorder="1">
      <alignment vertical="center"/>
    </xf>
    <xf numFmtId="0" fontId="37" fillId="0" borderId="0" xfId="27" applyFont="1">
      <alignment vertical="center"/>
    </xf>
    <xf numFmtId="0" fontId="37" fillId="10" borderId="0" xfId="27" applyFont="1" applyFill="1">
      <alignment vertical="center"/>
    </xf>
    <xf numFmtId="0" fontId="37" fillId="0" borderId="13" xfId="27" applyFont="1" applyBorder="1">
      <alignment vertical="center"/>
    </xf>
    <xf numFmtId="0" fontId="37" fillId="10" borderId="13" xfId="27" applyFont="1" applyFill="1" applyBorder="1">
      <alignment vertical="center"/>
    </xf>
    <xf numFmtId="0" fontId="37" fillId="10" borderId="17" xfId="27" applyFont="1" applyFill="1" applyBorder="1">
      <alignment vertical="center"/>
    </xf>
    <xf numFmtId="0" fontId="37" fillId="10" borderId="18" xfId="27" applyFont="1" applyFill="1" applyBorder="1">
      <alignment vertical="center"/>
    </xf>
    <xf numFmtId="0" fontId="37" fillId="0" borderId="3" xfId="27" applyFont="1" applyBorder="1">
      <alignment vertical="center"/>
    </xf>
    <xf numFmtId="0" fontId="37" fillId="0" borderId="19" xfId="27" applyFont="1" applyBorder="1">
      <alignment vertical="center"/>
    </xf>
    <xf numFmtId="0" fontId="117" fillId="0" borderId="0" xfId="0" applyFont="1">
      <alignment vertical="center"/>
    </xf>
    <xf numFmtId="0" fontId="118" fillId="0" borderId="0" xfId="0" applyFont="1">
      <alignment vertical="center"/>
    </xf>
    <xf numFmtId="0" fontId="100" fillId="6" borderId="0" xfId="3" applyFont="1" applyFill="1">
      <alignment vertical="center"/>
    </xf>
    <xf numFmtId="176" fontId="40" fillId="0" borderId="0" xfId="3" applyNumberFormat="1" applyFont="1" applyAlignment="1">
      <alignment vertical="center" shrinkToFit="1"/>
    </xf>
    <xf numFmtId="0" fontId="40" fillId="0" borderId="0" xfId="29" applyFont="1">
      <alignment vertical="center"/>
    </xf>
    <xf numFmtId="0" fontId="12" fillId="0" borderId="0" xfId="29" applyFont="1">
      <alignment vertical="center"/>
    </xf>
    <xf numFmtId="0" fontId="100" fillId="0" borderId="0" xfId="29" applyFont="1">
      <alignment vertical="center"/>
    </xf>
    <xf numFmtId="0" fontId="40" fillId="0" borderId="0" xfId="6" applyFont="1">
      <alignment vertical="center"/>
    </xf>
    <xf numFmtId="0" fontId="12" fillId="0" borderId="0" xfId="6" applyFont="1">
      <alignment vertical="center"/>
    </xf>
    <xf numFmtId="0" fontId="66" fillId="0" borderId="0" xfId="6" applyFont="1" applyAlignment="1">
      <alignment vertical="center" wrapText="1"/>
    </xf>
    <xf numFmtId="0" fontId="52" fillId="0" borderId="0" xfId="6" applyFont="1">
      <alignment vertical="center"/>
    </xf>
    <xf numFmtId="0" fontId="85" fillId="0" borderId="0" xfId="0" applyFont="1" applyAlignment="1">
      <alignment vertical="center" wrapText="1"/>
    </xf>
    <xf numFmtId="0" fontId="52" fillId="0" borderId="0" xfId="0" applyFont="1">
      <alignment vertical="center"/>
    </xf>
    <xf numFmtId="0" fontId="12" fillId="0" borderId="0" xfId="0" applyFont="1" applyAlignment="1">
      <alignment vertical="center" wrapText="1"/>
    </xf>
    <xf numFmtId="0" fontId="40" fillId="0" borderId="0" xfId="3" applyFont="1" applyAlignment="1">
      <alignment vertical="center" wrapText="1"/>
    </xf>
    <xf numFmtId="176" fontId="40" fillId="0" borderId="0" xfId="3" applyNumberFormat="1" applyFont="1" applyAlignment="1">
      <alignment vertical="center" wrapText="1" shrinkToFit="1"/>
    </xf>
    <xf numFmtId="0" fontId="40" fillId="0" borderId="0" xfId="0" applyFont="1" applyAlignment="1">
      <alignment vertical="center" wrapText="1"/>
    </xf>
    <xf numFmtId="0" fontId="122" fillId="0" borderId="0" xfId="3" applyFont="1">
      <alignment vertical="center"/>
    </xf>
    <xf numFmtId="0" fontId="6" fillId="0" borderId="0" xfId="3">
      <alignment vertical="center"/>
    </xf>
    <xf numFmtId="0" fontId="123" fillId="3" borderId="0" xfId="20" applyFont="1" applyFill="1" applyAlignment="1">
      <alignment vertical="top" wrapText="1"/>
    </xf>
    <xf numFmtId="0" fontId="123" fillId="2" borderId="0" xfId="20" applyFont="1" applyFill="1" applyAlignment="1">
      <alignment vertical="top" wrapText="1"/>
    </xf>
    <xf numFmtId="0" fontId="125" fillId="3" borderId="0" xfId="20" applyFont="1" applyFill="1" applyAlignment="1">
      <alignment vertical="top" wrapText="1"/>
    </xf>
    <xf numFmtId="0" fontId="123" fillId="0" borderId="0" xfId="20" applyFont="1" applyAlignment="1">
      <alignment vertical="top" wrapText="1"/>
    </xf>
    <xf numFmtId="0" fontId="64" fillId="0" borderId="0" xfId="3" applyFont="1">
      <alignment vertical="center"/>
    </xf>
    <xf numFmtId="0" fontId="64" fillId="0" borderId="7" xfId="20" applyFont="1" applyBorder="1">
      <alignment vertical="center"/>
    </xf>
    <xf numFmtId="0" fontId="6" fillId="4" borderId="0" xfId="3" applyFill="1">
      <alignment vertical="center"/>
    </xf>
    <xf numFmtId="0" fontId="122" fillId="0" borderId="0" xfId="20" applyFont="1">
      <alignment vertical="center"/>
    </xf>
    <xf numFmtId="0" fontId="115" fillId="0" borderId="0" xfId="0" applyFont="1">
      <alignment vertical="center"/>
    </xf>
    <xf numFmtId="0" fontId="127" fillId="3" borderId="0" xfId="3" applyFont="1" applyFill="1" applyAlignment="1">
      <alignment vertical="top" wrapText="1"/>
    </xf>
    <xf numFmtId="0" fontId="127" fillId="2" borderId="0" xfId="3" applyFont="1" applyFill="1" applyAlignment="1">
      <alignment vertical="top" wrapText="1"/>
    </xf>
    <xf numFmtId="0" fontId="129" fillId="3" borderId="0" xfId="3" applyFont="1" applyFill="1" applyAlignment="1">
      <alignment vertical="top" wrapText="1"/>
    </xf>
    <xf numFmtId="0" fontId="130" fillId="4" borderId="0" xfId="0" applyFont="1" applyFill="1" applyAlignment="1">
      <alignment vertical="center" wrapText="1"/>
    </xf>
    <xf numFmtId="0" fontId="52" fillId="0" borderId="9" xfId="0" applyFont="1" applyBorder="1">
      <alignment vertical="center"/>
    </xf>
    <xf numFmtId="0" fontId="40" fillId="6" borderId="6" xfId="18" applyFont="1" applyFill="1" applyBorder="1" applyAlignment="1">
      <alignment vertical="center" wrapText="1"/>
    </xf>
    <xf numFmtId="0" fontId="40" fillId="6" borderId="0" xfId="18" applyFont="1" applyFill="1" applyAlignment="1">
      <alignment vertical="center" wrapText="1"/>
    </xf>
    <xf numFmtId="0" fontId="23" fillId="0" borderId="0" xfId="0" applyFont="1">
      <alignment vertical="center"/>
    </xf>
    <xf numFmtId="0" fontId="40" fillId="0" borderId="0" xfId="27" applyFont="1">
      <alignment vertical="center"/>
    </xf>
    <xf numFmtId="0" fontId="113" fillId="4" borderId="0" xfId="1" applyFont="1" applyFill="1" applyAlignment="1">
      <alignment vertical="center" wrapText="1"/>
    </xf>
    <xf numFmtId="0" fontId="6" fillId="0" borderId="0" xfId="3" applyAlignment="1">
      <alignment vertical="center" wrapText="1"/>
    </xf>
    <xf numFmtId="0" fontId="6" fillId="4" borderId="0" xfId="3" applyFill="1" applyAlignment="1">
      <alignment vertical="center" wrapText="1"/>
    </xf>
    <xf numFmtId="0" fontId="61" fillId="0" borderId="0" xfId="21" applyAlignment="1">
      <alignment vertical="center" wrapText="1"/>
    </xf>
    <xf numFmtId="0" fontId="23" fillId="4" borderId="0" xfId="0" applyFont="1" applyFill="1" applyAlignment="1">
      <alignment vertical="center" wrapText="1"/>
    </xf>
    <xf numFmtId="0" fontId="52" fillId="4" borderId="0" xfId="6" applyFont="1" applyFill="1" applyAlignment="1">
      <alignment vertical="center" wrapText="1"/>
    </xf>
    <xf numFmtId="0" fontId="16" fillId="4" borderId="0" xfId="6" applyFill="1" applyAlignment="1">
      <alignment vertical="center" wrapText="1"/>
    </xf>
    <xf numFmtId="0" fontId="16" fillId="0" borderId="0" xfId="6" applyAlignment="1">
      <alignment vertical="center" wrapText="1"/>
    </xf>
    <xf numFmtId="0" fontId="16" fillId="4" borderId="0" xfId="5" applyFill="1" applyAlignment="1">
      <alignment vertical="center" wrapText="1"/>
    </xf>
    <xf numFmtId="0" fontId="0" fillId="0" borderId="0" xfId="5" applyFont="1" applyAlignment="1">
      <alignment vertical="center" wrapText="1"/>
    </xf>
    <xf numFmtId="0" fontId="64" fillId="4" borderId="0" xfId="16" applyFont="1" applyFill="1" applyAlignment="1">
      <alignment vertical="center" wrapText="1"/>
    </xf>
    <xf numFmtId="0" fontId="113" fillId="4" borderId="20" xfId="1" applyFont="1" applyFill="1" applyBorder="1" applyAlignment="1">
      <alignment vertical="center" wrapText="1"/>
    </xf>
    <xf numFmtId="0" fontId="66" fillId="4" borderId="21" xfId="0" applyFont="1" applyFill="1" applyBorder="1" applyAlignment="1">
      <alignment vertical="center" wrapText="1"/>
    </xf>
    <xf numFmtId="0" fontId="16" fillId="4" borderId="22" xfId="0" applyFont="1" applyFill="1" applyBorder="1" applyAlignment="1">
      <alignment vertical="center" wrapText="1"/>
    </xf>
    <xf numFmtId="0" fontId="52" fillId="4" borderId="22" xfId="0" applyFont="1" applyFill="1" applyBorder="1" applyAlignment="1">
      <alignment vertical="center" wrapText="1"/>
    </xf>
    <xf numFmtId="0" fontId="12" fillId="4" borderId="0" xfId="3" applyFont="1" applyFill="1" applyAlignment="1">
      <alignment vertical="center" wrapText="1"/>
    </xf>
    <xf numFmtId="0" fontId="100" fillId="0" borderId="0" xfId="3" applyFont="1">
      <alignment vertical="center"/>
    </xf>
    <xf numFmtId="176" fontId="100" fillId="0" borderId="0" xfId="3" applyNumberFormat="1" applyFont="1" applyAlignment="1">
      <alignment vertical="center" shrinkToFit="1"/>
    </xf>
    <xf numFmtId="0" fontId="113" fillId="4" borderId="0" xfId="1" applyFont="1" applyFill="1">
      <alignment vertical="center"/>
    </xf>
    <xf numFmtId="0" fontId="12" fillId="4" borderId="7" xfId="3" applyFont="1" applyFill="1" applyBorder="1" applyAlignment="1">
      <alignment vertical="center" wrapText="1"/>
    </xf>
    <xf numFmtId="0" fontId="12" fillId="11" borderId="8" xfId="0" applyFont="1" applyFill="1" applyBorder="1" applyAlignment="1">
      <alignment vertical="center" wrapText="1"/>
    </xf>
    <xf numFmtId="0" fontId="142" fillId="4" borderId="0" xfId="1" applyFont="1" applyFill="1">
      <alignment vertical="center"/>
    </xf>
    <xf numFmtId="0" fontId="16" fillId="0" borderId="0" xfId="0" applyFont="1">
      <alignment vertical="center"/>
    </xf>
    <xf numFmtId="0" fontId="40" fillId="0" borderId="0" xfId="0" applyFont="1" applyAlignment="1">
      <alignment horizontal="left" vertical="center" wrapText="1"/>
    </xf>
    <xf numFmtId="0" fontId="0" fillId="4" borderId="0" xfId="0" applyFill="1" applyAlignment="1">
      <alignment horizontal="right" vertical="center"/>
    </xf>
    <xf numFmtId="0" fontId="147" fillId="0" borderId="0" xfId="2" applyFont="1" applyAlignment="1">
      <alignment horizontal="right"/>
    </xf>
    <xf numFmtId="49" fontId="52" fillId="0" borderId="26" xfId="28" applyNumberFormat="1" applyFont="1" applyFill="1" applyBorder="1">
      <alignment vertical="center"/>
    </xf>
    <xf numFmtId="0" fontId="113" fillId="0" borderId="0" xfId="1" applyFont="1" applyFill="1" applyAlignment="1">
      <alignment horizontal="left" vertical="center" wrapText="1"/>
    </xf>
    <xf numFmtId="49" fontId="40" fillId="0" borderId="26" xfId="28" applyNumberFormat="1" applyFont="1" applyFill="1" applyBorder="1" applyAlignment="1">
      <alignment horizontal="left" vertical="center" wrapText="1"/>
    </xf>
    <xf numFmtId="0" fontId="113" fillId="0" borderId="23" xfId="1" applyFont="1" applyFill="1" applyBorder="1" applyAlignment="1">
      <alignment horizontal="left" vertical="center" wrapText="1"/>
    </xf>
    <xf numFmtId="49" fontId="52" fillId="0" borderId="23" xfId="28" applyNumberFormat="1" applyFont="1" applyFill="1" applyBorder="1" applyAlignment="1">
      <alignment horizontal="left" vertical="center" wrapText="1"/>
    </xf>
    <xf numFmtId="0" fontId="113" fillId="0" borderId="0" xfId="1" applyFont="1" applyFill="1" applyAlignment="1">
      <alignment vertical="center" wrapText="1"/>
    </xf>
    <xf numFmtId="0" fontId="0" fillId="0" borderId="27" xfId="0" applyBorder="1">
      <alignment vertical="center"/>
    </xf>
    <xf numFmtId="0" fontId="2" fillId="0" borderId="27" xfId="1" applyBorder="1" applyAlignment="1">
      <alignment horizontal="center" vertical="center"/>
    </xf>
    <xf numFmtId="0" fontId="40" fillId="4" borderId="27" xfId="3" applyFont="1" applyFill="1" applyBorder="1">
      <alignment vertical="center"/>
    </xf>
    <xf numFmtId="0" fontId="40" fillId="0" borderId="27" xfId="27" applyFont="1" applyBorder="1">
      <alignment vertical="center"/>
    </xf>
    <xf numFmtId="0" fontId="40" fillId="4" borderId="27" xfId="3" applyFont="1" applyFill="1" applyBorder="1" applyAlignment="1">
      <alignment vertical="center" wrapText="1"/>
    </xf>
    <xf numFmtId="0" fontId="40" fillId="4" borderId="28" xfId="3" applyFont="1" applyFill="1" applyBorder="1" applyAlignment="1">
      <alignment vertical="center" wrapText="1"/>
    </xf>
    <xf numFmtId="0" fontId="40" fillId="4" borderId="27" xfId="16" applyFont="1" applyFill="1" applyBorder="1">
      <alignment vertical="center"/>
    </xf>
    <xf numFmtId="0" fontId="40" fillId="0" borderId="27" xfId="3" applyFont="1" applyBorder="1">
      <alignment vertical="center"/>
    </xf>
    <xf numFmtId="0" fontId="52" fillId="0" borderId="27" xfId="1" applyFont="1" applyFill="1" applyBorder="1" applyAlignment="1">
      <alignment vertical="center"/>
    </xf>
    <xf numFmtId="0" fontId="40" fillId="0" borderId="27" xfId="3" applyFont="1" applyBorder="1" applyAlignment="1">
      <alignment vertical="center" wrapText="1"/>
    </xf>
    <xf numFmtId="0" fontId="40" fillId="0" borderId="27" xfId="16" applyFont="1" applyBorder="1" applyAlignment="1">
      <alignment vertical="center" wrapText="1"/>
    </xf>
    <xf numFmtId="0" fontId="40" fillId="4" borderId="27" xfId="27" applyFont="1" applyFill="1" applyBorder="1">
      <alignment vertical="center"/>
    </xf>
    <xf numFmtId="0" fontId="40" fillId="4" borderId="27" xfId="3" applyFont="1" applyFill="1" applyBorder="1" applyAlignment="1">
      <alignment horizontal="left" vertical="center"/>
    </xf>
    <xf numFmtId="0" fontId="40" fillId="4" borderId="27" xfId="0" applyFont="1" applyFill="1" applyBorder="1">
      <alignment vertical="center"/>
    </xf>
    <xf numFmtId="178" fontId="40" fillId="4" borderId="27" xfId="3" applyNumberFormat="1" applyFont="1" applyFill="1" applyBorder="1" applyAlignment="1">
      <alignment vertical="center" wrapText="1"/>
    </xf>
    <xf numFmtId="0" fontId="40" fillId="4" borderId="27" xfId="0" applyFont="1" applyFill="1" applyBorder="1" applyAlignment="1">
      <alignment vertical="center" wrapText="1"/>
    </xf>
    <xf numFmtId="0" fontId="40" fillId="0" borderId="27" xfId="0" applyFont="1" applyBorder="1">
      <alignment vertical="center"/>
    </xf>
    <xf numFmtId="0" fontId="40" fillId="0" borderId="27" xfId="0" applyFont="1" applyBorder="1" applyAlignment="1">
      <alignment horizontal="left" vertical="center"/>
    </xf>
    <xf numFmtId="0" fontId="40" fillId="4" borderId="27" xfId="0" applyFont="1" applyFill="1" applyBorder="1" applyAlignment="1">
      <alignment horizontal="left" vertical="center"/>
    </xf>
    <xf numFmtId="0" fontId="52" fillId="4" borderId="27" xfId="0" applyFont="1" applyFill="1" applyBorder="1">
      <alignment vertical="center"/>
    </xf>
    <xf numFmtId="0" fontId="40" fillId="0" borderId="27" xfId="0" applyFont="1" applyBorder="1" applyAlignment="1">
      <alignment vertical="center" wrapText="1"/>
    </xf>
    <xf numFmtId="0" fontId="52" fillId="0" borderId="27" xfId="0" applyFont="1" applyBorder="1">
      <alignment vertical="center"/>
    </xf>
    <xf numFmtId="0" fontId="52" fillId="0" borderId="27" xfId="0" applyFont="1" applyBorder="1" applyAlignment="1">
      <alignment vertical="center" wrapText="1"/>
    </xf>
    <xf numFmtId="0" fontId="2" fillId="4" borderId="27" xfId="1" applyFill="1" applyBorder="1" applyAlignment="1">
      <alignment vertical="center" wrapText="1"/>
    </xf>
    <xf numFmtId="0" fontId="64" fillId="4" borderId="27" xfId="20" applyFont="1" applyFill="1" applyBorder="1">
      <alignment vertical="center"/>
    </xf>
    <xf numFmtId="0" fontId="64" fillId="4" borderId="27" xfId="20" applyFont="1" applyFill="1" applyBorder="1" applyAlignment="1">
      <alignment vertical="center" wrapText="1"/>
    </xf>
    <xf numFmtId="0" fontId="64" fillId="0" borderId="27" xfId="20" applyFont="1" applyBorder="1" applyAlignment="1">
      <alignment vertical="center" wrapText="1"/>
    </xf>
    <xf numFmtId="0" fontId="40" fillId="0" borderId="27" xfId="20" applyFont="1" applyBorder="1" applyAlignment="1">
      <alignment vertical="center" wrapText="1"/>
    </xf>
    <xf numFmtId="0" fontId="64" fillId="4" borderId="27" xfId="20" applyFont="1" applyFill="1" applyBorder="1" applyAlignment="1">
      <alignment horizontal="left" vertical="top" wrapText="1"/>
    </xf>
    <xf numFmtId="0" fontId="113" fillId="4" borderId="27" xfId="1" applyFont="1" applyFill="1" applyBorder="1">
      <alignment vertical="center"/>
    </xf>
    <xf numFmtId="0" fontId="40" fillId="4" borderId="27" xfId="20" applyFont="1" applyFill="1" applyBorder="1" applyAlignment="1">
      <alignment vertical="center" wrapText="1"/>
    </xf>
    <xf numFmtId="0" fontId="40" fillId="4" borderId="27" xfId="1" applyFont="1" applyFill="1" applyBorder="1">
      <alignment vertical="center"/>
    </xf>
    <xf numFmtId="49" fontId="40" fillId="4" borderId="29" xfId="0" applyNumberFormat="1" applyFont="1" applyFill="1" applyBorder="1">
      <alignment vertical="center"/>
    </xf>
    <xf numFmtId="49" fontId="40" fillId="4" borderId="29" xfId="0" applyNumberFormat="1" applyFont="1" applyFill="1" applyBorder="1" applyAlignment="1">
      <alignment vertical="center" wrapText="1"/>
    </xf>
    <xf numFmtId="49" fontId="40" fillId="4" borderId="29" xfId="0" applyNumberFormat="1" applyFont="1" applyFill="1" applyBorder="1" applyAlignment="1">
      <alignment horizontal="left" vertical="center"/>
    </xf>
    <xf numFmtId="0" fontId="40" fillId="4" borderId="27" xfId="1" applyFont="1" applyFill="1" applyBorder="1" applyAlignment="1">
      <alignment vertical="center"/>
    </xf>
    <xf numFmtId="0" fontId="40" fillId="0" borderId="27" xfId="1" applyFont="1" applyFill="1" applyBorder="1" applyAlignment="1">
      <alignment vertical="center"/>
    </xf>
    <xf numFmtId="0" fontId="40" fillId="0" borderId="27" xfId="3" applyFont="1" applyBorder="1" applyAlignment="1">
      <alignment horizontal="left" vertical="center"/>
    </xf>
    <xf numFmtId="0" fontId="113" fillId="4" borderId="27" xfId="1" applyFont="1" applyFill="1" applyBorder="1" applyAlignment="1">
      <alignment vertical="center"/>
    </xf>
    <xf numFmtId="14" fontId="40" fillId="4" borderId="27" xfId="3" applyNumberFormat="1" applyFont="1" applyFill="1" applyBorder="1">
      <alignment vertical="center"/>
    </xf>
    <xf numFmtId="0" fontId="52" fillId="4" borderId="27" xfId="3" applyFont="1" applyFill="1" applyBorder="1">
      <alignment vertical="center"/>
    </xf>
    <xf numFmtId="0" fontId="66" fillId="4" borderId="27" xfId="3" applyFont="1" applyFill="1" applyBorder="1" applyAlignment="1">
      <alignment vertical="center" wrapText="1"/>
    </xf>
    <xf numFmtId="0" fontId="40" fillId="4" borderId="27" xfId="3" applyFont="1" applyFill="1" applyBorder="1" applyAlignment="1">
      <alignment horizontal="center" vertical="center"/>
    </xf>
    <xf numFmtId="0" fontId="40" fillId="0" borderId="27" xfId="20" applyFont="1" applyBorder="1">
      <alignment vertical="center"/>
    </xf>
    <xf numFmtId="0" fontId="40" fillId="0" borderId="30" xfId="3" applyFont="1" applyBorder="1">
      <alignment vertical="center"/>
    </xf>
    <xf numFmtId="0" fontId="40" fillId="0" borderId="30" xfId="3" applyFont="1" applyBorder="1" applyAlignment="1">
      <alignment vertical="center" wrapText="1"/>
    </xf>
    <xf numFmtId="0" fontId="52" fillId="4" borderId="27" xfId="0" applyFont="1" applyFill="1" applyBorder="1" applyAlignment="1">
      <alignment vertical="center" wrapText="1"/>
    </xf>
    <xf numFmtId="0" fontId="40" fillId="0" borderId="31" xfId="3" applyFont="1" applyBorder="1">
      <alignment vertical="center"/>
    </xf>
    <xf numFmtId="0" fontId="52" fillId="0" borderId="27" xfId="1" applyFont="1" applyFill="1" applyBorder="1">
      <alignment vertical="center"/>
    </xf>
    <xf numFmtId="0" fontId="52" fillId="0" borderId="30" xfId="1" applyFont="1" applyFill="1" applyBorder="1">
      <alignment vertical="center"/>
    </xf>
    <xf numFmtId="0" fontId="131" fillId="4" borderId="27" xfId="0" applyFont="1" applyFill="1" applyBorder="1">
      <alignment vertical="center"/>
    </xf>
    <xf numFmtId="0" fontId="0" fillId="4" borderId="27" xfId="0" applyFill="1" applyBorder="1">
      <alignment vertical="center"/>
    </xf>
    <xf numFmtId="0" fontId="132" fillId="4" borderId="27" xfId="3" applyFont="1" applyFill="1" applyBorder="1">
      <alignment vertical="center"/>
    </xf>
    <xf numFmtId="0" fontId="107" fillId="4" borderId="27" xfId="0" applyFont="1" applyFill="1" applyBorder="1">
      <alignment vertical="center"/>
    </xf>
    <xf numFmtId="0" fontId="107" fillId="4" borderId="27" xfId="0" applyFont="1" applyFill="1" applyBorder="1" applyAlignment="1">
      <alignment vertical="center" wrapText="1"/>
    </xf>
    <xf numFmtId="0" fontId="52" fillId="4" borderId="27" xfId="1" applyFont="1" applyFill="1" applyBorder="1">
      <alignment vertical="center"/>
    </xf>
    <xf numFmtId="0" fontId="52" fillId="4" borderId="27" xfId="1" applyFont="1" applyFill="1" applyBorder="1" applyAlignment="1">
      <alignment vertical="center"/>
    </xf>
    <xf numFmtId="0" fontId="52" fillId="0" borderId="32" xfId="0" applyFont="1" applyBorder="1">
      <alignment vertical="center"/>
    </xf>
    <xf numFmtId="0" fontId="111" fillId="0" borderId="27" xfId="1" applyFont="1" applyFill="1" applyBorder="1" applyAlignment="1">
      <alignment vertical="center"/>
    </xf>
    <xf numFmtId="0" fontId="52" fillId="0" borderId="32" xfId="0" applyFont="1" applyBorder="1" applyAlignment="1">
      <alignment vertical="center" wrapText="1"/>
    </xf>
    <xf numFmtId="0" fontId="52" fillId="0" borderId="31" xfId="0" applyFont="1" applyBorder="1">
      <alignment vertical="center"/>
    </xf>
    <xf numFmtId="0" fontId="113" fillId="0" borderId="27" xfId="1" applyFont="1" applyFill="1" applyBorder="1" applyAlignment="1">
      <alignment vertical="center"/>
    </xf>
    <xf numFmtId="0" fontId="40" fillId="0" borderId="27" xfId="9" applyFont="1" applyFill="1" applyBorder="1">
      <alignment vertical="center"/>
    </xf>
    <xf numFmtId="0" fontId="52" fillId="4" borderId="27" xfId="3" applyFont="1" applyFill="1" applyBorder="1" applyAlignment="1">
      <alignment vertical="center" wrapText="1"/>
    </xf>
    <xf numFmtId="0" fontId="40" fillId="4" borderId="31" xfId="3" applyFont="1" applyFill="1" applyBorder="1" applyAlignment="1">
      <alignment horizontal="left" vertical="center" wrapText="1"/>
    </xf>
    <xf numFmtId="0" fontId="12" fillId="0" borderId="27" xfId="3" applyFont="1" applyBorder="1">
      <alignment vertical="center"/>
    </xf>
    <xf numFmtId="0" fontId="12" fillId="0" borderId="27" xfId="3" applyFont="1" applyBorder="1" applyAlignment="1">
      <alignment vertical="center" wrapText="1"/>
    </xf>
    <xf numFmtId="0" fontId="40" fillId="4" borderId="27" xfId="7" applyFont="1" applyFill="1" applyBorder="1">
      <alignment vertical="center"/>
    </xf>
    <xf numFmtId="0" fontId="40" fillId="4" borderId="27" xfId="7" applyFont="1" applyFill="1" applyBorder="1" applyAlignment="1">
      <alignment vertical="center" wrapText="1"/>
    </xf>
    <xf numFmtId="0" fontId="40" fillId="0" borderId="27" xfId="7" applyFont="1" applyBorder="1">
      <alignment vertical="center"/>
    </xf>
    <xf numFmtId="0" fontId="40" fillId="4" borderId="27" xfId="7" applyFont="1" applyFill="1" applyBorder="1" applyAlignment="1" applyProtection="1">
      <alignment horizontal="left" vertical="center" wrapText="1"/>
      <protection locked="0" hidden="1"/>
    </xf>
    <xf numFmtId="0" fontId="40" fillId="4" borderId="27" xfId="7" applyFont="1" applyFill="1" applyBorder="1" applyAlignment="1" applyProtection="1">
      <alignment horizontal="left" vertical="center"/>
      <protection locked="0" hidden="1"/>
    </xf>
    <xf numFmtId="0" fontId="40" fillId="4" borderId="27" xfId="7" applyFont="1" applyFill="1" applyBorder="1" applyAlignment="1" applyProtection="1">
      <alignment horizontal="center" vertical="center" wrapText="1"/>
      <protection locked="0" hidden="1"/>
    </xf>
    <xf numFmtId="0" fontId="40" fillId="4" borderId="27" xfId="7" applyFont="1" applyFill="1" applyBorder="1" applyAlignment="1">
      <alignment horizontal="center" vertical="center" wrapText="1"/>
    </xf>
    <xf numFmtId="0" fontId="40" fillId="0" borderId="27" xfId="7" applyFont="1" applyBorder="1" applyAlignment="1">
      <alignment vertical="center" wrapText="1"/>
    </xf>
    <xf numFmtId="0" fontId="113" fillId="0" borderId="27" xfId="1" applyFont="1" applyFill="1" applyBorder="1" applyAlignment="1">
      <alignment vertical="center" wrapText="1"/>
    </xf>
    <xf numFmtId="0" fontId="40" fillId="0" borderId="27" xfId="7" applyFont="1" applyBorder="1" applyAlignment="1">
      <alignment horizontal="center" vertical="center" wrapText="1"/>
    </xf>
    <xf numFmtId="0" fontId="52" fillId="0" borderId="27" xfId="7" applyFont="1" applyBorder="1" applyAlignment="1">
      <alignment vertical="center" wrapText="1"/>
    </xf>
    <xf numFmtId="49" fontId="133" fillId="0" borderId="29" xfId="0" applyNumberFormat="1" applyFont="1" applyBorder="1" applyAlignment="1">
      <alignment horizontal="left" vertical="top" wrapText="1"/>
    </xf>
    <xf numFmtId="0" fontId="40" fillId="0" borderId="27" xfId="0" applyFont="1" applyBorder="1" applyAlignment="1">
      <alignment horizontal="center" vertical="center" wrapText="1"/>
    </xf>
    <xf numFmtId="0" fontId="92" fillId="0" borderId="27" xfId="1" applyFont="1" applyFill="1" applyBorder="1" applyAlignment="1">
      <alignment vertical="center" wrapText="1"/>
    </xf>
    <xf numFmtId="49" fontId="40" fillId="0" borderId="29" xfId="0" applyNumberFormat="1" applyFont="1" applyBorder="1" applyAlignment="1">
      <alignment vertical="center" wrapText="1"/>
    </xf>
    <xf numFmtId="0" fontId="40" fillId="0" borderId="27" xfId="29" applyFont="1" applyBorder="1">
      <alignment vertical="center"/>
    </xf>
    <xf numFmtId="0" fontId="40" fillId="0" borderId="27" xfId="29" applyFont="1" applyBorder="1" applyAlignment="1">
      <alignment vertical="center" wrapText="1"/>
    </xf>
    <xf numFmtId="0" fontId="12" fillId="0" borderId="27" xfId="29" applyFont="1" applyBorder="1">
      <alignment vertical="center"/>
    </xf>
    <xf numFmtId="0" fontId="100" fillId="0" borderId="27" xfId="29" applyFont="1" applyBorder="1">
      <alignment vertical="center"/>
    </xf>
    <xf numFmtId="0" fontId="12" fillId="0" borderId="27" xfId="29" applyFont="1" applyBorder="1" applyAlignment="1">
      <alignment vertical="center" wrapText="1"/>
    </xf>
    <xf numFmtId="0" fontId="40" fillId="4" borderId="27" xfId="29" applyFont="1" applyFill="1" applyBorder="1">
      <alignment vertical="center"/>
    </xf>
    <xf numFmtId="0" fontId="40" fillId="4" borderId="27" xfId="29" applyFont="1" applyFill="1" applyBorder="1" applyAlignment="1">
      <alignment vertical="center" wrapText="1"/>
    </xf>
    <xf numFmtId="0" fontId="52" fillId="0" borderId="27" xfId="6" applyFont="1" applyBorder="1">
      <alignment vertical="center"/>
    </xf>
    <xf numFmtId="0" fontId="52" fillId="0" borderId="27" xfId="6" applyFont="1" applyBorder="1" applyAlignment="1">
      <alignment vertical="center" wrapText="1"/>
    </xf>
    <xf numFmtId="0" fontId="40" fillId="0" borderId="27" xfId="1" applyFont="1" applyFill="1" applyBorder="1">
      <alignment vertical="center"/>
    </xf>
    <xf numFmtId="0" fontId="102" fillId="0" borderId="27" xfId="1" applyFont="1" applyFill="1" applyBorder="1" applyAlignment="1">
      <alignment vertical="center"/>
    </xf>
    <xf numFmtId="0" fontId="12" fillId="0" borderId="27" xfId="27" applyFont="1" applyBorder="1">
      <alignment vertical="center"/>
    </xf>
    <xf numFmtId="0" fontId="40" fillId="4" borderId="31" xfId="29" applyFont="1" applyFill="1" applyBorder="1">
      <alignment vertical="center"/>
    </xf>
    <xf numFmtId="0" fontId="40" fillId="0" borderId="31" xfId="29" applyFont="1" applyBorder="1">
      <alignment vertical="center"/>
    </xf>
    <xf numFmtId="0" fontId="40" fillId="0" borderId="31" xfId="29" applyFont="1" applyBorder="1" applyAlignment="1">
      <alignment vertical="center" wrapText="1"/>
    </xf>
    <xf numFmtId="0" fontId="113" fillId="4" borderId="27" xfId="1" applyFont="1" applyFill="1" applyBorder="1" applyAlignment="1">
      <alignment vertical="center" wrapText="1"/>
    </xf>
    <xf numFmtId="0" fontId="12" fillId="0" borderId="31" xfId="29" applyFont="1" applyBorder="1">
      <alignment vertical="center"/>
    </xf>
    <xf numFmtId="0" fontId="102" fillId="0" borderId="27" xfId="30" applyFont="1" applyBorder="1" applyAlignment="1">
      <alignment vertical="center"/>
    </xf>
    <xf numFmtId="0" fontId="40" fillId="0" borderId="27" xfId="6" applyFont="1" applyBorder="1">
      <alignment vertical="center"/>
    </xf>
    <xf numFmtId="0" fontId="102" fillId="0" borderId="27" xfId="1" applyFont="1" applyFill="1" applyBorder="1">
      <alignment vertical="center"/>
    </xf>
    <xf numFmtId="0" fontId="40" fillId="4" borderId="27" xfId="29" applyFont="1" applyFill="1" applyBorder="1" applyAlignment="1">
      <alignment vertical="top" wrapText="1"/>
    </xf>
    <xf numFmtId="0" fontId="66" fillId="4" borderId="27" xfId="0" applyFont="1" applyFill="1" applyBorder="1" applyAlignment="1">
      <alignment vertical="center" wrapText="1"/>
    </xf>
    <xf numFmtId="0" fontId="40" fillId="0" borderId="27" xfId="6" applyFont="1" applyBorder="1" applyAlignment="1">
      <alignment vertical="center" wrapText="1"/>
    </xf>
    <xf numFmtId="0" fontId="12" fillId="0" borderId="27" xfId="6" applyFont="1" applyBorder="1">
      <alignment vertical="center"/>
    </xf>
    <xf numFmtId="0" fontId="12" fillId="0" borderId="27" xfId="6" applyFont="1" applyBorder="1" applyAlignment="1">
      <alignment vertical="center" wrapText="1"/>
    </xf>
    <xf numFmtId="0" fontId="40" fillId="4" borderId="27" xfId="6" applyFont="1" applyFill="1" applyBorder="1">
      <alignment vertical="center"/>
    </xf>
    <xf numFmtId="0" fontId="40" fillId="4" borderId="27" xfId="6" applyFont="1" applyFill="1" applyBorder="1" applyAlignment="1">
      <alignment vertical="center" wrapText="1"/>
    </xf>
    <xf numFmtId="0" fontId="100" fillId="4" borderId="27" xfId="6" applyFont="1" applyFill="1" applyBorder="1">
      <alignment vertical="center"/>
    </xf>
    <xf numFmtId="0" fontId="40" fillId="0" borderId="27" xfId="18" applyFont="1" applyBorder="1" applyAlignment="1">
      <alignment vertical="center" wrapText="1"/>
    </xf>
    <xf numFmtId="0" fontId="40" fillId="4" borderId="27" xfId="18" applyFont="1" applyFill="1" applyBorder="1" applyAlignment="1">
      <alignment vertical="center" wrapText="1"/>
    </xf>
    <xf numFmtId="0" fontId="40" fillId="0" borderId="27" xfId="18" applyFont="1" applyBorder="1">
      <alignment vertical="center"/>
    </xf>
    <xf numFmtId="0" fontId="40" fillId="4" borderId="27" xfId="18" applyFont="1" applyFill="1" applyBorder="1">
      <alignment vertical="center"/>
    </xf>
    <xf numFmtId="0" fontId="111" fillId="0" borderId="27" xfId="1" applyFont="1" applyFill="1" applyBorder="1" applyAlignment="1">
      <alignment vertical="center" wrapText="1"/>
    </xf>
    <xf numFmtId="49" fontId="40" fillId="4" borderId="27" xfId="18" applyNumberFormat="1" applyFont="1" applyFill="1" applyBorder="1">
      <alignment vertical="center"/>
    </xf>
    <xf numFmtId="49" fontId="40" fillId="4" borderId="27" xfId="18" applyNumberFormat="1" applyFont="1" applyFill="1" applyBorder="1" applyAlignment="1">
      <alignment vertical="center" wrapText="1"/>
    </xf>
    <xf numFmtId="0" fontId="40" fillId="4" borderId="27" xfId="25" applyFont="1" applyFill="1" applyBorder="1">
      <alignment vertical="center"/>
    </xf>
    <xf numFmtId="49" fontId="40" fillId="0" borderId="27" xfId="18" applyNumberFormat="1" applyFont="1" applyBorder="1" applyAlignment="1">
      <alignment vertical="center" wrapText="1"/>
    </xf>
    <xf numFmtId="0" fontId="40" fillId="4" borderId="27" xfId="4" applyFont="1" applyFill="1" applyBorder="1" applyAlignment="1">
      <alignment horizontal="left" vertical="center"/>
    </xf>
    <xf numFmtId="0" fontId="40" fillId="4" borderId="27" xfId="3" applyFont="1" applyFill="1" applyBorder="1" applyAlignment="1">
      <alignment horizontal="left" vertical="center" wrapText="1"/>
    </xf>
    <xf numFmtId="0" fontId="66" fillId="0" borderId="27" xfId="17" applyFont="1" applyBorder="1">
      <alignment vertical="center"/>
    </xf>
    <xf numFmtId="0" fontId="113" fillId="0" borderId="27" xfId="1" applyFont="1" applyFill="1" applyBorder="1">
      <alignment vertical="center"/>
    </xf>
    <xf numFmtId="0" fontId="134" fillId="4" borderId="27" xfId="0" applyFont="1" applyFill="1" applyBorder="1" applyAlignment="1">
      <alignment vertical="center" wrapText="1"/>
    </xf>
    <xf numFmtId="0" fontId="134" fillId="4" borderId="27" xfId="0" applyFont="1" applyFill="1" applyBorder="1">
      <alignment vertical="center"/>
    </xf>
    <xf numFmtId="0" fontId="12" fillId="4" borderId="27" xfId="3" applyFont="1" applyFill="1" applyBorder="1">
      <alignment vertical="center"/>
    </xf>
    <xf numFmtId="0" fontId="102" fillId="4" borderId="27" xfId="3" applyFont="1" applyFill="1" applyBorder="1" applyAlignment="1">
      <alignment vertical="center" wrapText="1"/>
    </xf>
    <xf numFmtId="0" fontId="66" fillId="4" borderId="27" xfId="17" applyFont="1" applyFill="1" applyBorder="1">
      <alignment vertical="center"/>
    </xf>
    <xf numFmtId="0" fontId="12" fillId="4" borderId="27" xfId="3" applyFont="1" applyFill="1" applyBorder="1" applyAlignment="1">
      <alignment vertical="center" wrapText="1"/>
    </xf>
    <xf numFmtId="0" fontId="40" fillId="4" borderId="27" xfId="4" applyFont="1" applyFill="1" applyBorder="1" applyAlignment="1">
      <alignment horizontal="left" vertical="center" wrapText="1"/>
    </xf>
    <xf numFmtId="0" fontId="2" fillId="0" borderId="27" xfId="1" applyBorder="1">
      <alignment vertical="center"/>
    </xf>
    <xf numFmtId="0" fontId="111" fillId="0" borderId="27" xfId="1" applyFont="1" applyFill="1" applyBorder="1">
      <alignment vertical="center"/>
    </xf>
    <xf numFmtId="0" fontId="100" fillId="4" borderId="27" xfId="3" applyFont="1" applyFill="1" applyBorder="1">
      <alignment vertical="center"/>
    </xf>
    <xf numFmtId="0" fontId="100" fillId="0" borderId="27" xfId="3" applyFont="1" applyBorder="1">
      <alignment vertical="center"/>
    </xf>
    <xf numFmtId="0" fontId="100" fillId="0" borderId="27" xfId="4" applyFont="1" applyBorder="1" applyAlignment="1">
      <alignment horizontal="left" vertical="center" wrapText="1"/>
    </xf>
    <xf numFmtId="0" fontId="40" fillId="0" borderId="27" xfId="4" applyFont="1" applyBorder="1" applyAlignment="1">
      <alignment horizontal="left" vertical="center"/>
    </xf>
    <xf numFmtId="0" fontId="12" fillId="0" borderId="27" xfId="1" applyFont="1" applyFill="1" applyBorder="1" applyAlignment="1">
      <alignment vertical="center" wrapText="1"/>
    </xf>
    <xf numFmtId="0" fontId="12" fillId="4" borderId="27" xfId="0" applyFont="1" applyFill="1" applyBorder="1" applyAlignment="1">
      <alignment vertical="center" wrapText="1"/>
    </xf>
    <xf numFmtId="0" fontId="12" fillId="4" borderId="27" xfId="0" applyFont="1" applyFill="1" applyBorder="1">
      <alignment vertical="center"/>
    </xf>
    <xf numFmtId="0" fontId="12" fillId="4" borderId="27" xfId="0" applyFont="1" applyFill="1" applyBorder="1" applyAlignment="1">
      <alignment horizontal="center" vertical="center" wrapText="1"/>
    </xf>
    <xf numFmtId="0" fontId="64" fillId="4" borderId="27" xfId="3" applyFont="1" applyFill="1" applyBorder="1" applyAlignment="1">
      <alignment horizontal="left" vertical="center"/>
    </xf>
    <xf numFmtId="0" fontId="136" fillId="4" borderId="27" xfId="20" applyFont="1" applyFill="1" applyBorder="1">
      <alignment vertical="center"/>
    </xf>
    <xf numFmtId="0" fontId="64" fillId="0" borderId="27" xfId="31" applyFont="1" applyBorder="1">
      <alignment vertical="center"/>
    </xf>
    <xf numFmtId="0" fontId="54" fillId="0" borderId="27" xfId="20" applyBorder="1">
      <alignment vertical="center"/>
    </xf>
    <xf numFmtId="0" fontId="64" fillId="0" borderId="27" xfId="31" applyFont="1" applyBorder="1" applyAlignment="1">
      <alignment vertical="center" wrapText="1"/>
    </xf>
    <xf numFmtId="0" fontId="64" fillId="0" borderId="27" xfId="3" applyFont="1" applyBorder="1" applyAlignment="1">
      <alignment horizontal="left" vertical="center"/>
    </xf>
    <xf numFmtId="0" fontId="84" fillId="0" borderId="27" xfId="3" applyFont="1" applyBorder="1">
      <alignment vertical="center"/>
    </xf>
    <xf numFmtId="0" fontId="84" fillId="0" borderId="27" xfId="3" applyFont="1" applyBorder="1" applyAlignment="1">
      <alignment vertical="center" wrapText="1"/>
    </xf>
    <xf numFmtId="0" fontId="135" fillId="4" borderId="27" xfId="23" applyFont="1" applyFill="1" applyBorder="1">
      <alignment vertical="center"/>
    </xf>
    <xf numFmtId="0" fontId="93" fillId="4" borderId="27" xfId="0" applyFont="1" applyFill="1" applyBorder="1" applyAlignment="1">
      <alignment vertical="center" wrapText="1"/>
    </xf>
    <xf numFmtId="0" fontId="93" fillId="4" borderId="27" xfId="4" applyFont="1" applyFill="1" applyBorder="1" applyAlignment="1">
      <alignment horizontal="left" vertical="center" wrapText="1"/>
    </xf>
    <xf numFmtId="0" fontId="93" fillId="4" borderId="27" xfId="3" applyFont="1" applyFill="1" applyBorder="1" applyAlignment="1">
      <alignment vertical="center" wrapText="1"/>
    </xf>
    <xf numFmtId="0" fontId="93" fillId="0" borderId="27" xfId="0" applyFont="1" applyBorder="1" applyAlignment="1">
      <alignment vertical="center" wrapText="1"/>
    </xf>
    <xf numFmtId="0" fontId="93" fillId="0" borderId="27" xfId="3" applyFont="1" applyBorder="1" applyAlignment="1">
      <alignment vertical="center" wrapText="1"/>
    </xf>
    <xf numFmtId="0" fontId="93" fillId="4" borderId="27" xfId="3" applyFont="1" applyFill="1" applyBorder="1" applyAlignment="1">
      <alignment horizontal="center" vertical="center" wrapText="1"/>
    </xf>
    <xf numFmtId="0" fontId="93" fillId="0" borderId="30" xfId="3" applyFont="1" applyBorder="1" applyAlignment="1">
      <alignment vertical="center" wrapText="1"/>
    </xf>
    <xf numFmtId="0" fontId="93" fillId="0" borderId="30" xfId="4" applyFont="1" applyBorder="1" applyAlignment="1">
      <alignment horizontal="left" vertical="center" wrapText="1"/>
    </xf>
    <xf numFmtId="0" fontId="93" fillId="4" borderId="27" xfId="3" applyFont="1" applyFill="1" applyBorder="1">
      <alignment vertical="center"/>
    </xf>
    <xf numFmtId="0" fontId="93" fillId="4" borderId="30" xfId="3" applyFont="1" applyFill="1" applyBorder="1" applyAlignment="1">
      <alignment vertical="center" wrapText="1"/>
    </xf>
    <xf numFmtId="0" fontId="93" fillId="4" borderId="27" xfId="4" applyFont="1" applyFill="1" applyBorder="1" applyAlignment="1">
      <alignment horizontal="left" vertical="center"/>
    </xf>
    <xf numFmtId="0" fontId="93" fillId="0" borderId="33" xfId="0" applyFont="1" applyBorder="1" applyAlignment="1">
      <alignment vertical="center" wrapText="1"/>
    </xf>
    <xf numFmtId="0" fontId="16" fillId="4" borderId="27" xfId="1" applyFont="1" applyFill="1" applyBorder="1" applyAlignment="1">
      <alignment vertical="center"/>
    </xf>
    <xf numFmtId="0" fontId="2" fillId="4" borderId="27" xfId="1" applyFill="1" applyBorder="1" applyAlignment="1">
      <alignment vertical="center"/>
    </xf>
    <xf numFmtId="0" fontId="65" fillId="4" borderId="27" xfId="0" applyFont="1" applyFill="1" applyBorder="1" applyAlignment="1">
      <alignment vertical="center" wrapText="1"/>
    </xf>
    <xf numFmtId="0" fontId="12" fillId="4" borderId="27" xfId="3" applyFont="1" applyFill="1" applyBorder="1" applyAlignment="1">
      <alignment vertical="top" wrapText="1"/>
    </xf>
    <xf numFmtId="0" fontId="40" fillId="4" borderId="27" xfId="3" applyFont="1" applyFill="1" applyBorder="1" applyAlignment="1">
      <alignment horizontal="center" vertical="center" shrinkToFit="1"/>
    </xf>
    <xf numFmtId="0" fontId="40" fillId="4" borderId="27" xfId="3" applyFont="1" applyFill="1" applyBorder="1" applyAlignment="1">
      <alignment vertical="center" shrinkToFit="1"/>
    </xf>
    <xf numFmtId="0" fontId="40" fillId="0" borderId="27" xfId="3" applyFont="1" applyBorder="1" applyAlignment="1">
      <alignment horizontal="center" vertical="center" shrinkToFit="1"/>
    </xf>
    <xf numFmtId="0" fontId="40" fillId="0" borderId="27" xfId="3" applyFont="1" applyBorder="1" applyAlignment="1">
      <alignment vertical="center" shrinkToFit="1"/>
    </xf>
    <xf numFmtId="0" fontId="40" fillId="0" borderId="27" xfId="3" applyFont="1" applyBorder="1" applyAlignment="1">
      <alignment horizontal="center" vertical="center"/>
    </xf>
    <xf numFmtId="0" fontId="111" fillId="4" borderId="27" xfId="1" applyFont="1" applyFill="1" applyBorder="1" applyAlignment="1">
      <alignment vertical="center"/>
    </xf>
    <xf numFmtId="0" fontId="12" fillId="0" borderId="27" xfId="3" applyFont="1" applyBorder="1" applyAlignment="1">
      <alignment horizontal="center" vertical="center" shrinkToFit="1"/>
    </xf>
    <xf numFmtId="0" fontId="12" fillId="0" borderId="27" xfId="3" applyFont="1" applyBorder="1" applyAlignment="1">
      <alignment vertical="center" shrinkToFit="1"/>
    </xf>
    <xf numFmtId="0" fontId="12" fillId="0" borderId="27" xfId="3" applyFont="1" applyBorder="1" applyAlignment="1">
      <alignment horizontal="center" vertical="center"/>
    </xf>
    <xf numFmtId="0" fontId="112" fillId="0" borderId="27" xfId="1" applyFont="1" applyFill="1" applyBorder="1" applyAlignment="1">
      <alignment vertical="center"/>
    </xf>
    <xf numFmtId="0" fontId="12" fillId="0" borderId="27" xfId="0" applyFont="1" applyBorder="1">
      <alignment vertical="center"/>
    </xf>
    <xf numFmtId="0" fontId="12" fillId="0" borderId="27" xfId="0" applyFont="1" applyBorder="1" applyAlignment="1">
      <alignment vertical="center" wrapText="1"/>
    </xf>
    <xf numFmtId="49" fontId="52" fillId="0" borderId="29" xfId="28" applyNumberFormat="1" applyFont="1" applyFill="1" applyBorder="1" applyAlignment="1">
      <alignment vertical="center" wrapText="1"/>
    </xf>
    <xf numFmtId="0" fontId="113" fillId="0" borderId="30" xfId="1" applyFont="1" applyFill="1" applyBorder="1" applyAlignment="1">
      <alignment horizontal="left" vertical="center" wrapText="1"/>
    </xf>
    <xf numFmtId="49" fontId="52" fillId="0" borderId="29" xfId="28" applyNumberFormat="1" applyFont="1" applyFill="1" applyBorder="1" applyAlignment="1">
      <alignment horizontal="left" vertical="center" wrapText="1"/>
    </xf>
    <xf numFmtId="0" fontId="40" fillId="4" borderId="27" xfId="0" applyFont="1" applyFill="1" applyBorder="1" applyAlignment="1">
      <alignment vertical="center" shrinkToFit="1"/>
    </xf>
    <xf numFmtId="0" fontId="2" fillId="4" borderId="27" xfId="1" applyFill="1" applyBorder="1">
      <alignment vertical="center"/>
    </xf>
    <xf numFmtId="0" fontId="40" fillId="4" borderId="27" xfId="9" applyFont="1" applyFill="1" applyBorder="1" applyAlignment="1">
      <alignment vertical="center"/>
    </xf>
    <xf numFmtId="0" fontId="144" fillId="0" borderId="27" xfId="0" applyFont="1" applyBorder="1">
      <alignment vertical="center"/>
    </xf>
    <xf numFmtId="56" fontId="40" fillId="0" borderId="27" xfId="0" applyNumberFormat="1" applyFont="1" applyBorder="1" applyAlignment="1">
      <alignment vertical="center" wrapText="1"/>
    </xf>
    <xf numFmtId="0" fontId="2" fillId="0" borderId="27" xfId="1" applyFill="1" applyBorder="1" applyAlignment="1">
      <alignment vertical="center" wrapText="1"/>
    </xf>
    <xf numFmtId="0" fontId="145" fillId="0" borderId="27" xfId="0" applyFont="1" applyBorder="1" applyAlignment="1">
      <alignment vertical="center" wrapText="1"/>
    </xf>
    <xf numFmtId="0" fontId="40" fillId="0" borderId="27" xfId="9" applyFont="1" applyFill="1" applyBorder="1" applyAlignment="1">
      <alignment vertical="center"/>
    </xf>
    <xf numFmtId="0" fontId="52" fillId="0" borderId="27" xfId="1" applyFont="1" applyFill="1" applyBorder="1" applyAlignment="1">
      <alignment vertical="center" wrapText="1"/>
    </xf>
    <xf numFmtId="0" fontId="12" fillId="4" borderId="27" xfId="4" applyFont="1" applyFill="1" applyBorder="1" applyAlignment="1">
      <alignment horizontal="left" vertical="center"/>
    </xf>
    <xf numFmtId="0" fontId="40" fillId="4" borderId="27" xfId="3" applyFont="1" applyFill="1" applyBorder="1" applyAlignment="1">
      <alignment vertical="top" wrapText="1"/>
    </xf>
    <xf numFmtId="0" fontId="40" fillId="4" borderId="30" xfId="3" applyFont="1" applyFill="1" applyBorder="1" applyAlignment="1">
      <alignment vertical="center" wrapText="1"/>
    </xf>
    <xf numFmtId="0" fontId="12" fillId="4" borderId="27" xfId="0" applyFont="1" applyFill="1" applyBorder="1" applyAlignment="1">
      <alignment horizontal="left" vertical="center" wrapText="1"/>
    </xf>
    <xf numFmtId="0" fontId="12" fillId="4" borderId="27" xfId="1" applyFont="1" applyFill="1" applyBorder="1">
      <alignment vertical="center"/>
    </xf>
    <xf numFmtId="177" fontId="52" fillId="0" borderId="27" xfId="6" applyNumberFormat="1" applyFont="1" applyBorder="1">
      <alignment vertical="center"/>
    </xf>
    <xf numFmtId="177" fontId="40" fillId="0" borderId="27" xfId="6" applyNumberFormat="1" applyFont="1" applyBorder="1">
      <alignment vertical="center"/>
    </xf>
    <xf numFmtId="177" fontId="40" fillId="0" borderId="27" xfId="6" applyNumberFormat="1" applyFont="1" applyBorder="1" applyAlignment="1">
      <alignment vertical="center" wrapText="1"/>
    </xf>
    <xf numFmtId="177" fontId="52" fillId="0" borderId="27" xfId="6" applyNumberFormat="1" applyFont="1" applyBorder="1" applyAlignment="1">
      <alignment vertical="center" wrapText="1"/>
    </xf>
    <xf numFmtId="0" fontId="40" fillId="0" borderId="30" xfId="27" applyFont="1" applyBorder="1">
      <alignment vertical="center"/>
    </xf>
    <xf numFmtId="0" fontId="130" fillId="4" borderId="27" xfId="3" applyFont="1" applyFill="1" applyBorder="1" applyAlignment="1">
      <alignment vertical="center" wrapText="1"/>
    </xf>
    <xf numFmtId="0" fontId="130" fillId="0" borderId="27" xfId="27" applyFont="1" applyBorder="1" applyAlignment="1">
      <alignment vertical="center" wrapText="1"/>
    </xf>
    <xf numFmtId="0" fontId="137" fillId="4" borderId="27" xfId="3" applyFont="1" applyFill="1" applyBorder="1" applyAlignment="1">
      <alignment vertical="center" wrapText="1"/>
    </xf>
    <xf numFmtId="0" fontId="138" fillId="4" borderId="27" xfId="1" applyFont="1" applyFill="1" applyBorder="1" applyAlignment="1">
      <alignment vertical="center" wrapText="1"/>
    </xf>
    <xf numFmtId="0" fontId="130" fillId="0" borderId="27" xfId="3" applyFont="1" applyBorder="1" applyAlignment="1">
      <alignment vertical="center" wrapText="1"/>
    </xf>
    <xf numFmtId="0" fontId="139" fillId="4" borderId="27" xfId="3" applyFont="1" applyFill="1" applyBorder="1" applyAlignment="1">
      <alignment vertical="center" wrapText="1"/>
    </xf>
    <xf numFmtId="0" fontId="130" fillId="4" borderId="27" xfId="4" applyFont="1" applyFill="1" applyBorder="1" applyAlignment="1">
      <alignment horizontal="left" vertical="center" wrapText="1"/>
    </xf>
    <xf numFmtId="0" fontId="130" fillId="0" borderId="27" xfId="0" applyFont="1" applyBorder="1" applyAlignment="1">
      <alignment vertical="center" wrapText="1"/>
    </xf>
    <xf numFmtId="0" fontId="130" fillId="0" borderId="27" xfId="1" applyFont="1" applyFill="1" applyBorder="1" applyAlignment="1">
      <alignment vertical="center" wrapText="1"/>
    </xf>
    <xf numFmtId="0" fontId="136" fillId="4" borderId="27" xfId="3" applyFont="1" applyFill="1" applyBorder="1" applyAlignment="1">
      <alignment vertical="center" wrapText="1"/>
    </xf>
    <xf numFmtId="0" fontId="12" fillId="4" borderId="34" xfId="3" applyFont="1" applyFill="1" applyBorder="1" applyAlignment="1">
      <alignment vertical="center" wrapText="1"/>
    </xf>
    <xf numFmtId="0" fontId="12" fillId="4" borderId="31" xfId="3" applyFont="1" applyFill="1" applyBorder="1" applyAlignment="1">
      <alignment vertical="center" wrapText="1"/>
    </xf>
    <xf numFmtId="0" fontId="12" fillId="4" borderId="27" xfId="0" applyFont="1" applyFill="1" applyBorder="1" applyAlignment="1">
      <alignment vertical="center" wrapText="1" shrinkToFit="1"/>
    </xf>
    <xf numFmtId="0" fontId="115" fillId="4" borderId="27" xfId="1" applyFont="1" applyFill="1" applyBorder="1" applyAlignment="1">
      <alignment vertical="center" wrapText="1"/>
    </xf>
    <xf numFmtId="0" fontId="75" fillId="4" borderId="27" xfId="3" applyFont="1" applyFill="1" applyBorder="1">
      <alignment vertical="center"/>
    </xf>
    <xf numFmtId="0" fontId="75" fillId="4" borderId="27" xfId="3" applyFont="1" applyFill="1" applyBorder="1" applyAlignment="1">
      <alignment vertical="center" wrapText="1"/>
    </xf>
    <xf numFmtId="0" fontId="140" fillId="4" borderId="27" xfId="3" applyFont="1" applyFill="1" applyBorder="1" applyAlignment="1">
      <alignment vertical="center" wrapText="1"/>
    </xf>
    <xf numFmtId="0" fontId="40" fillId="4" borderId="27" xfId="3" applyFont="1" applyFill="1" applyBorder="1" applyAlignment="1">
      <alignment vertical="top"/>
    </xf>
    <xf numFmtId="0" fontId="141" fillId="4" borderId="27" xfId="1" applyFont="1" applyFill="1" applyBorder="1">
      <alignment vertical="center"/>
    </xf>
    <xf numFmtId="0" fontId="136" fillId="0" borderId="27" xfId="20" applyFont="1" applyBorder="1" applyAlignment="1">
      <alignment vertical="center" wrapText="1"/>
    </xf>
    <xf numFmtId="0" fontId="12" fillId="0" borderId="27" xfId="20" applyFont="1" applyBorder="1">
      <alignment vertical="center"/>
    </xf>
    <xf numFmtId="0" fontId="126" fillId="0" borderId="27" xfId="32" applyFont="1" applyBorder="1">
      <alignment vertical="center"/>
    </xf>
    <xf numFmtId="0" fontId="136" fillId="4" borderId="27" xfId="20" applyFont="1" applyFill="1" applyBorder="1" applyAlignment="1">
      <alignment vertical="center" wrapText="1"/>
    </xf>
    <xf numFmtId="0" fontId="40" fillId="0" borderId="27" xfId="4" applyFont="1" applyBorder="1" applyAlignment="1">
      <alignment horizontal="left" vertical="center" wrapText="1"/>
    </xf>
    <xf numFmtId="0" fontId="40" fillId="0" borderId="28" xfId="20" applyFont="1" applyBorder="1" applyAlignment="1">
      <alignment vertical="center" wrapText="1"/>
    </xf>
    <xf numFmtId="0" fontId="12" fillId="0" borderId="28" xfId="0" applyFont="1" applyBorder="1" applyAlignment="1">
      <alignment vertical="center" wrapText="1"/>
    </xf>
    <xf numFmtId="0" fontId="12" fillId="0" borderId="27" xfId="4" applyFont="1" applyBorder="1" applyAlignment="1">
      <alignment horizontal="left" vertical="center" wrapText="1"/>
    </xf>
    <xf numFmtId="0" fontId="100" fillId="0" borderId="27" xfId="3" applyFont="1" applyBorder="1" applyAlignment="1">
      <alignment vertical="center" wrapText="1"/>
    </xf>
    <xf numFmtId="0" fontId="40" fillId="0" borderId="27" xfId="0" applyFont="1" applyBorder="1" applyAlignment="1">
      <alignment horizontal="left" vertical="center" wrapText="1"/>
    </xf>
    <xf numFmtId="178" fontId="40" fillId="0" borderId="27" xfId="0" applyNumberFormat="1" applyFont="1" applyBorder="1" applyAlignment="1">
      <alignment horizontal="left" vertical="center" wrapText="1"/>
    </xf>
    <xf numFmtId="14" fontId="40" fillId="0" borderId="27" xfId="0" applyNumberFormat="1" applyFont="1" applyBorder="1" applyAlignment="1">
      <alignment horizontal="left" vertical="center" wrapText="1"/>
    </xf>
    <xf numFmtId="0" fontId="146" fillId="0" borderId="27" xfId="1" applyFont="1" applyFill="1" applyBorder="1" applyAlignment="1">
      <alignment horizontal="left" vertical="center" wrapText="1"/>
    </xf>
    <xf numFmtId="179" fontId="65" fillId="0" borderId="27" xfId="0" applyNumberFormat="1" applyFont="1" applyBorder="1" applyAlignment="1">
      <alignment horizontal="left" vertical="center" wrapText="1"/>
    </xf>
    <xf numFmtId="0" fontId="40" fillId="0" borderId="27" xfId="14" applyFont="1" applyBorder="1" applyAlignment="1">
      <alignment horizontal="left" vertical="center" wrapText="1"/>
    </xf>
    <xf numFmtId="0" fontId="146" fillId="0" borderId="27" xfId="14" applyFont="1" applyBorder="1" applyAlignment="1">
      <alignment horizontal="left" vertical="center" wrapText="1"/>
    </xf>
    <xf numFmtId="178" fontId="40" fillId="0" borderId="27" xfId="14" applyNumberFormat="1" applyFont="1" applyBorder="1" applyAlignment="1">
      <alignment horizontal="left" vertical="center" wrapText="1"/>
    </xf>
    <xf numFmtId="0" fontId="65" fillId="0" borderId="27" xfId="0" applyFont="1" applyBorder="1" applyAlignment="1">
      <alignment horizontal="left" vertical="center" wrapText="1"/>
    </xf>
    <xf numFmtId="0" fontId="40" fillId="0" borderId="27" xfId="1" applyFont="1" applyFill="1" applyBorder="1" applyAlignment="1">
      <alignment horizontal="left" vertical="center" wrapText="1"/>
    </xf>
    <xf numFmtId="178" fontId="65" fillId="0" borderId="27" xfId="0" applyNumberFormat="1" applyFont="1" applyBorder="1" applyAlignment="1">
      <alignment horizontal="left" vertical="center" wrapText="1"/>
    </xf>
    <xf numFmtId="0" fontId="146" fillId="0" borderId="27" xfId="0" applyFont="1" applyBorder="1" applyAlignment="1">
      <alignment horizontal="left" vertical="center" wrapText="1"/>
    </xf>
    <xf numFmtId="0" fontId="146" fillId="0" borderId="27" xfId="1" applyNumberFormat="1" applyFont="1" applyFill="1" applyBorder="1" applyAlignment="1">
      <alignment horizontal="left" vertical="center" wrapText="1"/>
    </xf>
    <xf numFmtId="0" fontId="65" fillId="0" borderId="27" xfId="0" applyFont="1" applyBorder="1" applyAlignment="1">
      <alignment horizontal="left" vertical="center"/>
    </xf>
    <xf numFmtId="0" fontId="40" fillId="0" borderId="27" xfId="0" applyFont="1" applyBorder="1" applyAlignment="1">
      <alignment horizontal="left" vertical="top" wrapText="1"/>
    </xf>
    <xf numFmtId="0" fontId="23" fillId="0" borderId="27" xfId="0" applyFont="1" applyBorder="1" applyAlignment="1">
      <alignment vertical="center" wrapText="1"/>
    </xf>
    <xf numFmtId="0" fontId="65" fillId="4" borderId="27" xfId="3" applyFont="1" applyFill="1" applyBorder="1">
      <alignment vertical="center"/>
    </xf>
    <xf numFmtId="0" fontId="40" fillId="0" borderId="27" xfId="3" applyFont="1" applyBorder="1" applyAlignment="1">
      <alignment vertical="center" wrapText="1" shrinkToFit="1"/>
    </xf>
    <xf numFmtId="0" fontId="40" fillId="0" borderId="27" xfId="27" applyFont="1" applyBorder="1" applyAlignment="1">
      <alignment vertical="center" wrapText="1"/>
    </xf>
    <xf numFmtId="0" fontId="40" fillId="7" borderId="27" xfId="3" applyFont="1" applyFill="1" applyBorder="1">
      <alignment vertical="center"/>
    </xf>
    <xf numFmtId="0" fontId="40" fillId="7" borderId="27" xfId="0" applyFont="1" applyFill="1" applyBorder="1">
      <alignment vertical="center"/>
    </xf>
    <xf numFmtId="0" fontId="40" fillId="7" borderId="27" xfId="0" applyFont="1" applyFill="1" applyBorder="1" applyAlignment="1">
      <alignment vertical="center" wrapText="1"/>
    </xf>
    <xf numFmtId="0" fontId="40" fillId="4" borderId="27" xfId="26" applyFont="1" applyFill="1" applyBorder="1" applyAlignment="1">
      <alignment vertical="center" wrapText="1"/>
    </xf>
    <xf numFmtId="0" fontId="40" fillId="4" borderId="30" xfId="3" applyFont="1" applyFill="1" applyBorder="1">
      <alignment vertical="center"/>
    </xf>
    <xf numFmtId="0" fontId="40" fillId="0" borderId="27" xfId="3" applyFont="1" applyBorder="1" applyAlignment="1">
      <alignment horizontal="left" vertical="center" wrapText="1"/>
    </xf>
    <xf numFmtId="0" fontId="40" fillId="4" borderId="27" xfId="27" applyFont="1" applyFill="1" applyBorder="1" applyAlignment="1">
      <alignment vertical="center" wrapText="1"/>
    </xf>
    <xf numFmtId="0" fontId="40" fillId="4" borderId="27" xfId="0" applyFont="1" applyFill="1" applyBorder="1" applyAlignment="1">
      <alignment horizontal="center" vertical="center" wrapText="1"/>
    </xf>
    <xf numFmtId="0" fontId="12" fillId="4" borderId="30" xfId="3" applyFont="1" applyFill="1" applyBorder="1" applyAlignment="1">
      <alignment vertical="center" wrapText="1"/>
    </xf>
    <xf numFmtId="0" fontId="40" fillId="4" borderId="30" xfId="4" applyFont="1" applyFill="1" applyBorder="1" applyAlignment="1">
      <alignment horizontal="left" vertical="center"/>
    </xf>
    <xf numFmtId="0" fontId="107" fillId="0" borderId="27" xfId="26" applyFont="1" applyFill="1" applyBorder="1">
      <alignment vertical="center"/>
    </xf>
    <xf numFmtId="0" fontId="12" fillId="4" borderId="27" xfId="0" applyFont="1" applyFill="1" applyBorder="1" applyAlignment="1">
      <alignment horizontal="left" vertical="center"/>
    </xf>
    <xf numFmtId="0" fontId="113" fillId="0" borderId="27" xfId="1" applyFont="1" applyFill="1" applyBorder="1" applyAlignment="1">
      <alignment horizontal="left" vertical="center" wrapText="1"/>
    </xf>
    <xf numFmtId="0" fontId="40" fillId="0" borderId="27" xfId="0" applyFont="1" applyFill="1" applyBorder="1" applyAlignment="1">
      <alignment vertical="center" wrapText="1" shrinkToFit="1"/>
    </xf>
    <xf numFmtId="0" fontId="40" fillId="0" borderId="27" xfId="0" applyFont="1" applyFill="1" applyBorder="1" applyAlignment="1">
      <alignment vertical="center" wrapText="1"/>
    </xf>
    <xf numFmtId="0" fontId="40" fillId="0" borderId="27" xfId="3" applyFont="1" applyFill="1" applyBorder="1" applyAlignment="1">
      <alignment vertical="center" shrinkToFit="1"/>
    </xf>
    <xf numFmtId="0" fontId="40" fillId="0" borderId="27" xfId="0" applyFont="1" applyFill="1" applyBorder="1" applyAlignment="1">
      <alignment vertical="center" shrinkToFit="1"/>
    </xf>
    <xf numFmtId="0" fontId="40" fillId="0" borderId="27" xfId="0" applyFont="1" applyFill="1" applyBorder="1">
      <alignment vertical="center"/>
    </xf>
    <xf numFmtId="0" fontId="40" fillId="0" borderId="27" xfId="0" applyFont="1" applyFill="1" applyBorder="1" applyAlignment="1">
      <alignment horizontal="left" vertical="center" wrapText="1"/>
    </xf>
    <xf numFmtId="0" fontId="52" fillId="0" borderId="27" xfId="0" applyFont="1" applyFill="1" applyBorder="1" applyAlignment="1">
      <alignment vertical="center" wrapText="1"/>
    </xf>
    <xf numFmtId="0" fontId="52" fillId="0" borderId="27" xfId="0" applyFont="1" applyFill="1" applyBorder="1">
      <alignment vertical="center"/>
    </xf>
    <xf numFmtId="0" fontId="40" fillId="0" borderId="0" xfId="0" applyFont="1" applyFill="1">
      <alignment vertical="center"/>
    </xf>
    <xf numFmtId="0" fontId="40" fillId="0" borderId="0" xfId="3" applyFont="1" applyFill="1">
      <alignment vertical="center"/>
    </xf>
    <xf numFmtId="0" fontId="40" fillId="0" borderId="27" xfId="3" applyFont="1" applyFill="1" applyBorder="1" applyAlignment="1">
      <alignment vertical="center" wrapText="1"/>
    </xf>
    <xf numFmtId="0" fontId="40" fillId="0" borderId="27" xfId="3" applyFont="1" applyFill="1" applyBorder="1">
      <alignment vertical="center"/>
    </xf>
    <xf numFmtId="0" fontId="40" fillId="0" borderId="30" xfId="3" applyFont="1" applyFill="1" applyBorder="1">
      <alignment vertical="center"/>
    </xf>
    <xf numFmtId="0" fontId="40" fillId="0" borderId="30" xfId="0" applyFont="1" applyFill="1" applyBorder="1">
      <alignment vertical="center"/>
    </xf>
    <xf numFmtId="0" fontId="52" fillId="0" borderId="34" xfId="0" applyFont="1" applyFill="1" applyBorder="1">
      <alignment vertical="center"/>
    </xf>
    <xf numFmtId="0" fontId="52" fillId="0" borderId="30" xfId="0" applyFont="1" applyFill="1" applyBorder="1">
      <alignment vertical="center"/>
    </xf>
    <xf numFmtId="0" fontId="40" fillId="0" borderId="30" xfId="3" applyFont="1" applyFill="1" applyBorder="1" applyAlignment="1">
      <alignment vertical="center" wrapText="1"/>
    </xf>
    <xf numFmtId="0" fontId="52" fillId="0" borderId="0" xfId="0" applyFont="1" applyFill="1">
      <alignment vertical="center"/>
    </xf>
    <xf numFmtId="0" fontId="40" fillId="0" borderId="23" xfId="0" applyFont="1" applyFill="1" applyBorder="1">
      <alignment vertical="center"/>
    </xf>
    <xf numFmtId="0" fontId="40" fillId="0" borderId="23" xfId="0" applyFont="1" applyFill="1" applyBorder="1" applyAlignment="1">
      <alignment vertical="center" wrapText="1"/>
    </xf>
    <xf numFmtId="0" fontId="40" fillId="0" borderId="23" xfId="3" applyFont="1" applyFill="1" applyBorder="1" applyAlignment="1">
      <alignment vertical="center" wrapText="1"/>
    </xf>
    <xf numFmtId="0" fontId="52" fillId="0" borderId="28" xfId="0" applyFont="1" applyFill="1" applyBorder="1" applyAlignment="1">
      <alignment vertical="center" wrapText="1"/>
    </xf>
    <xf numFmtId="0" fontId="52" fillId="0" borderId="23" xfId="0" applyFont="1" applyFill="1" applyBorder="1" applyAlignment="1">
      <alignment vertical="center" wrapText="1"/>
    </xf>
    <xf numFmtId="0" fontId="149" fillId="0" borderId="8" xfId="0" applyFont="1" applyFill="1" applyBorder="1" applyAlignment="1">
      <alignment horizontal="left" vertical="center" wrapText="1"/>
    </xf>
    <xf numFmtId="0" fontId="150" fillId="0" borderId="8" xfId="0" applyFont="1" applyFill="1" applyBorder="1" applyAlignment="1">
      <alignment horizontal="left" vertical="center" wrapText="1"/>
    </xf>
    <xf numFmtId="0" fontId="40" fillId="0" borderId="27" xfId="3" applyFont="1" applyFill="1" applyBorder="1" applyAlignment="1">
      <alignment horizontal="left" vertical="center" wrapText="1"/>
    </xf>
    <xf numFmtId="14" fontId="40" fillId="0" borderId="27" xfId="3" applyNumberFormat="1" applyFont="1" applyFill="1" applyBorder="1" applyAlignment="1">
      <alignment horizontal="left" vertical="center" wrapText="1"/>
    </xf>
    <xf numFmtId="0" fontId="40" fillId="0" borderId="30" xfId="3" applyFont="1" applyFill="1" applyBorder="1" applyAlignment="1">
      <alignment horizontal="left" vertical="center" wrapText="1"/>
    </xf>
    <xf numFmtId="0" fontId="40" fillId="0" borderId="30" xfId="0" applyFont="1" applyFill="1" applyBorder="1" applyAlignment="1">
      <alignment horizontal="left" vertical="center" wrapText="1"/>
    </xf>
    <xf numFmtId="0" fontId="40" fillId="0" borderId="23" xfId="3" applyFont="1" applyFill="1" applyBorder="1" applyAlignment="1">
      <alignment horizontal="left" vertical="center" wrapText="1"/>
    </xf>
    <xf numFmtId="0" fontId="40" fillId="0" borderId="23" xfId="0" applyFont="1" applyFill="1" applyBorder="1" applyAlignment="1">
      <alignment horizontal="left" vertical="center" wrapText="1"/>
    </xf>
    <xf numFmtId="0" fontId="52" fillId="0" borderId="23" xfId="0" applyFont="1" applyFill="1" applyBorder="1" applyAlignment="1">
      <alignment horizontal="left" vertical="center" wrapText="1"/>
    </xf>
    <xf numFmtId="0" fontId="40" fillId="0" borderId="28" xfId="3" applyFont="1" applyFill="1" applyBorder="1" applyAlignment="1">
      <alignment horizontal="left" vertical="center" wrapText="1"/>
    </xf>
    <xf numFmtId="0" fontId="40" fillId="0" borderId="7" xfId="3" applyFont="1" applyFill="1" applyBorder="1" applyAlignment="1">
      <alignment vertical="center" wrapText="1"/>
    </xf>
    <xf numFmtId="0" fontId="148" fillId="0" borderId="0" xfId="0" applyFont="1" applyFill="1">
      <alignment vertical="center"/>
    </xf>
    <xf numFmtId="0" fontId="151" fillId="0" borderId="0" xfId="0" applyFont="1" applyFill="1" applyAlignment="1">
      <alignment horizontal="justify" vertical="center" wrapText="1"/>
    </xf>
    <xf numFmtId="0" fontId="151" fillId="0" borderId="0" xfId="0" applyFont="1" applyFill="1" applyAlignment="1">
      <alignment vertical="center" wrapText="1"/>
    </xf>
    <xf numFmtId="0" fontId="52" fillId="0" borderId="0" xfId="0" applyFont="1" applyFill="1" applyAlignment="1">
      <alignment vertical="center" wrapText="1"/>
    </xf>
    <xf numFmtId="0" fontId="40" fillId="0" borderId="0" xfId="0" applyFont="1" applyFill="1" applyAlignment="1">
      <alignment vertical="center" wrapText="1" shrinkToFit="1"/>
    </xf>
    <xf numFmtId="0" fontId="40" fillId="0" borderId="6" xfId="0" applyFont="1" applyFill="1" applyBorder="1">
      <alignment vertical="center"/>
    </xf>
    <xf numFmtId="14" fontId="40" fillId="0" borderId="27" xfId="0" applyNumberFormat="1" applyFont="1" applyFill="1" applyBorder="1">
      <alignment vertical="center"/>
    </xf>
    <xf numFmtId="0" fontId="146" fillId="0" borderId="27" xfId="1" applyFont="1" applyFill="1" applyBorder="1">
      <alignment vertical="center"/>
    </xf>
    <xf numFmtId="0" fontId="40" fillId="0" borderId="30" xfId="0" applyFont="1" applyFill="1" applyBorder="1" applyAlignment="1">
      <alignment vertical="center" shrinkToFit="1"/>
    </xf>
    <xf numFmtId="0" fontId="40" fillId="0" borderId="7" xfId="3" applyFont="1" applyFill="1" applyBorder="1">
      <alignment vertical="center"/>
    </xf>
    <xf numFmtId="0" fontId="40" fillId="0" borderId="7" xfId="3" applyFont="1" applyFill="1" applyBorder="1" applyAlignment="1">
      <alignment vertical="center" shrinkToFit="1"/>
    </xf>
    <xf numFmtId="0" fontId="40" fillId="0" borderId="27" xfId="0" applyFont="1" applyFill="1" applyBorder="1" applyAlignment="1">
      <alignment horizontal="left" vertical="top"/>
    </xf>
    <xf numFmtId="49" fontId="52" fillId="0" borderId="27" xfId="28" applyNumberFormat="1" applyFont="1" applyFill="1" applyBorder="1">
      <alignment vertical="center"/>
    </xf>
    <xf numFmtId="0" fontId="40" fillId="0" borderId="27" xfId="3" applyFont="1" applyFill="1" applyBorder="1" applyAlignment="1">
      <alignment horizontal="left" vertical="center"/>
    </xf>
    <xf numFmtId="0" fontId="111" fillId="0" borderId="27" xfId="1" quotePrefix="1" applyFont="1" applyFill="1" applyBorder="1">
      <alignment vertical="center"/>
    </xf>
    <xf numFmtId="49" fontId="40" fillId="0" borderId="29" xfId="28" applyNumberFormat="1" applyFont="1" applyFill="1" applyBorder="1">
      <alignment vertical="center"/>
    </xf>
    <xf numFmtId="49" fontId="52" fillId="0" borderId="29" xfId="28" applyNumberFormat="1" applyFont="1" applyFill="1" applyBorder="1" applyAlignment="1">
      <alignment horizontal="left" vertical="center"/>
    </xf>
    <xf numFmtId="49" fontId="52" fillId="0" borderId="29" xfId="28" applyNumberFormat="1" applyFont="1" applyFill="1" applyBorder="1">
      <alignment vertical="center"/>
    </xf>
    <xf numFmtId="49" fontId="52" fillId="0" borderId="29" xfId="28" applyNumberFormat="1" applyFont="1" applyFill="1" applyBorder="1" applyAlignment="1">
      <alignment horizontal="center" vertical="center"/>
    </xf>
    <xf numFmtId="0" fontId="52" fillId="0" borderId="29" xfId="28" applyFont="1" applyFill="1" applyBorder="1">
      <alignment vertical="center"/>
    </xf>
    <xf numFmtId="0" fontId="52" fillId="0" borderId="24" xfId="28" applyFont="1" applyFill="1" applyBorder="1">
      <alignment vertical="center"/>
    </xf>
    <xf numFmtId="0" fontId="52" fillId="0" borderId="25" xfId="28" applyFont="1" applyFill="1" applyBorder="1">
      <alignment vertical="center"/>
    </xf>
    <xf numFmtId="0" fontId="0" fillId="0" borderId="0" xfId="0" applyFont="1" applyFill="1">
      <alignment vertical="center"/>
    </xf>
    <xf numFmtId="0" fontId="0" fillId="0" borderId="0" xfId="0" applyFont="1" applyFill="1" applyAlignment="1">
      <alignment horizontal="left" vertical="center" wrapText="1"/>
    </xf>
    <xf numFmtId="0" fontId="0" fillId="0" borderId="23" xfId="0" applyFont="1" applyFill="1" applyBorder="1" applyAlignment="1">
      <alignment horizontal="left" vertical="center" wrapText="1"/>
    </xf>
    <xf numFmtId="0" fontId="0" fillId="0" borderId="23" xfId="1" applyFont="1" applyFill="1" applyBorder="1" applyAlignment="1">
      <alignment horizontal="left" vertical="center" wrapText="1"/>
    </xf>
    <xf numFmtId="0" fontId="0" fillId="0" borderId="27" xfId="0" applyFont="1" applyFill="1" applyBorder="1">
      <alignment vertical="center"/>
    </xf>
    <xf numFmtId="0" fontId="40" fillId="0" borderId="27" xfId="27" applyFont="1" applyFill="1" applyBorder="1">
      <alignment vertical="center"/>
    </xf>
    <xf numFmtId="0" fontId="16" fillId="0" borderId="0" xfId="0" applyFont="1" applyFill="1">
      <alignment vertical="center"/>
    </xf>
    <xf numFmtId="0" fontId="152" fillId="4" borderId="27" xfId="1" applyFont="1" applyFill="1" applyBorder="1">
      <alignment vertical="center"/>
    </xf>
  </cellXfs>
  <cellStyles count="33">
    <cellStyle name="Normal" xfId="5" xr:uid="{00000000-0005-0000-0000-000000000000}"/>
    <cellStyle name="ハイパーリンク" xfId="1" builtinId="8"/>
    <cellStyle name="ハイパーリンク 2" xfId="12" xr:uid="{00000000-0005-0000-0000-000002000000}"/>
    <cellStyle name="ハイパーリンク 2 2" xfId="9" xr:uid="{00000000-0005-0000-0000-000003000000}"/>
    <cellStyle name="ハイパーリンク 2 3" xfId="22" xr:uid="{00000000-0005-0000-0000-000004000000}"/>
    <cellStyle name="ハイパーリンク 3" xfId="13" xr:uid="{00000000-0005-0000-0000-000005000000}"/>
    <cellStyle name="ハイパーリンク 4" xfId="23" xr:uid="{00000000-0005-0000-0000-000006000000}"/>
    <cellStyle name="ハイパーリンク 5" xfId="24" xr:uid="{00000000-0005-0000-0000-000007000000}"/>
    <cellStyle name="訂正" xfId="26" xr:uid="{00000000-0005-0000-0000-000008000000}"/>
    <cellStyle name="標準" xfId="0" builtinId="0"/>
    <cellStyle name="標準 2" xfId="3" xr:uid="{00000000-0005-0000-0000-00000A000000}"/>
    <cellStyle name="標準 2 2" xfId="6" xr:uid="{00000000-0005-0000-0000-00000B000000}"/>
    <cellStyle name="標準 2 2 2" xfId="11" xr:uid="{00000000-0005-0000-0000-00000C000000}"/>
    <cellStyle name="標準 2 2 2 2" xfId="20" xr:uid="{00000000-0005-0000-0000-00000D000000}"/>
    <cellStyle name="標準 2 2 3" xfId="16" xr:uid="{00000000-0005-0000-0000-00000E000000}"/>
    <cellStyle name="標準 2 2 4" xfId="29" xr:uid="{8BF67857-4212-4E9C-91EB-112FCF68BE52}"/>
    <cellStyle name="標準 2 2 4 2" xfId="32" xr:uid="{0A802BFE-9848-4869-B681-FDAA6549D2D6}"/>
    <cellStyle name="標準 2 3" xfId="7" xr:uid="{00000000-0005-0000-0000-00000F000000}"/>
    <cellStyle name="標準 2 3 2" xfId="18" xr:uid="{00000000-0005-0000-0000-000010000000}"/>
    <cellStyle name="標準 2 4" xfId="10" xr:uid="{00000000-0005-0000-0000-000011000000}"/>
    <cellStyle name="標準 2 4 2" xfId="21" xr:uid="{00000000-0005-0000-0000-000012000000}"/>
    <cellStyle name="標準 2 5" xfId="15" xr:uid="{00000000-0005-0000-0000-000013000000}"/>
    <cellStyle name="標準 3" xfId="2" xr:uid="{00000000-0005-0000-0000-000014000000}"/>
    <cellStyle name="標準 3 2" xfId="17" xr:uid="{00000000-0005-0000-0000-000015000000}"/>
    <cellStyle name="標準 3 3" xfId="19" xr:uid="{00000000-0005-0000-0000-000016000000}"/>
    <cellStyle name="標準 4" xfId="14" xr:uid="{00000000-0005-0000-0000-000017000000}"/>
    <cellStyle name="標準 5" xfId="25" xr:uid="{00000000-0005-0000-0000-000018000000}"/>
    <cellStyle name="標準 6" xfId="28" xr:uid="{B3A0787E-3D72-47A1-830E-840FB1A4E525}"/>
    <cellStyle name="標準 7" xfId="30" xr:uid="{0282C862-73B7-4BDB-ADFA-4E9BAA658A5E}"/>
    <cellStyle name="標準 8" xfId="27" xr:uid="{CE526765-CE72-4099-9F2E-5F2E04A53253}"/>
    <cellStyle name="標準 8 2" xfId="31" xr:uid="{4203A7B7-D6B2-4C94-A26F-527C00333FDD}"/>
    <cellStyle name="標準 9" xfId="4" xr:uid="{00000000-0005-0000-0000-000019000000}"/>
    <cellStyle name="良い 2" xfId="8" xr:uid="{00000000-0005-0000-0000-00001A000000}"/>
  </cellStyles>
  <dxfs count="32">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 Target="worksheets/sheet1.xml" Type="http://schemas.openxmlformats.org/officeDocument/2006/relationships/worksheet"/><Relationship Id="rId10" Target="worksheets/sheet10.xml" Type="http://schemas.openxmlformats.org/officeDocument/2006/relationships/worksheet"/><Relationship Id="rId11" Target="worksheets/sheet11.xml" Type="http://schemas.openxmlformats.org/officeDocument/2006/relationships/worksheet"/><Relationship Id="rId12" Target="worksheets/sheet12.xml" Type="http://schemas.openxmlformats.org/officeDocument/2006/relationships/worksheet"/><Relationship Id="rId13" Target="worksheets/sheet13.xml" Type="http://schemas.openxmlformats.org/officeDocument/2006/relationships/worksheet"/><Relationship Id="rId14" Target="worksheets/sheet14.xml" Type="http://schemas.openxmlformats.org/officeDocument/2006/relationships/worksheet"/><Relationship Id="rId15" Target="worksheets/sheet15.xml" Type="http://schemas.openxmlformats.org/officeDocument/2006/relationships/worksheet"/><Relationship Id="rId16" Target="worksheets/sheet16.xml" Type="http://schemas.openxmlformats.org/officeDocument/2006/relationships/worksheet"/><Relationship Id="rId17" Target="worksheets/sheet17.xml" Type="http://schemas.openxmlformats.org/officeDocument/2006/relationships/worksheet"/><Relationship Id="rId18" Target="worksheets/sheet18.xml" Type="http://schemas.openxmlformats.org/officeDocument/2006/relationships/worksheet"/><Relationship Id="rId19" Target="worksheets/sheet19.xml" Type="http://schemas.openxmlformats.org/officeDocument/2006/relationships/worksheet"/><Relationship Id="rId2" Target="worksheets/sheet2.xml" Type="http://schemas.openxmlformats.org/officeDocument/2006/relationships/worksheet"/><Relationship Id="rId20" Target="worksheets/sheet20.xml" Type="http://schemas.openxmlformats.org/officeDocument/2006/relationships/worksheet"/><Relationship Id="rId21" Target="worksheets/sheet21.xml" Type="http://schemas.openxmlformats.org/officeDocument/2006/relationships/worksheet"/><Relationship Id="rId22" Target="worksheets/sheet22.xml" Type="http://schemas.openxmlformats.org/officeDocument/2006/relationships/worksheet"/><Relationship Id="rId23" Target="worksheets/sheet23.xml" Type="http://schemas.openxmlformats.org/officeDocument/2006/relationships/worksheet"/><Relationship Id="rId24" Target="worksheets/sheet24.xml" Type="http://schemas.openxmlformats.org/officeDocument/2006/relationships/worksheet"/><Relationship Id="rId25" Target="worksheets/sheet25.xml" Type="http://schemas.openxmlformats.org/officeDocument/2006/relationships/worksheet"/><Relationship Id="rId26" Target="worksheets/sheet26.xml" Type="http://schemas.openxmlformats.org/officeDocument/2006/relationships/worksheet"/><Relationship Id="rId27" Target="worksheets/sheet27.xml" Type="http://schemas.openxmlformats.org/officeDocument/2006/relationships/worksheet"/><Relationship Id="rId28" Target="worksheets/sheet28.xml" Type="http://schemas.openxmlformats.org/officeDocument/2006/relationships/worksheet"/><Relationship Id="rId29" Target="worksheets/sheet29.xml" Type="http://schemas.openxmlformats.org/officeDocument/2006/relationships/worksheet"/><Relationship Id="rId3" Target="worksheets/sheet3.xml" Type="http://schemas.openxmlformats.org/officeDocument/2006/relationships/worksheet"/><Relationship Id="rId30" Target="worksheets/sheet30.xml" Type="http://schemas.openxmlformats.org/officeDocument/2006/relationships/worksheet"/><Relationship Id="rId31" Target="worksheets/sheet31.xml" Type="http://schemas.openxmlformats.org/officeDocument/2006/relationships/worksheet"/><Relationship Id="rId32" Target="worksheets/sheet32.xml" Type="http://schemas.openxmlformats.org/officeDocument/2006/relationships/worksheet"/><Relationship Id="rId33" Target="worksheets/sheet33.xml" Type="http://schemas.openxmlformats.org/officeDocument/2006/relationships/worksheet"/><Relationship Id="rId34" Target="worksheets/sheet34.xml" Type="http://schemas.openxmlformats.org/officeDocument/2006/relationships/worksheet"/><Relationship Id="rId35" Target="worksheets/sheet35.xml" Type="http://schemas.openxmlformats.org/officeDocument/2006/relationships/worksheet"/><Relationship Id="rId36" Target="worksheets/sheet36.xml" Type="http://schemas.openxmlformats.org/officeDocument/2006/relationships/worksheet"/><Relationship Id="rId37" Target="worksheets/sheet37.xml" Type="http://schemas.openxmlformats.org/officeDocument/2006/relationships/worksheet"/><Relationship Id="rId38" Target="worksheets/sheet38.xml" Type="http://schemas.openxmlformats.org/officeDocument/2006/relationships/worksheet"/><Relationship Id="rId39" Target="worksheets/sheet39.xml" Type="http://schemas.openxmlformats.org/officeDocument/2006/relationships/worksheet"/><Relationship Id="rId4" Target="worksheets/sheet4.xml" Type="http://schemas.openxmlformats.org/officeDocument/2006/relationships/worksheet"/><Relationship Id="rId40" Target="worksheets/sheet40.xml" Type="http://schemas.openxmlformats.org/officeDocument/2006/relationships/worksheet"/><Relationship Id="rId41" Target="worksheets/sheet41.xml" Type="http://schemas.openxmlformats.org/officeDocument/2006/relationships/worksheet"/><Relationship Id="rId42" Target="worksheets/sheet42.xml" Type="http://schemas.openxmlformats.org/officeDocument/2006/relationships/worksheet"/><Relationship Id="rId43" Target="worksheets/sheet43.xml" Type="http://schemas.openxmlformats.org/officeDocument/2006/relationships/worksheet"/><Relationship Id="rId44" Target="worksheets/sheet44.xml" Type="http://schemas.openxmlformats.org/officeDocument/2006/relationships/worksheet"/><Relationship Id="rId45" Target="worksheets/sheet45.xml" Type="http://schemas.openxmlformats.org/officeDocument/2006/relationships/worksheet"/><Relationship Id="rId46" Target="worksheets/sheet46.xml" Type="http://schemas.openxmlformats.org/officeDocument/2006/relationships/worksheet"/><Relationship Id="rId47" Target="worksheets/sheet47.xml" Type="http://schemas.openxmlformats.org/officeDocument/2006/relationships/worksheet"/><Relationship Id="rId48" Target="worksheets/sheet48.xml" Type="http://schemas.openxmlformats.org/officeDocument/2006/relationships/worksheet"/><Relationship Id="rId49" Target="worksheets/sheet49.xml" Type="http://schemas.openxmlformats.org/officeDocument/2006/relationships/worksheet"/><Relationship Id="rId5" Target="worksheets/sheet5.xml" Type="http://schemas.openxmlformats.org/officeDocument/2006/relationships/worksheet"/><Relationship Id="rId50" Target="externalLinks/externalLink1.xml" Type="http://schemas.openxmlformats.org/officeDocument/2006/relationships/externalLink"/><Relationship Id="rId51" Target="externalLinks/externalLink2.xml" Type="http://schemas.openxmlformats.org/officeDocument/2006/relationships/externalLink"/><Relationship Id="rId52" Target="externalLinks/externalLink3.xml" Type="http://schemas.openxmlformats.org/officeDocument/2006/relationships/externalLink"/><Relationship Id="rId53" Target="theme/theme1.xml" Type="http://schemas.openxmlformats.org/officeDocument/2006/relationships/theme"/><Relationship Id="rId54" Target="styles.xml" Type="http://schemas.openxmlformats.org/officeDocument/2006/relationships/styles"/><Relationship Id="rId55" Target="sharedStrings.xml" Type="http://schemas.openxmlformats.org/officeDocument/2006/relationships/sharedStrings"/><Relationship Id="rId56" Target="persons/person.xml" Type="http://schemas.microsoft.com/office/2017/10/relationships/person"/><Relationship Id="rId57" Target="calcChain.xml" Type="http://schemas.openxmlformats.org/officeDocument/2006/relationships/calcChain"/><Relationship Id="rId58" Target="../customXml/item1.xml" Type="http://schemas.openxmlformats.org/officeDocument/2006/relationships/customXml"/><Relationship Id="rId59" Target="../customXml/item2.xml" Type="http://schemas.openxmlformats.org/officeDocument/2006/relationships/customXml"/><Relationship Id="rId6" Target="worksheets/sheet6.xml" Type="http://schemas.openxmlformats.org/officeDocument/2006/relationships/worksheet"/><Relationship Id="rId60" Target="../customXml/item3.xml" Type="http://schemas.openxmlformats.org/officeDocument/2006/relationships/customXml"/><Relationship Id="rId7" Target="worksheets/sheet7.xml" Type="http://schemas.openxmlformats.org/officeDocument/2006/relationships/worksheet"/><Relationship Id="rId8" Target="worksheets/sheet8.xml" Type="http://schemas.openxmlformats.org/officeDocument/2006/relationships/worksheet"/><Relationship Id="rId9" Target="worksheets/sheet9.xml" Type="http://schemas.openxmlformats.org/officeDocument/2006/relationships/worksheet"/></Relationships>
</file>

<file path=xl/drawings/_rels/drawing1.xml.rels><?xml version="1.0" encoding="UTF-8" standalone="yes"?><Relationships xmlns="http://schemas.openxmlformats.org/package/2006/relationships"><Relationship Id="rId1" Target="../media/image1.png" Type="http://schemas.openxmlformats.org/officeDocument/2006/relationships/image"/></Relationships>
</file>

<file path=xl/drawings/drawing1.xml><?xml version="1.0" encoding="utf-8"?>
<xdr:wsDr xmlns:xdr="http://schemas.openxmlformats.org/drawingml/2006/spreadsheetDrawing" xmlns:a="http://schemas.openxmlformats.org/drawingml/2006/main">
  <xdr:twoCellAnchor editAs="oneCell">
    <xdr:from>
      <xdr:col>4</xdr:col>
      <xdr:colOff>381000</xdr:colOff>
      <xdr:row>9</xdr:row>
      <xdr:rowOff>9525</xdr:rowOff>
    </xdr:from>
    <xdr:to>
      <xdr:col>16</xdr:col>
      <xdr:colOff>278072</xdr:colOff>
      <xdr:row>26</xdr:row>
      <xdr:rowOff>143618</xdr:rowOff>
    </xdr:to>
    <xdr:pic>
      <xdr:nvPicPr>
        <xdr:cNvPr id="3" name="図 2">
          <a:extLst>
            <a:ext uri="{FF2B5EF4-FFF2-40B4-BE49-F238E27FC236}">
              <a16:creationId xmlns:a16="http://schemas.microsoft.com/office/drawing/2014/main" id="{D89EAA48-8879-D1C0-88CE-E0911C270151}"/>
            </a:ext>
          </a:extLst>
        </xdr:cNvPr>
        <xdr:cNvPicPr>
          <a:picLocks noChangeAspect="1"/>
        </xdr:cNvPicPr>
      </xdr:nvPicPr>
      <xdr:blipFill>
        <a:blip xmlns:r="http://schemas.openxmlformats.org/officeDocument/2006/relationships" r:embed="rId1"/>
        <a:stretch>
          <a:fillRect/>
        </a:stretch>
      </xdr:blipFill>
      <xdr:spPr>
        <a:xfrm>
          <a:off x="3600450" y="2152650"/>
          <a:ext cx="8126672" cy="418221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10</xdr:col>
      <xdr:colOff>2400300</xdr:colOff>
      <xdr:row>9</xdr:row>
      <xdr:rowOff>428625</xdr:rowOff>
    </xdr:from>
    <xdr:to>
      <xdr:col>10</xdr:col>
      <xdr:colOff>3133725</xdr:colOff>
      <xdr:row>9</xdr:row>
      <xdr:rowOff>438150</xdr:rowOff>
    </xdr:to>
    <xdr:cxnSp macro="">
      <xdr:nvCxnSpPr>
        <xdr:cNvPr id="2" name="直線コネクタ 1">
          <a:extLst>
            <a:ext uri="{FF2B5EF4-FFF2-40B4-BE49-F238E27FC236}">
              <a16:creationId xmlns:a16="http://schemas.microsoft.com/office/drawing/2014/main" id="{5216F738-3972-40A7-A503-9E4254C2750C}"/>
            </a:ext>
          </a:extLst>
        </xdr:cNvPr>
        <xdr:cNvCxnSpPr/>
      </xdr:nvCxnSpPr>
      <xdr:spPr>
        <a:xfrm flipV="1">
          <a:off x="26450925" y="5857875"/>
          <a:ext cx="733425"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2400300</xdr:colOff>
      <xdr:row>9</xdr:row>
      <xdr:rowOff>428625</xdr:rowOff>
    </xdr:from>
    <xdr:to>
      <xdr:col>10</xdr:col>
      <xdr:colOff>3133725</xdr:colOff>
      <xdr:row>9</xdr:row>
      <xdr:rowOff>438150</xdr:rowOff>
    </xdr:to>
    <xdr:cxnSp macro="">
      <xdr:nvCxnSpPr>
        <xdr:cNvPr id="12" name="直線コネクタ 11">
          <a:extLst>
            <a:ext uri="{FF2B5EF4-FFF2-40B4-BE49-F238E27FC236}">
              <a16:creationId xmlns:a16="http://schemas.microsoft.com/office/drawing/2014/main" id="{0972864C-FCEA-4FE4-B40E-112C022693F4}"/>
            </a:ext>
          </a:extLst>
        </xdr:cNvPr>
        <xdr:cNvCxnSpPr/>
      </xdr:nvCxnSpPr>
      <xdr:spPr>
        <a:xfrm flipV="1">
          <a:off x="26450925" y="5857875"/>
          <a:ext cx="733425"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externalLinks/_rels/externalLink1.xml.rels><?xml version="1.0" encoding="UTF-8" standalone="yes"?><Relationships xmlns="http://schemas.openxmlformats.org/package/2006/relationships"><Relationship Id="rId1" Target="&#22238;&#24489;&#12373;&#12428;&#12383;&#22806;&#37096;&#12522;&#12531;&#12463;1" TargetMode="External" Type="http://schemas.microsoft.com/office/2006/relationships/xlExternalLinkPath/xlPathMissing"/></Relationships>
</file>

<file path=xl/externalLinks/_rels/externalLink2.xml.rels><?xml version="1.0" encoding="UTF-8" standalone="yes"?><Relationships xmlns="http://schemas.openxmlformats.org/package/2006/relationships"><Relationship Id="rId1" Target="file:///C:/Users/1601775/Desktop/&#22806;&#22269;&#20154;&#65298;&#26376;&#26356;&#26032;/&#12304;&#26356;&#26032;&#29992;&#65288;&#22269;&#25552;&#20986;&#29992;&#65289;&#12305;&#21029;&#32025;&#65288;&#22806;&#22269;&#20154;&#24739;&#32773;&#12434;&#21463;&#12369;&#20837;&#12428;&#12427;&#25312;&#28857;&#30340;&#12394;&#25312;&#28857;&#30340;&#12394;&#21307;&#30274;&#27231;&#38306;&#19968;&#35239;&#65289;0129%20.xlsx" TargetMode="External" Type="http://schemas.openxmlformats.org/officeDocument/2006/relationships/externalLinkPath"/></Relationships>
</file>

<file path=xl/externalLinks/_rels/externalLink3.xml.rels><?xml version="1.0" encoding="UTF-8" standalone="yes"?><Relationships xmlns="http://schemas.openxmlformats.org/package/2006/relationships"><Relationship Id="rId1" Target="file://///10.25.41.244/disk1/&#32207;&#21209;&#35506;/&#9733;&#22269;&#38555;&#23637;&#38283;/2.%20&#12452;&#12531;&#12496;&#12454;&#12531;&#12489;/2.6_&#21307;&#30274;&#27231;&#38306;&#12398;&#25972;&#20633;&#12300;&#22806;&#22269;&#20154;&#24739;&#32773;&#12434;&#21463;&#20837;&#12427;&#25312;&#28857;&#30340;&#12394;&#21307;&#30274;&#27231;&#38306;&#12301;&#12300;&#22806;&#22269;&#20154;&#24739;&#32773;&#21463;&#20837;&#20307;&#21046;&#12364;&#25972;&#20633;&#12373;&#12428;&#12383;&#21307;&#30274;&#27231;&#38306;&#12301;/1.%20&#12300;&#22806;&#22269;&#20154;&#24739;&#32773;&#12434;&#21463;&#20837;&#12427;&#25312;&#28857;&#30340;&#12394;&#21307;&#30274;&#27231;&#38306;&#12301;/&#37117;&#36947;&#24220;&#30476;&#22238;&#31572;/46&#40575;&#20816;&#23798;_&#65288;&#40575;&#20816;&#23798;&#30476;&#65289;&#37117;&#36947;&#24220;&#30476;&#22238;&#31572;&#27096;&#24335;.xlsx" TargetMode="External" Type="http://schemas.openxmlformats.org/officeDocument/2006/relationships/externalLinkPath"/></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コード"/>
      <sheetName val="目次_2023.6月公開_医療機関リスト"/>
      <sheetName val="1.北海道"/>
      <sheetName val="2.青森県"/>
      <sheetName val="3.岩手県"/>
      <sheetName val="4.宮城県 "/>
      <sheetName val="5.秋田県"/>
      <sheetName val="6.山形県 "/>
      <sheetName val="7.福島県"/>
      <sheetName val="8.茨城県"/>
      <sheetName val="9.栃木県 "/>
      <sheetName val="10.群馬県"/>
      <sheetName val="11.埼玉県"/>
      <sheetName val="12.千葉県 "/>
      <sheetName val="13.東京都 "/>
      <sheetName val="14.神奈川県 "/>
      <sheetName val="15.新潟県"/>
      <sheetName val="16.富山県"/>
      <sheetName val="17.石川県"/>
      <sheetName val="18.福井県"/>
      <sheetName val="19.山梨県"/>
      <sheetName val="20.長野県"/>
      <sheetName val="21.岐阜県"/>
      <sheetName val="22.静岡県"/>
      <sheetName val="23.愛知県"/>
      <sheetName val="24.三重県"/>
      <sheetName val="25.滋賀県"/>
      <sheetName val="26.京都府"/>
      <sheetName val="27.大阪府"/>
      <sheetName val="28.兵庫県"/>
      <sheetName val="29.奈良県"/>
      <sheetName val="30.和歌山県"/>
      <sheetName val="31.鳥取県"/>
      <sheetName val="32.島根県"/>
      <sheetName val="33.岡山県 "/>
      <sheetName val="34.広島県"/>
      <sheetName val="35.山口県"/>
      <sheetName val="36.徳島県"/>
      <sheetName val="37.香川県"/>
      <sheetName val="38.愛媛県"/>
      <sheetName val="39.高知県"/>
      <sheetName val="40.福岡県"/>
      <sheetName val="41.佐賀県"/>
      <sheetName val="42.長崎県"/>
      <sheetName val="43.熊本県 "/>
      <sheetName val="44.大分県"/>
      <sheetName val="45.宮崎県"/>
      <sheetName val="46.鹿児島県"/>
      <sheetName val="47.沖縄県"/>
      <sheetName val="様式1 "/>
      <sheetName val="（※触らないでください）選択リスト"/>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様式1 "/>
      <sheetName val="（※触らないでください）選択リスト"/>
      <sheetName val="コード"/>
    </sheetNames>
    <sheetDataSet>
      <sheetData sheetId="0"/>
      <sheetData sheetId="1"/>
      <sheetData sheetId="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コード"/>
    </sheetNames>
    <sheetDataSet>
      <sheetData sheetId="0"/>
      <sheetData sheetId="1">
        <row r="1">
          <cell r="A1" t="str">
            <v>北海道01</v>
          </cell>
          <cell r="B1" t="str">
            <v>青森県02</v>
          </cell>
          <cell r="C1" t="str">
            <v>岩手県03</v>
          </cell>
          <cell r="D1" t="str">
            <v>宮城県04</v>
          </cell>
          <cell r="E1" t="str">
            <v>秋田県05</v>
          </cell>
          <cell r="F1" t="str">
            <v>山形県06</v>
          </cell>
          <cell r="G1" t="str">
            <v>福島県07</v>
          </cell>
          <cell r="H1" t="str">
            <v>茨城県08</v>
          </cell>
          <cell r="I1" t="str">
            <v>栃木県09</v>
          </cell>
          <cell r="J1" t="str">
            <v>群馬県10</v>
          </cell>
          <cell r="K1" t="str">
            <v>埼玉県11</v>
          </cell>
          <cell r="L1" t="str">
            <v>千葉県12</v>
          </cell>
          <cell r="M1" t="str">
            <v>東京都13</v>
          </cell>
          <cell r="N1" t="str">
            <v>神奈川県14</v>
          </cell>
          <cell r="O1" t="str">
            <v>新潟県15</v>
          </cell>
          <cell r="P1" t="str">
            <v>富山県16</v>
          </cell>
          <cell r="Q1" t="str">
            <v>石川県17</v>
          </cell>
          <cell r="R1" t="str">
            <v>福井県18</v>
          </cell>
          <cell r="S1" t="str">
            <v>山梨県19</v>
          </cell>
          <cell r="T1" t="str">
            <v>長野県20</v>
          </cell>
          <cell r="U1" t="str">
            <v>岐阜県21</v>
          </cell>
          <cell r="V1" t="str">
            <v>静岡県22</v>
          </cell>
          <cell r="W1" t="str">
            <v>愛知県23</v>
          </cell>
          <cell r="X1" t="str">
            <v>三重県24</v>
          </cell>
          <cell r="Y1" t="str">
            <v>滋賀県25</v>
          </cell>
          <cell r="Z1" t="str">
            <v>京都府26</v>
          </cell>
          <cell r="AA1" t="str">
            <v>大阪府27</v>
          </cell>
          <cell r="AB1" t="str">
            <v>兵庫県28</v>
          </cell>
          <cell r="AC1" t="str">
            <v>奈良県29</v>
          </cell>
          <cell r="AD1" t="str">
            <v>和歌山県30</v>
          </cell>
          <cell r="AE1" t="str">
            <v>鳥取県31</v>
          </cell>
          <cell r="AF1" t="str">
            <v>島根県32</v>
          </cell>
          <cell r="AG1" t="str">
            <v>岡山県33</v>
          </cell>
          <cell r="AH1" t="str">
            <v>広島県34</v>
          </cell>
          <cell r="AI1" t="str">
            <v>山口県35</v>
          </cell>
          <cell r="AJ1" t="str">
            <v>徳島県36</v>
          </cell>
          <cell r="AK1" t="str">
            <v>香川県37</v>
          </cell>
          <cell r="AL1" t="str">
            <v>愛媛県38</v>
          </cell>
          <cell r="AM1" t="str">
            <v>高知県39</v>
          </cell>
          <cell r="AN1" t="str">
            <v>福岡県40</v>
          </cell>
          <cell r="AO1" t="str">
            <v>佐賀県41</v>
          </cell>
          <cell r="AP1" t="str">
            <v>長崎県42</v>
          </cell>
          <cell r="AQ1" t="str">
            <v>熊本県43</v>
          </cell>
          <cell r="AR1" t="str">
            <v>大分県44</v>
          </cell>
          <cell r="AS1" t="str">
            <v>宮崎県45</v>
          </cell>
          <cell r="AT1" t="str">
            <v>鹿児島県46</v>
          </cell>
          <cell r="AU1" t="str">
            <v>沖縄県47</v>
          </cell>
        </row>
      </sheetData>
    </sheetDataSet>
  </externalBook>
</externalLink>
</file>

<file path=xl/persons/person.xml><?xml version="1.0" encoding="utf-8"?>
<personList xmlns="http://schemas.microsoft.com/office/spreadsheetml/2018/threadedcomments" xmlns:x="http://schemas.openxmlformats.org/spreadsheetml/2006/main">
  <person displayName="石井 直美(ishii-naomi.pf5)" id="{E1A58B61-2147-4831-A7CD-2912E7372503}" userId="S::INRHQ@lansys.mhlw.go.jp::44fc5fd0-b00d-44a1-bea3-6005580c0364" providerId="AD"/>
</personList>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K4" dT="2024-06-06T07:58:09.61" personId="{E1A58B61-2147-4831-A7CD-2912E7372503}" id="{62309F04-DBF0-4ADF-9018-DD1BD009FF10}">
    <text>「全診療科」について具体名の記載をお願いいたします。また、言語についてはコードの記載もいただけますでしょうか。
お手数ですが、よろしくお願いいたします。</text>
  </threadedComment>
</ThreadedComments>
</file>

<file path=xl/worksheets/_rels/sheet1.xml.rels><?xml version="1.0" encoding="UTF-8" standalone="yes"?><Relationships xmlns="http://schemas.openxmlformats.org/package/2006/relationships"><Relationship Id="rId1" Target="../printerSettings/printerSettings1.bin" Type="http://schemas.openxmlformats.org/officeDocument/2006/relationships/printerSettings"/><Relationship Id="rId2" Target="../drawings/drawing1.xml" Type="http://schemas.openxmlformats.org/officeDocument/2006/relationships/drawing"/></Relationships>
</file>

<file path=xl/worksheets/_rels/sheet11.xml.rels><?xml version="1.0" encoding="UTF-8" standalone="yes"?><Relationships xmlns="http://schemas.openxmlformats.org/package/2006/relationships"><Relationship Id="rId1" Target="https://hospital.iuhw.ac.jp/&#65288;&#26085;&#26412;&#35486;&#65289;(&#26085;&#26412;&#35486;&#12398;&#12415;)" TargetMode="External" Type="http://schemas.openxmlformats.org/officeDocument/2006/relationships/hyperlink"/><Relationship Id="rId2" Target="https://www.saimiya.com/" TargetMode="External" Type="http://schemas.openxmlformats.org/officeDocument/2006/relationships/hyperlink"/></Relationships>
</file>

<file path=xl/worksheets/_rels/sheet14.xml.rels><?xml version="1.0" encoding="UTF-8" standalone="yes"?><Relationships xmlns="http://schemas.openxmlformats.org/package/2006/relationships"><Relationship Id="rId1" Target="http://ichikawa.iuhw.ac.jp/(&#26085;&#26412;&#35486;)" TargetMode="External" Type="http://schemas.openxmlformats.org/officeDocument/2006/relationships/hyperlink"/><Relationship Id="rId2" Target="https://funabashi-natsumi-cl.com/" TargetMode="External" Type="http://schemas.openxmlformats.org/officeDocument/2006/relationships/hyperlink"/><Relationship Id="rId3" Target="https://chiba.businessclinic.tokyo/" TargetMode="External" Type="http://schemas.openxmlformats.org/officeDocument/2006/relationships/hyperlink"/><Relationship Id="rId4" Target="https://www.drhomma.com/asumi/" TargetMode="External" Type="http://schemas.openxmlformats.org/officeDocument/2006/relationships/hyperlink"/><Relationship Id="rId5" Target="https://www.drhomma.com/isobe/" TargetMode="External" Type="http://schemas.openxmlformats.org/officeDocument/2006/relationships/hyperlink"/><Relationship Id="rId6" Target="https://www.drhomma.com/orient/" TargetMode="External" Type="http://schemas.openxmlformats.org/officeDocument/2006/relationships/hyperlink"/><Relationship Id="rId7" Target="https://www.kazusakai.jp&#65288;&#26085;&#26412;&#35486;)" TargetMode="External" Type="http://schemas.openxmlformats.org/officeDocument/2006/relationships/hyperlink"/><Relationship Id="rId8" Target="../printerSettings/printerSettings9.bin" Type="http://schemas.openxmlformats.org/officeDocument/2006/relationships/printerSettings"/></Relationships>
</file>

<file path=xl/worksheets/_rels/sheet15.xml.rels><?xml version="1.0" encoding="UTF-8" standalone="yes"?><Relationships xmlns="http://schemas.openxmlformats.org/package/2006/relationships"><Relationship Id="rId1" Target="../printerSettings/printerSettings10.bin" Type="http://schemas.openxmlformats.org/officeDocument/2006/relationships/printerSettings"/></Relationships>
</file>

<file path=xl/worksheets/_rels/sheet16.xml.rels><?xml version="1.0" encoding="UTF-8" standalone="yes"?><Relationships xmlns="http://schemas.openxmlformats.org/package/2006/relationships"><Relationship Id="rId1" Target="https://www.tsurumi-u.ac.jp/site/dental-hospital/" TargetMode="External" Type="http://schemas.openxmlformats.org/officeDocument/2006/relationships/hyperlink"/><Relationship Id="rId10" Target="https://www6.bausch.co.jp/clinic/v0466437886/&#65288;&#26085;&#26412;&#35486;&#65289;" TargetMode="External" Type="http://schemas.openxmlformats.org/officeDocument/2006/relationships/hyperlink"/><Relationship Id="rId11" Target="https://www.yokohama-kodomo.jp/" TargetMode="External" Type="http://schemas.openxmlformats.org/officeDocument/2006/relationships/hyperlink"/><Relationship Id="rId12" Target="http://okabayashi.pupu.jp/" TargetMode="External" Type="http://schemas.openxmlformats.org/officeDocument/2006/relationships/hyperlink"/><Relationship Id="rId13" Target="https://seiyu-clinic.com/" TargetMode="External" Type="http://schemas.openxmlformats.org/officeDocument/2006/relationships/hyperlink"/><Relationship Id="rId14" Target="https://e-heartclinic.com/" TargetMode="External" Type="http://schemas.openxmlformats.org/officeDocument/2006/relationships/hyperlink"/><Relationship Id="rId15" Target="http://www.yokohama.jrc.or.jp/" TargetMode="External" Type="http://schemas.openxmlformats.org/officeDocument/2006/relationships/hyperlink"/><Relationship Id="rId16" Target="https://www.sagamiharahp.com/" TargetMode="External" Type="http://schemas.openxmlformats.org/officeDocument/2006/relationships/hyperlink"/><Relationship Id="rId17" Target="https://saiwaihp.jp/&#26085;&#26412;&#35486;&#12398;&#12415;" TargetMode="External" Type="http://schemas.openxmlformats.org/officeDocument/2006/relationships/hyperlink"/><Relationship Id="rId18" Target="../printerSettings/printerSettings11.bin" Type="http://schemas.openxmlformats.org/officeDocument/2006/relationships/printerSettings"/><Relationship Id="rId2" Target="http://www.izumi-hinyouki.jp/" TargetMode="External" Type="http://schemas.openxmlformats.org/officeDocument/2006/relationships/hyperlink"/><Relationship Id="rId3" Target="https://byoinnavi.jp/clinic/29831" TargetMode="External" Type="http://schemas.openxmlformats.org/officeDocument/2006/relationships/hyperlink"/><Relationship Id="rId4" Target="http://www.honmoku-hospital.or.jp/" TargetMode="External" Type="http://schemas.openxmlformats.org/officeDocument/2006/relationships/hyperlink"/><Relationship Id="rId5" Target="https://www.jin-dc.com/" TargetMode="External" Type="http://schemas.openxmlformats.org/officeDocument/2006/relationships/hyperlink"/><Relationship Id="rId6" Target="http://dr-okamoto.com/" TargetMode="External" Type="http://schemas.openxmlformats.org/officeDocument/2006/relationships/hyperlink"/><Relationship Id="rId7" Target="https://seibu.marianna-u.ac.jp/" TargetMode="External" Type="http://schemas.openxmlformats.org/officeDocument/2006/relationships/hyperlink"/><Relationship Id="rId8" Target="http://tohoclinic.com/" TargetMode="External" Type="http://schemas.openxmlformats.org/officeDocument/2006/relationships/hyperlink"/><Relationship Id="rId9" Target="https://www.ebina-keikanclinic.jp/" TargetMode="External" Type="http://schemas.openxmlformats.org/officeDocument/2006/relationships/hyperlink"/></Relationships>
</file>

<file path=xl/worksheets/_rels/sheet17.xml.rels><?xml version="1.0" encoding="UTF-8" standalone="yes"?><Relationships xmlns="http://schemas.openxmlformats.org/package/2006/relationships"><Relationship Id="rId1" Target="../printerSettings/printerSettings12.bin" Type="http://schemas.openxmlformats.org/officeDocument/2006/relationships/printerSettings"/></Relationships>
</file>

<file path=xl/worksheets/_rels/sheet18.xml.rels><?xml version="1.0" encoding="UTF-8" standalone="yes"?><Relationships xmlns="http://schemas.openxmlformats.org/package/2006/relationships"><Relationship Id="rId1" Target="http://www.ekinan-clinic.com/" TargetMode="External" Type="http://schemas.openxmlformats.org/officeDocument/2006/relationships/hyperlink"/><Relationship Id="rId10" Target="http://www.hosp.u-toyama.ac.jp/guide/index.html" TargetMode="External" Type="http://schemas.openxmlformats.org/officeDocument/2006/relationships/hyperlink"/><Relationship Id="rId11" Target="http://www.kouseiren-ta.or.jp/" TargetMode="External" Type="http://schemas.openxmlformats.org/officeDocument/2006/relationships/hyperlink"/><Relationship Id="rId12" Target="http://shiminhp.city.nanto.toyoma.jp/" TargetMode="External" Type="http://schemas.openxmlformats.org/officeDocument/2006/relationships/hyperlink"/><Relationship Id="rId13" Target="http://yhomecare.jp/" TargetMode="External" Type="http://schemas.openxmlformats.org/officeDocument/2006/relationships/hyperlink"/><Relationship Id="rId14" Target="http://keyaki-hihuka.com/" TargetMode="External" Type="http://schemas.openxmlformats.org/officeDocument/2006/relationships/hyperlink"/><Relationship Id="rId15" Target="http://med-kurobe.jp/" TargetMode="External" Type="http://schemas.openxmlformats.org/officeDocument/2006/relationships/hyperlink"/><Relationship Id="rId16" Target="https://www.ohnoichougeka-nyusen.com/" TargetMode="External" Type="http://schemas.openxmlformats.org/officeDocument/2006/relationships/hyperlink"/><Relationship Id="rId17" Target="http://www.kitagawa-seikeigeka.com/" TargetMode="External" Type="http://schemas.openxmlformats.org/officeDocument/2006/relationships/hyperlink"/><Relationship Id="rId18" Target="https://www.toyamashi-med.or.jp/map/?mode=dtl&amp;id=14673" TargetMode="External" Type="http://schemas.openxmlformats.org/officeDocument/2006/relationships/hyperlink"/><Relationship Id="rId19" Target="https://tachi-eyeclinic.com/" TargetMode="External" Type="http://schemas.openxmlformats.org/officeDocument/2006/relationships/hyperlink"/><Relationship Id="rId2" Target="http://www.pet-toyama.jp/" TargetMode="External" Type="http://schemas.openxmlformats.org/officeDocument/2006/relationships/hyperlink"/><Relationship Id="rId20" Target="https://www.ddmap.jp/0764720103" TargetMode="External" Type="http://schemas.openxmlformats.org/officeDocument/2006/relationships/hyperlink"/><Relationship Id="rId21" Target="https://yoshida-naika-shonika.jp/" TargetMode="External" Type="http://schemas.openxmlformats.org/officeDocument/2006/relationships/hyperlink"/><Relationship Id="rId22" Target="https://www.e-muchtoyama.com/detail/index_204.html" TargetMode="External" Type="http://schemas.openxmlformats.org/officeDocument/2006/relationships/hyperlink"/><Relationship Id="rId23" Target="http://sakurababa.xsrv.jp/" TargetMode="External" Type="http://schemas.openxmlformats.org/officeDocument/2006/relationships/hyperlink"/><Relationship Id="rId24" Target="http://shinryo.city.nanto.toyama.jp/www/section/detail.jsp?id=210" TargetMode="External" Type="http://schemas.openxmlformats.org/officeDocument/2006/relationships/hyperlink"/><Relationship Id="rId25" Target="http://www.toyama-reha.or.jp/" TargetMode="External" Type="http://schemas.openxmlformats.org/officeDocument/2006/relationships/hyperlink"/><Relationship Id="rId26" Target="https://shinozaki-pediatric-clinic.jp/" TargetMode="External" Type="http://schemas.openxmlformats.org/officeDocument/2006/relationships/hyperlink"/><Relationship Id="rId27" Target="https://www.kano-jibika.net/" TargetMode="External" Type="http://schemas.openxmlformats.org/officeDocument/2006/relationships/hyperlink"/><Relationship Id="rId28" Target="http://yoshimi-hospital.jp/" TargetMode="External" Type="http://schemas.openxmlformats.org/officeDocument/2006/relationships/hyperlink"/><Relationship Id="rId29" Target="https://www.muraokaclinic.com/" TargetMode="External" Type="http://schemas.openxmlformats.org/officeDocument/2006/relationships/hyperlink"/><Relationship Id="rId3" Target="https://e500koku.wixsite.com/mysite" TargetMode="External" Type="http://schemas.openxmlformats.org/officeDocument/2006/relationships/hyperlink"/><Relationship Id="rId30" Target="http://www.aoym-med.info/" TargetMode="External" Type="http://schemas.openxmlformats.org/officeDocument/2006/relationships/hyperlink"/><Relationship Id="rId31" Target="https://toyama-souseikai.or.jp/minami/" TargetMode="External" Type="http://schemas.openxmlformats.org/officeDocument/2006/relationships/hyperlink"/><Relationship Id="rId32" Target="https://www.shinseikai.jp/en/" TargetMode="External" Type="http://schemas.openxmlformats.org/officeDocument/2006/relationships/hyperlink"/><Relationship Id="rId33" Target="https://www.shinseikai.jp/en/" TargetMode="External" Type="http://schemas.openxmlformats.org/officeDocument/2006/relationships/hyperlink"/><Relationship Id="rId34" Target="https://www.toyama-med.jrc.or.jp/" TargetMode="External" Type="http://schemas.openxmlformats.org/officeDocument/2006/relationships/hyperlink"/><Relationship Id="rId35" Target="../printerSettings/printerSettings13.bin" Type="http://schemas.openxmlformats.org/officeDocument/2006/relationships/printerSettings"/><Relationship Id="rId4" Target="http://nezuka-clinic.com/" TargetMode="External" Type="http://schemas.openxmlformats.org/officeDocument/2006/relationships/hyperlink"/><Relationship Id="rId5" Target="http://www.toyama-ra.com/" TargetMode="External" Type="http://schemas.openxmlformats.org/officeDocument/2006/relationships/hyperlink"/><Relationship Id="rId6" Target="http://www.fukuroukan.jp/" TargetMode="External" Type="http://schemas.openxmlformats.org/officeDocument/2006/relationships/hyperlink"/><Relationship Id="rId7" Target="http://www.tokiwa-toyama.jp/" TargetMode="External" Type="http://schemas.openxmlformats.org/officeDocument/2006/relationships/hyperlink"/><Relationship Id="rId8" Target="http://www.kochi-clinic.com/" TargetMode="External" Type="http://schemas.openxmlformats.org/officeDocument/2006/relationships/hyperlink"/><Relationship Id="rId9" Target="http://www.nunotaniseikei.com/" TargetMode="External" Type="http://schemas.openxmlformats.org/officeDocument/2006/relationships/hyperlink"/></Relationships>
</file>

<file path=xl/worksheets/_rels/sheet19.xml.rels><?xml version="1.0" encoding="UTF-8" standalone="yes"?><Relationships xmlns="http://schemas.openxmlformats.org/package/2006/relationships"><Relationship Id="rId1" Target="https://ishino-hp.jp/&#65288;&#26085;&#26412;&#35486;&#65289;" TargetMode="External" Type="http://schemas.openxmlformats.org/officeDocument/2006/relationships/hyperlink"/><Relationship Id="rId2" Target="https://web.hosp.kanazawa-u.ac.jp/en/" TargetMode="External" Type="http://schemas.openxmlformats.org/officeDocument/2006/relationships/hyperlink"/><Relationship Id="rId3" Target="https://www.town.shika.lg.jp/jouhou/kakuka_shisetuannai/hoken_hukushi/shika_clinic.html&#65288;&#26085;&#26412;&#35486;&#65289;" TargetMode="External" Type="http://schemas.openxmlformats.org/officeDocument/2006/relationships/hyperlink"/><Relationship Id="rId4" Target="https://www.kagacityhp.jp(&#26085;&#26412;&#35486;&#65289;" TargetMode="External" Type="http://schemas.openxmlformats.org/officeDocument/2006/relationships/hyperlink"/><Relationship Id="rId5" Target="http://www.houju.or.jp/%20(&#26085;&#26412;&#35486;)" TargetMode="External" Type="http://schemas.openxmlformats.org/officeDocument/2006/relationships/hyperlink"/><Relationship Id="rId6" Target="../printerSettings/printerSettings14.bin" Type="http://schemas.openxmlformats.org/officeDocument/2006/relationships/printerSettings"/></Relationships>
</file>

<file path=xl/worksheets/_rels/sheet2.xml.rels><?xml version="1.0" encoding="UTF-8" standalone="yes"?><Relationships xmlns="http://schemas.openxmlformats.org/package/2006/relationships"><Relationship Id="rId1" Target="http://namikikai.net/" TargetMode="External" Type="http://schemas.openxmlformats.org/officeDocument/2006/relationships/hyperlink"/><Relationship Id="rId2" Target="https://www.town.imakane.lg.jp/hosp/&#65288;&#26085;&#26412;&#35486;&#65289;" TargetMode="External" Type="http://schemas.openxmlformats.org/officeDocument/2006/relationships/hyperlink"/><Relationship Id="rId3" Target="https://esashi.hospital.pref.hokkaido.lg.jp/" TargetMode="External" Type="http://schemas.openxmlformats.org/officeDocument/2006/relationships/hyperlink"/><Relationship Id="rId4" Target="http://www.dou-kouseiren.com/byouin/kutchan/index.html%20%20%20&#65288;&#26085;&#26412;&#35486;&#12289;&#33521;&#35486;&#65289;" TargetMode="External" Type="http://schemas.openxmlformats.org/officeDocument/2006/relationships/hyperlink"/><Relationship Id="rId5" Target="https://sap-kojk.jp/" TargetMode="External" Type="http://schemas.openxmlformats.org/officeDocument/2006/relationships/hyperlink"/><Relationship Id="rId6" Target="http://www.katayamanaika.com/index.html" TargetMode="External" Type="http://schemas.openxmlformats.org/officeDocument/2006/relationships/hyperlink"/><Relationship Id="rId7" Target="http://www.rinseikai.jp/" TargetMode="External" Type="http://schemas.openxmlformats.org/officeDocument/2006/relationships/hyperlink"/><Relationship Id="rId8" Target="https://www.city.shibetsu.lg.jp/shibetsushiritsubyoin/index.html" TargetMode="External" Type="http://schemas.openxmlformats.org/officeDocument/2006/relationships/hyperlink"/><Relationship Id="rId9" Target="../printerSettings/printerSettings2.bin" Type="http://schemas.openxmlformats.org/officeDocument/2006/relationships/printerSettings"/></Relationships>
</file>

<file path=xl/worksheets/_rels/sheet20.xml.rels><?xml version="1.0" encoding="UTF-8" standalone="yes"?><Relationships xmlns="http://schemas.openxmlformats.org/package/2006/relationships"><Relationship Id="rId1" Target="https://fukui.jcho.go.jp/" TargetMode="External" Type="http://schemas.openxmlformats.org/officeDocument/2006/relationships/hyperlink"/><Relationship Id="rId10" Target="http://www.shimazakidental.com/" TargetMode="External" Type="http://schemas.openxmlformats.org/officeDocument/2006/relationships/hyperlink"/><Relationship Id="rId11" Target="https://kaoru-ortho.com(&#26085;&#26412;&#35486;)" TargetMode="External" Type="http://schemas.openxmlformats.org/officeDocument/2006/relationships/hyperlink"/><Relationship Id="rId12" Target="https://www.city.fukui-sakai.lg.jp/byouin/index.html" TargetMode="External" Type="http://schemas.openxmlformats.org/officeDocument/2006/relationships/hyperlink"/><Relationship Id="rId13" Target="http://www.fukui-med.jrc.or.jp/" TargetMode="External" Type="http://schemas.openxmlformats.org/officeDocument/2006/relationships/hyperlink"/><Relationship Id="rId14" Target="../printerSettings/printerSettings15.bin" Type="http://schemas.openxmlformats.org/officeDocument/2006/relationships/printerSettings"/><Relationship Id="rId15" Target="../drawings/vmlDrawing1.vml" Type="http://schemas.openxmlformats.org/officeDocument/2006/relationships/vmlDrawing"/><Relationship Id="rId16" Target="../comments1.xml" Type="http://schemas.openxmlformats.org/officeDocument/2006/relationships/comments"/><Relationship Id="rId2" Target="http://www.nakamura-hp.or.jp(&#26085;&#26412;&#35486;&#12289;&#33521;&#35486;&#12289;&#12509;&#12523;&#12488;&#12460;&#12523;&#35486;)" TargetMode="External" Type="http://schemas.openxmlformats.org/officeDocument/2006/relationships/hyperlink"/><Relationship Id="rId3" Target="https://www.hosp.u-fukui.ac.jp/en/" TargetMode="External" Type="http://schemas.openxmlformats.org/officeDocument/2006/relationships/hyperlink"/><Relationship Id="rId4" Target="http://sasakieye-cl.com(&#26085;&#26412;&#35486;)&#65288;&#33521;&#35486;&#65289;" TargetMode="External" Type="http://schemas.openxmlformats.org/officeDocument/2006/relationships/hyperlink"/><Relationship Id="rId5" Target="https://www.neodc.net/" TargetMode="External" Type="http://schemas.openxmlformats.org/officeDocument/2006/relationships/hyperlink"/><Relationship Id="rId6" Target="https://www.kawabatashika.net(&#26085;&#26412;&#35486;)" TargetMode="External" Type="http://schemas.openxmlformats.org/officeDocument/2006/relationships/hyperlink"/><Relationship Id="rId7" Target="http://www.yamamoto-dentalclinic.net/(&#26085;&#26412;&#35486;)" TargetMode="External" Type="http://schemas.openxmlformats.org/officeDocument/2006/relationships/hyperlink"/><Relationship Id="rId8" Target="https://nagaidentalclinic.com(&#26085;&#26412;&#35486;)" TargetMode="External" Type="http://schemas.openxmlformats.org/officeDocument/2006/relationships/hyperlink"/><Relationship Id="rId9" Target="https://nagamura-dent.com/" TargetMode="External" Type="http://schemas.openxmlformats.org/officeDocument/2006/relationships/hyperlink"/></Relationships>
</file>

<file path=xl/worksheets/_rels/sheet22.xml.rels><?xml version="1.0" encoding="UTF-8" standalone="yes"?><Relationships xmlns="http://schemas.openxmlformats.org/package/2006/relationships"><Relationship Id="rId1" Target="../printerSettings/printerSettings16.bin" Type="http://schemas.openxmlformats.org/officeDocument/2006/relationships/printerSettings"/></Relationships>
</file>

<file path=xl/worksheets/_rels/sheet23.xml.rels><?xml version="1.0" encoding="UTF-8" standalone="yes"?><Relationships xmlns="http://schemas.openxmlformats.org/package/2006/relationships"><Relationship Id="rId1" Target="http://kimura-cl.jp/" TargetMode="External" Type="http://schemas.openxmlformats.org/officeDocument/2006/relationships/hyperlink"/><Relationship Id="rId2" Target="https://shikanoclinic.jp/" TargetMode="External" Type="http://schemas.openxmlformats.org/officeDocument/2006/relationships/hyperlink"/><Relationship Id="rId3" Target="about:blank" TargetMode="External" Type="http://schemas.openxmlformats.org/officeDocument/2006/relationships/hyperlink"/><Relationship Id="rId4" Target="https://inagawa-kodomo-clinic.com/" TargetMode="External" Type="http://schemas.openxmlformats.org/officeDocument/2006/relationships/hyperlink"/><Relationship Id="rId5" Target="https://itp.ne.jp/info/216763920300000899/" TargetMode="External" Type="http://schemas.openxmlformats.org/officeDocument/2006/relationships/hyperlink"/><Relationship Id="rId6" Target="https://cjimc-hp.jp/%20(&#26085;&#26412;&#35486;)" TargetMode="External" Type="http://schemas.openxmlformats.org/officeDocument/2006/relationships/hyperlink"/><Relationship Id="rId7" Target="../printerSettings/printerSettings17.bin" Type="http://schemas.openxmlformats.org/officeDocument/2006/relationships/printerSettings"/></Relationships>
</file>

<file path=xl/worksheets/_rels/sheet24.xml.rels><?xml version="1.0" encoding="UTF-8" standalone="yes"?><Relationships xmlns="http://schemas.openxmlformats.org/package/2006/relationships"><Relationship Id="rId1" Target="http://www.sakanoue-fc.jp/" TargetMode="External" Type="http://schemas.openxmlformats.org/officeDocument/2006/relationships/hyperlink"/><Relationship Id="rId2" Target="http://hakukeikai.jp/kusanagiseikei/" TargetMode="External" Type="http://schemas.openxmlformats.org/officeDocument/2006/relationships/hyperlink"/><Relationship Id="rId3" Target="https://kitanishi.jp/" TargetMode="External" Type="http://schemas.openxmlformats.org/officeDocument/2006/relationships/hyperlink"/><Relationship Id="rId4" Target="https://shibukawa-naika.com/" TargetMode="External" Type="http://schemas.openxmlformats.org/officeDocument/2006/relationships/hyperlink"/><Relationship Id="rId5" Target="../printerSettings/printerSettings18.bin" Type="http://schemas.openxmlformats.org/officeDocument/2006/relationships/printerSettings"/></Relationships>
</file>

<file path=xl/worksheets/_rels/sheet25.xml.rels><?xml version="1.0" encoding="UTF-8" standalone="yes"?><Relationships xmlns="http://schemas.openxmlformats.org/package/2006/relationships"><Relationship Id="rId1" Target="../printerSettings/printerSettings19.bin" Type="http://schemas.openxmlformats.org/officeDocument/2006/relationships/printerSettings"/></Relationships>
</file>

<file path=xl/worksheets/_rels/sheet26.xml.rels><?xml version="1.0" encoding="UTF-8" standalone="yes"?><Relationships xmlns="http://schemas.openxmlformats.org/package/2006/relationships"><Relationship Id="rId1" Target="https://www.mie-gmc.jp&#65288;&#26085;&#26412;&#35486;&#65289;" TargetMode="External" Type="http://schemas.openxmlformats.org/officeDocument/2006/relationships/hyperlink"/><Relationship Id="rId2" Target="../printerSettings/printerSettings20.bin" Type="http://schemas.openxmlformats.org/officeDocument/2006/relationships/printerSettings"/></Relationships>
</file>

<file path=xl/worksheets/_rels/sheet27.xml.rels><?xml version="1.0" encoding="UTF-8" standalone="yes"?><Relationships xmlns="http://schemas.openxmlformats.org/package/2006/relationships"><Relationship Id="rId1" Target="https://pocketalk.jp/details/language_list/" TargetMode="External" Type="http://schemas.openxmlformats.org/officeDocument/2006/relationships/hyperlink"/><Relationship Id="rId2" Target="../printerSettings/printerSettings21.bin" Type="http://schemas.openxmlformats.org/officeDocument/2006/relationships/printerSettings"/></Relationships>
</file>

<file path=xl/worksheets/_rels/sheet28.xml.rels><?xml version="1.0" encoding="UTF-8" standalone="yes"?><Relationships xmlns="http://schemas.openxmlformats.org/package/2006/relationships"><Relationship Id="rId1" Target="http://www.nagitsuji-hp.jp/(&#26085;&#26412;&#35486;&#65289;" TargetMode="External" Type="http://schemas.openxmlformats.org/officeDocument/2006/relationships/hyperlink"/><Relationship Id="rId2" Target="https://chuo.sekitetsukai.kyoto/" TargetMode="External" Type="http://schemas.openxmlformats.org/officeDocument/2006/relationships/hyperlink"/><Relationship Id="rId3" Target="https://utano.hosp.go.jp/" TargetMode="External" Type="http://schemas.openxmlformats.org/officeDocument/2006/relationships/hyperlink"/><Relationship Id="rId4" Target="https://nin-iin.com/(&#26085;&#26412;&#35486;)" TargetMode="External" Type="http://schemas.openxmlformats.org/officeDocument/2006/relationships/hyperlink"/><Relationship Id="rId5" Target="https://gi-clinic.net/%20(&#26085;&#26412;&#35486;&#12539;&#33521;&#35486;&#65289;" TargetMode="External" Type="http://schemas.openxmlformats.org/officeDocument/2006/relationships/hyperlink"/><Relationship Id="rId6" Target="https://lin.ee/p2TtQsP" TargetMode="External" Type="http://schemas.openxmlformats.org/officeDocument/2006/relationships/hyperlink"/><Relationship Id="rId7" Target="http://www.h.kpu-m.ac.jp/%20(&#26085;&#26412;&#35486;)" TargetMode="External" Type="http://schemas.openxmlformats.org/officeDocument/2006/relationships/hyperlink"/><Relationship Id="rId8" Target="https://www.horikawa-hp.or.jp/index.html&#65288;&#26085;&#26412;&#35486;&#65289;" TargetMode="External" Type="http://schemas.openxmlformats.org/officeDocument/2006/relationships/hyperlink"/></Relationships>
</file>

<file path=xl/worksheets/_rels/sheet29.xml.rels><?xml version="1.0" encoding="UTF-8" standalone="yes"?><Relationships xmlns="http://schemas.openxmlformats.org/package/2006/relationships"><Relationship Id="rId1" Target="https://nipponbashi-ent.com/" TargetMode="External" Type="http://schemas.openxmlformats.org/officeDocument/2006/relationships/hyperlink"/><Relationship Id="rId10" Target="https://minasehp.jp/minase-hospital/" TargetMode="External" Type="http://schemas.openxmlformats.org/officeDocument/2006/relationships/hyperlink"/><Relationship Id="rId11" Target="https://www.med.kindai.ac.jp/" TargetMode="External" Type="http://schemas.openxmlformats.org/officeDocument/2006/relationships/hyperlink"/><Relationship Id="rId12" Target="https://www.chibune.aijinkai.or.jp/" TargetMode="External" Type="http://schemas.openxmlformats.org/officeDocument/2006/relationships/hyperlink"/><Relationship Id="rId13" Target="https://muratahospital.jp/" TargetMode="External" Type="http://schemas.openxmlformats.org/officeDocument/2006/relationships/hyperlink"/><Relationship Id="rId14" Target="https://libe-clinic-osaka.com/" TargetMode="External" Type="http://schemas.openxmlformats.org/officeDocument/2006/relationships/hyperlink"/><Relationship Id="rId15" Target="http://kouyukai.info/" TargetMode="External" Type="http://schemas.openxmlformats.org/officeDocument/2006/relationships/hyperlink"/><Relationship Id="rId16" Target="https://adachi-ortho.com/" TargetMode="External" Type="http://schemas.openxmlformats.org/officeDocument/2006/relationships/hyperlink"/><Relationship Id="rId17" Target="https://mina-cli.com/" TargetMode="External" Type="http://schemas.openxmlformats.org/officeDocument/2006/relationships/hyperlink"/><Relationship Id="rId18" Target="https://nittadental.jp/" TargetMode="External" Type="http://schemas.openxmlformats.org/officeDocument/2006/relationships/hyperlink"/><Relationship Id="rId19" Target="http://www.mayyou-kyousei.jp/" TargetMode="External" Type="http://schemas.openxmlformats.org/officeDocument/2006/relationships/hyperlink"/><Relationship Id="rId2" Target="http://kataokayananiwanomiyaclinic.jp/" TargetMode="External" Type="http://schemas.openxmlformats.org/officeDocument/2006/relationships/hyperlink"/><Relationship Id="rId20" Target="https://www.eonet.ne.jp/~sakataniclinic/" TargetMode="External" Type="http://schemas.openxmlformats.org/officeDocument/2006/relationships/hyperlink"/><Relationship Id="rId21" Target="https://tanimurahifuka.com/" TargetMode="External" Type="http://schemas.openxmlformats.org/officeDocument/2006/relationships/hyperlink"/><Relationship Id="rId22" Target="https://www.hosp.omu.ac.jp/&#12304;&#26085;&#26412;&#35486;&#12305;" TargetMode="External" Type="http://schemas.openxmlformats.org/officeDocument/2006/relationships/hyperlink"/><Relationship Id="rId23" Target="https://www.oph.gr.jp/" TargetMode="External" Type="http://schemas.openxmlformats.org/officeDocument/2006/relationships/hyperlink"/><Relationship Id="rId24" Target="https://www.gyoumeikan.or.jp/" TargetMode="External" Type="http://schemas.openxmlformats.org/officeDocument/2006/relationships/hyperlink"/><Relationship Id="rId25" Target="https://osaka-ekisaikai.jp/" TargetMode="External" Type="http://schemas.openxmlformats.org/officeDocument/2006/relationships/hyperlink"/><Relationship Id="rId26" Target="https://www.izuo-saiseikai.gr.jp/" TargetMode="External" Type="http://schemas.openxmlformats.org/officeDocument/2006/relationships/hyperlink"/><Relationship Id="rId27" Target="http://www.aioi-hospital.jp/" TargetMode="External" Type="http://schemas.openxmlformats.org/officeDocument/2006/relationships/hyperlink"/><Relationship Id="rId28" Target="https://www.bing.com/ck/a?!&amp;&amp;p=e9b55a992a3f0714a8c56a46d2fab0c6faa62fe94fc79cab19bd974ee298abfbJmltdHM9MTc0MDcwMDgwMA&amp;ptn=3&amp;ver=2&amp;hsh=4&amp;fclid=318a880c-6bfe-6e4d-1b92-9ba06a806fb9&amp;psq=%e6%9d%be%e5%b4%8e%e7%97%85%e9%99%a2+%e7%94%9f%e9%87%8e%e5%8c%ba&amp;u=a1aHR0cDovL3d3dy5tZWRpY2Fscy5qcC9taC8&amp;ntb=1" TargetMode="External" Type="http://schemas.openxmlformats.org/officeDocument/2006/relationships/hyperlink"/><Relationship Id="rId29" Target="https://fujitate.jp/" TargetMode="External" Type="http://schemas.openxmlformats.org/officeDocument/2006/relationships/hyperlink"/><Relationship Id="rId3" Target="http://takatsuki-cl.com/" TargetMode="External" Type="http://schemas.openxmlformats.org/officeDocument/2006/relationships/hyperlink"/><Relationship Id="rId30" Target="https://yamakikai.or.jp/third/" TargetMode="External" Type="http://schemas.openxmlformats.org/officeDocument/2006/relationships/hyperlink"/><Relationship Id="rId31" Target="https://www.nanko-hp.com/" TargetMode="External" Type="http://schemas.openxmlformats.org/officeDocument/2006/relationships/hyperlink"/><Relationship Id="rId32" Target="https://minamiosaka.or.jp/" TargetMode="External" Type="http://schemas.openxmlformats.org/officeDocument/2006/relationships/hyperlink"/><Relationship Id="rId33" Target="http://yukioka.or.jp/" TargetMode="External" Type="http://schemas.openxmlformats.org/officeDocument/2006/relationships/hyperlink"/><Relationship Id="rId34" Target="http://www.iijima-hospital.or.jp/" TargetMode="External" Type="http://schemas.openxmlformats.org/officeDocument/2006/relationships/hyperlink"/><Relationship Id="rId35" Target="https://www.hannan.or.jp/" TargetMode="External" Type="http://schemas.openxmlformats.org/officeDocument/2006/relationships/hyperlink"/><Relationship Id="rId36" Target="https://www.pegasus.or.jp/" TargetMode="External" Type="http://schemas.openxmlformats.org/officeDocument/2006/relationships/hyperlink"/><Relationship Id="rId37" Target="https://pegasus.or.jp/group/pegasus_clinic/" TargetMode="External" Type="http://schemas.openxmlformats.org/officeDocument/2006/relationships/hyperlink"/><Relationship Id="rId38" Target="https://pegasus.or.jp/group/rehabilitationcenter/" TargetMode="External" Type="http://schemas.openxmlformats.org/officeDocument/2006/relationships/hyperlink"/><Relationship Id="rId39" Target="https://pegasus.or.jp/group/royal_clinic/" TargetMode="External" Type="http://schemas.openxmlformats.org/officeDocument/2006/relationships/hyperlink"/><Relationship Id="rId4" Target="https://www.nakatsu.saiseikai.or.jp/visitor/outpatient/" TargetMode="External" Type="http://schemas.openxmlformats.org/officeDocument/2006/relationships/hyperlink"/><Relationship Id="rId40" Target="https://pegasus.or.jp/group/babaclinic/" TargetMode="External" Type="http://schemas.openxmlformats.org/officeDocument/2006/relationships/hyperlink"/><Relationship Id="rId41" Target="http://www.senri.saiseikai.or.jp/" TargetMode="External" Type="http://schemas.openxmlformats.org/officeDocument/2006/relationships/hyperlink"/><Relationship Id="rId42" Target="https://inoue.aijinkai.or.jp/" TargetMode="External" Type="http://schemas.openxmlformats.org/officeDocument/2006/relationships/hyperlink"/><Relationship Id="rId43" Target="https://izumi.tokushukai.or.jp/" TargetMode="External" Type="http://schemas.openxmlformats.org/officeDocument/2006/relationships/hyperlink"/><Relationship Id="rId44" Target="https://yasufuku-clinic.com/" TargetMode="External" Type="http://schemas.openxmlformats.org/officeDocument/2006/relationships/hyperlink"/><Relationship Id="rId45" Target="https://www.ryoshukai.or.jp/medical/takaishi/" TargetMode="External" Type="http://schemas.openxmlformats.org/officeDocument/2006/relationships/hyperlink"/><Relationship Id="rId46" Target="https://oni.or.jp/" TargetMode="External" Type="http://schemas.openxmlformats.org/officeDocument/2006/relationships/hyperlink"/><Relationship Id="rId47" Target="https://igtc.jp/" TargetMode="External" Type="http://schemas.openxmlformats.org/officeDocument/2006/relationships/hyperlink"/><Relationship Id="rId48" Target="https://www.hondahp.or.jp/hospital/index.html" TargetMode="External" Type="http://schemas.openxmlformats.org/officeDocument/2006/relationships/hyperlink"/><Relationship Id="rId49" Target="https://jishin-kai.or.jp/abiko/" TargetMode="External" Type="http://schemas.openxmlformats.org/officeDocument/2006/relationships/hyperlink"/><Relationship Id="rId5" Target="http://www.chihiro-wcl.com/" TargetMode="External" Type="http://schemas.openxmlformats.org/officeDocument/2006/relationships/hyperlink"/><Relationship Id="rId50" Target="https://www.ngh.or.jp/" TargetMode="External" Type="http://schemas.openxmlformats.org/officeDocument/2006/relationships/hyperlink"/><Relationship Id="rId51" Target="http://www.kawai-hp.or.jp/" TargetMode="External" Type="http://schemas.openxmlformats.org/officeDocument/2006/relationships/hyperlink"/><Relationship Id="rId52" Target="https://www.tomoru-clinic.com/" TargetMode="External" Type="http://schemas.openxmlformats.org/officeDocument/2006/relationships/hyperlink"/><Relationship Id="rId53" Target="https://watanabe-reha-hsp.com/ourhospital/" TargetMode="External" Type="http://schemas.openxmlformats.org/officeDocument/2006/relationships/hyperlink"/><Relationship Id="rId54" Target="https://www.watanabe-hsp.or.jp/" TargetMode="External" Type="http://schemas.openxmlformats.org/officeDocument/2006/relationships/hyperlink"/><Relationship Id="rId55" Target="http://www3.ic-net.or.jp/~matsuoclin/" TargetMode="External" Type="http://schemas.openxmlformats.org/officeDocument/2006/relationships/hyperlink"/><Relationship Id="rId56" Target="https://www.ra.opho.jp/" TargetMode="External" Type="http://schemas.openxmlformats.org/officeDocument/2006/relationships/hyperlink"/><Relationship Id="rId57" Target="https://sakaiyamaguchi.info/" TargetMode="External" Type="http://schemas.openxmlformats.org/officeDocument/2006/relationships/hyperlink"/><Relationship Id="rId58" Target="file:///C:/Users/INRHQ/AppData/Local/Microsoft/Windows/INetCache/Content.Outlook/W2GQOUFL/https&#65306;/www.taniguchi-hp.org" TargetMode="External" Type="http://schemas.openxmlformats.org/officeDocument/2006/relationships/hyperlink"/><Relationship Id="rId59" Target="https://general.tane.or.jp/" TargetMode="External" Type="http://schemas.openxmlformats.org/officeDocument/2006/relationships/hyperlink"/><Relationship Id="rId6" Target="https://www.iseikaihp.or.jp/index.html" TargetMode="External" Type="http://schemas.openxmlformats.org/officeDocument/2006/relationships/hyperlink"/><Relationship Id="rId60" Target="https://www.harada-hp.jp/" TargetMode="External" Type="http://schemas.openxmlformats.org/officeDocument/2006/relationships/hyperlink"/><Relationship Id="rId61" Target="https://www.matsuyamashika.info/" TargetMode="External" Type="http://schemas.openxmlformats.org/officeDocument/2006/relationships/hyperlink"/><Relationship Id="rId62" Target="../printerSettings/printerSettings22.bin" Type="http://schemas.openxmlformats.org/officeDocument/2006/relationships/printerSettings"/><Relationship Id="rId7" Target="https://grandclinic.or.jp/" TargetMode="External" Type="http://schemas.openxmlformats.org/officeDocument/2006/relationships/hyperlink"/><Relationship Id="rId8" Target="https://osaka.jcho.go.jp/" TargetMode="External" Type="http://schemas.openxmlformats.org/officeDocument/2006/relationships/hyperlink"/><Relationship Id="rId9" Target="https://byouin.aizenen.or.jp/" TargetMode="External" Type="http://schemas.openxmlformats.org/officeDocument/2006/relationships/hyperlink"/></Relationships>
</file>

<file path=xl/worksheets/_rels/sheet30.xml.rels><?xml version="1.0" encoding="UTF-8" standalone="yes"?><Relationships xmlns="http://schemas.openxmlformats.org/package/2006/relationships"><Relationship Id="rId1" Target="https://kicc-medical.jp/" TargetMode="External" Type="http://schemas.openxmlformats.org/officeDocument/2006/relationships/hyperlink"/><Relationship Id="rId2" Target="http://www.inohos.com/ino" TargetMode="External" Type="http://schemas.openxmlformats.org/officeDocument/2006/relationships/hyperlink"/><Relationship Id="rId3" Target="http://www.ogawa-iin.jp/&#65288;&#26085;&#26412;&#35486;&#65289;" TargetMode="External" Type="http://schemas.openxmlformats.org/officeDocument/2006/relationships/hyperlink"/><Relationship Id="rId4" Target="https://www.hospital-takasago.jp(&#26085;&#26412;&#35486;&#65289;" TargetMode="External" Type="http://schemas.openxmlformats.org/officeDocument/2006/relationships/hyperlink"/><Relationship Id="rId5" Target="https://www.towa-clinic.jp/" TargetMode="External" Type="http://schemas.openxmlformats.org/officeDocument/2006/relationships/hyperlink"/><Relationship Id="rId6" Target="http://www.takahashi-ped.com/" TargetMode="External" Type="http://schemas.openxmlformats.org/officeDocument/2006/relationships/hyperlink"/><Relationship Id="rId7" Target="https://ashiya-womens.com/" TargetMode="External" Type="http://schemas.openxmlformats.org/officeDocument/2006/relationships/hyperlink"/><Relationship Id="rId8" Target="../printerSettings/printerSettings23.bin" Type="http://schemas.openxmlformats.org/officeDocument/2006/relationships/printerSettings"/></Relationships>
</file>

<file path=xl/worksheets/_rels/sheet31.xml.rels><?xml version="1.0" encoding="UTF-8" standalone="yes"?><Relationships xmlns="http://schemas.openxmlformats.org/package/2006/relationships"><Relationship Id="rId1" Target="https://kusuhara.com/" TargetMode="External" Type="http://schemas.openxmlformats.org/officeDocument/2006/relationships/hyperlink"/><Relationship Id="rId10" Target="http://www.kuzumoto-clinic.net/sp/" TargetMode="External" Type="http://schemas.openxmlformats.org/officeDocument/2006/relationships/hyperlink"/><Relationship Id="rId11" Target="../printerSettings/printerSettings24.bin" Type="http://schemas.openxmlformats.org/officeDocument/2006/relationships/printerSettings"/><Relationship Id="rId2" Target="https://koumoto-ganka.com/" TargetMode="External" Type="http://schemas.openxmlformats.org/officeDocument/2006/relationships/hyperlink"/><Relationship Id="rId3" Target="https://www.shida-kids.com/" TargetMode="External" Type="http://schemas.openxmlformats.org/officeDocument/2006/relationships/hyperlink"/><Relationship Id="rId4" Target="https://itp.ne.jp/info/292054995300000899/" TargetMode="External" Type="http://schemas.openxmlformats.org/officeDocument/2006/relationships/hyperlink"/><Relationship Id="rId5" Target="http://www.nara-tanakaclinic.com/" TargetMode="External" Type="http://schemas.openxmlformats.org/officeDocument/2006/relationships/hyperlink"/><Relationship Id="rId6" Target="https://iwama-cvdprevention.com/" TargetMode="External" Type="http://schemas.openxmlformats.org/officeDocument/2006/relationships/hyperlink"/><Relationship Id="rId7" Target="https://itp.ne.jp/info/296912375300000899" TargetMode="External" Type="http://schemas.openxmlformats.org/officeDocument/2006/relationships/hyperlink"/><Relationship Id="rId8" Target="https://www.shimada-eye.com/" TargetMode="External" Type="http://schemas.openxmlformats.org/officeDocument/2006/relationships/hyperlink"/><Relationship Id="rId9" Target="http://yo-clinic.squares.net/" TargetMode="External" Type="http://schemas.openxmlformats.org/officeDocument/2006/relationships/hyperlink"/></Relationships>
</file>

<file path=xl/worksheets/_rels/sheet33.xml.rels><?xml version="1.0" encoding="UTF-8" standalone="yes"?><Relationships xmlns="http://schemas.openxmlformats.org/package/2006/relationships"><Relationship Id="rId1" Target="https://hakuai.doaikai.jp/" TargetMode="External" Type="http://schemas.openxmlformats.org/officeDocument/2006/relationships/hyperlink"/><Relationship Id="rId2" Target="../printerSettings/printerSettings25.bin" Type="http://schemas.openxmlformats.org/officeDocument/2006/relationships/printerSettings"/></Relationships>
</file>

<file path=xl/worksheets/_rels/sheet35.xml.rels><?xml version="1.0" encoding="UTF-8" standalone="yes"?><Relationships xmlns="http://schemas.openxmlformats.org/package/2006/relationships"><Relationship Id="rId1" Target="https://mirai.clinic/" TargetMode="External" Type="http://schemas.openxmlformats.org/officeDocument/2006/relationships/hyperlink"/><Relationship Id="rId2" Target="../printerSettings/printerSettings26.bin" Type="http://schemas.openxmlformats.org/officeDocument/2006/relationships/printerSettings"/></Relationships>
</file>

<file path=xl/worksheets/_rels/sheet36.xml.rels><?xml version="1.0" encoding="UTF-8" standalone="yes"?><Relationships xmlns="http://schemas.openxmlformats.org/package/2006/relationships"><Relationship Id="rId1" Target="../printerSettings/printerSettings27.bin" Type="http://schemas.openxmlformats.org/officeDocument/2006/relationships/printerSettings"/></Relationships>
</file>

<file path=xl/worksheets/_rels/sheet37.xml.rels><?xml version="1.0" encoding="UTF-8" standalone="yes"?><Relationships xmlns="http://schemas.openxmlformats.org/package/2006/relationships"><Relationship Id="rId1" Target="https://tokuyama.jcho.go.jp/" TargetMode="External" Type="http://schemas.openxmlformats.org/officeDocument/2006/relationships/hyperlink"/><Relationship Id="rId2" Target="https://ayukawa-clinic.com/english/" TargetMode="External" Type="http://schemas.openxmlformats.org/officeDocument/2006/relationships/hyperlink"/><Relationship Id="rId3" Target="https://iwakuni.hosp.go.jp/index.html" TargetMode="External" Type="http://schemas.openxmlformats.org/officeDocument/2006/relationships/hyperlink"/><Relationship Id="rId4" Target="https://kojohospital.com/" TargetMode="External" Type="http://schemas.openxmlformats.org/officeDocument/2006/relationships/hyperlink"/><Relationship Id="rId5" Target="../printerSettings/printerSettings28.bin" Type="http://schemas.openxmlformats.org/officeDocument/2006/relationships/printerSettings"/></Relationships>
</file>

<file path=xl/worksheets/_rels/sheet38.xml.rels><?xml version="1.0" encoding="UTF-8" standalone="yes"?><Relationships xmlns="http://schemas.openxmlformats.org/package/2006/relationships"><Relationship Id="rId1" Target="../printerSettings/printerSettings29.bin" Type="http://schemas.openxmlformats.org/officeDocument/2006/relationships/printerSettings"/></Relationships>
</file>

<file path=xl/worksheets/_rels/sheet39.xml.rels><?xml version="1.0" encoding="UTF-8" standalone="yes"?><Relationships xmlns="http://schemas.openxmlformats.org/package/2006/relationships"><Relationship Id="rId1" Target="http://www.sanjo-hp.net/" TargetMode="External" Type="http://schemas.openxmlformats.org/officeDocument/2006/relationships/hyperlink"/><Relationship Id="rId2" Target="https://kids.nishitakamatsu.jp/" TargetMode="External" Type="http://schemas.openxmlformats.org/officeDocument/2006/relationships/hyperlink"/><Relationship Id="rId3" Target="https://www.town.naoshima.lg.jp/about/shisetsu/post_4.html" TargetMode="External" Type="http://schemas.openxmlformats.org/officeDocument/2006/relationships/hyperlink"/><Relationship Id="rId4" Target="../printerSettings/printerSettings30.bin" Type="http://schemas.openxmlformats.org/officeDocument/2006/relationships/printerSettings"/><Relationship Id="rId5" Target="../drawings/drawing2.xml" Type="http://schemas.openxmlformats.org/officeDocument/2006/relationships/drawing"/></Relationships>
</file>

<file path=xl/worksheets/_rels/sheet4.xml.rels><?xml version="1.0" encoding="UTF-8" standalone="yes"?><Relationships xmlns="http://schemas.openxmlformats.org/package/2006/relationships"><Relationship Id="rId1" Target="https://aomori-kenbyo.jp/&#65288;&#26085;&#26412;&#35486;&#65289;" TargetMode="External" Type="http://schemas.openxmlformats.org/officeDocument/2006/relationships/hyperlink"/><Relationship Id="rId2" Target="../printerSettings/printerSettings3.bin" Type="http://schemas.openxmlformats.org/officeDocument/2006/relationships/printerSettings"/></Relationships>
</file>

<file path=xl/worksheets/_rels/sheet40.xml.rels><?xml version="1.0" encoding="UTF-8" standalone="yes"?><Relationships xmlns="http://schemas.openxmlformats.org/package/2006/relationships"><Relationship Id="rId1" Target="../printerSettings/printerSettings31.bin" Type="http://schemas.openxmlformats.org/officeDocument/2006/relationships/printerSettings"/></Relationships>
</file>

<file path=xl/worksheets/_rels/sheet41.xml.rels><?xml version="1.0" encoding="UTF-8" standalone="yes"?><Relationships xmlns="http://schemas.openxmlformats.org/package/2006/relationships"><Relationship Id="rId1" Target="../printerSettings/printerSettings32.bin" Type="http://schemas.openxmlformats.org/officeDocument/2006/relationships/printerSettings"/></Relationships>
</file>

<file path=xl/worksheets/_rels/sheet42.xml.rels><?xml version="1.0" encoding="UTF-8" standalone="yes"?><Relationships xmlns="http://schemas.openxmlformats.org/package/2006/relationships"><Relationship Id="rId1" Target="https://www.islandcity-maeda-clinic.com/" TargetMode="External" Type="http://schemas.openxmlformats.org/officeDocument/2006/relationships/hyperlink"/><Relationship Id="rId2" Target="../printerSettings/printerSettings33.bin" Type="http://schemas.openxmlformats.org/officeDocument/2006/relationships/printerSettings"/></Relationships>
</file>

<file path=xl/worksheets/_rels/sheet43.xml.rels><?xml version="1.0" encoding="UTF-8" standalone="yes"?><Relationships xmlns="http://schemas.openxmlformats.org/package/2006/relationships"><Relationship Id="rId1" Target="http://localhost/" TargetMode="External" Type="http://schemas.openxmlformats.org/officeDocument/2006/relationships/hyperlink"/><Relationship Id="rId2" Target="../printerSettings/printerSettings34.bin" Type="http://schemas.openxmlformats.org/officeDocument/2006/relationships/printerSettings"/><Relationship Id="rId3" Target="../drawings/vmlDrawing2.vml" Type="http://schemas.openxmlformats.org/officeDocument/2006/relationships/vmlDrawing"/><Relationship Id="rId4" Target="../comments2.xml" Type="http://schemas.openxmlformats.org/officeDocument/2006/relationships/comments"/><Relationship Id="rId5" Target="../threadedComments/threadedComment1.xml" Type="http://schemas.microsoft.com/office/2017/10/relationships/threadedComment"/></Relationships>
</file>

<file path=xl/worksheets/_rels/sheet44.xml.rels><?xml version="1.0" encoding="UTF-8" standalone="yes"?><Relationships xmlns="http://schemas.openxmlformats.org/package/2006/relationships"><Relationship Id="rId1" Target="http://www.tsushima-hospital.jp/&#65288;&#26085;&#26412;&#35486;&#65289;" TargetMode="External" Type="http://schemas.openxmlformats.org/officeDocument/2006/relationships/hyperlink"/><Relationship Id="rId2" Target="http://iki-hospital.jp/&#65288;&#26085;&#26412;&#35486;&#65289;" TargetMode="External" Type="http://schemas.openxmlformats.org/officeDocument/2006/relationships/hyperlink"/><Relationship Id="rId3" Target="https://nagasakih.johas.go.jp/" TargetMode="External" Type="http://schemas.openxmlformats.org/officeDocument/2006/relationships/hyperlink"/></Relationships>
</file>

<file path=xl/worksheets/_rels/sheet45.xml.rels><?xml version="1.0" encoding="UTF-8" standalone="yes"?><Relationships xmlns="http://schemas.openxmlformats.org/package/2006/relationships"><Relationship Id="rId1" Target="http://www.uchino-shonika-shonigeka.com/&#65288;&#26085;&#26412;&#35486;&#65289;" TargetMode="External" Type="http://schemas.openxmlformats.org/officeDocument/2006/relationships/hyperlink"/><Relationship Id="rId2" Target="../printerSettings/printerSettings35.bin" Type="http://schemas.openxmlformats.org/officeDocument/2006/relationships/printerSettings"/></Relationships>
</file>

<file path=xl/worksheets/_rels/sheet46.xml.rels><?xml version="1.0" encoding="UTF-8" standalone="yes"?><Relationships xmlns="http://schemas.openxmlformats.org/package/2006/relationships"><Relationship Id="rId1" Target="https://www.city-nakatsu.jp/hospital/index.html&#65288;&#26085;&#26412;&#35486;&#65289;" TargetMode="External" Type="http://schemas.openxmlformats.org/officeDocument/2006/relationships/hyperlink"/><Relationship Id="rId2" Target="https://keiwakai.oita.jp/oka-hp/&#65288;&#26085;&#26412;&#35486;&#65289;" TargetMode="External" Type="http://schemas.openxmlformats.org/officeDocument/2006/relationships/hyperlink"/><Relationship Id="rId3" Target="http://www.nagato.or.jp&#65288;&#26085;&#26412;&#35486;&#65289;" TargetMode="External" Type="http://schemas.openxmlformats.org/officeDocument/2006/relationships/hyperlink"/><Relationship Id="rId4" Target="../printerSettings/printerSettings36.bin" Type="http://schemas.openxmlformats.org/officeDocument/2006/relationships/printerSettings"/></Relationships>
</file>

<file path=xl/worksheets/_rels/sheet47.xml.rels><?xml version="1.0" encoding="UTF-8" standalone="yes"?><Relationships xmlns="http://schemas.openxmlformats.org/package/2006/relationships"><Relationship Id="rId1" Target="../printerSettings/printerSettings37.bin" Type="http://schemas.openxmlformats.org/officeDocument/2006/relationships/printerSettings"/></Relationships>
</file>

<file path=xl/worksheets/_rels/sheet48.xml.rels><?xml version="1.0" encoding="UTF-8" standalone="yes"?><Relationships xmlns="http://schemas.openxmlformats.org/package/2006/relationships"><Relationship Id="rId1" Target="https://www.imamura-clinic.net/" TargetMode="External" Type="http://schemas.openxmlformats.org/officeDocument/2006/relationships/hyperlink"/><Relationship Id="rId2" Target="../printerSettings/printerSettings38.bin" Type="http://schemas.openxmlformats.org/officeDocument/2006/relationships/printerSettings"/></Relationships>
</file>

<file path=xl/worksheets/_rels/sheet49.xml.rels><?xml version="1.0" encoding="UTF-8" standalone="yes"?><Relationships xmlns="http://schemas.openxmlformats.org/package/2006/relationships"><Relationship Id="rId1" Target="https://www.nahacity-hospital.jp/" TargetMode="External" Type="http://schemas.openxmlformats.org/officeDocument/2006/relationships/hyperlink"/><Relationship Id="rId2" Target="../printerSettings/printerSettings39.bin" Type="http://schemas.openxmlformats.org/officeDocument/2006/relationships/printerSettings"/></Relationships>
</file>

<file path=xl/worksheets/_rels/sheet5.xml.rels><?xml version="1.0" encoding="UTF-8" standalone="yes"?><Relationships xmlns="http://schemas.openxmlformats.org/package/2006/relationships"><Relationship Id="rId1" Target="../printerSettings/printerSettings4.bin" Type="http://schemas.openxmlformats.org/officeDocument/2006/relationships/printerSettings"/></Relationships>
</file>

<file path=xl/worksheets/_rels/sheet6.xml.rels><?xml version="1.0" encoding="UTF-8" standalone="yes"?><Relationships xmlns="http://schemas.openxmlformats.org/package/2006/relationships"><Relationship Id="rId1" Target="https://hiyoko-dermatology.com/&#65288;&#26085;&#26412;&#35486;&#12398;&#12415;&#65289;" TargetMode="External" Type="http://schemas.openxmlformats.org/officeDocument/2006/relationships/hyperlink"/><Relationship Id="rId2" Target="../printerSettings/printerSettings5.bin" Type="http://schemas.openxmlformats.org/officeDocument/2006/relationships/printerSettings"/></Relationships>
</file>

<file path=xl/worksheets/_rels/sheet7.xml.rels><?xml version="1.0" encoding="UTF-8" standalone="yes"?><Relationships xmlns="http://schemas.openxmlformats.org/package/2006/relationships"><Relationship Id="rId1" Target="https://www.bontenclinic.jp/&#65288;&#26085;&#26412;&#35486;&#65289;" TargetMode="External" Type="http://schemas.openxmlformats.org/officeDocument/2006/relationships/hyperlink"/><Relationship Id="rId2" Target="../printerSettings/printerSettings6.bin" Type="http://schemas.openxmlformats.org/officeDocument/2006/relationships/printerSettings"/></Relationships>
</file>

<file path=xl/worksheets/_rels/sheet8.xml.rels><?xml version="1.0" encoding="UTF-8" standalone="yes"?><Relationships xmlns="http://schemas.openxmlformats.org/package/2006/relationships"><Relationship Id="rId1" Target="http://kuroki-nc.jp/" TargetMode="External" Type="http://schemas.openxmlformats.org/officeDocument/2006/relationships/hyperlink"/><Relationship Id="rId10" Target="https://www.katsuki-dc.com/" TargetMode="External" Type="http://schemas.openxmlformats.org/officeDocument/2006/relationships/hyperlink"/><Relationship Id="rId11" Target="../printerSettings/printerSettings7.bin" Type="http://schemas.openxmlformats.org/officeDocument/2006/relationships/printerSettings"/><Relationship Id="rId2" Target="https://www.kouchi-clinic.jp/" TargetMode="External" Type="http://schemas.openxmlformats.org/officeDocument/2006/relationships/hyperlink"/><Relationship Id="rId3" Target="https://katsumi-naika-clinic.or.jp/" TargetMode="External" Type="http://schemas.openxmlformats.org/officeDocument/2006/relationships/hyperlink"/><Relationship Id="rId4" Target="https://katsumi-naika-clinic.or.jp/" TargetMode="External" Type="http://schemas.openxmlformats.org/officeDocument/2006/relationships/hyperlink"/><Relationship Id="rId5" Target="https://yamadanb.wixsite.com/ykcl" TargetMode="External" Type="http://schemas.openxmlformats.org/officeDocument/2006/relationships/hyperlink"/><Relationship Id="rId6" Target="https://www.ogunibyoin.jp/" TargetMode="External" Type="http://schemas.openxmlformats.org/officeDocument/2006/relationships/hyperlink"/><Relationship Id="rId7" Target="https://hagatown-cl.jp/" TargetMode="External" Type="http://schemas.openxmlformats.org/officeDocument/2006/relationships/hyperlink"/><Relationship Id="rId8" Target="http://www.yuuaikai-yamagata.or.jp/" TargetMode="External" Type="http://schemas.openxmlformats.org/officeDocument/2006/relationships/hyperlink"/><Relationship Id="rId9" Target="https://www.katsuki-dc.com/" TargetMode="External" Type="http://schemas.openxmlformats.org/officeDocument/2006/relationships/hyperlink"/></Relationships>
</file>

<file path=xl/worksheets/_rels/sheet9.xml.rels><?xml version="1.0" encoding="UTF-8" standalone="yes"?><Relationships xmlns="http://schemas.openxmlformats.org/package/2006/relationships"><Relationship Id="rId1" Target="../printerSettings/printerSettings8.bin" Type="http://schemas.openxmlformats.org/officeDocument/2006/relationships/printerSettings"/></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V49"/>
  <sheetViews>
    <sheetView tabSelected="1" zoomScaleNormal="100" workbookViewId="0">
      <selection activeCell="C29" sqref="C29"/>
    </sheetView>
  </sheetViews>
  <sheetFormatPr defaultRowHeight="18.75"/>
  <cols>
    <col min="1" max="2" width="9.125" customWidth="1"/>
    <col min="3" max="3" width="15" style="7" customWidth="1"/>
    <col min="18" max="18" width="17.375" bestFit="1" customWidth="1"/>
  </cols>
  <sheetData>
    <row r="1" spans="2:22">
      <c r="Q1" s="211"/>
      <c r="R1" s="95"/>
      <c r="S1" s="95"/>
      <c r="T1" s="95"/>
    </row>
    <row r="2" spans="2:22">
      <c r="B2" s="1" t="s">
        <v>0</v>
      </c>
      <c r="C2" s="1"/>
      <c r="E2" s="2" t="s">
        <v>1</v>
      </c>
      <c r="Q2" s="2"/>
    </row>
    <row r="3" spans="2:22" ht="18.75" customHeight="1">
      <c r="B3" s="219">
        <v>1</v>
      </c>
      <c r="C3" s="220" t="s">
        <v>2</v>
      </c>
      <c r="E3" s="3" t="s">
        <v>3</v>
      </c>
      <c r="F3" s="4" t="s">
        <v>4</v>
      </c>
      <c r="G3" s="5"/>
      <c r="H3" s="5"/>
      <c r="I3" s="5"/>
      <c r="J3" s="5"/>
      <c r="K3" s="5"/>
      <c r="L3" s="5"/>
      <c r="M3" s="5"/>
      <c r="N3" s="5"/>
      <c r="O3" s="5"/>
      <c r="P3" s="5"/>
      <c r="Q3" s="212"/>
      <c r="S3" s="5"/>
      <c r="T3" s="5"/>
      <c r="U3" s="5"/>
      <c r="V3" s="5"/>
    </row>
    <row r="4" spans="2:22">
      <c r="B4" s="219">
        <v>2</v>
      </c>
      <c r="C4" s="220" t="s">
        <v>5</v>
      </c>
      <c r="E4" s="6"/>
      <c r="F4" s="4" t="s">
        <v>6</v>
      </c>
      <c r="G4" s="5"/>
      <c r="H4" s="5"/>
      <c r="I4" s="5"/>
      <c r="J4" s="5"/>
      <c r="K4" s="5"/>
      <c r="L4" s="5"/>
      <c r="M4" s="5"/>
      <c r="N4" s="5"/>
      <c r="O4" s="5"/>
      <c r="P4" s="5"/>
      <c r="R4" s="5"/>
      <c r="S4" s="5"/>
      <c r="T4" s="5"/>
      <c r="U4" s="5"/>
      <c r="V4" s="5"/>
    </row>
    <row r="5" spans="2:22">
      <c r="B5" s="219">
        <v>3</v>
      </c>
      <c r="C5" s="220" t="s">
        <v>7</v>
      </c>
      <c r="E5" s="6"/>
      <c r="F5" s="5"/>
      <c r="G5" s="5"/>
      <c r="H5" s="5"/>
      <c r="I5" s="5"/>
      <c r="J5" s="5"/>
      <c r="K5" s="5"/>
      <c r="L5" s="5"/>
      <c r="M5" s="5"/>
      <c r="N5" s="5"/>
      <c r="O5" s="5"/>
      <c r="P5" s="5"/>
      <c r="Q5" s="5"/>
      <c r="R5" s="5"/>
      <c r="S5" s="5"/>
      <c r="T5" s="5"/>
      <c r="U5" s="5"/>
      <c r="V5" s="5"/>
    </row>
    <row r="6" spans="2:22">
      <c r="B6" s="219">
        <v>4</v>
      </c>
      <c r="C6" s="220" t="s">
        <v>8</v>
      </c>
      <c r="E6" s="3" t="s">
        <v>9</v>
      </c>
      <c r="F6" s="4" t="s">
        <v>10</v>
      </c>
      <c r="G6" s="5"/>
      <c r="H6" s="5"/>
      <c r="I6" s="5"/>
      <c r="J6" s="5"/>
      <c r="K6" s="5"/>
      <c r="L6" s="5"/>
      <c r="M6" s="5"/>
      <c r="N6" s="5"/>
      <c r="O6" s="5"/>
      <c r="P6" s="5"/>
      <c r="Q6" s="5"/>
      <c r="R6" s="5"/>
      <c r="S6" s="5"/>
      <c r="T6" s="5"/>
      <c r="U6" s="5"/>
      <c r="V6" s="5"/>
    </row>
    <row r="7" spans="2:22">
      <c r="B7" s="219">
        <v>5</v>
      </c>
      <c r="C7" s="220" t="s">
        <v>11</v>
      </c>
      <c r="E7" s="6"/>
      <c r="F7" s="4" t="s">
        <v>12</v>
      </c>
      <c r="G7" s="5"/>
      <c r="H7" s="5"/>
      <c r="I7" s="5"/>
      <c r="J7" s="5"/>
      <c r="K7" s="5"/>
      <c r="L7" s="5"/>
      <c r="M7" s="5"/>
      <c r="N7" s="5"/>
      <c r="O7" s="5"/>
      <c r="P7" s="5"/>
      <c r="Q7" s="5"/>
      <c r="R7" s="5"/>
      <c r="S7" s="5"/>
      <c r="T7" s="5"/>
      <c r="U7" s="5"/>
      <c r="V7" s="5"/>
    </row>
    <row r="8" spans="2:22">
      <c r="B8" s="219">
        <v>6</v>
      </c>
      <c r="C8" s="220" t="s">
        <v>13</v>
      </c>
      <c r="E8" s="6"/>
      <c r="F8" s="4" t="s">
        <v>14</v>
      </c>
      <c r="G8" s="5"/>
      <c r="H8" s="5"/>
      <c r="I8" s="5"/>
      <c r="J8" s="5"/>
      <c r="K8" s="5"/>
      <c r="L8" s="5"/>
      <c r="M8" s="5"/>
      <c r="N8" s="5"/>
      <c r="O8" s="5"/>
      <c r="P8" s="5"/>
      <c r="Q8" s="5"/>
      <c r="R8" s="5"/>
      <c r="S8" s="5"/>
      <c r="T8" s="5"/>
      <c r="U8" s="5"/>
      <c r="V8" s="5"/>
    </row>
    <row r="9" spans="2:22">
      <c r="B9" s="219">
        <v>7</v>
      </c>
      <c r="C9" s="220" t="s">
        <v>15</v>
      </c>
      <c r="E9" s="6"/>
      <c r="F9" s="5"/>
      <c r="G9" s="5"/>
      <c r="H9" s="5"/>
      <c r="I9" s="5"/>
      <c r="J9" s="5"/>
      <c r="K9" s="5"/>
      <c r="L9" s="5"/>
      <c r="M9" s="5"/>
      <c r="N9" s="5"/>
      <c r="O9" s="5"/>
      <c r="P9" s="5"/>
      <c r="Q9" s="5"/>
      <c r="R9" s="5"/>
      <c r="S9" s="5"/>
      <c r="T9" s="5"/>
      <c r="U9" s="5"/>
      <c r="V9" s="5"/>
    </row>
    <row r="10" spans="2:22">
      <c r="B10" s="219">
        <v>8</v>
      </c>
      <c r="C10" s="220" t="s">
        <v>16</v>
      </c>
      <c r="E10" s="6"/>
      <c r="F10" s="5"/>
      <c r="G10" s="5"/>
      <c r="H10" s="5"/>
      <c r="I10" s="5"/>
      <c r="J10" s="5"/>
      <c r="K10" s="5"/>
      <c r="L10" s="5"/>
      <c r="M10" s="5"/>
      <c r="N10" s="5"/>
      <c r="O10" s="5"/>
      <c r="P10" s="5"/>
      <c r="Q10" s="5"/>
      <c r="R10" s="5"/>
      <c r="S10" s="5"/>
      <c r="T10" s="5"/>
      <c r="U10" s="5"/>
      <c r="V10" s="5"/>
    </row>
    <row r="11" spans="2:22">
      <c r="B11" s="219">
        <v>9</v>
      </c>
      <c r="C11" s="220" t="s">
        <v>17</v>
      </c>
      <c r="E11" s="3"/>
      <c r="F11" s="5"/>
      <c r="G11" s="5"/>
      <c r="H11" s="5"/>
      <c r="I11" s="5"/>
      <c r="J11" s="5"/>
      <c r="K11" s="5"/>
      <c r="L11" s="5"/>
      <c r="M11" s="5"/>
      <c r="N11" s="5"/>
      <c r="O11" s="5"/>
      <c r="P11" s="5"/>
      <c r="Q11" s="5"/>
      <c r="R11" s="5"/>
      <c r="S11" s="5"/>
      <c r="T11" s="5"/>
      <c r="U11" s="5"/>
      <c r="V11" s="5"/>
    </row>
    <row r="12" spans="2:22">
      <c r="B12" s="219">
        <v>10</v>
      </c>
      <c r="C12" s="220" t="s">
        <v>18</v>
      </c>
      <c r="E12" s="6"/>
      <c r="F12" s="4"/>
      <c r="G12" s="5"/>
      <c r="H12" s="5"/>
      <c r="I12" s="5"/>
      <c r="J12" s="5"/>
      <c r="K12" s="5"/>
      <c r="L12" s="5"/>
      <c r="M12" s="5"/>
      <c r="N12" s="5"/>
      <c r="O12" s="5"/>
      <c r="P12" s="5"/>
      <c r="Q12" s="5"/>
      <c r="R12" s="5"/>
      <c r="S12" s="5"/>
      <c r="T12" s="5"/>
      <c r="U12" s="5"/>
      <c r="V12" s="5"/>
    </row>
    <row r="13" spans="2:22">
      <c r="B13" s="219">
        <v>11</v>
      </c>
      <c r="C13" s="220" t="s">
        <v>19</v>
      </c>
      <c r="E13" s="6"/>
      <c r="F13" s="5"/>
      <c r="G13" s="5"/>
      <c r="H13" s="5"/>
      <c r="I13" s="5"/>
      <c r="J13" s="5"/>
      <c r="K13" s="5"/>
      <c r="L13" s="5"/>
      <c r="M13" s="5"/>
      <c r="N13" s="5"/>
      <c r="O13" s="5"/>
      <c r="P13" s="5"/>
      <c r="Q13" s="5"/>
      <c r="R13" s="5"/>
      <c r="S13" s="5"/>
      <c r="T13" s="5"/>
      <c r="U13" s="5"/>
      <c r="V13" s="5"/>
    </row>
    <row r="14" spans="2:22">
      <c r="B14" s="219">
        <v>12</v>
      </c>
      <c r="C14" s="220" t="s">
        <v>20</v>
      </c>
      <c r="E14" s="6"/>
      <c r="F14" s="5"/>
      <c r="G14" s="5"/>
      <c r="H14" s="5"/>
      <c r="I14" s="5"/>
      <c r="J14" s="5"/>
      <c r="K14" s="5"/>
      <c r="L14" s="5"/>
      <c r="M14" s="5"/>
      <c r="N14" s="5"/>
      <c r="O14" s="5"/>
      <c r="P14" s="5"/>
      <c r="Q14" s="5"/>
      <c r="R14" s="5"/>
      <c r="S14" s="5"/>
      <c r="T14" s="5"/>
      <c r="U14" s="5"/>
      <c r="V14" s="5"/>
    </row>
    <row r="15" spans="2:22">
      <c r="B15" s="219">
        <v>13</v>
      </c>
      <c r="C15" s="220" t="s">
        <v>21</v>
      </c>
      <c r="E15" s="6"/>
      <c r="F15" s="5"/>
      <c r="G15" s="5"/>
      <c r="H15" s="5"/>
      <c r="I15" s="5"/>
      <c r="J15" s="5"/>
      <c r="K15" s="5"/>
      <c r="L15" s="5"/>
      <c r="M15" s="5"/>
      <c r="N15" s="5"/>
      <c r="O15" s="5"/>
      <c r="P15" s="5"/>
      <c r="Q15" s="5"/>
      <c r="R15" s="5"/>
      <c r="S15" s="5"/>
      <c r="T15" s="5"/>
      <c r="U15" s="5"/>
      <c r="V15" s="5"/>
    </row>
    <row r="16" spans="2:22">
      <c r="B16" s="219">
        <v>14</v>
      </c>
      <c r="C16" s="220" t="s">
        <v>22</v>
      </c>
      <c r="E16" s="6"/>
      <c r="F16" s="5"/>
      <c r="G16" s="5"/>
      <c r="H16" s="5"/>
      <c r="I16" s="5"/>
      <c r="J16" s="5"/>
      <c r="K16" s="5"/>
      <c r="L16" s="5"/>
      <c r="M16" s="5"/>
      <c r="N16" s="5"/>
      <c r="O16" s="5"/>
      <c r="P16" s="5"/>
      <c r="Q16" s="5"/>
      <c r="R16" s="5"/>
      <c r="S16" s="5"/>
      <c r="T16" s="5"/>
      <c r="U16" s="5"/>
      <c r="V16" s="5"/>
    </row>
    <row r="17" spans="2:22">
      <c r="B17" s="219">
        <v>15</v>
      </c>
      <c r="C17" s="220" t="s">
        <v>23</v>
      </c>
      <c r="E17" s="6"/>
      <c r="F17" s="5"/>
      <c r="G17" s="5"/>
      <c r="H17" s="5"/>
      <c r="I17" s="5"/>
      <c r="J17" s="5"/>
      <c r="K17" s="5"/>
      <c r="L17" s="5"/>
      <c r="M17" s="5"/>
      <c r="N17" s="5"/>
      <c r="O17" s="5"/>
      <c r="P17" s="5"/>
      <c r="Q17" s="5"/>
      <c r="R17" s="5"/>
      <c r="S17" s="5"/>
      <c r="T17" s="5"/>
      <c r="U17" s="5"/>
      <c r="V17" s="5"/>
    </row>
    <row r="18" spans="2:22">
      <c r="B18" s="219">
        <v>16</v>
      </c>
      <c r="C18" s="220" t="s">
        <v>24</v>
      </c>
      <c r="E18" s="6"/>
      <c r="F18" s="5"/>
      <c r="G18" s="5"/>
      <c r="H18" s="5"/>
      <c r="I18" s="5"/>
      <c r="J18" s="5"/>
      <c r="K18" s="5"/>
      <c r="L18" s="5"/>
      <c r="M18" s="5"/>
      <c r="N18" s="5"/>
      <c r="O18" s="5"/>
      <c r="P18" s="5"/>
      <c r="Q18" s="5"/>
      <c r="R18" s="5"/>
      <c r="S18" s="5"/>
      <c r="T18" s="5"/>
      <c r="U18" s="5"/>
      <c r="V18" s="5"/>
    </row>
    <row r="19" spans="2:22">
      <c r="B19" s="219">
        <v>17</v>
      </c>
      <c r="C19" s="220" t="s">
        <v>25</v>
      </c>
      <c r="E19" s="6"/>
      <c r="F19" s="5"/>
      <c r="G19" s="5"/>
      <c r="H19" s="5"/>
      <c r="I19" s="5"/>
      <c r="J19" s="5"/>
      <c r="K19" s="5"/>
      <c r="L19" s="5"/>
      <c r="M19" s="5"/>
      <c r="N19" s="5"/>
      <c r="O19" s="5"/>
      <c r="P19" s="5"/>
      <c r="Q19" s="5"/>
      <c r="R19" s="5"/>
      <c r="S19" s="5"/>
      <c r="T19" s="5"/>
      <c r="U19" s="5"/>
      <c r="V19" s="5"/>
    </row>
    <row r="20" spans="2:22">
      <c r="B20" s="219">
        <v>18</v>
      </c>
      <c r="C20" s="220" t="s">
        <v>26</v>
      </c>
      <c r="E20" s="6"/>
      <c r="F20" s="5"/>
      <c r="G20" s="5"/>
      <c r="H20" s="5"/>
      <c r="I20" s="5"/>
      <c r="J20" s="5"/>
      <c r="K20" s="5"/>
      <c r="L20" s="5"/>
      <c r="M20" s="5"/>
      <c r="N20" s="5"/>
      <c r="O20" s="5"/>
      <c r="P20" s="5"/>
      <c r="Q20" s="5"/>
      <c r="R20" s="5"/>
      <c r="S20" s="5"/>
      <c r="T20" s="5"/>
      <c r="U20" s="5"/>
      <c r="V20" s="5"/>
    </row>
    <row r="21" spans="2:22">
      <c r="B21" s="219">
        <v>19</v>
      </c>
      <c r="C21" s="220" t="s">
        <v>27</v>
      </c>
      <c r="E21" s="6"/>
      <c r="F21" s="5"/>
      <c r="G21" s="5"/>
      <c r="H21" s="5"/>
      <c r="I21" s="5"/>
      <c r="J21" s="5"/>
      <c r="K21" s="5"/>
      <c r="L21" s="5"/>
      <c r="M21" s="5"/>
      <c r="N21" s="5"/>
      <c r="O21" s="5"/>
      <c r="P21" s="5"/>
      <c r="Q21" s="5"/>
      <c r="R21" s="5"/>
      <c r="S21" s="5"/>
      <c r="T21" s="5"/>
      <c r="U21" s="5"/>
      <c r="V21" s="5"/>
    </row>
    <row r="22" spans="2:22">
      <c r="B22" s="219">
        <v>20</v>
      </c>
      <c r="C22" s="220" t="s">
        <v>28</v>
      </c>
      <c r="E22" s="6"/>
      <c r="F22" s="5"/>
      <c r="G22" s="5"/>
      <c r="H22" s="5"/>
      <c r="I22" s="5"/>
      <c r="J22" s="5"/>
      <c r="K22" s="5"/>
      <c r="L22" s="5"/>
      <c r="M22" s="5"/>
      <c r="N22" s="5"/>
      <c r="O22" s="5"/>
      <c r="P22" s="5"/>
      <c r="Q22" s="5"/>
      <c r="R22" s="5"/>
      <c r="S22" s="5"/>
      <c r="T22" s="5"/>
      <c r="U22" s="5"/>
      <c r="V22" s="5"/>
    </row>
    <row r="23" spans="2:22">
      <c r="B23" s="219">
        <v>21</v>
      </c>
      <c r="C23" s="220" t="s">
        <v>29</v>
      </c>
      <c r="E23" s="6"/>
      <c r="F23" s="5"/>
      <c r="G23" s="5"/>
      <c r="H23" s="5"/>
      <c r="I23" s="5"/>
      <c r="J23" s="5"/>
      <c r="K23" s="5"/>
      <c r="L23" s="5"/>
      <c r="M23" s="5"/>
      <c r="N23" s="5"/>
      <c r="O23" s="5"/>
      <c r="P23" s="5"/>
      <c r="Q23" s="5"/>
      <c r="R23" s="5"/>
      <c r="S23" s="5"/>
      <c r="T23" s="5"/>
      <c r="U23" s="5"/>
      <c r="V23" s="5"/>
    </row>
    <row r="24" spans="2:22">
      <c r="B24" s="219">
        <v>22</v>
      </c>
      <c r="C24" s="220" t="s">
        <v>30</v>
      </c>
      <c r="E24" s="6"/>
      <c r="F24" s="5"/>
      <c r="G24" s="5"/>
      <c r="H24" s="5"/>
      <c r="I24" s="5"/>
      <c r="J24" s="5"/>
      <c r="K24" s="5"/>
      <c r="L24" s="5"/>
      <c r="M24" s="5"/>
      <c r="N24" s="5"/>
      <c r="O24" s="5"/>
      <c r="P24" s="5"/>
      <c r="Q24" s="5"/>
      <c r="R24" s="5"/>
      <c r="S24" s="5"/>
      <c r="T24" s="5"/>
      <c r="U24" s="5"/>
      <c r="V24" s="5"/>
    </row>
    <row r="25" spans="2:22">
      <c r="B25" s="219">
        <v>23</v>
      </c>
      <c r="C25" s="220" t="s">
        <v>31</v>
      </c>
      <c r="E25" s="6"/>
      <c r="F25" s="5"/>
      <c r="G25" s="5"/>
      <c r="H25" s="5"/>
      <c r="I25" s="5"/>
      <c r="J25" s="5"/>
      <c r="K25" s="5"/>
      <c r="L25" s="5"/>
      <c r="M25" s="5"/>
      <c r="N25" s="5"/>
      <c r="O25" s="5"/>
      <c r="P25" s="5"/>
      <c r="Q25" s="5"/>
      <c r="R25" s="5"/>
      <c r="S25" s="5"/>
      <c r="T25" s="5"/>
      <c r="U25" s="5"/>
      <c r="V25" s="5"/>
    </row>
    <row r="26" spans="2:22">
      <c r="B26" s="219">
        <v>24</v>
      </c>
      <c r="C26" s="220" t="s">
        <v>32</v>
      </c>
      <c r="E26" s="6"/>
      <c r="F26" s="5"/>
      <c r="G26" s="5"/>
      <c r="H26" s="5"/>
      <c r="I26" s="5"/>
      <c r="J26" s="5"/>
      <c r="K26" s="5"/>
      <c r="L26" s="5"/>
      <c r="M26" s="5"/>
      <c r="N26" s="5"/>
      <c r="O26" s="5"/>
      <c r="P26" s="5"/>
      <c r="Q26" s="5"/>
      <c r="R26" s="5"/>
      <c r="S26" s="5"/>
      <c r="T26" s="5"/>
      <c r="U26" s="5"/>
      <c r="V26" s="5"/>
    </row>
    <row r="27" spans="2:22">
      <c r="B27" s="219">
        <v>25</v>
      </c>
      <c r="C27" s="220" t="s">
        <v>33</v>
      </c>
      <c r="E27" s="6"/>
      <c r="F27" s="5"/>
      <c r="G27" s="5"/>
      <c r="H27" s="5"/>
      <c r="I27" s="5"/>
      <c r="J27" s="5"/>
      <c r="K27" s="5"/>
      <c r="L27" s="5"/>
      <c r="M27" s="5"/>
      <c r="N27" s="5"/>
      <c r="O27" s="5"/>
      <c r="P27" s="5"/>
      <c r="Q27" s="5"/>
      <c r="R27" s="5"/>
      <c r="S27" s="5"/>
      <c r="T27" s="5"/>
      <c r="U27" s="5"/>
      <c r="V27" s="5"/>
    </row>
    <row r="28" spans="2:22">
      <c r="B28" s="219">
        <v>26</v>
      </c>
      <c r="C28" s="220" t="s">
        <v>34</v>
      </c>
      <c r="E28" s="6"/>
      <c r="F28" s="5"/>
      <c r="G28" s="5"/>
      <c r="H28" s="5"/>
      <c r="I28" s="5"/>
      <c r="J28" s="5"/>
      <c r="K28" s="5"/>
      <c r="L28" s="5"/>
      <c r="M28" s="5"/>
      <c r="N28" s="5"/>
      <c r="O28" s="5"/>
      <c r="P28" s="5"/>
      <c r="Q28" s="5"/>
      <c r="R28" s="5"/>
      <c r="S28" s="5"/>
      <c r="T28" s="5"/>
      <c r="U28" s="5"/>
      <c r="V28" s="5"/>
    </row>
    <row r="29" spans="2:22">
      <c r="B29" s="219">
        <v>27</v>
      </c>
      <c r="C29" s="220" t="s">
        <v>35</v>
      </c>
      <c r="E29" s="6"/>
      <c r="F29" s="5"/>
      <c r="G29" s="5"/>
      <c r="H29" s="5"/>
      <c r="I29" s="5"/>
      <c r="J29" s="5"/>
      <c r="K29" s="5"/>
      <c r="L29" s="5"/>
      <c r="M29" s="5"/>
      <c r="N29" s="5"/>
      <c r="O29" s="5"/>
      <c r="P29" s="5"/>
      <c r="Q29" s="5"/>
      <c r="R29" s="5"/>
      <c r="S29" s="5"/>
      <c r="T29" s="5"/>
      <c r="U29" s="5"/>
      <c r="V29" s="5"/>
    </row>
    <row r="30" spans="2:22">
      <c r="B30" s="219">
        <v>28</v>
      </c>
      <c r="C30" s="220" t="s">
        <v>36</v>
      </c>
      <c r="E30" s="6"/>
      <c r="F30" s="5"/>
      <c r="G30" s="5"/>
      <c r="H30" s="5"/>
      <c r="I30" s="5"/>
      <c r="J30" s="5"/>
      <c r="K30" s="5"/>
      <c r="L30" s="5"/>
      <c r="M30" s="5"/>
      <c r="N30" s="5"/>
      <c r="O30" s="5"/>
      <c r="P30" s="5"/>
      <c r="Q30" s="5"/>
      <c r="R30" s="5"/>
      <c r="S30" s="5"/>
      <c r="T30" s="5"/>
      <c r="U30" s="5"/>
      <c r="V30" s="5"/>
    </row>
    <row r="31" spans="2:22">
      <c r="B31" s="219">
        <v>29</v>
      </c>
      <c r="C31" s="220" t="s">
        <v>37</v>
      </c>
      <c r="E31" s="6"/>
      <c r="F31" s="5"/>
      <c r="G31" s="5"/>
      <c r="H31" s="5"/>
      <c r="I31" s="5"/>
      <c r="J31" s="5"/>
      <c r="K31" s="5"/>
      <c r="L31" s="5"/>
      <c r="M31" s="5"/>
      <c r="N31" s="5"/>
      <c r="O31" s="5"/>
      <c r="P31" s="5"/>
      <c r="Q31" s="5"/>
      <c r="R31" s="5"/>
      <c r="S31" s="5"/>
      <c r="T31" s="5"/>
      <c r="U31" s="5"/>
      <c r="V31" s="5"/>
    </row>
    <row r="32" spans="2:22">
      <c r="B32" s="219">
        <v>30</v>
      </c>
      <c r="C32" s="220" t="s">
        <v>38</v>
      </c>
      <c r="E32" s="6"/>
      <c r="F32" s="5"/>
      <c r="G32" s="5"/>
      <c r="H32" s="5"/>
      <c r="I32" s="5"/>
      <c r="J32" s="5"/>
      <c r="K32" s="5"/>
      <c r="L32" s="5"/>
      <c r="M32" s="5"/>
      <c r="N32" s="5"/>
      <c r="O32" s="5"/>
      <c r="P32" s="5"/>
      <c r="Q32" s="5"/>
      <c r="R32" s="5"/>
      <c r="S32" s="5"/>
      <c r="T32" s="5"/>
      <c r="U32" s="5"/>
      <c r="V32" s="5"/>
    </row>
    <row r="33" spans="2:22">
      <c r="B33" s="219">
        <v>31</v>
      </c>
      <c r="C33" s="220" t="s">
        <v>39</v>
      </c>
      <c r="E33" s="6"/>
      <c r="F33" s="5"/>
      <c r="G33" s="5"/>
      <c r="H33" s="5"/>
      <c r="I33" s="5"/>
      <c r="J33" s="5"/>
      <c r="K33" s="5"/>
      <c r="L33" s="5"/>
      <c r="M33" s="5"/>
      <c r="N33" s="5"/>
      <c r="O33" s="5"/>
      <c r="P33" s="5"/>
      <c r="Q33" s="5"/>
      <c r="R33" s="5"/>
      <c r="S33" s="5"/>
      <c r="T33" s="5"/>
      <c r="U33" s="5"/>
      <c r="V33" s="5"/>
    </row>
    <row r="34" spans="2:22">
      <c r="B34" s="219">
        <v>32</v>
      </c>
      <c r="C34" s="220" t="s">
        <v>40</v>
      </c>
      <c r="E34" s="6"/>
      <c r="F34" s="5"/>
      <c r="G34" s="5"/>
      <c r="H34" s="5"/>
      <c r="I34" s="5"/>
      <c r="J34" s="5"/>
      <c r="K34" s="5"/>
      <c r="L34" s="5"/>
      <c r="M34" s="5"/>
      <c r="N34" s="5"/>
      <c r="O34" s="5"/>
      <c r="P34" s="5"/>
      <c r="Q34" s="5"/>
      <c r="R34" s="5"/>
      <c r="S34" s="5"/>
      <c r="T34" s="5"/>
      <c r="U34" s="5"/>
      <c r="V34" s="5"/>
    </row>
    <row r="35" spans="2:22">
      <c r="B35" s="219">
        <v>33</v>
      </c>
      <c r="C35" s="220" t="s">
        <v>41</v>
      </c>
      <c r="E35" s="6"/>
      <c r="F35" s="5"/>
      <c r="G35" s="5"/>
      <c r="H35" s="5"/>
      <c r="I35" s="5"/>
      <c r="J35" s="5"/>
      <c r="K35" s="5"/>
      <c r="L35" s="5"/>
      <c r="M35" s="5"/>
      <c r="N35" s="5"/>
      <c r="O35" s="5"/>
      <c r="P35" s="5"/>
      <c r="Q35" s="5"/>
      <c r="R35" s="5"/>
      <c r="S35" s="5"/>
      <c r="T35" s="5"/>
      <c r="U35" s="5"/>
      <c r="V35" s="5"/>
    </row>
    <row r="36" spans="2:22">
      <c r="B36" s="219">
        <v>34</v>
      </c>
      <c r="C36" s="220" t="s">
        <v>42</v>
      </c>
      <c r="E36" s="6"/>
      <c r="F36" s="5"/>
      <c r="G36" s="5"/>
      <c r="H36" s="5"/>
      <c r="I36" s="5"/>
      <c r="J36" s="5"/>
      <c r="K36" s="5"/>
      <c r="L36" s="5"/>
      <c r="M36" s="5"/>
      <c r="N36" s="5"/>
      <c r="O36" s="5"/>
      <c r="P36" s="5"/>
      <c r="Q36" s="5"/>
      <c r="R36" s="5"/>
      <c r="S36" s="5"/>
      <c r="T36" s="5"/>
      <c r="U36" s="5"/>
      <c r="V36" s="5"/>
    </row>
    <row r="37" spans="2:22">
      <c r="B37" s="219">
        <v>35</v>
      </c>
      <c r="C37" s="220" t="s">
        <v>43</v>
      </c>
      <c r="E37" s="6"/>
      <c r="F37" s="5"/>
      <c r="G37" s="5"/>
      <c r="H37" s="5"/>
      <c r="I37" s="5"/>
      <c r="J37" s="5"/>
      <c r="K37" s="5"/>
      <c r="L37" s="5"/>
      <c r="M37" s="5"/>
      <c r="N37" s="5"/>
      <c r="O37" s="5"/>
      <c r="P37" s="5"/>
      <c r="Q37" s="5"/>
      <c r="R37" s="5"/>
      <c r="S37" s="5"/>
      <c r="T37" s="5"/>
      <c r="U37" s="5"/>
      <c r="V37" s="5"/>
    </row>
    <row r="38" spans="2:22">
      <c r="B38" s="219">
        <v>36</v>
      </c>
      <c r="C38" s="220" t="s">
        <v>44</v>
      </c>
      <c r="V38" s="5"/>
    </row>
    <row r="39" spans="2:22">
      <c r="B39" s="219">
        <v>37</v>
      </c>
      <c r="C39" s="220" t="s">
        <v>45</v>
      </c>
    </row>
    <row r="40" spans="2:22">
      <c r="B40" s="219">
        <v>38</v>
      </c>
      <c r="C40" s="220" t="s">
        <v>46</v>
      </c>
    </row>
    <row r="41" spans="2:22">
      <c r="B41" s="219">
        <v>39</v>
      </c>
      <c r="C41" s="220" t="s">
        <v>47</v>
      </c>
    </row>
    <row r="42" spans="2:22">
      <c r="B42" s="219">
        <v>40</v>
      </c>
      <c r="C42" s="220" t="s">
        <v>48</v>
      </c>
    </row>
    <row r="43" spans="2:22">
      <c r="B43" s="219">
        <v>41</v>
      </c>
      <c r="C43" s="220" t="s">
        <v>49</v>
      </c>
    </row>
    <row r="44" spans="2:22">
      <c r="B44" s="219">
        <v>42</v>
      </c>
      <c r="C44" s="220" t="s">
        <v>50</v>
      </c>
    </row>
    <row r="45" spans="2:22">
      <c r="B45" s="219">
        <v>43</v>
      </c>
      <c r="C45" s="220" t="s">
        <v>51</v>
      </c>
    </row>
    <row r="46" spans="2:22">
      <c r="B46" s="219">
        <v>44</v>
      </c>
      <c r="C46" s="220" t="s">
        <v>52</v>
      </c>
    </row>
    <row r="47" spans="2:22">
      <c r="B47" s="219">
        <v>45</v>
      </c>
      <c r="C47" s="220" t="s">
        <v>53</v>
      </c>
    </row>
    <row r="48" spans="2:22">
      <c r="B48" s="219">
        <v>46</v>
      </c>
      <c r="C48" s="220" t="s">
        <v>54</v>
      </c>
    </row>
    <row r="49" spans="2:3">
      <c r="B49" s="219">
        <v>47</v>
      </c>
      <c r="C49" s="220" t="s">
        <v>55</v>
      </c>
    </row>
  </sheetData>
  <phoneticPr fontId="1"/>
  <hyperlinks>
    <hyperlink ref="C4" location="'2.青森県'!A1" display="青森県 " xr:uid="{00000000-0004-0000-0000-000000000000}"/>
    <hyperlink ref="C5" location="'3.岩手県'!A1" display="岩手県 " xr:uid="{00000000-0004-0000-0000-000001000000}"/>
    <hyperlink ref="C6" location="'4.宮城県'!A1" display="宮城県 " xr:uid="{00000000-0004-0000-0000-000002000000}"/>
    <hyperlink ref="C7" location="'5.秋田県'!A1" display="秋田県 " xr:uid="{00000000-0004-0000-0000-000003000000}"/>
    <hyperlink ref="C8" location="'6.山形県'!A1" display="山形県 " xr:uid="{00000000-0004-0000-0000-000004000000}"/>
    <hyperlink ref="C9" location="'7.福島県'!A1" display="福島県 " xr:uid="{00000000-0004-0000-0000-000005000000}"/>
    <hyperlink ref="C10" location="'8.茨城県'!A1" display="茨城県 " xr:uid="{00000000-0004-0000-0000-000006000000}"/>
    <hyperlink ref="C12" location="'10.群馬県'!A1" display="群馬県 " xr:uid="{00000000-0004-0000-0000-000008000000}"/>
    <hyperlink ref="C13" location="'11.埼玉県'!A1" display="埼玉県 " xr:uid="{00000000-0004-0000-0000-000009000000}"/>
    <hyperlink ref="C14" location="'12.千葉県'!A1" display="千葉県 " xr:uid="{00000000-0004-0000-0000-00000A000000}"/>
    <hyperlink ref="C15" location="'13.東京都'!A1" display="東京都 " xr:uid="{00000000-0004-0000-0000-00000B000000}"/>
    <hyperlink ref="C16" location="'14.神奈川県'!A1" display="神奈川県 " xr:uid="{00000000-0004-0000-0000-00000C000000}"/>
    <hyperlink ref="C17" location="'15.新潟県'!A1" display="新潟県 " xr:uid="{00000000-0004-0000-0000-00000D000000}"/>
    <hyperlink ref="C18" location="'16.富山県'!A1" display="富山県 " xr:uid="{00000000-0004-0000-0000-00000E000000}"/>
    <hyperlink ref="C19" location="'17.石川県'!A1" display="石川県 " xr:uid="{00000000-0004-0000-0000-00000F000000}"/>
    <hyperlink ref="C20" location="'18.福井県'!A1" display="福井県 " xr:uid="{00000000-0004-0000-0000-000010000000}"/>
    <hyperlink ref="C21" location="'19.山梨県'!A1" display="山梨県 " xr:uid="{00000000-0004-0000-0000-000011000000}"/>
    <hyperlink ref="C22" location="'20.長野県'!A1" display="長野県 " xr:uid="{00000000-0004-0000-0000-000012000000}"/>
    <hyperlink ref="C23" location="'21.岐阜県'!A1" display="岐阜県 " xr:uid="{00000000-0004-0000-0000-000013000000}"/>
    <hyperlink ref="C24" location="'22.静岡県'!A1" display="静岡県 " xr:uid="{00000000-0004-0000-0000-000014000000}"/>
    <hyperlink ref="C25" location="'23.愛知県'!A1" display="愛知県 " xr:uid="{00000000-0004-0000-0000-000015000000}"/>
    <hyperlink ref="C26" location="'24.三重県'!A1" display="三重県 " xr:uid="{00000000-0004-0000-0000-000016000000}"/>
    <hyperlink ref="C27" location="'25.滋賀県'!A1" display="滋賀県 " xr:uid="{00000000-0004-0000-0000-000017000000}"/>
    <hyperlink ref="C28" location="'26.京都府'!A1" display="京都府 " xr:uid="{00000000-0004-0000-0000-000018000000}"/>
    <hyperlink ref="C29" location="'27.大阪府'!A1" display="大阪府 " xr:uid="{00000000-0004-0000-0000-000019000000}"/>
    <hyperlink ref="C30" location="'28.兵庫県'!A1" display="兵庫県 " xr:uid="{00000000-0004-0000-0000-00001A000000}"/>
    <hyperlink ref="C31" location="'29.奈良県'!A1" display="奈良県 " xr:uid="{00000000-0004-0000-0000-00001B000000}"/>
    <hyperlink ref="C32" location="'30.和歌山県'!A1" display="和歌山県 " xr:uid="{00000000-0004-0000-0000-00001C000000}"/>
    <hyperlink ref="C33" location="'31.鳥取県'!A1" display="鳥取県 " xr:uid="{00000000-0004-0000-0000-00001D000000}"/>
    <hyperlink ref="C34" location="'32.島根県'!A1" display="島根県 " xr:uid="{00000000-0004-0000-0000-00001E000000}"/>
    <hyperlink ref="C35" location="'33.岡山県'!A1" display="岡山県 " xr:uid="{00000000-0004-0000-0000-00001F000000}"/>
    <hyperlink ref="C36" location="'34.広島県'!A1" display="広島県 " xr:uid="{00000000-0004-0000-0000-000020000000}"/>
    <hyperlink ref="C37" location="'35.山口県'!A1" display="山口県 " xr:uid="{00000000-0004-0000-0000-000021000000}"/>
    <hyperlink ref="C38" location="'36.徳島県'!A1" display="徳島県 " xr:uid="{00000000-0004-0000-0000-000022000000}"/>
    <hyperlink ref="C39" location="'37.香川県'!A1" display="香川県 " xr:uid="{00000000-0004-0000-0000-000023000000}"/>
    <hyperlink ref="C40" location="'38.愛媛県'!A1" display="愛媛県 " xr:uid="{00000000-0004-0000-0000-000024000000}"/>
    <hyperlink ref="C41" location="'39.高知県'!A1" display="高知県 " xr:uid="{00000000-0004-0000-0000-000025000000}"/>
    <hyperlink ref="C42" location="'40.福岡県'!A1" display="福岡県 " xr:uid="{00000000-0004-0000-0000-000026000000}"/>
    <hyperlink ref="C43" location="'41.佐賀県'!A1" display="佐賀県 " xr:uid="{00000000-0004-0000-0000-000027000000}"/>
    <hyperlink ref="C44" location="'42.長崎県'!A1" display="長崎県 " xr:uid="{00000000-0004-0000-0000-000028000000}"/>
    <hyperlink ref="C45" location="'43.熊本県'!A1" display="熊本県 " xr:uid="{00000000-0004-0000-0000-000029000000}"/>
    <hyperlink ref="C46" location="'44.大分県'!A1" display="大分県 " xr:uid="{00000000-0004-0000-0000-00002A000000}"/>
    <hyperlink ref="C47" location="'45.宮崎県'!A1" display="宮崎県 " xr:uid="{00000000-0004-0000-0000-00002B000000}"/>
    <hyperlink ref="C48" location="'46.鹿児島県'!A1" display="鹿児島県 " xr:uid="{00000000-0004-0000-0000-00002C000000}"/>
    <hyperlink ref="C49" location="'47.沖縄県'!A1" display="沖縄県 " xr:uid="{00000000-0004-0000-0000-00002D000000}"/>
    <hyperlink ref="C3" location="'1.北海道'!A1" display="北海道 " xr:uid="{00000000-0004-0000-0000-00002E000000}"/>
    <hyperlink ref="C11" location="'9.栃木県'!A1" display="栃木県 " xr:uid="{357D1C05-B9A5-4D5D-8326-F71D21E0C6DF}"/>
  </hyperlink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31EBB9-0585-4FB3-B1AA-70471FA1B8A8}">
  <dimension ref="A1:AL577"/>
  <sheetViews>
    <sheetView showGridLines="0" zoomScale="70" zoomScaleNormal="70" workbookViewId="0">
      <pane xSplit="3" ySplit="2" topLeftCell="D83" activePane="bottomRight" state="frozen"/>
      <selection pane="topRight" activeCell="B2" sqref="B2"/>
      <selection pane="bottomLeft" activeCell="B2" sqref="B2"/>
      <selection pane="bottomRight" activeCell="G114" sqref="G114"/>
    </sheetView>
  </sheetViews>
  <sheetFormatPr defaultRowHeight="18.75"/>
  <cols>
    <col min="1" max="1" width="10.75" customWidth="1"/>
    <col min="2" max="2" width="15.125" customWidth="1"/>
    <col min="3" max="3" width="67.625" customWidth="1"/>
    <col min="4" max="10" width="10.75" customWidth="1"/>
    <col min="11" max="11" width="53.625" style="11" customWidth="1"/>
    <col min="12" max="12" width="12.625" customWidth="1"/>
    <col min="13" max="13" width="11.625" customWidth="1"/>
    <col min="14" max="29" width="10.75" customWidth="1"/>
    <col min="30" max="30" width="18.625" customWidth="1"/>
  </cols>
  <sheetData>
    <row r="1" spans="1:30" ht="21.75" customHeight="1">
      <c r="A1" s="151" t="s">
        <v>56</v>
      </c>
      <c r="R1" s="19"/>
    </row>
    <row r="2" spans="1:30" s="134" customFormat="1" ht="247.15" customHeight="1">
      <c r="A2" s="8" t="s">
        <v>57</v>
      </c>
      <c r="B2" s="8" t="s">
        <v>58</v>
      </c>
      <c r="C2" s="16" t="s">
        <v>59</v>
      </c>
      <c r="D2" s="8" t="s">
        <v>60</v>
      </c>
      <c r="E2" s="8" t="s">
        <v>61</v>
      </c>
      <c r="F2" s="8" t="s">
        <v>62</v>
      </c>
      <c r="G2" s="8" t="s">
        <v>63</v>
      </c>
      <c r="H2" s="8" t="s">
        <v>64</v>
      </c>
      <c r="I2" s="8" t="s">
        <v>65</v>
      </c>
      <c r="J2" s="8" t="s">
        <v>66</v>
      </c>
      <c r="K2" s="8" t="s">
        <v>67</v>
      </c>
      <c r="L2" s="8" t="s">
        <v>68</v>
      </c>
      <c r="M2" s="8" t="s">
        <v>69</v>
      </c>
      <c r="N2" s="8" t="s">
        <v>70</v>
      </c>
      <c r="O2" s="8" t="s">
        <v>71</v>
      </c>
      <c r="P2" s="8" t="s">
        <v>72</v>
      </c>
      <c r="Q2" s="8" t="s">
        <v>73</v>
      </c>
      <c r="R2" s="17" t="s">
        <v>74</v>
      </c>
      <c r="S2" s="8" t="s">
        <v>75</v>
      </c>
      <c r="T2" s="8" t="s">
        <v>76</v>
      </c>
      <c r="U2" s="8" t="s">
        <v>77</v>
      </c>
      <c r="V2" s="8" t="s">
        <v>78</v>
      </c>
      <c r="W2" s="8" t="s">
        <v>79</v>
      </c>
      <c r="X2" s="8" t="s">
        <v>78</v>
      </c>
      <c r="Y2" s="8" t="s">
        <v>80</v>
      </c>
      <c r="Z2" s="8" t="s">
        <v>78</v>
      </c>
      <c r="AA2" s="8" t="s">
        <v>81</v>
      </c>
      <c r="AB2" s="8" t="s">
        <v>78</v>
      </c>
      <c r="AC2" s="8" t="s">
        <v>82</v>
      </c>
      <c r="AD2" s="8" t="s">
        <v>78</v>
      </c>
    </row>
    <row r="3" spans="1:30" s="19" customFormat="1" ht="71.25">
      <c r="A3" s="221" t="s">
        <v>2296</v>
      </c>
      <c r="B3" s="221" t="s">
        <v>803</v>
      </c>
      <c r="C3" s="221" t="s">
        <v>2297</v>
      </c>
      <c r="D3" s="221" t="s">
        <v>2298</v>
      </c>
      <c r="E3" s="221" t="s">
        <v>2299</v>
      </c>
      <c r="F3" s="221" t="s">
        <v>2300</v>
      </c>
      <c r="G3" s="221" t="s">
        <v>2301</v>
      </c>
      <c r="H3" s="221" t="s">
        <v>2302</v>
      </c>
      <c r="I3" s="221" t="s">
        <v>2303</v>
      </c>
      <c r="J3" s="221" t="s">
        <v>2304</v>
      </c>
      <c r="K3" s="223" t="s">
        <v>2305</v>
      </c>
      <c r="L3" s="223" t="s">
        <v>2306</v>
      </c>
      <c r="M3" s="221"/>
      <c r="N3" s="221" t="s">
        <v>95</v>
      </c>
      <c r="O3" s="221" t="s">
        <v>95</v>
      </c>
      <c r="P3" s="221"/>
      <c r="Q3" s="221"/>
      <c r="R3" s="221" t="s">
        <v>182</v>
      </c>
      <c r="S3" s="221" t="s">
        <v>2307</v>
      </c>
      <c r="T3" s="221" t="s">
        <v>1092</v>
      </c>
      <c r="U3" s="221"/>
      <c r="V3" s="221"/>
      <c r="W3" s="221"/>
      <c r="X3" s="221"/>
      <c r="Y3" s="221"/>
      <c r="Z3" s="221"/>
      <c r="AA3" s="221"/>
      <c r="AB3" s="221"/>
      <c r="AC3" s="221" t="s">
        <v>95</v>
      </c>
      <c r="AD3" s="223" t="s">
        <v>2308</v>
      </c>
    </row>
    <row r="4" spans="1:30" s="19" customFormat="1" ht="171">
      <c r="A4" s="221" t="s">
        <v>2296</v>
      </c>
      <c r="B4" s="221" t="s">
        <v>925</v>
      </c>
      <c r="C4" s="221" t="s">
        <v>2309</v>
      </c>
      <c r="D4" s="221" t="s">
        <v>2310</v>
      </c>
      <c r="E4" s="221" t="s">
        <v>2311</v>
      </c>
      <c r="F4" s="221" t="s">
        <v>2312</v>
      </c>
      <c r="G4" s="221" t="s">
        <v>2313</v>
      </c>
      <c r="H4" s="221" t="s">
        <v>2314</v>
      </c>
      <c r="I4" s="221" t="s">
        <v>2315</v>
      </c>
      <c r="J4" s="221" t="s">
        <v>2316</v>
      </c>
      <c r="K4" s="223" t="s">
        <v>2317</v>
      </c>
      <c r="L4" s="221"/>
      <c r="M4" s="221"/>
      <c r="N4" s="221"/>
      <c r="O4" s="221"/>
      <c r="P4" s="221"/>
      <c r="Q4" s="221"/>
      <c r="R4" s="221" t="s">
        <v>97</v>
      </c>
      <c r="S4" s="221" t="s">
        <v>2307</v>
      </c>
      <c r="T4" s="221" t="s">
        <v>1092</v>
      </c>
      <c r="U4" s="221"/>
      <c r="V4" s="221"/>
      <c r="W4" s="221"/>
      <c r="X4" s="221"/>
      <c r="Y4" s="221"/>
      <c r="Z4" s="221"/>
      <c r="AA4" s="221"/>
      <c r="AB4" s="221"/>
      <c r="AC4" s="221" t="s">
        <v>95</v>
      </c>
      <c r="AD4" s="223" t="s">
        <v>2318</v>
      </c>
    </row>
    <row r="5" spans="1:30" s="19" customFormat="1" ht="199.5">
      <c r="A5" s="221" t="s">
        <v>2296</v>
      </c>
      <c r="B5" s="221" t="s">
        <v>711</v>
      </c>
      <c r="C5" s="221" t="s">
        <v>2319</v>
      </c>
      <c r="D5" s="226" t="s">
        <v>2320</v>
      </c>
      <c r="E5" s="221" t="s">
        <v>2321</v>
      </c>
      <c r="F5" s="221" t="s">
        <v>2322</v>
      </c>
      <c r="G5" s="221" t="s">
        <v>2323</v>
      </c>
      <c r="H5" s="221" t="s">
        <v>2324</v>
      </c>
      <c r="I5" s="221" t="s">
        <v>2325</v>
      </c>
      <c r="J5" s="162" t="s">
        <v>2326</v>
      </c>
      <c r="K5" s="228" t="s">
        <v>2327</v>
      </c>
      <c r="L5" s="228" t="s">
        <v>2328</v>
      </c>
      <c r="M5" s="228" t="s">
        <v>2329</v>
      </c>
      <c r="N5" s="221"/>
      <c r="O5" s="221" t="s">
        <v>95</v>
      </c>
      <c r="P5" s="221"/>
      <c r="Q5" s="221"/>
      <c r="R5" s="221" t="s">
        <v>97</v>
      </c>
      <c r="S5" s="221" t="s">
        <v>2307</v>
      </c>
      <c r="T5" s="221" t="s">
        <v>1092</v>
      </c>
      <c r="U5" s="221"/>
      <c r="V5" s="221"/>
      <c r="W5" s="221"/>
      <c r="X5" s="221"/>
      <c r="Y5" s="221"/>
      <c r="Z5" s="221"/>
      <c r="AA5" s="221"/>
      <c r="AB5" s="221"/>
      <c r="AC5" s="221" t="s">
        <v>95</v>
      </c>
      <c r="AD5" s="228" t="s">
        <v>2330</v>
      </c>
    </row>
    <row r="6" spans="1:30" s="19" customFormat="1" ht="20.100000000000001" customHeight="1">
      <c r="A6" s="221" t="s">
        <v>2296</v>
      </c>
      <c r="B6" s="221" t="s">
        <v>996</v>
      </c>
      <c r="C6" s="221" t="s">
        <v>2331</v>
      </c>
      <c r="D6" s="221" t="s">
        <v>2332</v>
      </c>
      <c r="E6" s="221" t="s">
        <v>2333</v>
      </c>
      <c r="F6" s="221" t="s">
        <v>2334</v>
      </c>
      <c r="G6" s="221" t="s">
        <v>2335</v>
      </c>
      <c r="H6" s="221" t="s">
        <v>2336</v>
      </c>
      <c r="I6" s="221" t="s">
        <v>2337</v>
      </c>
      <c r="J6" s="221"/>
      <c r="K6" s="223" t="s">
        <v>2338</v>
      </c>
      <c r="L6" s="221"/>
      <c r="M6" s="221"/>
      <c r="N6" s="221"/>
      <c r="O6" s="221"/>
      <c r="P6" s="221"/>
      <c r="Q6" s="221"/>
      <c r="R6" s="221" t="s">
        <v>223</v>
      </c>
      <c r="S6" s="221" t="s">
        <v>1294</v>
      </c>
      <c r="T6" s="221" t="s">
        <v>1295</v>
      </c>
      <c r="U6" s="221"/>
      <c r="V6" s="221"/>
      <c r="W6" s="221"/>
      <c r="X6" s="221"/>
      <c r="Y6" s="221"/>
      <c r="Z6" s="221"/>
      <c r="AA6" s="221"/>
      <c r="AB6" s="221"/>
      <c r="AC6" s="221"/>
      <c r="AD6" s="221"/>
    </row>
    <row r="7" spans="1:30" s="19" customFormat="1" ht="85.5">
      <c r="A7" s="221" t="s">
        <v>2296</v>
      </c>
      <c r="B7" s="221" t="s">
        <v>979</v>
      </c>
      <c r="C7" s="221" t="s">
        <v>2339</v>
      </c>
      <c r="D7" s="221" t="s">
        <v>2340</v>
      </c>
      <c r="E7" s="226" t="s">
        <v>2341</v>
      </c>
      <c r="F7" s="226" t="s">
        <v>2342</v>
      </c>
      <c r="G7" s="226" t="s">
        <v>2343</v>
      </c>
      <c r="H7" s="221" t="s">
        <v>2344</v>
      </c>
      <c r="I7" s="221" t="s">
        <v>2345</v>
      </c>
      <c r="J7" s="221" t="s">
        <v>2346</v>
      </c>
      <c r="K7" s="223" t="s">
        <v>2347</v>
      </c>
      <c r="L7" s="228" t="s">
        <v>2348</v>
      </c>
      <c r="M7" s="228" t="s">
        <v>2349</v>
      </c>
      <c r="N7" s="221"/>
      <c r="O7" s="221"/>
      <c r="P7" s="221"/>
      <c r="Q7" s="221"/>
      <c r="R7" s="221" t="s">
        <v>223</v>
      </c>
      <c r="S7" s="221" t="s">
        <v>1294</v>
      </c>
      <c r="T7" s="221" t="s">
        <v>1295</v>
      </c>
      <c r="U7" s="221"/>
      <c r="V7" s="221"/>
      <c r="W7" s="221"/>
      <c r="X7" s="221"/>
      <c r="Y7" s="221" t="s">
        <v>95</v>
      </c>
      <c r="Z7" s="223" t="s">
        <v>2350</v>
      </c>
      <c r="AA7" s="221"/>
      <c r="AB7" s="221"/>
      <c r="AC7" s="221" t="s">
        <v>95</v>
      </c>
      <c r="AD7" s="223" t="s">
        <v>2351</v>
      </c>
    </row>
    <row r="8" spans="1:30" s="19" customFormat="1" ht="20.100000000000001" customHeight="1">
      <c r="A8" s="221" t="s">
        <v>2296</v>
      </c>
      <c r="B8" s="221" t="s">
        <v>890</v>
      </c>
      <c r="C8" s="221" t="s">
        <v>2352</v>
      </c>
      <c r="D8" s="221" t="s">
        <v>2353</v>
      </c>
      <c r="E8" s="221" t="s">
        <v>2354</v>
      </c>
      <c r="F8" s="221" t="s">
        <v>2355</v>
      </c>
      <c r="G8" s="221" t="s">
        <v>2356</v>
      </c>
      <c r="H8" s="221" t="s">
        <v>2357</v>
      </c>
      <c r="I8" s="221" t="s">
        <v>2358</v>
      </c>
      <c r="J8" s="221"/>
      <c r="K8" s="223" t="s">
        <v>2359</v>
      </c>
      <c r="L8" s="221"/>
      <c r="M8" s="221"/>
      <c r="N8" s="221"/>
      <c r="O8" s="221"/>
      <c r="P8" s="221"/>
      <c r="Q8" s="221"/>
      <c r="R8" s="221" t="s">
        <v>223</v>
      </c>
      <c r="S8" s="221" t="s">
        <v>2360</v>
      </c>
      <c r="T8" s="221"/>
      <c r="U8" s="221"/>
      <c r="V8" s="221"/>
      <c r="W8" s="221"/>
      <c r="X8" s="221"/>
      <c r="Y8" s="221"/>
      <c r="Z8" s="221"/>
      <c r="AA8" s="221"/>
      <c r="AB8" s="221"/>
      <c r="AC8" s="221"/>
      <c r="AD8" s="221"/>
    </row>
    <row r="9" spans="1:30" s="19" customFormat="1" ht="20.100000000000001" customHeight="1">
      <c r="A9" s="221" t="s">
        <v>2296</v>
      </c>
      <c r="B9" s="221" t="s">
        <v>890</v>
      </c>
      <c r="C9" s="221" t="s">
        <v>2361</v>
      </c>
      <c r="D9" s="221" t="s">
        <v>2362</v>
      </c>
      <c r="E9" s="221" t="s">
        <v>2363</v>
      </c>
      <c r="F9" s="221" t="s">
        <v>2364</v>
      </c>
      <c r="G9" s="221" t="s">
        <v>2365</v>
      </c>
      <c r="H9" s="221" t="s">
        <v>2366</v>
      </c>
      <c r="I9" s="221" t="s">
        <v>2367</v>
      </c>
      <c r="J9" s="221"/>
      <c r="K9" s="223" t="s">
        <v>1694</v>
      </c>
      <c r="L9" s="221"/>
      <c r="M9" s="221"/>
      <c r="N9" s="221"/>
      <c r="O9" s="221"/>
      <c r="P9" s="221"/>
      <c r="Q9" s="221"/>
      <c r="R9" s="221" t="s">
        <v>223</v>
      </c>
      <c r="S9" s="221" t="s">
        <v>2360</v>
      </c>
      <c r="T9" s="221"/>
      <c r="U9" s="221"/>
      <c r="V9" s="221"/>
      <c r="W9" s="221"/>
      <c r="X9" s="221"/>
      <c r="Y9" s="221"/>
      <c r="Z9" s="221"/>
      <c r="AA9" s="221"/>
      <c r="AB9" s="221"/>
      <c r="AC9" s="221" t="s">
        <v>95</v>
      </c>
      <c r="AD9" s="221" t="s">
        <v>2368</v>
      </c>
    </row>
    <row r="10" spans="1:30" s="19" customFormat="1" ht="14.25">
      <c r="A10" s="221" t="s">
        <v>2296</v>
      </c>
      <c r="B10" s="221" t="s">
        <v>757</v>
      </c>
      <c r="C10" s="221" t="s">
        <v>2369</v>
      </c>
      <c r="D10" s="221" t="s">
        <v>2370</v>
      </c>
      <c r="E10" s="221" t="s">
        <v>2371</v>
      </c>
      <c r="F10" s="221" t="s">
        <v>2372</v>
      </c>
      <c r="G10" s="221" t="s">
        <v>2373</v>
      </c>
      <c r="H10" s="221" t="s">
        <v>2374</v>
      </c>
      <c r="I10" s="221" t="s">
        <v>2375</v>
      </c>
      <c r="J10" s="221" t="s">
        <v>2376</v>
      </c>
      <c r="K10" s="223" t="s">
        <v>2377</v>
      </c>
      <c r="L10" s="221"/>
      <c r="M10" s="221"/>
      <c r="N10" s="221"/>
      <c r="O10" s="221"/>
      <c r="P10" s="221"/>
      <c r="Q10" s="221"/>
      <c r="R10" s="221" t="s">
        <v>223</v>
      </c>
      <c r="S10" s="221" t="s">
        <v>1241</v>
      </c>
      <c r="T10" s="221"/>
      <c r="U10" s="221"/>
      <c r="V10" s="221"/>
      <c r="W10" s="221"/>
      <c r="X10" s="221"/>
      <c r="Y10" s="221" t="s">
        <v>95</v>
      </c>
      <c r="Z10" s="221" t="s">
        <v>339</v>
      </c>
      <c r="AA10" s="221" t="s">
        <v>95</v>
      </c>
      <c r="AB10" s="221" t="s">
        <v>2378</v>
      </c>
      <c r="AC10" s="221"/>
      <c r="AD10" s="221"/>
    </row>
    <row r="11" spans="1:30" s="19" customFormat="1" ht="20.100000000000001" customHeight="1">
      <c r="A11" s="221" t="s">
        <v>2296</v>
      </c>
      <c r="B11" s="221" t="s">
        <v>2379</v>
      </c>
      <c r="C11" s="221" t="s">
        <v>2380</v>
      </c>
      <c r="D11" s="221" t="s">
        <v>2381</v>
      </c>
      <c r="E11" s="221" t="s">
        <v>2382</v>
      </c>
      <c r="F11" s="221" t="s">
        <v>2383</v>
      </c>
      <c r="G11" s="221" t="s">
        <v>2384</v>
      </c>
      <c r="H11" s="221" t="s">
        <v>2385</v>
      </c>
      <c r="I11" s="221" t="s">
        <v>2386</v>
      </c>
      <c r="J11" s="221" t="s">
        <v>2387</v>
      </c>
      <c r="K11" s="223" t="s">
        <v>2388</v>
      </c>
      <c r="L11" s="221"/>
      <c r="M11" s="221"/>
      <c r="N11" s="221"/>
      <c r="O11" s="221"/>
      <c r="P11" s="221"/>
      <c r="Q11" s="221"/>
      <c r="R11" s="221" t="s">
        <v>223</v>
      </c>
      <c r="S11" s="221" t="s">
        <v>98</v>
      </c>
      <c r="T11" s="221"/>
      <c r="U11" s="221"/>
      <c r="V11" s="221"/>
      <c r="W11" s="221"/>
      <c r="X11" s="221"/>
      <c r="Y11" s="221"/>
      <c r="Z11" s="221"/>
      <c r="AA11" s="221"/>
      <c r="AB11" s="221"/>
      <c r="AC11" s="221"/>
      <c r="AD11" s="221"/>
    </row>
    <row r="12" spans="1:30" s="19" customFormat="1" ht="42.75">
      <c r="A12" s="221" t="s">
        <v>2296</v>
      </c>
      <c r="B12" s="221" t="s">
        <v>2389</v>
      </c>
      <c r="C12" s="221" t="s">
        <v>2390</v>
      </c>
      <c r="D12" s="221" t="s">
        <v>2391</v>
      </c>
      <c r="E12" s="221" t="s">
        <v>2392</v>
      </c>
      <c r="F12" s="221" t="s">
        <v>2393</v>
      </c>
      <c r="G12" s="221" t="s">
        <v>2394</v>
      </c>
      <c r="H12" s="221" t="s">
        <v>2395</v>
      </c>
      <c r="I12" s="221" t="s">
        <v>2396</v>
      </c>
      <c r="J12" s="221"/>
      <c r="K12" s="223" t="s">
        <v>1694</v>
      </c>
      <c r="L12" s="221"/>
      <c r="M12" s="221"/>
      <c r="N12" s="221"/>
      <c r="O12" s="221"/>
      <c r="P12" s="221"/>
      <c r="Q12" s="221"/>
      <c r="R12" s="221" t="s">
        <v>223</v>
      </c>
      <c r="S12" s="221" t="s">
        <v>2397</v>
      </c>
      <c r="T12" s="221"/>
      <c r="U12" s="221"/>
      <c r="V12" s="221"/>
      <c r="W12" s="221"/>
      <c r="X12" s="221"/>
      <c r="Y12" s="221"/>
      <c r="Z12" s="221"/>
      <c r="AA12" s="221"/>
      <c r="AB12" s="221"/>
      <c r="AC12" s="221" t="s">
        <v>95</v>
      </c>
      <c r="AD12" s="223" t="s">
        <v>2398</v>
      </c>
    </row>
    <row r="13" spans="1:30" s="19" customFormat="1" ht="20.100000000000001" customHeight="1">
      <c r="A13" s="221" t="s">
        <v>2296</v>
      </c>
      <c r="B13" s="221" t="s">
        <v>2379</v>
      </c>
      <c r="C13" s="221" t="s">
        <v>2399</v>
      </c>
      <c r="D13" s="221" t="s">
        <v>2400</v>
      </c>
      <c r="E13" s="221" t="s">
        <v>2401</v>
      </c>
      <c r="F13" s="221" t="s">
        <v>2402</v>
      </c>
      <c r="G13" s="221" t="s">
        <v>2403</v>
      </c>
      <c r="H13" s="221" t="s">
        <v>2404</v>
      </c>
      <c r="I13" s="221" t="s">
        <v>2405</v>
      </c>
      <c r="J13" s="221"/>
      <c r="K13" s="223" t="s">
        <v>1694</v>
      </c>
      <c r="L13" s="221"/>
      <c r="M13" s="221"/>
      <c r="N13" s="221"/>
      <c r="O13" s="221"/>
      <c r="P13" s="221"/>
      <c r="Q13" s="221"/>
      <c r="R13" s="221" t="s">
        <v>223</v>
      </c>
      <c r="S13" s="221" t="s">
        <v>2397</v>
      </c>
      <c r="T13" s="221"/>
      <c r="U13" s="221"/>
      <c r="V13" s="221"/>
      <c r="W13" s="221"/>
      <c r="X13" s="221"/>
      <c r="Y13" s="221"/>
      <c r="Z13" s="221"/>
      <c r="AA13" s="221" t="s">
        <v>95</v>
      </c>
      <c r="AB13" s="221" t="s">
        <v>2406</v>
      </c>
      <c r="AC13" s="221"/>
      <c r="AD13" s="221"/>
    </row>
    <row r="14" spans="1:30" s="19" customFormat="1" ht="20.100000000000001" customHeight="1">
      <c r="A14" s="221" t="s">
        <v>2296</v>
      </c>
      <c r="B14" s="221" t="s">
        <v>711</v>
      </c>
      <c r="C14" s="221" t="s">
        <v>2407</v>
      </c>
      <c r="D14" s="221" t="s">
        <v>2408</v>
      </c>
      <c r="E14" s="221" t="s">
        <v>2409</v>
      </c>
      <c r="F14" s="221" t="s">
        <v>2410</v>
      </c>
      <c r="G14" s="221" t="s">
        <v>2411</v>
      </c>
      <c r="H14" s="221" t="s">
        <v>2412</v>
      </c>
      <c r="I14" s="221" t="s">
        <v>2413</v>
      </c>
      <c r="J14" s="221" t="s">
        <v>2414</v>
      </c>
      <c r="K14" s="223" t="s">
        <v>2415</v>
      </c>
      <c r="L14" s="221"/>
      <c r="M14" s="221"/>
      <c r="N14" s="221"/>
      <c r="O14" s="221"/>
      <c r="P14" s="221"/>
      <c r="Q14" s="221"/>
      <c r="R14" s="221" t="s">
        <v>223</v>
      </c>
      <c r="S14" s="221" t="s">
        <v>2416</v>
      </c>
      <c r="T14" s="221"/>
      <c r="U14" s="221"/>
      <c r="V14" s="221"/>
      <c r="W14" s="221"/>
      <c r="X14" s="221"/>
      <c r="Y14" s="221"/>
      <c r="Z14" s="221"/>
      <c r="AA14" s="221"/>
      <c r="AB14" s="221"/>
      <c r="AC14" s="221"/>
      <c r="AD14" s="221"/>
    </row>
    <row r="15" spans="1:30" s="19" customFormat="1" ht="28.5">
      <c r="A15" s="221" t="s">
        <v>2296</v>
      </c>
      <c r="B15" s="221" t="s">
        <v>757</v>
      </c>
      <c r="C15" s="221" t="s">
        <v>2417</v>
      </c>
      <c r="D15" s="221" t="s">
        <v>2418</v>
      </c>
      <c r="E15" s="221" t="s">
        <v>2419</v>
      </c>
      <c r="F15" s="221" t="s">
        <v>2420</v>
      </c>
      <c r="G15" s="221" t="s">
        <v>2421</v>
      </c>
      <c r="H15" s="221" t="s">
        <v>2422</v>
      </c>
      <c r="I15" s="221" t="s">
        <v>2423</v>
      </c>
      <c r="J15" s="221" t="s">
        <v>2424</v>
      </c>
      <c r="K15" s="223" t="s">
        <v>2425</v>
      </c>
      <c r="L15" s="221"/>
      <c r="M15" s="221"/>
      <c r="N15" s="221"/>
      <c r="O15" s="221"/>
      <c r="P15" s="221"/>
      <c r="Q15" s="221"/>
      <c r="R15" s="221" t="s">
        <v>223</v>
      </c>
      <c r="S15" s="221" t="s">
        <v>2416</v>
      </c>
      <c r="T15" s="221"/>
      <c r="U15" s="221"/>
      <c r="V15" s="221"/>
      <c r="W15" s="221"/>
      <c r="X15" s="221"/>
      <c r="Y15" s="221"/>
      <c r="Z15" s="221"/>
      <c r="AA15" s="221"/>
      <c r="AB15" s="221"/>
      <c r="AC15" s="221" t="s">
        <v>95</v>
      </c>
      <c r="AD15" s="223" t="s">
        <v>2426</v>
      </c>
    </row>
    <row r="16" spans="1:30" s="19" customFormat="1" ht="71.25">
      <c r="A16" s="221" t="s">
        <v>2296</v>
      </c>
      <c r="B16" s="221" t="s">
        <v>954</v>
      </c>
      <c r="C16" s="221" t="s">
        <v>2427</v>
      </c>
      <c r="D16" s="221" t="s">
        <v>2428</v>
      </c>
      <c r="E16" s="221" t="s">
        <v>2429</v>
      </c>
      <c r="F16" s="221" t="s">
        <v>2430</v>
      </c>
      <c r="G16" s="221" t="s">
        <v>2431</v>
      </c>
      <c r="H16" s="221" t="s">
        <v>2432</v>
      </c>
      <c r="I16" s="221" t="s">
        <v>2433</v>
      </c>
      <c r="J16" s="221" t="s">
        <v>2434</v>
      </c>
      <c r="K16" s="223" t="s">
        <v>636</v>
      </c>
      <c r="L16" s="221" t="s">
        <v>2434</v>
      </c>
      <c r="M16" s="221"/>
      <c r="N16" s="221"/>
      <c r="O16" s="221"/>
      <c r="P16" s="221"/>
      <c r="Q16" s="221"/>
      <c r="R16" s="221" t="s">
        <v>223</v>
      </c>
      <c r="S16" s="221" t="s">
        <v>2416</v>
      </c>
      <c r="T16" s="221" t="s">
        <v>2435</v>
      </c>
      <c r="U16" s="221" t="s">
        <v>95</v>
      </c>
      <c r="V16" s="223" t="s">
        <v>2436</v>
      </c>
      <c r="W16" s="221"/>
      <c r="X16" s="221"/>
      <c r="Y16" s="221"/>
      <c r="Z16" s="221"/>
      <c r="AA16" s="221" t="s">
        <v>95</v>
      </c>
      <c r="AB16" s="223" t="s">
        <v>2437</v>
      </c>
      <c r="AC16" s="221" t="s">
        <v>95</v>
      </c>
      <c r="AD16" s="223" t="s">
        <v>2438</v>
      </c>
    </row>
    <row r="17" spans="1:30" s="19" customFormat="1" ht="20.100000000000001" customHeight="1">
      <c r="A17" s="221" t="s">
        <v>2296</v>
      </c>
      <c r="B17" s="221" t="s">
        <v>757</v>
      </c>
      <c r="C17" s="221" t="s">
        <v>2439</v>
      </c>
      <c r="D17" s="221" t="s">
        <v>2440</v>
      </c>
      <c r="E17" s="221" t="s">
        <v>2441</v>
      </c>
      <c r="F17" s="221" t="s">
        <v>2442</v>
      </c>
      <c r="G17" s="221" t="s">
        <v>2443</v>
      </c>
      <c r="H17" s="221" t="s">
        <v>2444</v>
      </c>
      <c r="I17" s="221" t="s">
        <v>2445</v>
      </c>
      <c r="J17" s="221"/>
      <c r="K17" s="223" t="s">
        <v>2415</v>
      </c>
      <c r="L17" s="221"/>
      <c r="M17" s="221"/>
      <c r="N17" s="221"/>
      <c r="O17" s="221"/>
      <c r="P17" s="221"/>
      <c r="Q17" s="221"/>
      <c r="R17" s="221" t="s">
        <v>223</v>
      </c>
      <c r="S17" s="221" t="s">
        <v>2416</v>
      </c>
      <c r="T17" s="221"/>
      <c r="U17" s="221"/>
      <c r="V17" s="221"/>
      <c r="W17" s="221"/>
      <c r="X17" s="221"/>
      <c r="Y17" s="221"/>
      <c r="Z17" s="221"/>
      <c r="AA17" s="221"/>
      <c r="AB17" s="221"/>
      <c r="AC17" s="221"/>
      <c r="AD17" s="221"/>
    </row>
    <row r="18" spans="1:30" s="19" customFormat="1" ht="57">
      <c r="A18" s="221" t="s">
        <v>2296</v>
      </c>
      <c r="B18" s="221" t="s">
        <v>925</v>
      </c>
      <c r="C18" s="221" t="s">
        <v>2446</v>
      </c>
      <c r="D18" s="221" t="s">
        <v>2447</v>
      </c>
      <c r="E18" s="221" t="s">
        <v>2448</v>
      </c>
      <c r="F18" s="221" t="s">
        <v>2449</v>
      </c>
      <c r="G18" s="221" t="s">
        <v>2450</v>
      </c>
      <c r="H18" s="221" t="s">
        <v>2451</v>
      </c>
      <c r="I18" s="221" t="s">
        <v>2452</v>
      </c>
      <c r="J18" s="221" t="s">
        <v>2453</v>
      </c>
      <c r="K18" s="223" t="s">
        <v>2454</v>
      </c>
      <c r="L18" s="223" t="s">
        <v>422</v>
      </c>
      <c r="M18" s="221"/>
      <c r="N18" s="221"/>
      <c r="O18" s="221"/>
      <c r="P18" s="221"/>
      <c r="Q18" s="221"/>
      <c r="R18" s="221" t="s">
        <v>182</v>
      </c>
      <c r="S18" s="221" t="s">
        <v>98</v>
      </c>
      <c r="T18" s="221" t="s">
        <v>99</v>
      </c>
      <c r="U18" s="221"/>
      <c r="V18" s="221"/>
      <c r="W18" s="221"/>
      <c r="X18" s="221"/>
      <c r="Y18" s="221"/>
      <c r="Z18" s="221"/>
      <c r="AA18" s="221"/>
      <c r="AB18" s="221"/>
      <c r="AC18" s="221"/>
      <c r="AD18" s="221"/>
    </row>
    <row r="19" spans="1:30" s="116" customFormat="1" ht="57">
      <c r="A19" s="226" t="s">
        <v>2296</v>
      </c>
      <c r="B19" s="226" t="s">
        <v>996</v>
      </c>
      <c r="C19" s="226" t="s">
        <v>2455</v>
      </c>
      <c r="D19" s="226" t="s">
        <v>2456</v>
      </c>
      <c r="E19" s="226" t="s">
        <v>2457</v>
      </c>
      <c r="F19" s="226" t="s">
        <v>2458</v>
      </c>
      <c r="G19" s="226" t="s">
        <v>2459</v>
      </c>
      <c r="H19" s="226" t="s">
        <v>2460</v>
      </c>
      <c r="I19" s="226" t="s">
        <v>2461</v>
      </c>
      <c r="J19" s="226" t="s">
        <v>2462</v>
      </c>
      <c r="K19" s="228" t="s">
        <v>2463</v>
      </c>
      <c r="L19" s="228" t="s">
        <v>422</v>
      </c>
      <c r="M19" s="226"/>
      <c r="N19" s="226"/>
      <c r="O19" s="226" t="s">
        <v>95</v>
      </c>
      <c r="P19" s="226"/>
      <c r="Q19" s="226"/>
      <c r="R19" s="226" t="s">
        <v>223</v>
      </c>
      <c r="S19" s="226" t="s">
        <v>2307</v>
      </c>
      <c r="T19" s="226" t="s">
        <v>2464</v>
      </c>
      <c r="U19" s="226"/>
      <c r="V19" s="226"/>
      <c r="W19" s="226"/>
      <c r="X19" s="226"/>
      <c r="Y19" s="226"/>
      <c r="Z19" s="226"/>
      <c r="AA19" s="226" t="s">
        <v>95</v>
      </c>
      <c r="AB19" s="226"/>
      <c r="AC19" s="226" t="s">
        <v>95</v>
      </c>
      <c r="AD19" s="228" t="s">
        <v>2465</v>
      </c>
    </row>
    <row r="20" spans="1:30" s="19" customFormat="1" ht="20.100000000000001" customHeight="1">
      <c r="A20" s="221" t="s">
        <v>2296</v>
      </c>
      <c r="B20" s="221" t="s">
        <v>711</v>
      </c>
      <c r="C20" s="221" t="s">
        <v>2466</v>
      </c>
      <c r="D20" s="221" t="s">
        <v>2467</v>
      </c>
      <c r="E20" s="221" t="s">
        <v>2468</v>
      </c>
      <c r="F20" s="221" t="s">
        <v>2469</v>
      </c>
      <c r="G20" s="221" t="s">
        <v>2470</v>
      </c>
      <c r="H20" s="221" t="s">
        <v>2471</v>
      </c>
      <c r="I20" s="221" t="s">
        <v>2472</v>
      </c>
      <c r="J20" s="221" t="s">
        <v>2473</v>
      </c>
      <c r="K20" s="223" t="s">
        <v>2474</v>
      </c>
      <c r="L20" s="221"/>
      <c r="M20" s="221"/>
      <c r="N20" s="221"/>
      <c r="O20" s="221"/>
      <c r="P20" s="221"/>
      <c r="Q20" s="221"/>
      <c r="R20" s="221" t="s">
        <v>223</v>
      </c>
      <c r="S20" s="221" t="s">
        <v>2475</v>
      </c>
      <c r="T20" s="221"/>
      <c r="U20" s="221"/>
      <c r="V20" s="221"/>
      <c r="W20" s="221"/>
      <c r="X20" s="221"/>
      <c r="Y20" s="221" t="s">
        <v>95</v>
      </c>
      <c r="Z20" s="221" t="s">
        <v>2476</v>
      </c>
      <c r="AA20" s="221"/>
      <c r="AB20" s="221"/>
      <c r="AC20" s="221"/>
      <c r="AD20" s="221"/>
    </row>
    <row r="21" spans="1:30" s="19" customFormat="1" ht="20.100000000000001" customHeight="1">
      <c r="A21" s="221" t="s">
        <v>2296</v>
      </c>
      <c r="B21" s="221" t="s">
        <v>925</v>
      </c>
      <c r="C21" s="221" t="s">
        <v>2477</v>
      </c>
      <c r="D21" s="221" t="s">
        <v>2478</v>
      </c>
      <c r="E21" s="221" t="s">
        <v>2479</v>
      </c>
      <c r="F21" s="221" t="s">
        <v>2480</v>
      </c>
      <c r="G21" s="221" t="s">
        <v>2481</v>
      </c>
      <c r="H21" s="221" t="s">
        <v>2482</v>
      </c>
      <c r="I21" s="221" t="s">
        <v>2483</v>
      </c>
      <c r="J21" s="221" t="s">
        <v>2484</v>
      </c>
      <c r="K21" s="223" t="s">
        <v>2485</v>
      </c>
      <c r="L21" s="221" t="s">
        <v>1614</v>
      </c>
      <c r="M21" s="221"/>
      <c r="N21" s="221" t="s">
        <v>95</v>
      </c>
      <c r="O21" s="221"/>
      <c r="P21" s="221"/>
      <c r="Q21" s="221"/>
      <c r="R21" s="221" t="s">
        <v>223</v>
      </c>
      <c r="S21" s="221" t="s">
        <v>2307</v>
      </c>
      <c r="T21" s="221" t="s">
        <v>2235</v>
      </c>
      <c r="U21" s="221"/>
      <c r="V21" s="221"/>
      <c r="W21" s="221"/>
      <c r="X21" s="221"/>
      <c r="Y21" s="221"/>
      <c r="Z21" s="221"/>
      <c r="AA21" s="221"/>
      <c r="AB21" s="221"/>
      <c r="AC21" s="221"/>
      <c r="AD21" s="221"/>
    </row>
    <row r="22" spans="1:30" s="19" customFormat="1" ht="20.100000000000001" customHeight="1">
      <c r="A22" s="221" t="s">
        <v>2296</v>
      </c>
      <c r="B22" s="221" t="s">
        <v>849</v>
      </c>
      <c r="C22" s="221" t="s">
        <v>2486</v>
      </c>
      <c r="D22" s="221" t="s">
        <v>2487</v>
      </c>
      <c r="E22" s="221" t="s">
        <v>2488</v>
      </c>
      <c r="F22" s="221" t="s">
        <v>2489</v>
      </c>
      <c r="G22" s="221" t="s">
        <v>2490</v>
      </c>
      <c r="H22" s="221" t="s">
        <v>2491</v>
      </c>
      <c r="I22" s="226" t="s">
        <v>2492</v>
      </c>
      <c r="J22" s="226" t="s">
        <v>2493</v>
      </c>
      <c r="K22" s="228" t="s">
        <v>2494</v>
      </c>
      <c r="L22" s="226" t="s">
        <v>1955</v>
      </c>
      <c r="M22" s="226"/>
      <c r="N22" s="221"/>
      <c r="O22" s="221"/>
      <c r="P22" s="221"/>
      <c r="Q22" s="221"/>
      <c r="R22" s="221" t="s">
        <v>223</v>
      </c>
      <c r="S22" s="221" t="s">
        <v>1294</v>
      </c>
      <c r="T22" s="221" t="s">
        <v>1295</v>
      </c>
      <c r="U22" s="221"/>
      <c r="V22" s="221"/>
      <c r="W22" s="221"/>
      <c r="X22" s="221"/>
      <c r="Y22" s="221"/>
      <c r="Z22" s="221"/>
      <c r="AA22" s="221"/>
      <c r="AB22" s="221"/>
      <c r="AC22" s="221"/>
      <c r="AD22" s="221"/>
    </row>
    <row r="23" spans="1:30" s="19" customFormat="1" ht="20.100000000000001" customHeight="1">
      <c r="A23" s="221" t="s">
        <v>2296</v>
      </c>
      <c r="B23" s="221" t="s">
        <v>757</v>
      </c>
      <c r="C23" s="221" t="s">
        <v>2495</v>
      </c>
      <c r="D23" s="221" t="s">
        <v>2496</v>
      </c>
      <c r="E23" s="221" t="s">
        <v>2497</v>
      </c>
      <c r="F23" s="221" t="s">
        <v>2498</v>
      </c>
      <c r="G23" s="221" t="s">
        <v>2499</v>
      </c>
      <c r="H23" s="221" t="s">
        <v>2500</v>
      </c>
      <c r="I23" s="221" t="s">
        <v>2501</v>
      </c>
      <c r="J23" s="221" t="s">
        <v>2502</v>
      </c>
      <c r="K23" s="223" t="s">
        <v>1694</v>
      </c>
      <c r="L23" s="221" t="s">
        <v>422</v>
      </c>
      <c r="M23" s="221"/>
      <c r="N23" s="221"/>
      <c r="O23" s="221"/>
      <c r="P23" s="221"/>
      <c r="Q23" s="221"/>
      <c r="R23" s="221" t="s">
        <v>223</v>
      </c>
      <c r="S23" s="221" t="s">
        <v>1241</v>
      </c>
      <c r="T23" s="221"/>
      <c r="U23" s="221"/>
      <c r="V23" s="221"/>
      <c r="W23" s="221"/>
      <c r="X23" s="221"/>
      <c r="Y23" s="221"/>
      <c r="Z23" s="221"/>
      <c r="AA23" s="221" t="s">
        <v>95</v>
      </c>
      <c r="AB23" s="221" t="s">
        <v>2503</v>
      </c>
      <c r="AC23" s="221"/>
      <c r="AD23" s="221"/>
    </row>
    <row r="24" spans="1:30" s="19" customFormat="1" ht="28.5">
      <c r="A24" s="221" t="s">
        <v>2296</v>
      </c>
      <c r="B24" s="226" t="s">
        <v>954</v>
      </c>
      <c r="C24" s="226" t="s">
        <v>2504</v>
      </c>
      <c r="D24" s="226" t="s">
        <v>2505</v>
      </c>
      <c r="E24" s="226" t="s">
        <v>2506</v>
      </c>
      <c r="F24" s="226" t="s">
        <v>2507</v>
      </c>
      <c r="G24" s="226" t="s">
        <v>2508</v>
      </c>
      <c r="H24" s="226" t="s">
        <v>2509</v>
      </c>
      <c r="I24" s="226" t="s">
        <v>2510</v>
      </c>
      <c r="J24" s="226" t="s">
        <v>2511</v>
      </c>
      <c r="K24" s="228" t="s">
        <v>2512</v>
      </c>
      <c r="L24" s="226"/>
      <c r="M24" s="226"/>
      <c r="N24" s="226" t="s">
        <v>95</v>
      </c>
      <c r="O24" s="226"/>
      <c r="P24" s="226"/>
      <c r="Q24" s="226"/>
      <c r="R24" s="226" t="s">
        <v>223</v>
      </c>
      <c r="S24" s="226" t="s">
        <v>98</v>
      </c>
      <c r="T24" s="226" t="s">
        <v>99</v>
      </c>
      <c r="U24" s="226"/>
      <c r="V24" s="226"/>
      <c r="W24" s="226"/>
      <c r="X24" s="226"/>
      <c r="Y24" s="226"/>
      <c r="Z24" s="226"/>
      <c r="AA24" s="226"/>
      <c r="AB24" s="226"/>
      <c r="AC24" s="226" t="s">
        <v>95</v>
      </c>
      <c r="AD24" s="228" t="s">
        <v>2308</v>
      </c>
    </row>
    <row r="25" spans="1:30" s="19" customFormat="1" ht="20.25" customHeight="1">
      <c r="A25" s="221" t="s">
        <v>2296</v>
      </c>
      <c r="B25" s="221" t="s">
        <v>2379</v>
      </c>
      <c r="C25" s="221" t="s">
        <v>2513</v>
      </c>
      <c r="D25" s="221" t="s">
        <v>2514</v>
      </c>
      <c r="E25" s="221" t="s">
        <v>2515</v>
      </c>
      <c r="F25" s="221" t="s">
        <v>2516</v>
      </c>
      <c r="G25" s="221" t="s">
        <v>2517</v>
      </c>
      <c r="H25" s="221" t="s">
        <v>2518</v>
      </c>
      <c r="I25" s="221" t="s">
        <v>2519</v>
      </c>
      <c r="J25" s="221"/>
      <c r="K25" s="223" t="s">
        <v>2520</v>
      </c>
      <c r="L25" s="221"/>
      <c r="M25" s="221"/>
      <c r="N25" s="221"/>
      <c r="O25" s="221"/>
      <c r="P25" s="221"/>
      <c r="Q25" s="221"/>
      <c r="R25" s="221" t="s">
        <v>223</v>
      </c>
      <c r="S25" s="221" t="s">
        <v>2416</v>
      </c>
      <c r="T25" s="221"/>
      <c r="U25" s="221"/>
      <c r="V25" s="221"/>
      <c r="W25" s="221"/>
      <c r="X25" s="221"/>
      <c r="Y25" s="221"/>
      <c r="Z25" s="221"/>
      <c r="AA25" s="221"/>
      <c r="AC25" s="221"/>
      <c r="AD25" s="221"/>
    </row>
    <row r="26" spans="1:30" s="19" customFormat="1" ht="28.5" customHeight="1">
      <c r="A26" s="221" t="s">
        <v>2296</v>
      </c>
      <c r="B26" s="221" t="s">
        <v>711</v>
      </c>
      <c r="C26" s="221" t="s">
        <v>2521</v>
      </c>
      <c r="D26" s="221" t="s">
        <v>2522</v>
      </c>
      <c r="E26" s="221" t="s">
        <v>2523</v>
      </c>
      <c r="F26" s="221" t="s">
        <v>2524</v>
      </c>
      <c r="G26" s="221" t="s">
        <v>2525</v>
      </c>
      <c r="H26" s="221" t="s">
        <v>2526</v>
      </c>
      <c r="I26" s="221" t="s">
        <v>2527</v>
      </c>
      <c r="J26" s="221" t="s">
        <v>2528</v>
      </c>
      <c r="K26" s="223" t="s">
        <v>247</v>
      </c>
      <c r="L26" s="221" t="s">
        <v>2529</v>
      </c>
      <c r="M26" s="221"/>
      <c r="N26" s="221"/>
      <c r="O26" s="221"/>
      <c r="P26" s="221"/>
      <c r="Q26" s="221"/>
      <c r="R26" s="221" t="s">
        <v>97</v>
      </c>
      <c r="S26" s="221" t="s">
        <v>2234</v>
      </c>
      <c r="T26" s="221" t="s">
        <v>2435</v>
      </c>
      <c r="U26" s="221"/>
      <c r="V26" s="221"/>
      <c r="W26" s="221"/>
      <c r="X26" s="221"/>
      <c r="Y26" s="221"/>
      <c r="Z26" s="221"/>
      <c r="AA26" s="221"/>
      <c r="AB26" s="221"/>
      <c r="AC26" s="221"/>
      <c r="AD26" s="223" t="s">
        <v>2530</v>
      </c>
    </row>
    <row r="27" spans="1:30" s="19" customFormat="1" ht="71.25">
      <c r="A27" s="221" t="s">
        <v>2296</v>
      </c>
      <c r="B27" s="221" t="s">
        <v>2379</v>
      </c>
      <c r="C27" s="221" t="s">
        <v>2531</v>
      </c>
      <c r="D27" s="221" t="s">
        <v>2532</v>
      </c>
      <c r="E27" s="221" t="s">
        <v>2533</v>
      </c>
      <c r="F27" s="221" t="s">
        <v>2534</v>
      </c>
      <c r="G27" s="221" t="s">
        <v>2535</v>
      </c>
      <c r="H27" s="221" t="s">
        <v>2536</v>
      </c>
      <c r="I27" s="221" t="s">
        <v>2537</v>
      </c>
      <c r="J27" s="221" t="s">
        <v>2538</v>
      </c>
      <c r="K27" s="223" t="s">
        <v>2539</v>
      </c>
      <c r="L27" s="223" t="s">
        <v>2529</v>
      </c>
      <c r="M27" s="221"/>
      <c r="N27" s="221" t="s">
        <v>95</v>
      </c>
      <c r="O27" s="221"/>
      <c r="P27" s="221"/>
      <c r="Q27" s="221"/>
      <c r="R27" s="221" t="s">
        <v>223</v>
      </c>
      <c r="S27" s="221" t="s">
        <v>2416</v>
      </c>
      <c r="T27" s="221" t="s">
        <v>2435</v>
      </c>
      <c r="U27" s="221"/>
      <c r="V27" s="221"/>
      <c r="W27" s="221"/>
      <c r="X27" s="221"/>
      <c r="Y27" s="221"/>
      <c r="Z27" s="221"/>
      <c r="AA27" s="221"/>
      <c r="AB27" s="221"/>
      <c r="AC27" s="221"/>
      <c r="AD27" s="221"/>
    </row>
    <row r="28" spans="1:30" s="19" customFormat="1" ht="42.75">
      <c r="A28" s="221" t="s">
        <v>2296</v>
      </c>
      <c r="B28" s="221" t="s">
        <v>890</v>
      </c>
      <c r="C28" s="221" t="s">
        <v>2540</v>
      </c>
      <c r="D28" s="221" t="s">
        <v>2541</v>
      </c>
      <c r="E28" s="221" t="s">
        <v>2542</v>
      </c>
      <c r="F28" s="221" t="s">
        <v>2543</v>
      </c>
      <c r="G28" s="221" t="s">
        <v>2544</v>
      </c>
      <c r="H28" s="221" t="s">
        <v>2545</v>
      </c>
      <c r="I28" s="221" t="s">
        <v>2546</v>
      </c>
      <c r="J28" s="221" t="s">
        <v>2547</v>
      </c>
      <c r="K28" s="223" t="s">
        <v>2548</v>
      </c>
      <c r="L28" s="246" t="s">
        <v>2549</v>
      </c>
      <c r="M28" s="221"/>
      <c r="N28" s="221"/>
      <c r="O28" s="221"/>
      <c r="P28" s="221"/>
      <c r="Q28" s="221"/>
      <c r="R28" s="221" t="s">
        <v>223</v>
      </c>
      <c r="S28" s="221" t="s">
        <v>98</v>
      </c>
      <c r="T28" s="221" t="s">
        <v>99</v>
      </c>
      <c r="U28" s="221"/>
      <c r="V28" s="221"/>
      <c r="W28" s="221"/>
      <c r="X28" s="221"/>
      <c r="Y28" s="221"/>
      <c r="Z28" s="221"/>
      <c r="AA28" s="221" t="s">
        <v>95</v>
      </c>
      <c r="AB28" s="221"/>
      <c r="AC28" s="221"/>
      <c r="AD28" s="223" t="s">
        <v>2550</v>
      </c>
    </row>
    <row r="29" spans="1:30" s="19" customFormat="1" ht="213.75">
      <c r="A29" s="221" t="s">
        <v>2296</v>
      </c>
      <c r="B29" s="221" t="s">
        <v>2389</v>
      </c>
      <c r="C29" s="221" t="s">
        <v>2551</v>
      </c>
      <c r="D29" s="221" t="s">
        <v>2552</v>
      </c>
      <c r="E29" s="221" t="s">
        <v>2553</v>
      </c>
      <c r="F29" s="221" t="s">
        <v>2554</v>
      </c>
      <c r="G29" s="221" t="s">
        <v>2555</v>
      </c>
      <c r="H29" s="221" t="s">
        <v>2556</v>
      </c>
      <c r="I29" s="221" t="s">
        <v>2557</v>
      </c>
      <c r="J29" s="221" t="s">
        <v>2558</v>
      </c>
      <c r="K29" s="223" t="s">
        <v>2559</v>
      </c>
      <c r="L29" s="246" t="s">
        <v>2560</v>
      </c>
      <c r="M29" s="223" t="s">
        <v>2561</v>
      </c>
      <c r="N29" s="221" t="s">
        <v>95</v>
      </c>
      <c r="O29" s="221"/>
      <c r="P29" s="221"/>
      <c r="Q29" s="221"/>
      <c r="R29" s="221" t="s">
        <v>182</v>
      </c>
      <c r="S29" s="221" t="s">
        <v>2267</v>
      </c>
      <c r="T29" s="221" t="s">
        <v>99</v>
      </c>
      <c r="U29" s="221"/>
      <c r="V29" s="221"/>
      <c r="W29" s="221"/>
      <c r="X29" s="221"/>
      <c r="Y29" s="221"/>
      <c r="Z29" s="221"/>
      <c r="AA29" s="221"/>
      <c r="AB29" s="221"/>
      <c r="AC29" s="221" t="s">
        <v>95</v>
      </c>
      <c r="AD29" s="221" t="s">
        <v>2562</v>
      </c>
    </row>
    <row r="30" spans="1:30" s="19" customFormat="1" ht="57">
      <c r="A30" s="221" t="s">
        <v>2296</v>
      </c>
      <c r="B30" s="221" t="s">
        <v>996</v>
      </c>
      <c r="C30" s="221" t="s">
        <v>2563</v>
      </c>
      <c r="D30" s="221" t="s">
        <v>2564</v>
      </c>
      <c r="E30" s="221" t="s">
        <v>2565</v>
      </c>
      <c r="F30" s="221" t="s">
        <v>2566</v>
      </c>
      <c r="G30" s="221" t="s">
        <v>2567</v>
      </c>
      <c r="H30" s="221" t="s">
        <v>2568</v>
      </c>
      <c r="I30" s="221" t="s">
        <v>2569</v>
      </c>
      <c r="J30" s="221" t="s">
        <v>2570</v>
      </c>
      <c r="K30" s="223" t="s">
        <v>2571</v>
      </c>
      <c r="L30" s="246" t="s">
        <v>2572</v>
      </c>
      <c r="M30" s="221"/>
      <c r="N30" s="221" t="s">
        <v>95</v>
      </c>
      <c r="O30" s="221"/>
      <c r="P30" s="221"/>
      <c r="Q30" s="221"/>
      <c r="R30" s="221" t="s">
        <v>1059</v>
      </c>
      <c r="S30" s="221" t="s">
        <v>2267</v>
      </c>
      <c r="T30" s="221" t="s">
        <v>99</v>
      </c>
      <c r="U30" s="221"/>
      <c r="V30" s="221"/>
      <c r="W30" s="221"/>
      <c r="X30" s="221"/>
      <c r="Y30" s="221"/>
      <c r="Z30" s="221"/>
      <c r="AA30" s="221"/>
      <c r="AB30" s="221"/>
      <c r="AC30" s="221"/>
      <c r="AD30" s="221"/>
    </row>
    <row r="31" spans="1:30" s="19" customFormat="1" ht="20.25" customHeight="1">
      <c r="A31" s="221" t="s">
        <v>2296</v>
      </c>
      <c r="B31" s="221" t="s">
        <v>2379</v>
      </c>
      <c r="C31" s="221" t="s">
        <v>2573</v>
      </c>
      <c r="D31" s="221" t="s">
        <v>2574</v>
      </c>
      <c r="E31" s="221" t="s">
        <v>2575</v>
      </c>
      <c r="F31" s="221" t="s">
        <v>2576</v>
      </c>
      <c r="G31" s="221" t="s">
        <v>2577</v>
      </c>
      <c r="H31" s="221" t="s">
        <v>2578</v>
      </c>
      <c r="I31" s="221" t="s">
        <v>2579</v>
      </c>
      <c r="J31" s="221" t="s">
        <v>2580</v>
      </c>
      <c r="K31" s="223" t="s">
        <v>2581</v>
      </c>
      <c r="L31" s="221"/>
      <c r="M31" s="221"/>
      <c r="N31" s="221"/>
      <c r="O31" s="221"/>
      <c r="P31" s="221"/>
      <c r="Q31" s="221"/>
      <c r="R31" s="221" t="s">
        <v>223</v>
      </c>
      <c r="S31" s="221" t="s">
        <v>2416</v>
      </c>
      <c r="T31" s="221" t="s">
        <v>1092</v>
      </c>
      <c r="U31" s="221"/>
      <c r="V31" s="221"/>
      <c r="W31" s="221"/>
      <c r="X31" s="221"/>
      <c r="Y31" s="221" t="s">
        <v>95</v>
      </c>
      <c r="Z31" s="221" t="s">
        <v>339</v>
      </c>
      <c r="AA31" s="221"/>
      <c r="AB31" s="221"/>
      <c r="AC31" s="221"/>
      <c r="AD31" s="221"/>
    </row>
    <row r="32" spans="1:30" s="19" customFormat="1" ht="20.25" customHeight="1">
      <c r="A32" s="221" t="s">
        <v>2296</v>
      </c>
      <c r="B32" s="221" t="s">
        <v>711</v>
      </c>
      <c r="C32" s="221" t="s">
        <v>2582</v>
      </c>
      <c r="D32" s="221" t="s">
        <v>2583</v>
      </c>
      <c r="E32" s="221" t="s">
        <v>2409</v>
      </c>
      <c r="F32" s="221" t="s">
        <v>2584</v>
      </c>
      <c r="G32" s="221" t="s">
        <v>2585</v>
      </c>
      <c r="H32" s="221" t="s">
        <v>2586</v>
      </c>
      <c r="I32" s="221" t="s">
        <v>2587</v>
      </c>
      <c r="J32" s="221" t="s">
        <v>2588</v>
      </c>
      <c r="K32" s="223" t="s">
        <v>2589</v>
      </c>
      <c r="L32" s="221"/>
      <c r="M32" s="221"/>
      <c r="N32" s="221"/>
      <c r="O32" s="221"/>
      <c r="P32" s="221"/>
      <c r="Q32" s="221"/>
      <c r="R32" s="221" t="s">
        <v>223</v>
      </c>
      <c r="S32" s="221" t="s">
        <v>2416</v>
      </c>
      <c r="T32" s="221" t="s">
        <v>2435</v>
      </c>
      <c r="U32" s="221"/>
      <c r="V32" s="221"/>
      <c r="W32" s="221"/>
      <c r="X32" s="221"/>
      <c r="Y32" s="221"/>
      <c r="Z32" s="221"/>
      <c r="AA32" s="221"/>
      <c r="AB32" s="221"/>
      <c r="AC32" s="221"/>
      <c r="AD32" s="221"/>
    </row>
    <row r="33" spans="1:30" s="19" customFormat="1" ht="20.25" customHeight="1">
      <c r="A33" s="221" t="s">
        <v>2296</v>
      </c>
      <c r="B33" s="226" t="s">
        <v>954</v>
      </c>
      <c r="C33" s="221" t="s">
        <v>2590</v>
      </c>
      <c r="D33" s="221" t="s">
        <v>2591</v>
      </c>
      <c r="E33" s="221" t="s">
        <v>2592</v>
      </c>
      <c r="F33" s="221" t="s">
        <v>2593</v>
      </c>
      <c r="G33" s="221" t="s">
        <v>2594</v>
      </c>
      <c r="H33" s="221" t="s">
        <v>2595</v>
      </c>
      <c r="I33" s="221" t="s">
        <v>2596</v>
      </c>
      <c r="J33" s="221" t="s">
        <v>2597</v>
      </c>
      <c r="K33" s="223" t="s">
        <v>2598</v>
      </c>
      <c r="L33" s="221" t="s">
        <v>2599</v>
      </c>
      <c r="M33" s="221"/>
      <c r="N33" s="221"/>
      <c r="O33" s="221"/>
      <c r="P33" s="221"/>
      <c r="Q33" s="221"/>
      <c r="R33" s="221" t="s">
        <v>182</v>
      </c>
      <c r="S33" s="221" t="s">
        <v>2267</v>
      </c>
      <c r="T33" s="221" t="s">
        <v>99</v>
      </c>
      <c r="U33" s="221"/>
      <c r="V33" s="221"/>
      <c r="W33" s="221"/>
      <c r="X33" s="221"/>
      <c r="Y33" s="221"/>
      <c r="Z33" s="221"/>
      <c r="AA33" s="221"/>
      <c r="AB33" s="221"/>
      <c r="AC33" s="221"/>
      <c r="AD33" s="221"/>
    </row>
    <row r="34" spans="1:30" s="19" customFormat="1" ht="114">
      <c r="A34" s="221" t="s">
        <v>2296</v>
      </c>
      <c r="B34" s="226" t="s">
        <v>954</v>
      </c>
      <c r="C34" s="221" t="s">
        <v>2600</v>
      </c>
      <c r="D34" s="221" t="s">
        <v>2601</v>
      </c>
      <c r="E34" s="221" t="s">
        <v>2602</v>
      </c>
      <c r="F34" s="221" t="s">
        <v>2603</v>
      </c>
      <c r="G34" s="221" t="s">
        <v>2604</v>
      </c>
      <c r="H34" s="221" t="s">
        <v>2605</v>
      </c>
      <c r="I34" s="221" t="s">
        <v>2606</v>
      </c>
      <c r="J34" s="221" t="s">
        <v>2607</v>
      </c>
      <c r="K34" s="223" t="s">
        <v>2608</v>
      </c>
      <c r="L34" s="221" t="s">
        <v>2434</v>
      </c>
      <c r="M34" s="221"/>
      <c r="N34" s="221"/>
      <c r="O34" s="221"/>
      <c r="P34" s="221"/>
      <c r="Q34" s="221"/>
      <c r="R34" s="221" t="s">
        <v>223</v>
      </c>
      <c r="S34" s="221" t="s">
        <v>2416</v>
      </c>
      <c r="T34" s="221"/>
      <c r="U34" s="221" t="s">
        <v>95</v>
      </c>
      <c r="V34" s="223" t="s">
        <v>2609</v>
      </c>
      <c r="W34" s="221"/>
      <c r="X34" s="221"/>
      <c r="Y34" s="221" t="s">
        <v>95</v>
      </c>
      <c r="Z34" s="223" t="s">
        <v>2609</v>
      </c>
      <c r="AA34" s="221"/>
      <c r="AB34" s="221"/>
      <c r="AC34" s="221"/>
      <c r="AD34" s="221"/>
    </row>
    <row r="35" spans="1:30" s="19" customFormat="1" ht="128.25">
      <c r="A35" s="221" t="s">
        <v>2296</v>
      </c>
      <c r="B35" s="226" t="s">
        <v>954</v>
      </c>
      <c r="C35" s="221" t="s">
        <v>2610</v>
      </c>
      <c r="D35" s="221" t="s">
        <v>2611</v>
      </c>
      <c r="E35" s="221" t="s">
        <v>2612</v>
      </c>
      <c r="F35" s="221" t="s">
        <v>2613</v>
      </c>
      <c r="G35" s="221" t="s">
        <v>2614</v>
      </c>
      <c r="H35" s="221" t="s">
        <v>2615</v>
      </c>
      <c r="I35" s="221" t="s">
        <v>2616</v>
      </c>
      <c r="J35" s="221" t="s">
        <v>2434</v>
      </c>
      <c r="K35" s="223" t="s">
        <v>2617</v>
      </c>
      <c r="L35" s="221" t="s">
        <v>2434</v>
      </c>
      <c r="M35" s="221"/>
      <c r="N35" s="221"/>
      <c r="O35" s="221"/>
      <c r="P35" s="221"/>
      <c r="Q35" s="221"/>
      <c r="R35" s="221" t="s">
        <v>223</v>
      </c>
      <c r="S35" s="221" t="s">
        <v>2397</v>
      </c>
      <c r="T35" s="221"/>
      <c r="U35" s="221" t="s">
        <v>95</v>
      </c>
      <c r="V35" s="223" t="s">
        <v>2618</v>
      </c>
      <c r="W35" s="221" t="s">
        <v>95</v>
      </c>
      <c r="X35" s="223" t="s">
        <v>2618</v>
      </c>
      <c r="Y35" s="221" t="s">
        <v>95</v>
      </c>
      <c r="Z35" s="223" t="s">
        <v>2618</v>
      </c>
      <c r="AA35" s="221" t="s">
        <v>95</v>
      </c>
      <c r="AB35" s="223" t="s">
        <v>2618</v>
      </c>
      <c r="AC35" s="221" t="s">
        <v>95</v>
      </c>
      <c r="AD35" s="223" t="s">
        <v>2618</v>
      </c>
    </row>
    <row r="36" spans="1:30" s="19" customFormat="1" ht="57">
      <c r="A36" s="221" t="s">
        <v>2296</v>
      </c>
      <c r="B36" s="221" t="s">
        <v>2389</v>
      </c>
      <c r="C36" s="221" t="s">
        <v>2619</v>
      </c>
      <c r="D36" s="221" t="s">
        <v>2620</v>
      </c>
      <c r="E36" s="221" t="s">
        <v>2621</v>
      </c>
      <c r="F36" s="221" t="s">
        <v>2622</v>
      </c>
      <c r="G36" s="221" t="s">
        <v>2623</v>
      </c>
      <c r="H36" s="221" t="s">
        <v>2624</v>
      </c>
      <c r="I36" s="221" t="s">
        <v>2625</v>
      </c>
      <c r="J36" s="221" t="s">
        <v>2626</v>
      </c>
      <c r="K36" s="223" t="s">
        <v>2627</v>
      </c>
      <c r="L36" s="221"/>
      <c r="M36" s="221"/>
      <c r="N36" s="221"/>
      <c r="O36" s="221"/>
      <c r="P36" s="221"/>
      <c r="Q36" s="221"/>
      <c r="R36" s="221" t="s">
        <v>223</v>
      </c>
      <c r="S36" s="221" t="s">
        <v>2416</v>
      </c>
      <c r="T36" s="221"/>
      <c r="U36" s="221"/>
      <c r="V36" s="221"/>
      <c r="W36" s="221"/>
      <c r="X36" s="221"/>
      <c r="Y36" s="221"/>
      <c r="Z36" s="221"/>
      <c r="AA36" s="221"/>
      <c r="AB36" s="221"/>
      <c r="AC36" s="221" t="s">
        <v>95</v>
      </c>
      <c r="AD36" s="223" t="s">
        <v>2628</v>
      </c>
    </row>
    <row r="37" spans="1:30" s="19" customFormat="1" ht="20.25" customHeight="1">
      <c r="A37" s="221" t="s">
        <v>2296</v>
      </c>
      <c r="B37" s="221" t="s">
        <v>925</v>
      </c>
      <c r="C37" s="221" t="s">
        <v>2629</v>
      </c>
      <c r="D37" s="221" t="s">
        <v>2630</v>
      </c>
      <c r="E37" s="221" t="s">
        <v>2631</v>
      </c>
      <c r="F37" s="221" t="s">
        <v>2632</v>
      </c>
      <c r="G37" s="221" t="s">
        <v>2633</v>
      </c>
      <c r="H37" s="221" t="s">
        <v>2634</v>
      </c>
      <c r="I37" s="221" t="s">
        <v>2635</v>
      </c>
      <c r="J37" s="221"/>
      <c r="K37" s="223" t="s">
        <v>2636</v>
      </c>
      <c r="L37" s="221"/>
      <c r="M37" s="221"/>
      <c r="N37" s="221"/>
      <c r="O37" s="221"/>
      <c r="P37" s="221"/>
      <c r="Q37" s="221"/>
      <c r="R37" s="221" t="s">
        <v>223</v>
      </c>
      <c r="S37" s="221" t="s">
        <v>2416</v>
      </c>
      <c r="T37" s="221"/>
      <c r="U37" s="221"/>
      <c r="V37" s="221"/>
      <c r="W37" s="221"/>
      <c r="X37" s="221"/>
      <c r="Y37" s="221"/>
      <c r="Z37" s="221"/>
      <c r="AA37" s="221"/>
      <c r="AB37" s="221"/>
      <c r="AC37" s="221"/>
      <c r="AD37" s="221"/>
    </row>
    <row r="38" spans="1:30" s="19" customFormat="1" ht="20.25" customHeight="1">
      <c r="A38" s="221" t="s">
        <v>2296</v>
      </c>
      <c r="B38" s="226" t="s">
        <v>954</v>
      </c>
      <c r="C38" s="221" t="s">
        <v>2637</v>
      </c>
      <c r="D38" s="221" t="s">
        <v>2638</v>
      </c>
      <c r="E38" s="221" t="s">
        <v>2639</v>
      </c>
      <c r="F38" s="221" t="s">
        <v>2640</v>
      </c>
      <c r="G38" s="221" t="s">
        <v>2641</v>
      </c>
      <c r="H38" s="221" t="s">
        <v>2642</v>
      </c>
      <c r="I38" s="221" t="s">
        <v>2643</v>
      </c>
      <c r="J38" s="221"/>
      <c r="K38" s="223" t="s">
        <v>2644</v>
      </c>
      <c r="L38" s="221"/>
      <c r="M38" s="221"/>
      <c r="N38" s="221"/>
      <c r="O38" s="221"/>
      <c r="P38" s="221"/>
      <c r="Q38" s="221"/>
      <c r="R38" s="221" t="s">
        <v>223</v>
      </c>
      <c r="S38" s="221" t="s">
        <v>2397</v>
      </c>
      <c r="T38" s="221"/>
      <c r="U38" s="221"/>
      <c r="V38" s="221"/>
      <c r="W38" s="221"/>
      <c r="X38" s="221"/>
      <c r="Y38" s="221"/>
      <c r="Z38" s="221"/>
      <c r="AA38" s="221"/>
      <c r="AB38" s="221"/>
      <c r="AC38" s="221"/>
      <c r="AD38" s="221"/>
    </row>
    <row r="39" spans="1:30" s="19" customFormat="1" ht="142.5">
      <c r="A39" s="221" t="s">
        <v>2296</v>
      </c>
      <c r="B39" s="221" t="s">
        <v>2379</v>
      </c>
      <c r="C39" s="221" t="s">
        <v>2645</v>
      </c>
      <c r="D39" s="221" t="s">
        <v>2646</v>
      </c>
      <c r="E39" s="221" t="s">
        <v>2647</v>
      </c>
      <c r="F39" s="221" t="s">
        <v>2648</v>
      </c>
      <c r="G39" s="221" t="s">
        <v>2649</v>
      </c>
      <c r="H39" s="221" t="s">
        <v>2650</v>
      </c>
      <c r="I39" s="221" t="s">
        <v>2651</v>
      </c>
      <c r="J39" s="221" t="s">
        <v>2652</v>
      </c>
      <c r="K39" s="223" t="s">
        <v>2653</v>
      </c>
      <c r="L39" s="223" t="s">
        <v>2654</v>
      </c>
      <c r="M39" s="223" t="s">
        <v>2655</v>
      </c>
      <c r="N39" s="221"/>
      <c r="O39" s="221"/>
      <c r="P39" s="221"/>
      <c r="Q39" s="221"/>
      <c r="R39" s="221" t="s">
        <v>223</v>
      </c>
      <c r="S39" s="221" t="s">
        <v>2267</v>
      </c>
      <c r="T39" s="221" t="s">
        <v>99</v>
      </c>
      <c r="U39" s="221"/>
      <c r="V39" s="221"/>
      <c r="W39" s="221"/>
      <c r="X39" s="221"/>
      <c r="Y39" s="221"/>
      <c r="Z39" s="221"/>
      <c r="AA39" s="221"/>
      <c r="AB39" s="221"/>
      <c r="AC39" s="221"/>
      <c r="AD39" s="221"/>
    </row>
    <row r="40" spans="1:30" s="19" customFormat="1" ht="20.25" customHeight="1">
      <c r="A40" s="221" t="s">
        <v>2296</v>
      </c>
      <c r="B40" s="221" t="s">
        <v>849</v>
      </c>
      <c r="C40" s="221" t="s">
        <v>2656</v>
      </c>
      <c r="D40" s="221" t="s">
        <v>2657</v>
      </c>
      <c r="E40" s="221" t="s">
        <v>2658</v>
      </c>
      <c r="F40" s="221" t="s">
        <v>2659</v>
      </c>
      <c r="G40" s="221" t="s">
        <v>2660</v>
      </c>
      <c r="H40" s="221" t="s">
        <v>2661</v>
      </c>
      <c r="I40" s="221" t="s">
        <v>2662</v>
      </c>
      <c r="J40" s="221"/>
      <c r="K40" s="223" t="s">
        <v>2359</v>
      </c>
      <c r="L40" s="221"/>
      <c r="M40" s="221"/>
      <c r="N40" s="221"/>
      <c r="O40" s="221"/>
      <c r="P40" s="221"/>
      <c r="Q40" s="221"/>
      <c r="R40" s="221" t="s">
        <v>223</v>
      </c>
      <c r="S40" s="221" t="s">
        <v>2397</v>
      </c>
      <c r="T40" s="221"/>
      <c r="U40" s="221"/>
      <c r="V40" s="221"/>
      <c r="W40" s="221"/>
      <c r="X40" s="221"/>
      <c r="Y40" s="221"/>
      <c r="Z40" s="221"/>
      <c r="AA40" s="221"/>
      <c r="AB40" s="221"/>
      <c r="AC40" s="221"/>
      <c r="AD40" s="221"/>
    </row>
    <row r="41" spans="1:30" s="19" customFormat="1" ht="20.25" customHeight="1">
      <c r="A41" s="221" t="s">
        <v>2296</v>
      </c>
      <c r="B41" s="221" t="s">
        <v>996</v>
      </c>
      <c r="C41" s="221" t="s">
        <v>2663</v>
      </c>
      <c r="D41" s="221" t="s">
        <v>1490</v>
      </c>
      <c r="E41" s="221" t="s">
        <v>2333</v>
      </c>
      <c r="F41" s="221" t="s">
        <v>2664</v>
      </c>
      <c r="G41" s="221" t="s">
        <v>2665</v>
      </c>
      <c r="H41" s="221" t="s">
        <v>2666</v>
      </c>
      <c r="I41" s="221" t="s">
        <v>2667</v>
      </c>
      <c r="J41" s="221"/>
      <c r="K41" s="223" t="s">
        <v>1694</v>
      </c>
      <c r="L41" s="221"/>
      <c r="M41" s="221"/>
      <c r="N41" s="221"/>
      <c r="O41" s="221"/>
      <c r="P41" s="221"/>
      <c r="Q41" s="221"/>
      <c r="R41" s="221" t="s">
        <v>223</v>
      </c>
      <c r="S41" s="221" t="s">
        <v>2397</v>
      </c>
      <c r="T41" s="221"/>
      <c r="U41" s="221"/>
      <c r="V41" s="221"/>
      <c r="W41" s="221"/>
      <c r="X41" s="221"/>
      <c r="Y41" s="221" t="s">
        <v>95</v>
      </c>
      <c r="Z41" s="221" t="s">
        <v>339</v>
      </c>
      <c r="AA41" s="221"/>
      <c r="AB41" s="221"/>
      <c r="AC41" s="221"/>
      <c r="AD41" s="221"/>
    </row>
    <row r="42" spans="1:30" s="19" customFormat="1" ht="71.25">
      <c r="A42" s="221" t="s">
        <v>2296</v>
      </c>
      <c r="B42" s="226" t="s">
        <v>954</v>
      </c>
      <c r="C42" s="221" t="s">
        <v>2668</v>
      </c>
      <c r="D42" s="221" t="s">
        <v>2669</v>
      </c>
      <c r="E42" s="221" t="s">
        <v>2670</v>
      </c>
      <c r="F42" s="221" t="s">
        <v>2671</v>
      </c>
      <c r="G42" s="221" t="s">
        <v>2672</v>
      </c>
      <c r="H42" s="221" t="s">
        <v>2673</v>
      </c>
      <c r="I42" s="221" t="s">
        <v>2674</v>
      </c>
      <c r="J42" s="221" t="s">
        <v>2675</v>
      </c>
      <c r="K42" s="223" t="s">
        <v>2676</v>
      </c>
      <c r="L42" s="221" t="s">
        <v>2434</v>
      </c>
      <c r="M42" s="221"/>
      <c r="N42" s="221"/>
      <c r="O42" s="221"/>
      <c r="P42" s="221"/>
      <c r="Q42" s="221"/>
      <c r="R42" s="221" t="s">
        <v>223</v>
      </c>
      <c r="S42" s="221" t="s">
        <v>2397</v>
      </c>
      <c r="T42" s="221"/>
      <c r="U42" s="221" t="s">
        <v>95</v>
      </c>
      <c r="V42" s="221"/>
      <c r="W42" s="221"/>
      <c r="X42" s="221"/>
      <c r="Y42" s="221"/>
      <c r="Z42" s="221"/>
      <c r="AA42" s="221" t="s">
        <v>95</v>
      </c>
      <c r="AB42" s="223" t="s">
        <v>2677</v>
      </c>
      <c r="AC42" s="221" t="s">
        <v>95</v>
      </c>
      <c r="AD42" s="223" t="s">
        <v>2678</v>
      </c>
    </row>
    <row r="43" spans="1:30" s="19" customFormat="1" ht="57">
      <c r="A43" s="221" t="s">
        <v>2296</v>
      </c>
      <c r="B43" s="221" t="s">
        <v>757</v>
      </c>
      <c r="C43" s="221" t="s">
        <v>2679</v>
      </c>
      <c r="D43" s="221" t="s">
        <v>2680</v>
      </c>
      <c r="E43" s="221" t="s">
        <v>2681</v>
      </c>
      <c r="F43" s="221" t="s">
        <v>2682</v>
      </c>
      <c r="G43" s="221" t="s">
        <v>2683</v>
      </c>
      <c r="H43" s="221" t="s">
        <v>2684</v>
      </c>
      <c r="I43" s="221" t="s">
        <v>2685</v>
      </c>
      <c r="J43" s="221" t="s">
        <v>2686</v>
      </c>
      <c r="K43" s="223" t="s">
        <v>2687</v>
      </c>
      <c r="L43" s="223" t="s">
        <v>422</v>
      </c>
      <c r="M43" s="221"/>
      <c r="N43" s="221" t="s">
        <v>95</v>
      </c>
      <c r="O43" s="221" t="s">
        <v>95</v>
      </c>
      <c r="P43" s="221"/>
      <c r="Q43" s="221"/>
      <c r="R43" s="221" t="s">
        <v>182</v>
      </c>
      <c r="S43" s="221" t="s">
        <v>98</v>
      </c>
      <c r="T43" s="221" t="s">
        <v>2688</v>
      </c>
      <c r="U43" s="221"/>
      <c r="V43" s="221"/>
      <c r="W43" s="221"/>
      <c r="X43" s="221"/>
      <c r="Y43" s="221"/>
      <c r="Z43" s="221"/>
      <c r="AA43" s="221"/>
      <c r="AB43" s="221"/>
      <c r="AC43" s="221" t="s">
        <v>95</v>
      </c>
      <c r="AD43" s="221" t="s">
        <v>2689</v>
      </c>
    </row>
    <row r="44" spans="1:30" s="19" customFormat="1" ht="42.75">
      <c r="A44" s="221" t="s">
        <v>2296</v>
      </c>
      <c r="B44" s="221" t="s">
        <v>849</v>
      </c>
      <c r="C44" s="221" t="s">
        <v>2690</v>
      </c>
      <c r="D44" s="221" t="s">
        <v>2691</v>
      </c>
      <c r="E44" s="221" t="s">
        <v>2692</v>
      </c>
      <c r="F44" s="221" t="s">
        <v>2693</v>
      </c>
      <c r="G44" s="221" t="s">
        <v>2694</v>
      </c>
      <c r="H44" s="221" t="s">
        <v>2695</v>
      </c>
      <c r="I44" s="221" t="s">
        <v>2696</v>
      </c>
      <c r="J44" s="221" t="s">
        <v>2434</v>
      </c>
      <c r="K44" s="223" t="s">
        <v>2697</v>
      </c>
      <c r="L44" s="221" t="s">
        <v>2434</v>
      </c>
      <c r="M44" s="221"/>
      <c r="N44" s="221"/>
      <c r="O44" s="221"/>
      <c r="P44" s="221"/>
      <c r="Q44" s="221"/>
      <c r="R44" s="221" t="s">
        <v>223</v>
      </c>
      <c r="S44" s="221" t="s">
        <v>2416</v>
      </c>
      <c r="T44" s="221"/>
      <c r="U44" s="221" t="s">
        <v>95</v>
      </c>
      <c r="V44" s="221" t="s">
        <v>2698</v>
      </c>
      <c r="W44" s="221"/>
      <c r="X44" s="221"/>
      <c r="Y44" s="221"/>
      <c r="Z44" s="221"/>
      <c r="AA44" s="221"/>
      <c r="AB44" s="221"/>
      <c r="AC44" s="221" t="s">
        <v>95</v>
      </c>
      <c r="AD44" s="223" t="s">
        <v>2699</v>
      </c>
    </row>
    <row r="45" spans="1:30" s="19" customFormat="1" ht="36">
      <c r="A45" s="221" t="s">
        <v>2296</v>
      </c>
      <c r="B45" s="221" t="s">
        <v>2389</v>
      </c>
      <c r="C45" s="223" t="s">
        <v>2700</v>
      </c>
      <c r="D45" s="221" t="s">
        <v>2701</v>
      </c>
      <c r="E45" s="221" t="s">
        <v>2702</v>
      </c>
      <c r="F45" s="221" t="s">
        <v>2703</v>
      </c>
      <c r="G45" s="221" t="s">
        <v>2704</v>
      </c>
      <c r="H45" s="221" t="s">
        <v>2705</v>
      </c>
      <c r="I45" s="221" t="s">
        <v>2706</v>
      </c>
      <c r="J45" s="221" t="s">
        <v>2707</v>
      </c>
      <c r="K45" s="223" t="s">
        <v>2708</v>
      </c>
      <c r="L45" s="260" t="s">
        <v>2709</v>
      </c>
      <c r="M45" s="221"/>
      <c r="N45" s="221" t="s">
        <v>95</v>
      </c>
      <c r="O45" s="221"/>
      <c r="P45" s="221"/>
      <c r="Q45" s="221"/>
      <c r="R45" s="223" t="s">
        <v>2710</v>
      </c>
      <c r="S45" s="221" t="s">
        <v>98</v>
      </c>
      <c r="T45" s="221" t="s">
        <v>2235</v>
      </c>
      <c r="U45" s="221"/>
      <c r="V45" s="221"/>
      <c r="W45" s="221"/>
      <c r="X45" s="221"/>
      <c r="Y45" s="221"/>
      <c r="Z45" s="221"/>
      <c r="AA45" s="221"/>
      <c r="AB45" s="221"/>
      <c r="AC45" s="221" t="s">
        <v>95</v>
      </c>
      <c r="AD45" s="223" t="s">
        <v>2711</v>
      </c>
    </row>
    <row r="46" spans="1:30" s="19" customFormat="1" ht="20.25" customHeight="1">
      <c r="A46" s="221" t="s">
        <v>2296</v>
      </c>
      <c r="B46" s="221" t="s">
        <v>757</v>
      </c>
      <c r="C46" s="221" t="s">
        <v>2712</v>
      </c>
      <c r="D46" s="221" t="s">
        <v>2713</v>
      </c>
      <c r="E46" s="221" t="s">
        <v>2371</v>
      </c>
      <c r="F46" s="221" t="s">
        <v>2714</v>
      </c>
      <c r="G46" s="221" t="s">
        <v>2715</v>
      </c>
      <c r="H46" s="221" t="s">
        <v>2716</v>
      </c>
      <c r="I46" s="221" t="s">
        <v>2717</v>
      </c>
      <c r="J46" s="221"/>
      <c r="K46" s="223" t="s">
        <v>180</v>
      </c>
      <c r="L46" s="221"/>
      <c r="M46" s="221"/>
      <c r="N46" s="221"/>
      <c r="O46" s="221"/>
      <c r="P46" s="221"/>
      <c r="Q46" s="221"/>
      <c r="R46" s="221" t="s">
        <v>238</v>
      </c>
      <c r="S46" s="221" t="s">
        <v>2416</v>
      </c>
      <c r="T46" s="221" t="s">
        <v>2435</v>
      </c>
      <c r="U46" s="221"/>
      <c r="V46" s="221"/>
      <c r="W46" s="221"/>
      <c r="X46" s="221"/>
      <c r="Y46" s="221"/>
      <c r="Z46" s="221"/>
      <c r="AA46" s="221"/>
      <c r="AB46" s="221"/>
      <c r="AC46" s="221" t="s">
        <v>95</v>
      </c>
      <c r="AD46" s="221"/>
    </row>
    <row r="47" spans="1:30" s="19" customFormat="1" ht="57">
      <c r="A47" s="221" t="s">
        <v>2296</v>
      </c>
      <c r="B47" s="221" t="s">
        <v>925</v>
      </c>
      <c r="C47" s="221" t="s">
        <v>2718</v>
      </c>
      <c r="D47" s="221" t="s">
        <v>2719</v>
      </c>
      <c r="E47" s="221" t="s">
        <v>2720</v>
      </c>
      <c r="F47" s="221" t="s">
        <v>2721</v>
      </c>
      <c r="G47" s="221" t="s">
        <v>2722</v>
      </c>
      <c r="H47" s="221" t="s">
        <v>2723</v>
      </c>
      <c r="I47" s="221" t="s">
        <v>2724</v>
      </c>
      <c r="J47" s="221" t="s">
        <v>2725</v>
      </c>
      <c r="K47" s="223" t="s">
        <v>2726</v>
      </c>
      <c r="L47" s="223" t="s">
        <v>422</v>
      </c>
      <c r="M47" s="221"/>
      <c r="N47" s="221" t="s">
        <v>95</v>
      </c>
      <c r="O47" s="221" t="s">
        <v>95</v>
      </c>
      <c r="P47" s="221"/>
      <c r="Q47" s="221"/>
      <c r="R47" s="221" t="s">
        <v>97</v>
      </c>
      <c r="S47" s="221" t="s">
        <v>2267</v>
      </c>
      <c r="T47" s="221" t="s">
        <v>2464</v>
      </c>
      <c r="U47" s="221"/>
      <c r="V47" s="221"/>
      <c r="W47" s="221"/>
      <c r="X47" s="221"/>
      <c r="Y47" s="221"/>
      <c r="Z47" s="223" t="s">
        <v>2727</v>
      </c>
      <c r="AA47" s="221" t="s">
        <v>95</v>
      </c>
      <c r="AB47" s="223" t="s">
        <v>2727</v>
      </c>
      <c r="AC47" s="221" t="s">
        <v>95</v>
      </c>
      <c r="AD47" s="223" t="s">
        <v>2728</v>
      </c>
    </row>
    <row r="48" spans="1:30" s="19" customFormat="1" ht="20.25" customHeight="1">
      <c r="A48" s="221" t="s">
        <v>2296</v>
      </c>
      <c r="B48" s="221" t="s">
        <v>2379</v>
      </c>
      <c r="C48" s="221" t="s">
        <v>2729</v>
      </c>
      <c r="D48" s="221" t="s">
        <v>2730</v>
      </c>
      <c r="E48" s="221" t="s">
        <v>2731</v>
      </c>
      <c r="F48" s="221" t="s">
        <v>2732</v>
      </c>
      <c r="G48" s="221" t="s">
        <v>2733</v>
      </c>
      <c r="H48" s="221" t="s">
        <v>2734</v>
      </c>
      <c r="I48" s="221" t="s">
        <v>2735</v>
      </c>
      <c r="J48" s="221" t="s">
        <v>2736</v>
      </c>
      <c r="K48" s="223" t="s">
        <v>636</v>
      </c>
      <c r="L48" s="221" t="s">
        <v>2737</v>
      </c>
      <c r="M48" s="221"/>
      <c r="N48" s="221"/>
      <c r="O48" s="221"/>
      <c r="P48" s="221"/>
      <c r="Q48" s="221"/>
      <c r="R48" s="221" t="s">
        <v>223</v>
      </c>
      <c r="S48" s="221" t="s">
        <v>2267</v>
      </c>
      <c r="T48" s="221" t="s">
        <v>2738</v>
      </c>
      <c r="U48" s="221"/>
      <c r="V48" s="221"/>
      <c r="W48" s="221"/>
      <c r="X48" s="221"/>
      <c r="Y48" s="221"/>
      <c r="Z48" s="221"/>
      <c r="AA48" s="221"/>
      <c r="AB48" s="221"/>
      <c r="AC48" s="221"/>
      <c r="AD48" s="221"/>
    </row>
    <row r="49" spans="1:30" s="19" customFormat="1" ht="20.25" customHeight="1">
      <c r="A49" s="221" t="s">
        <v>2296</v>
      </c>
      <c r="B49" s="221" t="s">
        <v>2379</v>
      </c>
      <c r="C49" s="221" t="s">
        <v>2739</v>
      </c>
      <c r="D49" s="221" t="s">
        <v>2740</v>
      </c>
      <c r="E49" s="221" t="s">
        <v>2741</v>
      </c>
      <c r="F49" s="221" t="s">
        <v>2742</v>
      </c>
      <c r="G49" s="221" t="s">
        <v>2743</v>
      </c>
      <c r="H49" s="221" t="s">
        <v>2744</v>
      </c>
      <c r="I49" s="221" t="s">
        <v>2745</v>
      </c>
      <c r="J49" s="221"/>
      <c r="K49" s="223" t="s">
        <v>2746</v>
      </c>
      <c r="L49" s="221"/>
      <c r="M49" s="221"/>
      <c r="N49" s="221"/>
      <c r="O49" s="221"/>
      <c r="P49" s="221"/>
      <c r="Q49" s="221"/>
      <c r="R49" s="221" t="s">
        <v>223</v>
      </c>
      <c r="S49" s="221" t="s">
        <v>2397</v>
      </c>
      <c r="T49" s="221"/>
      <c r="U49" s="221"/>
      <c r="V49" s="221"/>
      <c r="W49" s="221"/>
      <c r="X49" s="221"/>
      <c r="Y49" s="221" t="s">
        <v>95</v>
      </c>
      <c r="Z49" s="221" t="s">
        <v>2747</v>
      </c>
      <c r="AA49" s="221"/>
      <c r="AB49" s="221"/>
      <c r="AC49" s="221"/>
      <c r="AD49" s="221"/>
    </row>
    <row r="50" spans="1:30" s="19" customFormat="1" ht="20.25" customHeight="1">
      <c r="A50" s="221" t="s">
        <v>2296</v>
      </c>
      <c r="B50" s="221" t="s">
        <v>925</v>
      </c>
      <c r="C50" s="221" t="s">
        <v>2748</v>
      </c>
      <c r="D50" s="221" t="s">
        <v>2749</v>
      </c>
      <c r="E50" s="221" t="s">
        <v>2750</v>
      </c>
      <c r="F50" s="221" t="s">
        <v>2751</v>
      </c>
      <c r="G50" s="221" t="s">
        <v>2752</v>
      </c>
      <c r="H50" s="221" t="s">
        <v>2753</v>
      </c>
      <c r="I50" s="221" t="s">
        <v>2754</v>
      </c>
      <c r="J50" s="221" t="s">
        <v>2755</v>
      </c>
      <c r="K50" s="223" t="s">
        <v>2756</v>
      </c>
      <c r="L50" s="221"/>
      <c r="M50" s="221"/>
      <c r="N50" s="221"/>
      <c r="O50" s="221"/>
      <c r="P50" s="221"/>
      <c r="Q50" s="221"/>
      <c r="R50" s="221" t="s">
        <v>223</v>
      </c>
      <c r="S50" s="221" t="s">
        <v>2416</v>
      </c>
      <c r="T50" s="221"/>
      <c r="U50" s="221"/>
      <c r="V50" s="221"/>
      <c r="W50" s="221"/>
      <c r="X50" s="221"/>
      <c r="Y50" s="221"/>
      <c r="Z50" s="221"/>
      <c r="AA50" s="221"/>
      <c r="AB50" s="221"/>
      <c r="AC50" s="221"/>
      <c r="AD50" s="221"/>
    </row>
    <row r="51" spans="1:30" s="19" customFormat="1" ht="20.25" customHeight="1">
      <c r="A51" s="221" t="s">
        <v>2296</v>
      </c>
      <c r="B51" s="221" t="s">
        <v>849</v>
      </c>
      <c r="C51" s="221" t="s">
        <v>2757</v>
      </c>
      <c r="D51" s="221" t="s">
        <v>2758</v>
      </c>
      <c r="E51" s="221" t="s">
        <v>2759</v>
      </c>
      <c r="F51" s="221" t="s">
        <v>2760</v>
      </c>
      <c r="G51" s="221" t="s">
        <v>2761</v>
      </c>
      <c r="H51" s="221" t="s">
        <v>2762</v>
      </c>
      <c r="I51" s="221" t="s">
        <v>2763</v>
      </c>
      <c r="J51" s="221" t="s">
        <v>2764</v>
      </c>
      <c r="K51" s="223" t="s">
        <v>2765</v>
      </c>
      <c r="L51" s="221" t="s">
        <v>2766</v>
      </c>
      <c r="M51" s="221"/>
      <c r="N51" s="221"/>
      <c r="O51" s="221" t="s">
        <v>95</v>
      </c>
      <c r="P51" s="221"/>
      <c r="Q51" s="221"/>
      <c r="R51" s="221" t="s">
        <v>223</v>
      </c>
      <c r="S51" s="221" t="s">
        <v>2267</v>
      </c>
      <c r="T51" s="221" t="s">
        <v>99</v>
      </c>
      <c r="U51" s="221"/>
      <c r="V51" s="221"/>
      <c r="W51" s="221"/>
      <c r="X51" s="221"/>
      <c r="Y51" s="221"/>
      <c r="Z51" s="221"/>
      <c r="AA51" s="221" t="s">
        <v>95</v>
      </c>
      <c r="AB51" s="221"/>
      <c r="AC51" s="221" t="s">
        <v>95</v>
      </c>
      <c r="AD51" s="221"/>
    </row>
    <row r="52" spans="1:30" s="19" customFormat="1" ht="14.25">
      <c r="A52" s="221" t="s">
        <v>2296</v>
      </c>
      <c r="B52" s="221" t="s">
        <v>2379</v>
      </c>
      <c r="C52" s="221" t="s">
        <v>2767</v>
      </c>
      <c r="D52" s="221" t="s">
        <v>2768</v>
      </c>
      <c r="E52" s="221" t="s">
        <v>2647</v>
      </c>
      <c r="F52" s="221" t="s">
        <v>2769</v>
      </c>
      <c r="G52" s="221" t="s">
        <v>2770</v>
      </c>
      <c r="H52" s="221" t="s">
        <v>2771</v>
      </c>
      <c r="I52" s="221" t="s">
        <v>2772</v>
      </c>
      <c r="J52" s="221" t="s">
        <v>2773</v>
      </c>
      <c r="K52" s="223" t="s">
        <v>247</v>
      </c>
      <c r="L52" s="221"/>
      <c r="M52" s="221"/>
      <c r="N52" s="221"/>
      <c r="O52" s="221"/>
      <c r="P52" s="221"/>
      <c r="Q52" s="221"/>
      <c r="R52" s="221" t="s">
        <v>223</v>
      </c>
      <c r="S52" s="221" t="s">
        <v>2416</v>
      </c>
      <c r="T52" s="221" t="s">
        <v>2435</v>
      </c>
      <c r="U52" s="221"/>
      <c r="V52" s="221"/>
      <c r="W52" s="221"/>
      <c r="X52" s="221"/>
      <c r="Y52" s="221"/>
      <c r="Z52" s="221"/>
      <c r="AA52" s="221"/>
      <c r="AB52" s="221"/>
      <c r="AC52" s="221" t="s">
        <v>95</v>
      </c>
      <c r="AD52" s="223" t="s">
        <v>2774</v>
      </c>
    </row>
    <row r="53" spans="1:30" s="19" customFormat="1" ht="242.25">
      <c r="A53" s="221" t="s">
        <v>2296</v>
      </c>
      <c r="B53" s="221" t="s">
        <v>757</v>
      </c>
      <c r="C53" s="221" t="s">
        <v>2775</v>
      </c>
      <c r="D53" s="221" t="s">
        <v>2776</v>
      </c>
      <c r="E53" s="221" t="s">
        <v>2777</v>
      </c>
      <c r="F53" s="221" t="s">
        <v>2778</v>
      </c>
      <c r="G53" s="221" t="s">
        <v>2779</v>
      </c>
      <c r="H53" s="221" t="s">
        <v>2780</v>
      </c>
      <c r="I53" s="221" t="s">
        <v>2781</v>
      </c>
      <c r="J53" s="226" t="s">
        <v>2782</v>
      </c>
      <c r="K53" s="223" t="s">
        <v>2783</v>
      </c>
      <c r="L53" s="223" t="s">
        <v>422</v>
      </c>
      <c r="M53" s="221"/>
      <c r="N53" s="221" t="s">
        <v>95</v>
      </c>
      <c r="O53" s="221"/>
      <c r="P53" s="221"/>
      <c r="Q53" s="221"/>
      <c r="R53" s="221" t="s">
        <v>223</v>
      </c>
      <c r="S53" s="221" t="s">
        <v>2267</v>
      </c>
      <c r="T53" s="221" t="s">
        <v>99</v>
      </c>
      <c r="U53" s="221"/>
      <c r="V53" s="221"/>
      <c r="W53" s="221"/>
      <c r="X53" s="221"/>
      <c r="Y53" s="221"/>
      <c r="Z53" s="221"/>
      <c r="AA53" s="221" t="s">
        <v>95</v>
      </c>
      <c r="AB53" s="223" t="s">
        <v>2784</v>
      </c>
      <c r="AC53" s="221"/>
      <c r="AD53" s="221"/>
    </row>
    <row r="54" spans="1:30" s="19" customFormat="1" ht="57">
      <c r="A54" s="221" t="s">
        <v>2296</v>
      </c>
      <c r="B54" s="221" t="s">
        <v>711</v>
      </c>
      <c r="C54" s="221" t="s">
        <v>2785</v>
      </c>
      <c r="D54" s="221" t="s">
        <v>2786</v>
      </c>
      <c r="E54" s="221" t="s">
        <v>2787</v>
      </c>
      <c r="F54" s="221" t="s">
        <v>2788</v>
      </c>
      <c r="G54" s="221" t="s">
        <v>2789</v>
      </c>
      <c r="H54" s="221" t="s">
        <v>2790</v>
      </c>
      <c r="I54" s="221" t="s">
        <v>2242</v>
      </c>
      <c r="J54" s="221" t="s">
        <v>2791</v>
      </c>
      <c r="K54" s="223" t="s">
        <v>2792</v>
      </c>
      <c r="L54" s="223" t="s">
        <v>422</v>
      </c>
      <c r="M54" s="221"/>
      <c r="N54" s="221" t="s">
        <v>95</v>
      </c>
      <c r="O54" s="221" t="s">
        <v>95</v>
      </c>
      <c r="P54" s="221"/>
      <c r="Q54" s="221"/>
      <c r="R54" s="221" t="s">
        <v>182</v>
      </c>
      <c r="S54" s="221" t="s">
        <v>2267</v>
      </c>
      <c r="T54" s="221" t="s">
        <v>2793</v>
      </c>
      <c r="U54" s="221"/>
      <c r="V54" s="221"/>
      <c r="W54" s="221"/>
      <c r="X54" s="221"/>
      <c r="Y54" s="221"/>
      <c r="Z54" s="221"/>
      <c r="AA54" s="221"/>
      <c r="AB54" s="221"/>
      <c r="AC54" s="221"/>
      <c r="AD54" s="221"/>
    </row>
    <row r="55" spans="1:30" s="19" customFormat="1" ht="28.5">
      <c r="A55" s="221" t="s">
        <v>2296</v>
      </c>
      <c r="B55" s="221" t="s">
        <v>925</v>
      </c>
      <c r="C55" s="221" t="s">
        <v>2794</v>
      </c>
      <c r="D55" s="221" t="s">
        <v>2795</v>
      </c>
      <c r="E55" s="221" t="s">
        <v>2796</v>
      </c>
      <c r="F55" s="221" t="s">
        <v>2797</v>
      </c>
      <c r="G55" s="221" t="s">
        <v>2798</v>
      </c>
      <c r="H55" s="221" t="s">
        <v>2799</v>
      </c>
      <c r="I55" s="221" t="s">
        <v>2800</v>
      </c>
      <c r="J55" s="221" t="s">
        <v>2434</v>
      </c>
      <c r="K55" s="223" t="s">
        <v>2801</v>
      </c>
      <c r="L55" s="221"/>
      <c r="M55" s="261"/>
      <c r="N55" s="221"/>
      <c r="O55" s="221"/>
      <c r="P55" s="221"/>
      <c r="Q55" s="221"/>
      <c r="R55" s="221" t="s">
        <v>223</v>
      </c>
      <c r="S55" s="221" t="s">
        <v>2416</v>
      </c>
      <c r="T55" s="221"/>
      <c r="U55" s="221"/>
      <c r="V55" s="221"/>
      <c r="W55" s="221"/>
      <c r="X55" s="221"/>
      <c r="Y55" s="221"/>
      <c r="Z55" s="221"/>
      <c r="AA55" s="221"/>
      <c r="AB55" s="221"/>
      <c r="AC55" s="221"/>
      <c r="AD55" s="221"/>
    </row>
    <row r="56" spans="1:30" s="19" customFormat="1" ht="20.25" customHeight="1">
      <c r="A56" s="221" t="s">
        <v>2296</v>
      </c>
      <c r="B56" s="221" t="s">
        <v>2379</v>
      </c>
      <c r="C56" s="221" t="s">
        <v>2802</v>
      </c>
      <c r="D56" s="221" t="s">
        <v>2803</v>
      </c>
      <c r="E56" s="221" t="s">
        <v>2804</v>
      </c>
      <c r="F56" s="221" t="s">
        <v>2805</v>
      </c>
      <c r="G56" s="221" t="s">
        <v>2806</v>
      </c>
      <c r="H56" s="221" t="s">
        <v>2807</v>
      </c>
      <c r="I56" s="221" t="s">
        <v>2808</v>
      </c>
      <c r="J56" s="221"/>
      <c r="K56" s="223" t="s">
        <v>2809</v>
      </c>
      <c r="L56" s="221"/>
      <c r="M56" s="221"/>
      <c r="N56" s="221"/>
      <c r="O56" s="221"/>
      <c r="P56" s="221"/>
      <c r="Q56" s="221"/>
      <c r="R56" s="221" t="s">
        <v>223</v>
      </c>
      <c r="S56" s="221" t="s">
        <v>2416</v>
      </c>
      <c r="T56" s="221" t="s">
        <v>2435</v>
      </c>
      <c r="U56" s="221"/>
      <c r="V56" s="221"/>
      <c r="W56" s="221"/>
      <c r="X56" s="221"/>
      <c r="Y56" s="221"/>
      <c r="Z56" s="221"/>
      <c r="AA56" s="221"/>
      <c r="AB56" s="221"/>
      <c r="AC56" s="221"/>
      <c r="AD56" s="221"/>
    </row>
    <row r="57" spans="1:30" s="19" customFormat="1" ht="20.25" customHeight="1">
      <c r="A57" s="221" t="s">
        <v>2296</v>
      </c>
      <c r="B57" s="221" t="s">
        <v>711</v>
      </c>
      <c r="C57" s="221" t="s">
        <v>2810</v>
      </c>
      <c r="D57" s="221" t="s">
        <v>2811</v>
      </c>
      <c r="E57" s="221" t="s">
        <v>2812</v>
      </c>
      <c r="F57" s="221" t="s">
        <v>2813</v>
      </c>
      <c r="G57" s="221" t="s">
        <v>2814</v>
      </c>
      <c r="H57" s="221" t="s">
        <v>2815</v>
      </c>
      <c r="I57" s="221" t="s">
        <v>2816</v>
      </c>
      <c r="J57" s="221"/>
      <c r="K57" s="223" t="s">
        <v>636</v>
      </c>
      <c r="L57" s="221"/>
      <c r="M57" s="221"/>
      <c r="N57" s="221"/>
      <c r="O57" s="221"/>
      <c r="P57" s="221"/>
      <c r="Q57" s="221"/>
      <c r="R57" s="221" t="s">
        <v>223</v>
      </c>
      <c r="S57" s="221" t="s">
        <v>2416</v>
      </c>
      <c r="T57" s="221"/>
      <c r="U57" s="221"/>
      <c r="V57" s="221"/>
      <c r="W57" s="221"/>
      <c r="X57" s="221"/>
      <c r="Y57" s="221"/>
      <c r="Z57" s="221"/>
      <c r="AA57" s="221"/>
      <c r="AB57" s="221"/>
      <c r="AC57" s="221"/>
      <c r="AD57" s="221"/>
    </row>
    <row r="58" spans="1:30" s="19" customFormat="1" ht="20.25" customHeight="1">
      <c r="A58" s="221" t="s">
        <v>2296</v>
      </c>
      <c r="B58" s="221" t="s">
        <v>2379</v>
      </c>
      <c r="C58" s="221" t="s">
        <v>2817</v>
      </c>
      <c r="D58" s="221" t="s">
        <v>2818</v>
      </c>
      <c r="E58" s="221" t="s">
        <v>2819</v>
      </c>
      <c r="F58" s="221" t="s">
        <v>2820</v>
      </c>
      <c r="G58" s="221" t="s">
        <v>2821</v>
      </c>
      <c r="H58" s="221" t="s">
        <v>2822</v>
      </c>
      <c r="I58" s="221" t="s">
        <v>2823</v>
      </c>
      <c r="J58" s="221"/>
      <c r="K58" s="223" t="s">
        <v>1694</v>
      </c>
      <c r="L58" s="221"/>
      <c r="M58" s="221"/>
      <c r="N58" s="221"/>
      <c r="O58" s="221"/>
      <c r="P58" s="221"/>
      <c r="Q58" s="221"/>
      <c r="R58" s="221" t="s">
        <v>223</v>
      </c>
      <c r="S58" s="221" t="s">
        <v>2397</v>
      </c>
      <c r="T58" s="221"/>
      <c r="U58" s="221"/>
      <c r="V58" s="221"/>
      <c r="W58" s="221"/>
      <c r="X58" s="221"/>
      <c r="Y58" s="221"/>
      <c r="Z58" s="221"/>
      <c r="AA58" s="221"/>
      <c r="AB58" s="221"/>
      <c r="AC58" s="221"/>
      <c r="AD58" s="221"/>
    </row>
    <row r="59" spans="1:30" s="19" customFormat="1" ht="99.75">
      <c r="A59" s="221" t="s">
        <v>2296</v>
      </c>
      <c r="B59" s="226" t="s">
        <v>954</v>
      </c>
      <c r="C59" s="221" t="s">
        <v>2824</v>
      </c>
      <c r="D59" s="221" t="s">
        <v>2825</v>
      </c>
      <c r="E59" s="221" t="s">
        <v>2826</v>
      </c>
      <c r="F59" s="221" t="s">
        <v>2827</v>
      </c>
      <c r="G59" s="221" t="s">
        <v>2828</v>
      </c>
      <c r="H59" s="221" t="s">
        <v>2829</v>
      </c>
      <c r="I59" s="221" t="s">
        <v>2830</v>
      </c>
      <c r="J59" s="221" t="s">
        <v>2831</v>
      </c>
      <c r="K59" s="223" t="s">
        <v>1694</v>
      </c>
      <c r="L59" s="221" t="s">
        <v>2434</v>
      </c>
      <c r="M59" s="221"/>
      <c r="N59" s="221"/>
      <c r="O59" s="221"/>
      <c r="P59" s="221"/>
      <c r="Q59" s="221"/>
      <c r="R59" s="221" t="s">
        <v>223</v>
      </c>
      <c r="S59" s="221" t="s">
        <v>2397</v>
      </c>
      <c r="T59" s="221"/>
      <c r="U59" s="221"/>
      <c r="V59" s="221"/>
      <c r="W59" s="221"/>
      <c r="X59" s="221"/>
      <c r="Y59" s="221"/>
      <c r="Z59" s="221"/>
      <c r="AA59" s="221"/>
      <c r="AB59" s="221"/>
      <c r="AC59" s="221" t="s">
        <v>95</v>
      </c>
      <c r="AD59" s="223" t="s">
        <v>2832</v>
      </c>
    </row>
    <row r="60" spans="1:30" s="19" customFormat="1" ht="213.75">
      <c r="A60" s="221" t="s">
        <v>2296</v>
      </c>
      <c r="B60" s="221" t="s">
        <v>890</v>
      </c>
      <c r="C60" s="221" t="s">
        <v>2833</v>
      </c>
      <c r="D60" s="221" t="s">
        <v>2834</v>
      </c>
      <c r="E60" s="221" t="s">
        <v>2835</v>
      </c>
      <c r="F60" s="221" t="s">
        <v>2836</v>
      </c>
      <c r="G60" s="221" t="s">
        <v>2837</v>
      </c>
      <c r="H60" s="221" t="s">
        <v>2838</v>
      </c>
      <c r="I60" s="221" t="s">
        <v>2242</v>
      </c>
      <c r="J60" s="221" t="s">
        <v>2839</v>
      </c>
      <c r="K60" s="228" t="s">
        <v>2840</v>
      </c>
      <c r="L60" s="246" t="s">
        <v>2560</v>
      </c>
      <c r="M60" s="221"/>
      <c r="N60" s="221" t="s">
        <v>95</v>
      </c>
      <c r="O60" s="221" t="s">
        <v>95</v>
      </c>
      <c r="P60" s="221"/>
      <c r="Q60" s="221"/>
      <c r="R60" s="221" t="s">
        <v>182</v>
      </c>
      <c r="S60" s="221" t="s">
        <v>98</v>
      </c>
      <c r="T60" s="221" t="s">
        <v>2688</v>
      </c>
      <c r="U60" s="221"/>
      <c r="V60" s="221"/>
      <c r="W60" s="221"/>
      <c r="X60" s="221"/>
      <c r="Y60" s="221"/>
      <c r="Z60" s="221"/>
      <c r="AA60" s="221"/>
      <c r="AB60" s="221"/>
      <c r="AC60" s="221" t="s">
        <v>95</v>
      </c>
      <c r="AD60" s="223" t="s">
        <v>2841</v>
      </c>
    </row>
    <row r="61" spans="1:30" s="19" customFormat="1" ht="42.75">
      <c r="A61" s="221" t="s">
        <v>2296</v>
      </c>
      <c r="B61" s="221" t="s">
        <v>2389</v>
      </c>
      <c r="C61" s="221" t="s">
        <v>2842</v>
      </c>
      <c r="D61" s="221" t="s">
        <v>2843</v>
      </c>
      <c r="E61" s="221" t="s">
        <v>2553</v>
      </c>
      <c r="F61" s="221" t="s">
        <v>2844</v>
      </c>
      <c r="G61" s="221" t="s">
        <v>2845</v>
      </c>
      <c r="H61" s="221" t="s">
        <v>2846</v>
      </c>
      <c r="I61" s="221" t="s">
        <v>2847</v>
      </c>
      <c r="J61" s="221"/>
      <c r="K61" s="223" t="s">
        <v>1694</v>
      </c>
      <c r="L61" s="221"/>
      <c r="M61" s="221"/>
      <c r="N61" s="221"/>
      <c r="O61" s="221"/>
      <c r="P61" s="221"/>
      <c r="Q61" s="221"/>
      <c r="R61" s="221" t="s">
        <v>223</v>
      </c>
      <c r="S61" s="221" t="s">
        <v>2397</v>
      </c>
      <c r="T61" s="221"/>
      <c r="U61" s="221"/>
      <c r="V61" s="221"/>
      <c r="W61" s="221"/>
      <c r="X61" s="221"/>
      <c r="Y61" s="221"/>
      <c r="Z61" s="221"/>
      <c r="AA61" s="221"/>
      <c r="AB61" s="221"/>
      <c r="AC61" s="221" t="s">
        <v>95</v>
      </c>
      <c r="AD61" s="223" t="s">
        <v>2848</v>
      </c>
    </row>
    <row r="62" spans="1:30" s="19" customFormat="1" ht="71.25">
      <c r="A62" s="221" t="s">
        <v>2296</v>
      </c>
      <c r="B62" s="221" t="s">
        <v>2389</v>
      </c>
      <c r="C62" s="221" t="s">
        <v>2849</v>
      </c>
      <c r="D62" s="221" t="s">
        <v>2850</v>
      </c>
      <c r="E62" s="221" t="s">
        <v>2851</v>
      </c>
      <c r="F62" s="221" t="s">
        <v>2852</v>
      </c>
      <c r="G62" s="221" t="s">
        <v>2853</v>
      </c>
      <c r="H62" s="221" t="s">
        <v>2854</v>
      </c>
      <c r="I62" s="221" t="s">
        <v>2855</v>
      </c>
      <c r="J62" s="221" t="s">
        <v>2856</v>
      </c>
      <c r="K62" s="223" t="s">
        <v>2857</v>
      </c>
      <c r="L62" s="223" t="s">
        <v>2858</v>
      </c>
      <c r="M62" s="221"/>
      <c r="N62" s="221" t="s">
        <v>95</v>
      </c>
      <c r="O62" s="221" t="s">
        <v>95</v>
      </c>
      <c r="P62" s="221"/>
      <c r="Q62" s="221"/>
      <c r="R62" s="221" t="s">
        <v>1059</v>
      </c>
      <c r="S62" s="221" t="s">
        <v>2267</v>
      </c>
      <c r="T62" s="221" t="s">
        <v>2738</v>
      </c>
      <c r="U62" s="221"/>
      <c r="V62" s="221"/>
      <c r="W62" s="221"/>
      <c r="X62" s="221"/>
      <c r="Y62" s="221"/>
      <c r="Z62" s="221"/>
      <c r="AA62" s="221"/>
      <c r="AB62" s="221"/>
      <c r="AC62" s="221"/>
      <c r="AD62" s="221"/>
    </row>
    <row r="63" spans="1:30" s="116" customFormat="1" ht="185.25">
      <c r="A63" s="226" t="s">
        <v>2296</v>
      </c>
      <c r="B63" s="226" t="s">
        <v>925</v>
      </c>
      <c r="C63" s="226" t="s">
        <v>2859</v>
      </c>
      <c r="D63" s="226" t="s">
        <v>2860</v>
      </c>
      <c r="E63" s="226" t="s">
        <v>2861</v>
      </c>
      <c r="F63" s="226" t="s">
        <v>2862</v>
      </c>
      <c r="G63" s="226" t="s">
        <v>2863</v>
      </c>
      <c r="H63" s="226" t="s">
        <v>2864</v>
      </c>
      <c r="I63" s="226" t="s">
        <v>2865</v>
      </c>
      <c r="J63" s="226" t="s">
        <v>2866</v>
      </c>
      <c r="K63" s="228" t="s">
        <v>2867</v>
      </c>
      <c r="L63" s="228" t="s">
        <v>2868</v>
      </c>
      <c r="M63" s="228" t="s">
        <v>2869</v>
      </c>
      <c r="N63" s="226" t="s">
        <v>95</v>
      </c>
      <c r="O63" s="226" t="s">
        <v>95</v>
      </c>
      <c r="P63" s="226" t="s">
        <v>95</v>
      </c>
      <c r="Q63" s="226" t="s">
        <v>95</v>
      </c>
      <c r="R63" s="226" t="s">
        <v>1025</v>
      </c>
      <c r="S63" s="226" t="s">
        <v>98</v>
      </c>
      <c r="T63" s="226" t="s">
        <v>2870</v>
      </c>
      <c r="U63" s="226" t="s">
        <v>95</v>
      </c>
      <c r="V63" s="228" t="s">
        <v>2871</v>
      </c>
      <c r="W63" s="226" t="s">
        <v>95</v>
      </c>
      <c r="X63" s="228" t="s">
        <v>2871</v>
      </c>
      <c r="Y63" s="226"/>
      <c r="Z63" s="226"/>
      <c r="AA63" s="226" t="s">
        <v>95</v>
      </c>
      <c r="AB63" s="228" t="s">
        <v>2872</v>
      </c>
      <c r="AC63" s="226" t="s">
        <v>9</v>
      </c>
      <c r="AD63" s="228" t="s">
        <v>2873</v>
      </c>
    </row>
    <row r="64" spans="1:30" s="19" customFormat="1" ht="142.5">
      <c r="A64" s="221" t="s">
        <v>2296</v>
      </c>
      <c r="B64" s="221" t="s">
        <v>711</v>
      </c>
      <c r="C64" s="221" t="s">
        <v>2874</v>
      </c>
      <c r="D64" s="221" t="s">
        <v>2875</v>
      </c>
      <c r="E64" s="221" t="s">
        <v>2876</v>
      </c>
      <c r="F64" s="221" t="s">
        <v>2877</v>
      </c>
      <c r="G64" s="221" t="s">
        <v>2878</v>
      </c>
      <c r="H64" s="221" t="s">
        <v>2879</v>
      </c>
      <c r="I64" s="221" t="s">
        <v>2880</v>
      </c>
      <c r="J64" s="221" t="s">
        <v>2881</v>
      </c>
      <c r="K64" s="223" t="s">
        <v>2882</v>
      </c>
      <c r="L64" s="223" t="s">
        <v>422</v>
      </c>
      <c r="M64" s="221"/>
      <c r="N64" s="221" t="s">
        <v>95</v>
      </c>
      <c r="O64" s="221" t="s">
        <v>95</v>
      </c>
      <c r="P64" s="221"/>
      <c r="Q64" s="221"/>
      <c r="R64" s="221" t="s">
        <v>182</v>
      </c>
      <c r="S64" s="221" t="s">
        <v>2267</v>
      </c>
      <c r="T64" s="221" t="s">
        <v>2883</v>
      </c>
      <c r="U64" s="221"/>
      <c r="V64" s="221"/>
      <c r="W64" s="221"/>
      <c r="X64" s="221"/>
      <c r="Y64" s="221"/>
      <c r="Z64" s="221"/>
      <c r="AA64" s="221"/>
      <c r="AB64" s="221"/>
      <c r="AC64" s="221" t="s">
        <v>95</v>
      </c>
      <c r="AD64" s="223" t="s">
        <v>2884</v>
      </c>
    </row>
    <row r="65" spans="1:30" s="19" customFormat="1" ht="20.25" customHeight="1">
      <c r="A65" s="221" t="s">
        <v>2296</v>
      </c>
      <c r="B65" s="226" t="s">
        <v>954</v>
      </c>
      <c r="C65" s="221" t="s">
        <v>2885</v>
      </c>
      <c r="D65" s="221" t="s">
        <v>2886</v>
      </c>
      <c r="E65" s="221" t="s">
        <v>2887</v>
      </c>
      <c r="F65" s="221" t="s">
        <v>2888</v>
      </c>
      <c r="G65" s="221" t="s">
        <v>2889</v>
      </c>
      <c r="H65" s="221" t="s">
        <v>2890</v>
      </c>
      <c r="I65" s="221" t="s">
        <v>2891</v>
      </c>
      <c r="J65" s="221" t="s">
        <v>2892</v>
      </c>
      <c r="K65" s="223" t="s">
        <v>2893</v>
      </c>
      <c r="L65" s="221" t="s">
        <v>2894</v>
      </c>
      <c r="M65" s="221"/>
      <c r="N65" s="221"/>
      <c r="O65" s="221"/>
      <c r="P65" s="221"/>
      <c r="Q65" s="221"/>
      <c r="R65" s="221" t="s">
        <v>223</v>
      </c>
      <c r="S65" s="221" t="s">
        <v>2397</v>
      </c>
      <c r="T65" s="221"/>
      <c r="U65" s="221"/>
      <c r="V65" s="221"/>
      <c r="W65" s="221"/>
      <c r="X65" s="221"/>
      <c r="Y65" s="221"/>
      <c r="Z65" s="221"/>
      <c r="AA65" s="221"/>
      <c r="AB65" s="221"/>
      <c r="AC65" s="221"/>
      <c r="AD65" s="221"/>
    </row>
    <row r="66" spans="1:30" s="19" customFormat="1" ht="71.25">
      <c r="A66" s="221" t="s">
        <v>2296</v>
      </c>
      <c r="B66" s="221" t="s">
        <v>2379</v>
      </c>
      <c r="C66" s="221" t="s">
        <v>2895</v>
      </c>
      <c r="D66" s="221" t="s">
        <v>2896</v>
      </c>
      <c r="E66" s="221" t="s">
        <v>2819</v>
      </c>
      <c r="F66" s="221" t="s">
        <v>2897</v>
      </c>
      <c r="G66" s="221" t="s">
        <v>2898</v>
      </c>
      <c r="H66" s="226" t="s">
        <v>2899</v>
      </c>
      <c r="I66" s="226" t="s">
        <v>2900</v>
      </c>
      <c r="J66" s="226"/>
      <c r="K66" s="223" t="s">
        <v>1694</v>
      </c>
      <c r="L66" s="221"/>
      <c r="M66" s="221"/>
      <c r="N66" s="221"/>
      <c r="O66" s="221"/>
      <c r="P66" s="221"/>
      <c r="Q66" s="221"/>
      <c r="R66" s="221" t="s">
        <v>223</v>
      </c>
      <c r="S66" s="221" t="s">
        <v>2397</v>
      </c>
      <c r="T66" s="221"/>
      <c r="U66" s="221"/>
      <c r="V66" s="221"/>
      <c r="W66" s="221"/>
      <c r="X66" s="221"/>
      <c r="Y66" s="221"/>
      <c r="Z66" s="221"/>
      <c r="AA66" s="221"/>
      <c r="AB66" s="221"/>
      <c r="AC66" s="221" t="s">
        <v>95</v>
      </c>
      <c r="AD66" s="223" t="s">
        <v>2901</v>
      </c>
    </row>
    <row r="67" spans="1:30" s="19" customFormat="1" ht="20.25" customHeight="1">
      <c r="A67" s="221" t="s">
        <v>2296</v>
      </c>
      <c r="B67" s="226" t="s">
        <v>954</v>
      </c>
      <c r="C67" s="221" t="s">
        <v>2902</v>
      </c>
      <c r="D67" s="221" t="s">
        <v>2903</v>
      </c>
      <c r="E67" s="221" t="s">
        <v>2904</v>
      </c>
      <c r="F67" s="221" t="s">
        <v>2905</v>
      </c>
      <c r="G67" s="221" t="s">
        <v>2906</v>
      </c>
      <c r="H67" s="221" t="s">
        <v>2907</v>
      </c>
      <c r="I67" s="221" t="s">
        <v>2891</v>
      </c>
      <c r="J67" s="221" t="s">
        <v>2892</v>
      </c>
      <c r="K67" s="223" t="s">
        <v>2908</v>
      </c>
      <c r="L67" s="221" t="s">
        <v>2894</v>
      </c>
      <c r="M67" s="221"/>
      <c r="N67" s="221"/>
      <c r="O67" s="221"/>
      <c r="P67" s="221"/>
      <c r="Q67" s="221"/>
      <c r="R67" s="221" t="s">
        <v>223</v>
      </c>
      <c r="S67" s="221" t="s">
        <v>2397</v>
      </c>
      <c r="T67" s="221"/>
      <c r="U67" s="221"/>
      <c r="V67" s="221"/>
      <c r="W67" s="221"/>
      <c r="X67" s="221"/>
      <c r="Y67" s="221"/>
      <c r="Z67" s="221"/>
      <c r="AA67" s="221"/>
      <c r="AB67" s="221"/>
      <c r="AC67" s="221"/>
      <c r="AD67" s="221"/>
    </row>
    <row r="68" spans="1:30" s="19" customFormat="1" ht="57">
      <c r="A68" s="221" t="s">
        <v>2296</v>
      </c>
      <c r="B68" s="221" t="s">
        <v>2379</v>
      </c>
      <c r="C68" s="221" t="s">
        <v>2909</v>
      </c>
      <c r="D68" s="221" t="s">
        <v>2910</v>
      </c>
      <c r="E68" s="221" t="s">
        <v>2911</v>
      </c>
      <c r="F68" s="221" t="s">
        <v>2912</v>
      </c>
      <c r="G68" s="221" t="s">
        <v>2913</v>
      </c>
      <c r="H68" s="221" t="s">
        <v>2914</v>
      </c>
      <c r="I68" s="221" t="s">
        <v>2915</v>
      </c>
      <c r="J68" s="221" t="s">
        <v>2916</v>
      </c>
      <c r="K68" s="223" t="s">
        <v>2917</v>
      </c>
      <c r="L68" s="223" t="s">
        <v>422</v>
      </c>
      <c r="M68" s="221"/>
      <c r="N68" s="221" t="s">
        <v>95</v>
      </c>
      <c r="O68" s="221"/>
      <c r="P68" s="221"/>
      <c r="Q68" s="221"/>
      <c r="R68" s="221" t="s">
        <v>223</v>
      </c>
      <c r="S68" s="221" t="s">
        <v>98</v>
      </c>
      <c r="T68" s="221" t="s">
        <v>99</v>
      </c>
      <c r="U68" s="221"/>
      <c r="V68" s="221"/>
      <c r="W68" s="221"/>
      <c r="X68" s="221"/>
      <c r="Y68" s="221"/>
      <c r="Z68" s="221"/>
      <c r="AA68" s="221"/>
      <c r="AB68" s="221"/>
      <c r="AC68" s="221" t="s">
        <v>2918</v>
      </c>
      <c r="AD68" s="223" t="s">
        <v>2308</v>
      </c>
    </row>
    <row r="69" spans="1:30" s="19" customFormat="1" ht="20.25" customHeight="1">
      <c r="A69" s="221" t="s">
        <v>2296</v>
      </c>
      <c r="B69" s="221" t="s">
        <v>2379</v>
      </c>
      <c r="C69" s="221" t="s">
        <v>2919</v>
      </c>
      <c r="D69" s="221" t="s">
        <v>2920</v>
      </c>
      <c r="E69" s="221" t="s">
        <v>2921</v>
      </c>
      <c r="F69" s="221" t="s">
        <v>2922</v>
      </c>
      <c r="G69" s="221" t="s">
        <v>2923</v>
      </c>
      <c r="H69" s="221" t="s">
        <v>2924</v>
      </c>
      <c r="I69" s="221" t="s">
        <v>2925</v>
      </c>
      <c r="J69" s="221" t="s">
        <v>2926</v>
      </c>
      <c r="K69" s="223" t="s">
        <v>2927</v>
      </c>
      <c r="L69" s="221"/>
      <c r="M69" s="221"/>
      <c r="N69" s="221"/>
      <c r="O69" s="221"/>
      <c r="P69" s="221"/>
      <c r="Q69" s="221"/>
      <c r="R69" s="221" t="s">
        <v>223</v>
      </c>
      <c r="S69" s="221" t="s">
        <v>2416</v>
      </c>
      <c r="T69" s="221"/>
      <c r="U69" s="221"/>
      <c r="V69" s="221"/>
      <c r="W69" s="221"/>
      <c r="X69" s="221"/>
      <c r="Y69" s="221"/>
      <c r="Z69" s="221"/>
      <c r="AA69" s="221"/>
      <c r="AB69" s="221"/>
      <c r="AC69" s="221"/>
      <c r="AD69" s="221"/>
    </row>
    <row r="70" spans="1:30" s="19" customFormat="1" ht="20.25" customHeight="1">
      <c r="A70" s="221" t="s">
        <v>2296</v>
      </c>
      <c r="B70" s="221" t="s">
        <v>2379</v>
      </c>
      <c r="C70" s="221" t="s">
        <v>2928</v>
      </c>
      <c r="D70" s="221" t="s">
        <v>2929</v>
      </c>
      <c r="E70" s="221" t="s">
        <v>2930</v>
      </c>
      <c r="F70" s="221" t="s">
        <v>2931</v>
      </c>
      <c r="G70" s="221" t="s">
        <v>2932</v>
      </c>
      <c r="H70" s="221" t="s">
        <v>2933</v>
      </c>
      <c r="I70" s="221" t="s">
        <v>2934</v>
      </c>
      <c r="J70" s="221" t="s">
        <v>2935</v>
      </c>
      <c r="K70" s="223" t="s">
        <v>1694</v>
      </c>
      <c r="L70" s="221" t="s">
        <v>422</v>
      </c>
      <c r="M70" s="221"/>
      <c r="N70" s="221"/>
      <c r="O70" s="221"/>
      <c r="P70" s="221"/>
      <c r="Q70" s="221"/>
      <c r="R70" s="221" t="s">
        <v>223</v>
      </c>
      <c r="S70" s="221" t="s">
        <v>2397</v>
      </c>
      <c r="T70" s="221"/>
      <c r="U70" s="221"/>
      <c r="V70" s="221"/>
      <c r="W70" s="221"/>
      <c r="X70" s="221"/>
      <c r="Y70" s="221"/>
      <c r="Z70" s="221"/>
      <c r="AA70" s="221"/>
      <c r="AB70" s="221"/>
      <c r="AC70" s="221"/>
      <c r="AD70" s="221"/>
    </row>
    <row r="71" spans="1:30" s="19" customFormat="1" ht="20.25" customHeight="1">
      <c r="A71" s="221" t="s">
        <v>2296</v>
      </c>
      <c r="B71" s="226" t="s">
        <v>954</v>
      </c>
      <c r="C71" s="221" t="s">
        <v>2936</v>
      </c>
      <c r="D71" s="221" t="s">
        <v>2937</v>
      </c>
      <c r="E71" s="221" t="s">
        <v>2938</v>
      </c>
      <c r="F71" s="221" t="s">
        <v>2939</v>
      </c>
      <c r="G71" s="221" t="s">
        <v>2940</v>
      </c>
      <c r="H71" s="221" t="s">
        <v>2941</v>
      </c>
      <c r="I71" s="221" t="s">
        <v>2891</v>
      </c>
      <c r="J71" s="221" t="s">
        <v>2892</v>
      </c>
      <c r="K71" s="223" t="s">
        <v>2942</v>
      </c>
      <c r="L71" s="221" t="s">
        <v>2894</v>
      </c>
      <c r="M71" s="221"/>
      <c r="N71" s="221"/>
      <c r="O71" s="221"/>
      <c r="P71" s="221"/>
      <c r="Q71" s="221"/>
      <c r="R71" s="221" t="s">
        <v>223</v>
      </c>
      <c r="S71" s="221" t="s">
        <v>2397</v>
      </c>
      <c r="T71" s="221"/>
      <c r="U71" s="221"/>
      <c r="V71" s="221"/>
      <c r="W71" s="221"/>
      <c r="X71" s="221"/>
      <c r="Y71" s="221"/>
      <c r="Z71" s="221"/>
      <c r="AA71" s="221"/>
      <c r="AB71" s="221"/>
      <c r="AC71" s="221"/>
      <c r="AD71" s="221"/>
    </row>
    <row r="72" spans="1:30" s="19" customFormat="1" ht="20.25" customHeight="1">
      <c r="A72" s="221" t="s">
        <v>2296</v>
      </c>
      <c r="B72" s="226" t="s">
        <v>954</v>
      </c>
      <c r="C72" s="221" t="s">
        <v>2943</v>
      </c>
      <c r="D72" s="221" t="s">
        <v>2944</v>
      </c>
      <c r="E72" s="221" t="s">
        <v>2945</v>
      </c>
      <c r="F72" s="221" t="s">
        <v>2946</v>
      </c>
      <c r="G72" s="221" t="s">
        <v>2947</v>
      </c>
      <c r="H72" s="221" t="s">
        <v>2948</v>
      </c>
      <c r="I72" s="221" t="s">
        <v>2949</v>
      </c>
      <c r="J72" s="221" t="s">
        <v>2950</v>
      </c>
      <c r="K72" s="223" t="s">
        <v>2359</v>
      </c>
      <c r="L72" s="221"/>
      <c r="M72" s="221"/>
      <c r="N72" s="221"/>
      <c r="O72" s="221"/>
      <c r="P72" s="221"/>
      <c r="Q72" s="221"/>
      <c r="R72" s="221" t="s">
        <v>223</v>
      </c>
      <c r="S72" s="221" t="s">
        <v>2397</v>
      </c>
      <c r="T72" s="221"/>
      <c r="U72" s="221" t="s">
        <v>95</v>
      </c>
      <c r="V72" s="221" t="s">
        <v>2951</v>
      </c>
      <c r="W72" s="221"/>
      <c r="X72" s="221"/>
      <c r="Y72" s="221"/>
      <c r="Z72" s="221"/>
      <c r="AA72" s="221"/>
      <c r="AB72" s="221"/>
      <c r="AC72" s="221"/>
      <c r="AD72" s="221"/>
    </row>
    <row r="73" spans="1:30" s="19" customFormat="1" ht="20.25" customHeight="1">
      <c r="A73" s="221" t="s">
        <v>2296</v>
      </c>
      <c r="B73" s="226" t="s">
        <v>954</v>
      </c>
      <c r="C73" s="221" t="s">
        <v>2952</v>
      </c>
      <c r="D73" s="221" t="s">
        <v>2953</v>
      </c>
      <c r="E73" s="221" t="s">
        <v>2954</v>
      </c>
      <c r="F73" s="221" t="s">
        <v>2955</v>
      </c>
      <c r="G73" s="221" t="s">
        <v>2956</v>
      </c>
      <c r="H73" s="221" t="s">
        <v>2957</v>
      </c>
      <c r="I73" s="221" t="s">
        <v>2958</v>
      </c>
      <c r="J73" s="221" t="s">
        <v>2959</v>
      </c>
      <c r="K73" s="223" t="s">
        <v>2960</v>
      </c>
      <c r="L73" s="221"/>
      <c r="M73" s="221" t="s">
        <v>2961</v>
      </c>
      <c r="N73" s="221"/>
      <c r="O73" s="221"/>
      <c r="P73" s="221"/>
      <c r="Q73" s="221"/>
      <c r="R73" s="221" t="s">
        <v>223</v>
      </c>
      <c r="S73" s="221" t="s">
        <v>2416</v>
      </c>
      <c r="T73" s="221"/>
      <c r="U73" s="221"/>
      <c r="V73" s="221"/>
      <c r="W73" s="221"/>
      <c r="X73" s="221"/>
      <c r="Y73" s="221"/>
      <c r="Z73" s="221"/>
      <c r="AA73" s="221" t="s">
        <v>95</v>
      </c>
      <c r="AB73" s="221"/>
      <c r="AC73" s="221" t="s">
        <v>95</v>
      </c>
      <c r="AD73" s="221" t="s">
        <v>2962</v>
      </c>
    </row>
    <row r="74" spans="1:30" s="19" customFormat="1" ht="20.25" customHeight="1">
      <c r="A74" s="221" t="s">
        <v>2296</v>
      </c>
      <c r="B74" s="221" t="s">
        <v>925</v>
      </c>
      <c r="C74" s="221" t="s">
        <v>2963</v>
      </c>
      <c r="D74" s="221" t="s">
        <v>2964</v>
      </c>
      <c r="E74" s="221" t="s">
        <v>2965</v>
      </c>
      <c r="F74" s="221" t="s">
        <v>2966</v>
      </c>
      <c r="G74" s="221" t="s">
        <v>2967</v>
      </c>
      <c r="H74" s="221" t="s">
        <v>2968</v>
      </c>
      <c r="I74" s="221" t="s">
        <v>2969</v>
      </c>
      <c r="J74" s="221"/>
      <c r="K74" s="223" t="s">
        <v>2970</v>
      </c>
      <c r="L74" s="221"/>
      <c r="M74" s="221"/>
      <c r="N74" s="221"/>
      <c r="O74" s="221"/>
      <c r="P74" s="221"/>
      <c r="Q74" s="221"/>
      <c r="R74" s="221" t="s">
        <v>223</v>
      </c>
      <c r="S74" s="221" t="s">
        <v>2416</v>
      </c>
      <c r="T74" s="221"/>
      <c r="U74" s="221"/>
      <c r="V74" s="221"/>
      <c r="W74" s="221"/>
      <c r="X74" s="221"/>
      <c r="Y74" s="221"/>
      <c r="Z74" s="221"/>
      <c r="AA74" s="221"/>
      <c r="AB74" s="221"/>
      <c r="AC74" s="221"/>
      <c r="AD74" s="221"/>
    </row>
    <row r="75" spans="1:30" s="116" customFormat="1" ht="114">
      <c r="A75" s="226" t="s">
        <v>2296</v>
      </c>
      <c r="B75" s="226" t="s">
        <v>925</v>
      </c>
      <c r="C75" s="226" t="s">
        <v>2971</v>
      </c>
      <c r="D75" s="226" t="s">
        <v>2972</v>
      </c>
      <c r="E75" s="226" t="s">
        <v>2973</v>
      </c>
      <c r="F75" s="226" t="s">
        <v>2974</v>
      </c>
      <c r="G75" s="226" t="s">
        <v>2975</v>
      </c>
      <c r="H75" s="226" t="s">
        <v>2976</v>
      </c>
      <c r="I75" s="226" t="s">
        <v>2977</v>
      </c>
      <c r="J75" s="226" t="s">
        <v>2978</v>
      </c>
      <c r="K75" s="28" t="s">
        <v>2979</v>
      </c>
      <c r="L75" s="228" t="s">
        <v>2980</v>
      </c>
      <c r="M75" s="228" t="s">
        <v>2981</v>
      </c>
      <c r="N75" s="226" t="s">
        <v>95</v>
      </c>
      <c r="O75" s="226" t="s">
        <v>3</v>
      </c>
      <c r="P75" s="226"/>
      <c r="Q75" s="226"/>
      <c r="R75" s="226" t="s">
        <v>182</v>
      </c>
      <c r="S75" s="226" t="s">
        <v>98</v>
      </c>
      <c r="T75" s="226" t="s">
        <v>2982</v>
      </c>
      <c r="U75" s="226"/>
      <c r="V75" s="226"/>
      <c r="W75" s="226"/>
      <c r="X75" s="226"/>
      <c r="Y75" s="226"/>
      <c r="Z75" s="226"/>
      <c r="AA75" s="226" t="s">
        <v>95</v>
      </c>
      <c r="AB75" s="228" t="s">
        <v>2983</v>
      </c>
      <c r="AC75" s="226" t="s">
        <v>9</v>
      </c>
      <c r="AD75" s="226" t="s">
        <v>2984</v>
      </c>
    </row>
    <row r="76" spans="1:30" s="19" customFormat="1" ht="20.25" customHeight="1">
      <c r="A76" s="221" t="s">
        <v>2296</v>
      </c>
      <c r="B76" s="221" t="s">
        <v>2379</v>
      </c>
      <c r="C76" s="221" t="s">
        <v>2985</v>
      </c>
      <c r="D76" s="221" t="s">
        <v>2986</v>
      </c>
      <c r="E76" s="221" t="s">
        <v>2987</v>
      </c>
      <c r="F76" s="221" t="s">
        <v>2988</v>
      </c>
      <c r="G76" s="221" t="s">
        <v>2989</v>
      </c>
      <c r="H76" s="221" t="s">
        <v>2990</v>
      </c>
      <c r="I76" s="221" t="s">
        <v>2991</v>
      </c>
      <c r="J76" s="221" t="s">
        <v>2992</v>
      </c>
      <c r="K76" s="223" t="s">
        <v>2993</v>
      </c>
      <c r="L76" s="221"/>
      <c r="M76" s="221"/>
      <c r="N76" s="221"/>
      <c r="O76" s="221"/>
      <c r="P76" s="221"/>
      <c r="Q76" s="221"/>
      <c r="R76" s="221" t="s">
        <v>223</v>
      </c>
      <c r="S76" s="221" t="s">
        <v>2416</v>
      </c>
      <c r="T76" s="221"/>
      <c r="U76" s="221"/>
      <c r="V76" s="221"/>
      <c r="W76" s="221"/>
      <c r="X76" s="221"/>
      <c r="Y76" s="221"/>
      <c r="Z76" s="221"/>
      <c r="AA76" s="221"/>
      <c r="AB76" s="221"/>
      <c r="AC76" s="221"/>
      <c r="AD76" s="221"/>
    </row>
    <row r="77" spans="1:30" s="19" customFormat="1" ht="20.25" customHeight="1">
      <c r="A77" s="221" t="s">
        <v>2296</v>
      </c>
      <c r="B77" s="221" t="s">
        <v>925</v>
      </c>
      <c r="C77" s="221" t="s">
        <v>2994</v>
      </c>
      <c r="D77" s="221" t="s">
        <v>2995</v>
      </c>
      <c r="E77" s="221" t="s">
        <v>2996</v>
      </c>
      <c r="F77" s="221" t="s">
        <v>2997</v>
      </c>
      <c r="G77" s="221" t="s">
        <v>2998</v>
      </c>
      <c r="H77" s="221" t="s">
        <v>2999</v>
      </c>
      <c r="I77" s="221" t="s">
        <v>3000</v>
      </c>
      <c r="J77" s="221" t="s">
        <v>3001</v>
      </c>
      <c r="K77" s="223" t="s">
        <v>3002</v>
      </c>
      <c r="L77" s="221"/>
      <c r="M77" s="221"/>
      <c r="N77" s="221"/>
      <c r="O77" s="221"/>
      <c r="P77" s="221"/>
      <c r="Q77" s="221"/>
      <c r="R77" s="221" t="s">
        <v>223</v>
      </c>
      <c r="S77" s="221" t="s">
        <v>2416</v>
      </c>
      <c r="T77" s="221"/>
      <c r="U77" s="221"/>
      <c r="V77" s="221"/>
      <c r="W77" s="221"/>
      <c r="X77" s="221"/>
      <c r="Y77" s="221"/>
      <c r="Z77" s="221"/>
      <c r="AA77" s="221"/>
      <c r="AB77" s="221"/>
      <c r="AC77" s="221"/>
      <c r="AD77" s="221"/>
    </row>
    <row r="78" spans="1:30" s="19" customFormat="1" ht="20.25" customHeight="1">
      <c r="A78" s="221" t="s">
        <v>2296</v>
      </c>
      <c r="B78" s="221" t="s">
        <v>2379</v>
      </c>
      <c r="C78" s="221" t="s">
        <v>3003</v>
      </c>
      <c r="D78" s="221" t="s">
        <v>3004</v>
      </c>
      <c r="E78" s="221" t="s">
        <v>3005</v>
      </c>
      <c r="F78" s="221" t="s">
        <v>3006</v>
      </c>
      <c r="G78" s="221" t="s">
        <v>3007</v>
      </c>
      <c r="H78" s="221" t="s">
        <v>3008</v>
      </c>
      <c r="I78" s="221" t="s">
        <v>3009</v>
      </c>
      <c r="J78" s="221" t="s">
        <v>3010</v>
      </c>
      <c r="K78" s="223" t="s">
        <v>3011</v>
      </c>
      <c r="L78" s="221"/>
      <c r="M78" s="221"/>
      <c r="N78" s="221"/>
      <c r="O78" s="221"/>
      <c r="P78" s="221"/>
      <c r="Q78" s="221"/>
      <c r="R78" s="221" t="s">
        <v>238</v>
      </c>
      <c r="S78" s="221" t="s">
        <v>3012</v>
      </c>
      <c r="T78" s="221" t="s">
        <v>2435</v>
      </c>
      <c r="U78" s="221"/>
      <c r="V78" s="221"/>
      <c r="W78" s="221"/>
      <c r="X78" s="221"/>
      <c r="Y78" s="221"/>
      <c r="Z78" s="221"/>
      <c r="AA78" s="221"/>
      <c r="AB78" s="221"/>
      <c r="AC78" s="221" t="s">
        <v>95</v>
      </c>
      <c r="AD78" s="221" t="s">
        <v>3013</v>
      </c>
    </row>
    <row r="79" spans="1:30" s="19" customFormat="1" ht="28.5">
      <c r="A79" s="221" t="s">
        <v>2296</v>
      </c>
      <c r="B79" s="221" t="s">
        <v>711</v>
      </c>
      <c r="C79" s="221" t="s">
        <v>3014</v>
      </c>
      <c r="D79" s="221" t="s">
        <v>3015</v>
      </c>
      <c r="E79" s="221" t="s">
        <v>3016</v>
      </c>
      <c r="F79" s="221" t="s">
        <v>3017</v>
      </c>
      <c r="G79" s="221" t="s">
        <v>3018</v>
      </c>
      <c r="H79" s="221" t="s">
        <v>3019</v>
      </c>
      <c r="I79" s="221" t="s">
        <v>3020</v>
      </c>
      <c r="J79" s="221" t="s">
        <v>3021</v>
      </c>
      <c r="K79" s="223" t="s">
        <v>3022</v>
      </c>
      <c r="L79" s="221" t="s">
        <v>112</v>
      </c>
      <c r="M79" s="221"/>
      <c r="N79" s="221"/>
      <c r="O79" s="221"/>
      <c r="P79" s="221"/>
      <c r="Q79" s="221"/>
      <c r="R79" s="221" t="s">
        <v>1027</v>
      </c>
      <c r="S79" s="221" t="s">
        <v>98</v>
      </c>
      <c r="T79" s="221" t="s">
        <v>1029</v>
      </c>
      <c r="U79" s="221"/>
      <c r="V79" s="221"/>
      <c r="W79" s="221"/>
      <c r="X79" s="221"/>
      <c r="Y79" s="221"/>
      <c r="Z79" s="221"/>
      <c r="AA79" s="221"/>
      <c r="AB79" s="221"/>
      <c r="AC79" s="221" t="s">
        <v>95</v>
      </c>
      <c r="AD79" s="221" t="s">
        <v>3023</v>
      </c>
    </row>
    <row r="80" spans="1:30" s="20" customFormat="1" ht="57">
      <c r="A80" s="221" t="s">
        <v>2296</v>
      </c>
      <c r="B80" s="221" t="s">
        <v>890</v>
      </c>
      <c r="C80" s="221" t="s">
        <v>3024</v>
      </c>
      <c r="D80" s="221" t="s">
        <v>3025</v>
      </c>
      <c r="E80" s="221" t="s">
        <v>3026</v>
      </c>
      <c r="F80" s="221" t="s">
        <v>3027</v>
      </c>
      <c r="G80" s="262" t="s">
        <v>3028</v>
      </c>
      <c r="H80" s="221" t="s">
        <v>3029</v>
      </c>
      <c r="I80" s="221" t="s">
        <v>3030</v>
      </c>
      <c r="J80" s="221" t="s">
        <v>3031</v>
      </c>
      <c r="K80" s="223" t="s">
        <v>3032</v>
      </c>
      <c r="L80" s="246" t="s">
        <v>2572</v>
      </c>
      <c r="M80" s="246" t="s">
        <v>3033</v>
      </c>
      <c r="N80" s="221"/>
      <c r="O80" s="221"/>
      <c r="P80" s="221"/>
      <c r="Q80" s="221"/>
      <c r="R80" s="221" t="s">
        <v>1027</v>
      </c>
      <c r="S80" s="221" t="s">
        <v>3034</v>
      </c>
      <c r="T80" s="221"/>
      <c r="U80" s="221"/>
      <c r="V80" s="221"/>
      <c r="W80" s="221"/>
      <c r="X80" s="221"/>
      <c r="Y80" s="221"/>
      <c r="Z80" s="221"/>
      <c r="AA80" s="221"/>
      <c r="AB80" s="221"/>
      <c r="AC80" s="221"/>
      <c r="AD80" s="221"/>
    </row>
    <row r="81" spans="1:38" s="19" customFormat="1" ht="57">
      <c r="A81" s="221" t="s">
        <v>2296</v>
      </c>
      <c r="B81" s="221" t="s">
        <v>890</v>
      </c>
      <c r="C81" s="221" t="s">
        <v>3035</v>
      </c>
      <c r="D81" s="221" t="s">
        <v>3036</v>
      </c>
      <c r="E81" s="221" t="s">
        <v>3037</v>
      </c>
      <c r="F81" s="221" t="s">
        <v>3038</v>
      </c>
      <c r="G81" s="221" t="s">
        <v>3039</v>
      </c>
      <c r="H81" s="221" t="s">
        <v>3040</v>
      </c>
      <c r="I81" s="221" t="s">
        <v>3041</v>
      </c>
      <c r="J81" s="221" t="s">
        <v>3042</v>
      </c>
      <c r="K81" s="223" t="s">
        <v>3043</v>
      </c>
      <c r="L81" s="223" t="s">
        <v>3044</v>
      </c>
      <c r="M81" s="223" t="s">
        <v>2869</v>
      </c>
      <c r="N81" s="221" t="s">
        <v>95</v>
      </c>
      <c r="O81" s="221"/>
      <c r="P81" s="221"/>
      <c r="Q81" s="221"/>
      <c r="R81" s="221" t="s">
        <v>1025</v>
      </c>
      <c r="S81" s="221" t="s">
        <v>1026</v>
      </c>
      <c r="T81" s="221" t="s">
        <v>3045</v>
      </c>
      <c r="U81" s="221"/>
      <c r="V81" s="221"/>
      <c r="W81" s="221"/>
      <c r="X81" s="221"/>
      <c r="Y81" s="221"/>
      <c r="Z81" s="221"/>
      <c r="AA81" s="221"/>
      <c r="AB81" s="221"/>
      <c r="AC81" s="221"/>
      <c r="AD81" s="221"/>
    </row>
    <row r="82" spans="1:38" s="24" customFormat="1" ht="20.25" customHeight="1">
      <c r="A82" s="221" t="s">
        <v>2296</v>
      </c>
      <c r="B82" s="221" t="s">
        <v>803</v>
      </c>
      <c r="C82" s="221" t="s">
        <v>3046</v>
      </c>
      <c r="D82" s="221" t="s">
        <v>3047</v>
      </c>
      <c r="E82" s="221" t="s">
        <v>3048</v>
      </c>
      <c r="F82" s="221" t="s">
        <v>3049</v>
      </c>
      <c r="G82" s="221" t="s">
        <v>3050</v>
      </c>
      <c r="H82" s="221" t="s">
        <v>3051</v>
      </c>
      <c r="I82" s="221" t="s">
        <v>3052</v>
      </c>
      <c r="J82" s="221" t="s">
        <v>3053</v>
      </c>
      <c r="K82" s="223" t="s">
        <v>3054</v>
      </c>
      <c r="L82" s="221" t="s">
        <v>3055</v>
      </c>
      <c r="M82" s="221"/>
      <c r="N82" s="221"/>
      <c r="O82" s="221"/>
      <c r="P82" s="221"/>
      <c r="Q82" s="221"/>
      <c r="R82" s="221" t="s">
        <v>1027</v>
      </c>
      <c r="S82" s="221" t="s">
        <v>3056</v>
      </c>
      <c r="T82" s="221"/>
      <c r="U82" s="221"/>
      <c r="V82" s="221"/>
      <c r="W82" s="221"/>
      <c r="X82" s="221"/>
      <c r="Y82" s="221" t="s">
        <v>95</v>
      </c>
      <c r="Z82" s="221" t="s">
        <v>3057</v>
      </c>
      <c r="AA82" s="221"/>
      <c r="AB82" s="221"/>
      <c r="AC82" s="221" t="s">
        <v>95</v>
      </c>
      <c r="AD82" s="221" t="s">
        <v>3058</v>
      </c>
    </row>
    <row r="83" spans="1:38" s="24" customFormat="1" ht="20.25" customHeight="1">
      <c r="A83" s="221" t="s">
        <v>2296</v>
      </c>
      <c r="B83" s="221" t="s">
        <v>925</v>
      </c>
      <c r="C83" s="221" t="s">
        <v>3059</v>
      </c>
      <c r="D83" s="221" t="s">
        <v>3060</v>
      </c>
      <c r="E83" s="221" t="s">
        <v>3061</v>
      </c>
      <c r="F83" s="221" t="s">
        <v>3062</v>
      </c>
      <c r="G83" s="221" t="s">
        <v>3063</v>
      </c>
      <c r="H83" s="221" t="s">
        <v>3064</v>
      </c>
      <c r="I83" s="221" t="s">
        <v>3065</v>
      </c>
      <c r="J83" s="221"/>
      <c r="K83" s="223" t="s">
        <v>3066</v>
      </c>
      <c r="L83" s="221" t="s">
        <v>3067</v>
      </c>
      <c r="M83" s="221"/>
      <c r="N83" s="221"/>
      <c r="O83" s="221"/>
      <c r="P83" s="221"/>
      <c r="Q83" s="221"/>
      <c r="R83" s="221" t="s">
        <v>1027</v>
      </c>
      <c r="S83" s="221" t="s">
        <v>2397</v>
      </c>
      <c r="T83" s="221"/>
      <c r="U83" s="221"/>
      <c r="V83" s="221"/>
      <c r="W83" s="221"/>
      <c r="X83" s="221"/>
      <c r="Y83" s="221"/>
      <c r="Z83" s="221"/>
      <c r="AA83" s="221"/>
      <c r="AB83" s="221"/>
      <c r="AC83" s="221"/>
      <c r="AD83" s="221"/>
    </row>
    <row r="84" spans="1:38" s="19" customFormat="1" ht="20.100000000000001" customHeight="1">
      <c r="A84" s="221" t="s">
        <v>2296</v>
      </c>
      <c r="B84" s="226" t="s">
        <v>954</v>
      </c>
      <c r="C84" s="221" t="s">
        <v>3068</v>
      </c>
      <c r="D84" s="221" t="s">
        <v>3069</v>
      </c>
      <c r="E84" s="221" t="s">
        <v>3070</v>
      </c>
      <c r="F84" s="221" t="s">
        <v>3071</v>
      </c>
      <c r="G84" s="221" t="s">
        <v>3072</v>
      </c>
      <c r="H84" s="221" t="s">
        <v>3073</v>
      </c>
      <c r="I84" s="221" t="s">
        <v>3074</v>
      </c>
      <c r="J84" s="221" t="s">
        <v>3075</v>
      </c>
      <c r="K84" s="223" t="s">
        <v>3076</v>
      </c>
      <c r="L84" s="221"/>
      <c r="M84" s="221"/>
      <c r="N84" s="221"/>
      <c r="O84" s="221"/>
      <c r="P84" s="221"/>
      <c r="Q84" s="221"/>
      <c r="R84" s="221" t="s">
        <v>223</v>
      </c>
      <c r="S84" s="221" t="s">
        <v>3012</v>
      </c>
      <c r="T84" s="221" t="s">
        <v>1295</v>
      </c>
      <c r="U84" s="221"/>
      <c r="V84" s="221"/>
      <c r="W84" s="221"/>
      <c r="X84" s="221"/>
      <c r="Y84" s="221"/>
      <c r="Z84" s="221"/>
      <c r="AA84" s="221"/>
      <c r="AB84" s="221"/>
      <c r="AC84" s="221"/>
      <c r="AD84" s="221" t="s">
        <v>3077</v>
      </c>
    </row>
    <row r="85" spans="1:38" s="24" customFormat="1" ht="20.25" customHeight="1">
      <c r="A85" s="221" t="s">
        <v>2296</v>
      </c>
      <c r="B85" s="221" t="s">
        <v>925</v>
      </c>
      <c r="C85" s="221" t="s">
        <v>3078</v>
      </c>
      <c r="D85" s="221" t="s">
        <v>3079</v>
      </c>
      <c r="E85" s="221" t="s">
        <v>3080</v>
      </c>
      <c r="F85" s="221" t="s">
        <v>3081</v>
      </c>
      <c r="G85" s="221" t="s">
        <v>3082</v>
      </c>
      <c r="H85" s="221" t="s">
        <v>3083</v>
      </c>
      <c r="I85" s="221" t="s">
        <v>3084</v>
      </c>
      <c r="J85" s="221" t="s">
        <v>3085</v>
      </c>
      <c r="K85" s="223" t="s">
        <v>3086</v>
      </c>
      <c r="L85" s="221"/>
      <c r="M85" s="221"/>
      <c r="N85" s="221"/>
      <c r="O85" s="221"/>
      <c r="P85" s="221"/>
      <c r="Q85" s="221"/>
      <c r="R85" s="221" t="s">
        <v>223</v>
      </c>
      <c r="S85" s="221" t="s">
        <v>1030</v>
      </c>
      <c r="T85" s="221"/>
      <c r="U85" s="221"/>
      <c r="V85" s="221"/>
      <c r="W85" s="221"/>
      <c r="X85" s="221"/>
      <c r="Y85" s="221"/>
      <c r="Z85" s="221"/>
      <c r="AA85" s="221"/>
      <c r="AB85" s="221"/>
      <c r="AC85" s="221"/>
      <c r="AD85" s="221"/>
    </row>
    <row r="86" spans="1:38" s="19" customFormat="1" ht="20.100000000000001" customHeight="1">
      <c r="A86" s="221" t="s">
        <v>2296</v>
      </c>
      <c r="B86" s="221" t="s">
        <v>996</v>
      </c>
      <c r="C86" s="221" t="s">
        <v>1252</v>
      </c>
      <c r="D86" s="221" t="s">
        <v>3087</v>
      </c>
      <c r="E86" s="221" t="s">
        <v>3088</v>
      </c>
      <c r="F86" s="221" t="s">
        <v>3089</v>
      </c>
      <c r="G86" s="221" t="s">
        <v>3090</v>
      </c>
      <c r="H86" s="221" t="s">
        <v>3091</v>
      </c>
      <c r="I86" s="221" t="s">
        <v>3092</v>
      </c>
      <c r="J86" s="221" t="s">
        <v>3093</v>
      </c>
      <c r="K86" s="223" t="s">
        <v>3094</v>
      </c>
      <c r="L86" s="221"/>
      <c r="M86" s="221"/>
      <c r="N86" s="221"/>
      <c r="O86" s="221"/>
      <c r="P86" s="221"/>
      <c r="Q86" s="221"/>
      <c r="R86" s="221" t="s">
        <v>223</v>
      </c>
      <c r="S86" s="221" t="s">
        <v>3095</v>
      </c>
      <c r="T86" s="221"/>
      <c r="U86" s="221"/>
      <c r="V86" s="221"/>
      <c r="W86" s="221"/>
      <c r="X86" s="221"/>
      <c r="Y86" s="221"/>
      <c r="Z86" s="221"/>
      <c r="AA86" s="221"/>
      <c r="AB86" s="221"/>
      <c r="AC86" s="221"/>
      <c r="AD86" s="221"/>
    </row>
    <row r="87" spans="1:38" s="24" customFormat="1" ht="20.25" customHeight="1">
      <c r="A87" s="221" t="s">
        <v>2296</v>
      </c>
      <c r="B87" s="221" t="s">
        <v>2389</v>
      </c>
      <c r="C87" s="221" t="s">
        <v>3096</v>
      </c>
      <c r="D87" s="221" t="s">
        <v>2630</v>
      </c>
      <c r="E87" s="221" t="s">
        <v>3097</v>
      </c>
      <c r="F87" s="221" t="s">
        <v>3098</v>
      </c>
      <c r="G87" s="221" t="s">
        <v>3099</v>
      </c>
      <c r="H87" s="221" t="s">
        <v>3100</v>
      </c>
      <c r="I87" s="221" t="s">
        <v>3101</v>
      </c>
      <c r="J87" s="221"/>
      <c r="K87" s="223" t="s">
        <v>3102</v>
      </c>
      <c r="L87" s="221"/>
      <c r="M87" s="221"/>
      <c r="N87" s="221"/>
      <c r="O87" s="221"/>
      <c r="P87" s="221"/>
      <c r="Q87" s="221"/>
      <c r="R87" s="221" t="s">
        <v>1027</v>
      </c>
      <c r="S87" s="221" t="s">
        <v>2416</v>
      </c>
      <c r="T87" s="221"/>
      <c r="U87" s="221"/>
      <c r="V87" s="221"/>
      <c r="W87" s="221"/>
      <c r="X87" s="221"/>
      <c r="Y87" s="221"/>
      <c r="Z87" s="221" t="s">
        <v>3103</v>
      </c>
      <c r="AA87" s="221"/>
      <c r="AB87" s="221"/>
      <c r="AC87" s="221"/>
      <c r="AD87" s="221" t="s">
        <v>3104</v>
      </c>
    </row>
    <row r="88" spans="1:38" s="24" customFormat="1" ht="20.25" customHeight="1">
      <c r="A88" s="221" t="s">
        <v>2296</v>
      </c>
      <c r="B88" s="221" t="s">
        <v>925</v>
      </c>
      <c r="C88" s="221" t="s">
        <v>3105</v>
      </c>
      <c r="D88" s="221" t="s">
        <v>3106</v>
      </c>
      <c r="E88" s="221" t="s">
        <v>3107</v>
      </c>
      <c r="F88" s="221" t="s">
        <v>3108</v>
      </c>
      <c r="G88" s="221" t="s">
        <v>3109</v>
      </c>
      <c r="H88" s="221" t="s">
        <v>3110</v>
      </c>
      <c r="I88" s="221" t="s">
        <v>3111</v>
      </c>
      <c r="J88" s="221" t="s">
        <v>3112</v>
      </c>
      <c r="K88" s="223" t="s">
        <v>3113</v>
      </c>
      <c r="L88" s="221" t="s">
        <v>3114</v>
      </c>
      <c r="M88" s="221"/>
      <c r="N88" s="221"/>
      <c r="O88" s="221"/>
      <c r="P88" s="221"/>
      <c r="Q88" s="221"/>
      <c r="R88" s="221" t="s">
        <v>1027</v>
      </c>
      <c r="S88" s="221" t="s">
        <v>2416</v>
      </c>
      <c r="T88" s="221"/>
      <c r="U88" s="221"/>
      <c r="V88" s="221"/>
      <c r="W88" s="221"/>
      <c r="X88" s="221"/>
      <c r="Y88" s="221"/>
      <c r="Z88" s="221"/>
      <c r="AA88" s="221"/>
      <c r="AB88" s="221"/>
      <c r="AC88" s="221"/>
      <c r="AD88" s="221" t="s">
        <v>3115</v>
      </c>
    </row>
    <row r="89" spans="1:38" s="24" customFormat="1" ht="43.5" customHeight="1">
      <c r="A89" s="221" t="s">
        <v>2296</v>
      </c>
      <c r="B89" s="221" t="s">
        <v>979</v>
      </c>
      <c r="C89" s="221" t="s">
        <v>3116</v>
      </c>
      <c r="D89" s="221" t="s">
        <v>3117</v>
      </c>
      <c r="E89" s="221" t="s">
        <v>3118</v>
      </c>
      <c r="F89" s="221" t="s">
        <v>3119</v>
      </c>
      <c r="G89" s="221" t="s">
        <v>3120</v>
      </c>
      <c r="H89" s="221" t="s">
        <v>3121</v>
      </c>
      <c r="I89" s="221" t="s">
        <v>3122</v>
      </c>
      <c r="J89" s="221" t="s">
        <v>3123</v>
      </c>
      <c r="K89" s="223" t="s">
        <v>3124</v>
      </c>
      <c r="L89" s="221" t="s">
        <v>2265</v>
      </c>
      <c r="M89" s="221"/>
      <c r="N89" s="221"/>
      <c r="O89" s="221"/>
      <c r="P89" s="221"/>
      <c r="Q89" s="221"/>
      <c r="R89" s="221" t="s">
        <v>1025</v>
      </c>
      <c r="S89" s="221" t="s">
        <v>3012</v>
      </c>
      <c r="T89" s="221" t="s">
        <v>1092</v>
      </c>
      <c r="U89" s="221"/>
      <c r="V89" s="221"/>
      <c r="W89" s="221"/>
      <c r="X89" s="221"/>
      <c r="Y89" s="221"/>
      <c r="Z89" s="221"/>
      <c r="AA89" s="221"/>
      <c r="AB89" s="221"/>
      <c r="AC89" s="221"/>
      <c r="AD89" s="221"/>
    </row>
    <row r="90" spans="1:38" s="24" customFormat="1" ht="20.25" customHeight="1">
      <c r="A90" s="221" t="s">
        <v>2296</v>
      </c>
      <c r="B90" s="226" t="s">
        <v>3125</v>
      </c>
      <c r="C90" s="221" t="s">
        <v>3126</v>
      </c>
      <c r="D90" s="221" t="s">
        <v>3127</v>
      </c>
      <c r="E90" s="221" t="s">
        <v>3128</v>
      </c>
      <c r="F90" s="221" t="s">
        <v>3129</v>
      </c>
      <c r="G90" s="221" t="s">
        <v>3130</v>
      </c>
      <c r="H90" s="221" t="s">
        <v>3131</v>
      </c>
      <c r="I90" s="221" t="s">
        <v>3132</v>
      </c>
      <c r="J90" s="221" t="s">
        <v>3133</v>
      </c>
      <c r="K90" s="223" t="s">
        <v>3134</v>
      </c>
      <c r="L90" s="221" t="s">
        <v>3135</v>
      </c>
      <c r="M90" s="221"/>
      <c r="N90" s="221"/>
      <c r="O90" s="221"/>
      <c r="P90" s="221"/>
      <c r="Q90" s="221"/>
      <c r="R90" s="221" t="s">
        <v>1027</v>
      </c>
      <c r="S90" s="221" t="s">
        <v>2416</v>
      </c>
      <c r="T90" s="221"/>
      <c r="U90" s="221"/>
      <c r="V90" s="221"/>
      <c r="W90" s="221"/>
      <c r="X90" s="221"/>
      <c r="Y90" s="221"/>
      <c r="Z90" s="221"/>
      <c r="AA90" s="221"/>
      <c r="AB90" s="221"/>
      <c r="AC90" s="221"/>
      <c r="AD90" s="221"/>
    </row>
    <row r="91" spans="1:38" s="19" customFormat="1" ht="20.25" customHeight="1">
      <c r="A91" s="221" t="s">
        <v>2296</v>
      </c>
      <c r="B91" s="226" t="s">
        <v>954</v>
      </c>
      <c r="C91" s="221" t="s">
        <v>3136</v>
      </c>
      <c r="D91" s="221" t="s">
        <v>3137</v>
      </c>
      <c r="E91" s="221" t="s">
        <v>3138</v>
      </c>
      <c r="F91" s="221" t="s">
        <v>3139</v>
      </c>
      <c r="G91" s="221" t="s">
        <v>3140</v>
      </c>
      <c r="H91" s="221" t="s">
        <v>3141</v>
      </c>
      <c r="I91" s="221" t="s">
        <v>3142</v>
      </c>
      <c r="J91" s="221" t="s">
        <v>3143</v>
      </c>
      <c r="K91" s="223" t="s">
        <v>3086</v>
      </c>
      <c r="L91" s="221" t="s">
        <v>2265</v>
      </c>
      <c r="M91" s="221"/>
      <c r="N91" s="221"/>
      <c r="O91" s="221"/>
      <c r="P91" s="221"/>
      <c r="Q91" s="221"/>
      <c r="R91" s="221" t="s">
        <v>1027</v>
      </c>
      <c r="S91" s="221" t="s">
        <v>2397</v>
      </c>
      <c r="T91" s="221"/>
      <c r="U91" s="221"/>
      <c r="V91" s="221"/>
      <c r="W91" s="221"/>
      <c r="X91" s="221"/>
      <c r="Y91" s="221"/>
      <c r="Z91" s="221"/>
      <c r="AA91" s="221"/>
      <c r="AB91" s="221"/>
      <c r="AC91" s="221"/>
      <c r="AD91" s="221"/>
    </row>
    <row r="92" spans="1:38" s="20" customFormat="1" ht="20.25" customHeight="1">
      <c r="A92" s="221" t="s">
        <v>2296</v>
      </c>
      <c r="B92" s="221" t="s">
        <v>890</v>
      </c>
      <c r="C92" s="232" t="s">
        <v>3144</v>
      </c>
      <c r="D92" s="232" t="s">
        <v>3145</v>
      </c>
      <c r="E92" s="232" t="s">
        <v>3146</v>
      </c>
      <c r="F92" s="232" t="s">
        <v>3147</v>
      </c>
      <c r="G92" s="232" t="s">
        <v>3148</v>
      </c>
      <c r="H92" s="232" t="s">
        <v>3149</v>
      </c>
      <c r="I92" s="262" t="s">
        <v>3150</v>
      </c>
      <c r="J92" s="221" t="s">
        <v>3151</v>
      </c>
      <c r="K92" s="223" t="s">
        <v>3086</v>
      </c>
      <c r="L92" s="262" t="s">
        <v>112</v>
      </c>
      <c r="M92" s="232"/>
      <c r="N92" s="232"/>
      <c r="O92" s="232"/>
      <c r="P92" s="232"/>
      <c r="Q92" s="232"/>
      <c r="R92" s="221" t="s">
        <v>1027</v>
      </c>
      <c r="S92" s="232" t="s">
        <v>1030</v>
      </c>
      <c r="T92" s="232"/>
      <c r="U92" s="232"/>
      <c r="V92" s="232"/>
      <c r="W92" s="232"/>
      <c r="X92" s="232"/>
      <c r="Y92" s="232"/>
      <c r="Z92" s="232"/>
      <c r="AA92" s="232"/>
      <c r="AB92" s="232"/>
      <c r="AC92" s="232"/>
      <c r="AD92" s="232"/>
    </row>
    <row r="93" spans="1:38" s="162" customFormat="1" ht="20.25" customHeight="1">
      <c r="A93" s="226" t="s">
        <v>2296</v>
      </c>
      <c r="B93" s="226" t="s">
        <v>954</v>
      </c>
      <c r="C93" s="240" t="s">
        <v>3152</v>
      </c>
      <c r="D93" s="240" t="s">
        <v>3153</v>
      </c>
      <c r="E93" s="240" t="s">
        <v>3154</v>
      </c>
      <c r="F93" s="240" t="s">
        <v>3155</v>
      </c>
      <c r="G93" s="240" t="s">
        <v>3156</v>
      </c>
      <c r="H93" s="240" t="s">
        <v>3157</v>
      </c>
      <c r="I93" s="262" t="s">
        <v>3158</v>
      </c>
      <c r="J93" s="226" t="s">
        <v>3159</v>
      </c>
      <c r="K93" s="241" t="s">
        <v>3160</v>
      </c>
      <c r="L93" s="240"/>
      <c r="M93" s="240"/>
      <c r="N93" s="240"/>
      <c r="O93" s="240"/>
      <c r="P93" s="240"/>
      <c r="Q93" s="240"/>
      <c r="R93" s="226" t="s">
        <v>1027</v>
      </c>
      <c r="S93" s="226" t="s">
        <v>2397</v>
      </c>
      <c r="T93" s="240"/>
      <c r="U93" s="240"/>
      <c r="V93" s="240"/>
      <c r="W93" s="240"/>
      <c r="X93" s="240"/>
      <c r="Y93" s="240"/>
      <c r="Z93" s="240"/>
      <c r="AA93" s="240"/>
      <c r="AB93" s="240"/>
      <c r="AC93" s="240"/>
      <c r="AD93" s="240"/>
    </row>
    <row r="94" spans="1:38" s="116" customFormat="1" ht="114">
      <c r="A94" s="226" t="s">
        <v>2296</v>
      </c>
      <c r="B94" s="226" t="s">
        <v>925</v>
      </c>
      <c r="C94" s="263" t="s">
        <v>3161</v>
      </c>
      <c r="D94" s="263" t="s">
        <v>3162</v>
      </c>
      <c r="E94" s="263" t="s">
        <v>3163</v>
      </c>
      <c r="F94" s="263" t="s">
        <v>3164</v>
      </c>
      <c r="G94" s="263" t="s">
        <v>3165</v>
      </c>
      <c r="H94" s="263" t="s">
        <v>3166</v>
      </c>
      <c r="I94" s="263" t="s">
        <v>3167</v>
      </c>
      <c r="J94" s="263" t="s">
        <v>3168</v>
      </c>
      <c r="K94" s="28" t="s">
        <v>3169</v>
      </c>
      <c r="L94" s="264" t="s">
        <v>3170</v>
      </c>
      <c r="M94" s="264" t="s">
        <v>3171</v>
      </c>
      <c r="N94" s="263"/>
      <c r="O94" s="263"/>
      <c r="P94" s="263"/>
      <c r="Q94" s="263"/>
      <c r="R94" s="263" t="s">
        <v>1027</v>
      </c>
      <c r="S94" s="263" t="s">
        <v>473</v>
      </c>
      <c r="T94" s="263"/>
      <c r="U94" s="263"/>
      <c r="V94" s="263"/>
      <c r="W94" s="263"/>
      <c r="X94" s="263"/>
      <c r="Y94" s="263"/>
      <c r="Z94" s="263"/>
      <c r="AA94" s="263" t="s">
        <v>95</v>
      </c>
      <c r="AB94" s="228" t="s">
        <v>2983</v>
      </c>
      <c r="AC94" s="263" t="s">
        <v>3</v>
      </c>
      <c r="AD94" s="226" t="s">
        <v>2984</v>
      </c>
    </row>
    <row r="95" spans="1:38" s="24" customFormat="1" ht="85.5">
      <c r="A95" s="221" t="s">
        <v>2296</v>
      </c>
      <c r="B95" s="221" t="s">
        <v>890</v>
      </c>
      <c r="C95" s="221" t="s">
        <v>3172</v>
      </c>
      <c r="D95" s="221" t="s">
        <v>3173</v>
      </c>
      <c r="E95" s="221" t="s">
        <v>3174</v>
      </c>
      <c r="F95" s="221" t="s">
        <v>3175</v>
      </c>
      <c r="G95" s="221" t="s">
        <v>3176</v>
      </c>
      <c r="H95" s="221" t="s">
        <v>3177</v>
      </c>
      <c r="I95" s="262" t="s">
        <v>3178</v>
      </c>
      <c r="J95" s="221" t="s">
        <v>3179</v>
      </c>
      <c r="K95" s="223" t="s">
        <v>3180</v>
      </c>
      <c r="L95" s="246" t="s">
        <v>3181</v>
      </c>
      <c r="M95" s="241" t="s">
        <v>3182</v>
      </c>
      <c r="N95" s="238"/>
      <c r="O95" s="238"/>
      <c r="P95" s="238"/>
      <c r="Q95" s="238"/>
      <c r="R95" s="221" t="s">
        <v>1027</v>
      </c>
      <c r="S95" s="221" t="s">
        <v>473</v>
      </c>
      <c r="T95" s="238"/>
      <c r="U95" s="238"/>
      <c r="V95" s="265" t="s">
        <v>3183</v>
      </c>
      <c r="W95" s="238"/>
      <c r="X95" s="265" t="s">
        <v>3184</v>
      </c>
      <c r="Y95" s="238"/>
      <c r="Z95" s="265" t="s">
        <v>3185</v>
      </c>
      <c r="AA95" s="238"/>
      <c r="AB95" s="265" t="s">
        <v>3185</v>
      </c>
      <c r="AC95" s="265" t="s">
        <v>3186</v>
      </c>
      <c r="AD95" s="265" t="s">
        <v>3185</v>
      </c>
      <c r="AE95" s="19"/>
      <c r="AF95" s="19"/>
      <c r="AG95" s="19"/>
      <c r="AH95" s="19"/>
      <c r="AI95" s="19"/>
      <c r="AJ95" s="19"/>
      <c r="AK95" s="19"/>
      <c r="AL95" s="19"/>
    </row>
    <row r="96" spans="1:38" s="162" customFormat="1" ht="20.25" customHeight="1">
      <c r="A96" s="226" t="s">
        <v>2296</v>
      </c>
      <c r="B96" s="226" t="s">
        <v>996</v>
      </c>
      <c r="C96" s="226" t="s">
        <v>3187</v>
      </c>
      <c r="D96" s="226" t="s">
        <v>3188</v>
      </c>
      <c r="E96" s="226" t="s">
        <v>3189</v>
      </c>
      <c r="F96" s="266" t="s">
        <v>3190</v>
      </c>
      <c r="G96" s="226" t="s">
        <v>3191</v>
      </c>
      <c r="H96" s="226" t="s">
        <v>3192</v>
      </c>
      <c r="I96" s="226" t="s">
        <v>3193</v>
      </c>
      <c r="J96" s="267" t="s">
        <v>3194</v>
      </c>
      <c r="K96" s="228" t="s">
        <v>3195</v>
      </c>
      <c r="L96" s="246" t="s">
        <v>3196</v>
      </c>
      <c r="M96" s="240"/>
      <c r="N96" s="240"/>
      <c r="O96" s="240"/>
      <c r="P96" s="240"/>
      <c r="Q96" s="240"/>
      <c r="R96" s="240" t="s">
        <v>1027</v>
      </c>
      <c r="S96" s="226" t="s">
        <v>473</v>
      </c>
      <c r="T96" s="240"/>
      <c r="U96" s="240"/>
      <c r="V96" s="226" t="s">
        <v>2984</v>
      </c>
      <c r="W96" s="240"/>
      <c r="X96" s="226" t="s">
        <v>2984</v>
      </c>
      <c r="Y96" s="240"/>
      <c r="Z96" s="226" t="s">
        <v>2984</v>
      </c>
      <c r="AA96" s="240"/>
      <c r="AB96" s="226" t="s">
        <v>2984</v>
      </c>
      <c r="AC96" s="226" t="s">
        <v>2984</v>
      </c>
      <c r="AD96" s="226" t="s">
        <v>2984</v>
      </c>
      <c r="AE96" s="116"/>
      <c r="AF96" s="116"/>
      <c r="AG96" s="116"/>
      <c r="AH96" s="116"/>
      <c r="AI96" s="116"/>
      <c r="AJ96" s="116"/>
      <c r="AK96" s="116"/>
      <c r="AL96" s="116"/>
    </row>
    <row r="97" spans="1:38" s="162" customFormat="1" ht="20.25" customHeight="1">
      <c r="A97" s="221" t="s">
        <v>2296</v>
      </c>
      <c r="B97" s="226" t="s">
        <v>890</v>
      </c>
      <c r="C97" s="240" t="s">
        <v>3197</v>
      </c>
      <c r="D97" s="240" t="s">
        <v>3198</v>
      </c>
      <c r="E97" s="240" t="s">
        <v>3199</v>
      </c>
      <c r="F97" s="162" t="s">
        <v>3200</v>
      </c>
      <c r="G97" s="240" t="s">
        <v>3201</v>
      </c>
      <c r="H97" s="240" t="s">
        <v>3202</v>
      </c>
      <c r="I97" s="240" t="s">
        <v>3203</v>
      </c>
      <c r="J97" s="267" t="s">
        <v>3204</v>
      </c>
      <c r="K97" s="241" t="s">
        <v>3205</v>
      </c>
      <c r="L97" s="240" t="s">
        <v>3135</v>
      </c>
      <c r="M97" s="240"/>
      <c r="N97" s="240"/>
      <c r="O97" s="240"/>
      <c r="P97" s="240"/>
      <c r="Q97" s="240"/>
      <c r="R97" s="240" t="s">
        <v>1027</v>
      </c>
      <c r="S97" s="240" t="s">
        <v>473</v>
      </c>
      <c r="T97" s="240"/>
      <c r="U97" s="240"/>
      <c r="V97" s="240"/>
      <c r="W97" s="240"/>
      <c r="X97" s="240"/>
      <c r="Y97" s="240"/>
      <c r="Z97" s="240"/>
      <c r="AA97" s="240"/>
      <c r="AB97" s="240"/>
      <c r="AC97" s="240"/>
      <c r="AD97" s="240"/>
      <c r="AE97" s="116"/>
      <c r="AF97" s="116"/>
      <c r="AG97" s="116"/>
      <c r="AH97" s="116"/>
      <c r="AI97" s="116"/>
      <c r="AJ97" s="116"/>
      <c r="AK97" s="116"/>
      <c r="AL97" s="116"/>
    </row>
    <row r="98" spans="1:38" s="162" customFormat="1" ht="20.25" customHeight="1">
      <c r="A98" s="221" t="s">
        <v>2296</v>
      </c>
      <c r="B98" s="226" t="s">
        <v>711</v>
      </c>
      <c r="C98" s="240" t="s">
        <v>3206</v>
      </c>
      <c r="D98" s="240" t="s">
        <v>3207</v>
      </c>
      <c r="E98" s="240" t="s">
        <v>3208</v>
      </c>
      <c r="F98" s="240" t="s">
        <v>3209</v>
      </c>
      <c r="G98" s="240" t="s">
        <v>3210</v>
      </c>
      <c r="H98" s="240" t="s">
        <v>3211</v>
      </c>
      <c r="I98" s="240" t="s">
        <v>3212</v>
      </c>
      <c r="J98" s="267" t="s">
        <v>3213</v>
      </c>
      <c r="K98" s="241" t="s">
        <v>3066</v>
      </c>
      <c r="L98" s="240" t="s">
        <v>3135</v>
      </c>
      <c r="M98" s="240"/>
      <c r="N98" s="240"/>
      <c r="O98" s="240"/>
      <c r="P98" s="240"/>
      <c r="Q98" s="240"/>
      <c r="R98" s="240" t="s">
        <v>223</v>
      </c>
      <c r="S98" s="240" t="s">
        <v>3214</v>
      </c>
      <c r="T98" s="240"/>
      <c r="U98" s="240"/>
      <c r="V98" s="240"/>
      <c r="W98" s="240"/>
      <c r="X98" s="240"/>
      <c r="Y98" s="240"/>
      <c r="Z98" s="240"/>
      <c r="AA98" s="240"/>
      <c r="AB98" s="240"/>
      <c r="AC98" s="240"/>
      <c r="AD98" s="240"/>
      <c r="AE98" s="116"/>
      <c r="AF98" s="116"/>
      <c r="AG98" s="116"/>
      <c r="AH98" s="116"/>
      <c r="AI98" s="116"/>
      <c r="AJ98" s="116"/>
      <c r="AK98" s="116"/>
      <c r="AL98" s="116"/>
    </row>
    <row r="99" spans="1:38" s="162" customFormat="1" ht="20.25" customHeight="1">
      <c r="A99" s="221" t="s">
        <v>2296</v>
      </c>
      <c r="B99" s="226" t="s">
        <v>849</v>
      </c>
      <c r="C99" s="263" t="s">
        <v>3215</v>
      </c>
      <c r="D99" s="263" t="s">
        <v>3216</v>
      </c>
      <c r="E99" s="263" t="s">
        <v>2488</v>
      </c>
      <c r="F99" s="263" t="s">
        <v>2489</v>
      </c>
      <c r="G99" s="263" t="s">
        <v>3217</v>
      </c>
      <c r="H99" s="263" t="s">
        <v>3218</v>
      </c>
      <c r="I99" s="263" t="s">
        <v>3219</v>
      </c>
      <c r="J99" s="268" t="s">
        <v>3220</v>
      </c>
      <c r="K99" s="264" t="s">
        <v>3221</v>
      </c>
      <c r="L99" s="263" t="s">
        <v>3222</v>
      </c>
      <c r="M99" s="263"/>
      <c r="N99" s="263"/>
      <c r="O99" s="263"/>
      <c r="P99" s="263"/>
      <c r="Q99" s="263"/>
      <c r="R99" s="263" t="s">
        <v>97</v>
      </c>
      <c r="S99" s="263" t="s">
        <v>3012</v>
      </c>
      <c r="T99" s="263" t="s">
        <v>99</v>
      </c>
      <c r="U99" s="263"/>
      <c r="V99" s="263" t="s">
        <v>2984</v>
      </c>
      <c r="W99" s="263"/>
      <c r="X99" s="263" t="s">
        <v>2984</v>
      </c>
      <c r="Y99" s="263"/>
      <c r="Z99" s="263" t="s">
        <v>2984</v>
      </c>
      <c r="AA99" s="263"/>
      <c r="AB99" s="263" t="s">
        <v>2984</v>
      </c>
      <c r="AC99" s="263"/>
      <c r="AD99" s="226" t="s">
        <v>2984</v>
      </c>
    </row>
    <row r="100" spans="1:38" s="162" customFormat="1" ht="67.5">
      <c r="A100" s="221" t="s">
        <v>2296</v>
      </c>
      <c r="B100" s="226" t="s">
        <v>3125</v>
      </c>
      <c r="C100" s="240" t="s">
        <v>3223</v>
      </c>
      <c r="D100" s="240" t="s">
        <v>3224</v>
      </c>
      <c r="E100" s="240" t="s">
        <v>3225</v>
      </c>
      <c r="F100" s="240" t="s">
        <v>3226</v>
      </c>
      <c r="G100" s="240" t="s">
        <v>3227</v>
      </c>
      <c r="H100" s="240" t="s">
        <v>3228</v>
      </c>
      <c r="I100" s="240" t="s">
        <v>3229</v>
      </c>
      <c r="J100" s="267" t="s">
        <v>3230</v>
      </c>
      <c r="K100" s="240" t="s">
        <v>3231</v>
      </c>
      <c r="L100" s="241" t="s">
        <v>3232</v>
      </c>
      <c r="M100" s="240" t="s">
        <v>2961</v>
      </c>
      <c r="N100" s="240"/>
      <c r="O100" s="240"/>
      <c r="P100" s="240"/>
      <c r="Q100" s="240"/>
      <c r="R100" s="240" t="s">
        <v>223</v>
      </c>
      <c r="S100" s="226" t="s">
        <v>473</v>
      </c>
      <c r="T100" s="240"/>
      <c r="U100" s="240"/>
      <c r="V100" s="241" t="s">
        <v>3233</v>
      </c>
      <c r="W100" s="240"/>
      <c r="X100" s="240"/>
      <c r="Y100" s="240"/>
      <c r="Z100" s="240" t="s">
        <v>640</v>
      </c>
      <c r="AA100" s="240"/>
      <c r="AB100" s="240"/>
      <c r="AC100" s="240"/>
      <c r="AD100" s="241" t="s">
        <v>3234</v>
      </c>
      <c r="AE100" s="116"/>
      <c r="AF100" s="116"/>
      <c r="AG100" s="116"/>
      <c r="AH100" s="116"/>
      <c r="AI100" s="116"/>
      <c r="AJ100" s="116"/>
      <c r="AK100" s="116"/>
      <c r="AL100" s="116"/>
    </row>
    <row r="101" spans="1:38" s="162" customFormat="1" ht="67.5">
      <c r="A101" s="221" t="s">
        <v>2296</v>
      </c>
      <c r="B101" s="226" t="s">
        <v>954</v>
      </c>
      <c r="C101" s="240" t="s">
        <v>3235</v>
      </c>
      <c r="D101" s="240" t="s">
        <v>3236</v>
      </c>
      <c r="E101" s="240" t="s">
        <v>3237</v>
      </c>
      <c r="F101" s="240" t="s">
        <v>3238</v>
      </c>
      <c r="G101" s="240" t="s">
        <v>3239</v>
      </c>
      <c r="H101" s="240" t="s">
        <v>3240</v>
      </c>
      <c r="I101" s="240" t="s">
        <v>3241</v>
      </c>
      <c r="J101" s="240" t="s">
        <v>3242</v>
      </c>
      <c r="K101" s="241" t="s">
        <v>3243</v>
      </c>
      <c r="L101" s="241" t="s">
        <v>3244</v>
      </c>
      <c r="M101" s="240"/>
      <c r="N101" s="240" t="s">
        <v>95</v>
      </c>
      <c r="O101" s="240"/>
      <c r="P101" s="240"/>
      <c r="Q101" s="240"/>
      <c r="R101" s="263" t="s">
        <v>97</v>
      </c>
      <c r="S101" s="240" t="s">
        <v>3012</v>
      </c>
      <c r="T101" s="240" t="s">
        <v>1092</v>
      </c>
      <c r="U101" s="240"/>
      <c r="V101" s="240"/>
      <c r="W101" s="240"/>
      <c r="X101" s="240"/>
      <c r="Y101" s="240"/>
      <c r="Z101" s="240"/>
      <c r="AA101" s="240"/>
      <c r="AB101" s="240"/>
      <c r="AC101" s="240" t="s">
        <v>95</v>
      </c>
      <c r="AD101" s="241" t="s">
        <v>2308</v>
      </c>
    </row>
    <row r="102" spans="1:38" s="162" customFormat="1" ht="57">
      <c r="A102" s="221" t="s">
        <v>2296</v>
      </c>
      <c r="B102" s="226" t="s">
        <v>954</v>
      </c>
      <c r="C102" s="226" t="s">
        <v>3245</v>
      </c>
      <c r="D102" s="226" t="s">
        <v>3246</v>
      </c>
      <c r="E102" s="226" t="s">
        <v>3247</v>
      </c>
      <c r="F102" s="226" t="s">
        <v>3248</v>
      </c>
      <c r="G102" s="226" t="s">
        <v>3249</v>
      </c>
      <c r="H102" s="226" t="s">
        <v>3250</v>
      </c>
      <c r="I102" s="226" t="s">
        <v>3251</v>
      </c>
      <c r="J102" s="267" t="s">
        <v>3252</v>
      </c>
      <c r="K102" s="226" t="s">
        <v>3253</v>
      </c>
      <c r="L102" s="226" t="s">
        <v>3254</v>
      </c>
      <c r="M102" s="226"/>
      <c r="N102" s="226"/>
      <c r="O102" s="226"/>
      <c r="P102" s="226"/>
      <c r="Q102" s="226"/>
      <c r="R102" s="226" t="s">
        <v>1025</v>
      </c>
      <c r="S102" s="226" t="s">
        <v>2267</v>
      </c>
      <c r="T102" s="226" t="s">
        <v>99</v>
      </c>
      <c r="U102" s="226"/>
      <c r="V102" s="226"/>
      <c r="W102" s="226"/>
      <c r="X102" s="226"/>
      <c r="Y102" s="226"/>
      <c r="Z102" s="226"/>
      <c r="AA102" s="226"/>
      <c r="AB102" s="226"/>
      <c r="AC102" s="226" t="s">
        <v>95</v>
      </c>
      <c r="AD102" s="228" t="s">
        <v>3255</v>
      </c>
    </row>
    <row r="103" spans="1:38" s="24" customFormat="1" ht="45.75" customHeight="1">
      <c r="A103" s="238" t="s">
        <v>2296</v>
      </c>
      <c r="B103" s="238" t="s">
        <v>979</v>
      </c>
      <c r="C103" s="238" t="s">
        <v>3256</v>
      </c>
      <c r="D103" s="238" t="s">
        <v>3257</v>
      </c>
      <c r="E103" s="238" t="s">
        <v>3258</v>
      </c>
      <c r="F103" s="238" t="s">
        <v>3259</v>
      </c>
      <c r="G103" s="238" t="s">
        <v>3260</v>
      </c>
      <c r="H103" s="238" t="s">
        <v>3261</v>
      </c>
      <c r="I103" s="238" t="s">
        <v>3262</v>
      </c>
      <c r="J103" s="248" t="s">
        <v>3263</v>
      </c>
      <c r="K103" s="265" t="s">
        <v>3264</v>
      </c>
      <c r="L103" s="238"/>
      <c r="M103" s="238"/>
      <c r="N103" s="238"/>
      <c r="O103" s="238"/>
      <c r="P103" s="238"/>
      <c r="Q103" s="238"/>
      <c r="R103" s="238" t="s">
        <v>223</v>
      </c>
      <c r="S103" s="221" t="s">
        <v>473</v>
      </c>
      <c r="T103" s="238"/>
      <c r="U103" s="238"/>
      <c r="V103" s="238"/>
      <c r="W103" s="238"/>
      <c r="X103" s="238"/>
      <c r="Y103" s="238"/>
      <c r="Z103" s="238"/>
      <c r="AA103" s="238"/>
      <c r="AB103" s="238"/>
      <c r="AC103" s="238"/>
      <c r="AD103" s="238"/>
    </row>
    <row r="104" spans="1:38" s="24" customFormat="1" ht="20.25" customHeight="1">
      <c r="A104" s="221" t="s">
        <v>2296</v>
      </c>
      <c r="B104" s="221" t="s">
        <v>3265</v>
      </c>
      <c r="C104" s="223" t="s">
        <v>3266</v>
      </c>
      <c r="D104" s="221" t="s">
        <v>3267</v>
      </c>
      <c r="E104" s="221" t="s">
        <v>3268</v>
      </c>
      <c r="F104" s="221" t="s">
        <v>3269</v>
      </c>
      <c r="G104" s="221" t="s">
        <v>3270</v>
      </c>
      <c r="H104" s="221" t="s">
        <v>3271</v>
      </c>
      <c r="I104" s="221" t="s">
        <v>3272</v>
      </c>
      <c r="J104" s="269" t="s">
        <v>3273</v>
      </c>
      <c r="K104" s="223" t="s">
        <v>3274</v>
      </c>
      <c r="L104" s="221" t="s">
        <v>3275</v>
      </c>
      <c r="M104" s="221"/>
      <c r="N104" s="221"/>
      <c r="O104" s="221" t="s">
        <v>95</v>
      </c>
      <c r="P104" s="221"/>
      <c r="Q104" s="221"/>
      <c r="R104" s="221" t="s">
        <v>1025</v>
      </c>
      <c r="S104" s="221" t="s">
        <v>2267</v>
      </c>
      <c r="T104" s="221" t="s">
        <v>99</v>
      </c>
      <c r="U104" s="221"/>
      <c r="V104" s="221"/>
      <c r="W104" s="221"/>
      <c r="X104" s="221"/>
      <c r="Y104" s="221"/>
      <c r="Z104" s="221" t="s">
        <v>2984</v>
      </c>
      <c r="AA104" s="221"/>
      <c r="AB104" s="221"/>
      <c r="AC104" s="221" t="s">
        <v>95</v>
      </c>
      <c r="AD104" s="221" t="s">
        <v>3276</v>
      </c>
    </row>
    <row r="105" spans="1:38" s="24" customFormat="1" ht="20.25" customHeight="1">
      <c r="A105" s="221" t="s">
        <v>3277</v>
      </c>
      <c r="B105" s="221" t="s">
        <v>3278</v>
      </c>
      <c r="C105" s="221" t="s">
        <v>3279</v>
      </c>
      <c r="D105" s="221" t="s">
        <v>3280</v>
      </c>
      <c r="E105" s="221" t="s">
        <v>3189</v>
      </c>
      <c r="F105" s="221" t="s">
        <v>3281</v>
      </c>
      <c r="G105" s="221" t="s">
        <v>3282</v>
      </c>
      <c r="H105" s="221" t="s">
        <v>3283</v>
      </c>
      <c r="I105" s="221" t="s">
        <v>3284</v>
      </c>
      <c r="J105" s="270" t="s">
        <v>3285</v>
      </c>
      <c r="K105" s="223" t="s">
        <v>3286</v>
      </c>
      <c r="L105" s="221" t="s">
        <v>3287</v>
      </c>
      <c r="M105" s="221"/>
      <c r="N105" s="221"/>
      <c r="O105" s="221"/>
      <c r="P105" s="221"/>
      <c r="Q105" s="221"/>
      <c r="R105" s="221" t="s">
        <v>97</v>
      </c>
      <c r="S105" s="221" t="s">
        <v>98</v>
      </c>
      <c r="T105" s="221" t="s">
        <v>99</v>
      </c>
      <c r="U105" s="221"/>
      <c r="V105" s="221"/>
      <c r="W105" s="221"/>
      <c r="X105" s="221"/>
      <c r="Y105" s="221"/>
      <c r="Z105" s="221"/>
      <c r="AA105" s="221"/>
      <c r="AB105" s="221"/>
      <c r="AC105" s="221"/>
      <c r="AD105" s="221" t="s">
        <v>3288</v>
      </c>
    </row>
    <row r="106" spans="1:38" s="24" customFormat="1" ht="20.25" customHeight="1">
      <c r="A106" s="271" t="s">
        <v>2296</v>
      </c>
      <c r="B106" s="271" t="s">
        <v>979</v>
      </c>
      <c r="C106" s="272" t="s">
        <v>3289</v>
      </c>
      <c r="D106" s="272" t="s">
        <v>3290</v>
      </c>
      <c r="E106" s="272" t="s">
        <v>3291</v>
      </c>
      <c r="F106" s="272" t="s">
        <v>3292</v>
      </c>
      <c r="G106" s="272" t="s">
        <v>3293</v>
      </c>
      <c r="H106" s="272" t="s">
        <v>3294</v>
      </c>
      <c r="I106" s="272" t="s">
        <v>3295</v>
      </c>
      <c r="J106" s="272"/>
      <c r="K106" s="273" t="s">
        <v>3296</v>
      </c>
      <c r="L106" s="238" t="s">
        <v>3135</v>
      </c>
      <c r="M106" s="238"/>
      <c r="N106" s="238"/>
      <c r="O106" s="238"/>
      <c r="P106" s="238"/>
      <c r="Q106" s="238"/>
      <c r="R106" s="238" t="s">
        <v>223</v>
      </c>
      <c r="S106" s="221" t="s">
        <v>473</v>
      </c>
      <c r="T106" s="238"/>
      <c r="U106" s="238"/>
      <c r="V106" s="238"/>
      <c r="W106" s="238"/>
      <c r="X106" s="238"/>
      <c r="Y106" s="238"/>
      <c r="Z106" s="238"/>
      <c r="AA106" s="238"/>
      <c r="AB106" s="238"/>
      <c r="AC106" s="238"/>
      <c r="AD106" s="238" t="s">
        <v>3297</v>
      </c>
    </row>
    <row r="107" spans="1:38" s="24" customFormat="1" ht="57">
      <c r="A107" s="221" t="s">
        <v>2296</v>
      </c>
      <c r="B107" s="221" t="s">
        <v>954</v>
      </c>
      <c r="C107" s="221" t="s">
        <v>3298</v>
      </c>
      <c r="D107" s="221" t="s">
        <v>3299</v>
      </c>
      <c r="E107" s="221" t="s">
        <v>3300</v>
      </c>
      <c r="F107" s="221" t="s">
        <v>3301</v>
      </c>
      <c r="G107" s="221" t="s">
        <v>3302</v>
      </c>
      <c r="H107" s="221" t="s">
        <v>3303</v>
      </c>
      <c r="I107" s="221" t="s">
        <v>3304</v>
      </c>
      <c r="J107" s="274" t="s">
        <v>3305</v>
      </c>
      <c r="K107" s="223" t="s">
        <v>3306</v>
      </c>
      <c r="L107" s="221" t="s">
        <v>3307</v>
      </c>
      <c r="M107" s="221"/>
      <c r="N107" s="221"/>
      <c r="O107" s="221"/>
      <c r="P107" s="221"/>
      <c r="Q107" s="221"/>
      <c r="R107" s="221" t="s">
        <v>1025</v>
      </c>
      <c r="S107" s="221" t="s">
        <v>2267</v>
      </c>
      <c r="T107" s="221" t="s">
        <v>99</v>
      </c>
      <c r="U107" s="221"/>
      <c r="V107" s="221"/>
      <c r="W107" s="221"/>
      <c r="X107" s="221"/>
      <c r="Y107" s="221"/>
      <c r="Z107" s="221"/>
      <c r="AA107" s="221"/>
      <c r="AB107" s="221"/>
      <c r="AC107" s="221" t="s">
        <v>95</v>
      </c>
      <c r="AD107" s="223" t="s">
        <v>3255</v>
      </c>
    </row>
    <row r="108" spans="1:38" s="24" customFormat="1" ht="57">
      <c r="A108" s="221" t="s">
        <v>2296</v>
      </c>
      <c r="B108" s="221" t="s">
        <v>2389</v>
      </c>
      <c r="C108" s="221" t="s">
        <v>3308</v>
      </c>
      <c r="D108" s="221" t="s">
        <v>3309</v>
      </c>
      <c r="E108" s="221" t="s">
        <v>3310</v>
      </c>
      <c r="F108" s="221" t="s">
        <v>3311</v>
      </c>
      <c r="G108" s="221" t="s">
        <v>3312</v>
      </c>
      <c r="H108" s="221" t="s">
        <v>3313</v>
      </c>
      <c r="I108" s="221" t="s">
        <v>3314</v>
      </c>
      <c r="J108" s="248" t="s">
        <v>3315</v>
      </c>
      <c r="K108" s="223" t="s">
        <v>3316</v>
      </c>
      <c r="L108" s="221" t="s">
        <v>3254</v>
      </c>
      <c r="M108" s="221"/>
      <c r="N108" s="221" t="s">
        <v>95</v>
      </c>
      <c r="O108" s="221"/>
      <c r="P108" s="221"/>
      <c r="Q108" s="221"/>
      <c r="R108" s="221" t="s">
        <v>1025</v>
      </c>
      <c r="S108" s="221" t="s">
        <v>2267</v>
      </c>
      <c r="T108" s="221" t="s">
        <v>183</v>
      </c>
      <c r="U108" s="221"/>
      <c r="V108" s="221" t="s">
        <v>3317</v>
      </c>
      <c r="W108" s="221" t="s">
        <v>95</v>
      </c>
      <c r="X108" s="221" t="s">
        <v>3318</v>
      </c>
      <c r="Y108" s="221"/>
      <c r="Z108" s="221" t="s">
        <v>3317</v>
      </c>
      <c r="AA108" s="221" t="s">
        <v>95</v>
      </c>
      <c r="AB108" s="221" t="s">
        <v>2984</v>
      </c>
      <c r="AC108" s="221" t="s">
        <v>95</v>
      </c>
      <c r="AD108" s="223" t="s">
        <v>3255</v>
      </c>
    </row>
    <row r="109" spans="1:38" s="24" customFormat="1" ht="57">
      <c r="A109" s="221" t="s">
        <v>3277</v>
      </c>
      <c r="B109" s="221" t="s">
        <v>2379</v>
      </c>
      <c r="C109" s="221" t="s">
        <v>3319</v>
      </c>
      <c r="D109" s="221" t="s">
        <v>3320</v>
      </c>
      <c r="E109" s="221" t="s">
        <v>3321</v>
      </c>
      <c r="F109" s="221" t="s">
        <v>3322</v>
      </c>
      <c r="G109" s="221" t="s">
        <v>3323</v>
      </c>
      <c r="H109" s="221" t="s">
        <v>3324</v>
      </c>
      <c r="I109" s="221" t="s">
        <v>3325</v>
      </c>
      <c r="J109" s="248" t="s">
        <v>3326</v>
      </c>
      <c r="K109" s="228" t="s">
        <v>3327</v>
      </c>
      <c r="L109" s="223" t="s">
        <v>3328</v>
      </c>
      <c r="M109" s="221"/>
      <c r="N109" s="221" t="s">
        <v>95</v>
      </c>
      <c r="O109" s="221"/>
      <c r="P109" s="221"/>
      <c r="Q109" s="221"/>
      <c r="R109" s="221" t="s">
        <v>97</v>
      </c>
      <c r="S109" s="221" t="s">
        <v>98</v>
      </c>
      <c r="T109" s="221" t="s">
        <v>99</v>
      </c>
      <c r="U109" s="221"/>
      <c r="V109" s="221"/>
      <c r="W109" s="221"/>
      <c r="X109" s="221"/>
      <c r="Y109" s="221"/>
      <c r="Z109" s="221"/>
      <c r="AA109" s="221" t="s">
        <v>95</v>
      </c>
      <c r="AB109" s="221"/>
      <c r="AC109" s="221" t="s">
        <v>95</v>
      </c>
      <c r="AD109" s="223" t="s">
        <v>3329</v>
      </c>
    </row>
    <row r="110" spans="1:38" s="24" customFormat="1" ht="20.25" customHeight="1">
      <c r="A110" s="238" t="s">
        <v>3330</v>
      </c>
      <c r="B110" s="221" t="s">
        <v>711</v>
      </c>
      <c r="C110" s="238" t="s">
        <v>3331</v>
      </c>
      <c r="D110" s="238" t="s">
        <v>3332</v>
      </c>
      <c r="E110" s="238" t="s">
        <v>3333</v>
      </c>
      <c r="F110" s="238" t="s">
        <v>3334</v>
      </c>
      <c r="G110" s="238" t="s">
        <v>3335</v>
      </c>
      <c r="H110" s="238" t="s">
        <v>3336</v>
      </c>
      <c r="I110" s="238" t="s">
        <v>3337</v>
      </c>
      <c r="J110" s="257" t="s">
        <v>3338</v>
      </c>
      <c r="K110" s="265" t="s">
        <v>3339</v>
      </c>
      <c r="L110" s="238" t="s">
        <v>3135</v>
      </c>
      <c r="M110" s="238"/>
      <c r="N110" s="238"/>
      <c r="O110" s="238"/>
      <c r="P110" s="238"/>
      <c r="Q110" s="238"/>
      <c r="R110" s="232" t="s">
        <v>1025</v>
      </c>
      <c r="S110" s="238" t="s">
        <v>461</v>
      </c>
      <c r="T110" s="238" t="s">
        <v>3340</v>
      </c>
      <c r="U110" s="238"/>
      <c r="V110" s="238"/>
      <c r="W110" s="238"/>
      <c r="X110" s="238"/>
      <c r="Y110" s="238"/>
      <c r="Z110" s="238"/>
      <c r="AA110" s="238" t="s">
        <v>9</v>
      </c>
      <c r="AB110" s="238"/>
      <c r="AC110" s="238"/>
      <c r="AD110" s="238"/>
    </row>
    <row r="111" spans="1:38" s="21" customFormat="1" ht="20.25" customHeight="1">
      <c r="A111" s="221" t="s">
        <v>3277</v>
      </c>
      <c r="B111" s="221" t="s">
        <v>3341</v>
      </c>
      <c r="C111" s="221" t="s">
        <v>3342</v>
      </c>
      <c r="D111" s="221" t="s">
        <v>3343</v>
      </c>
      <c r="E111" s="221" t="s">
        <v>3344</v>
      </c>
      <c r="F111" s="221" t="s">
        <v>3345</v>
      </c>
      <c r="G111" s="221" t="s">
        <v>3346</v>
      </c>
      <c r="H111" s="221" t="s">
        <v>3347</v>
      </c>
      <c r="I111" s="221" t="s">
        <v>3348</v>
      </c>
      <c r="J111" s="275" t="s">
        <v>3349</v>
      </c>
      <c r="K111" s="223" t="s">
        <v>3350</v>
      </c>
      <c r="L111" s="221"/>
      <c r="M111" s="221"/>
      <c r="N111" s="221"/>
      <c r="O111" s="221"/>
      <c r="P111" s="221"/>
      <c r="Q111" s="221"/>
      <c r="R111" s="221" t="s">
        <v>223</v>
      </c>
      <c r="S111" s="221" t="s">
        <v>1432</v>
      </c>
      <c r="T111" s="221"/>
      <c r="U111" s="221"/>
      <c r="V111" s="221"/>
      <c r="W111" s="221"/>
      <c r="X111" s="221"/>
      <c r="Y111" s="221"/>
      <c r="Z111" s="221"/>
      <c r="AA111" s="221"/>
      <c r="AB111" s="221"/>
      <c r="AC111" s="221"/>
      <c r="AD111" s="221"/>
    </row>
    <row r="112" spans="1:38" s="209" customFormat="1" ht="20.25" customHeight="1">
      <c r="A112" s="226" t="s">
        <v>3330</v>
      </c>
      <c r="B112" s="226" t="s">
        <v>2389</v>
      </c>
      <c r="C112" s="226" t="s">
        <v>3351</v>
      </c>
      <c r="D112" s="226" t="s">
        <v>3352</v>
      </c>
      <c r="E112" s="226" t="s">
        <v>2553</v>
      </c>
      <c r="F112" s="226" t="s">
        <v>3353</v>
      </c>
      <c r="G112" s="226" t="s">
        <v>3354</v>
      </c>
      <c r="H112" s="226" t="s">
        <v>3355</v>
      </c>
      <c r="I112" s="226" t="s">
        <v>3356</v>
      </c>
      <c r="J112" s="227" t="s">
        <v>3357</v>
      </c>
      <c r="K112" s="226" t="s">
        <v>3066</v>
      </c>
      <c r="L112" s="226"/>
      <c r="M112" s="226"/>
      <c r="N112" s="226"/>
      <c r="O112" s="226"/>
      <c r="P112" s="226"/>
      <c r="Q112" s="226"/>
      <c r="R112" s="226" t="s">
        <v>223</v>
      </c>
      <c r="S112" s="226" t="s">
        <v>3034</v>
      </c>
      <c r="T112" s="226"/>
      <c r="U112" s="226"/>
      <c r="V112" s="226"/>
      <c r="W112" s="226"/>
      <c r="X112" s="226"/>
      <c r="Y112" s="226"/>
      <c r="Z112" s="226"/>
      <c r="AA112" s="226"/>
      <c r="AB112" s="226"/>
      <c r="AC112" s="226"/>
      <c r="AD112" s="226" t="s">
        <v>3358</v>
      </c>
    </row>
    <row r="113" spans="1:30" s="209" customFormat="1" ht="171">
      <c r="A113" s="226" t="s">
        <v>3330</v>
      </c>
      <c r="B113" s="226" t="s">
        <v>803</v>
      </c>
      <c r="C113" s="226" t="s">
        <v>3359</v>
      </c>
      <c r="D113" s="276" t="s">
        <v>3360</v>
      </c>
      <c r="E113" s="226" t="s">
        <v>3361</v>
      </c>
      <c r="F113" s="226" t="s">
        <v>3362</v>
      </c>
      <c r="G113" s="276" t="s">
        <v>3363</v>
      </c>
      <c r="H113" s="226" t="s">
        <v>3364</v>
      </c>
      <c r="I113" s="226" t="s">
        <v>3365</v>
      </c>
      <c r="J113" s="277" t="s">
        <v>3366</v>
      </c>
      <c r="K113" s="278" t="s">
        <v>3367</v>
      </c>
      <c r="L113" s="228" t="s">
        <v>3368</v>
      </c>
      <c r="M113" s="228" t="s">
        <v>3369</v>
      </c>
      <c r="N113" s="240"/>
      <c r="O113" s="240"/>
      <c r="P113" s="240"/>
      <c r="Q113" s="240"/>
      <c r="R113" s="226" t="s">
        <v>223</v>
      </c>
      <c r="S113" s="226" t="s">
        <v>1432</v>
      </c>
      <c r="T113" s="240"/>
      <c r="U113" s="240"/>
      <c r="V113" s="240"/>
      <c r="W113" s="240"/>
      <c r="X113" s="240"/>
      <c r="Y113" s="240"/>
      <c r="Z113" s="240"/>
      <c r="AA113" s="240"/>
      <c r="AB113" s="240"/>
      <c r="AC113" s="279" t="s">
        <v>9</v>
      </c>
      <c r="AD113" s="228" t="s">
        <v>3329</v>
      </c>
    </row>
    <row r="114" spans="1:30" s="209" customFormat="1" ht="20.25" customHeight="1">
      <c r="A114" s="226" t="s">
        <v>3330</v>
      </c>
      <c r="B114" s="226" t="s">
        <v>3278</v>
      </c>
      <c r="C114" s="226" t="s">
        <v>3370</v>
      </c>
      <c r="D114" s="226" t="s">
        <v>3371</v>
      </c>
      <c r="E114" s="226" t="s">
        <v>3372</v>
      </c>
      <c r="F114" s="226" t="s">
        <v>3373</v>
      </c>
      <c r="G114" s="226" t="s">
        <v>3374</v>
      </c>
      <c r="H114" s="226" t="s">
        <v>3375</v>
      </c>
      <c r="I114" s="226" t="s">
        <v>3376</v>
      </c>
      <c r="J114" s="280" t="s">
        <v>3377</v>
      </c>
      <c r="K114" s="226" t="s">
        <v>3378</v>
      </c>
      <c r="L114" s="226"/>
      <c r="M114" s="226"/>
      <c r="N114" s="226"/>
      <c r="O114" s="226"/>
      <c r="P114" s="226"/>
      <c r="Q114" s="226"/>
      <c r="R114" s="226"/>
      <c r="S114" s="226" t="s">
        <v>98</v>
      </c>
      <c r="T114" s="226"/>
      <c r="U114" s="226"/>
      <c r="V114" s="226"/>
      <c r="W114" s="226"/>
      <c r="X114" s="226"/>
      <c r="Y114" s="226"/>
      <c r="Z114" s="226"/>
      <c r="AA114" s="226"/>
      <c r="AB114" s="226"/>
      <c r="AC114" s="226"/>
      <c r="AD114" s="226"/>
    </row>
    <row r="115" spans="1:30" s="209" customFormat="1" ht="20.25" customHeight="1">
      <c r="A115" s="226" t="s">
        <v>2296</v>
      </c>
      <c r="B115" s="226" t="s">
        <v>3379</v>
      </c>
      <c r="C115" s="226" t="s">
        <v>3380</v>
      </c>
      <c r="D115" s="226" t="s">
        <v>3381</v>
      </c>
      <c r="E115" s="226" t="s">
        <v>3382</v>
      </c>
      <c r="F115" s="226" t="s">
        <v>3383</v>
      </c>
      <c r="G115" s="226" t="s">
        <v>3384</v>
      </c>
      <c r="H115" s="226" t="s">
        <v>3385</v>
      </c>
      <c r="I115" s="226" t="s">
        <v>3386</v>
      </c>
      <c r="J115" s="226"/>
      <c r="K115" s="228" t="s">
        <v>3387</v>
      </c>
      <c r="L115" s="226" t="s">
        <v>1614</v>
      </c>
      <c r="M115" s="226"/>
      <c r="N115" s="226"/>
      <c r="O115" s="226"/>
      <c r="P115" s="226"/>
      <c r="Q115" s="226"/>
      <c r="R115" s="226" t="s">
        <v>223</v>
      </c>
      <c r="S115" s="226" t="s">
        <v>2416</v>
      </c>
      <c r="T115" s="226"/>
      <c r="U115" s="226"/>
      <c r="V115" s="226"/>
      <c r="W115" s="226"/>
      <c r="X115" s="226"/>
      <c r="Y115" s="226"/>
      <c r="Z115" s="226"/>
      <c r="AA115" s="226"/>
      <c r="AB115" s="116"/>
      <c r="AC115" s="226"/>
      <c r="AD115" s="226"/>
    </row>
    <row r="116" spans="1:30" s="185" customFormat="1" ht="57">
      <c r="A116" s="235" t="s">
        <v>3277</v>
      </c>
      <c r="B116" s="235" t="s">
        <v>3341</v>
      </c>
      <c r="C116" s="235" t="s">
        <v>3388</v>
      </c>
      <c r="D116" s="235" t="s">
        <v>3389</v>
      </c>
      <c r="E116" s="235" t="s">
        <v>3390</v>
      </c>
      <c r="F116" s="235" t="s">
        <v>3391</v>
      </c>
      <c r="G116" s="235" t="s">
        <v>3392</v>
      </c>
      <c r="H116" s="235" t="s">
        <v>3393</v>
      </c>
      <c r="I116" s="235" t="s">
        <v>3394</v>
      </c>
      <c r="J116" s="281" t="s">
        <v>3395</v>
      </c>
      <c r="K116" s="239" t="s">
        <v>3396</v>
      </c>
      <c r="L116" s="235"/>
      <c r="M116" s="235"/>
      <c r="N116" s="235"/>
      <c r="O116" s="235"/>
      <c r="P116" s="235"/>
      <c r="Q116" s="235"/>
      <c r="R116" s="235" t="s">
        <v>223</v>
      </c>
      <c r="S116" s="235" t="s">
        <v>1432</v>
      </c>
      <c r="T116" s="235"/>
      <c r="U116" s="235"/>
      <c r="V116" s="235"/>
      <c r="W116" s="235"/>
      <c r="X116" s="235"/>
      <c r="Y116" s="235"/>
      <c r="Z116" s="235"/>
      <c r="AA116" s="235"/>
      <c r="AB116" s="235"/>
      <c r="AC116" s="235" t="s">
        <v>606</v>
      </c>
      <c r="AD116" s="239" t="s">
        <v>3397</v>
      </c>
    </row>
    <row r="117" spans="1:30" s="209" customFormat="1" ht="49.5" customHeight="1">
      <c r="A117" s="221" t="s">
        <v>2296</v>
      </c>
      <c r="B117" s="221" t="s">
        <v>890</v>
      </c>
      <c r="C117" s="221" t="s">
        <v>3398</v>
      </c>
      <c r="D117" s="221" t="s">
        <v>3399</v>
      </c>
      <c r="E117" s="221" t="s">
        <v>3400</v>
      </c>
      <c r="F117" s="221" t="s">
        <v>3401</v>
      </c>
      <c r="G117" s="221" t="s">
        <v>3402</v>
      </c>
      <c r="H117" s="221" t="s">
        <v>3403</v>
      </c>
      <c r="I117" s="223" t="s">
        <v>3404</v>
      </c>
      <c r="J117" s="221" t="s">
        <v>3405</v>
      </c>
      <c r="K117" s="223" t="s">
        <v>3406</v>
      </c>
      <c r="L117" s="249" t="s">
        <v>3407</v>
      </c>
      <c r="M117" s="221"/>
      <c r="N117" s="221"/>
      <c r="O117" s="221"/>
      <c r="P117" s="221"/>
      <c r="Q117" s="221"/>
      <c r="R117" s="221" t="s">
        <v>1025</v>
      </c>
      <c r="S117" s="221" t="s">
        <v>98</v>
      </c>
      <c r="T117" s="221" t="s">
        <v>99</v>
      </c>
      <c r="U117" s="221"/>
      <c r="V117" s="221"/>
      <c r="W117" s="221"/>
      <c r="X117" s="221"/>
      <c r="Y117" s="221"/>
      <c r="Z117" s="221"/>
      <c r="AA117" s="221"/>
      <c r="AB117" s="221"/>
      <c r="AC117" s="221"/>
      <c r="AD117" s="223" t="s">
        <v>2841</v>
      </c>
    </row>
    <row r="118" spans="1:30" s="21" customFormat="1" ht="20.25" customHeight="1">
      <c r="A118" s="221" t="s">
        <v>3330</v>
      </c>
      <c r="B118" s="221" t="s">
        <v>3278</v>
      </c>
      <c r="C118" s="221" t="s">
        <v>3408</v>
      </c>
      <c r="D118" s="221" t="s">
        <v>3409</v>
      </c>
      <c r="E118" s="221" t="s">
        <v>3410</v>
      </c>
      <c r="F118" s="221" t="s">
        <v>3411</v>
      </c>
      <c r="G118" s="221" t="s">
        <v>3412</v>
      </c>
      <c r="H118" s="221" t="s">
        <v>3413</v>
      </c>
      <c r="I118" s="221" t="s">
        <v>3414</v>
      </c>
      <c r="J118" s="221" t="s">
        <v>3415</v>
      </c>
      <c r="K118" s="223" t="s">
        <v>3205</v>
      </c>
      <c r="L118" s="223"/>
      <c r="M118" s="221"/>
      <c r="N118" s="221"/>
      <c r="O118" s="221"/>
      <c r="P118" s="221"/>
      <c r="Q118" s="221"/>
      <c r="R118" s="221"/>
      <c r="S118" s="221" t="s">
        <v>473</v>
      </c>
      <c r="T118" s="221"/>
      <c r="U118" s="221"/>
      <c r="V118" s="221"/>
      <c r="W118" s="221"/>
      <c r="X118" s="221"/>
      <c r="Y118" s="221"/>
      <c r="Z118" s="221"/>
      <c r="AA118" s="221"/>
      <c r="AB118" s="221"/>
      <c r="AC118" s="221"/>
      <c r="AD118" s="223"/>
    </row>
    <row r="119" spans="1:30" s="21" customFormat="1" ht="20.25" customHeight="1">
      <c r="K119" s="39"/>
    </row>
    <row r="120" spans="1:30" s="21" customFormat="1" ht="20.25" customHeight="1">
      <c r="K120" s="39"/>
    </row>
    <row r="121" spans="1:30" s="21" customFormat="1" ht="20.25" customHeight="1">
      <c r="K121" s="39"/>
    </row>
    <row r="122" spans="1:30" s="21" customFormat="1" ht="20.25" customHeight="1">
      <c r="K122" s="39"/>
    </row>
    <row r="123" spans="1:30" s="21" customFormat="1" ht="20.25" customHeight="1">
      <c r="K123" s="39"/>
    </row>
    <row r="124" spans="1:30" s="21" customFormat="1" ht="20.25" customHeight="1">
      <c r="K124" s="39"/>
    </row>
    <row r="125" spans="1:30" s="21" customFormat="1" ht="20.25" customHeight="1">
      <c r="K125" s="39"/>
    </row>
    <row r="126" spans="1:30" s="21" customFormat="1" ht="20.25" customHeight="1">
      <c r="K126" s="39"/>
    </row>
    <row r="127" spans="1:30" s="21" customFormat="1" ht="20.25" customHeight="1">
      <c r="K127" s="39"/>
    </row>
    <row r="128" spans="1:30" s="21" customFormat="1" ht="20.25" customHeight="1">
      <c r="K128" s="39"/>
    </row>
    <row r="129" spans="11:11" s="21" customFormat="1" ht="20.25" customHeight="1">
      <c r="K129" s="39"/>
    </row>
    <row r="130" spans="11:11" s="21" customFormat="1" ht="20.25" customHeight="1">
      <c r="K130" s="39"/>
    </row>
    <row r="131" spans="11:11" s="21" customFormat="1" ht="20.25" customHeight="1">
      <c r="K131" s="39"/>
    </row>
    <row r="132" spans="11:11" s="21" customFormat="1" ht="20.25" customHeight="1">
      <c r="K132" s="39"/>
    </row>
    <row r="133" spans="11:11" s="21" customFormat="1" ht="20.25" customHeight="1">
      <c r="K133" s="39"/>
    </row>
    <row r="134" spans="11:11" s="21" customFormat="1" ht="20.25" customHeight="1">
      <c r="K134" s="39"/>
    </row>
    <row r="135" spans="11:11" s="21" customFormat="1" ht="20.25" customHeight="1">
      <c r="K135" s="39"/>
    </row>
    <row r="136" spans="11:11" s="21" customFormat="1" ht="20.25" customHeight="1">
      <c r="K136" s="39"/>
    </row>
    <row r="137" spans="11:11" s="21" customFormat="1" ht="20.25" customHeight="1">
      <c r="K137" s="39"/>
    </row>
    <row r="138" spans="11:11" s="21" customFormat="1" ht="20.25" customHeight="1">
      <c r="K138" s="39"/>
    </row>
    <row r="139" spans="11:11" s="21" customFormat="1" ht="20.25" customHeight="1">
      <c r="K139" s="39"/>
    </row>
    <row r="140" spans="11:11" s="21" customFormat="1" ht="20.25" customHeight="1">
      <c r="K140" s="39"/>
    </row>
    <row r="141" spans="11:11" s="21" customFormat="1" ht="20.25" customHeight="1">
      <c r="K141" s="39"/>
    </row>
    <row r="142" spans="11:11" s="21" customFormat="1" ht="20.25" customHeight="1">
      <c r="K142" s="39"/>
    </row>
    <row r="143" spans="11:11" s="21" customFormat="1" ht="20.25" customHeight="1">
      <c r="K143" s="39"/>
    </row>
    <row r="144" spans="11:11" s="21" customFormat="1" ht="20.25" customHeight="1">
      <c r="K144" s="39"/>
    </row>
    <row r="145" spans="11:11" s="21" customFormat="1" ht="20.25" customHeight="1">
      <c r="K145" s="39"/>
    </row>
    <row r="146" spans="11:11" s="21" customFormat="1" ht="20.25" customHeight="1">
      <c r="K146" s="39"/>
    </row>
    <row r="147" spans="11:11" s="21" customFormat="1" ht="20.25" customHeight="1">
      <c r="K147" s="39"/>
    </row>
    <row r="148" spans="11:11" s="21" customFormat="1" ht="20.25" customHeight="1">
      <c r="K148" s="39"/>
    </row>
    <row r="149" spans="11:11" s="21" customFormat="1" ht="20.25" customHeight="1">
      <c r="K149" s="39"/>
    </row>
    <row r="150" spans="11:11" s="21" customFormat="1" ht="20.25" customHeight="1">
      <c r="K150" s="39"/>
    </row>
    <row r="151" spans="11:11" s="21" customFormat="1" ht="20.25" customHeight="1">
      <c r="K151" s="39"/>
    </row>
    <row r="152" spans="11:11" s="21" customFormat="1" ht="20.25" customHeight="1">
      <c r="K152" s="39"/>
    </row>
    <row r="153" spans="11:11" s="21" customFormat="1" ht="20.25" customHeight="1">
      <c r="K153" s="39"/>
    </row>
    <row r="154" spans="11:11" s="21" customFormat="1" ht="20.25" customHeight="1">
      <c r="K154" s="39"/>
    </row>
    <row r="155" spans="11:11" s="21" customFormat="1" ht="20.25" customHeight="1">
      <c r="K155" s="39"/>
    </row>
    <row r="156" spans="11:11" s="21" customFormat="1" ht="20.25" customHeight="1">
      <c r="K156" s="39"/>
    </row>
    <row r="157" spans="11:11" s="21" customFormat="1" ht="20.25" customHeight="1">
      <c r="K157" s="39"/>
    </row>
    <row r="158" spans="11:11" s="21" customFormat="1" ht="20.25" customHeight="1">
      <c r="K158" s="39"/>
    </row>
    <row r="159" spans="11:11" s="21" customFormat="1" ht="20.25" customHeight="1">
      <c r="K159" s="39"/>
    </row>
    <row r="160" spans="11:11" s="21" customFormat="1" ht="20.25" customHeight="1">
      <c r="K160" s="39"/>
    </row>
    <row r="161" spans="11:11" s="21" customFormat="1" ht="20.25" customHeight="1">
      <c r="K161" s="39"/>
    </row>
    <row r="162" spans="11:11" s="21" customFormat="1" ht="20.25" customHeight="1">
      <c r="K162" s="39"/>
    </row>
    <row r="163" spans="11:11" s="21" customFormat="1" ht="20.25" customHeight="1">
      <c r="K163" s="39"/>
    </row>
    <row r="164" spans="11:11" s="21" customFormat="1" ht="20.25" customHeight="1">
      <c r="K164" s="39"/>
    </row>
    <row r="165" spans="11:11" s="21" customFormat="1" ht="20.25" customHeight="1">
      <c r="K165" s="39"/>
    </row>
    <row r="166" spans="11:11" s="21" customFormat="1" ht="20.25" customHeight="1">
      <c r="K166" s="39"/>
    </row>
    <row r="167" spans="11:11" s="21" customFormat="1" ht="20.25" customHeight="1">
      <c r="K167" s="39"/>
    </row>
    <row r="168" spans="11:11" s="21" customFormat="1" ht="20.25" customHeight="1">
      <c r="K168" s="39"/>
    </row>
    <row r="169" spans="11:11" s="21" customFormat="1" ht="20.25" customHeight="1">
      <c r="K169" s="39"/>
    </row>
    <row r="170" spans="11:11" s="21" customFormat="1" ht="20.25" customHeight="1">
      <c r="K170" s="39"/>
    </row>
    <row r="171" spans="11:11" s="21" customFormat="1" ht="20.25" customHeight="1">
      <c r="K171" s="39"/>
    </row>
    <row r="172" spans="11:11" s="21" customFormat="1" ht="20.25" customHeight="1">
      <c r="K172" s="39"/>
    </row>
    <row r="173" spans="11:11" s="21" customFormat="1" ht="20.25" customHeight="1">
      <c r="K173" s="39"/>
    </row>
    <row r="174" spans="11:11" s="21" customFormat="1" ht="20.25" customHeight="1">
      <c r="K174" s="39"/>
    </row>
    <row r="175" spans="11:11" s="21" customFormat="1" ht="20.25" customHeight="1">
      <c r="K175" s="39"/>
    </row>
    <row r="176" spans="11:11" s="21" customFormat="1" ht="20.25" customHeight="1">
      <c r="K176" s="39"/>
    </row>
    <row r="177" spans="11:11" s="21" customFormat="1" ht="20.25" customHeight="1">
      <c r="K177" s="39"/>
    </row>
    <row r="178" spans="11:11" s="21" customFormat="1" ht="20.25" customHeight="1">
      <c r="K178" s="39"/>
    </row>
    <row r="179" spans="11:11" s="21" customFormat="1" ht="20.25" customHeight="1">
      <c r="K179" s="39"/>
    </row>
    <row r="180" spans="11:11" s="21" customFormat="1" ht="20.25" customHeight="1">
      <c r="K180" s="39"/>
    </row>
    <row r="181" spans="11:11" s="21" customFormat="1" ht="20.25" customHeight="1">
      <c r="K181" s="39"/>
    </row>
    <row r="182" spans="11:11" s="21" customFormat="1" ht="20.25" customHeight="1">
      <c r="K182" s="39"/>
    </row>
    <row r="183" spans="11:11" s="21" customFormat="1" ht="20.25" customHeight="1">
      <c r="K183" s="39"/>
    </row>
    <row r="184" spans="11:11" s="21" customFormat="1" ht="20.25" customHeight="1">
      <c r="K184" s="39"/>
    </row>
    <row r="185" spans="11:11" s="21" customFormat="1" ht="20.25" customHeight="1">
      <c r="K185" s="39"/>
    </row>
    <row r="186" spans="11:11" s="21" customFormat="1" ht="20.25" customHeight="1">
      <c r="K186" s="39"/>
    </row>
    <row r="187" spans="11:11" s="21" customFormat="1" ht="20.25" customHeight="1">
      <c r="K187" s="39"/>
    </row>
    <row r="188" spans="11:11" s="21" customFormat="1" ht="20.25" customHeight="1">
      <c r="K188" s="39"/>
    </row>
    <row r="189" spans="11:11" s="21" customFormat="1" ht="20.25" customHeight="1">
      <c r="K189" s="39"/>
    </row>
    <row r="190" spans="11:11" s="21" customFormat="1" ht="20.25" customHeight="1">
      <c r="K190" s="39"/>
    </row>
    <row r="191" spans="11:11" s="21" customFormat="1" ht="20.25" customHeight="1">
      <c r="K191" s="39"/>
    </row>
    <row r="192" spans="11:11" s="21" customFormat="1" ht="20.25" customHeight="1">
      <c r="K192" s="39"/>
    </row>
    <row r="193" spans="11:11" s="21" customFormat="1" ht="20.25" customHeight="1">
      <c r="K193" s="39"/>
    </row>
    <row r="194" spans="11:11" s="21" customFormat="1" ht="20.25" customHeight="1">
      <c r="K194" s="39"/>
    </row>
    <row r="195" spans="11:11" s="21" customFormat="1" ht="20.25" customHeight="1">
      <c r="K195" s="39"/>
    </row>
    <row r="196" spans="11:11" s="21" customFormat="1" ht="20.25" customHeight="1">
      <c r="K196" s="39"/>
    </row>
    <row r="197" spans="11:11" s="21" customFormat="1" ht="20.25" customHeight="1">
      <c r="K197" s="39"/>
    </row>
    <row r="198" spans="11:11" s="21" customFormat="1" ht="20.25" customHeight="1">
      <c r="K198" s="39"/>
    </row>
    <row r="199" spans="11:11" s="21" customFormat="1" ht="20.25" customHeight="1">
      <c r="K199" s="39"/>
    </row>
    <row r="200" spans="11:11" s="21" customFormat="1" ht="20.25" customHeight="1">
      <c r="K200" s="39"/>
    </row>
    <row r="201" spans="11:11" s="21" customFormat="1" ht="20.25" customHeight="1">
      <c r="K201" s="39"/>
    </row>
    <row r="202" spans="11:11" s="21" customFormat="1" ht="20.25" customHeight="1">
      <c r="K202" s="39"/>
    </row>
    <row r="203" spans="11:11" s="21" customFormat="1" ht="20.25" customHeight="1">
      <c r="K203" s="39"/>
    </row>
    <row r="204" spans="11:11" s="21" customFormat="1" ht="20.25" customHeight="1">
      <c r="K204" s="39"/>
    </row>
    <row r="205" spans="11:11" s="21" customFormat="1" ht="20.25" customHeight="1">
      <c r="K205" s="39"/>
    </row>
    <row r="206" spans="11:11" s="21" customFormat="1" ht="20.25" customHeight="1">
      <c r="K206" s="39"/>
    </row>
    <row r="207" spans="11:11" s="21" customFormat="1" ht="20.25" customHeight="1">
      <c r="K207" s="39"/>
    </row>
    <row r="208" spans="11:11" s="21" customFormat="1" ht="20.25" customHeight="1">
      <c r="K208" s="39"/>
    </row>
    <row r="209" spans="11:11" s="21" customFormat="1" ht="20.25" customHeight="1">
      <c r="K209" s="39"/>
    </row>
    <row r="210" spans="11:11" s="21" customFormat="1" ht="20.25" customHeight="1">
      <c r="K210" s="39"/>
    </row>
    <row r="211" spans="11:11" s="21" customFormat="1" ht="20.25" customHeight="1">
      <c r="K211" s="39"/>
    </row>
    <row r="212" spans="11:11" s="21" customFormat="1" ht="20.25" customHeight="1">
      <c r="K212" s="39"/>
    </row>
    <row r="213" spans="11:11" s="21" customFormat="1" ht="20.25" customHeight="1">
      <c r="K213" s="39"/>
    </row>
    <row r="214" spans="11:11" s="21" customFormat="1" ht="20.25" customHeight="1">
      <c r="K214" s="39"/>
    </row>
    <row r="215" spans="11:11" s="21" customFormat="1" ht="20.25" customHeight="1">
      <c r="K215" s="39"/>
    </row>
    <row r="216" spans="11:11" s="21" customFormat="1" ht="20.25" customHeight="1">
      <c r="K216" s="39"/>
    </row>
    <row r="217" spans="11:11" s="21" customFormat="1" ht="20.25" customHeight="1">
      <c r="K217" s="39"/>
    </row>
    <row r="218" spans="11:11" s="21" customFormat="1" ht="20.25" customHeight="1">
      <c r="K218" s="39"/>
    </row>
    <row r="219" spans="11:11" s="21" customFormat="1" ht="20.25" customHeight="1">
      <c r="K219" s="39"/>
    </row>
    <row r="220" spans="11:11" s="21" customFormat="1" ht="20.25" customHeight="1">
      <c r="K220" s="39"/>
    </row>
    <row r="221" spans="11:11" s="21" customFormat="1" ht="20.25" customHeight="1">
      <c r="K221" s="39"/>
    </row>
    <row r="222" spans="11:11" s="21" customFormat="1" ht="20.25" customHeight="1">
      <c r="K222" s="39"/>
    </row>
    <row r="223" spans="11:11" s="21" customFormat="1" ht="20.25" customHeight="1">
      <c r="K223" s="39"/>
    </row>
    <row r="224" spans="11:11" s="21" customFormat="1" ht="20.25" customHeight="1">
      <c r="K224" s="39"/>
    </row>
    <row r="225" spans="11:11" s="21" customFormat="1" ht="20.25" customHeight="1">
      <c r="K225" s="39"/>
    </row>
    <row r="226" spans="11:11" s="21" customFormat="1" ht="20.25" customHeight="1">
      <c r="K226" s="39"/>
    </row>
    <row r="227" spans="11:11" s="21" customFormat="1" ht="20.25" customHeight="1">
      <c r="K227" s="39"/>
    </row>
    <row r="228" spans="11:11" s="21" customFormat="1" ht="20.25" customHeight="1">
      <c r="K228" s="39"/>
    </row>
    <row r="229" spans="11:11" s="21" customFormat="1" ht="20.25" customHeight="1">
      <c r="K229" s="39"/>
    </row>
    <row r="230" spans="11:11" s="21" customFormat="1" ht="20.25" customHeight="1">
      <c r="K230" s="39"/>
    </row>
    <row r="231" spans="11:11" s="21" customFormat="1" ht="20.25" customHeight="1">
      <c r="K231" s="39"/>
    </row>
    <row r="232" spans="11:11" s="21" customFormat="1" ht="20.25" customHeight="1">
      <c r="K232" s="39"/>
    </row>
    <row r="233" spans="11:11" s="21" customFormat="1" ht="20.25" customHeight="1">
      <c r="K233" s="39"/>
    </row>
    <row r="234" spans="11:11" s="21" customFormat="1" ht="20.25" customHeight="1">
      <c r="K234" s="39"/>
    </row>
    <row r="235" spans="11:11" s="21" customFormat="1" ht="20.25" customHeight="1">
      <c r="K235" s="39"/>
    </row>
    <row r="236" spans="11:11" s="21" customFormat="1" ht="20.25" customHeight="1">
      <c r="K236" s="39"/>
    </row>
    <row r="237" spans="11:11" s="21" customFormat="1" ht="20.25" customHeight="1">
      <c r="K237" s="39"/>
    </row>
    <row r="238" spans="11:11" s="21" customFormat="1" ht="20.25" customHeight="1">
      <c r="K238" s="39"/>
    </row>
    <row r="239" spans="11:11" s="21" customFormat="1" ht="20.25" customHeight="1">
      <c r="K239" s="39"/>
    </row>
    <row r="240" spans="11:11" s="21" customFormat="1" ht="20.25" customHeight="1">
      <c r="K240" s="39"/>
    </row>
    <row r="241" spans="11:11" s="21" customFormat="1" ht="20.25" customHeight="1">
      <c r="K241" s="39"/>
    </row>
    <row r="242" spans="11:11" s="21" customFormat="1" ht="20.25" customHeight="1">
      <c r="K242" s="39"/>
    </row>
    <row r="243" spans="11:11" s="21" customFormat="1" ht="20.25" customHeight="1">
      <c r="K243" s="39"/>
    </row>
    <row r="244" spans="11:11" s="21" customFormat="1" ht="20.25" customHeight="1">
      <c r="K244" s="39"/>
    </row>
    <row r="245" spans="11:11" s="21" customFormat="1" ht="20.25" customHeight="1">
      <c r="K245" s="39"/>
    </row>
    <row r="246" spans="11:11" s="21" customFormat="1" ht="20.25" customHeight="1">
      <c r="K246" s="39"/>
    </row>
    <row r="247" spans="11:11" s="21" customFormat="1" ht="20.25" customHeight="1">
      <c r="K247" s="39"/>
    </row>
    <row r="248" spans="11:11" s="21" customFormat="1" ht="20.25" customHeight="1">
      <c r="K248" s="39"/>
    </row>
    <row r="249" spans="11:11" s="21" customFormat="1" ht="20.25" customHeight="1">
      <c r="K249" s="39"/>
    </row>
    <row r="250" spans="11:11" s="21" customFormat="1" ht="20.25" customHeight="1">
      <c r="K250" s="39"/>
    </row>
    <row r="251" spans="11:11" s="21" customFormat="1" ht="20.25" customHeight="1">
      <c r="K251" s="39"/>
    </row>
    <row r="252" spans="11:11" s="21" customFormat="1" ht="20.25" customHeight="1">
      <c r="K252" s="39"/>
    </row>
    <row r="253" spans="11:11" s="21" customFormat="1" ht="20.25" customHeight="1">
      <c r="K253" s="39"/>
    </row>
    <row r="254" spans="11:11" s="21" customFormat="1" ht="20.25" customHeight="1">
      <c r="K254" s="39"/>
    </row>
    <row r="255" spans="11:11" s="21" customFormat="1" ht="20.25" customHeight="1">
      <c r="K255" s="39"/>
    </row>
    <row r="256" spans="11:11" s="21" customFormat="1" ht="20.25" customHeight="1">
      <c r="K256" s="39"/>
    </row>
    <row r="257" spans="11:11" s="21" customFormat="1" ht="20.25" customHeight="1">
      <c r="K257" s="39"/>
    </row>
    <row r="258" spans="11:11" s="21" customFormat="1" ht="20.25" customHeight="1">
      <c r="K258" s="39"/>
    </row>
    <row r="259" spans="11:11" s="21" customFormat="1" ht="20.25" customHeight="1">
      <c r="K259" s="39"/>
    </row>
    <row r="260" spans="11:11" s="21" customFormat="1" ht="20.25" customHeight="1">
      <c r="K260" s="39"/>
    </row>
    <row r="261" spans="11:11" s="21" customFormat="1" ht="20.25" customHeight="1">
      <c r="K261" s="39"/>
    </row>
    <row r="262" spans="11:11" s="21" customFormat="1" ht="20.25" customHeight="1">
      <c r="K262" s="39"/>
    </row>
    <row r="263" spans="11:11" s="21" customFormat="1" ht="20.25" customHeight="1">
      <c r="K263" s="39"/>
    </row>
    <row r="264" spans="11:11" s="21" customFormat="1">
      <c r="K264" s="39"/>
    </row>
    <row r="265" spans="11:11" s="21" customFormat="1">
      <c r="K265" s="39"/>
    </row>
    <row r="266" spans="11:11" s="21" customFormat="1">
      <c r="K266" s="39"/>
    </row>
    <row r="267" spans="11:11" s="21" customFormat="1">
      <c r="K267" s="39"/>
    </row>
    <row r="268" spans="11:11" s="21" customFormat="1">
      <c r="K268" s="39"/>
    </row>
    <row r="269" spans="11:11" s="21" customFormat="1">
      <c r="K269" s="39"/>
    </row>
    <row r="270" spans="11:11" s="21" customFormat="1">
      <c r="K270" s="39"/>
    </row>
    <row r="271" spans="11:11" s="21" customFormat="1">
      <c r="K271" s="39"/>
    </row>
    <row r="272" spans="11:11" s="21" customFormat="1">
      <c r="K272" s="39"/>
    </row>
    <row r="273" spans="11:11" s="21" customFormat="1">
      <c r="K273" s="39"/>
    </row>
    <row r="274" spans="11:11" s="21" customFormat="1">
      <c r="K274" s="39"/>
    </row>
    <row r="275" spans="11:11" s="21" customFormat="1">
      <c r="K275" s="39"/>
    </row>
    <row r="276" spans="11:11" s="21" customFormat="1">
      <c r="K276" s="39"/>
    </row>
    <row r="277" spans="11:11" s="21" customFormat="1">
      <c r="K277" s="39"/>
    </row>
    <row r="278" spans="11:11" s="21" customFormat="1">
      <c r="K278" s="39"/>
    </row>
    <row r="279" spans="11:11" s="21" customFormat="1">
      <c r="K279" s="39"/>
    </row>
    <row r="280" spans="11:11" s="21" customFormat="1">
      <c r="K280" s="39"/>
    </row>
    <row r="281" spans="11:11" s="21" customFormat="1">
      <c r="K281" s="39"/>
    </row>
    <row r="282" spans="11:11" s="21" customFormat="1">
      <c r="K282" s="39"/>
    </row>
    <row r="283" spans="11:11" s="21" customFormat="1">
      <c r="K283" s="39"/>
    </row>
    <row r="284" spans="11:11" s="21" customFormat="1">
      <c r="K284" s="39"/>
    </row>
    <row r="285" spans="11:11" s="21" customFormat="1">
      <c r="K285" s="39"/>
    </row>
    <row r="286" spans="11:11" s="21" customFormat="1">
      <c r="K286" s="39"/>
    </row>
    <row r="287" spans="11:11" s="21" customFormat="1">
      <c r="K287" s="39"/>
    </row>
    <row r="288" spans="11:11" s="21" customFormat="1">
      <c r="K288" s="39"/>
    </row>
    <row r="289" spans="11:11" s="21" customFormat="1">
      <c r="K289" s="39"/>
    </row>
    <row r="290" spans="11:11" s="21" customFormat="1">
      <c r="K290" s="39"/>
    </row>
    <row r="291" spans="11:11" s="21" customFormat="1">
      <c r="K291" s="39"/>
    </row>
    <row r="292" spans="11:11" s="21" customFormat="1">
      <c r="K292" s="39"/>
    </row>
    <row r="293" spans="11:11" s="21" customFormat="1">
      <c r="K293" s="39"/>
    </row>
    <row r="294" spans="11:11" s="21" customFormat="1">
      <c r="K294" s="39"/>
    </row>
    <row r="295" spans="11:11" s="21" customFormat="1">
      <c r="K295" s="39"/>
    </row>
    <row r="296" spans="11:11" s="21" customFormat="1">
      <c r="K296" s="39"/>
    </row>
    <row r="297" spans="11:11" s="21" customFormat="1">
      <c r="K297" s="39"/>
    </row>
    <row r="298" spans="11:11" s="21" customFormat="1">
      <c r="K298" s="39"/>
    </row>
    <row r="299" spans="11:11" s="21" customFormat="1">
      <c r="K299" s="39"/>
    </row>
    <row r="300" spans="11:11" s="21" customFormat="1">
      <c r="K300" s="39"/>
    </row>
    <row r="301" spans="11:11" s="21" customFormat="1">
      <c r="K301" s="39"/>
    </row>
    <row r="302" spans="11:11" s="21" customFormat="1">
      <c r="K302" s="39"/>
    </row>
    <row r="303" spans="11:11" s="21" customFormat="1">
      <c r="K303" s="39"/>
    </row>
    <row r="304" spans="11:11" s="21" customFormat="1">
      <c r="K304" s="39"/>
    </row>
    <row r="305" spans="11:11" s="21" customFormat="1">
      <c r="K305" s="39"/>
    </row>
    <row r="306" spans="11:11" s="21" customFormat="1">
      <c r="K306" s="39"/>
    </row>
    <row r="307" spans="11:11" s="21" customFormat="1">
      <c r="K307" s="39"/>
    </row>
    <row r="308" spans="11:11" s="21" customFormat="1">
      <c r="K308" s="39"/>
    </row>
    <row r="309" spans="11:11" s="21" customFormat="1">
      <c r="K309" s="39"/>
    </row>
    <row r="310" spans="11:11" s="21" customFormat="1">
      <c r="K310" s="39"/>
    </row>
    <row r="311" spans="11:11" s="21" customFormat="1">
      <c r="K311" s="39"/>
    </row>
    <row r="312" spans="11:11" s="21" customFormat="1">
      <c r="K312" s="39"/>
    </row>
    <row r="313" spans="11:11" s="21" customFormat="1">
      <c r="K313" s="39"/>
    </row>
    <row r="314" spans="11:11" s="21" customFormat="1">
      <c r="K314" s="39"/>
    </row>
    <row r="315" spans="11:11" s="21" customFormat="1">
      <c r="K315" s="39"/>
    </row>
    <row r="316" spans="11:11" s="21" customFormat="1">
      <c r="K316" s="39"/>
    </row>
    <row r="317" spans="11:11" s="21" customFormat="1">
      <c r="K317" s="39"/>
    </row>
    <row r="318" spans="11:11" s="21" customFormat="1">
      <c r="K318" s="39"/>
    </row>
    <row r="319" spans="11:11" s="21" customFormat="1">
      <c r="K319" s="39"/>
    </row>
    <row r="320" spans="11:11" s="21" customFormat="1">
      <c r="K320" s="39"/>
    </row>
    <row r="321" spans="11:11" s="21" customFormat="1">
      <c r="K321" s="39"/>
    </row>
    <row r="322" spans="11:11" s="21" customFormat="1">
      <c r="K322" s="39"/>
    </row>
    <row r="323" spans="11:11" s="21" customFormat="1">
      <c r="K323" s="39"/>
    </row>
    <row r="324" spans="11:11" s="21" customFormat="1">
      <c r="K324" s="39"/>
    </row>
    <row r="325" spans="11:11" s="21" customFormat="1">
      <c r="K325" s="39"/>
    </row>
    <row r="326" spans="11:11" s="21" customFormat="1">
      <c r="K326" s="39"/>
    </row>
    <row r="327" spans="11:11" s="21" customFormat="1">
      <c r="K327" s="39"/>
    </row>
    <row r="328" spans="11:11" s="21" customFormat="1">
      <c r="K328" s="39"/>
    </row>
    <row r="329" spans="11:11" s="21" customFormat="1">
      <c r="K329" s="39"/>
    </row>
    <row r="330" spans="11:11" s="21" customFormat="1">
      <c r="K330" s="39"/>
    </row>
    <row r="331" spans="11:11" s="21" customFormat="1">
      <c r="K331" s="39"/>
    </row>
    <row r="332" spans="11:11" s="21" customFormat="1">
      <c r="K332" s="39"/>
    </row>
    <row r="333" spans="11:11" s="21" customFormat="1">
      <c r="K333" s="39"/>
    </row>
    <row r="334" spans="11:11" s="21" customFormat="1">
      <c r="K334" s="39"/>
    </row>
    <row r="335" spans="11:11" s="21" customFormat="1">
      <c r="K335" s="39"/>
    </row>
    <row r="336" spans="11:11" s="21" customFormat="1">
      <c r="K336" s="39"/>
    </row>
    <row r="337" spans="11:11" s="21" customFormat="1">
      <c r="K337" s="39"/>
    </row>
    <row r="338" spans="11:11" s="21" customFormat="1">
      <c r="K338" s="39"/>
    </row>
    <row r="339" spans="11:11" s="21" customFormat="1">
      <c r="K339" s="39"/>
    </row>
    <row r="340" spans="11:11" s="21" customFormat="1">
      <c r="K340" s="39"/>
    </row>
    <row r="341" spans="11:11" s="21" customFormat="1">
      <c r="K341" s="39"/>
    </row>
    <row r="342" spans="11:11" s="21" customFormat="1">
      <c r="K342" s="39"/>
    </row>
    <row r="343" spans="11:11" s="21" customFormat="1">
      <c r="K343" s="39"/>
    </row>
    <row r="344" spans="11:11" s="21" customFormat="1">
      <c r="K344" s="39"/>
    </row>
    <row r="345" spans="11:11" s="21" customFormat="1">
      <c r="K345" s="39"/>
    </row>
    <row r="346" spans="11:11" s="21" customFormat="1">
      <c r="K346" s="39"/>
    </row>
    <row r="347" spans="11:11" s="21" customFormat="1">
      <c r="K347" s="39"/>
    </row>
    <row r="348" spans="11:11" s="21" customFormat="1">
      <c r="K348" s="39"/>
    </row>
    <row r="349" spans="11:11" s="21" customFormat="1">
      <c r="K349" s="39"/>
    </row>
    <row r="350" spans="11:11" s="21" customFormat="1">
      <c r="K350" s="39"/>
    </row>
    <row r="351" spans="11:11" s="21" customFormat="1">
      <c r="K351" s="39"/>
    </row>
    <row r="352" spans="11:11" s="21" customFormat="1">
      <c r="K352" s="39"/>
    </row>
    <row r="353" spans="11:11" s="21" customFormat="1">
      <c r="K353" s="39"/>
    </row>
    <row r="354" spans="11:11" s="21" customFormat="1">
      <c r="K354" s="39"/>
    </row>
    <row r="355" spans="11:11" s="21" customFormat="1">
      <c r="K355" s="39"/>
    </row>
    <row r="356" spans="11:11" s="21" customFormat="1">
      <c r="K356" s="39"/>
    </row>
    <row r="357" spans="11:11" s="21" customFormat="1">
      <c r="K357" s="39"/>
    </row>
    <row r="358" spans="11:11" s="21" customFormat="1">
      <c r="K358" s="39"/>
    </row>
    <row r="359" spans="11:11" s="21" customFormat="1">
      <c r="K359" s="39"/>
    </row>
    <row r="360" spans="11:11" s="21" customFormat="1">
      <c r="K360" s="39"/>
    </row>
    <row r="361" spans="11:11" s="21" customFormat="1">
      <c r="K361" s="39"/>
    </row>
    <row r="362" spans="11:11" s="21" customFormat="1">
      <c r="K362" s="39"/>
    </row>
    <row r="363" spans="11:11" s="21" customFormat="1">
      <c r="K363" s="39"/>
    </row>
    <row r="364" spans="11:11" s="21" customFormat="1">
      <c r="K364" s="39"/>
    </row>
    <row r="365" spans="11:11" s="21" customFormat="1">
      <c r="K365" s="39"/>
    </row>
    <row r="366" spans="11:11" s="21" customFormat="1">
      <c r="K366" s="39"/>
    </row>
    <row r="367" spans="11:11" s="21" customFormat="1">
      <c r="K367" s="39"/>
    </row>
    <row r="368" spans="11:11" s="21" customFormat="1">
      <c r="K368" s="39"/>
    </row>
    <row r="369" spans="11:11" s="21" customFormat="1">
      <c r="K369" s="39"/>
    </row>
    <row r="370" spans="11:11" s="21" customFormat="1">
      <c r="K370" s="39"/>
    </row>
    <row r="371" spans="11:11" s="21" customFormat="1">
      <c r="K371" s="39"/>
    </row>
    <row r="372" spans="11:11" s="21" customFormat="1">
      <c r="K372" s="39"/>
    </row>
    <row r="373" spans="11:11" s="21" customFormat="1">
      <c r="K373" s="39"/>
    </row>
    <row r="374" spans="11:11" s="21" customFormat="1">
      <c r="K374" s="39"/>
    </row>
    <row r="375" spans="11:11" s="21" customFormat="1">
      <c r="K375" s="39"/>
    </row>
    <row r="376" spans="11:11" s="21" customFormat="1">
      <c r="K376" s="39"/>
    </row>
    <row r="377" spans="11:11" s="21" customFormat="1">
      <c r="K377" s="39"/>
    </row>
    <row r="378" spans="11:11" s="21" customFormat="1">
      <c r="K378" s="39"/>
    </row>
    <row r="379" spans="11:11" s="21" customFormat="1">
      <c r="K379" s="39"/>
    </row>
    <row r="380" spans="11:11" s="21" customFormat="1">
      <c r="K380" s="39"/>
    </row>
    <row r="381" spans="11:11" s="21" customFormat="1">
      <c r="K381" s="39"/>
    </row>
    <row r="382" spans="11:11" s="21" customFormat="1">
      <c r="K382" s="39"/>
    </row>
    <row r="383" spans="11:11" s="21" customFormat="1">
      <c r="K383" s="39"/>
    </row>
    <row r="384" spans="11:11" s="21" customFormat="1">
      <c r="K384" s="39"/>
    </row>
    <row r="385" spans="11:11" s="21" customFormat="1">
      <c r="K385" s="39"/>
    </row>
    <row r="386" spans="11:11" s="21" customFormat="1">
      <c r="K386" s="39"/>
    </row>
    <row r="387" spans="11:11" s="21" customFormat="1">
      <c r="K387" s="39"/>
    </row>
    <row r="388" spans="11:11" s="21" customFormat="1">
      <c r="K388" s="39"/>
    </row>
    <row r="389" spans="11:11" s="21" customFormat="1">
      <c r="K389" s="39"/>
    </row>
    <row r="390" spans="11:11" s="21" customFormat="1">
      <c r="K390" s="39"/>
    </row>
    <row r="391" spans="11:11" s="21" customFormat="1">
      <c r="K391" s="39"/>
    </row>
    <row r="392" spans="11:11" s="21" customFormat="1">
      <c r="K392" s="39"/>
    </row>
    <row r="393" spans="11:11" s="21" customFormat="1">
      <c r="K393" s="39"/>
    </row>
    <row r="394" spans="11:11" s="21" customFormat="1">
      <c r="K394" s="39"/>
    </row>
    <row r="395" spans="11:11" s="21" customFormat="1">
      <c r="K395" s="39"/>
    </row>
    <row r="396" spans="11:11" s="21" customFormat="1">
      <c r="K396" s="39"/>
    </row>
    <row r="397" spans="11:11" s="21" customFormat="1">
      <c r="K397" s="39"/>
    </row>
    <row r="398" spans="11:11" s="21" customFormat="1">
      <c r="K398" s="39"/>
    </row>
    <row r="399" spans="11:11" s="21" customFormat="1">
      <c r="K399" s="39"/>
    </row>
    <row r="400" spans="11:11" s="21" customFormat="1">
      <c r="K400" s="39"/>
    </row>
    <row r="401" spans="11:11" s="21" customFormat="1">
      <c r="K401" s="39"/>
    </row>
    <row r="402" spans="11:11" s="21" customFormat="1">
      <c r="K402" s="39"/>
    </row>
    <row r="403" spans="11:11" s="21" customFormat="1">
      <c r="K403" s="39"/>
    </row>
    <row r="404" spans="11:11" s="21" customFormat="1">
      <c r="K404" s="39"/>
    </row>
    <row r="405" spans="11:11" s="21" customFormat="1">
      <c r="K405" s="39"/>
    </row>
    <row r="406" spans="11:11" s="21" customFormat="1">
      <c r="K406" s="39"/>
    </row>
    <row r="407" spans="11:11" s="21" customFormat="1">
      <c r="K407" s="39"/>
    </row>
    <row r="408" spans="11:11" s="21" customFormat="1">
      <c r="K408" s="39"/>
    </row>
    <row r="409" spans="11:11" s="21" customFormat="1">
      <c r="K409" s="39"/>
    </row>
    <row r="410" spans="11:11" s="21" customFormat="1">
      <c r="K410" s="39"/>
    </row>
    <row r="411" spans="11:11" s="21" customFormat="1">
      <c r="K411" s="39"/>
    </row>
    <row r="412" spans="11:11" s="21" customFormat="1">
      <c r="K412" s="39"/>
    </row>
    <row r="413" spans="11:11" s="21" customFormat="1">
      <c r="K413" s="39"/>
    </row>
    <row r="414" spans="11:11" s="21" customFormat="1">
      <c r="K414" s="39"/>
    </row>
    <row r="415" spans="11:11" s="21" customFormat="1">
      <c r="K415" s="39"/>
    </row>
    <row r="416" spans="11:11" s="21" customFormat="1">
      <c r="K416" s="39"/>
    </row>
    <row r="417" spans="11:11" s="21" customFormat="1">
      <c r="K417" s="39"/>
    </row>
    <row r="418" spans="11:11" s="21" customFormat="1">
      <c r="K418" s="39"/>
    </row>
    <row r="419" spans="11:11" s="21" customFormat="1">
      <c r="K419" s="39"/>
    </row>
    <row r="420" spans="11:11" s="21" customFormat="1">
      <c r="K420" s="39"/>
    </row>
    <row r="421" spans="11:11" s="21" customFormat="1">
      <c r="K421" s="39"/>
    </row>
    <row r="422" spans="11:11" s="21" customFormat="1">
      <c r="K422" s="39"/>
    </row>
    <row r="423" spans="11:11" s="21" customFormat="1">
      <c r="K423" s="39"/>
    </row>
    <row r="424" spans="11:11" s="21" customFormat="1">
      <c r="K424" s="39"/>
    </row>
    <row r="425" spans="11:11" s="21" customFormat="1">
      <c r="K425" s="39"/>
    </row>
    <row r="426" spans="11:11" s="21" customFormat="1">
      <c r="K426" s="39"/>
    </row>
    <row r="427" spans="11:11" s="21" customFormat="1">
      <c r="K427" s="39"/>
    </row>
    <row r="428" spans="11:11" s="21" customFormat="1">
      <c r="K428" s="39"/>
    </row>
    <row r="429" spans="11:11" s="21" customFormat="1">
      <c r="K429" s="39"/>
    </row>
    <row r="430" spans="11:11" s="21" customFormat="1">
      <c r="K430" s="39"/>
    </row>
    <row r="431" spans="11:11" s="21" customFormat="1">
      <c r="K431" s="39"/>
    </row>
    <row r="432" spans="11:11" s="21" customFormat="1">
      <c r="K432" s="39"/>
    </row>
    <row r="433" spans="11:11" s="21" customFormat="1">
      <c r="K433" s="39"/>
    </row>
    <row r="434" spans="11:11" s="21" customFormat="1">
      <c r="K434" s="39"/>
    </row>
    <row r="435" spans="11:11" s="21" customFormat="1">
      <c r="K435" s="39"/>
    </row>
    <row r="436" spans="11:11" s="21" customFormat="1">
      <c r="K436" s="39"/>
    </row>
    <row r="437" spans="11:11" s="21" customFormat="1">
      <c r="K437" s="39"/>
    </row>
    <row r="438" spans="11:11" s="21" customFormat="1">
      <c r="K438" s="39"/>
    </row>
    <row r="439" spans="11:11" s="21" customFormat="1">
      <c r="K439" s="39"/>
    </row>
    <row r="440" spans="11:11" s="21" customFormat="1">
      <c r="K440" s="39"/>
    </row>
    <row r="441" spans="11:11" s="21" customFormat="1">
      <c r="K441" s="39"/>
    </row>
    <row r="442" spans="11:11" s="21" customFormat="1">
      <c r="K442" s="39"/>
    </row>
    <row r="443" spans="11:11" s="21" customFormat="1">
      <c r="K443" s="39"/>
    </row>
    <row r="444" spans="11:11" s="21" customFormat="1">
      <c r="K444" s="39"/>
    </row>
    <row r="445" spans="11:11" s="21" customFormat="1">
      <c r="K445" s="39"/>
    </row>
    <row r="446" spans="11:11" s="21" customFormat="1">
      <c r="K446" s="39"/>
    </row>
    <row r="447" spans="11:11" s="21" customFormat="1">
      <c r="K447" s="39"/>
    </row>
    <row r="448" spans="11:11" s="21" customFormat="1">
      <c r="K448" s="39"/>
    </row>
    <row r="449" spans="11:11" s="21" customFormat="1">
      <c r="K449" s="39"/>
    </row>
    <row r="450" spans="11:11" s="21" customFormat="1">
      <c r="K450" s="39"/>
    </row>
    <row r="451" spans="11:11" s="21" customFormat="1">
      <c r="K451" s="39"/>
    </row>
    <row r="452" spans="11:11" s="21" customFormat="1">
      <c r="K452" s="39"/>
    </row>
    <row r="453" spans="11:11" s="21" customFormat="1">
      <c r="K453" s="39"/>
    </row>
    <row r="454" spans="11:11" s="21" customFormat="1">
      <c r="K454" s="39"/>
    </row>
    <row r="455" spans="11:11" s="21" customFormat="1">
      <c r="K455" s="39"/>
    </row>
    <row r="456" spans="11:11" s="21" customFormat="1">
      <c r="K456" s="39"/>
    </row>
    <row r="457" spans="11:11" s="21" customFormat="1">
      <c r="K457" s="39"/>
    </row>
    <row r="458" spans="11:11" s="21" customFormat="1">
      <c r="K458" s="39"/>
    </row>
    <row r="459" spans="11:11" s="21" customFormat="1">
      <c r="K459" s="39"/>
    </row>
    <row r="460" spans="11:11" s="21" customFormat="1">
      <c r="K460" s="39"/>
    </row>
    <row r="461" spans="11:11" s="21" customFormat="1">
      <c r="K461" s="39"/>
    </row>
    <row r="462" spans="11:11" s="21" customFormat="1">
      <c r="K462" s="39"/>
    </row>
    <row r="463" spans="11:11" s="21" customFormat="1">
      <c r="K463" s="39"/>
    </row>
    <row r="464" spans="11:11" s="21" customFormat="1">
      <c r="K464" s="39"/>
    </row>
    <row r="465" spans="11:11" s="21" customFormat="1">
      <c r="K465" s="39"/>
    </row>
    <row r="466" spans="11:11" s="21" customFormat="1">
      <c r="K466" s="39"/>
    </row>
    <row r="467" spans="11:11" s="21" customFormat="1">
      <c r="K467" s="39"/>
    </row>
    <row r="468" spans="11:11" s="21" customFormat="1">
      <c r="K468" s="39"/>
    </row>
    <row r="469" spans="11:11" s="21" customFormat="1">
      <c r="K469" s="39"/>
    </row>
    <row r="470" spans="11:11" s="21" customFormat="1">
      <c r="K470" s="39"/>
    </row>
    <row r="471" spans="11:11" s="21" customFormat="1">
      <c r="K471" s="39"/>
    </row>
    <row r="472" spans="11:11" s="21" customFormat="1">
      <c r="K472" s="39"/>
    </row>
    <row r="473" spans="11:11" s="21" customFormat="1">
      <c r="K473" s="39"/>
    </row>
    <row r="474" spans="11:11" s="21" customFormat="1">
      <c r="K474" s="39"/>
    </row>
    <row r="475" spans="11:11" s="21" customFormat="1">
      <c r="K475" s="39"/>
    </row>
    <row r="476" spans="11:11" s="21" customFormat="1">
      <c r="K476" s="39"/>
    </row>
    <row r="477" spans="11:11" s="21" customFormat="1">
      <c r="K477" s="39"/>
    </row>
    <row r="478" spans="11:11" s="21" customFormat="1">
      <c r="K478" s="39"/>
    </row>
    <row r="479" spans="11:11" s="21" customFormat="1">
      <c r="K479" s="39"/>
    </row>
    <row r="480" spans="11:11" s="21" customFormat="1">
      <c r="K480" s="39"/>
    </row>
    <row r="481" spans="11:11" s="21" customFormat="1">
      <c r="K481" s="39"/>
    </row>
    <row r="482" spans="11:11" s="21" customFormat="1">
      <c r="K482" s="39"/>
    </row>
    <row r="483" spans="11:11" s="21" customFormat="1">
      <c r="K483" s="39"/>
    </row>
    <row r="484" spans="11:11" s="21" customFormat="1">
      <c r="K484" s="39"/>
    </row>
    <row r="485" spans="11:11" s="21" customFormat="1">
      <c r="K485" s="39"/>
    </row>
    <row r="486" spans="11:11" s="21" customFormat="1">
      <c r="K486" s="39"/>
    </row>
    <row r="487" spans="11:11" s="21" customFormat="1">
      <c r="K487" s="39"/>
    </row>
    <row r="488" spans="11:11" s="21" customFormat="1">
      <c r="K488" s="39"/>
    </row>
    <row r="489" spans="11:11" s="21" customFormat="1">
      <c r="K489" s="39"/>
    </row>
    <row r="490" spans="11:11" s="21" customFormat="1">
      <c r="K490" s="39"/>
    </row>
    <row r="491" spans="11:11" s="21" customFormat="1">
      <c r="K491" s="39"/>
    </row>
    <row r="492" spans="11:11" s="21" customFormat="1">
      <c r="K492" s="39"/>
    </row>
    <row r="493" spans="11:11" s="21" customFormat="1">
      <c r="K493" s="39"/>
    </row>
    <row r="494" spans="11:11" s="21" customFormat="1">
      <c r="K494" s="39"/>
    </row>
    <row r="495" spans="11:11" s="21" customFormat="1">
      <c r="K495" s="39"/>
    </row>
    <row r="496" spans="11:11" s="21" customFormat="1">
      <c r="K496" s="39"/>
    </row>
    <row r="497" spans="11:11" s="21" customFormat="1">
      <c r="K497" s="39"/>
    </row>
    <row r="498" spans="11:11" s="21" customFormat="1">
      <c r="K498" s="39"/>
    </row>
    <row r="499" spans="11:11" s="21" customFormat="1">
      <c r="K499" s="39"/>
    </row>
    <row r="500" spans="11:11" s="21" customFormat="1">
      <c r="K500" s="39"/>
    </row>
    <row r="501" spans="11:11" s="21" customFormat="1">
      <c r="K501" s="39"/>
    </row>
    <row r="502" spans="11:11" s="21" customFormat="1">
      <c r="K502" s="39"/>
    </row>
    <row r="503" spans="11:11" s="21" customFormat="1">
      <c r="K503" s="39"/>
    </row>
    <row r="504" spans="11:11" s="21" customFormat="1">
      <c r="K504" s="39"/>
    </row>
    <row r="505" spans="11:11" s="21" customFormat="1">
      <c r="K505" s="39"/>
    </row>
    <row r="506" spans="11:11" s="21" customFormat="1">
      <c r="K506" s="39"/>
    </row>
    <row r="507" spans="11:11" s="21" customFormat="1">
      <c r="K507" s="39"/>
    </row>
    <row r="508" spans="11:11" s="21" customFormat="1">
      <c r="K508" s="39"/>
    </row>
    <row r="509" spans="11:11" s="21" customFormat="1">
      <c r="K509" s="39"/>
    </row>
    <row r="510" spans="11:11" s="21" customFormat="1">
      <c r="K510" s="39"/>
    </row>
    <row r="511" spans="11:11" s="21" customFormat="1">
      <c r="K511" s="39"/>
    </row>
    <row r="512" spans="11:11" s="21" customFormat="1">
      <c r="K512" s="39"/>
    </row>
    <row r="513" spans="11:11" s="21" customFormat="1">
      <c r="K513" s="39"/>
    </row>
    <row r="514" spans="11:11" s="21" customFormat="1">
      <c r="K514" s="39"/>
    </row>
    <row r="515" spans="11:11" s="21" customFormat="1">
      <c r="K515" s="39"/>
    </row>
    <row r="516" spans="11:11" s="21" customFormat="1">
      <c r="K516" s="39"/>
    </row>
    <row r="517" spans="11:11" s="21" customFormat="1">
      <c r="K517" s="39"/>
    </row>
    <row r="518" spans="11:11" s="21" customFormat="1">
      <c r="K518" s="39"/>
    </row>
    <row r="519" spans="11:11" s="21" customFormat="1">
      <c r="K519" s="39"/>
    </row>
    <row r="520" spans="11:11" s="21" customFormat="1">
      <c r="K520" s="39"/>
    </row>
    <row r="521" spans="11:11" s="21" customFormat="1">
      <c r="K521" s="39"/>
    </row>
    <row r="522" spans="11:11" s="21" customFormat="1">
      <c r="K522" s="39"/>
    </row>
    <row r="523" spans="11:11" s="21" customFormat="1">
      <c r="K523" s="39"/>
    </row>
    <row r="524" spans="11:11" s="21" customFormat="1">
      <c r="K524" s="39"/>
    </row>
    <row r="525" spans="11:11" s="21" customFormat="1">
      <c r="K525" s="39"/>
    </row>
    <row r="526" spans="11:11" s="21" customFormat="1">
      <c r="K526" s="39"/>
    </row>
    <row r="527" spans="11:11" s="21" customFormat="1">
      <c r="K527" s="39"/>
    </row>
    <row r="528" spans="11:11" s="21" customFormat="1">
      <c r="K528" s="39"/>
    </row>
    <row r="529" spans="11:11" s="21" customFormat="1">
      <c r="K529" s="39"/>
    </row>
    <row r="530" spans="11:11" s="21" customFormat="1">
      <c r="K530" s="39"/>
    </row>
    <row r="531" spans="11:11" s="21" customFormat="1">
      <c r="K531" s="39"/>
    </row>
    <row r="532" spans="11:11" s="21" customFormat="1">
      <c r="K532" s="39"/>
    </row>
    <row r="533" spans="11:11" s="21" customFormat="1">
      <c r="K533" s="39"/>
    </row>
    <row r="534" spans="11:11" s="21" customFormat="1">
      <c r="K534" s="39"/>
    </row>
    <row r="535" spans="11:11" s="21" customFormat="1">
      <c r="K535" s="39"/>
    </row>
    <row r="536" spans="11:11" s="21" customFormat="1">
      <c r="K536" s="39"/>
    </row>
    <row r="537" spans="11:11" s="21" customFormat="1">
      <c r="K537" s="39"/>
    </row>
    <row r="538" spans="11:11" s="21" customFormat="1">
      <c r="K538" s="39"/>
    </row>
    <row r="539" spans="11:11" s="21" customFormat="1">
      <c r="K539" s="39"/>
    </row>
    <row r="540" spans="11:11" s="21" customFormat="1">
      <c r="K540" s="39"/>
    </row>
    <row r="541" spans="11:11" s="21" customFormat="1">
      <c r="K541" s="39"/>
    </row>
    <row r="542" spans="11:11" s="21" customFormat="1">
      <c r="K542" s="39"/>
    </row>
    <row r="543" spans="11:11" s="21" customFormat="1">
      <c r="K543" s="39"/>
    </row>
    <row r="544" spans="11:11" s="21" customFormat="1">
      <c r="K544" s="39"/>
    </row>
    <row r="545" spans="11:11" s="21" customFormat="1">
      <c r="K545" s="39"/>
    </row>
    <row r="546" spans="11:11" s="21" customFormat="1">
      <c r="K546" s="39"/>
    </row>
    <row r="547" spans="11:11" s="21" customFormat="1">
      <c r="K547" s="39"/>
    </row>
    <row r="548" spans="11:11" s="21" customFormat="1">
      <c r="K548" s="39"/>
    </row>
    <row r="549" spans="11:11" s="21" customFormat="1">
      <c r="K549" s="39"/>
    </row>
    <row r="550" spans="11:11" s="21" customFormat="1">
      <c r="K550" s="39"/>
    </row>
    <row r="551" spans="11:11" s="21" customFormat="1">
      <c r="K551" s="39"/>
    </row>
    <row r="552" spans="11:11" s="21" customFormat="1">
      <c r="K552" s="39"/>
    </row>
    <row r="553" spans="11:11" s="21" customFormat="1">
      <c r="K553" s="39"/>
    </row>
    <row r="554" spans="11:11" s="21" customFormat="1">
      <c r="K554" s="39"/>
    </row>
    <row r="555" spans="11:11" s="21" customFormat="1">
      <c r="K555" s="39"/>
    </row>
    <row r="556" spans="11:11" s="21" customFormat="1">
      <c r="K556" s="39"/>
    </row>
    <row r="557" spans="11:11" s="21" customFormat="1">
      <c r="K557" s="39"/>
    </row>
    <row r="558" spans="11:11" s="21" customFormat="1">
      <c r="K558" s="39"/>
    </row>
    <row r="559" spans="11:11" s="21" customFormat="1">
      <c r="K559" s="39"/>
    </row>
    <row r="560" spans="11:11" s="21" customFormat="1">
      <c r="K560" s="39"/>
    </row>
    <row r="561" spans="11:11" s="21" customFormat="1">
      <c r="K561" s="39"/>
    </row>
    <row r="562" spans="11:11" s="21" customFormat="1">
      <c r="K562" s="39"/>
    </row>
    <row r="563" spans="11:11" s="21" customFormat="1">
      <c r="K563" s="39"/>
    </row>
    <row r="564" spans="11:11" s="21" customFormat="1">
      <c r="K564" s="39"/>
    </row>
    <row r="565" spans="11:11" s="21" customFormat="1">
      <c r="K565" s="39"/>
    </row>
    <row r="566" spans="11:11" s="21" customFormat="1">
      <c r="K566" s="39"/>
    </row>
    <row r="567" spans="11:11" s="21" customFormat="1">
      <c r="K567" s="39"/>
    </row>
    <row r="568" spans="11:11" s="21" customFormat="1">
      <c r="K568" s="39"/>
    </row>
    <row r="569" spans="11:11" s="21" customFormat="1">
      <c r="K569" s="39"/>
    </row>
    <row r="570" spans="11:11" s="21" customFormat="1">
      <c r="K570" s="39"/>
    </row>
    <row r="571" spans="11:11" s="21" customFormat="1">
      <c r="K571" s="39"/>
    </row>
    <row r="572" spans="11:11" s="21" customFormat="1">
      <c r="K572" s="39"/>
    </row>
    <row r="573" spans="11:11" s="21" customFormat="1">
      <c r="K573" s="39"/>
    </row>
    <row r="574" spans="11:11" s="21" customFormat="1">
      <c r="K574" s="39"/>
    </row>
    <row r="575" spans="11:11" s="21" customFormat="1">
      <c r="K575" s="39"/>
    </row>
    <row r="576" spans="11:11" s="21" customFormat="1">
      <c r="K576" s="39"/>
    </row>
    <row r="577" spans="11:11" s="21" customFormat="1">
      <c r="K577" s="39"/>
    </row>
  </sheetData>
  <autoFilter ref="A2:AD116" xr:uid="{00000000-0009-0000-0000-000002000000}"/>
  <phoneticPr fontId="1"/>
  <dataValidations count="1">
    <dataValidation type="list" allowBlank="1" showInputMessage="1" showErrorMessage="1" sqref="U111:U112 U104:U105 W104:W105 Y104:Y105 AA104:AA105 AC104:AC105 N104:Q105 N107:Q109 U107:U109 W107:W109 Y107:Y109 AA107:AA109 AC107:AC109 W111:W112 Y111:Y112 AA111:AA112 AC111:AC112 N111:Q112 U114:U115 W114:W115 Y114:Y115 AA114:AA115 AC114:AC115 N114:Q115 AC3:AC102 AA3:AA102 Y3:Y102 W3:W102 U3:U102 N3:Q102 W117:W118 Y117:Y118 AA117:AA118 AC117:AC118 N117:Q118 U117:U118" xr:uid="{077908CF-63B1-48E6-A0E4-A568F2B9A0AA}">
      <formula1>"○"</formula1>
    </dataValidation>
  </dataValidation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6DF145-5015-4B00-A31A-CBD938F1C21D}">
  <sheetPr>
    <pageSetUpPr fitToPage="1"/>
  </sheetPr>
  <dimension ref="A1:AN573"/>
  <sheetViews>
    <sheetView showGridLines="0" zoomScale="70" zoomScaleNormal="70" zoomScaleSheetLayoutView="62" workbookViewId="0">
      <pane xSplit="3" ySplit="2" topLeftCell="T21" activePane="bottomRight" state="frozen"/>
      <selection pane="topRight" activeCell="B2" sqref="B2"/>
      <selection pane="bottomLeft" activeCell="B2" sqref="B2"/>
      <selection pane="bottomRight" activeCell="AO2" sqref="AO2"/>
    </sheetView>
  </sheetViews>
  <sheetFormatPr defaultRowHeight="18.75"/>
  <cols>
    <col min="1" max="1" width="10.75" customWidth="1"/>
    <col min="2" max="2" width="15.125" customWidth="1"/>
    <col min="3" max="3" width="67.625" customWidth="1"/>
    <col min="4" max="4" width="11.5" customWidth="1"/>
    <col min="5" max="10" width="11.875" customWidth="1"/>
    <col min="11" max="11" width="48" customWidth="1"/>
    <col min="12" max="17" width="11.875" customWidth="1"/>
    <col min="18" max="18" width="15.75" customWidth="1"/>
    <col min="19" max="29" width="12.375" customWidth="1"/>
    <col min="30" max="30" width="19.125" style="11" customWidth="1"/>
  </cols>
  <sheetData>
    <row r="1" spans="1:40" ht="21.75" customHeight="1">
      <c r="A1" s="151" t="s">
        <v>56</v>
      </c>
      <c r="R1" s="19"/>
    </row>
    <row r="2" spans="1:40" s="134" customFormat="1" ht="247.15" customHeight="1">
      <c r="A2" s="8" t="s">
        <v>57</v>
      </c>
      <c r="B2" s="8" t="s">
        <v>58</v>
      </c>
      <c r="C2" s="16" t="s">
        <v>59</v>
      </c>
      <c r="D2" s="8" t="s">
        <v>60</v>
      </c>
      <c r="E2" s="8" t="s">
        <v>61</v>
      </c>
      <c r="F2" s="8" t="s">
        <v>62</v>
      </c>
      <c r="G2" s="8" t="s">
        <v>63</v>
      </c>
      <c r="H2" s="8" t="s">
        <v>64</v>
      </c>
      <c r="I2" s="8" t="s">
        <v>65</v>
      </c>
      <c r="J2" s="8" t="s">
        <v>66</v>
      </c>
      <c r="K2" s="8" t="s">
        <v>67</v>
      </c>
      <c r="L2" s="8" t="s">
        <v>68</v>
      </c>
      <c r="M2" s="8" t="s">
        <v>69</v>
      </c>
      <c r="N2" s="8" t="s">
        <v>70</v>
      </c>
      <c r="O2" s="8" t="s">
        <v>71</v>
      </c>
      <c r="P2" s="8" t="s">
        <v>72</v>
      </c>
      <c r="Q2" s="8" t="s">
        <v>73</v>
      </c>
      <c r="R2" s="17" t="s">
        <v>74</v>
      </c>
      <c r="S2" s="8" t="s">
        <v>75</v>
      </c>
      <c r="T2" s="8" t="s">
        <v>76</v>
      </c>
      <c r="U2" s="8" t="s">
        <v>77</v>
      </c>
      <c r="V2" s="8" t="s">
        <v>78</v>
      </c>
      <c r="W2" s="8" t="s">
        <v>79</v>
      </c>
      <c r="X2" s="8" t="s">
        <v>78</v>
      </c>
      <c r="Y2" s="8" t="s">
        <v>80</v>
      </c>
      <c r="Z2" s="8" t="s">
        <v>78</v>
      </c>
      <c r="AA2" s="8" t="s">
        <v>81</v>
      </c>
      <c r="AB2" s="8" t="s">
        <v>78</v>
      </c>
      <c r="AC2" s="8" t="s">
        <v>82</v>
      </c>
      <c r="AD2" s="8" t="s">
        <v>78</v>
      </c>
    </row>
    <row r="3" spans="1:40" s="53" customFormat="1" ht="219" customHeight="1">
      <c r="A3" s="221" t="s">
        <v>3416</v>
      </c>
      <c r="B3" s="221" t="s">
        <v>926</v>
      </c>
      <c r="C3" s="221" t="s">
        <v>3417</v>
      </c>
      <c r="D3" s="221" t="s">
        <v>3418</v>
      </c>
      <c r="E3" s="221" t="s">
        <v>3419</v>
      </c>
      <c r="F3" s="221" t="s">
        <v>3420</v>
      </c>
      <c r="G3" s="221" t="s">
        <v>3421</v>
      </c>
      <c r="H3" s="221" t="s">
        <v>3422</v>
      </c>
      <c r="I3" s="221" t="s">
        <v>3423</v>
      </c>
      <c r="J3" s="221" t="s">
        <v>3424</v>
      </c>
      <c r="K3" s="223" t="s">
        <v>3425</v>
      </c>
      <c r="L3" s="223" t="s">
        <v>1955</v>
      </c>
      <c r="M3" s="223" t="s">
        <v>3426</v>
      </c>
      <c r="N3" s="221" t="s">
        <v>95</v>
      </c>
      <c r="O3" s="221" t="s">
        <v>95</v>
      </c>
      <c r="P3" s="221" t="s">
        <v>95</v>
      </c>
      <c r="Q3" s="226"/>
      <c r="R3" s="221" t="s">
        <v>156</v>
      </c>
      <c r="S3" s="221" t="s">
        <v>98</v>
      </c>
      <c r="T3" s="221" t="s">
        <v>1044</v>
      </c>
      <c r="U3" s="221" t="s">
        <v>95</v>
      </c>
      <c r="V3" s="223" t="s">
        <v>3427</v>
      </c>
      <c r="W3" s="221"/>
      <c r="X3" s="221"/>
      <c r="Y3" s="221" t="s">
        <v>95</v>
      </c>
      <c r="Z3" s="223" t="s">
        <v>3427</v>
      </c>
      <c r="AA3" s="221" t="s">
        <v>95</v>
      </c>
      <c r="AB3" s="223" t="s">
        <v>3428</v>
      </c>
      <c r="AC3" s="221" t="s">
        <v>95</v>
      </c>
      <c r="AD3" s="223" t="s">
        <v>3429</v>
      </c>
      <c r="AE3" s="19"/>
      <c r="AF3" s="19"/>
      <c r="AG3" s="19"/>
      <c r="AH3" s="19"/>
      <c r="AI3" s="19"/>
      <c r="AJ3" s="19"/>
      <c r="AK3" s="19"/>
      <c r="AL3" s="19"/>
      <c r="AM3" s="19"/>
      <c r="AN3" s="52"/>
    </row>
    <row r="4" spans="1:40" s="53" customFormat="1" ht="51.75" customHeight="1">
      <c r="A4" s="221" t="s">
        <v>3416</v>
      </c>
      <c r="B4" s="221" t="s">
        <v>3430</v>
      </c>
      <c r="C4" s="221" t="s">
        <v>3431</v>
      </c>
      <c r="D4" s="221" t="s">
        <v>3432</v>
      </c>
      <c r="E4" s="221" t="s">
        <v>3433</v>
      </c>
      <c r="F4" s="221" t="s">
        <v>3434</v>
      </c>
      <c r="G4" s="221" t="s">
        <v>3435</v>
      </c>
      <c r="H4" s="221" t="s">
        <v>3436</v>
      </c>
      <c r="I4" s="221" t="s">
        <v>3437</v>
      </c>
      <c r="J4" s="221" t="s">
        <v>3438</v>
      </c>
      <c r="K4" s="221" t="s">
        <v>3439</v>
      </c>
      <c r="L4" s="223" t="s">
        <v>3440</v>
      </c>
      <c r="M4" s="221"/>
      <c r="N4" s="221"/>
      <c r="O4" s="221"/>
      <c r="P4" s="221"/>
      <c r="Q4" s="221"/>
      <c r="R4" s="221" t="s">
        <v>238</v>
      </c>
      <c r="S4" s="221" t="s">
        <v>398</v>
      </c>
      <c r="T4" s="221" t="s">
        <v>1092</v>
      </c>
      <c r="U4" s="221"/>
      <c r="V4" s="221"/>
      <c r="W4" s="221"/>
      <c r="X4" s="221"/>
      <c r="Y4" s="221"/>
      <c r="Z4" s="221"/>
      <c r="AA4" s="221"/>
      <c r="AB4" s="221"/>
      <c r="AC4" s="221" t="s">
        <v>95</v>
      </c>
      <c r="AD4" s="223" t="s">
        <v>3441</v>
      </c>
      <c r="AE4" s="19"/>
      <c r="AF4" s="19"/>
      <c r="AG4" s="19"/>
      <c r="AH4" s="19"/>
      <c r="AI4" s="19"/>
      <c r="AJ4" s="19"/>
      <c r="AK4" s="19"/>
      <c r="AL4" s="19"/>
      <c r="AM4" s="19"/>
      <c r="AN4" s="52"/>
    </row>
    <row r="5" spans="1:40" s="53" customFormat="1" ht="36.75" customHeight="1">
      <c r="A5" s="221" t="s">
        <v>3416</v>
      </c>
      <c r="B5" s="221" t="s">
        <v>3442</v>
      </c>
      <c r="C5" s="223" t="s">
        <v>3443</v>
      </c>
      <c r="D5" s="221" t="s">
        <v>3444</v>
      </c>
      <c r="E5" s="221" t="s">
        <v>3445</v>
      </c>
      <c r="F5" s="221" t="s">
        <v>3446</v>
      </c>
      <c r="G5" s="221" t="s">
        <v>3447</v>
      </c>
      <c r="H5" s="221" t="s">
        <v>3448</v>
      </c>
      <c r="I5" s="221" t="s">
        <v>3449</v>
      </c>
      <c r="J5" s="221"/>
      <c r="K5" s="221" t="s">
        <v>3450</v>
      </c>
      <c r="L5" s="221"/>
      <c r="M5" s="221"/>
      <c r="N5" s="221"/>
      <c r="O5" s="221"/>
      <c r="P5" s="221"/>
      <c r="Q5" s="221"/>
      <c r="R5" s="221" t="s">
        <v>1027</v>
      </c>
      <c r="S5" s="221" t="s">
        <v>1294</v>
      </c>
      <c r="T5" s="221"/>
      <c r="U5" s="221" t="s">
        <v>95</v>
      </c>
      <c r="V5" s="221" t="s">
        <v>3451</v>
      </c>
      <c r="W5" s="221"/>
      <c r="X5" s="221"/>
      <c r="Y5" s="221" t="s">
        <v>95</v>
      </c>
      <c r="Z5" s="221" t="s">
        <v>3451</v>
      </c>
      <c r="AA5" s="221"/>
      <c r="AB5" s="221"/>
      <c r="AC5" s="221" t="s">
        <v>95</v>
      </c>
      <c r="AD5" s="223" t="s">
        <v>3452</v>
      </c>
      <c r="AE5" s="19"/>
      <c r="AF5" s="19"/>
      <c r="AG5" s="19"/>
      <c r="AH5" s="19"/>
      <c r="AI5" s="19"/>
      <c r="AJ5" s="19"/>
      <c r="AK5" s="19"/>
      <c r="AL5" s="19"/>
      <c r="AM5" s="19"/>
      <c r="AN5" s="52"/>
    </row>
    <row r="6" spans="1:40" s="53" customFormat="1" ht="79.5" customHeight="1">
      <c r="A6" s="221" t="s">
        <v>3416</v>
      </c>
      <c r="B6" s="221" t="s">
        <v>850</v>
      </c>
      <c r="C6" s="223" t="s">
        <v>3453</v>
      </c>
      <c r="D6" s="221" t="s">
        <v>3454</v>
      </c>
      <c r="E6" s="221" t="s">
        <v>3455</v>
      </c>
      <c r="F6" s="221" t="s">
        <v>3456</v>
      </c>
      <c r="G6" s="221" t="s">
        <v>3457</v>
      </c>
      <c r="H6" s="221" t="s">
        <v>3458</v>
      </c>
      <c r="I6" s="221" t="s">
        <v>3459</v>
      </c>
      <c r="J6" s="221"/>
      <c r="K6" s="223" t="s">
        <v>3460</v>
      </c>
      <c r="L6" s="221"/>
      <c r="M6" s="221"/>
      <c r="N6" s="221"/>
      <c r="O6" s="221"/>
      <c r="P6" s="221"/>
      <c r="Q6" s="221"/>
      <c r="R6" s="221" t="s">
        <v>223</v>
      </c>
      <c r="S6" s="221" t="s">
        <v>1294</v>
      </c>
      <c r="T6" s="221"/>
      <c r="U6" s="221" t="s">
        <v>95</v>
      </c>
      <c r="V6" s="221" t="s">
        <v>3461</v>
      </c>
      <c r="W6" s="221"/>
      <c r="X6" s="221"/>
      <c r="Y6" s="221"/>
      <c r="Z6" s="221"/>
      <c r="AA6" s="221"/>
      <c r="AB6" s="221"/>
      <c r="AC6" s="221"/>
      <c r="AD6" s="223"/>
      <c r="AE6" s="19"/>
      <c r="AF6" s="19"/>
      <c r="AG6" s="19"/>
      <c r="AH6" s="19"/>
      <c r="AI6" s="19"/>
      <c r="AJ6" s="19"/>
      <c r="AK6" s="19"/>
      <c r="AL6" s="19"/>
      <c r="AM6" s="19"/>
      <c r="AN6" s="52"/>
    </row>
    <row r="7" spans="1:40" s="53" customFormat="1" ht="62.25" customHeight="1">
      <c r="A7" s="221" t="s">
        <v>3416</v>
      </c>
      <c r="B7" s="221" t="s">
        <v>712</v>
      </c>
      <c r="C7" s="223" t="s">
        <v>3462</v>
      </c>
      <c r="D7" s="221" t="s">
        <v>3463</v>
      </c>
      <c r="E7" s="221" t="s">
        <v>3464</v>
      </c>
      <c r="F7" s="221" t="s">
        <v>3465</v>
      </c>
      <c r="G7" s="221" t="s">
        <v>3466</v>
      </c>
      <c r="H7" s="221" t="s">
        <v>3467</v>
      </c>
      <c r="I7" s="221" t="s">
        <v>3468</v>
      </c>
      <c r="J7" s="221" t="s">
        <v>3469</v>
      </c>
      <c r="K7" s="221" t="s">
        <v>3470</v>
      </c>
      <c r="L7" s="221"/>
      <c r="M7" s="221"/>
      <c r="N7" s="221"/>
      <c r="O7" s="221"/>
      <c r="P7" s="221"/>
      <c r="Q7" s="221"/>
      <c r="R7" s="221" t="s">
        <v>156</v>
      </c>
      <c r="S7" s="221" t="s">
        <v>98</v>
      </c>
      <c r="T7" s="221" t="s">
        <v>1092</v>
      </c>
      <c r="U7" s="221"/>
      <c r="V7" s="221"/>
      <c r="W7" s="221"/>
      <c r="X7" s="221"/>
      <c r="Y7" s="221"/>
      <c r="Z7" s="221"/>
      <c r="AA7" s="221"/>
      <c r="AB7" s="221"/>
      <c r="AC7" s="221" t="s">
        <v>95</v>
      </c>
      <c r="AD7" s="223" t="s">
        <v>3471</v>
      </c>
      <c r="AE7" s="19"/>
      <c r="AF7" s="19"/>
      <c r="AG7" s="19"/>
      <c r="AH7" s="19"/>
      <c r="AI7" s="19"/>
      <c r="AJ7" s="19"/>
      <c r="AK7" s="19"/>
      <c r="AL7" s="19"/>
      <c r="AM7" s="19"/>
      <c r="AN7" s="52"/>
    </row>
    <row r="8" spans="1:40" s="53" customFormat="1" ht="332.25" customHeight="1">
      <c r="A8" s="221" t="s">
        <v>3416</v>
      </c>
      <c r="B8" s="221" t="s">
        <v>3472</v>
      </c>
      <c r="C8" s="221" t="s">
        <v>3473</v>
      </c>
      <c r="D8" s="221" t="s">
        <v>3474</v>
      </c>
      <c r="E8" s="221" t="s">
        <v>3475</v>
      </c>
      <c r="F8" s="221" t="s">
        <v>3476</v>
      </c>
      <c r="G8" s="221" t="s">
        <v>3477</v>
      </c>
      <c r="H8" s="221" t="s">
        <v>3478</v>
      </c>
      <c r="I8" s="221" t="s">
        <v>3479</v>
      </c>
      <c r="J8" s="221" t="s">
        <v>3480</v>
      </c>
      <c r="K8" s="223" t="s">
        <v>3481</v>
      </c>
      <c r="L8" s="223" t="s">
        <v>3482</v>
      </c>
      <c r="M8" s="221"/>
      <c r="N8" s="221" t="s">
        <v>95</v>
      </c>
      <c r="O8" s="221"/>
      <c r="P8" s="221"/>
      <c r="Q8" s="221"/>
      <c r="R8" s="221" t="s">
        <v>156</v>
      </c>
      <c r="S8" s="221" t="s">
        <v>398</v>
      </c>
      <c r="T8" s="221" t="s">
        <v>1092</v>
      </c>
      <c r="U8" s="221"/>
      <c r="V8" s="221"/>
      <c r="W8" s="221"/>
      <c r="X8" s="221"/>
      <c r="Y8" s="221"/>
      <c r="Z8" s="221"/>
      <c r="AA8" s="221" t="s">
        <v>95</v>
      </c>
      <c r="AB8" s="223" t="s">
        <v>3483</v>
      </c>
      <c r="AC8" s="221"/>
      <c r="AD8" s="223"/>
      <c r="AE8" s="19"/>
      <c r="AF8" s="19"/>
      <c r="AG8" s="19"/>
      <c r="AH8" s="19"/>
      <c r="AI8" s="19"/>
      <c r="AJ8" s="19"/>
      <c r="AK8" s="19"/>
      <c r="AL8" s="19"/>
      <c r="AM8" s="19"/>
      <c r="AN8" s="52"/>
    </row>
    <row r="9" spans="1:40" s="53" customFormat="1" ht="21.75" customHeight="1">
      <c r="A9" s="221" t="s">
        <v>3416</v>
      </c>
      <c r="B9" s="221" t="s">
        <v>891</v>
      </c>
      <c r="C9" s="221" t="s">
        <v>3484</v>
      </c>
      <c r="D9" s="221" t="s">
        <v>3485</v>
      </c>
      <c r="E9" s="221" t="s">
        <v>3486</v>
      </c>
      <c r="F9" s="221" t="s">
        <v>3487</v>
      </c>
      <c r="G9" s="221" t="s">
        <v>3488</v>
      </c>
      <c r="H9" s="221" t="s">
        <v>3489</v>
      </c>
      <c r="I9" s="221" t="s">
        <v>3490</v>
      </c>
      <c r="J9" s="221" t="s">
        <v>3491</v>
      </c>
      <c r="K9" s="221" t="s">
        <v>3492</v>
      </c>
      <c r="L9" s="221" t="s">
        <v>3493</v>
      </c>
      <c r="M9" s="221"/>
      <c r="N9" s="221"/>
      <c r="O9" s="221"/>
      <c r="P9" s="221"/>
      <c r="Q9" s="221"/>
      <c r="R9" s="221" t="s">
        <v>1027</v>
      </c>
      <c r="S9" s="221" t="s">
        <v>1294</v>
      </c>
      <c r="T9" s="221"/>
      <c r="U9" s="221"/>
      <c r="V9" s="221"/>
      <c r="W9" s="221"/>
      <c r="X9" s="221"/>
      <c r="Y9" s="221"/>
      <c r="Z9" s="221"/>
      <c r="AA9" s="221"/>
      <c r="AB9" s="221"/>
      <c r="AC9" s="221"/>
      <c r="AD9" s="223"/>
      <c r="AE9" s="19"/>
      <c r="AF9" s="19"/>
      <c r="AG9" s="19"/>
      <c r="AH9" s="19"/>
      <c r="AI9" s="19"/>
      <c r="AJ9" s="19"/>
      <c r="AK9" s="19"/>
      <c r="AL9" s="19"/>
      <c r="AM9" s="19"/>
      <c r="AN9" s="52"/>
    </row>
    <row r="10" spans="1:40" s="53" customFormat="1" ht="39.75" customHeight="1">
      <c r="A10" s="221" t="s">
        <v>3416</v>
      </c>
      <c r="B10" s="221" t="s">
        <v>712</v>
      </c>
      <c r="C10" s="221" t="s">
        <v>3494</v>
      </c>
      <c r="D10" s="221" t="s">
        <v>3495</v>
      </c>
      <c r="E10" s="221" t="s">
        <v>3496</v>
      </c>
      <c r="F10" s="221" t="s">
        <v>3497</v>
      </c>
      <c r="G10" s="221" t="s">
        <v>3498</v>
      </c>
      <c r="H10" s="221" t="s">
        <v>3499</v>
      </c>
      <c r="I10" s="221" t="s">
        <v>3500</v>
      </c>
      <c r="J10" s="221"/>
      <c r="K10" s="221" t="s">
        <v>3501</v>
      </c>
      <c r="L10" s="221"/>
      <c r="M10" s="221"/>
      <c r="N10" s="221"/>
      <c r="O10" s="221"/>
      <c r="P10" s="221"/>
      <c r="Q10" s="221"/>
      <c r="R10" s="221" t="s">
        <v>1027</v>
      </c>
      <c r="S10" s="221" t="s">
        <v>1294</v>
      </c>
      <c r="T10" s="221" t="s">
        <v>1295</v>
      </c>
      <c r="U10" s="221"/>
      <c r="V10" s="221"/>
      <c r="W10" s="221"/>
      <c r="X10" s="221"/>
      <c r="Y10" s="221"/>
      <c r="Z10" s="221"/>
      <c r="AA10" s="221"/>
      <c r="AB10" s="221"/>
      <c r="AC10" s="221" t="s">
        <v>95</v>
      </c>
      <c r="AD10" s="223" t="s">
        <v>3502</v>
      </c>
      <c r="AE10" s="19"/>
      <c r="AF10" s="19"/>
      <c r="AG10" s="19"/>
      <c r="AH10" s="19"/>
      <c r="AI10" s="19"/>
      <c r="AJ10" s="19"/>
      <c r="AK10" s="19"/>
      <c r="AL10" s="19"/>
      <c r="AM10" s="19"/>
      <c r="AN10" s="52"/>
    </row>
    <row r="11" spans="1:40" s="53" customFormat="1" ht="240" customHeight="1">
      <c r="A11" s="221" t="s">
        <v>3416</v>
      </c>
      <c r="B11" s="221" t="s">
        <v>3430</v>
      </c>
      <c r="C11" s="221" t="s">
        <v>3503</v>
      </c>
      <c r="D11" s="221" t="s">
        <v>3504</v>
      </c>
      <c r="E11" s="221" t="s">
        <v>3505</v>
      </c>
      <c r="F11" s="221" t="s">
        <v>3506</v>
      </c>
      <c r="G11" s="221" t="s">
        <v>3507</v>
      </c>
      <c r="H11" s="221" t="s">
        <v>3508</v>
      </c>
      <c r="I11" s="221" t="s">
        <v>3509</v>
      </c>
      <c r="J11" s="221" t="s">
        <v>3510</v>
      </c>
      <c r="K11" s="223" t="s">
        <v>3511</v>
      </c>
      <c r="L11" s="221"/>
      <c r="M11" s="221"/>
      <c r="N11" s="221"/>
      <c r="O11" s="221" t="s">
        <v>95</v>
      </c>
      <c r="P11" s="221"/>
      <c r="Q11" s="221"/>
      <c r="R11" s="221" t="s">
        <v>156</v>
      </c>
      <c r="S11" s="221" t="s">
        <v>98</v>
      </c>
      <c r="T11" s="221" t="s">
        <v>1092</v>
      </c>
      <c r="U11" s="221"/>
      <c r="V11" s="221"/>
      <c r="W11" s="221"/>
      <c r="X11" s="221"/>
      <c r="Y11" s="221"/>
      <c r="Z11" s="221"/>
      <c r="AA11" s="221"/>
      <c r="AB11" s="221"/>
      <c r="AC11" s="221" t="s">
        <v>95</v>
      </c>
      <c r="AD11" s="223" t="s">
        <v>3512</v>
      </c>
      <c r="AE11" s="19"/>
      <c r="AF11" s="19"/>
      <c r="AG11" s="19"/>
      <c r="AH11" s="19"/>
      <c r="AI11" s="19"/>
      <c r="AJ11" s="19"/>
      <c r="AK11" s="19"/>
      <c r="AL11" s="19"/>
      <c r="AM11" s="19"/>
      <c r="AN11" s="52"/>
    </row>
    <row r="12" spans="1:40" s="53" customFormat="1" ht="72.75" customHeight="1">
      <c r="A12" s="221" t="s">
        <v>3416</v>
      </c>
      <c r="B12" s="221" t="s">
        <v>3442</v>
      </c>
      <c r="C12" s="221" t="s">
        <v>3513</v>
      </c>
      <c r="D12" s="221" t="s">
        <v>3514</v>
      </c>
      <c r="E12" s="221" t="s">
        <v>3515</v>
      </c>
      <c r="F12" s="221" t="s">
        <v>3516</v>
      </c>
      <c r="G12" s="221" t="s">
        <v>3517</v>
      </c>
      <c r="H12" s="221" t="s">
        <v>3518</v>
      </c>
      <c r="I12" s="221" t="s">
        <v>3519</v>
      </c>
      <c r="J12" s="221"/>
      <c r="K12" s="221" t="s">
        <v>3520</v>
      </c>
      <c r="L12" s="221"/>
      <c r="M12" s="221"/>
      <c r="N12" s="221"/>
      <c r="O12" s="221"/>
      <c r="P12" s="221"/>
      <c r="Q12" s="221"/>
      <c r="R12" s="221" t="s">
        <v>223</v>
      </c>
      <c r="S12" s="221" t="s">
        <v>1294</v>
      </c>
      <c r="T12" s="221"/>
      <c r="U12" s="221"/>
      <c r="V12" s="221"/>
      <c r="W12" s="221"/>
      <c r="X12" s="221"/>
      <c r="Y12" s="221"/>
      <c r="Z12" s="221"/>
      <c r="AA12" s="221"/>
      <c r="AB12" s="221"/>
      <c r="AC12" s="221" t="s">
        <v>95</v>
      </c>
      <c r="AD12" s="223" t="s">
        <v>3521</v>
      </c>
      <c r="AE12" s="19"/>
      <c r="AF12" s="19"/>
      <c r="AG12" s="19"/>
      <c r="AH12" s="19"/>
      <c r="AI12" s="19"/>
      <c r="AJ12" s="19"/>
      <c r="AK12" s="19"/>
      <c r="AL12" s="19"/>
      <c r="AM12" s="19"/>
      <c r="AN12" s="52"/>
    </row>
    <row r="13" spans="1:40" s="53" customFormat="1" ht="374.25" customHeight="1">
      <c r="A13" s="221" t="s">
        <v>3416</v>
      </c>
      <c r="B13" s="221" t="s">
        <v>712</v>
      </c>
      <c r="C13" s="223" t="s">
        <v>3522</v>
      </c>
      <c r="D13" s="221" t="s">
        <v>3523</v>
      </c>
      <c r="E13" s="221" t="s">
        <v>3524</v>
      </c>
      <c r="F13" s="221" t="s">
        <v>3525</v>
      </c>
      <c r="G13" s="221" t="s">
        <v>3526</v>
      </c>
      <c r="H13" s="221" t="s">
        <v>3527</v>
      </c>
      <c r="I13" s="221" t="s">
        <v>3528</v>
      </c>
      <c r="J13" s="221" t="s">
        <v>3529</v>
      </c>
      <c r="K13" s="223" t="s">
        <v>3530</v>
      </c>
      <c r="L13" s="223" t="s">
        <v>3531</v>
      </c>
      <c r="M13" s="221"/>
      <c r="N13" s="221"/>
      <c r="O13" s="221" t="s">
        <v>95</v>
      </c>
      <c r="P13" s="221"/>
      <c r="Q13" s="221"/>
      <c r="R13" s="221" t="s">
        <v>223</v>
      </c>
      <c r="S13" s="221" t="s">
        <v>98</v>
      </c>
      <c r="T13" s="221" t="s">
        <v>3532</v>
      </c>
      <c r="U13" s="221"/>
      <c r="V13" s="221"/>
      <c r="W13" s="221"/>
      <c r="X13" s="221"/>
      <c r="Y13" s="221"/>
      <c r="Z13" s="221"/>
      <c r="AA13" s="221"/>
      <c r="AB13" s="221"/>
      <c r="AC13" s="221" t="s">
        <v>95</v>
      </c>
      <c r="AD13" s="223" t="s">
        <v>3533</v>
      </c>
      <c r="AE13" s="19"/>
      <c r="AF13" s="19"/>
      <c r="AG13" s="19"/>
      <c r="AH13" s="19"/>
      <c r="AI13" s="19"/>
      <c r="AJ13" s="19"/>
      <c r="AK13" s="19"/>
      <c r="AL13" s="19"/>
      <c r="AM13" s="19"/>
      <c r="AN13" s="52"/>
    </row>
    <row r="14" spans="1:40" s="53" customFormat="1" ht="188.25" customHeight="1">
      <c r="A14" s="221" t="s">
        <v>3416</v>
      </c>
      <c r="B14" s="221" t="s">
        <v>712</v>
      </c>
      <c r="C14" s="221" t="s">
        <v>3534</v>
      </c>
      <c r="D14" s="221" t="s">
        <v>3535</v>
      </c>
      <c r="E14" s="221" t="s">
        <v>3536</v>
      </c>
      <c r="F14" s="221" t="s">
        <v>3537</v>
      </c>
      <c r="G14" s="221" t="s">
        <v>3538</v>
      </c>
      <c r="H14" s="221" t="s">
        <v>3539</v>
      </c>
      <c r="I14" s="221" t="s">
        <v>3540</v>
      </c>
      <c r="J14" s="221" t="s">
        <v>3541</v>
      </c>
      <c r="K14" s="223" t="s">
        <v>3542</v>
      </c>
      <c r="L14" s="223" t="s">
        <v>3543</v>
      </c>
      <c r="M14" s="223" t="s">
        <v>3544</v>
      </c>
      <c r="N14" s="221" t="s">
        <v>95</v>
      </c>
      <c r="O14" s="221"/>
      <c r="P14" s="221"/>
      <c r="Q14" s="221"/>
      <c r="R14" s="221" t="s">
        <v>3545</v>
      </c>
      <c r="S14" s="221" t="s">
        <v>98</v>
      </c>
      <c r="T14" s="221" t="s">
        <v>3532</v>
      </c>
      <c r="U14" s="221"/>
      <c r="V14" s="221"/>
      <c r="W14" s="221"/>
      <c r="X14" s="221"/>
      <c r="Y14" s="221" t="s">
        <v>3546</v>
      </c>
      <c r="Z14" s="223" t="s">
        <v>3547</v>
      </c>
      <c r="AA14" s="223" t="s">
        <v>3548</v>
      </c>
      <c r="AB14" s="223" t="s">
        <v>3549</v>
      </c>
      <c r="AC14" s="221"/>
      <c r="AD14" s="223"/>
      <c r="AE14" s="19"/>
      <c r="AF14" s="19"/>
      <c r="AG14" s="19"/>
      <c r="AH14" s="19"/>
      <c r="AI14" s="19"/>
      <c r="AJ14" s="19"/>
      <c r="AK14" s="19"/>
      <c r="AL14" s="19"/>
      <c r="AM14" s="19"/>
      <c r="AN14" s="52"/>
    </row>
    <row r="15" spans="1:40" s="53" customFormat="1" ht="61.5" customHeight="1">
      <c r="A15" s="221" t="s">
        <v>3416</v>
      </c>
      <c r="B15" s="221" t="s">
        <v>3430</v>
      </c>
      <c r="C15" s="221" t="s">
        <v>3550</v>
      </c>
      <c r="D15" s="221" t="s">
        <v>3551</v>
      </c>
      <c r="E15" s="221" t="s">
        <v>3552</v>
      </c>
      <c r="F15" s="221" t="s">
        <v>3553</v>
      </c>
      <c r="G15" s="221" t="s">
        <v>3554</v>
      </c>
      <c r="H15" s="221" t="s">
        <v>3555</v>
      </c>
      <c r="I15" s="221" t="s">
        <v>3556</v>
      </c>
      <c r="J15" s="221" t="s">
        <v>3557</v>
      </c>
      <c r="K15" s="221" t="s">
        <v>3558</v>
      </c>
      <c r="L15" s="221"/>
      <c r="M15" s="221"/>
      <c r="N15" s="221"/>
      <c r="O15" s="221"/>
      <c r="P15" s="221"/>
      <c r="Q15" s="221"/>
      <c r="R15" s="221" t="s">
        <v>1027</v>
      </c>
      <c r="S15" s="221" t="s">
        <v>1294</v>
      </c>
      <c r="T15" s="221"/>
      <c r="U15" s="221"/>
      <c r="V15" s="221"/>
      <c r="W15" s="221"/>
      <c r="X15" s="221"/>
      <c r="Y15" s="221"/>
      <c r="Z15" s="221"/>
      <c r="AA15" s="221"/>
      <c r="AB15" s="221"/>
      <c r="AC15" s="221" t="s">
        <v>95</v>
      </c>
      <c r="AD15" s="223" t="s">
        <v>3559</v>
      </c>
      <c r="AE15" s="19"/>
      <c r="AF15" s="19"/>
      <c r="AG15" s="19"/>
      <c r="AH15" s="19"/>
      <c r="AI15" s="19"/>
      <c r="AJ15" s="19"/>
      <c r="AK15" s="19"/>
      <c r="AL15" s="19"/>
      <c r="AM15" s="19"/>
      <c r="AN15" s="52"/>
    </row>
    <row r="16" spans="1:40" s="53" customFormat="1" ht="218.25" customHeight="1">
      <c r="A16" s="221" t="s">
        <v>3416</v>
      </c>
      <c r="B16" s="221" t="s">
        <v>891</v>
      </c>
      <c r="C16" s="221" t="s">
        <v>3560</v>
      </c>
      <c r="D16" s="223" t="s">
        <v>3561</v>
      </c>
      <c r="E16" s="223" t="s">
        <v>3562</v>
      </c>
      <c r="F16" s="223" t="s">
        <v>3563</v>
      </c>
      <c r="G16" s="223" t="s">
        <v>3564</v>
      </c>
      <c r="H16" s="223" t="s">
        <v>3565</v>
      </c>
      <c r="I16" s="228" t="s">
        <v>3566</v>
      </c>
      <c r="J16" s="282" t="s">
        <v>3567</v>
      </c>
      <c r="K16" s="223" t="s">
        <v>3568</v>
      </c>
      <c r="L16" s="223" t="s">
        <v>3569</v>
      </c>
      <c r="M16" s="223" t="s">
        <v>3426</v>
      </c>
      <c r="N16" s="223" t="s">
        <v>95</v>
      </c>
      <c r="O16" s="223" t="s">
        <v>95</v>
      </c>
      <c r="P16" s="223"/>
      <c r="Q16" s="223"/>
      <c r="R16" s="223" t="s">
        <v>156</v>
      </c>
      <c r="S16" s="223" t="s">
        <v>98</v>
      </c>
      <c r="T16" s="223" t="s">
        <v>1044</v>
      </c>
      <c r="U16" s="223"/>
      <c r="V16" s="223"/>
      <c r="W16" s="223"/>
      <c r="X16" s="223"/>
      <c r="Y16" s="223"/>
      <c r="Z16" s="223"/>
      <c r="AA16" s="223" t="s">
        <v>606</v>
      </c>
      <c r="AB16" s="223" t="s">
        <v>3570</v>
      </c>
      <c r="AC16" s="223" t="s">
        <v>95</v>
      </c>
      <c r="AD16" s="223" t="s">
        <v>3571</v>
      </c>
      <c r="AE16" s="19"/>
      <c r="AF16" s="19"/>
      <c r="AG16" s="19"/>
      <c r="AH16" s="19"/>
      <c r="AI16" s="19"/>
      <c r="AJ16" s="19"/>
      <c r="AK16" s="19"/>
      <c r="AL16" s="19"/>
      <c r="AM16" s="19"/>
      <c r="AN16" s="52"/>
    </row>
    <row r="17" spans="1:40" s="53" customFormat="1" ht="58.5" customHeight="1">
      <c r="A17" s="221" t="s">
        <v>3416</v>
      </c>
      <c r="B17" s="221" t="s">
        <v>712</v>
      </c>
      <c r="C17" s="223" t="s">
        <v>3572</v>
      </c>
      <c r="D17" s="221" t="s">
        <v>3573</v>
      </c>
      <c r="E17" s="221" t="s">
        <v>3574</v>
      </c>
      <c r="F17" s="221" t="s">
        <v>3575</v>
      </c>
      <c r="G17" s="221" t="s">
        <v>3576</v>
      </c>
      <c r="H17" s="221" t="s">
        <v>3577</v>
      </c>
      <c r="I17" s="221" t="s">
        <v>3578</v>
      </c>
      <c r="J17" s="221" t="s">
        <v>3579</v>
      </c>
      <c r="K17" s="221" t="s">
        <v>3580</v>
      </c>
      <c r="L17" s="223" t="s">
        <v>3581</v>
      </c>
      <c r="M17" s="221"/>
      <c r="N17" s="221"/>
      <c r="O17" s="221"/>
      <c r="P17" s="221"/>
      <c r="Q17" s="221"/>
      <c r="R17" s="221" t="s">
        <v>156</v>
      </c>
      <c r="S17" s="221" t="s">
        <v>98</v>
      </c>
      <c r="T17" s="221" t="s">
        <v>99</v>
      </c>
      <c r="U17" s="221"/>
      <c r="V17" s="221"/>
      <c r="W17" s="221"/>
      <c r="X17" s="221"/>
      <c r="Y17" s="221"/>
      <c r="Z17" s="221"/>
      <c r="AA17" s="221"/>
      <c r="AB17" s="221"/>
      <c r="AC17" s="221" t="s">
        <v>95</v>
      </c>
      <c r="AD17" s="223" t="s">
        <v>3582</v>
      </c>
      <c r="AE17" s="19"/>
      <c r="AF17" s="19"/>
      <c r="AG17" s="19"/>
      <c r="AH17" s="19"/>
      <c r="AI17" s="19"/>
      <c r="AJ17" s="19"/>
      <c r="AK17" s="19"/>
      <c r="AL17" s="19"/>
      <c r="AM17" s="19"/>
      <c r="AN17" s="52"/>
    </row>
    <row r="18" spans="1:40" s="53" customFormat="1" ht="153" customHeight="1">
      <c r="A18" s="223" t="s">
        <v>3416</v>
      </c>
      <c r="B18" s="223" t="s">
        <v>891</v>
      </c>
      <c r="C18" s="223" t="s">
        <v>3583</v>
      </c>
      <c r="D18" s="223" t="s">
        <v>3584</v>
      </c>
      <c r="E18" s="223" t="s">
        <v>3585</v>
      </c>
      <c r="F18" s="223" t="s">
        <v>3586</v>
      </c>
      <c r="G18" s="223" t="s">
        <v>3587</v>
      </c>
      <c r="H18" s="223" t="s">
        <v>3588</v>
      </c>
      <c r="I18" s="223" t="s">
        <v>3589</v>
      </c>
      <c r="J18" s="223" t="s">
        <v>3590</v>
      </c>
      <c r="K18" s="223" t="s">
        <v>3591</v>
      </c>
      <c r="L18" s="223" t="s">
        <v>3592</v>
      </c>
      <c r="M18" s="223" t="s">
        <v>3593</v>
      </c>
      <c r="N18" s="223" t="s">
        <v>95</v>
      </c>
      <c r="O18" s="223" t="s">
        <v>95</v>
      </c>
      <c r="P18" s="223"/>
      <c r="Q18" s="223"/>
      <c r="R18" s="223" t="s">
        <v>156</v>
      </c>
      <c r="S18" s="223" t="s">
        <v>98</v>
      </c>
      <c r="T18" s="223" t="s">
        <v>1092</v>
      </c>
      <c r="U18" s="223"/>
      <c r="V18" s="223"/>
      <c r="W18" s="223"/>
      <c r="X18" s="223"/>
      <c r="Y18" s="223"/>
      <c r="Z18" s="223"/>
      <c r="AA18" s="223"/>
      <c r="AB18" s="223"/>
      <c r="AC18" s="223" t="s">
        <v>95</v>
      </c>
      <c r="AD18" s="223" t="s">
        <v>3594</v>
      </c>
      <c r="AE18" s="19"/>
      <c r="AF18" s="19"/>
      <c r="AG18" s="19"/>
      <c r="AH18" s="19"/>
      <c r="AI18" s="19"/>
      <c r="AJ18" s="19"/>
      <c r="AK18" s="19"/>
      <c r="AL18" s="19"/>
      <c r="AM18" s="19"/>
      <c r="AN18" s="52"/>
    </row>
    <row r="19" spans="1:40" s="53" customFormat="1" ht="57.75" customHeight="1">
      <c r="A19" s="221" t="s">
        <v>3416</v>
      </c>
      <c r="B19" s="221" t="s">
        <v>712</v>
      </c>
      <c r="C19" s="223" t="s">
        <v>3595</v>
      </c>
      <c r="D19" s="221" t="s">
        <v>3596</v>
      </c>
      <c r="E19" s="221" t="s">
        <v>3597</v>
      </c>
      <c r="F19" s="221" t="s">
        <v>3598</v>
      </c>
      <c r="G19" s="221" t="s">
        <v>3599</v>
      </c>
      <c r="H19" s="221" t="s">
        <v>3600</v>
      </c>
      <c r="I19" s="221" t="s">
        <v>3601</v>
      </c>
      <c r="J19" s="221" t="s">
        <v>3602</v>
      </c>
      <c r="K19" s="221" t="s">
        <v>3603</v>
      </c>
      <c r="L19" s="221"/>
      <c r="M19" s="221"/>
      <c r="N19" s="221"/>
      <c r="O19" s="221"/>
      <c r="P19" s="221"/>
      <c r="Q19" s="221"/>
      <c r="R19" s="221" t="s">
        <v>223</v>
      </c>
      <c r="S19" s="221" t="s">
        <v>98</v>
      </c>
      <c r="T19" s="221" t="s">
        <v>1092</v>
      </c>
      <c r="U19" s="221"/>
      <c r="V19" s="221"/>
      <c r="W19" s="221"/>
      <c r="X19" s="221"/>
      <c r="Y19" s="221"/>
      <c r="Z19" s="221"/>
      <c r="AA19" s="221"/>
      <c r="AB19" s="221"/>
      <c r="AC19" s="221" t="s">
        <v>95</v>
      </c>
      <c r="AD19" s="223" t="s">
        <v>3604</v>
      </c>
      <c r="AE19" s="19"/>
      <c r="AF19" s="19"/>
      <c r="AG19" s="19"/>
      <c r="AH19" s="19"/>
      <c r="AI19" s="19"/>
      <c r="AJ19" s="19"/>
      <c r="AK19" s="19"/>
      <c r="AL19" s="19"/>
      <c r="AM19" s="19"/>
      <c r="AN19" s="52"/>
    </row>
    <row r="20" spans="1:40" s="53" customFormat="1" ht="33.75" customHeight="1">
      <c r="A20" s="221" t="s">
        <v>3416</v>
      </c>
      <c r="B20" s="221" t="s">
        <v>712</v>
      </c>
      <c r="C20" s="223" t="s">
        <v>3605</v>
      </c>
      <c r="D20" s="221" t="s">
        <v>3606</v>
      </c>
      <c r="E20" s="221" t="s">
        <v>3607</v>
      </c>
      <c r="F20" s="221" t="s">
        <v>3608</v>
      </c>
      <c r="G20" s="221" t="s">
        <v>3609</v>
      </c>
      <c r="H20" s="221" t="s">
        <v>3610</v>
      </c>
      <c r="I20" s="221" t="s">
        <v>3611</v>
      </c>
      <c r="J20" s="221" t="s">
        <v>3612</v>
      </c>
      <c r="K20" s="221" t="s">
        <v>1240</v>
      </c>
      <c r="L20" s="221"/>
      <c r="M20" s="221"/>
      <c r="N20" s="221"/>
      <c r="O20" s="221"/>
      <c r="P20" s="221"/>
      <c r="Q20" s="221"/>
      <c r="R20" s="221" t="s">
        <v>1027</v>
      </c>
      <c r="S20" s="221" t="s">
        <v>3613</v>
      </c>
      <c r="T20" s="221"/>
      <c r="U20" s="221"/>
      <c r="V20" s="221"/>
      <c r="W20" s="221"/>
      <c r="X20" s="221"/>
      <c r="Y20" s="221"/>
      <c r="Z20" s="221"/>
      <c r="AA20" s="221"/>
      <c r="AB20" s="221"/>
      <c r="AC20" s="221" t="s">
        <v>95</v>
      </c>
      <c r="AD20" s="223" t="s">
        <v>3614</v>
      </c>
      <c r="AE20" s="19"/>
      <c r="AF20" s="19"/>
      <c r="AG20" s="19"/>
      <c r="AH20" s="19"/>
      <c r="AI20" s="19"/>
      <c r="AJ20" s="19"/>
      <c r="AK20" s="19"/>
      <c r="AL20" s="19"/>
      <c r="AM20" s="19"/>
      <c r="AN20" s="52"/>
    </row>
    <row r="21" spans="1:40" s="53" customFormat="1" ht="44.25" customHeight="1">
      <c r="A21" s="221" t="s">
        <v>3416</v>
      </c>
      <c r="B21" s="221" t="s">
        <v>804</v>
      </c>
      <c r="C21" s="223" t="s">
        <v>3615</v>
      </c>
      <c r="D21" s="221" t="s">
        <v>3616</v>
      </c>
      <c r="E21" s="221" t="s">
        <v>3617</v>
      </c>
      <c r="F21" s="221" t="s">
        <v>3618</v>
      </c>
      <c r="G21" s="221" t="s">
        <v>3619</v>
      </c>
      <c r="H21" s="221" t="s">
        <v>3620</v>
      </c>
      <c r="I21" s="221" t="s">
        <v>3621</v>
      </c>
      <c r="J21" s="221"/>
      <c r="K21" s="221" t="s">
        <v>1260</v>
      </c>
      <c r="L21" s="221"/>
      <c r="M21" s="221"/>
      <c r="N21" s="221"/>
      <c r="O21" s="221"/>
      <c r="P21" s="221"/>
      <c r="Q21" s="221"/>
      <c r="R21" s="221" t="s">
        <v>223</v>
      </c>
      <c r="S21" s="221" t="s">
        <v>1241</v>
      </c>
      <c r="T21" s="221"/>
      <c r="U21" s="221"/>
      <c r="V21" s="221"/>
      <c r="W21" s="221"/>
      <c r="X21" s="221"/>
      <c r="Y21" s="221"/>
      <c r="Z21" s="221"/>
      <c r="AA21" s="221"/>
      <c r="AB21" s="221"/>
      <c r="AC21" s="221" t="s">
        <v>95</v>
      </c>
      <c r="AD21" s="223" t="s">
        <v>3622</v>
      </c>
      <c r="AE21" s="19"/>
      <c r="AF21" s="19"/>
      <c r="AG21" s="19"/>
      <c r="AH21" s="19"/>
      <c r="AI21" s="19"/>
      <c r="AJ21" s="19"/>
      <c r="AK21" s="19"/>
      <c r="AL21" s="19"/>
      <c r="AM21" s="19"/>
      <c r="AN21" s="52"/>
    </row>
    <row r="22" spans="1:40" s="53" customFormat="1" ht="62.25" customHeight="1">
      <c r="A22" s="221" t="s">
        <v>3416</v>
      </c>
      <c r="B22" s="221" t="s">
        <v>712</v>
      </c>
      <c r="C22" s="223" t="s">
        <v>3623</v>
      </c>
      <c r="D22" s="221" t="s">
        <v>3624</v>
      </c>
      <c r="E22" s="221" t="s">
        <v>3625</v>
      </c>
      <c r="F22" s="221" t="s">
        <v>3626</v>
      </c>
      <c r="G22" s="221" t="s">
        <v>3627</v>
      </c>
      <c r="H22" s="221" t="s">
        <v>3628</v>
      </c>
      <c r="I22" s="221" t="s">
        <v>3629</v>
      </c>
      <c r="J22" s="221" t="s">
        <v>3630</v>
      </c>
      <c r="K22" s="221" t="s">
        <v>3631</v>
      </c>
      <c r="L22" s="221"/>
      <c r="M22" s="221"/>
      <c r="N22" s="221"/>
      <c r="O22" s="221"/>
      <c r="P22" s="221"/>
      <c r="Q22" s="221"/>
      <c r="R22" s="221" t="s">
        <v>156</v>
      </c>
      <c r="S22" s="221" t="s">
        <v>98</v>
      </c>
      <c r="T22" s="221" t="s">
        <v>1092</v>
      </c>
      <c r="U22" s="221"/>
      <c r="V22" s="221"/>
      <c r="W22" s="221"/>
      <c r="X22" s="221"/>
      <c r="Y22" s="221"/>
      <c r="Z22" s="221"/>
      <c r="AA22" s="221"/>
      <c r="AB22" s="223" t="s">
        <v>3632</v>
      </c>
      <c r="AC22" s="221" t="s">
        <v>95</v>
      </c>
      <c r="AD22" s="223" t="s">
        <v>3633</v>
      </c>
      <c r="AE22" s="19"/>
      <c r="AF22" s="19"/>
      <c r="AG22" s="19"/>
      <c r="AH22" s="19"/>
      <c r="AI22" s="19"/>
      <c r="AJ22" s="19"/>
      <c r="AK22" s="19"/>
      <c r="AL22" s="19"/>
      <c r="AM22" s="19"/>
      <c r="AN22" s="52"/>
    </row>
    <row r="23" spans="1:40" s="53" customFormat="1" ht="185.25">
      <c r="A23" s="221" t="s">
        <v>3416</v>
      </c>
      <c r="B23" s="221" t="s">
        <v>891</v>
      </c>
      <c r="C23" s="223" t="s">
        <v>3634</v>
      </c>
      <c r="D23" s="221" t="s">
        <v>3635</v>
      </c>
      <c r="E23" s="221" t="s">
        <v>3636</v>
      </c>
      <c r="F23" s="221" t="s">
        <v>3637</v>
      </c>
      <c r="G23" s="221" t="s">
        <v>3638</v>
      </c>
      <c r="H23" s="221" t="s">
        <v>3639</v>
      </c>
      <c r="I23" s="221" t="s">
        <v>3640</v>
      </c>
      <c r="J23" s="221" t="s">
        <v>3641</v>
      </c>
      <c r="K23" s="223" t="s">
        <v>3642</v>
      </c>
      <c r="L23" s="223" t="s">
        <v>3643</v>
      </c>
      <c r="M23" s="221"/>
      <c r="N23" s="221"/>
      <c r="O23" s="221"/>
      <c r="P23" s="221"/>
      <c r="Q23" s="221"/>
      <c r="R23" s="221" t="s">
        <v>238</v>
      </c>
      <c r="S23" s="221" t="s">
        <v>398</v>
      </c>
      <c r="T23" s="221" t="s">
        <v>1092</v>
      </c>
      <c r="U23" s="221"/>
      <c r="V23" s="221"/>
      <c r="W23" s="221"/>
      <c r="X23" s="221"/>
      <c r="Y23" s="221"/>
      <c r="Z23" s="221"/>
      <c r="AA23" s="221"/>
      <c r="AB23" s="221"/>
      <c r="AC23" s="221" t="s">
        <v>95</v>
      </c>
      <c r="AD23" s="223" t="s">
        <v>3644</v>
      </c>
      <c r="AE23" s="19"/>
      <c r="AF23" s="19"/>
      <c r="AG23" s="19"/>
      <c r="AH23" s="19"/>
      <c r="AI23" s="19"/>
      <c r="AJ23" s="19"/>
      <c r="AK23" s="19"/>
      <c r="AL23" s="19"/>
      <c r="AM23" s="19"/>
      <c r="AN23" s="52"/>
    </row>
    <row r="24" spans="1:40" s="53" customFormat="1" ht="99.75">
      <c r="A24" s="221" t="s">
        <v>3416</v>
      </c>
      <c r="B24" s="221" t="s">
        <v>3430</v>
      </c>
      <c r="C24" s="223" t="s">
        <v>3645</v>
      </c>
      <c r="D24" s="221" t="s">
        <v>3646</v>
      </c>
      <c r="E24" s="221" t="s">
        <v>3647</v>
      </c>
      <c r="F24" s="221" t="s">
        <v>3648</v>
      </c>
      <c r="G24" s="221" t="s">
        <v>3649</v>
      </c>
      <c r="H24" s="221" t="s">
        <v>3650</v>
      </c>
      <c r="I24" s="221" t="s">
        <v>3651</v>
      </c>
      <c r="J24" s="221" t="s">
        <v>3652</v>
      </c>
      <c r="K24" s="223" t="s">
        <v>3653</v>
      </c>
      <c r="L24" s="223" t="s">
        <v>3654</v>
      </c>
      <c r="M24" s="221"/>
      <c r="N24" s="221"/>
      <c r="O24" s="221" t="s">
        <v>95</v>
      </c>
      <c r="P24" s="221"/>
      <c r="Q24" s="221"/>
      <c r="R24" s="221" t="s">
        <v>156</v>
      </c>
      <c r="S24" s="221" t="s">
        <v>98</v>
      </c>
      <c r="T24" s="221" t="s">
        <v>1092</v>
      </c>
      <c r="U24" s="221"/>
      <c r="V24" s="221"/>
      <c r="W24" s="221"/>
      <c r="X24" s="221"/>
      <c r="Y24" s="221"/>
      <c r="Z24" s="221"/>
      <c r="AA24" s="221" t="s">
        <v>95</v>
      </c>
      <c r="AB24" s="223" t="s">
        <v>3655</v>
      </c>
      <c r="AC24" s="221" t="s">
        <v>95</v>
      </c>
      <c r="AD24" s="223" t="s">
        <v>3656</v>
      </c>
      <c r="AE24" s="19"/>
      <c r="AF24" s="19"/>
      <c r="AG24" s="19"/>
      <c r="AH24" s="19"/>
      <c r="AI24" s="19"/>
      <c r="AJ24" s="19"/>
      <c r="AK24" s="19"/>
      <c r="AL24" s="19"/>
      <c r="AM24" s="19"/>
      <c r="AN24" s="52"/>
    </row>
    <row r="25" spans="1:40" s="53" customFormat="1" ht="278.25" customHeight="1">
      <c r="A25" s="221" t="s">
        <v>3416</v>
      </c>
      <c r="B25" s="221" t="s">
        <v>891</v>
      </c>
      <c r="C25" s="223" t="s">
        <v>3657</v>
      </c>
      <c r="D25" s="221" t="s">
        <v>3658</v>
      </c>
      <c r="E25" s="221" t="s">
        <v>3659</v>
      </c>
      <c r="F25" s="221" t="s">
        <v>3660</v>
      </c>
      <c r="G25" s="221" t="s">
        <v>3661</v>
      </c>
      <c r="H25" s="221" t="s">
        <v>3662</v>
      </c>
      <c r="I25" s="221" t="s">
        <v>3663</v>
      </c>
      <c r="J25" s="221" t="s">
        <v>3664</v>
      </c>
      <c r="K25" s="282" t="s">
        <v>3665</v>
      </c>
      <c r="L25" s="223" t="s">
        <v>3666</v>
      </c>
      <c r="M25" s="223" t="s">
        <v>3667</v>
      </c>
      <c r="N25" s="221" t="s">
        <v>95</v>
      </c>
      <c r="O25" s="221" t="s">
        <v>95</v>
      </c>
      <c r="P25" s="221"/>
      <c r="Q25" s="221"/>
      <c r="R25" s="221" t="s">
        <v>156</v>
      </c>
      <c r="S25" s="221" t="s">
        <v>98</v>
      </c>
      <c r="T25" s="221" t="s">
        <v>1044</v>
      </c>
      <c r="U25" s="221"/>
      <c r="V25" s="221"/>
      <c r="W25" s="221"/>
      <c r="X25" s="221"/>
      <c r="Y25" s="221"/>
      <c r="Z25" s="221"/>
      <c r="AA25" s="221" t="s">
        <v>95</v>
      </c>
      <c r="AB25" s="223" t="s">
        <v>3668</v>
      </c>
      <c r="AC25" s="283" t="s">
        <v>3</v>
      </c>
      <c r="AD25" s="223" t="s">
        <v>3669</v>
      </c>
      <c r="AE25" s="19"/>
      <c r="AF25" s="19"/>
      <c r="AG25" s="19"/>
      <c r="AH25" s="19"/>
      <c r="AI25" s="19"/>
      <c r="AJ25" s="19"/>
      <c r="AK25" s="19"/>
      <c r="AL25" s="19"/>
      <c r="AM25" s="19"/>
      <c r="AN25" s="52"/>
    </row>
    <row r="26" spans="1:40" s="53" customFormat="1" ht="128.25">
      <c r="A26" s="221" t="s">
        <v>3416</v>
      </c>
      <c r="B26" s="221" t="s">
        <v>850</v>
      </c>
      <c r="C26" s="223" t="s">
        <v>3670</v>
      </c>
      <c r="D26" s="221" t="s">
        <v>3671</v>
      </c>
      <c r="E26" s="221" t="s">
        <v>3672</v>
      </c>
      <c r="F26" s="221" t="s">
        <v>3673</v>
      </c>
      <c r="G26" s="221" t="s">
        <v>3674</v>
      </c>
      <c r="H26" s="221" t="s">
        <v>3675</v>
      </c>
      <c r="I26" s="221" t="s">
        <v>3676</v>
      </c>
      <c r="J26" s="221" t="s">
        <v>3677</v>
      </c>
      <c r="K26" s="223" t="s">
        <v>3678</v>
      </c>
      <c r="L26" s="223" t="s">
        <v>141</v>
      </c>
      <c r="M26" s="223" t="s">
        <v>3679</v>
      </c>
      <c r="N26" s="221"/>
      <c r="O26" s="221"/>
      <c r="P26" s="221"/>
      <c r="Q26" s="221"/>
      <c r="R26" s="221" t="s">
        <v>238</v>
      </c>
      <c r="S26" s="221" t="s">
        <v>1294</v>
      </c>
      <c r="T26" s="221"/>
      <c r="U26" s="221"/>
      <c r="V26" s="221"/>
      <c r="W26" s="221"/>
      <c r="X26" s="221"/>
      <c r="Y26" s="221"/>
      <c r="Z26" s="221"/>
      <c r="AA26" s="221" t="s">
        <v>95</v>
      </c>
      <c r="AB26" s="223" t="s">
        <v>3680</v>
      </c>
      <c r="AC26" s="221" t="s">
        <v>95</v>
      </c>
      <c r="AD26" s="223" t="s">
        <v>3681</v>
      </c>
      <c r="AE26" s="19"/>
      <c r="AF26" s="19"/>
      <c r="AG26" s="19"/>
      <c r="AH26" s="19"/>
      <c r="AI26" s="19"/>
      <c r="AJ26" s="19"/>
      <c r="AK26" s="19"/>
      <c r="AL26" s="19"/>
      <c r="AM26" s="19"/>
      <c r="AN26" s="52"/>
    </row>
    <row r="27" spans="1:40" s="53" customFormat="1" ht="114" customHeight="1">
      <c r="A27" s="221" t="s">
        <v>3416</v>
      </c>
      <c r="B27" s="221" t="s">
        <v>850</v>
      </c>
      <c r="C27" s="223" t="s">
        <v>3682</v>
      </c>
      <c r="D27" s="221" t="s">
        <v>3683</v>
      </c>
      <c r="E27" s="221" t="s">
        <v>3672</v>
      </c>
      <c r="F27" s="221" t="s">
        <v>3684</v>
      </c>
      <c r="G27" s="221" t="s">
        <v>3685</v>
      </c>
      <c r="H27" s="221" t="s">
        <v>3686</v>
      </c>
      <c r="I27" s="221" t="s">
        <v>3687</v>
      </c>
      <c r="J27" s="221" t="s">
        <v>3688</v>
      </c>
      <c r="K27" s="221" t="s">
        <v>3689</v>
      </c>
      <c r="L27" s="223" t="s">
        <v>141</v>
      </c>
      <c r="M27" s="223" t="s">
        <v>3690</v>
      </c>
      <c r="N27" s="221"/>
      <c r="O27" s="221"/>
      <c r="P27" s="221"/>
      <c r="Q27" s="221"/>
      <c r="R27" s="221" t="s">
        <v>223</v>
      </c>
      <c r="S27" s="221" t="s">
        <v>1294</v>
      </c>
      <c r="T27" s="221"/>
      <c r="U27" s="221" t="s">
        <v>95</v>
      </c>
      <c r="V27" s="221" t="s">
        <v>3691</v>
      </c>
      <c r="W27" s="221"/>
      <c r="X27" s="221"/>
      <c r="Y27" s="221"/>
      <c r="Z27" s="221"/>
      <c r="AA27" s="221" t="s">
        <v>95</v>
      </c>
      <c r="AB27" s="223" t="s">
        <v>3691</v>
      </c>
      <c r="AC27" s="221" t="s">
        <v>95</v>
      </c>
      <c r="AD27" s="223" t="s">
        <v>3692</v>
      </c>
      <c r="AE27" s="19"/>
      <c r="AF27" s="19"/>
      <c r="AG27" s="19"/>
      <c r="AH27" s="19"/>
      <c r="AI27" s="19"/>
      <c r="AJ27" s="19"/>
      <c r="AK27" s="19"/>
      <c r="AL27" s="19"/>
      <c r="AM27" s="19"/>
      <c r="AN27" s="52"/>
    </row>
    <row r="28" spans="1:40" s="53" customFormat="1" ht="74.25" customHeight="1">
      <c r="A28" s="221" t="s">
        <v>3416</v>
      </c>
      <c r="B28" s="221" t="s">
        <v>3442</v>
      </c>
      <c r="C28" s="223" t="s">
        <v>3693</v>
      </c>
      <c r="D28" s="221" t="s">
        <v>3694</v>
      </c>
      <c r="E28" s="221" t="s">
        <v>3695</v>
      </c>
      <c r="F28" s="221" t="s">
        <v>3696</v>
      </c>
      <c r="G28" s="221" t="s">
        <v>3697</v>
      </c>
      <c r="H28" s="221" t="s">
        <v>3698</v>
      </c>
      <c r="I28" s="221" t="s">
        <v>3699</v>
      </c>
      <c r="J28" s="221" t="s">
        <v>3700</v>
      </c>
      <c r="K28" s="221" t="s">
        <v>636</v>
      </c>
      <c r="L28" s="221"/>
      <c r="M28" s="221"/>
      <c r="N28" s="221"/>
      <c r="O28" s="221"/>
      <c r="P28" s="221"/>
      <c r="Q28" s="221"/>
      <c r="R28" s="221" t="s">
        <v>1027</v>
      </c>
      <c r="S28" s="221" t="s">
        <v>1294</v>
      </c>
      <c r="T28" s="221"/>
      <c r="U28" s="221"/>
      <c r="V28" s="221"/>
      <c r="W28" s="221"/>
      <c r="X28" s="221"/>
      <c r="Y28" s="221"/>
      <c r="Z28" s="221"/>
      <c r="AA28" s="221"/>
      <c r="AB28" s="221"/>
      <c r="AC28" s="221"/>
      <c r="AD28" s="223"/>
      <c r="AE28" s="19"/>
      <c r="AF28" s="19"/>
      <c r="AG28" s="19"/>
      <c r="AH28" s="19"/>
      <c r="AI28" s="19"/>
      <c r="AJ28" s="19"/>
      <c r="AK28" s="19"/>
      <c r="AL28" s="19"/>
      <c r="AM28" s="19"/>
      <c r="AN28" s="52"/>
    </row>
    <row r="29" spans="1:40" s="53" customFormat="1" ht="21.75" customHeight="1">
      <c r="A29" s="221" t="s">
        <v>3416</v>
      </c>
      <c r="B29" s="221" t="s">
        <v>891</v>
      </c>
      <c r="C29" s="223" t="s">
        <v>3701</v>
      </c>
      <c r="D29" s="221" t="s">
        <v>3702</v>
      </c>
      <c r="E29" s="221" t="s">
        <v>3703</v>
      </c>
      <c r="F29" s="221" t="s">
        <v>3704</v>
      </c>
      <c r="G29" s="221" t="s">
        <v>3705</v>
      </c>
      <c r="H29" s="221" t="s">
        <v>3706</v>
      </c>
      <c r="I29" s="221" t="s">
        <v>3707</v>
      </c>
      <c r="J29" s="221" t="s">
        <v>3708</v>
      </c>
      <c r="K29" s="221" t="s">
        <v>3709</v>
      </c>
      <c r="L29" s="221"/>
      <c r="M29" s="221"/>
      <c r="N29" s="221"/>
      <c r="O29" s="221"/>
      <c r="P29" s="221"/>
      <c r="Q29" s="221"/>
      <c r="R29" s="221" t="s">
        <v>238</v>
      </c>
      <c r="S29" s="221" t="s">
        <v>2475</v>
      </c>
      <c r="T29" s="221" t="s">
        <v>1092</v>
      </c>
      <c r="U29" s="221"/>
      <c r="V29" s="221"/>
      <c r="W29" s="221"/>
      <c r="X29" s="221"/>
      <c r="Y29" s="221"/>
      <c r="Z29" s="221"/>
      <c r="AA29" s="221"/>
      <c r="AB29" s="221"/>
      <c r="AC29" s="221"/>
      <c r="AD29" s="223"/>
      <c r="AE29" s="19"/>
      <c r="AF29" s="19"/>
      <c r="AG29" s="19"/>
      <c r="AH29" s="19"/>
      <c r="AI29" s="19"/>
      <c r="AJ29" s="19"/>
      <c r="AK29" s="19"/>
      <c r="AL29" s="19"/>
      <c r="AM29" s="19"/>
      <c r="AN29" s="52"/>
    </row>
    <row r="30" spans="1:40" s="53" customFormat="1" ht="78" customHeight="1">
      <c r="A30" s="221" t="s">
        <v>3416</v>
      </c>
      <c r="B30" s="221" t="s">
        <v>3710</v>
      </c>
      <c r="C30" s="223" t="s">
        <v>3711</v>
      </c>
      <c r="D30" s="221" t="s">
        <v>3712</v>
      </c>
      <c r="E30" s="221" t="s">
        <v>3713</v>
      </c>
      <c r="F30" s="221" t="s">
        <v>3714</v>
      </c>
      <c r="G30" s="221" t="s">
        <v>3715</v>
      </c>
      <c r="H30" s="221" t="s">
        <v>3716</v>
      </c>
      <c r="I30" s="221" t="s">
        <v>3717</v>
      </c>
      <c r="J30" s="221" t="s">
        <v>3718</v>
      </c>
      <c r="K30" s="221" t="s">
        <v>3719</v>
      </c>
      <c r="L30" s="223" t="s">
        <v>3720</v>
      </c>
      <c r="M30" s="221"/>
      <c r="N30" s="221" t="s">
        <v>95</v>
      </c>
      <c r="O30" s="221"/>
      <c r="P30" s="221"/>
      <c r="Q30" s="221"/>
      <c r="R30" s="221" t="s">
        <v>156</v>
      </c>
      <c r="S30" s="221" t="s">
        <v>2234</v>
      </c>
      <c r="T30" s="221" t="s">
        <v>1092</v>
      </c>
      <c r="U30" s="221"/>
      <c r="V30" s="221"/>
      <c r="W30" s="221"/>
      <c r="X30" s="221"/>
      <c r="Y30" s="221"/>
      <c r="Z30" s="221"/>
      <c r="AA30" s="221"/>
      <c r="AB30" s="221"/>
      <c r="AC30" s="221" t="s">
        <v>95</v>
      </c>
      <c r="AD30" s="223" t="s">
        <v>3721</v>
      </c>
      <c r="AE30" s="19"/>
      <c r="AF30" s="19"/>
      <c r="AG30" s="19"/>
      <c r="AH30" s="19"/>
      <c r="AI30" s="19"/>
      <c r="AJ30" s="19"/>
      <c r="AK30" s="19"/>
      <c r="AL30" s="19"/>
      <c r="AM30" s="19"/>
      <c r="AN30" s="52"/>
    </row>
    <row r="31" spans="1:40" s="24" customFormat="1" ht="99.75">
      <c r="A31" s="221" t="s">
        <v>3416</v>
      </c>
      <c r="B31" s="221" t="s">
        <v>3710</v>
      </c>
      <c r="C31" s="232" t="s">
        <v>3722</v>
      </c>
      <c r="D31" s="232" t="s">
        <v>3723</v>
      </c>
      <c r="E31" s="232" t="s">
        <v>3724</v>
      </c>
      <c r="F31" s="232" t="s">
        <v>3725</v>
      </c>
      <c r="G31" s="232" t="s">
        <v>3726</v>
      </c>
      <c r="H31" s="232" t="s">
        <v>3727</v>
      </c>
      <c r="I31" s="232" t="s">
        <v>3728</v>
      </c>
      <c r="J31" s="232" t="s">
        <v>3729</v>
      </c>
      <c r="K31" s="234" t="s">
        <v>3730</v>
      </c>
      <c r="L31" s="234" t="s">
        <v>3731</v>
      </c>
      <c r="M31" s="234" t="s">
        <v>3732</v>
      </c>
      <c r="N31" s="232" t="s">
        <v>606</v>
      </c>
      <c r="O31" s="232" t="s">
        <v>606</v>
      </c>
      <c r="P31" s="232"/>
      <c r="Q31" s="232"/>
      <c r="R31" s="221" t="s">
        <v>156</v>
      </c>
      <c r="S31" s="232" t="s">
        <v>98</v>
      </c>
      <c r="T31" s="232" t="s">
        <v>3733</v>
      </c>
      <c r="U31" s="232"/>
      <c r="V31" s="232"/>
      <c r="W31" s="232"/>
      <c r="X31" s="232"/>
      <c r="Y31" s="232"/>
      <c r="Z31" s="232"/>
      <c r="AA31" s="232"/>
      <c r="AB31" s="232"/>
      <c r="AC31" s="232" t="s">
        <v>3734</v>
      </c>
      <c r="AD31" s="234" t="s">
        <v>3735</v>
      </c>
    </row>
    <row r="32" spans="1:40" s="24" customFormat="1" ht="87" customHeight="1">
      <c r="A32" s="221" t="s">
        <v>3416</v>
      </c>
      <c r="B32" s="221" t="s">
        <v>850</v>
      </c>
      <c r="C32" s="232" t="s">
        <v>3736</v>
      </c>
      <c r="D32" s="232" t="s">
        <v>3737</v>
      </c>
      <c r="E32" s="232" t="s">
        <v>3738</v>
      </c>
      <c r="F32" s="232" t="s">
        <v>3739</v>
      </c>
      <c r="G32" s="232" t="s">
        <v>3740</v>
      </c>
      <c r="H32" s="232" t="s">
        <v>3741</v>
      </c>
      <c r="I32" s="232" t="s">
        <v>3742</v>
      </c>
      <c r="J32" s="232" t="s">
        <v>3743</v>
      </c>
      <c r="K32" s="234" t="s">
        <v>3744</v>
      </c>
      <c r="L32" s="234" t="s">
        <v>3745</v>
      </c>
      <c r="M32" s="234" t="s">
        <v>3746</v>
      </c>
      <c r="N32" s="232" t="s">
        <v>606</v>
      </c>
      <c r="O32" s="232" t="s">
        <v>606</v>
      </c>
      <c r="P32" s="232"/>
      <c r="Q32" s="232"/>
      <c r="R32" s="221" t="s">
        <v>156</v>
      </c>
      <c r="S32" s="232" t="s">
        <v>98</v>
      </c>
      <c r="T32" s="232" t="s">
        <v>3532</v>
      </c>
      <c r="U32" s="232"/>
      <c r="V32" s="232"/>
      <c r="W32" s="232"/>
      <c r="X32" s="232"/>
      <c r="Y32" s="232"/>
      <c r="Z32" s="232"/>
      <c r="AA32" s="232"/>
      <c r="AB32" s="232"/>
      <c r="AC32" s="232" t="s">
        <v>606</v>
      </c>
      <c r="AD32" s="234"/>
    </row>
    <row r="33" spans="1:30" s="24" customFormat="1" ht="21.75" customHeight="1">
      <c r="A33" s="221" t="s">
        <v>3416</v>
      </c>
      <c r="B33" s="221" t="s">
        <v>3710</v>
      </c>
      <c r="C33" s="232" t="s">
        <v>3747</v>
      </c>
      <c r="D33" s="232" t="s">
        <v>3748</v>
      </c>
      <c r="E33" s="232" t="s">
        <v>3749</v>
      </c>
      <c r="F33" s="232" t="s">
        <v>3750</v>
      </c>
      <c r="G33" s="232" t="s">
        <v>3751</v>
      </c>
      <c r="H33" s="232" t="s">
        <v>3752</v>
      </c>
      <c r="I33" s="232" t="s">
        <v>3753</v>
      </c>
      <c r="J33" s="232" t="s">
        <v>3754</v>
      </c>
      <c r="K33" s="232" t="s">
        <v>3755</v>
      </c>
      <c r="L33" s="232"/>
      <c r="M33" s="232"/>
      <c r="N33" s="232"/>
      <c r="O33" s="232"/>
      <c r="P33" s="232"/>
      <c r="Q33" s="232"/>
      <c r="R33" s="221" t="s">
        <v>223</v>
      </c>
      <c r="S33" s="232" t="s">
        <v>3756</v>
      </c>
      <c r="T33" s="232"/>
      <c r="U33" s="232" t="s">
        <v>95</v>
      </c>
      <c r="V33" s="232" t="s">
        <v>3757</v>
      </c>
      <c r="W33" s="232"/>
      <c r="X33" s="232"/>
      <c r="Y33" s="232"/>
      <c r="Z33" s="232"/>
      <c r="AA33" s="232" t="s">
        <v>95</v>
      </c>
      <c r="AB33" s="232" t="s">
        <v>3757</v>
      </c>
      <c r="AC33" s="232" t="s">
        <v>95</v>
      </c>
      <c r="AD33" s="234" t="s">
        <v>3757</v>
      </c>
    </row>
    <row r="34" spans="1:30" s="24" customFormat="1" ht="21.75" customHeight="1">
      <c r="A34" s="221" t="s">
        <v>3416</v>
      </c>
      <c r="B34" s="221" t="s">
        <v>3710</v>
      </c>
      <c r="C34" s="232" t="s">
        <v>3758</v>
      </c>
      <c r="D34" s="232" t="s">
        <v>3759</v>
      </c>
      <c r="E34" s="232" t="s">
        <v>3760</v>
      </c>
      <c r="F34" s="232" t="s">
        <v>3761</v>
      </c>
      <c r="G34" s="232" t="s">
        <v>3762</v>
      </c>
      <c r="H34" s="232" t="s">
        <v>3763</v>
      </c>
      <c r="I34" s="232" t="s">
        <v>3764</v>
      </c>
      <c r="J34" s="232" t="s">
        <v>3765</v>
      </c>
      <c r="K34" s="232" t="s">
        <v>3766</v>
      </c>
      <c r="L34" s="232"/>
      <c r="M34" s="232"/>
      <c r="N34" s="232"/>
      <c r="O34" s="232"/>
      <c r="P34" s="232"/>
      <c r="Q34" s="232"/>
      <c r="R34" s="221" t="s">
        <v>1027</v>
      </c>
      <c r="S34" s="232" t="s">
        <v>3767</v>
      </c>
      <c r="T34" s="232"/>
      <c r="U34" s="232"/>
      <c r="V34" s="232" t="s">
        <v>3768</v>
      </c>
      <c r="W34" s="232"/>
      <c r="X34" s="232"/>
      <c r="Y34" s="232"/>
      <c r="Z34" s="232"/>
      <c r="AA34" s="232"/>
      <c r="AB34" s="232"/>
      <c r="AC34" s="232"/>
      <c r="AD34" s="234"/>
    </row>
    <row r="35" spans="1:30" s="20" customFormat="1" ht="185.25">
      <c r="A35" s="221" t="s">
        <v>3416</v>
      </c>
      <c r="B35" s="221" t="s">
        <v>712</v>
      </c>
      <c r="C35" s="232" t="s">
        <v>3769</v>
      </c>
      <c r="D35" s="232" t="s">
        <v>3770</v>
      </c>
      <c r="E35" s="232" t="s">
        <v>3771</v>
      </c>
      <c r="F35" s="232" t="s">
        <v>3772</v>
      </c>
      <c r="G35" s="232" t="s">
        <v>3773</v>
      </c>
      <c r="H35" s="232" t="s">
        <v>3774</v>
      </c>
      <c r="I35" s="232" t="s">
        <v>3775</v>
      </c>
      <c r="J35" s="232" t="s">
        <v>3776</v>
      </c>
      <c r="K35" s="234" t="s">
        <v>3777</v>
      </c>
      <c r="L35" s="234" t="s">
        <v>3778</v>
      </c>
      <c r="M35" s="232"/>
      <c r="N35" s="232" t="s">
        <v>95</v>
      </c>
      <c r="O35" s="232" t="s">
        <v>95</v>
      </c>
      <c r="P35" s="232"/>
      <c r="Q35" s="232"/>
      <c r="R35" s="221" t="s">
        <v>156</v>
      </c>
      <c r="S35" s="232" t="s">
        <v>398</v>
      </c>
      <c r="T35" s="232" t="s">
        <v>1031</v>
      </c>
      <c r="U35" s="232"/>
      <c r="V35" s="232"/>
      <c r="W35" s="232"/>
      <c r="X35" s="232"/>
      <c r="Y35" s="232"/>
      <c r="Z35" s="232"/>
      <c r="AA35" s="232"/>
      <c r="AB35" s="232"/>
      <c r="AC35" s="232"/>
      <c r="AD35" s="234"/>
    </row>
    <row r="36" spans="1:30" s="24" customFormat="1" ht="71.25">
      <c r="A36" s="221" t="s">
        <v>3416</v>
      </c>
      <c r="B36" s="221" t="s">
        <v>3710</v>
      </c>
      <c r="C36" s="232" t="s">
        <v>3779</v>
      </c>
      <c r="D36" s="232" t="s">
        <v>3780</v>
      </c>
      <c r="E36" s="232" t="s">
        <v>3781</v>
      </c>
      <c r="F36" s="232" t="s">
        <v>3782</v>
      </c>
      <c r="G36" s="232" t="s">
        <v>3783</v>
      </c>
      <c r="H36" s="232" t="s">
        <v>3784</v>
      </c>
      <c r="I36" s="232" t="s">
        <v>3785</v>
      </c>
      <c r="J36" s="232" t="s">
        <v>3786</v>
      </c>
      <c r="K36" s="234" t="s">
        <v>3787</v>
      </c>
      <c r="L36" s="234" t="s">
        <v>3788</v>
      </c>
      <c r="M36" s="232"/>
      <c r="N36" s="232" t="s">
        <v>3</v>
      </c>
      <c r="O36" s="232" t="s">
        <v>3</v>
      </c>
      <c r="P36" s="232"/>
      <c r="Q36" s="232"/>
      <c r="R36" s="221" t="s">
        <v>156</v>
      </c>
      <c r="S36" s="232" t="s">
        <v>398</v>
      </c>
      <c r="T36" s="232" t="s">
        <v>1031</v>
      </c>
      <c r="U36" s="232"/>
      <c r="V36" s="232"/>
      <c r="W36" s="232"/>
      <c r="X36" s="232"/>
      <c r="Y36" s="232"/>
      <c r="Z36" s="232"/>
      <c r="AA36" s="232"/>
      <c r="AB36" s="232"/>
      <c r="AC36" s="234" t="s">
        <v>3789</v>
      </c>
      <c r="AD36" s="234" t="s">
        <v>3790</v>
      </c>
    </row>
    <row r="37" spans="1:30" s="21" customFormat="1" ht="20.25" customHeight="1">
      <c r="R37" s="19"/>
      <c r="AD37" s="39"/>
    </row>
    <row r="38" spans="1:30" s="21" customFormat="1" ht="20.25" customHeight="1">
      <c r="R38" s="19"/>
      <c r="AD38" s="39"/>
    </row>
    <row r="39" spans="1:30" s="21" customFormat="1" ht="20.25" customHeight="1">
      <c r="R39" s="19"/>
      <c r="AD39" s="39"/>
    </row>
    <row r="40" spans="1:30" s="21" customFormat="1" ht="20.25" customHeight="1">
      <c r="R40" s="19"/>
      <c r="AD40" s="39"/>
    </row>
    <row r="41" spans="1:30" s="21" customFormat="1" ht="20.25" customHeight="1">
      <c r="R41" s="19"/>
      <c r="AD41" s="39"/>
    </row>
    <row r="42" spans="1:30" s="21" customFormat="1" ht="20.25" customHeight="1">
      <c r="R42" s="19"/>
      <c r="AD42" s="39"/>
    </row>
    <row r="43" spans="1:30" s="21" customFormat="1" ht="20.25" customHeight="1">
      <c r="R43" s="19"/>
      <c r="AD43" s="39"/>
    </row>
    <row r="44" spans="1:30" s="21" customFormat="1" ht="20.25" customHeight="1">
      <c r="R44" s="19"/>
      <c r="AD44" s="39"/>
    </row>
    <row r="45" spans="1:30" s="21" customFormat="1" ht="20.25" customHeight="1">
      <c r="R45" s="19"/>
      <c r="AD45" s="39"/>
    </row>
    <row r="46" spans="1:30" s="21" customFormat="1" ht="20.25" customHeight="1">
      <c r="R46" s="19"/>
      <c r="AD46" s="39"/>
    </row>
    <row r="47" spans="1:30" s="21" customFormat="1" ht="20.25" customHeight="1">
      <c r="R47" s="19"/>
      <c r="AD47" s="39"/>
    </row>
    <row r="48" spans="1:30" s="21" customFormat="1" ht="20.25" customHeight="1">
      <c r="R48" s="19"/>
      <c r="AD48" s="39"/>
    </row>
    <row r="49" spans="18:30" s="21" customFormat="1" ht="20.25" customHeight="1">
      <c r="R49" s="19"/>
      <c r="AD49" s="39"/>
    </row>
    <row r="50" spans="18:30" s="21" customFormat="1" ht="20.25" customHeight="1">
      <c r="R50" s="19"/>
      <c r="AD50" s="39"/>
    </row>
    <row r="51" spans="18:30" s="21" customFormat="1" ht="20.25" customHeight="1">
      <c r="R51" s="19"/>
      <c r="AD51" s="39"/>
    </row>
    <row r="52" spans="18:30" s="21" customFormat="1" ht="20.25" customHeight="1">
      <c r="R52" s="19"/>
      <c r="AD52" s="39"/>
    </row>
    <row r="53" spans="18:30" s="21" customFormat="1" ht="20.25" customHeight="1">
      <c r="R53" s="19"/>
      <c r="AD53" s="39"/>
    </row>
    <row r="54" spans="18:30" s="21" customFormat="1" ht="20.25" customHeight="1">
      <c r="R54" s="19"/>
      <c r="AD54" s="39"/>
    </row>
    <row r="55" spans="18:30" s="21" customFormat="1" ht="20.25" customHeight="1">
      <c r="R55" s="19"/>
      <c r="AD55" s="39"/>
    </row>
    <row r="56" spans="18:30" s="21" customFormat="1" ht="20.25" customHeight="1">
      <c r="R56" s="19"/>
      <c r="AD56" s="39"/>
    </row>
    <row r="57" spans="18:30" s="21" customFormat="1" ht="20.25" customHeight="1">
      <c r="R57" s="19"/>
      <c r="AD57" s="39"/>
    </row>
    <row r="58" spans="18:30" s="21" customFormat="1" ht="20.25" customHeight="1">
      <c r="R58" s="19"/>
      <c r="AD58" s="39"/>
    </row>
    <row r="59" spans="18:30" s="21" customFormat="1" ht="20.25" customHeight="1">
      <c r="R59" s="19"/>
      <c r="AD59" s="39"/>
    </row>
    <row r="60" spans="18:30" s="21" customFormat="1" ht="20.25" customHeight="1">
      <c r="R60" s="19"/>
      <c r="AD60" s="39"/>
    </row>
    <row r="61" spans="18:30" s="21" customFormat="1" ht="20.25" customHeight="1">
      <c r="R61" s="19"/>
      <c r="AD61" s="39"/>
    </row>
    <row r="62" spans="18:30" s="21" customFormat="1" ht="20.25" customHeight="1">
      <c r="R62" s="19"/>
      <c r="AD62" s="39"/>
    </row>
    <row r="63" spans="18:30" s="21" customFormat="1" ht="20.25" customHeight="1">
      <c r="AD63" s="39"/>
    </row>
    <row r="64" spans="18:30" s="21" customFormat="1" ht="20.25" customHeight="1">
      <c r="AD64" s="39"/>
    </row>
    <row r="65" spans="30:30" s="21" customFormat="1" ht="20.25" customHeight="1">
      <c r="AD65" s="39"/>
    </row>
    <row r="66" spans="30:30" s="21" customFormat="1" ht="20.25" customHeight="1">
      <c r="AD66" s="39"/>
    </row>
    <row r="67" spans="30:30" s="21" customFormat="1" ht="20.25" customHeight="1">
      <c r="AD67" s="39"/>
    </row>
    <row r="68" spans="30:30" s="21" customFormat="1" ht="20.25" customHeight="1">
      <c r="AD68" s="39"/>
    </row>
    <row r="69" spans="30:30" s="21" customFormat="1" ht="20.25" customHeight="1">
      <c r="AD69" s="39"/>
    </row>
    <row r="70" spans="30:30" s="21" customFormat="1" ht="20.25" customHeight="1">
      <c r="AD70" s="39"/>
    </row>
    <row r="71" spans="30:30" s="21" customFormat="1" ht="20.25" customHeight="1">
      <c r="AD71" s="39"/>
    </row>
    <row r="72" spans="30:30" s="21" customFormat="1" ht="20.25" customHeight="1">
      <c r="AD72" s="39"/>
    </row>
    <row r="73" spans="30:30" s="21" customFormat="1" ht="20.25" customHeight="1">
      <c r="AD73" s="39"/>
    </row>
    <row r="74" spans="30:30" s="21" customFormat="1" ht="20.25" customHeight="1">
      <c r="AD74" s="39"/>
    </row>
    <row r="75" spans="30:30" s="21" customFormat="1" ht="20.25" customHeight="1">
      <c r="AD75" s="39"/>
    </row>
    <row r="76" spans="30:30" s="21" customFormat="1" ht="20.25" customHeight="1">
      <c r="AD76" s="39"/>
    </row>
    <row r="77" spans="30:30" s="21" customFormat="1" ht="20.25" customHeight="1">
      <c r="AD77" s="39"/>
    </row>
    <row r="78" spans="30:30" s="21" customFormat="1" ht="20.25" customHeight="1">
      <c r="AD78" s="39"/>
    </row>
    <row r="79" spans="30:30" s="21" customFormat="1" ht="20.25" customHeight="1">
      <c r="AD79" s="39"/>
    </row>
    <row r="80" spans="30:30" s="21" customFormat="1" ht="20.25" customHeight="1">
      <c r="AD80" s="39"/>
    </row>
    <row r="81" spans="30:30" s="21" customFormat="1" ht="20.25" customHeight="1">
      <c r="AD81" s="39"/>
    </row>
    <row r="82" spans="30:30" s="21" customFormat="1" ht="20.25" customHeight="1">
      <c r="AD82" s="39"/>
    </row>
    <row r="83" spans="30:30" s="21" customFormat="1" ht="20.25" customHeight="1">
      <c r="AD83" s="39"/>
    </row>
    <row r="84" spans="30:30" s="21" customFormat="1" ht="20.25" customHeight="1">
      <c r="AD84" s="39"/>
    </row>
    <row r="85" spans="30:30" s="21" customFormat="1" ht="20.25" customHeight="1">
      <c r="AD85" s="39"/>
    </row>
    <row r="86" spans="30:30" s="21" customFormat="1" ht="20.25" customHeight="1">
      <c r="AD86" s="39"/>
    </row>
    <row r="87" spans="30:30" s="21" customFormat="1" ht="20.25" customHeight="1">
      <c r="AD87" s="39"/>
    </row>
    <row r="88" spans="30:30" s="21" customFormat="1" ht="20.25" customHeight="1">
      <c r="AD88" s="39"/>
    </row>
    <row r="89" spans="30:30" s="21" customFormat="1" ht="20.25" customHeight="1">
      <c r="AD89" s="39"/>
    </row>
    <row r="90" spans="30:30" s="21" customFormat="1" ht="20.25" customHeight="1">
      <c r="AD90" s="39"/>
    </row>
    <row r="91" spans="30:30" s="21" customFormat="1" ht="20.25" customHeight="1">
      <c r="AD91" s="39"/>
    </row>
    <row r="92" spans="30:30" s="21" customFormat="1" ht="20.25" customHeight="1">
      <c r="AD92" s="39"/>
    </row>
    <row r="93" spans="30:30" s="21" customFormat="1" ht="20.25" customHeight="1">
      <c r="AD93" s="39"/>
    </row>
    <row r="94" spans="30:30" s="21" customFormat="1" ht="20.25" customHeight="1">
      <c r="AD94" s="39"/>
    </row>
    <row r="95" spans="30:30" s="21" customFormat="1" ht="20.25" customHeight="1">
      <c r="AD95" s="39"/>
    </row>
    <row r="96" spans="30:30" s="21" customFormat="1" ht="20.25" customHeight="1">
      <c r="AD96" s="39"/>
    </row>
    <row r="97" spans="30:30" s="21" customFormat="1" ht="20.25" customHeight="1">
      <c r="AD97" s="39"/>
    </row>
    <row r="98" spans="30:30" s="21" customFormat="1" ht="20.25" customHeight="1">
      <c r="AD98" s="39"/>
    </row>
    <row r="99" spans="30:30" s="21" customFormat="1" ht="20.25" customHeight="1">
      <c r="AD99" s="39"/>
    </row>
    <row r="100" spans="30:30" s="21" customFormat="1" ht="20.25" customHeight="1">
      <c r="AD100" s="39"/>
    </row>
    <row r="101" spans="30:30" s="21" customFormat="1" ht="20.25" customHeight="1">
      <c r="AD101" s="39"/>
    </row>
    <row r="102" spans="30:30" s="21" customFormat="1" ht="20.25" customHeight="1">
      <c r="AD102" s="39"/>
    </row>
    <row r="103" spans="30:30" s="21" customFormat="1" ht="20.25" customHeight="1">
      <c r="AD103" s="39"/>
    </row>
    <row r="104" spans="30:30" s="21" customFormat="1" ht="20.25" customHeight="1">
      <c r="AD104" s="39"/>
    </row>
    <row r="105" spans="30:30" s="21" customFormat="1" ht="20.25" customHeight="1">
      <c r="AD105" s="39"/>
    </row>
    <row r="106" spans="30:30" s="21" customFormat="1" ht="20.25" customHeight="1">
      <c r="AD106" s="39"/>
    </row>
    <row r="107" spans="30:30" s="21" customFormat="1" ht="20.25" customHeight="1">
      <c r="AD107" s="39"/>
    </row>
    <row r="108" spans="30:30" s="21" customFormat="1" ht="20.25" customHeight="1">
      <c r="AD108" s="39"/>
    </row>
    <row r="109" spans="30:30" s="21" customFormat="1" ht="20.25" customHeight="1">
      <c r="AD109" s="39"/>
    </row>
    <row r="110" spans="30:30" s="21" customFormat="1" ht="20.25" customHeight="1">
      <c r="AD110" s="39"/>
    </row>
    <row r="111" spans="30:30" s="21" customFormat="1" ht="20.25" customHeight="1">
      <c r="AD111" s="39"/>
    </row>
    <row r="112" spans="30:30" s="21" customFormat="1" ht="20.25" customHeight="1">
      <c r="AD112" s="39"/>
    </row>
    <row r="113" spans="30:30" s="21" customFormat="1" ht="20.25" customHeight="1">
      <c r="AD113" s="39"/>
    </row>
    <row r="114" spans="30:30" s="21" customFormat="1" ht="20.25" customHeight="1">
      <c r="AD114" s="39"/>
    </row>
    <row r="115" spans="30:30" s="21" customFormat="1" ht="20.25" customHeight="1">
      <c r="AD115" s="39"/>
    </row>
    <row r="116" spans="30:30" s="21" customFormat="1" ht="20.25" customHeight="1">
      <c r="AD116" s="39"/>
    </row>
    <row r="117" spans="30:30" s="21" customFormat="1" ht="20.25" customHeight="1">
      <c r="AD117" s="39"/>
    </row>
    <row r="118" spans="30:30" s="21" customFormat="1" ht="20.25" customHeight="1">
      <c r="AD118" s="39"/>
    </row>
    <row r="119" spans="30:30" s="21" customFormat="1" ht="20.25" customHeight="1">
      <c r="AD119" s="39"/>
    </row>
    <row r="120" spans="30:30" s="21" customFormat="1" ht="20.25" customHeight="1">
      <c r="AD120" s="39"/>
    </row>
    <row r="121" spans="30:30" s="21" customFormat="1" ht="20.25" customHeight="1">
      <c r="AD121" s="39"/>
    </row>
    <row r="122" spans="30:30" s="21" customFormat="1" ht="20.25" customHeight="1">
      <c r="AD122" s="39"/>
    </row>
    <row r="123" spans="30:30" s="21" customFormat="1" ht="20.25" customHeight="1">
      <c r="AD123" s="39"/>
    </row>
    <row r="124" spans="30:30" s="21" customFormat="1" ht="20.25" customHeight="1">
      <c r="AD124" s="39"/>
    </row>
    <row r="125" spans="30:30" s="21" customFormat="1" ht="20.25" customHeight="1">
      <c r="AD125" s="39"/>
    </row>
    <row r="126" spans="30:30" s="21" customFormat="1" ht="20.25" customHeight="1">
      <c r="AD126" s="39"/>
    </row>
    <row r="127" spans="30:30" s="21" customFormat="1" ht="20.25" customHeight="1">
      <c r="AD127" s="39"/>
    </row>
    <row r="128" spans="30:30" s="21" customFormat="1" ht="20.25" customHeight="1">
      <c r="AD128" s="39"/>
    </row>
    <row r="129" spans="30:30" s="21" customFormat="1" ht="20.25" customHeight="1">
      <c r="AD129" s="39"/>
    </row>
    <row r="130" spans="30:30" s="21" customFormat="1" ht="20.25" customHeight="1">
      <c r="AD130" s="39"/>
    </row>
    <row r="131" spans="30:30" s="21" customFormat="1" ht="20.25" customHeight="1">
      <c r="AD131" s="39"/>
    </row>
    <row r="132" spans="30:30" s="21" customFormat="1" ht="20.25" customHeight="1">
      <c r="AD132" s="39"/>
    </row>
    <row r="133" spans="30:30" s="21" customFormat="1" ht="20.25" customHeight="1">
      <c r="AD133" s="39"/>
    </row>
    <row r="134" spans="30:30" s="21" customFormat="1" ht="20.25" customHeight="1">
      <c r="AD134" s="39"/>
    </row>
    <row r="135" spans="30:30" s="21" customFormat="1" ht="20.25" customHeight="1">
      <c r="AD135" s="39"/>
    </row>
    <row r="136" spans="30:30" s="21" customFormat="1" ht="20.25" customHeight="1">
      <c r="AD136" s="39"/>
    </row>
    <row r="137" spans="30:30" s="21" customFormat="1" ht="20.25" customHeight="1">
      <c r="AD137" s="39"/>
    </row>
    <row r="138" spans="30:30" s="21" customFormat="1" ht="20.25" customHeight="1">
      <c r="AD138" s="39"/>
    </row>
    <row r="139" spans="30:30" s="21" customFormat="1" ht="20.25" customHeight="1">
      <c r="AD139" s="39"/>
    </row>
    <row r="140" spans="30:30" s="21" customFormat="1" ht="20.25" customHeight="1">
      <c r="AD140" s="39"/>
    </row>
    <row r="141" spans="30:30" s="21" customFormat="1" ht="20.25" customHeight="1">
      <c r="AD141" s="39"/>
    </row>
    <row r="142" spans="30:30" s="21" customFormat="1" ht="20.25" customHeight="1">
      <c r="AD142" s="39"/>
    </row>
    <row r="143" spans="30:30" s="21" customFormat="1" ht="20.25" customHeight="1">
      <c r="AD143" s="39"/>
    </row>
    <row r="144" spans="30:30" s="21" customFormat="1" ht="20.25" customHeight="1">
      <c r="AD144" s="39"/>
    </row>
    <row r="145" spans="30:30" s="21" customFormat="1" ht="20.25" customHeight="1">
      <c r="AD145" s="39"/>
    </row>
    <row r="146" spans="30:30" s="21" customFormat="1" ht="20.25" customHeight="1">
      <c r="AD146" s="39"/>
    </row>
    <row r="147" spans="30:30" s="21" customFormat="1" ht="20.25" customHeight="1">
      <c r="AD147" s="39"/>
    </row>
    <row r="148" spans="30:30" s="21" customFormat="1" ht="20.25" customHeight="1">
      <c r="AD148" s="39"/>
    </row>
    <row r="149" spans="30:30" s="21" customFormat="1" ht="20.25" customHeight="1">
      <c r="AD149" s="39"/>
    </row>
    <row r="150" spans="30:30" s="21" customFormat="1" ht="20.25" customHeight="1">
      <c r="AD150" s="39"/>
    </row>
    <row r="151" spans="30:30" s="21" customFormat="1" ht="20.25" customHeight="1">
      <c r="AD151" s="39"/>
    </row>
    <row r="152" spans="30:30" s="21" customFormat="1" ht="20.25" customHeight="1">
      <c r="AD152" s="39"/>
    </row>
    <row r="153" spans="30:30" s="21" customFormat="1" ht="20.25" customHeight="1">
      <c r="AD153" s="39"/>
    </row>
    <row r="154" spans="30:30" s="21" customFormat="1" ht="20.25" customHeight="1">
      <c r="AD154" s="39"/>
    </row>
    <row r="155" spans="30:30" s="21" customFormat="1" ht="20.25" customHeight="1">
      <c r="AD155" s="39"/>
    </row>
    <row r="156" spans="30:30" s="21" customFormat="1" ht="20.25" customHeight="1">
      <c r="AD156" s="39"/>
    </row>
    <row r="157" spans="30:30" s="21" customFormat="1" ht="20.25" customHeight="1">
      <c r="AD157" s="39"/>
    </row>
    <row r="158" spans="30:30" s="21" customFormat="1" ht="20.25" customHeight="1">
      <c r="AD158" s="39"/>
    </row>
    <row r="159" spans="30:30" s="21" customFormat="1" ht="20.25" customHeight="1">
      <c r="AD159" s="39"/>
    </row>
    <row r="160" spans="30:30" s="21" customFormat="1" ht="20.25" customHeight="1">
      <c r="AD160" s="39"/>
    </row>
    <row r="161" spans="30:30" s="21" customFormat="1" ht="20.25" customHeight="1">
      <c r="AD161" s="39"/>
    </row>
    <row r="162" spans="30:30" s="21" customFormat="1" ht="20.25" customHeight="1">
      <c r="AD162" s="39"/>
    </row>
    <row r="163" spans="30:30" s="21" customFormat="1" ht="20.25" customHeight="1">
      <c r="AD163" s="39"/>
    </row>
    <row r="164" spans="30:30" s="21" customFormat="1" ht="20.25" customHeight="1">
      <c r="AD164" s="39"/>
    </row>
    <row r="165" spans="30:30" s="21" customFormat="1" ht="20.25" customHeight="1">
      <c r="AD165" s="39"/>
    </row>
    <row r="166" spans="30:30" s="21" customFormat="1" ht="20.25" customHeight="1">
      <c r="AD166" s="39"/>
    </row>
    <row r="167" spans="30:30" s="21" customFormat="1" ht="20.25" customHeight="1">
      <c r="AD167" s="39"/>
    </row>
    <row r="168" spans="30:30" s="21" customFormat="1" ht="20.25" customHeight="1">
      <c r="AD168" s="39"/>
    </row>
    <row r="169" spans="30:30" s="21" customFormat="1" ht="20.25" customHeight="1">
      <c r="AD169" s="39"/>
    </row>
    <row r="170" spans="30:30" s="21" customFormat="1" ht="20.25" customHeight="1">
      <c r="AD170" s="39"/>
    </row>
    <row r="171" spans="30:30" s="21" customFormat="1" ht="20.25" customHeight="1">
      <c r="AD171" s="39"/>
    </row>
    <row r="172" spans="30:30" s="21" customFormat="1" ht="20.25" customHeight="1">
      <c r="AD172" s="39"/>
    </row>
    <row r="173" spans="30:30" s="21" customFormat="1" ht="20.25" customHeight="1">
      <c r="AD173" s="39"/>
    </row>
    <row r="174" spans="30:30" s="21" customFormat="1" ht="20.25" customHeight="1">
      <c r="AD174" s="39"/>
    </row>
    <row r="175" spans="30:30" s="21" customFormat="1" ht="20.25" customHeight="1">
      <c r="AD175" s="39"/>
    </row>
    <row r="176" spans="30:30" s="21" customFormat="1" ht="20.25" customHeight="1">
      <c r="AD176" s="39"/>
    </row>
    <row r="177" spans="30:30" s="21" customFormat="1" ht="20.25" customHeight="1">
      <c r="AD177" s="39"/>
    </row>
    <row r="178" spans="30:30" s="21" customFormat="1" ht="20.25" customHeight="1">
      <c r="AD178" s="39"/>
    </row>
    <row r="179" spans="30:30" s="21" customFormat="1" ht="20.25" customHeight="1">
      <c r="AD179" s="39"/>
    </row>
    <row r="180" spans="30:30" s="21" customFormat="1" ht="20.25" customHeight="1">
      <c r="AD180" s="39"/>
    </row>
    <row r="181" spans="30:30" s="21" customFormat="1" ht="20.25" customHeight="1">
      <c r="AD181" s="39"/>
    </row>
    <row r="182" spans="30:30" s="21" customFormat="1" ht="20.25" customHeight="1">
      <c r="AD182" s="39"/>
    </row>
    <row r="183" spans="30:30" s="21" customFormat="1" ht="20.25" customHeight="1">
      <c r="AD183" s="39"/>
    </row>
    <row r="184" spans="30:30" s="21" customFormat="1" ht="20.25" customHeight="1">
      <c r="AD184" s="39"/>
    </row>
    <row r="185" spans="30:30" s="21" customFormat="1" ht="20.25" customHeight="1">
      <c r="AD185" s="39"/>
    </row>
    <row r="186" spans="30:30" s="21" customFormat="1" ht="20.25" customHeight="1">
      <c r="AD186" s="39"/>
    </row>
    <row r="187" spans="30:30" s="21" customFormat="1" ht="20.25" customHeight="1">
      <c r="AD187" s="39"/>
    </row>
    <row r="188" spans="30:30" s="21" customFormat="1" ht="20.25" customHeight="1">
      <c r="AD188" s="39"/>
    </row>
    <row r="189" spans="30:30" s="21" customFormat="1" ht="20.25" customHeight="1">
      <c r="AD189" s="39"/>
    </row>
    <row r="190" spans="30:30" s="21" customFormat="1" ht="20.25" customHeight="1">
      <c r="AD190" s="39"/>
    </row>
    <row r="191" spans="30:30" s="21" customFormat="1" ht="20.25" customHeight="1">
      <c r="AD191" s="39"/>
    </row>
    <row r="192" spans="30:30" s="21" customFormat="1" ht="20.25" customHeight="1">
      <c r="AD192" s="39"/>
    </row>
    <row r="193" spans="30:30" s="21" customFormat="1" ht="20.25" customHeight="1">
      <c r="AD193" s="39"/>
    </row>
    <row r="194" spans="30:30" s="21" customFormat="1" ht="20.25" customHeight="1">
      <c r="AD194" s="39"/>
    </row>
    <row r="195" spans="30:30" s="21" customFormat="1" ht="20.25" customHeight="1">
      <c r="AD195" s="39"/>
    </row>
    <row r="196" spans="30:30" s="21" customFormat="1" ht="20.25" customHeight="1">
      <c r="AD196" s="39"/>
    </row>
    <row r="197" spans="30:30" s="21" customFormat="1" ht="20.25" customHeight="1">
      <c r="AD197" s="39"/>
    </row>
    <row r="198" spans="30:30" s="21" customFormat="1" ht="20.25" customHeight="1">
      <c r="AD198" s="39"/>
    </row>
    <row r="199" spans="30:30" s="21" customFormat="1" ht="20.25" customHeight="1">
      <c r="AD199" s="39"/>
    </row>
    <row r="200" spans="30:30" s="21" customFormat="1" ht="20.25" customHeight="1">
      <c r="AD200" s="39"/>
    </row>
    <row r="201" spans="30:30" s="21" customFormat="1" ht="20.25" customHeight="1">
      <c r="AD201" s="39"/>
    </row>
    <row r="202" spans="30:30" s="21" customFormat="1" ht="20.25" customHeight="1">
      <c r="AD202" s="39"/>
    </row>
    <row r="203" spans="30:30" s="21" customFormat="1" ht="20.25" customHeight="1">
      <c r="AD203" s="39"/>
    </row>
    <row r="204" spans="30:30" s="21" customFormat="1" ht="20.25" customHeight="1">
      <c r="AD204" s="39"/>
    </row>
    <row r="205" spans="30:30" s="21" customFormat="1" ht="20.25" customHeight="1">
      <c r="AD205" s="39"/>
    </row>
    <row r="206" spans="30:30" s="21" customFormat="1" ht="20.25" customHeight="1">
      <c r="AD206" s="39"/>
    </row>
    <row r="207" spans="30:30" s="21" customFormat="1" ht="20.25" customHeight="1">
      <c r="AD207" s="39"/>
    </row>
    <row r="208" spans="30:30" s="21" customFormat="1" ht="20.25" customHeight="1">
      <c r="AD208" s="39"/>
    </row>
    <row r="209" spans="30:30" s="21" customFormat="1" ht="20.25" customHeight="1">
      <c r="AD209" s="39"/>
    </row>
    <row r="210" spans="30:30" s="21" customFormat="1" ht="20.25" customHeight="1">
      <c r="AD210" s="39"/>
    </row>
    <row r="211" spans="30:30" s="21" customFormat="1" ht="20.25" customHeight="1">
      <c r="AD211" s="39"/>
    </row>
    <row r="212" spans="30:30" s="21" customFormat="1" ht="20.25" customHeight="1">
      <c r="AD212" s="39"/>
    </row>
    <row r="213" spans="30:30" s="21" customFormat="1" ht="20.25" customHeight="1">
      <c r="AD213" s="39"/>
    </row>
    <row r="214" spans="30:30" s="21" customFormat="1" ht="20.25" customHeight="1">
      <c r="AD214" s="39"/>
    </row>
    <row r="215" spans="30:30" s="21" customFormat="1" ht="20.25" customHeight="1">
      <c r="AD215" s="39"/>
    </row>
    <row r="216" spans="30:30" s="21" customFormat="1" ht="20.25" customHeight="1">
      <c r="AD216" s="39"/>
    </row>
    <row r="217" spans="30:30" s="21" customFormat="1" ht="20.25" customHeight="1">
      <c r="AD217" s="39"/>
    </row>
    <row r="218" spans="30:30" s="21" customFormat="1" ht="20.25" customHeight="1">
      <c r="AD218" s="39"/>
    </row>
    <row r="219" spans="30:30" s="21" customFormat="1" ht="20.25" customHeight="1">
      <c r="AD219" s="39"/>
    </row>
    <row r="220" spans="30:30" s="21" customFormat="1" ht="20.25" customHeight="1">
      <c r="AD220" s="39"/>
    </row>
    <row r="221" spans="30:30" s="21" customFormat="1" ht="20.25" customHeight="1">
      <c r="AD221" s="39"/>
    </row>
    <row r="222" spans="30:30" s="21" customFormat="1" ht="20.25" customHeight="1">
      <c r="AD222" s="39"/>
    </row>
    <row r="223" spans="30:30" s="21" customFormat="1" ht="20.25" customHeight="1">
      <c r="AD223" s="39"/>
    </row>
    <row r="224" spans="30:30" s="21" customFormat="1" ht="20.25" customHeight="1">
      <c r="AD224" s="39"/>
    </row>
    <row r="225" spans="30:30" s="21" customFormat="1" ht="20.25" customHeight="1">
      <c r="AD225" s="39"/>
    </row>
    <row r="226" spans="30:30" s="21" customFormat="1" ht="20.25" customHeight="1">
      <c r="AD226" s="39"/>
    </row>
    <row r="227" spans="30:30" s="21" customFormat="1" ht="20.25" customHeight="1">
      <c r="AD227" s="39"/>
    </row>
    <row r="228" spans="30:30" s="21" customFormat="1" ht="20.25" customHeight="1">
      <c r="AD228" s="39"/>
    </row>
    <row r="229" spans="30:30" s="21" customFormat="1" ht="20.25" customHeight="1">
      <c r="AD229" s="39"/>
    </row>
    <row r="230" spans="30:30" s="21" customFormat="1" ht="20.25" customHeight="1">
      <c r="AD230" s="39"/>
    </row>
    <row r="231" spans="30:30" s="21" customFormat="1" ht="20.25" customHeight="1">
      <c r="AD231" s="39"/>
    </row>
    <row r="232" spans="30:30" s="21" customFormat="1" ht="20.25" customHeight="1">
      <c r="AD232" s="39"/>
    </row>
    <row r="233" spans="30:30" s="21" customFormat="1" ht="20.25" customHeight="1">
      <c r="AD233" s="39"/>
    </row>
    <row r="234" spans="30:30" s="21" customFormat="1" ht="20.25" customHeight="1">
      <c r="AD234" s="39"/>
    </row>
    <row r="235" spans="30:30" s="21" customFormat="1" ht="20.25" customHeight="1">
      <c r="AD235" s="39"/>
    </row>
    <row r="236" spans="30:30" s="21" customFormat="1" ht="20.25" customHeight="1">
      <c r="AD236" s="39"/>
    </row>
    <row r="237" spans="30:30" s="21" customFormat="1" ht="20.25" customHeight="1">
      <c r="AD237" s="39"/>
    </row>
    <row r="238" spans="30:30" s="21" customFormat="1" ht="20.25" customHeight="1">
      <c r="AD238" s="39"/>
    </row>
    <row r="239" spans="30:30" s="21" customFormat="1" ht="20.25" customHeight="1">
      <c r="AD239" s="39"/>
    </row>
    <row r="240" spans="30:30" s="21" customFormat="1" ht="20.25" customHeight="1">
      <c r="AD240" s="39"/>
    </row>
    <row r="241" spans="30:30" s="21" customFormat="1" ht="20.25" customHeight="1">
      <c r="AD241" s="39"/>
    </row>
    <row r="242" spans="30:30" s="21" customFormat="1" ht="20.25" customHeight="1">
      <c r="AD242" s="39"/>
    </row>
    <row r="243" spans="30:30" s="21" customFormat="1" ht="20.25" customHeight="1">
      <c r="AD243" s="39"/>
    </row>
    <row r="244" spans="30:30" s="21" customFormat="1" ht="20.25" customHeight="1">
      <c r="AD244" s="39"/>
    </row>
    <row r="245" spans="30:30" s="21" customFormat="1" ht="20.25" customHeight="1">
      <c r="AD245" s="39"/>
    </row>
    <row r="246" spans="30:30" s="21" customFormat="1" ht="20.25" customHeight="1">
      <c r="AD246" s="39"/>
    </row>
    <row r="247" spans="30:30" s="21" customFormat="1" ht="20.25" customHeight="1">
      <c r="AD247" s="39"/>
    </row>
    <row r="248" spans="30:30" s="21" customFormat="1" ht="20.25" customHeight="1">
      <c r="AD248" s="39"/>
    </row>
    <row r="249" spans="30:30" s="21" customFormat="1" ht="20.25" customHeight="1">
      <c r="AD249" s="39"/>
    </row>
    <row r="250" spans="30:30" s="21" customFormat="1" ht="20.25" customHeight="1">
      <c r="AD250" s="39"/>
    </row>
    <row r="251" spans="30:30" s="21" customFormat="1" ht="20.25" customHeight="1">
      <c r="AD251" s="39"/>
    </row>
    <row r="252" spans="30:30" s="21" customFormat="1" ht="20.25" customHeight="1">
      <c r="AD252" s="39"/>
    </row>
    <row r="253" spans="30:30" s="21" customFormat="1" ht="20.25" customHeight="1">
      <c r="AD253" s="39"/>
    </row>
    <row r="254" spans="30:30" s="21" customFormat="1" ht="20.25" customHeight="1">
      <c r="AD254" s="39"/>
    </row>
    <row r="255" spans="30:30" s="21" customFormat="1" ht="20.25" customHeight="1">
      <c r="AD255" s="39"/>
    </row>
    <row r="256" spans="30:30" s="21" customFormat="1" ht="20.25" customHeight="1">
      <c r="AD256" s="39"/>
    </row>
    <row r="257" spans="30:30" s="21" customFormat="1" ht="20.25" customHeight="1">
      <c r="AD257" s="39"/>
    </row>
    <row r="258" spans="30:30" s="21" customFormat="1" ht="20.25" customHeight="1">
      <c r="AD258" s="39"/>
    </row>
    <row r="259" spans="30:30" s="21" customFormat="1" ht="20.25" customHeight="1">
      <c r="AD259" s="39"/>
    </row>
    <row r="260" spans="30:30" s="21" customFormat="1" ht="20.25" customHeight="1">
      <c r="AD260" s="39"/>
    </row>
    <row r="261" spans="30:30" s="21" customFormat="1" ht="20.25" customHeight="1">
      <c r="AD261" s="39"/>
    </row>
    <row r="262" spans="30:30" s="21" customFormat="1" ht="20.25" customHeight="1">
      <c r="AD262" s="39"/>
    </row>
    <row r="263" spans="30:30" s="21" customFormat="1" ht="20.25" customHeight="1">
      <c r="AD263" s="39"/>
    </row>
    <row r="264" spans="30:30" s="21" customFormat="1" ht="20.25" customHeight="1">
      <c r="AD264" s="39"/>
    </row>
    <row r="265" spans="30:30" s="21" customFormat="1" ht="20.25" customHeight="1">
      <c r="AD265" s="39"/>
    </row>
    <row r="266" spans="30:30" s="21" customFormat="1" ht="20.25" customHeight="1">
      <c r="AD266" s="39"/>
    </row>
    <row r="267" spans="30:30" s="21" customFormat="1" ht="20.25" customHeight="1">
      <c r="AD267" s="39"/>
    </row>
    <row r="268" spans="30:30" s="21" customFormat="1" ht="20.25" customHeight="1">
      <c r="AD268" s="39"/>
    </row>
    <row r="269" spans="30:30" s="21" customFormat="1" ht="20.25" customHeight="1">
      <c r="AD269" s="39"/>
    </row>
    <row r="270" spans="30:30" s="21" customFormat="1" ht="20.25" customHeight="1">
      <c r="AD270" s="39"/>
    </row>
    <row r="271" spans="30:30" s="21" customFormat="1" ht="20.25" customHeight="1">
      <c r="AD271" s="39"/>
    </row>
    <row r="272" spans="30:30" s="21" customFormat="1" ht="20.25" customHeight="1">
      <c r="AD272" s="39"/>
    </row>
    <row r="273" spans="30:30" s="21" customFormat="1">
      <c r="AD273" s="39"/>
    </row>
    <row r="274" spans="30:30" s="21" customFormat="1">
      <c r="AD274" s="39"/>
    </row>
    <row r="275" spans="30:30" s="21" customFormat="1">
      <c r="AD275" s="39"/>
    </row>
    <row r="276" spans="30:30" s="21" customFormat="1">
      <c r="AD276" s="39"/>
    </row>
    <row r="277" spans="30:30" s="21" customFormat="1">
      <c r="AD277" s="39"/>
    </row>
    <row r="278" spans="30:30" s="21" customFormat="1">
      <c r="AD278" s="39"/>
    </row>
    <row r="279" spans="30:30" s="21" customFormat="1">
      <c r="AD279" s="39"/>
    </row>
    <row r="280" spans="30:30" s="21" customFormat="1">
      <c r="AD280" s="39"/>
    </row>
    <row r="281" spans="30:30" s="21" customFormat="1">
      <c r="AD281" s="39"/>
    </row>
    <row r="282" spans="30:30" s="21" customFormat="1">
      <c r="AD282" s="39"/>
    </row>
    <row r="283" spans="30:30" s="21" customFormat="1">
      <c r="AD283" s="39"/>
    </row>
    <row r="284" spans="30:30" s="21" customFormat="1">
      <c r="AD284" s="39"/>
    </row>
    <row r="285" spans="30:30" s="21" customFormat="1">
      <c r="AD285" s="39"/>
    </row>
    <row r="286" spans="30:30" s="21" customFormat="1">
      <c r="AD286" s="39"/>
    </row>
    <row r="287" spans="30:30" s="21" customFormat="1">
      <c r="AD287" s="39"/>
    </row>
    <row r="288" spans="30:30" s="21" customFormat="1">
      <c r="AD288" s="39"/>
    </row>
    <row r="289" spans="30:30" s="21" customFormat="1">
      <c r="AD289" s="39"/>
    </row>
    <row r="290" spans="30:30" s="21" customFormat="1">
      <c r="AD290" s="39"/>
    </row>
    <row r="291" spans="30:30" s="21" customFormat="1">
      <c r="AD291" s="39"/>
    </row>
    <row r="292" spans="30:30" s="21" customFormat="1">
      <c r="AD292" s="39"/>
    </row>
    <row r="293" spans="30:30" s="21" customFormat="1">
      <c r="AD293" s="39"/>
    </row>
    <row r="294" spans="30:30" s="21" customFormat="1">
      <c r="AD294" s="39"/>
    </row>
    <row r="295" spans="30:30" s="21" customFormat="1">
      <c r="AD295" s="39"/>
    </row>
    <row r="296" spans="30:30" s="21" customFormat="1">
      <c r="AD296" s="39"/>
    </row>
    <row r="297" spans="30:30" s="21" customFormat="1">
      <c r="AD297" s="39"/>
    </row>
    <row r="298" spans="30:30" s="21" customFormat="1">
      <c r="AD298" s="39"/>
    </row>
    <row r="299" spans="30:30" s="21" customFormat="1">
      <c r="AD299" s="39"/>
    </row>
    <row r="300" spans="30:30" s="21" customFormat="1">
      <c r="AD300" s="39"/>
    </row>
    <row r="301" spans="30:30" s="21" customFormat="1">
      <c r="AD301" s="39"/>
    </row>
    <row r="302" spans="30:30" s="21" customFormat="1">
      <c r="AD302" s="39"/>
    </row>
    <row r="303" spans="30:30" s="21" customFormat="1">
      <c r="AD303" s="39"/>
    </row>
    <row r="304" spans="30:30" s="21" customFormat="1">
      <c r="AD304" s="39"/>
    </row>
    <row r="305" spans="30:30" s="21" customFormat="1">
      <c r="AD305" s="39"/>
    </row>
    <row r="306" spans="30:30" s="21" customFormat="1">
      <c r="AD306" s="39"/>
    </row>
    <row r="307" spans="30:30" s="21" customFormat="1">
      <c r="AD307" s="39"/>
    </row>
    <row r="308" spans="30:30" s="21" customFormat="1">
      <c r="AD308" s="39"/>
    </row>
    <row r="309" spans="30:30" s="21" customFormat="1">
      <c r="AD309" s="39"/>
    </row>
    <row r="310" spans="30:30" s="21" customFormat="1">
      <c r="AD310" s="39"/>
    </row>
    <row r="311" spans="30:30" s="21" customFormat="1">
      <c r="AD311" s="39"/>
    </row>
    <row r="312" spans="30:30" s="21" customFormat="1">
      <c r="AD312" s="39"/>
    </row>
    <row r="313" spans="30:30" s="21" customFormat="1">
      <c r="AD313" s="39"/>
    </row>
    <row r="314" spans="30:30" s="21" customFormat="1">
      <c r="AD314" s="39"/>
    </row>
    <row r="315" spans="30:30" s="21" customFormat="1">
      <c r="AD315" s="39"/>
    </row>
    <row r="316" spans="30:30" s="21" customFormat="1">
      <c r="AD316" s="39"/>
    </row>
    <row r="317" spans="30:30" s="21" customFormat="1">
      <c r="AD317" s="39"/>
    </row>
    <row r="318" spans="30:30" s="21" customFormat="1">
      <c r="AD318" s="39"/>
    </row>
    <row r="319" spans="30:30" s="21" customFormat="1">
      <c r="AD319" s="39"/>
    </row>
    <row r="320" spans="30:30" s="21" customFormat="1">
      <c r="AD320" s="39"/>
    </row>
    <row r="321" spans="30:30" s="21" customFormat="1">
      <c r="AD321" s="39"/>
    </row>
    <row r="322" spans="30:30" s="21" customFormat="1">
      <c r="AD322" s="39"/>
    </row>
    <row r="323" spans="30:30" s="21" customFormat="1">
      <c r="AD323" s="39"/>
    </row>
    <row r="324" spans="30:30" s="21" customFormat="1">
      <c r="AD324" s="39"/>
    </row>
    <row r="325" spans="30:30" s="21" customFormat="1">
      <c r="AD325" s="39"/>
    </row>
    <row r="326" spans="30:30" s="21" customFormat="1">
      <c r="AD326" s="39"/>
    </row>
    <row r="327" spans="30:30" s="21" customFormat="1">
      <c r="AD327" s="39"/>
    </row>
    <row r="328" spans="30:30" s="21" customFormat="1">
      <c r="AD328" s="39"/>
    </row>
    <row r="329" spans="30:30" s="21" customFormat="1">
      <c r="AD329" s="39"/>
    </row>
    <row r="330" spans="30:30" s="21" customFormat="1">
      <c r="AD330" s="39"/>
    </row>
    <row r="331" spans="30:30" s="21" customFormat="1">
      <c r="AD331" s="39"/>
    </row>
    <row r="332" spans="30:30" s="21" customFormat="1">
      <c r="AD332" s="39"/>
    </row>
    <row r="333" spans="30:30" s="21" customFormat="1">
      <c r="AD333" s="39"/>
    </row>
    <row r="334" spans="30:30" s="21" customFormat="1">
      <c r="AD334" s="39"/>
    </row>
    <row r="335" spans="30:30" s="21" customFormat="1">
      <c r="AD335" s="39"/>
    </row>
    <row r="336" spans="30:30" s="21" customFormat="1">
      <c r="AD336" s="39"/>
    </row>
    <row r="337" spans="30:30" s="21" customFormat="1">
      <c r="AD337" s="39"/>
    </row>
    <row r="338" spans="30:30" s="21" customFormat="1">
      <c r="AD338" s="39"/>
    </row>
    <row r="339" spans="30:30" s="21" customFormat="1">
      <c r="AD339" s="39"/>
    </row>
    <row r="340" spans="30:30" s="21" customFormat="1">
      <c r="AD340" s="39"/>
    </row>
    <row r="341" spans="30:30" s="21" customFormat="1">
      <c r="AD341" s="39"/>
    </row>
    <row r="342" spans="30:30" s="21" customFormat="1">
      <c r="AD342" s="39"/>
    </row>
    <row r="343" spans="30:30" s="21" customFormat="1">
      <c r="AD343" s="39"/>
    </row>
    <row r="344" spans="30:30" s="21" customFormat="1">
      <c r="AD344" s="39"/>
    </row>
    <row r="345" spans="30:30" s="21" customFormat="1">
      <c r="AD345" s="39"/>
    </row>
    <row r="346" spans="30:30" s="21" customFormat="1">
      <c r="AD346" s="39"/>
    </row>
    <row r="347" spans="30:30" s="21" customFormat="1">
      <c r="AD347" s="39"/>
    </row>
    <row r="348" spans="30:30" s="21" customFormat="1">
      <c r="AD348" s="39"/>
    </row>
    <row r="349" spans="30:30" s="21" customFormat="1">
      <c r="AD349" s="39"/>
    </row>
    <row r="350" spans="30:30" s="21" customFormat="1">
      <c r="AD350" s="39"/>
    </row>
    <row r="351" spans="30:30" s="21" customFormat="1">
      <c r="AD351" s="39"/>
    </row>
    <row r="352" spans="30:30" s="21" customFormat="1">
      <c r="AD352" s="39"/>
    </row>
    <row r="353" spans="30:30" s="21" customFormat="1">
      <c r="AD353" s="39"/>
    </row>
    <row r="354" spans="30:30" s="21" customFormat="1">
      <c r="AD354" s="39"/>
    </row>
    <row r="355" spans="30:30" s="21" customFormat="1">
      <c r="AD355" s="39"/>
    </row>
    <row r="356" spans="30:30" s="21" customFormat="1">
      <c r="AD356" s="39"/>
    </row>
    <row r="357" spans="30:30" s="21" customFormat="1">
      <c r="AD357" s="39"/>
    </row>
    <row r="358" spans="30:30" s="21" customFormat="1">
      <c r="AD358" s="39"/>
    </row>
    <row r="359" spans="30:30" s="21" customFormat="1">
      <c r="AD359" s="39"/>
    </row>
    <row r="360" spans="30:30" s="21" customFormat="1">
      <c r="AD360" s="39"/>
    </row>
    <row r="361" spans="30:30" s="21" customFormat="1">
      <c r="AD361" s="39"/>
    </row>
    <row r="362" spans="30:30" s="21" customFormat="1">
      <c r="AD362" s="39"/>
    </row>
    <row r="363" spans="30:30" s="21" customFormat="1">
      <c r="AD363" s="39"/>
    </row>
    <row r="364" spans="30:30" s="21" customFormat="1">
      <c r="AD364" s="39"/>
    </row>
    <row r="365" spans="30:30" s="21" customFormat="1">
      <c r="AD365" s="39"/>
    </row>
    <row r="366" spans="30:30" s="21" customFormat="1">
      <c r="AD366" s="39"/>
    </row>
    <row r="367" spans="30:30" s="21" customFormat="1">
      <c r="AD367" s="39"/>
    </row>
    <row r="368" spans="30:30" s="21" customFormat="1">
      <c r="AD368" s="39"/>
    </row>
    <row r="369" spans="30:30" s="21" customFormat="1">
      <c r="AD369" s="39"/>
    </row>
    <row r="370" spans="30:30" s="21" customFormat="1">
      <c r="AD370" s="39"/>
    </row>
    <row r="371" spans="30:30" s="21" customFormat="1">
      <c r="AD371" s="39"/>
    </row>
    <row r="372" spans="30:30" s="21" customFormat="1">
      <c r="AD372" s="39"/>
    </row>
    <row r="373" spans="30:30" s="21" customFormat="1">
      <c r="AD373" s="39"/>
    </row>
    <row r="374" spans="30:30" s="21" customFormat="1">
      <c r="AD374" s="39"/>
    </row>
    <row r="375" spans="30:30" s="21" customFormat="1">
      <c r="AD375" s="39"/>
    </row>
    <row r="376" spans="30:30" s="21" customFormat="1">
      <c r="AD376" s="39"/>
    </row>
    <row r="377" spans="30:30" s="21" customFormat="1">
      <c r="AD377" s="39"/>
    </row>
    <row r="378" spans="30:30" s="21" customFormat="1">
      <c r="AD378" s="39"/>
    </row>
    <row r="379" spans="30:30" s="21" customFormat="1">
      <c r="AD379" s="39"/>
    </row>
    <row r="380" spans="30:30" s="21" customFormat="1">
      <c r="AD380" s="39"/>
    </row>
    <row r="381" spans="30:30" s="21" customFormat="1">
      <c r="AD381" s="39"/>
    </row>
    <row r="382" spans="30:30" s="21" customFormat="1">
      <c r="AD382" s="39"/>
    </row>
    <row r="383" spans="30:30" s="21" customFormat="1">
      <c r="AD383" s="39"/>
    </row>
    <row r="384" spans="30:30" s="21" customFormat="1">
      <c r="AD384" s="39"/>
    </row>
    <row r="385" spans="30:30" s="21" customFormat="1">
      <c r="AD385" s="39"/>
    </row>
    <row r="386" spans="30:30" s="21" customFormat="1">
      <c r="AD386" s="39"/>
    </row>
    <row r="387" spans="30:30" s="21" customFormat="1">
      <c r="AD387" s="39"/>
    </row>
    <row r="388" spans="30:30" s="21" customFormat="1">
      <c r="AD388" s="39"/>
    </row>
    <row r="389" spans="30:30" s="21" customFormat="1">
      <c r="AD389" s="39"/>
    </row>
    <row r="390" spans="30:30" s="21" customFormat="1">
      <c r="AD390" s="39"/>
    </row>
    <row r="391" spans="30:30" s="21" customFormat="1">
      <c r="AD391" s="39"/>
    </row>
    <row r="392" spans="30:30" s="21" customFormat="1">
      <c r="AD392" s="39"/>
    </row>
    <row r="393" spans="30:30" s="21" customFormat="1">
      <c r="AD393" s="39"/>
    </row>
    <row r="394" spans="30:30" s="21" customFormat="1">
      <c r="AD394" s="39"/>
    </row>
    <row r="395" spans="30:30" s="21" customFormat="1">
      <c r="AD395" s="39"/>
    </row>
    <row r="396" spans="30:30" s="21" customFormat="1">
      <c r="AD396" s="39"/>
    </row>
    <row r="397" spans="30:30" s="21" customFormat="1">
      <c r="AD397" s="39"/>
    </row>
    <row r="398" spans="30:30" s="21" customFormat="1">
      <c r="AD398" s="39"/>
    </row>
    <row r="399" spans="30:30" s="21" customFormat="1">
      <c r="AD399" s="39"/>
    </row>
    <row r="400" spans="30:30" s="21" customFormat="1">
      <c r="AD400" s="39"/>
    </row>
    <row r="401" spans="30:30" s="21" customFormat="1">
      <c r="AD401" s="39"/>
    </row>
    <row r="402" spans="30:30" s="21" customFormat="1">
      <c r="AD402" s="39"/>
    </row>
    <row r="403" spans="30:30" s="21" customFormat="1">
      <c r="AD403" s="39"/>
    </row>
    <row r="404" spans="30:30" s="21" customFormat="1">
      <c r="AD404" s="39"/>
    </row>
    <row r="405" spans="30:30" s="21" customFormat="1">
      <c r="AD405" s="39"/>
    </row>
    <row r="406" spans="30:30" s="21" customFormat="1">
      <c r="AD406" s="39"/>
    </row>
    <row r="407" spans="30:30" s="21" customFormat="1">
      <c r="AD407" s="39"/>
    </row>
    <row r="408" spans="30:30" s="21" customFormat="1">
      <c r="AD408" s="39"/>
    </row>
    <row r="409" spans="30:30" s="21" customFormat="1">
      <c r="AD409" s="39"/>
    </row>
    <row r="410" spans="30:30" s="21" customFormat="1">
      <c r="AD410" s="39"/>
    </row>
    <row r="411" spans="30:30" s="21" customFormat="1">
      <c r="AD411" s="39"/>
    </row>
    <row r="412" spans="30:30" s="21" customFormat="1">
      <c r="AD412" s="39"/>
    </row>
    <row r="413" spans="30:30" s="21" customFormat="1">
      <c r="AD413" s="39"/>
    </row>
    <row r="414" spans="30:30" s="21" customFormat="1">
      <c r="AD414" s="39"/>
    </row>
    <row r="415" spans="30:30" s="21" customFormat="1">
      <c r="AD415" s="39"/>
    </row>
    <row r="416" spans="30:30" s="21" customFormat="1">
      <c r="AD416" s="39"/>
    </row>
    <row r="417" spans="30:30" s="21" customFormat="1">
      <c r="AD417" s="39"/>
    </row>
    <row r="418" spans="30:30" s="21" customFormat="1">
      <c r="AD418" s="39"/>
    </row>
    <row r="419" spans="30:30" s="21" customFormat="1">
      <c r="AD419" s="39"/>
    </row>
    <row r="420" spans="30:30" s="21" customFormat="1">
      <c r="AD420" s="39"/>
    </row>
    <row r="421" spans="30:30" s="21" customFormat="1">
      <c r="AD421" s="39"/>
    </row>
    <row r="422" spans="30:30" s="21" customFormat="1">
      <c r="AD422" s="39"/>
    </row>
    <row r="423" spans="30:30" s="21" customFormat="1">
      <c r="AD423" s="39"/>
    </row>
    <row r="424" spans="30:30" s="21" customFormat="1">
      <c r="AD424" s="39"/>
    </row>
    <row r="425" spans="30:30" s="21" customFormat="1">
      <c r="AD425" s="39"/>
    </row>
    <row r="426" spans="30:30" s="21" customFormat="1">
      <c r="AD426" s="39"/>
    </row>
    <row r="427" spans="30:30" s="21" customFormat="1">
      <c r="AD427" s="39"/>
    </row>
    <row r="428" spans="30:30" s="21" customFormat="1">
      <c r="AD428" s="39"/>
    </row>
    <row r="429" spans="30:30" s="21" customFormat="1">
      <c r="AD429" s="39"/>
    </row>
    <row r="430" spans="30:30" s="21" customFormat="1">
      <c r="AD430" s="39"/>
    </row>
    <row r="431" spans="30:30" s="21" customFormat="1">
      <c r="AD431" s="39"/>
    </row>
    <row r="432" spans="30:30" s="21" customFormat="1">
      <c r="AD432" s="39"/>
    </row>
    <row r="433" spans="30:30" s="21" customFormat="1">
      <c r="AD433" s="39"/>
    </row>
    <row r="434" spans="30:30" s="21" customFormat="1">
      <c r="AD434" s="39"/>
    </row>
    <row r="435" spans="30:30" s="21" customFormat="1">
      <c r="AD435" s="39"/>
    </row>
    <row r="436" spans="30:30" s="21" customFormat="1">
      <c r="AD436" s="39"/>
    </row>
    <row r="437" spans="30:30" s="21" customFormat="1">
      <c r="AD437" s="39"/>
    </row>
    <row r="438" spans="30:30" s="21" customFormat="1">
      <c r="AD438" s="39"/>
    </row>
    <row r="439" spans="30:30" s="21" customFormat="1">
      <c r="AD439" s="39"/>
    </row>
    <row r="440" spans="30:30" s="21" customFormat="1">
      <c r="AD440" s="39"/>
    </row>
    <row r="441" spans="30:30" s="21" customFormat="1">
      <c r="AD441" s="39"/>
    </row>
    <row r="442" spans="30:30" s="21" customFormat="1">
      <c r="AD442" s="39"/>
    </row>
    <row r="443" spans="30:30" s="21" customFormat="1">
      <c r="AD443" s="39"/>
    </row>
    <row r="444" spans="30:30" s="21" customFormat="1">
      <c r="AD444" s="39"/>
    </row>
    <row r="445" spans="30:30" s="21" customFormat="1">
      <c r="AD445" s="39"/>
    </row>
    <row r="446" spans="30:30" s="21" customFormat="1">
      <c r="AD446" s="39"/>
    </row>
    <row r="447" spans="30:30" s="21" customFormat="1">
      <c r="AD447" s="39"/>
    </row>
    <row r="448" spans="30:30" s="21" customFormat="1">
      <c r="AD448" s="39"/>
    </row>
    <row r="449" spans="30:30" s="21" customFormat="1">
      <c r="AD449" s="39"/>
    </row>
    <row r="450" spans="30:30" s="21" customFormat="1">
      <c r="AD450" s="39"/>
    </row>
    <row r="451" spans="30:30" s="21" customFormat="1">
      <c r="AD451" s="39"/>
    </row>
    <row r="452" spans="30:30" s="21" customFormat="1">
      <c r="AD452" s="39"/>
    </row>
    <row r="453" spans="30:30" s="21" customFormat="1">
      <c r="AD453" s="39"/>
    </row>
    <row r="454" spans="30:30" s="21" customFormat="1">
      <c r="AD454" s="39"/>
    </row>
    <row r="455" spans="30:30" s="21" customFormat="1">
      <c r="AD455" s="39"/>
    </row>
    <row r="456" spans="30:30" s="21" customFormat="1">
      <c r="AD456" s="39"/>
    </row>
    <row r="457" spans="30:30" s="21" customFormat="1">
      <c r="AD457" s="39"/>
    </row>
    <row r="458" spans="30:30" s="21" customFormat="1">
      <c r="AD458" s="39"/>
    </row>
    <row r="459" spans="30:30" s="21" customFormat="1">
      <c r="AD459" s="39"/>
    </row>
    <row r="460" spans="30:30" s="21" customFormat="1">
      <c r="AD460" s="39"/>
    </row>
    <row r="461" spans="30:30" s="21" customFormat="1">
      <c r="AD461" s="39"/>
    </row>
    <row r="462" spans="30:30" s="21" customFormat="1">
      <c r="AD462" s="39"/>
    </row>
    <row r="463" spans="30:30" s="21" customFormat="1">
      <c r="AD463" s="39"/>
    </row>
    <row r="464" spans="30:30" s="21" customFormat="1">
      <c r="AD464" s="39"/>
    </row>
    <row r="465" spans="30:30" s="21" customFormat="1">
      <c r="AD465" s="39"/>
    </row>
    <row r="466" spans="30:30" s="21" customFormat="1">
      <c r="AD466" s="39"/>
    </row>
    <row r="467" spans="30:30" s="21" customFormat="1">
      <c r="AD467" s="39"/>
    </row>
    <row r="468" spans="30:30" s="21" customFormat="1">
      <c r="AD468" s="39"/>
    </row>
    <row r="469" spans="30:30" s="21" customFormat="1">
      <c r="AD469" s="39"/>
    </row>
    <row r="470" spans="30:30" s="21" customFormat="1">
      <c r="AD470" s="39"/>
    </row>
    <row r="471" spans="30:30" s="21" customFormat="1">
      <c r="AD471" s="39"/>
    </row>
    <row r="472" spans="30:30" s="21" customFormat="1">
      <c r="AD472" s="39"/>
    </row>
    <row r="473" spans="30:30" s="21" customFormat="1">
      <c r="AD473" s="39"/>
    </row>
    <row r="474" spans="30:30" s="21" customFormat="1">
      <c r="AD474" s="39"/>
    </row>
    <row r="475" spans="30:30" s="21" customFormat="1">
      <c r="AD475" s="39"/>
    </row>
    <row r="476" spans="30:30" s="21" customFormat="1">
      <c r="AD476" s="39"/>
    </row>
    <row r="477" spans="30:30" s="21" customFormat="1">
      <c r="AD477" s="39"/>
    </row>
    <row r="478" spans="30:30" s="21" customFormat="1">
      <c r="AD478" s="39"/>
    </row>
    <row r="479" spans="30:30" s="21" customFormat="1">
      <c r="AD479" s="39"/>
    </row>
    <row r="480" spans="30:30" s="21" customFormat="1">
      <c r="AD480" s="39"/>
    </row>
    <row r="481" spans="30:30" s="21" customFormat="1">
      <c r="AD481" s="39"/>
    </row>
    <row r="482" spans="30:30" s="21" customFormat="1">
      <c r="AD482" s="39"/>
    </row>
    <row r="483" spans="30:30" s="21" customFormat="1">
      <c r="AD483" s="39"/>
    </row>
    <row r="484" spans="30:30" s="21" customFormat="1">
      <c r="AD484" s="39"/>
    </row>
    <row r="485" spans="30:30" s="21" customFormat="1">
      <c r="AD485" s="39"/>
    </row>
    <row r="486" spans="30:30" s="21" customFormat="1">
      <c r="AD486" s="39"/>
    </row>
    <row r="487" spans="30:30" s="21" customFormat="1">
      <c r="AD487" s="39"/>
    </row>
    <row r="488" spans="30:30" s="21" customFormat="1">
      <c r="AD488" s="39"/>
    </row>
    <row r="489" spans="30:30" s="21" customFormat="1">
      <c r="AD489" s="39"/>
    </row>
    <row r="490" spans="30:30" s="21" customFormat="1">
      <c r="AD490" s="39"/>
    </row>
    <row r="491" spans="30:30" s="21" customFormat="1">
      <c r="AD491" s="39"/>
    </row>
    <row r="492" spans="30:30" s="21" customFormat="1">
      <c r="AD492" s="39"/>
    </row>
    <row r="493" spans="30:30" s="21" customFormat="1">
      <c r="AD493" s="39"/>
    </row>
    <row r="494" spans="30:30" s="21" customFormat="1">
      <c r="AD494" s="39"/>
    </row>
    <row r="495" spans="30:30" s="21" customFormat="1">
      <c r="AD495" s="39"/>
    </row>
    <row r="496" spans="30:30" s="21" customFormat="1">
      <c r="AD496" s="39"/>
    </row>
    <row r="497" spans="30:30" s="21" customFormat="1">
      <c r="AD497" s="39"/>
    </row>
    <row r="498" spans="30:30" s="21" customFormat="1">
      <c r="AD498" s="39"/>
    </row>
    <row r="499" spans="30:30" s="21" customFormat="1">
      <c r="AD499" s="39"/>
    </row>
    <row r="500" spans="30:30" s="21" customFormat="1">
      <c r="AD500" s="39"/>
    </row>
    <row r="501" spans="30:30" s="21" customFormat="1">
      <c r="AD501" s="39"/>
    </row>
    <row r="502" spans="30:30" s="21" customFormat="1">
      <c r="AD502" s="39"/>
    </row>
    <row r="503" spans="30:30" s="21" customFormat="1">
      <c r="AD503" s="39"/>
    </row>
    <row r="504" spans="30:30" s="21" customFormat="1">
      <c r="AD504" s="39"/>
    </row>
    <row r="505" spans="30:30" s="21" customFormat="1">
      <c r="AD505" s="39"/>
    </row>
    <row r="506" spans="30:30" s="21" customFormat="1">
      <c r="AD506" s="39"/>
    </row>
    <row r="507" spans="30:30" s="21" customFormat="1">
      <c r="AD507" s="39"/>
    </row>
    <row r="508" spans="30:30" s="21" customFormat="1">
      <c r="AD508" s="39"/>
    </row>
    <row r="509" spans="30:30" s="21" customFormat="1">
      <c r="AD509" s="39"/>
    </row>
    <row r="510" spans="30:30" s="21" customFormat="1">
      <c r="AD510" s="39"/>
    </row>
    <row r="511" spans="30:30" s="21" customFormat="1">
      <c r="AD511" s="39"/>
    </row>
    <row r="512" spans="30:30" s="21" customFormat="1">
      <c r="AD512" s="39"/>
    </row>
    <row r="513" spans="30:30" s="21" customFormat="1">
      <c r="AD513" s="39"/>
    </row>
    <row r="514" spans="30:30" s="21" customFormat="1">
      <c r="AD514" s="39"/>
    </row>
    <row r="515" spans="30:30" s="21" customFormat="1">
      <c r="AD515" s="39"/>
    </row>
    <row r="516" spans="30:30" s="21" customFormat="1">
      <c r="AD516" s="39"/>
    </row>
    <row r="517" spans="30:30" s="21" customFormat="1">
      <c r="AD517" s="39"/>
    </row>
    <row r="518" spans="30:30" s="21" customFormat="1">
      <c r="AD518" s="39"/>
    </row>
    <row r="519" spans="30:30" s="21" customFormat="1">
      <c r="AD519" s="39"/>
    </row>
    <row r="520" spans="30:30" s="21" customFormat="1">
      <c r="AD520" s="39"/>
    </row>
    <row r="521" spans="30:30" s="21" customFormat="1">
      <c r="AD521" s="39"/>
    </row>
    <row r="522" spans="30:30" s="21" customFormat="1">
      <c r="AD522" s="39"/>
    </row>
    <row r="523" spans="30:30" s="21" customFormat="1">
      <c r="AD523" s="39"/>
    </row>
    <row r="524" spans="30:30" s="21" customFormat="1">
      <c r="AD524" s="39"/>
    </row>
    <row r="525" spans="30:30" s="21" customFormat="1">
      <c r="AD525" s="39"/>
    </row>
    <row r="526" spans="30:30" s="21" customFormat="1">
      <c r="AD526" s="39"/>
    </row>
    <row r="527" spans="30:30" s="21" customFormat="1">
      <c r="AD527" s="39"/>
    </row>
    <row r="528" spans="30:30" s="21" customFormat="1">
      <c r="AD528" s="39"/>
    </row>
    <row r="529" spans="30:30" s="21" customFormat="1">
      <c r="AD529" s="39"/>
    </row>
    <row r="530" spans="30:30" s="21" customFormat="1">
      <c r="AD530" s="39"/>
    </row>
    <row r="531" spans="30:30" s="21" customFormat="1">
      <c r="AD531" s="39"/>
    </row>
    <row r="532" spans="30:30" s="21" customFormat="1">
      <c r="AD532" s="39"/>
    </row>
    <row r="533" spans="30:30" s="21" customFormat="1">
      <c r="AD533" s="39"/>
    </row>
    <row r="534" spans="30:30" s="21" customFormat="1">
      <c r="AD534" s="39"/>
    </row>
    <row r="535" spans="30:30" s="21" customFormat="1">
      <c r="AD535" s="39"/>
    </row>
    <row r="536" spans="30:30" s="21" customFormat="1">
      <c r="AD536" s="39"/>
    </row>
    <row r="537" spans="30:30" s="21" customFormat="1">
      <c r="AD537" s="39"/>
    </row>
    <row r="538" spans="30:30" s="21" customFormat="1">
      <c r="AD538" s="39"/>
    </row>
    <row r="539" spans="30:30" s="21" customFormat="1">
      <c r="AD539" s="39"/>
    </row>
    <row r="540" spans="30:30" s="21" customFormat="1">
      <c r="AD540" s="39"/>
    </row>
    <row r="541" spans="30:30" s="21" customFormat="1">
      <c r="AD541" s="39"/>
    </row>
    <row r="542" spans="30:30" s="21" customFormat="1">
      <c r="AD542" s="39"/>
    </row>
    <row r="543" spans="30:30" s="21" customFormat="1">
      <c r="AD543" s="39"/>
    </row>
    <row r="544" spans="30:30" s="21" customFormat="1">
      <c r="AD544" s="39"/>
    </row>
    <row r="545" spans="30:30" s="21" customFormat="1">
      <c r="AD545" s="39"/>
    </row>
    <row r="546" spans="30:30" s="21" customFormat="1">
      <c r="AD546" s="39"/>
    </row>
    <row r="547" spans="30:30" s="21" customFormat="1">
      <c r="AD547" s="39"/>
    </row>
    <row r="548" spans="30:30" s="21" customFormat="1">
      <c r="AD548" s="39"/>
    </row>
    <row r="549" spans="30:30" s="21" customFormat="1">
      <c r="AD549" s="39"/>
    </row>
    <row r="550" spans="30:30" s="21" customFormat="1">
      <c r="AD550" s="39"/>
    </row>
    <row r="551" spans="30:30" s="21" customFormat="1">
      <c r="AD551" s="39"/>
    </row>
    <row r="552" spans="30:30" s="21" customFormat="1">
      <c r="AD552" s="39"/>
    </row>
    <row r="553" spans="30:30" s="21" customFormat="1">
      <c r="AD553" s="39"/>
    </row>
    <row r="554" spans="30:30" s="21" customFormat="1">
      <c r="AD554" s="39"/>
    </row>
    <row r="555" spans="30:30" s="21" customFormat="1">
      <c r="AD555" s="39"/>
    </row>
    <row r="556" spans="30:30" s="21" customFormat="1">
      <c r="AD556" s="39"/>
    </row>
    <row r="557" spans="30:30" s="21" customFormat="1">
      <c r="AD557" s="39"/>
    </row>
    <row r="558" spans="30:30" s="21" customFormat="1">
      <c r="AD558" s="39"/>
    </row>
    <row r="559" spans="30:30" s="21" customFormat="1">
      <c r="AD559" s="39"/>
    </row>
    <row r="560" spans="30:30" s="21" customFormat="1">
      <c r="AD560" s="39"/>
    </row>
    <row r="561" spans="30:30" s="21" customFormat="1">
      <c r="AD561" s="39"/>
    </row>
    <row r="562" spans="30:30" s="21" customFormat="1">
      <c r="AD562" s="39"/>
    </row>
    <row r="563" spans="30:30" s="21" customFormat="1">
      <c r="AD563" s="39"/>
    </row>
    <row r="564" spans="30:30" s="21" customFormat="1">
      <c r="AD564" s="39"/>
    </row>
    <row r="565" spans="30:30" s="21" customFormat="1">
      <c r="AD565" s="39"/>
    </row>
    <row r="566" spans="30:30" s="21" customFormat="1">
      <c r="AD566" s="39"/>
    </row>
    <row r="567" spans="30:30" s="21" customFormat="1">
      <c r="AD567" s="39"/>
    </row>
    <row r="568" spans="30:30" s="21" customFormat="1">
      <c r="AD568" s="39"/>
    </row>
    <row r="569" spans="30:30" s="21" customFormat="1">
      <c r="AD569" s="39"/>
    </row>
    <row r="570" spans="30:30" s="21" customFormat="1">
      <c r="AD570" s="39"/>
    </row>
    <row r="571" spans="30:30" s="21" customFormat="1">
      <c r="AD571" s="39"/>
    </row>
    <row r="572" spans="30:30" s="21" customFormat="1">
      <c r="AD572" s="39"/>
    </row>
    <row r="573" spans="30:30" s="21" customFormat="1">
      <c r="AD573" s="39"/>
    </row>
  </sheetData>
  <autoFilter ref="A2:AI36" xr:uid="{00000000-0009-0000-0000-000009000000}"/>
  <phoneticPr fontId="1"/>
  <dataValidations count="1">
    <dataValidation type="list" allowBlank="1" showInputMessage="1" showErrorMessage="1" sqref="N3:O36 Y3:Y36 W3:W36 U3:U36 P3:Q36 AA3:AA36 AC3:AC36" xr:uid="{01F05F97-7C98-42CA-B30E-106758B70C10}">
      <formula1>"○"</formula1>
    </dataValidation>
  </dataValidations>
  <hyperlinks>
    <hyperlink ref="J14" r:id="rId1" xr:uid="{E60E95D2-9375-49F9-809C-38A7F2022C9D}"/>
    <hyperlink ref="J36" r:id="rId2" xr:uid="{EF3212D0-0D07-4C3B-8FC7-8FF27DDF4F44}"/>
  </hyperlinks>
  <pageMargins left="0.70866141732283472" right="0.70866141732283472" top="0.74803149606299213" bottom="0.74803149606299213" header="0.31496062992125984" footer="0.31496062992125984"/>
  <pageSetup paperSize="8" scale="46" orientation="landscape"/>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D6562A-2523-427B-AEFF-8FE096984EDB}">
  <sheetPr>
    <pageSetUpPr fitToPage="1"/>
  </sheetPr>
  <dimension ref="A1:AD578"/>
  <sheetViews>
    <sheetView zoomScale="70" zoomScaleNormal="70" workbookViewId="0">
      <pane xSplit="3" ySplit="2" topLeftCell="D3" activePane="bottomRight" state="frozen"/>
      <selection pane="topRight" activeCell="U34" sqref="U34"/>
      <selection pane="bottomLeft" activeCell="U34" sqref="U34"/>
      <selection pane="bottomRight" activeCell="A15" sqref="A15"/>
    </sheetView>
  </sheetViews>
  <sheetFormatPr defaultRowHeight="18.75"/>
  <cols>
    <col min="1" max="1" width="10.75" customWidth="1"/>
    <col min="2" max="2" width="15.125" customWidth="1"/>
    <col min="3" max="3" width="67.625" customWidth="1"/>
    <col min="4" max="10" width="11.875" customWidth="1"/>
    <col min="11" max="11" width="48" customWidth="1"/>
    <col min="12" max="30" width="11.875" customWidth="1"/>
  </cols>
  <sheetData>
    <row r="1" spans="1:30" ht="21.75" customHeight="1">
      <c r="A1" s="151" t="s">
        <v>56</v>
      </c>
      <c r="R1" s="19"/>
    </row>
    <row r="2" spans="1:30" s="134" customFormat="1" ht="247.15" customHeight="1">
      <c r="A2" s="8" t="s">
        <v>57</v>
      </c>
      <c r="B2" s="8" t="s">
        <v>58</v>
      </c>
      <c r="C2" s="16" t="s">
        <v>59</v>
      </c>
      <c r="D2" s="8" t="s">
        <v>60</v>
      </c>
      <c r="E2" s="8" t="s">
        <v>61</v>
      </c>
      <c r="F2" s="8" t="s">
        <v>62</v>
      </c>
      <c r="G2" s="8" t="s">
        <v>63</v>
      </c>
      <c r="H2" s="8" t="s">
        <v>64</v>
      </c>
      <c r="I2" s="8" t="s">
        <v>65</v>
      </c>
      <c r="J2" s="8" t="s">
        <v>66</v>
      </c>
      <c r="K2" s="8" t="s">
        <v>67</v>
      </c>
      <c r="L2" s="8" t="s">
        <v>68</v>
      </c>
      <c r="M2" s="8" t="s">
        <v>69</v>
      </c>
      <c r="N2" s="8" t="s">
        <v>70</v>
      </c>
      <c r="O2" s="8" t="s">
        <v>71</v>
      </c>
      <c r="P2" s="8" t="s">
        <v>72</v>
      </c>
      <c r="Q2" s="8" t="s">
        <v>73</v>
      </c>
      <c r="R2" s="17" t="s">
        <v>74</v>
      </c>
      <c r="S2" s="8" t="s">
        <v>75</v>
      </c>
      <c r="T2" s="8" t="s">
        <v>76</v>
      </c>
      <c r="U2" s="8" t="s">
        <v>77</v>
      </c>
      <c r="V2" s="8" t="s">
        <v>78</v>
      </c>
      <c r="W2" s="8" t="s">
        <v>79</v>
      </c>
      <c r="X2" s="8" t="s">
        <v>78</v>
      </c>
      <c r="Y2" s="8" t="s">
        <v>80</v>
      </c>
      <c r="Z2" s="8" t="s">
        <v>78</v>
      </c>
      <c r="AA2" s="8" t="s">
        <v>81</v>
      </c>
      <c r="AB2" s="8" t="s">
        <v>78</v>
      </c>
      <c r="AC2" s="8" t="s">
        <v>82</v>
      </c>
      <c r="AD2" s="8" t="s">
        <v>78</v>
      </c>
    </row>
    <row r="3" spans="1:30" s="19" customFormat="1" ht="18" customHeight="1">
      <c r="A3" s="221" t="s">
        <v>3791</v>
      </c>
      <c r="B3" s="226" t="s">
        <v>713</v>
      </c>
      <c r="C3" s="221" t="s">
        <v>3792</v>
      </c>
      <c r="D3" s="221" t="s">
        <v>3793</v>
      </c>
      <c r="E3" s="221" t="s">
        <v>3794</v>
      </c>
      <c r="F3" s="221" t="s">
        <v>3795</v>
      </c>
      <c r="G3" s="221" t="s">
        <v>3796</v>
      </c>
      <c r="H3" s="221" t="s">
        <v>3797</v>
      </c>
      <c r="I3" s="221" t="s">
        <v>3798</v>
      </c>
      <c r="J3" s="221" t="s">
        <v>3799</v>
      </c>
      <c r="K3" s="221" t="s">
        <v>3800</v>
      </c>
      <c r="L3" s="221" t="s">
        <v>112</v>
      </c>
      <c r="M3" s="221"/>
      <c r="N3" s="221" t="s">
        <v>95</v>
      </c>
      <c r="O3" s="221" t="s">
        <v>95</v>
      </c>
      <c r="P3" s="221"/>
      <c r="Q3" s="221"/>
      <c r="R3" s="221" t="s">
        <v>223</v>
      </c>
      <c r="S3" s="221" t="s">
        <v>2234</v>
      </c>
      <c r="T3" s="221" t="s">
        <v>1092</v>
      </c>
      <c r="U3" s="221"/>
      <c r="V3" s="221"/>
      <c r="W3" s="221"/>
      <c r="X3" s="221"/>
      <c r="Y3" s="221"/>
      <c r="Z3" s="221"/>
      <c r="AA3" s="221"/>
      <c r="AB3" s="221"/>
      <c r="AC3" s="221" t="s">
        <v>95</v>
      </c>
      <c r="AD3" s="221" t="s">
        <v>3801</v>
      </c>
    </row>
    <row r="4" spans="1:30" s="19" customFormat="1" ht="20.25" customHeight="1">
      <c r="A4" s="221" t="s">
        <v>3802</v>
      </c>
      <c r="B4" s="226" t="s">
        <v>713</v>
      </c>
      <c r="C4" s="221" t="s">
        <v>3803</v>
      </c>
      <c r="D4" s="221" t="s">
        <v>3804</v>
      </c>
      <c r="E4" s="221" t="s">
        <v>3805</v>
      </c>
      <c r="F4" s="221" t="s">
        <v>3806</v>
      </c>
      <c r="G4" s="221" t="s">
        <v>3807</v>
      </c>
      <c r="H4" s="221" t="s">
        <v>3808</v>
      </c>
      <c r="I4" s="221" t="s">
        <v>3809</v>
      </c>
      <c r="J4" s="221" t="s">
        <v>3810</v>
      </c>
      <c r="K4" s="221" t="s">
        <v>3811</v>
      </c>
      <c r="L4" s="221" t="s">
        <v>112</v>
      </c>
      <c r="M4" s="221"/>
      <c r="N4" s="221" t="s">
        <v>95</v>
      </c>
      <c r="O4" s="221" t="s">
        <v>95</v>
      </c>
      <c r="P4" s="221"/>
      <c r="Q4" s="221"/>
      <c r="R4" s="221" t="s">
        <v>223</v>
      </c>
      <c r="S4" s="221" t="s">
        <v>2234</v>
      </c>
      <c r="T4" s="221" t="s">
        <v>1092</v>
      </c>
      <c r="U4" s="221"/>
      <c r="V4" s="221"/>
      <c r="W4" s="221"/>
      <c r="X4" s="221"/>
      <c r="Y4" s="221"/>
      <c r="Z4" s="221"/>
      <c r="AA4" s="221"/>
      <c r="AB4" s="221"/>
      <c r="AC4" s="221" t="s">
        <v>95</v>
      </c>
      <c r="AD4" s="221" t="s">
        <v>3812</v>
      </c>
    </row>
    <row r="5" spans="1:30" s="19" customFormat="1" ht="20.25" customHeight="1">
      <c r="A5" s="221" t="s">
        <v>3791</v>
      </c>
      <c r="B5" s="226" t="s">
        <v>713</v>
      </c>
      <c r="C5" s="221" t="s">
        <v>3813</v>
      </c>
      <c r="D5" s="221" t="s">
        <v>3814</v>
      </c>
      <c r="E5" s="221" t="s">
        <v>3815</v>
      </c>
      <c r="F5" s="221" t="s">
        <v>3816</v>
      </c>
      <c r="G5" s="221" t="s">
        <v>3817</v>
      </c>
      <c r="H5" s="221" t="s">
        <v>3818</v>
      </c>
      <c r="I5" s="221" t="s">
        <v>2880</v>
      </c>
      <c r="J5" s="221" t="s">
        <v>3819</v>
      </c>
      <c r="K5" s="221" t="s">
        <v>3820</v>
      </c>
      <c r="L5" s="221" t="s">
        <v>422</v>
      </c>
      <c r="M5" s="221"/>
      <c r="N5" s="221" t="s">
        <v>95</v>
      </c>
      <c r="O5" s="221" t="s">
        <v>95</v>
      </c>
      <c r="P5" s="221"/>
      <c r="Q5" s="221"/>
      <c r="R5" s="221" t="s">
        <v>97</v>
      </c>
      <c r="S5" s="221" t="s">
        <v>2234</v>
      </c>
      <c r="T5" s="221" t="s">
        <v>1044</v>
      </c>
      <c r="U5" s="221"/>
      <c r="V5" s="221"/>
      <c r="W5" s="221"/>
      <c r="X5" s="221"/>
      <c r="Y5" s="221"/>
      <c r="Z5" s="221"/>
      <c r="AA5" s="221"/>
      <c r="AB5" s="221"/>
      <c r="AC5" s="221" t="s">
        <v>95</v>
      </c>
      <c r="AD5" s="221" t="s">
        <v>3801</v>
      </c>
    </row>
    <row r="6" spans="1:30" s="19" customFormat="1" ht="20.25" customHeight="1">
      <c r="A6" s="221" t="s">
        <v>3802</v>
      </c>
      <c r="B6" s="226" t="s">
        <v>713</v>
      </c>
      <c r="C6" s="221" t="s">
        <v>3821</v>
      </c>
      <c r="D6" s="221" t="s">
        <v>3822</v>
      </c>
      <c r="E6" s="221" t="s">
        <v>3823</v>
      </c>
      <c r="F6" s="221" t="s">
        <v>3824</v>
      </c>
      <c r="G6" s="221" t="s">
        <v>3825</v>
      </c>
      <c r="H6" s="221" t="s">
        <v>3826</v>
      </c>
      <c r="I6" s="221" t="s">
        <v>3827</v>
      </c>
      <c r="J6" s="221" t="s">
        <v>3828</v>
      </c>
      <c r="K6" s="221" t="s">
        <v>3829</v>
      </c>
      <c r="L6" s="221" t="s">
        <v>3830</v>
      </c>
      <c r="M6" s="221"/>
      <c r="N6" s="221"/>
      <c r="O6" s="221"/>
      <c r="P6" s="221"/>
      <c r="Q6" s="221"/>
      <c r="R6" s="221" t="s">
        <v>238</v>
      </c>
      <c r="S6" s="221" t="s">
        <v>3831</v>
      </c>
      <c r="T6" s="221" t="s">
        <v>1092</v>
      </c>
      <c r="U6" s="221"/>
      <c r="V6" s="221"/>
      <c r="W6" s="221"/>
      <c r="X6" s="221"/>
      <c r="Y6" s="221"/>
      <c r="Z6" s="221"/>
      <c r="AA6" s="221" t="s">
        <v>96</v>
      </c>
      <c r="AB6" s="221" t="s">
        <v>3832</v>
      </c>
      <c r="AC6" s="221" t="s">
        <v>95</v>
      </c>
      <c r="AD6" s="221" t="s">
        <v>3833</v>
      </c>
    </row>
    <row r="7" spans="1:30" s="19" customFormat="1" ht="20.25" customHeight="1">
      <c r="A7" s="221" t="s">
        <v>3791</v>
      </c>
      <c r="B7" s="226" t="s">
        <v>713</v>
      </c>
      <c r="C7" s="221" t="s">
        <v>3834</v>
      </c>
      <c r="D7" s="221" t="s">
        <v>3835</v>
      </c>
      <c r="E7" s="221" t="s">
        <v>3836</v>
      </c>
      <c r="F7" s="221" t="s">
        <v>3837</v>
      </c>
      <c r="G7" s="221" t="s">
        <v>3838</v>
      </c>
      <c r="H7" s="221" t="s">
        <v>3839</v>
      </c>
      <c r="I7" s="221" t="s">
        <v>3840</v>
      </c>
      <c r="J7" s="221" t="s">
        <v>3841</v>
      </c>
      <c r="K7" s="221" t="s">
        <v>3842</v>
      </c>
      <c r="L7" s="221" t="s">
        <v>3843</v>
      </c>
      <c r="M7" s="221"/>
      <c r="N7" s="221"/>
      <c r="O7" s="221"/>
      <c r="P7" s="221"/>
      <c r="Q7" s="221"/>
      <c r="R7" s="221" t="s">
        <v>238</v>
      </c>
      <c r="S7" s="221" t="s">
        <v>1294</v>
      </c>
      <c r="T7" s="221"/>
      <c r="U7" s="221"/>
      <c r="V7" s="221"/>
      <c r="W7" s="221"/>
      <c r="X7" s="221"/>
      <c r="Y7" s="221"/>
      <c r="Z7" s="221"/>
      <c r="AA7" s="221"/>
      <c r="AB7" s="221"/>
      <c r="AC7" s="221" t="s">
        <v>95</v>
      </c>
      <c r="AD7" s="221" t="s">
        <v>3833</v>
      </c>
    </row>
    <row r="8" spans="1:30" s="19" customFormat="1" ht="20.25" customHeight="1">
      <c r="A8" s="221" t="s">
        <v>3802</v>
      </c>
      <c r="B8" s="226" t="s">
        <v>713</v>
      </c>
      <c r="C8" s="221" t="s">
        <v>3844</v>
      </c>
      <c r="D8" s="221" t="s">
        <v>3845</v>
      </c>
      <c r="E8" s="221" t="s">
        <v>3846</v>
      </c>
      <c r="F8" s="221" t="s">
        <v>3847</v>
      </c>
      <c r="G8" s="221" t="s">
        <v>3848</v>
      </c>
      <c r="H8" s="221" t="s">
        <v>3849</v>
      </c>
      <c r="I8" s="221" t="s">
        <v>3850</v>
      </c>
      <c r="J8" s="221"/>
      <c r="K8" s="221" t="s">
        <v>3851</v>
      </c>
      <c r="L8" s="221"/>
      <c r="M8" s="221"/>
      <c r="N8" s="221"/>
      <c r="O8" s="221"/>
      <c r="P8" s="221"/>
      <c r="Q8" s="221"/>
      <c r="R8" s="221" t="s">
        <v>238</v>
      </c>
      <c r="S8" s="221" t="s">
        <v>1294</v>
      </c>
      <c r="T8" s="221"/>
      <c r="U8" s="221"/>
      <c r="V8" s="221"/>
      <c r="W8" s="221"/>
      <c r="X8" s="221"/>
      <c r="Y8" s="221"/>
      <c r="Z8" s="221"/>
      <c r="AA8" s="221"/>
      <c r="AB8" s="221"/>
      <c r="AC8" s="221" t="s">
        <v>95</v>
      </c>
      <c r="AD8" s="221" t="s">
        <v>3852</v>
      </c>
    </row>
    <row r="9" spans="1:30" s="19" customFormat="1" ht="20.25" customHeight="1">
      <c r="A9" s="221" t="s">
        <v>3791</v>
      </c>
      <c r="B9" s="226" t="s">
        <v>713</v>
      </c>
      <c r="C9" s="221" t="s">
        <v>3853</v>
      </c>
      <c r="D9" s="221" t="s">
        <v>3854</v>
      </c>
      <c r="E9" s="221" t="s">
        <v>3855</v>
      </c>
      <c r="F9" s="221" t="s">
        <v>3856</v>
      </c>
      <c r="G9" s="221" t="s">
        <v>3857</v>
      </c>
      <c r="H9" s="221" t="s">
        <v>3858</v>
      </c>
      <c r="I9" s="221" t="s">
        <v>3859</v>
      </c>
      <c r="J9" s="221" t="s">
        <v>3860</v>
      </c>
      <c r="K9" s="221" t="s">
        <v>3861</v>
      </c>
      <c r="L9" s="221"/>
      <c r="M9" s="221"/>
      <c r="N9" s="221"/>
      <c r="O9" s="221"/>
      <c r="P9" s="221"/>
      <c r="Q9" s="221"/>
      <c r="R9" s="221" t="s">
        <v>238</v>
      </c>
      <c r="S9" s="221" t="s">
        <v>1294</v>
      </c>
      <c r="T9" s="221"/>
      <c r="U9" s="221"/>
      <c r="V9" s="221"/>
      <c r="W9" s="221"/>
      <c r="X9" s="221"/>
      <c r="Y9" s="221"/>
      <c r="Z9" s="221"/>
      <c r="AA9" s="221"/>
      <c r="AB9" s="221"/>
      <c r="AC9" s="221" t="s">
        <v>95</v>
      </c>
      <c r="AD9" s="221" t="s">
        <v>3852</v>
      </c>
    </row>
    <row r="10" spans="1:30" s="19" customFormat="1" ht="20.25" customHeight="1">
      <c r="A10" s="221" t="s">
        <v>3802</v>
      </c>
      <c r="B10" s="226" t="s">
        <v>713</v>
      </c>
      <c r="C10" s="221" t="s">
        <v>3862</v>
      </c>
      <c r="D10" s="221" t="s">
        <v>3863</v>
      </c>
      <c r="E10" s="221" t="s">
        <v>3864</v>
      </c>
      <c r="F10" s="221" t="s">
        <v>3865</v>
      </c>
      <c r="G10" s="221" t="s">
        <v>3866</v>
      </c>
      <c r="H10" s="221" t="s">
        <v>3867</v>
      </c>
      <c r="I10" s="221" t="s">
        <v>3868</v>
      </c>
      <c r="J10" s="221" t="s">
        <v>3869</v>
      </c>
      <c r="K10" s="221" t="s">
        <v>3870</v>
      </c>
      <c r="L10" s="221"/>
      <c r="M10" s="221"/>
      <c r="N10" s="221"/>
      <c r="O10" s="221"/>
      <c r="P10" s="221"/>
      <c r="Q10" s="221"/>
      <c r="R10" s="221" t="s">
        <v>238</v>
      </c>
      <c r="S10" s="221" t="s">
        <v>1294</v>
      </c>
      <c r="T10" s="221"/>
      <c r="U10" s="221"/>
      <c r="V10" s="221"/>
      <c r="W10" s="221"/>
      <c r="X10" s="221"/>
      <c r="Y10" s="221"/>
      <c r="Z10" s="221"/>
      <c r="AA10" s="221"/>
      <c r="AB10" s="221"/>
      <c r="AC10" s="221" t="s">
        <v>95</v>
      </c>
      <c r="AD10" s="221" t="s">
        <v>3852</v>
      </c>
    </row>
    <row r="11" spans="1:30" s="19" customFormat="1" ht="20.25" customHeight="1">
      <c r="A11" s="221" t="s">
        <v>3791</v>
      </c>
      <c r="B11" s="226" t="s">
        <v>713</v>
      </c>
      <c r="C11" s="221" t="s">
        <v>3871</v>
      </c>
      <c r="D11" s="221" t="s">
        <v>3872</v>
      </c>
      <c r="E11" s="221" t="s">
        <v>3873</v>
      </c>
      <c r="F11" s="221" t="s">
        <v>3874</v>
      </c>
      <c r="G11" s="221" t="s">
        <v>3875</v>
      </c>
      <c r="H11" s="221" t="s">
        <v>3876</v>
      </c>
      <c r="I11" s="221" t="s">
        <v>3877</v>
      </c>
      <c r="J11" s="221" t="s">
        <v>3878</v>
      </c>
      <c r="K11" s="221" t="s">
        <v>3870</v>
      </c>
      <c r="L11" s="221"/>
      <c r="M11" s="221"/>
      <c r="N11" s="221"/>
      <c r="O11" s="221"/>
      <c r="P11" s="221"/>
      <c r="Q11" s="221"/>
      <c r="R11" s="221" t="s">
        <v>238</v>
      </c>
      <c r="S11" s="221" t="s">
        <v>1294</v>
      </c>
      <c r="T11" s="221"/>
      <c r="U11" s="221"/>
      <c r="V11" s="221"/>
      <c r="W11" s="221"/>
      <c r="X11" s="221"/>
      <c r="Y11" s="221"/>
      <c r="Z11" s="221"/>
      <c r="AA11" s="221"/>
      <c r="AB11" s="221"/>
      <c r="AC11" s="221" t="s">
        <v>95</v>
      </c>
      <c r="AD11" s="221" t="s">
        <v>3852</v>
      </c>
    </row>
    <row r="12" spans="1:30" s="19" customFormat="1" ht="20.25" customHeight="1">
      <c r="A12" s="221" t="s">
        <v>3802</v>
      </c>
      <c r="B12" s="226" t="s">
        <v>713</v>
      </c>
      <c r="C12" s="221" t="s">
        <v>3879</v>
      </c>
      <c r="D12" s="221" t="s">
        <v>3880</v>
      </c>
      <c r="E12" s="221" t="s">
        <v>3881</v>
      </c>
      <c r="F12" s="221" t="s">
        <v>3882</v>
      </c>
      <c r="G12" s="221" t="s">
        <v>3883</v>
      </c>
      <c r="H12" s="221" t="s">
        <v>3884</v>
      </c>
      <c r="I12" s="221" t="s">
        <v>3885</v>
      </c>
      <c r="J12" s="221" t="s">
        <v>3886</v>
      </c>
      <c r="K12" s="221" t="s">
        <v>1344</v>
      </c>
      <c r="L12" s="221" t="s">
        <v>3887</v>
      </c>
      <c r="M12" s="221"/>
      <c r="N12" s="221"/>
      <c r="O12" s="221"/>
      <c r="P12" s="221"/>
      <c r="Q12" s="221"/>
      <c r="R12" s="221" t="s">
        <v>223</v>
      </c>
      <c r="S12" s="221" t="s">
        <v>1294</v>
      </c>
      <c r="T12" s="221"/>
      <c r="U12" s="221"/>
      <c r="V12" s="221"/>
      <c r="W12" s="221"/>
      <c r="X12" s="221"/>
      <c r="Y12" s="221"/>
      <c r="Z12" s="221"/>
      <c r="AA12" s="221"/>
      <c r="AB12" s="221"/>
      <c r="AC12" s="221" t="s">
        <v>3</v>
      </c>
      <c r="AD12" s="221" t="s">
        <v>3888</v>
      </c>
    </row>
    <row r="13" spans="1:30" s="19" customFormat="1" ht="20.25" customHeight="1">
      <c r="A13" s="221" t="s">
        <v>3791</v>
      </c>
      <c r="B13" s="226" t="s">
        <v>713</v>
      </c>
      <c r="C13" s="221" t="s">
        <v>3889</v>
      </c>
      <c r="D13" s="221" t="s">
        <v>3890</v>
      </c>
      <c r="E13" s="221" t="s">
        <v>3891</v>
      </c>
      <c r="F13" s="221" t="s">
        <v>3892</v>
      </c>
      <c r="G13" s="221" t="s">
        <v>3893</v>
      </c>
      <c r="H13" s="221" t="s">
        <v>3894</v>
      </c>
      <c r="I13" s="221" t="s">
        <v>3895</v>
      </c>
      <c r="J13" s="221" t="s">
        <v>3896</v>
      </c>
      <c r="K13" s="221" t="s">
        <v>1344</v>
      </c>
      <c r="L13" s="221" t="s">
        <v>3897</v>
      </c>
      <c r="M13" s="221" t="s">
        <v>3898</v>
      </c>
      <c r="N13" s="221"/>
      <c r="O13" s="221"/>
      <c r="P13" s="221"/>
      <c r="Q13" s="221"/>
      <c r="R13" s="221" t="s">
        <v>223</v>
      </c>
      <c r="S13" s="221" t="s">
        <v>1294</v>
      </c>
      <c r="T13" s="221"/>
      <c r="U13" s="221"/>
      <c r="V13" s="221"/>
      <c r="W13" s="221"/>
      <c r="X13" s="221"/>
      <c r="Y13" s="221"/>
      <c r="Z13" s="221"/>
      <c r="AA13" s="221"/>
      <c r="AB13" s="221"/>
      <c r="AC13" s="221" t="s">
        <v>3</v>
      </c>
      <c r="AD13" s="221" t="s">
        <v>3888</v>
      </c>
    </row>
    <row r="14" spans="1:30" s="19" customFormat="1" ht="20.25" customHeight="1">
      <c r="A14" s="221" t="s">
        <v>3802</v>
      </c>
      <c r="B14" s="226" t="s">
        <v>713</v>
      </c>
      <c r="C14" s="221" t="s">
        <v>3899</v>
      </c>
      <c r="D14" s="221" t="s">
        <v>3900</v>
      </c>
      <c r="E14" s="221" t="s">
        <v>3901</v>
      </c>
      <c r="F14" s="221" t="s">
        <v>3902</v>
      </c>
      <c r="G14" s="221" t="s">
        <v>3903</v>
      </c>
      <c r="H14" s="221" t="s">
        <v>3904</v>
      </c>
      <c r="I14" s="221" t="s">
        <v>3905</v>
      </c>
      <c r="J14" s="221" t="s">
        <v>3906</v>
      </c>
      <c r="K14" s="221" t="s">
        <v>3907</v>
      </c>
      <c r="L14" s="221"/>
      <c r="M14" s="221"/>
      <c r="N14" s="221"/>
      <c r="O14" s="221"/>
      <c r="P14" s="221"/>
      <c r="Q14" s="221"/>
      <c r="R14" s="221" t="s">
        <v>223</v>
      </c>
      <c r="S14" s="221" t="s">
        <v>1294</v>
      </c>
      <c r="T14" s="221"/>
      <c r="U14" s="221"/>
      <c r="V14" s="221"/>
      <c r="W14" s="221"/>
      <c r="X14" s="221"/>
      <c r="Y14" s="221"/>
      <c r="Z14" s="221"/>
      <c r="AA14" s="221"/>
      <c r="AB14" s="221"/>
      <c r="AC14" s="221" t="s">
        <v>3</v>
      </c>
      <c r="AD14" s="221" t="s">
        <v>3908</v>
      </c>
    </row>
    <row r="15" spans="1:30" s="19" customFormat="1" ht="20.25" customHeight="1">
      <c r="A15" s="221" t="s">
        <v>3791</v>
      </c>
      <c r="B15" s="226" t="s">
        <v>713</v>
      </c>
      <c r="C15" s="221" t="s">
        <v>3909</v>
      </c>
      <c r="D15" s="221" t="s">
        <v>3910</v>
      </c>
      <c r="E15" s="221" t="s">
        <v>3911</v>
      </c>
      <c r="F15" s="221" t="s">
        <v>3912</v>
      </c>
      <c r="G15" s="221" t="s">
        <v>3913</v>
      </c>
      <c r="H15" s="221" t="s">
        <v>3914</v>
      </c>
      <c r="I15" s="221" t="s">
        <v>3915</v>
      </c>
      <c r="J15" s="221" t="s">
        <v>3916</v>
      </c>
      <c r="K15" s="221" t="s">
        <v>3917</v>
      </c>
      <c r="L15" s="221"/>
      <c r="M15" s="221"/>
      <c r="N15" s="221"/>
      <c r="O15" s="221"/>
      <c r="P15" s="221"/>
      <c r="Q15" s="221"/>
      <c r="R15" s="221" t="s">
        <v>238</v>
      </c>
      <c r="S15" s="221" t="s">
        <v>1241</v>
      </c>
      <c r="T15" s="221"/>
      <c r="U15" s="221"/>
      <c r="V15" s="221"/>
      <c r="W15" s="221"/>
      <c r="X15" s="221"/>
      <c r="Y15" s="221"/>
      <c r="Z15" s="221"/>
      <c r="AA15" s="221"/>
      <c r="AB15" s="221"/>
      <c r="AC15" s="221" t="s">
        <v>95</v>
      </c>
      <c r="AD15" s="221" t="s">
        <v>3852</v>
      </c>
    </row>
    <row r="16" spans="1:30" s="19" customFormat="1" ht="20.25" customHeight="1">
      <c r="A16" s="221" t="s">
        <v>3802</v>
      </c>
      <c r="B16" s="226" t="s">
        <v>713</v>
      </c>
      <c r="C16" s="221" t="s">
        <v>3918</v>
      </c>
      <c r="D16" s="221" t="s">
        <v>3919</v>
      </c>
      <c r="E16" s="221" t="s">
        <v>3920</v>
      </c>
      <c r="F16" s="221" t="s">
        <v>3921</v>
      </c>
      <c r="G16" s="221" t="s">
        <v>3922</v>
      </c>
      <c r="H16" s="221" t="s">
        <v>3923</v>
      </c>
      <c r="I16" s="221" t="s">
        <v>3924</v>
      </c>
      <c r="J16" s="221" t="s">
        <v>3925</v>
      </c>
      <c r="K16" s="221" t="s">
        <v>3926</v>
      </c>
      <c r="L16" s="221" t="s">
        <v>3927</v>
      </c>
      <c r="M16" s="221" t="s">
        <v>3928</v>
      </c>
      <c r="N16" s="221"/>
      <c r="O16" s="221"/>
      <c r="P16" s="221"/>
      <c r="Q16" s="221"/>
      <c r="R16" s="221" t="s">
        <v>238</v>
      </c>
      <c r="S16" s="221" t="s">
        <v>1241</v>
      </c>
      <c r="T16" s="221"/>
      <c r="U16" s="221"/>
      <c r="V16" s="221"/>
      <c r="W16" s="221"/>
      <c r="X16" s="221"/>
      <c r="Y16" s="221"/>
      <c r="Z16" s="221"/>
      <c r="AA16" s="221"/>
      <c r="AB16" s="221"/>
      <c r="AC16" s="221" t="s">
        <v>95</v>
      </c>
      <c r="AD16" s="221" t="s">
        <v>3929</v>
      </c>
    </row>
    <row r="17" spans="1:30" s="19" customFormat="1" ht="20.25" customHeight="1">
      <c r="A17" s="221" t="s">
        <v>3791</v>
      </c>
      <c r="B17" s="226" t="s">
        <v>759</v>
      </c>
      <c r="C17" s="221" t="s">
        <v>3930</v>
      </c>
      <c r="D17" s="221" t="s">
        <v>3931</v>
      </c>
      <c r="E17" s="221" t="s">
        <v>3932</v>
      </c>
      <c r="F17" s="221" t="s">
        <v>3933</v>
      </c>
      <c r="G17" s="221" t="s">
        <v>3934</v>
      </c>
      <c r="H17" s="221" t="s">
        <v>3935</v>
      </c>
      <c r="I17" s="221" t="s">
        <v>3936</v>
      </c>
      <c r="J17" s="221" t="s">
        <v>3937</v>
      </c>
      <c r="K17" s="221" t="s">
        <v>3938</v>
      </c>
      <c r="L17" s="221" t="s">
        <v>3927</v>
      </c>
      <c r="M17" s="221"/>
      <c r="N17" s="221"/>
      <c r="O17" s="221"/>
      <c r="P17" s="221"/>
      <c r="Q17" s="221"/>
      <c r="R17" s="221" t="s">
        <v>223</v>
      </c>
      <c r="S17" s="221" t="s">
        <v>2234</v>
      </c>
      <c r="T17" s="221" t="s">
        <v>1092</v>
      </c>
      <c r="U17" s="221"/>
      <c r="V17" s="221"/>
      <c r="W17" s="221"/>
      <c r="X17" s="221"/>
      <c r="Y17" s="221"/>
      <c r="Z17" s="221"/>
      <c r="AA17" s="221"/>
      <c r="AB17" s="221"/>
      <c r="AC17" s="221" t="s">
        <v>95</v>
      </c>
      <c r="AD17" s="221" t="s">
        <v>3939</v>
      </c>
    </row>
    <row r="18" spans="1:30" s="19" customFormat="1" ht="20.25" customHeight="1">
      <c r="A18" s="221" t="s">
        <v>3802</v>
      </c>
      <c r="B18" s="226" t="s">
        <v>3940</v>
      </c>
      <c r="C18" s="221" t="s">
        <v>3941</v>
      </c>
      <c r="D18" s="221" t="s">
        <v>3942</v>
      </c>
      <c r="E18" s="221" t="s">
        <v>3943</v>
      </c>
      <c r="F18" s="221" t="s">
        <v>3944</v>
      </c>
      <c r="G18" s="221" t="s">
        <v>3945</v>
      </c>
      <c r="H18" s="221" t="s">
        <v>3946</v>
      </c>
      <c r="I18" s="221" t="s">
        <v>3947</v>
      </c>
      <c r="J18" s="221" t="s">
        <v>3948</v>
      </c>
      <c r="K18" s="221" t="s">
        <v>3949</v>
      </c>
      <c r="L18" s="221" t="s">
        <v>3927</v>
      </c>
      <c r="M18" s="221"/>
      <c r="N18" s="221"/>
      <c r="O18" s="221"/>
      <c r="P18" s="221"/>
      <c r="Q18" s="221"/>
      <c r="R18" s="221" t="s">
        <v>238</v>
      </c>
      <c r="S18" s="221" t="s">
        <v>3831</v>
      </c>
      <c r="T18" s="221"/>
      <c r="U18" s="221"/>
      <c r="V18" s="221"/>
      <c r="W18" s="221"/>
      <c r="X18" s="221"/>
      <c r="Y18" s="221"/>
      <c r="Z18" s="221"/>
      <c r="AA18" s="221"/>
      <c r="AB18" s="221"/>
      <c r="AC18" s="221" t="s">
        <v>95</v>
      </c>
      <c r="AD18" s="221" t="s">
        <v>3852</v>
      </c>
    </row>
    <row r="19" spans="1:30" s="19" customFormat="1" ht="20.25" customHeight="1">
      <c r="A19" s="221" t="s">
        <v>3791</v>
      </c>
      <c r="B19" s="226" t="s">
        <v>3940</v>
      </c>
      <c r="C19" s="221" t="s">
        <v>3950</v>
      </c>
      <c r="D19" s="221" t="s">
        <v>3951</v>
      </c>
      <c r="E19" s="221" t="s">
        <v>3952</v>
      </c>
      <c r="F19" s="221" t="s">
        <v>3953</v>
      </c>
      <c r="G19" s="221" t="s">
        <v>3954</v>
      </c>
      <c r="H19" s="221" t="s">
        <v>3955</v>
      </c>
      <c r="I19" s="221" t="s">
        <v>3956</v>
      </c>
      <c r="J19" s="221" t="s">
        <v>3957</v>
      </c>
      <c r="K19" s="221" t="s">
        <v>3958</v>
      </c>
      <c r="L19" s="221"/>
      <c r="M19" s="221"/>
      <c r="N19" s="221"/>
      <c r="O19" s="221"/>
      <c r="P19" s="221"/>
      <c r="Q19" s="221"/>
      <c r="R19" s="221" t="s">
        <v>238</v>
      </c>
      <c r="S19" s="221" t="s">
        <v>1294</v>
      </c>
      <c r="T19" s="221"/>
      <c r="U19" s="221"/>
      <c r="V19" s="221"/>
      <c r="W19" s="221"/>
      <c r="X19" s="221"/>
      <c r="Y19" s="221"/>
      <c r="Z19" s="221"/>
      <c r="AA19" s="221"/>
      <c r="AB19" s="221"/>
      <c r="AC19" s="221" t="s">
        <v>95</v>
      </c>
      <c r="AD19" s="221" t="s">
        <v>3852</v>
      </c>
    </row>
    <row r="20" spans="1:30" s="19" customFormat="1" ht="20.25" customHeight="1">
      <c r="A20" s="221" t="s">
        <v>3802</v>
      </c>
      <c r="B20" s="226" t="s">
        <v>759</v>
      </c>
      <c r="C20" s="221" t="s">
        <v>3959</v>
      </c>
      <c r="D20" s="221" t="s">
        <v>3960</v>
      </c>
      <c r="E20" s="221" t="s">
        <v>3961</v>
      </c>
      <c r="F20" s="221" t="s">
        <v>3962</v>
      </c>
      <c r="G20" s="221" t="s">
        <v>3963</v>
      </c>
      <c r="H20" s="221" t="s">
        <v>3964</v>
      </c>
      <c r="I20" s="221" t="s">
        <v>3965</v>
      </c>
      <c r="J20" s="221" t="s">
        <v>3966</v>
      </c>
      <c r="K20" s="221" t="s">
        <v>3851</v>
      </c>
      <c r="L20" s="221" t="s">
        <v>3927</v>
      </c>
      <c r="M20" s="221"/>
      <c r="N20" s="221"/>
      <c r="O20" s="221"/>
      <c r="P20" s="221"/>
      <c r="Q20" s="221"/>
      <c r="R20" s="221" t="s">
        <v>238</v>
      </c>
      <c r="S20" s="221" t="s">
        <v>1294</v>
      </c>
      <c r="T20" s="221"/>
      <c r="U20" s="221"/>
      <c r="V20" s="221"/>
      <c r="W20" s="221"/>
      <c r="X20" s="221"/>
      <c r="Y20" s="221"/>
      <c r="Z20" s="221"/>
      <c r="AA20" s="221"/>
      <c r="AB20" s="221"/>
      <c r="AC20" s="221" t="s">
        <v>95</v>
      </c>
      <c r="AD20" s="221" t="s">
        <v>3967</v>
      </c>
    </row>
    <row r="21" spans="1:30" s="19" customFormat="1" ht="20.25" customHeight="1">
      <c r="A21" s="221" t="s">
        <v>3791</v>
      </c>
      <c r="B21" s="226" t="s">
        <v>805</v>
      </c>
      <c r="C21" s="221" t="s">
        <v>3968</v>
      </c>
      <c r="D21" s="221" t="s">
        <v>3969</v>
      </c>
      <c r="E21" s="221" t="s">
        <v>3970</v>
      </c>
      <c r="F21" s="221" t="s">
        <v>3971</v>
      </c>
      <c r="G21" s="221" t="s">
        <v>3972</v>
      </c>
      <c r="H21" s="221" t="s">
        <v>3973</v>
      </c>
      <c r="I21" s="221" t="s">
        <v>3974</v>
      </c>
      <c r="J21" s="221" t="s">
        <v>3975</v>
      </c>
      <c r="K21" s="221" t="s">
        <v>3976</v>
      </c>
      <c r="L21" s="221" t="s">
        <v>112</v>
      </c>
      <c r="M21" s="221"/>
      <c r="N21" s="221" t="s">
        <v>95</v>
      </c>
      <c r="O21" s="221" t="s">
        <v>95</v>
      </c>
      <c r="P21" s="221"/>
      <c r="Q21" s="221"/>
      <c r="R21" s="221" t="s">
        <v>223</v>
      </c>
      <c r="S21" s="221" t="s">
        <v>2234</v>
      </c>
      <c r="T21" s="221" t="s">
        <v>1092</v>
      </c>
      <c r="U21" s="221"/>
      <c r="V21" s="221"/>
      <c r="W21" s="221"/>
      <c r="X21" s="221"/>
      <c r="Y21" s="221"/>
      <c r="Z21" s="221"/>
      <c r="AA21" s="221"/>
      <c r="AB21" s="221"/>
      <c r="AC21" s="221" t="s">
        <v>95</v>
      </c>
      <c r="AD21" s="221" t="s">
        <v>3801</v>
      </c>
    </row>
    <row r="22" spans="1:30" s="19" customFormat="1" ht="20.25" customHeight="1">
      <c r="A22" s="221" t="s">
        <v>3802</v>
      </c>
      <c r="B22" s="226" t="s">
        <v>805</v>
      </c>
      <c r="C22" s="221" t="s">
        <v>3977</v>
      </c>
      <c r="D22" s="221" t="s">
        <v>3978</v>
      </c>
      <c r="E22" s="221" t="s">
        <v>3979</v>
      </c>
      <c r="F22" s="221" t="s">
        <v>3980</v>
      </c>
      <c r="G22" s="221" t="s">
        <v>3981</v>
      </c>
      <c r="H22" s="221" t="s">
        <v>3982</v>
      </c>
      <c r="I22" s="221" t="s">
        <v>3983</v>
      </c>
      <c r="J22" s="232" t="s">
        <v>3984</v>
      </c>
      <c r="K22" s="221" t="s">
        <v>3985</v>
      </c>
      <c r="L22" s="221" t="s">
        <v>3986</v>
      </c>
      <c r="M22" s="221"/>
      <c r="N22" s="221"/>
      <c r="O22" s="221"/>
      <c r="P22" s="221"/>
      <c r="Q22" s="221"/>
      <c r="R22" s="221" t="s">
        <v>238</v>
      </c>
      <c r="S22" s="221" t="s">
        <v>3831</v>
      </c>
      <c r="T22" s="221"/>
      <c r="U22" s="221"/>
      <c r="V22" s="221"/>
      <c r="W22" s="221"/>
      <c r="X22" s="221"/>
      <c r="Y22" s="221"/>
      <c r="Z22" s="221"/>
      <c r="AA22" s="221"/>
      <c r="AB22" s="221"/>
      <c r="AC22" s="221" t="s">
        <v>95</v>
      </c>
      <c r="AD22" s="221" t="s">
        <v>3987</v>
      </c>
    </row>
    <row r="23" spans="1:30" s="19" customFormat="1" ht="20.25" customHeight="1">
      <c r="A23" s="221" t="s">
        <v>3791</v>
      </c>
      <c r="B23" s="226" t="s">
        <v>3988</v>
      </c>
      <c r="C23" s="221" t="s">
        <v>3989</v>
      </c>
      <c r="D23" s="221" t="s">
        <v>3990</v>
      </c>
      <c r="E23" s="221" t="s">
        <v>3991</v>
      </c>
      <c r="F23" s="221" t="s">
        <v>3992</v>
      </c>
      <c r="G23" s="221" t="s">
        <v>3993</v>
      </c>
      <c r="H23" s="221" t="s">
        <v>3994</v>
      </c>
      <c r="I23" s="221" t="s">
        <v>3995</v>
      </c>
      <c r="J23" s="221"/>
      <c r="K23" s="221" t="s">
        <v>397</v>
      </c>
      <c r="L23" s="221"/>
      <c r="M23" s="221"/>
      <c r="N23" s="221"/>
      <c r="O23" s="221"/>
      <c r="P23" s="221"/>
      <c r="Q23" s="221"/>
      <c r="R23" s="221" t="s">
        <v>223</v>
      </c>
      <c r="S23" s="221" t="s">
        <v>1294</v>
      </c>
      <c r="T23" s="221"/>
      <c r="U23" s="221"/>
      <c r="V23" s="221"/>
      <c r="W23" s="221"/>
      <c r="X23" s="221"/>
      <c r="Y23" s="221"/>
      <c r="Z23" s="221"/>
      <c r="AA23" s="221"/>
      <c r="AB23" s="221"/>
      <c r="AC23" s="221" t="s">
        <v>95</v>
      </c>
      <c r="AD23" s="221" t="s">
        <v>3996</v>
      </c>
    </row>
    <row r="24" spans="1:30" s="19" customFormat="1" ht="20.25" customHeight="1">
      <c r="A24" s="221" t="s">
        <v>3802</v>
      </c>
      <c r="B24" s="226" t="s">
        <v>3988</v>
      </c>
      <c r="C24" s="221" t="s">
        <v>3997</v>
      </c>
      <c r="D24" s="221" t="s">
        <v>3998</v>
      </c>
      <c r="E24" s="221" t="s">
        <v>3999</v>
      </c>
      <c r="F24" s="221" t="s">
        <v>4000</v>
      </c>
      <c r="G24" s="221" t="s">
        <v>4001</v>
      </c>
      <c r="H24" s="221" t="s">
        <v>4002</v>
      </c>
      <c r="I24" s="221" t="s">
        <v>4003</v>
      </c>
      <c r="J24" s="221"/>
      <c r="K24" s="221" t="s">
        <v>4004</v>
      </c>
      <c r="L24" s="221"/>
      <c r="M24" s="221"/>
      <c r="N24" s="221"/>
      <c r="O24" s="221"/>
      <c r="P24" s="221"/>
      <c r="Q24" s="221"/>
      <c r="R24" s="221" t="s">
        <v>238</v>
      </c>
      <c r="S24" s="221" t="s">
        <v>1294</v>
      </c>
      <c r="T24" s="221" t="s">
        <v>1295</v>
      </c>
      <c r="U24" s="221"/>
      <c r="V24" s="221"/>
      <c r="W24" s="221"/>
      <c r="X24" s="221"/>
      <c r="Y24" s="221"/>
      <c r="Z24" s="221"/>
      <c r="AA24" s="221"/>
      <c r="AB24" s="221"/>
      <c r="AC24" s="221" t="s">
        <v>95</v>
      </c>
      <c r="AD24" s="221" t="s">
        <v>3852</v>
      </c>
    </row>
    <row r="25" spans="1:30" s="19" customFormat="1" ht="20.25" customHeight="1">
      <c r="A25" s="221" t="s">
        <v>3791</v>
      </c>
      <c r="B25" s="226" t="s">
        <v>3988</v>
      </c>
      <c r="C25" s="221" t="s">
        <v>4005</v>
      </c>
      <c r="D25" s="221" t="s">
        <v>4006</v>
      </c>
      <c r="E25" s="221" t="s">
        <v>4007</v>
      </c>
      <c r="F25" s="221" t="s">
        <v>4008</v>
      </c>
      <c r="G25" s="221" t="s">
        <v>4009</v>
      </c>
      <c r="H25" s="221" t="s">
        <v>4010</v>
      </c>
      <c r="I25" s="221" t="s">
        <v>4011</v>
      </c>
      <c r="J25" s="221"/>
      <c r="K25" s="221" t="s">
        <v>4012</v>
      </c>
      <c r="L25" s="221"/>
      <c r="M25" s="221"/>
      <c r="N25" s="221"/>
      <c r="O25" s="221"/>
      <c r="P25" s="221"/>
      <c r="Q25" s="221"/>
      <c r="R25" s="221" t="s">
        <v>238</v>
      </c>
      <c r="S25" s="221" t="s">
        <v>1294</v>
      </c>
      <c r="T25" s="221"/>
      <c r="U25" s="221"/>
      <c r="V25" s="221"/>
      <c r="W25" s="221"/>
      <c r="X25" s="221"/>
      <c r="Y25" s="221"/>
      <c r="Z25" s="221"/>
      <c r="AA25" s="221"/>
      <c r="AB25" s="221"/>
      <c r="AC25" s="221" t="s">
        <v>95</v>
      </c>
      <c r="AD25" s="221" t="s">
        <v>4013</v>
      </c>
    </row>
    <row r="26" spans="1:30" s="19" customFormat="1" ht="20.25" customHeight="1">
      <c r="A26" s="221" t="s">
        <v>3802</v>
      </c>
      <c r="B26" s="226" t="s">
        <v>805</v>
      </c>
      <c r="C26" s="221" t="s">
        <v>4014</v>
      </c>
      <c r="D26" s="221" t="s">
        <v>4015</v>
      </c>
      <c r="E26" s="221" t="s">
        <v>4016</v>
      </c>
      <c r="F26" s="221" t="s">
        <v>4017</v>
      </c>
      <c r="G26" s="221" t="s">
        <v>4018</v>
      </c>
      <c r="H26" s="221" t="s">
        <v>4019</v>
      </c>
      <c r="I26" s="221" t="s">
        <v>4020</v>
      </c>
      <c r="J26" s="24" t="s">
        <v>4021</v>
      </c>
      <c r="K26" s="221" t="s">
        <v>4022</v>
      </c>
      <c r="L26" s="221" t="s">
        <v>4023</v>
      </c>
      <c r="M26" s="221"/>
      <c r="N26" s="221"/>
      <c r="O26" s="221"/>
      <c r="P26" s="221"/>
      <c r="Q26" s="221"/>
      <c r="R26" s="221" t="s">
        <v>1027</v>
      </c>
      <c r="S26" s="221" t="s">
        <v>1026</v>
      </c>
      <c r="T26" s="221" t="s">
        <v>99</v>
      </c>
      <c r="U26" s="221"/>
      <c r="V26" s="221"/>
      <c r="W26" s="221"/>
      <c r="X26" s="221"/>
      <c r="Y26" s="221"/>
      <c r="Z26" s="221"/>
      <c r="AA26" s="221"/>
      <c r="AB26" s="221"/>
      <c r="AC26" s="221" t="s">
        <v>3</v>
      </c>
      <c r="AD26" s="221" t="s">
        <v>4024</v>
      </c>
    </row>
    <row r="27" spans="1:30" s="19" customFormat="1" ht="20.25" customHeight="1">
      <c r="A27" s="221" t="s">
        <v>3791</v>
      </c>
      <c r="B27" s="226" t="s">
        <v>851</v>
      </c>
      <c r="C27" s="221" t="s">
        <v>4025</v>
      </c>
      <c r="D27" s="221" t="s">
        <v>4026</v>
      </c>
      <c r="E27" s="221" t="s">
        <v>4027</v>
      </c>
      <c r="F27" s="221" t="s">
        <v>4028</v>
      </c>
      <c r="G27" s="221" t="s">
        <v>4029</v>
      </c>
      <c r="H27" s="221" t="s">
        <v>4030</v>
      </c>
      <c r="I27" s="221" t="s">
        <v>4031</v>
      </c>
      <c r="J27" s="221" t="s">
        <v>4032</v>
      </c>
      <c r="K27" s="221" t="s">
        <v>4033</v>
      </c>
      <c r="L27" s="221" t="s">
        <v>3927</v>
      </c>
      <c r="M27" s="221" t="s">
        <v>4034</v>
      </c>
      <c r="N27" s="221"/>
      <c r="O27" s="221" t="s">
        <v>96</v>
      </c>
      <c r="P27" s="221"/>
      <c r="Q27" s="221"/>
      <c r="R27" s="221" t="s">
        <v>1059</v>
      </c>
      <c r="S27" s="221" t="s">
        <v>3831</v>
      </c>
      <c r="T27" s="221" t="s">
        <v>1131</v>
      </c>
      <c r="U27" s="221"/>
      <c r="V27" s="221"/>
      <c r="W27" s="221"/>
      <c r="X27" s="221"/>
      <c r="Y27" s="221"/>
      <c r="Z27" s="221"/>
      <c r="AA27" s="221"/>
      <c r="AB27" s="221"/>
      <c r="AC27" s="221" t="s">
        <v>95</v>
      </c>
      <c r="AD27" s="221" t="s">
        <v>3833</v>
      </c>
    </row>
    <row r="28" spans="1:30" s="19" customFormat="1" ht="20.25" customHeight="1">
      <c r="A28" s="221" t="s">
        <v>3802</v>
      </c>
      <c r="B28" s="226" t="s">
        <v>4035</v>
      </c>
      <c r="C28" s="221" t="s">
        <v>4036</v>
      </c>
      <c r="D28" s="221" t="s">
        <v>4037</v>
      </c>
      <c r="E28" s="221" t="s">
        <v>4038</v>
      </c>
      <c r="F28" s="221" t="s">
        <v>4039</v>
      </c>
      <c r="G28" s="221" t="s">
        <v>4040</v>
      </c>
      <c r="H28" s="221" t="s">
        <v>4041</v>
      </c>
      <c r="I28" s="221" t="s">
        <v>4042</v>
      </c>
      <c r="J28" s="221" t="s">
        <v>4043</v>
      </c>
      <c r="K28" s="221" t="s">
        <v>4044</v>
      </c>
      <c r="L28" s="221" t="s">
        <v>4045</v>
      </c>
      <c r="M28" s="221"/>
      <c r="N28" s="221"/>
      <c r="O28" s="221"/>
      <c r="P28" s="221"/>
      <c r="Q28" s="221"/>
      <c r="R28" s="221" t="s">
        <v>223</v>
      </c>
      <c r="S28" s="221" t="s">
        <v>2234</v>
      </c>
      <c r="T28" s="221" t="s">
        <v>1092</v>
      </c>
      <c r="U28" s="221"/>
      <c r="V28" s="221"/>
      <c r="W28" s="221"/>
      <c r="X28" s="221"/>
      <c r="Y28" s="221"/>
      <c r="Z28" s="221"/>
      <c r="AA28" s="221"/>
      <c r="AB28" s="221"/>
      <c r="AC28" s="221" t="s">
        <v>95</v>
      </c>
      <c r="AD28" s="221" t="s">
        <v>4046</v>
      </c>
    </row>
    <row r="29" spans="1:30" s="19" customFormat="1" ht="20.25" customHeight="1">
      <c r="A29" s="221" t="s">
        <v>3791</v>
      </c>
      <c r="B29" s="226" t="s">
        <v>4035</v>
      </c>
      <c r="C29" s="221" t="s">
        <v>4047</v>
      </c>
      <c r="D29" s="221" t="s">
        <v>4048</v>
      </c>
      <c r="E29" s="221" t="s">
        <v>4049</v>
      </c>
      <c r="F29" s="221" t="s">
        <v>4050</v>
      </c>
      <c r="G29" s="221" t="s">
        <v>4051</v>
      </c>
      <c r="H29" s="221" t="s">
        <v>4052</v>
      </c>
      <c r="I29" s="221" t="s">
        <v>4011</v>
      </c>
      <c r="J29" s="221"/>
      <c r="K29" s="221" t="s">
        <v>4053</v>
      </c>
      <c r="L29" s="221"/>
      <c r="M29" s="221"/>
      <c r="N29" s="221"/>
      <c r="O29" s="221"/>
      <c r="P29" s="221"/>
      <c r="Q29" s="221"/>
      <c r="R29" s="221" t="s">
        <v>238</v>
      </c>
      <c r="S29" s="221" t="s">
        <v>1294</v>
      </c>
      <c r="T29" s="221"/>
      <c r="U29" s="221"/>
      <c r="V29" s="221"/>
      <c r="W29" s="221"/>
      <c r="X29" s="221"/>
      <c r="Y29" s="221"/>
      <c r="Z29" s="221"/>
      <c r="AA29" s="221"/>
      <c r="AB29" s="221"/>
      <c r="AC29" s="221" t="s">
        <v>95</v>
      </c>
      <c r="AD29" s="221" t="s">
        <v>4013</v>
      </c>
    </row>
    <row r="30" spans="1:30" s="19" customFormat="1" ht="20.25" customHeight="1">
      <c r="A30" s="221" t="s">
        <v>3802</v>
      </c>
      <c r="B30" s="226" t="s">
        <v>4054</v>
      </c>
      <c r="C30" s="221" t="s">
        <v>4055</v>
      </c>
      <c r="D30" s="221" t="s">
        <v>4056</v>
      </c>
      <c r="E30" s="221" t="s">
        <v>4057</v>
      </c>
      <c r="F30" s="221" t="s">
        <v>4058</v>
      </c>
      <c r="G30" s="221" t="s">
        <v>4059</v>
      </c>
      <c r="H30" s="221" t="s">
        <v>4060</v>
      </c>
      <c r="I30" s="221" t="s">
        <v>4061</v>
      </c>
      <c r="J30" s="221" t="s">
        <v>4062</v>
      </c>
      <c r="K30" s="221" t="s">
        <v>4063</v>
      </c>
      <c r="L30" s="221" t="s">
        <v>4064</v>
      </c>
      <c r="M30" s="221" t="s">
        <v>4065</v>
      </c>
      <c r="N30" s="221"/>
      <c r="O30" s="221"/>
      <c r="P30" s="221"/>
      <c r="Q30" s="221"/>
      <c r="R30" s="221" t="s">
        <v>238</v>
      </c>
      <c r="S30" s="221" t="s">
        <v>3831</v>
      </c>
      <c r="T30" s="221" t="s">
        <v>1092</v>
      </c>
      <c r="U30" s="221"/>
      <c r="V30" s="221"/>
      <c r="W30" s="221"/>
      <c r="X30" s="221"/>
      <c r="Y30" s="221"/>
      <c r="Z30" s="221"/>
      <c r="AA30" s="221"/>
      <c r="AB30" s="221"/>
      <c r="AC30" s="221" t="s">
        <v>3</v>
      </c>
      <c r="AD30" s="221" t="s">
        <v>4066</v>
      </c>
    </row>
    <row r="31" spans="1:30" s="19" customFormat="1" ht="20.25" customHeight="1">
      <c r="A31" s="221" t="s">
        <v>3791</v>
      </c>
      <c r="B31" s="226" t="s">
        <v>4035</v>
      </c>
      <c r="C31" s="221" t="s">
        <v>4067</v>
      </c>
      <c r="D31" s="221" t="s">
        <v>4068</v>
      </c>
      <c r="E31" s="221" t="s">
        <v>4069</v>
      </c>
      <c r="F31" s="221" t="s">
        <v>4070</v>
      </c>
      <c r="G31" s="221" t="s">
        <v>4071</v>
      </c>
      <c r="H31" s="221" t="s">
        <v>4072</v>
      </c>
      <c r="I31" s="221" t="s">
        <v>4011</v>
      </c>
      <c r="J31" s="221" t="s">
        <v>4073</v>
      </c>
      <c r="K31" s="221" t="s">
        <v>4074</v>
      </c>
      <c r="L31" s="221" t="s">
        <v>4075</v>
      </c>
      <c r="M31" s="221"/>
      <c r="N31" s="221"/>
      <c r="O31" s="221"/>
      <c r="P31" s="221"/>
      <c r="Q31" s="221"/>
      <c r="R31" s="221" t="s">
        <v>238</v>
      </c>
      <c r="S31" s="221" t="s">
        <v>1294</v>
      </c>
      <c r="T31" s="221"/>
      <c r="U31" s="221"/>
      <c r="V31" s="221"/>
      <c r="W31" s="221"/>
      <c r="X31" s="221"/>
      <c r="Y31" s="221"/>
      <c r="Z31" s="221"/>
      <c r="AA31" s="221"/>
      <c r="AB31" s="221"/>
      <c r="AC31" s="221" t="s">
        <v>95</v>
      </c>
      <c r="AD31" s="221" t="s">
        <v>3852</v>
      </c>
    </row>
    <row r="32" spans="1:30" s="97" customFormat="1" ht="20.25" customHeight="1">
      <c r="A32" s="284" t="s">
        <v>4076</v>
      </c>
      <c r="B32" s="284" t="s">
        <v>4035</v>
      </c>
      <c r="C32" s="284" t="s">
        <v>4077</v>
      </c>
      <c r="D32" s="284" t="s">
        <v>4078</v>
      </c>
      <c r="E32" s="284" t="s">
        <v>4079</v>
      </c>
      <c r="F32" s="284" t="s">
        <v>4080</v>
      </c>
      <c r="G32" s="284" t="s">
        <v>4081</v>
      </c>
      <c r="H32" s="284" t="s">
        <v>4082</v>
      </c>
      <c r="I32" s="285" t="s">
        <v>4083</v>
      </c>
      <c r="J32" s="284" t="s">
        <v>4084</v>
      </c>
      <c r="K32" s="285" t="s">
        <v>4085</v>
      </c>
      <c r="L32" s="284" t="s">
        <v>4086</v>
      </c>
      <c r="M32" s="284"/>
      <c r="N32" s="284"/>
      <c r="O32" s="284"/>
      <c r="P32" s="284"/>
      <c r="Q32" s="284"/>
      <c r="R32" s="284" t="s">
        <v>223</v>
      </c>
      <c r="S32" s="284" t="s">
        <v>1432</v>
      </c>
      <c r="T32" s="284"/>
      <c r="U32" s="284"/>
      <c r="V32" s="284"/>
      <c r="W32" s="284"/>
      <c r="X32" s="284"/>
      <c r="Y32" s="284" t="s">
        <v>95</v>
      </c>
      <c r="Z32" s="285" t="s">
        <v>4087</v>
      </c>
      <c r="AA32" s="284" t="s">
        <v>95</v>
      </c>
      <c r="AB32" s="285" t="s">
        <v>4087</v>
      </c>
      <c r="AC32" s="284" t="s">
        <v>95</v>
      </c>
      <c r="AD32" s="284" t="s">
        <v>4088</v>
      </c>
    </row>
    <row r="33" spans="1:30" s="97" customFormat="1" ht="20.25" customHeight="1">
      <c r="A33" s="284" t="s">
        <v>3802</v>
      </c>
      <c r="B33" s="284" t="s">
        <v>892</v>
      </c>
      <c r="C33" s="284" t="s">
        <v>4089</v>
      </c>
      <c r="D33" s="284" t="s">
        <v>4090</v>
      </c>
      <c r="E33" s="284" t="s">
        <v>4091</v>
      </c>
      <c r="F33" s="284" t="s">
        <v>4092</v>
      </c>
      <c r="G33" s="284" t="s">
        <v>4093</v>
      </c>
      <c r="H33" s="284" t="s">
        <v>4094</v>
      </c>
      <c r="I33" s="284" t="s">
        <v>4095</v>
      </c>
      <c r="J33" s="284" t="s">
        <v>4096</v>
      </c>
      <c r="K33" s="284" t="s">
        <v>4097</v>
      </c>
      <c r="L33" s="284" t="s">
        <v>4098</v>
      </c>
      <c r="M33" s="284"/>
      <c r="N33" s="284" t="s">
        <v>95</v>
      </c>
      <c r="O33" s="284" t="s">
        <v>95</v>
      </c>
      <c r="P33" s="284"/>
      <c r="Q33" s="284"/>
      <c r="R33" s="284" t="s">
        <v>223</v>
      </c>
      <c r="S33" s="284" t="s">
        <v>2234</v>
      </c>
      <c r="T33" s="284" t="s">
        <v>99</v>
      </c>
      <c r="U33" s="284"/>
      <c r="V33" s="284"/>
      <c r="W33" s="284"/>
      <c r="X33" s="284"/>
      <c r="Y33" s="284"/>
      <c r="Z33" s="284"/>
      <c r="AA33" s="284"/>
      <c r="AB33" s="284"/>
      <c r="AC33" s="284" t="s">
        <v>95</v>
      </c>
      <c r="AD33" s="284" t="s">
        <v>4099</v>
      </c>
    </row>
    <row r="34" spans="1:30" s="97" customFormat="1" ht="20.25" customHeight="1">
      <c r="A34" s="284" t="s">
        <v>3791</v>
      </c>
      <c r="B34" s="284" t="s">
        <v>892</v>
      </c>
      <c r="C34" s="284" t="s">
        <v>4100</v>
      </c>
      <c r="D34" s="284" t="s">
        <v>4101</v>
      </c>
      <c r="E34" s="284" t="s">
        <v>4102</v>
      </c>
      <c r="F34" s="284" t="s">
        <v>4103</v>
      </c>
      <c r="G34" s="284" t="s">
        <v>4104</v>
      </c>
      <c r="H34" s="284" t="s">
        <v>4105</v>
      </c>
      <c r="I34" s="284" t="s">
        <v>4106</v>
      </c>
      <c r="J34" s="284" t="s">
        <v>4107</v>
      </c>
      <c r="K34" s="284" t="s">
        <v>3861</v>
      </c>
      <c r="L34" s="284"/>
      <c r="M34" s="284"/>
      <c r="N34" s="284"/>
      <c r="O34" s="284"/>
      <c r="P34" s="284"/>
      <c r="Q34" s="284"/>
      <c r="R34" s="284" t="s">
        <v>238</v>
      </c>
      <c r="S34" s="284" t="s">
        <v>1294</v>
      </c>
      <c r="T34" s="284"/>
      <c r="U34" s="284"/>
      <c r="V34" s="284"/>
      <c r="W34" s="284"/>
      <c r="X34" s="284"/>
      <c r="Y34" s="284"/>
      <c r="Z34" s="284"/>
      <c r="AA34" s="284"/>
      <c r="AB34" s="284"/>
      <c r="AC34" s="284" t="s">
        <v>95</v>
      </c>
      <c r="AD34" s="284" t="s">
        <v>4108</v>
      </c>
    </row>
    <row r="35" spans="1:30" s="97" customFormat="1" ht="20.25" customHeight="1">
      <c r="A35" s="284" t="s">
        <v>3791</v>
      </c>
      <c r="B35" s="284" t="s">
        <v>892</v>
      </c>
      <c r="C35" s="284" t="s">
        <v>4109</v>
      </c>
      <c r="D35" s="284" t="s">
        <v>4110</v>
      </c>
      <c r="E35" s="284" t="s">
        <v>4111</v>
      </c>
      <c r="F35" s="284" t="s">
        <v>4112</v>
      </c>
      <c r="G35" s="284" t="s">
        <v>4113</v>
      </c>
      <c r="H35" s="284" t="s">
        <v>4114</v>
      </c>
      <c r="I35" s="284" t="s">
        <v>4115</v>
      </c>
      <c r="J35" s="284"/>
      <c r="K35" s="284" t="s">
        <v>1260</v>
      </c>
      <c r="L35" s="284"/>
      <c r="M35" s="284"/>
      <c r="N35" s="284"/>
      <c r="O35" s="284"/>
      <c r="P35" s="284"/>
      <c r="Q35" s="284"/>
      <c r="R35" s="284" t="s">
        <v>238</v>
      </c>
      <c r="S35" s="284" t="s">
        <v>1241</v>
      </c>
      <c r="T35" s="284"/>
      <c r="U35" s="284"/>
      <c r="V35" s="284"/>
      <c r="W35" s="284"/>
      <c r="X35" s="284"/>
      <c r="Y35" s="284"/>
      <c r="Z35" s="284"/>
      <c r="AA35" s="284"/>
      <c r="AB35" s="284"/>
      <c r="AC35" s="284" t="s">
        <v>95</v>
      </c>
      <c r="AD35" s="284" t="s">
        <v>3833</v>
      </c>
    </row>
    <row r="36" spans="1:30" s="97" customFormat="1" ht="20.25" customHeight="1">
      <c r="A36" s="284" t="s">
        <v>3802</v>
      </c>
      <c r="B36" s="284" t="s">
        <v>927</v>
      </c>
      <c r="C36" s="284" t="s">
        <v>4116</v>
      </c>
      <c r="D36" s="284" t="s">
        <v>4117</v>
      </c>
      <c r="E36" s="284" t="s">
        <v>4118</v>
      </c>
      <c r="F36" s="284" t="s">
        <v>4119</v>
      </c>
      <c r="G36" s="284" t="s">
        <v>4120</v>
      </c>
      <c r="H36" s="284" t="s">
        <v>4121</v>
      </c>
      <c r="I36" s="284" t="s">
        <v>2461</v>
      </c>
      <c r="J36" s="284" t="s">
        <v>4122</v>
      </c>
      <c r="K36" s="284" t="s">
        <v>4123</v>
      </c>
      <c r="L36" s="284" t="s">
        <v>4075</v>
      </c>
      <c r="M36" s="284"/>
      <c r="N36" s="284" t="s">
        <v>3</v>
      </c>
      <c r="O36" s="284" t="s">
        <v>95</v>
      </c>
      <c r="P36" s="284"/>
      <c r="Q36" s="284"/>
      <c r="R36" s="284" t="s">
        <v>223</v>
      </c>
      <c r="S36" s="284" t="s">
        <v>2234</v>
      </c>
      <c r="T36" s="284" t="s">
        <v>1092</v>
      </c>
      <c r="U36" s="284"/>
      <c r="V36" s="284"/>
      <c r="W36" s="284"/>
      <c r="X36" s="284"/>
      <c r="Y36" s="284"/>
      <c r="Z36" s="284"/>
      <c r="AA36" s="284"/>
      <c r="AB36" s="284"/>
      <c r="AC36" s="284" t="s">
        <v>95</v>
      </c>
      <c r="AD36" s="284" t="s">
        <v>3801</v>
      </c>
    </row>
    <row r="37" spans="1:30" s="97" customFormat="1" ht="20.25" customHeight="1">
      <c r="A37" s="284" t="s">
        <v>3791</v>
      </c>
      <c r="B37" s="284" t="s">
        <v>955</v>
      </c>
      <c r="C37" s="284" t="s">
        <v>4124</v>
      </c>
      <c r="D37" s="284" t="s">
        <v>4125</v>
      </c>
      <c r="E37" s="284" t="s">
        <v>4126</v>
      </c>
      <c r="F37" s="284" t="s">
        <v>4127</v>
      </c>
      <c r="G37" s="284" t="s">
        <v>4128</v>
      </c>
      <c r="H37" s="284" t="s">
        <v>4129</v>
      </c>
      <c r="I37" s="284" t="s">
        <v>4130</v>
      </c>
      <c r="J37" s="284" t="s">
        <v>4131</v>
      </c>
      <c r="K37" s="284" t="s">
        <v>4132</v>
      </c>
      <c r="L37" s="284" t="s">
        <v>3927</v>
      </c>
      <c r="M37" s="284"/>
      <c r="N37" s="284" t="s">
        <v>3</v>
      </c>
      <c r="O37" s="284" t="s">
        <v>95</v>
      </c>
      <c r="P37" s="284"/>
      <c r="Q37" s="284"/>
      <c r="R37" s="284" t="s">
        <v>238</v>
      </c>
      <c r="S37" s="284" t="s">
        <v>2234</v>
      </c>
      <c r="T37" s="284" t="s">
        <v>1092</v>
      </c>
      <c r="U37" s="284"/>
      <c r="V37" s="284"/>
      <c r="W37" s="284"/>
      <c r="X37" s="284"/>
      <c r="Y37" s="284"/>
      <c r="Z37" s="284"/>
      <c r="AA37" s="284"/>
      <c r="AB37" s="284"/>
      <c r="AC37" s="284" t="s">
        <v>95</v>
      </c>
      <c r="AD37" s="284" t="s">
        <v>4133</v>
      </c>
    </row>
    <row r="38" spans="1:30" s="19" customFormat="1" ht="20.25" customHeight="1">
      <c r="A38" s="221" t="s">
        <v>3802</v>
      </c>
      <c r="B38" s="226" t="s">
        <v>955</v>
      </c>
      <c r="C38" s="221" t="s">
        <v>4134</v>
      </c>
      <c r="D38" s="221" t="s">
        <v>4135</v>
      </c>
      <c r="E38" s="221" t="s">
        <v>4136</v>
      </c>
      <c r="F38" s="221" t="s">
        <v>4137</v>
      </c>
      <c r="G38" s="221" t="s">
        <v>4138</v>
      </c>
      <c r="H38" s="221" t="s">
        <v>4139</v>
      </c>
      <c r="I38" s="221" t="s">
        <v>4140</v>
      </c>
      <c r="J38" s="221" t="s">
        <v>4141</v>
      </c>
      <c r="K38" s="221" t="s">
        <v>2006</v>
      </c>
      <c r="L38" s="221" t="s">
        <v>4142</v>
      </c>
      <c r="M38" s="221"/>
      <c r="N38" s="221"/>
      <c r="O38" s="221"/>
      <c r="P38" s="221"/>
      <c r="Q38" s="221"/>
      <c r="R38" s="221" t="s">
        <v>238</v>
      </c>
      <c r="S38" s="221" t="s">
        <v>1294</v>
      </c>
      <c r="T38" s="221"/>
      <c r="U38" s="221"/>
      <c r="V38" s="221"/>
      <c r="W38" s="221"/>
      <c r="X38" s="221"/>
      <c r="Y38" s="221"/>
      <c r="Z38" s="221"/>
      <c r="AA38" s="221"/>
      <c r="AB38" s="221"/>
      <c r="AC38" s="221" t="s">
        <v>95</v>
      </c>
      <c r="AD38" s="221" t="s">
        <v>3852</v>
      </c>
    </row>
    <row r="39" spans="1:30" s="19" customFormat="1" ht="20.25" customHeight="1">
      <c r="A39" s="221" t="s">
        <v>3791</v>
      </c>
      <c r="B39" s="226" t="s">
        <v>980</v>
      </c>
      <c r="C39" s="221" t="s">
        <v>4143</v>
      </c>
      <c r="D39" s="221" t="s">
        <v>4144</v>
      </c>
      <c r="E39" s="221" t="s">
        <v>4145</v>
      </c>
      <c r="F39" s="221" t="s">
        <v>4146</v>
      </c>
      <c r="G39" s="221" t="s">
        <v>4147</v>
      </c>
      <c r="H39" s="221" t="s">
        <v>4148</v>
      </c>
      <c r="I39" s="221" t="s">
        <v>4149</v>
      </c>
      <c r="J39" s="221" t="s">
        <v>4150</v>
      </c>
      <c r="K39" s="221" t="s">
        <v>4151</v>
      </c>
      <c r="L39" s="221" t="s">
        <v>3927</v>
      </c>
      <c r="M39" s="221"/>
      <c r="N39" s="221" t="s">
        <v>96</v>
      </c>
      <c r="O39" s="221" t="s">
        <v>95</v>
      </c>
      <c r="P39" s="221"/>
      <c r="Q39" s="221"/>
      <c r="R39" s="221" t="s">
        <v>238</v>
      </c>
      <c r="S39" s="221" t="s">
        <v>2234</v>
      </c>
      <c r="T39" s="221" t="s">
        <v>1092</v>
      </c>
      <c r="U39" s="221"/>
      <c r="V39" s="221"/>
      <c r="W39" s="221"/>
      <c r="X39" s="221"/>
      <c r="Y39" s="221"/>
      <c r="Z39" s="221"/>
      <c r="AA39" s="221"/>
      <c r="AB39" s="221"/>
      <c r="AC39" s="221" t="s">
        <v>95</v>
      </c>
      <c r="AD39" s="221" t="s">
        <v>3801</v>
      </c>
    </row>
    <row r="40" spans="1:30" s="19" customFormat="1" ht="20.25" customHeight="1">
      <c r="A40" s="221" t="s">
        <v>3802</v>
      </c>
      <c r="B40" s="226" t="s">
        <v>980</v>
      </c>
      <c r="C40" s="221" t="s">
        <v>4152</v>
      </c>
      <c r="D40" s="221" t="s">
        <v>4153</v>
      </c>
      <c r="E40" s="221" t="s">
        <v>4154</v>
      </c>
      <c r="F40" s="221" t="s">
        <v>4155</v>
      </c>
      <c r="G40" s="221" t="s">
        <v>4156</v>
      </c>
      <c r="H40" s="221" t="s">
        <v>4157</v>
      </c>
      <c r="I40" s="221" t="s">
        <v>4158</v>
      </c>
      <c r="J40" s="221" t="s">
        <v>4159</v>
      </c>
      <c r="K40" s="221" t="s">
        <v>4160</v>
      </c>
      <c r="L40" s="221" t="s">
        <v>4161</v>
      </c>
      <c r="M40" s="221"/>
      <c r="N40" s="221" t="s">
        <v>96</v>
      </c>
      <c r="O40" s="221"/>
      <c r="P40" s="221"/>
      <c r="Q40" s="221"/>
      <c r="R40" s="221" t="s">
        <v>238</v>
      </c>
      <c r="S40" s="221" t="s">
        <v>3831</v>
      </c>
      <c r="T40" s="221" t="s">
        <v>4162</v>
      </c>
      <c r="U40" s="221"/>
      <c r="V40" s="221"/>
      <c r="W40" s="221"/>
      <c r="X40" s="221"/>
      <c r="Y40" s="221"/>
      <c r="Z40" s="221"/>
      <c r="AA40" s="221"/>
      <c r="AB40" s="221"/>
      <c r="AC40" s="221" t="s">
        <v>95</v>
      </c>
      <c r="AD40" s="221" t="s">
        <v>4163</v>
      </c>
    </row>
    <row r="41" spans="1:30" s="19" customFormat="1" ht="20.25" customHeight="1">
      <c r="A41" s="221" t="s">
        <v>3791</v>
      </c>
      <c r="B41" s="226" t="s">
        <v>980</v>
      </c>
      <c r="C41" s="221" t="s">
        <v>4164</v>
      </c>
      <c r="D41" s="221" t="s">
        <v>4165</v>
      </c>
      <c r="E41" s="221" t="s">
        <v>4154</v>
      </c>
      <c r="F41" s="221" t="s">
        <v>4166</v>
      </c>
      <c r="G41" s="221" t="s">
        <v>4167</v>
      </c>
      <c r="H41" s="221" t="s">
        <v>4168</v>
      </c>
      <c r="I41" s="221" t="s">
        <v>4169</v>
      </c>
      <c r="J41" s="221" t="s">
        <v>4170</v>
      </c>
      <c r="K41" s="221" t="s">
        <v>4171</v>
      </c>
      <c r="L41" s="221" t="s">
        <v>4161</v>
      </c>
      <c r="M41" s="221"/>
      <c r="N41" s="221"/>
      <c r="O41" s="221"/>
      <c r="P41" s="221"/>
      <c r="Q41" s="221"/>
      <c r="R41" s="221" t="s">
        <v>238</v>
      </c>
      <c r="S41" s="221" t="s">
        <v>1294</v>
      </c>
      <c r="T41" s="221"/>
      <c r="U41" s="221"/>
      <c r="V41" s="221"/>
      <c r="W41" s="221"/>
      <c r="X41" s="221"/>
      <c r="Y41" s="221"/>
      <c r="Z41" s="221"/>
      <c r="AA41" s="221"/>
      <c r="AB41" s="221"/>
      <c r="AC41" s="221" t="s">
        <v>95</v>
      </c>
      <c r="AD41" s="221" t="s">
        <v>3852</v>
      </c>
    </row>
    <row r="42" spans="1:30" s="19" customFormat="1" ht="20.25" customHeight="1">
      <c r="A42" s="221" t="s">
        <v>3802</v>
      </c>
      <c r="B42" s="226" t="s">
        <v>980</v>
      </c>
      <c r="C42" s="221" t="s">
        <v>4172</v>
      </c>
      <c r="D42" s="221" t="s">
        <v>4173</v>
      </c>
      <c r="E42" s="221" t="s">
        <v>4174</v>
      </c>
      <c r="F42" s="221" t="s">
        <v>4175</v>
      </c>
      <c r="G42" s="221" t="s">
        <v>4176</v>
      </c>
      <c r="H42" s="221" t="s">
        <v>4177</v>
      </c>
      <c r="I42" s="221" t="s">
        <v>4178</v>
      </c>
      <c r="J42" s="221"/>
      <c r="K42" s="221" t="s">
        <v>3917</v>
      </c>
      <c r="L42" s="221"/>
      <c r="M42" s="221"/>
      <c r="N42" s="221"/>
      <c r="O42" s="221"/>
      <c r="P42" s="221"/>
      <c r="Q42" s="221"/>
      <c r="R42" s="221" t="s">
        <v>238</v>
      </c>
      <c r="S42" s="221" t="s">
        <v>1241</v>
      </c>
      <c r="T42" s="221"/>
      <c r="U42" s="221"/>
      <c r="V42" s="221"/>
      <c r="W42" s="221"/>
      <c r="X42" s="221"/>
      <c r="Y42" s="221"/>
      <c r="Z42" s="221"/>
      <c r="AA42" s="221"/>
      <c r="AB42" s="221"/>
      <c r="AC42" s="221" t="s">
        <v>95</v>
      </c>
      <c r="AD42" s="221" t="s">
        <v>4179</v>
      </c>
    </row>
    <row r="43" spans="1:30" s="116" customFormat="1" ht="20.25" customHeight="1">
      <c r="A43" s="226" t="s">
        <v>4076</v>
      </c>
      <c r="B43" s="226" t="s">
        <v>4180</v>
      </c>
      <c r="C43" s="226" t="s">
        <v>4181</v>
      </c>
      <c r="D43" s="226" t="s">
        <v>4182</v>
      </c>
      <c r="E43" s="226" t="s">
        <v>4183</v>
      </c>
      <c r="F43" s="226" t="s">
        <v>4184</v>
      </c>
      <c r="G43" s="226" t="s">
        <v>4185</v>
      </c>
      <c r="H43" s="226" t="s">
        <v>4186</v>
      </c>
      <c r="I43" s="226" t="s">
        <v>4187</v>
      </c>
      <c r="J43" s="226" t="s">
        <v>4188</v>
      </c>
      <c r="K43" s="226" t="s">
        <v>4189</v>
      </c>
      <c r="L43" s="226" t="s">
        <v>4190</v>
      </c>
      <c r="M43" s="226" t="s">
        <v>4191</v>
      </c>
      <c r="N43" s="226" t="s">
        <v>95</v>
      </c>
      <c r="O43" s="226"/>
      <c r="P43" s="226"/>
      <c r="Q43" s="226"/>
      <c r="R43" s="226" t="s">
        <v>223</v>
      </c>
      <c r="S43" s="226" t="s">
        <v>98</v>
      </c>
      <c r="T43" s="226" t="s">
        <v>99</v>
      </c>
      <c r="U43" s="226"/>
      <c r="V43" s="226"/>
      <c r="W43" s="226"/>
      <c r="X43" s="226"/>
      <c r="Y43" s="226"/>
      <c r="Z43" s="226"/>
      <c r="AA43" s="226"/>
      <c r="AB43" s="226"/>
      <c r="AC43" s="226"/>
      <c r="AD43" s="226"/>
    </row>
    <row r="44" spans="1:30" s="19" customFormat="1" ht="20.25" customHeight="1">
      <c r="A44" s="221" t="s">
        <v>3791</v>
      </c>
      <c r="B44" s="226" t="s">
        <v>997</v>
      </c>
      <c r="C44" s="221" t="s">
        <v>4192</v>
      </c>
      <c r="D44" s="221" t="s">
        <v>4193</v>
      </c>
      <c r="E44" s="221" t="s">
        <v>4194</v>
      </c>
      <c r="F44" s="221" t="s">
        <v>4195</v>
      </c>
      <c r="G44" s="221" t="s">
        <v>4196</v>
      </c>
      <c r="H44" s="221" t="s">
        <v>4197</v>
      </c>
      <c r="I44" s="221" t="s">
        <v>4198</v>
      </c>
      <c r="J44" s="221" t="s">
        <v>4199</v>
      </c>
      <c r="K44" s="221" t="s">
        <v>4200</v>
      </c>
      <c r="L44" s="221" t="s">
        <v>3927</v>
      </c>
      <c r="M44" s="221"/>
      <c r="N44" s="221" t="s">
        <v>96</v>
      </c>
      <c r="O44" s="221" t="s">
        <v>96</v>
      </c>
      <c r="P44" s="221"/>
      <c r="Q44" s="221"/>
      <c r="R44" s="221" t="s">
        <v>238</v>
      </c>
      <c r="S44" s="221" t="s">
        <v>3831</v>
      </c>
      <c r="T44" s="221" t="s">
        <v>4162</v>
      </c>
      <c r="U44" s="221"/>
      <c r="V44" s="221"/>
      <c r="W44" s="221"/>
      <c r="X44" s="221"/>
      <c r="Y44" s="221"/>
      <c r="Z44" s="221"/>
      <c r="AA44" s="221"/>
      <c r="AB44" s="221"/>
      <c r="AC44" s="221" t="s">
        <v>95</v>
      </c>
    </row>
    <row r="45" spans="1:30" s="19" customFormat="1" ht="20.25" customHeight="1">
      <c r="A45" s="221" t="s">
        <v>3802</v>
      </c>
      <c r="B45" s="226" t="s">
        <v>1007</v>
      </c>
      <c r="C45" s="221" t="s">
        <v>4201</v>
      </c>
      <c r="D45" s="221" t="s">
        <v>4202</v>
      </c>
      <c r="E45" s="221" t="s">
        <v>4203</v>
      </c>
      <c r="F45" s="221" t="s">
        <v>4204</v>
      </c>
      <c r="G45" s="221" t="s">
        <v>4205</v>
      </c>
      <c r="H45" s="221" t="s">
        <v>4206</v>
      </c>
      <c r="I45" s="221" t="s">
        <v>4207</v>
      </c>
      <c r="J45" s="221" t="s">
        <v>4208</v>
      </c>
      <c r="K45" s="221" t="s">
        <v>4209</v>
      </c>
      <c r="L45" s="221" t="s">
        <v>4210</v>
      </c>
      <c r="M45" s="221"/>
      <c r="N45" s="221" t="s">
        <v>96</v>
      </c>
      <c r="O45" s="221" t="s">
        <v>96</v>
      </c>
      <c r="P45" s="221"/>
      <c r="Q45" s="221"/>
      <c r="R45" s="221" t="s">
        <v>1059</v>
      </c>
      <c r="S45" s="221" t="s">
        <v>3831</v>
      </c>
      <c r="T45" s="221" t="s">
        <v>1044</v>
      </c>
      <c r="U45" s="221"/>
      <c r="V45" s="221"/>
      <c r="W45" s="221"/>
      <c r="X45" s="221"/>
      <c r="Y45" s="221"/>
      <c r="Z45" s="221"/>
      <c r="AA45" s="221" t="s">
        <v>96</v>
      </c>
      <c r="AB45" s="221" t="s">
        <v>4211</v>
      </c>
      <c r="AC45" s="221"/>
      <c r="AD45" s="221" t="s">
        <v>4212</v>
      </c>
    </row>
    <row r="46" spans="1:30" s="19" customFormat="1" ht="20.25" customHeight="1">
      <c r="A46" s="221" t="s">
        <v>3791</v>
      </c>
      <c r="B46" s="226" t="s">
        <v>4213</v>
      </c>
      <c r="C46" s="221" t="s">
        <v>4214</v>
      </c>
      <c r="D46" s="221" t="s">
        <v>4215</v>
      </c>
      <c r="E46" s="221" t="s">
        <v>4216</v>
      </c>
      <c r="F46" s="221" t="s">
        <v>4217</v>
      </c>
      <c r="G46" s="221" t="s">
        <v>4218</v>
      </c>
      <c r="H46" s="221" t="s">
        <v>4219</v>
      </c>
      <c r="I46" s="221" t="s">
        <v>4220</v>
      </c>
      <c r="J46" s="221" t="s">
        <v>4221</v>
      </c>
      <c r="K46" s="221" t="s">
        <v>4222</v>
      </c>
      <c r="L46" s="221" t="s">
        <v>4223</v>
      </c>
      <c r="M46" s="221"/>
      <c r="N46" s="221" t="s">
        <v>95</v>
      </c>
      <c r="O46" s="221"/>
      <c r="P46" s="221"/>
      <c r="Q46" s="221"/>
      <c r="R46" s="221" t="s">
        <v>223</v>
      </c>
      <c r="S46" s="221" t="s">
        <v>2234</v>
      </c>
      <c r="T46" s="221" t="s">
        <v>1092</v>
      </c>
      <c r="U46" s="221"/>
      <c r="V46" s="221"/>
      <c r="W46" s="221"/>
      <c r="X46" s="221"/>
      <c r="Y46" s="221"/>
      <c r="Z46" s="221"/>
      <c r="AA46" s="221"/>
      <c r="AB46" s="221"/>
      <c r="AC46" s="221" t="s">
        <v>95</v>
      </c>
      <c r="AD46" s="221" t="s">
        <v>4224</v>
      </c>
    </row>
    <row r="47" spans="1:30" s="19" customFormat="1" ht="20.25" customHeight="1">
      <c r="A47" s="221" t="s">
        <v>3802</v>
      </c>
      <c r="B47" s="226" t="s">
        <v>4213</v>
      </c>
      <c r="C47" s="221" t="s">
        <v>4225</v>
      </c>
      <c r="D47" s="221" t="s">
        <v>4226</v>
      </c>
      <c r="E47" s="221" t="s">
        <v>4227</v>
      </c>
      <c r="F47" s="221" t="s">
        <v>4228</v>
      </c>
      <c r="G47" s="221" t="s">
        <v>4229</v>
      </c>
      <c r="H47" s="221" t="s">
        <v>4230</v>
      </c>
      <c r="I47" s="221" t="s">
        <v>4231</v>
      </c>
      <c r="J47" s="221" t="s">
        <v>4232</v>
      </c>
      <c r="K47" s="221" t="s">
        <v>4233</v>
      </c>
      <c r="L47" s="221" t="s">
        <v>4234</v>
      </c>
      <c r="M47" s="221"/>
      <c r="N47" s="221"/>
      <c r="O47" s="221"/>
      <c r="P47" s="221"/>
      <c r="Q47" s="221"/>
      <c r="R47" s="221" t="s">
        <v>238</v>
      </c>
      <c r="S47" s="221" t="s">
        <v>3831</v>
      </c>
      <c r="T47" s="221"/>
      <c r="U47" s="221"/>
      <c r="V47" s="221"/>
      <c r="W47" s="221"/>
      <c r="X47" s="221"/>
      <c r="Y47" s="221"/>
      <c r="Z47" s="221"/>
      <c r="AA47" s="221" t="s">
        <v>96</v>
      </c>
      <c r="AB47" s="221" t="s">
        <v>4235</v>
      </c>
      <c r="AC47" s="221" t="s">
        <v>95</v>
      </c>
      <c r="AD47" s="221" t="s">
        <v>4236</v>
      </c>
    </row>
    <row r="48" spans="1:30" s="19" customFormat="1" ht="20.25" customHeight="1">
      <c r="A48" s="221" t="s">
        <v>3791</v>
      </c>
      <c r="B48" s="226" t="s">
        <v>4213</v>
      </c>
      <c r="C48" s="221" t="s">
        <v>4237</v>
      </c>
      <c r="D48" s="221" t="s">
        <v>4238</v>
      </c>
      <c r="E48" s="221" t="s">
        <v>4239</v>
      </c>
      <c r="F48" s="221" t="s">
        <v>4240</v>
      </c>
      <c r="G48" s="221" t="s">
        <v>4241</v>
      </c>
      <c r="H48" s="221" t="s">
        <v>4242</v>
      </c>
      <c r="I48" s="221" t="s">
        <v>4243</v>
      </c>
      <c r="J48" s="221" t="s">
        <v>4244</v>
      </c>
      <c r="K48" s="221" t="s">
        <v>3851</v>
      </c>
      <c r="L48" s="221"/>
      <c r="M48" s="221"/>
      <c r="N48" s="221"/>
      <c r="O48" s="221"/>
      <c r="P48" s="221"/>
      <c r="Q48" s="221"/>
      <c r="R48" s="221" t="s">
        <v>238</v>
      </c>
      <c r="S48" s="221" t="s">
        <v>1294</v>
      </c>
      <c r="T48" s="221"/>
      <c r="U48" s="221"/>
      <c r="V48" s="221"/>
      <c r="W48" s="221"/>
      <c r="X48" s="221"/>
      <c r="Y48" s="221"/>
      <c r="Z48" s="221"/>
      <c r="AA48" s="221"/>
      <c r="AB48" s="221"/>
      <c r="AC48" s="221" t="s">
        <v>95</v>
      </c>
      <c r="AD48" s="221" t="s">
        <v>4245</v>
      </c>
    </row>
    <row r="49" spans="1:30" s="19" customFormat="1" ht="20.25" customHeight="1">
      <c r="A49" s="221" t="s">
        <v>3802</v>
      </c>
      <c r="B49" s="226" t="s">
        <v>1007</v>
      </c>
      <c r="C49" s="221" t="s">
        <v>4246</v>
      </c>
      <c r="D49" s="221" t="s">
        <v>4247</v>
      </c>
      <c r="E49" s="221" t="s">
        <v>4248</v>
      </c>
      <c r="F49" s="221" t="s">
        <v>4249</v>
      </c>
      <c r="G49" s="221" t="s">
        <v>4250</v>
      </c>
      <c r="H49" s="221" t="s">
        <v>4251</v>
      </c>
      <c r="I49" s="221" t="s">
        <v>4252</v>
      </c>
      <c r="J49" s="221" t="s">
        <v>4253</v>
      </c>
      <c r="K49" s="221" t="s">
        <v>4254</v>
      </c>
      <c r="L49" s="221" t="s">
        <v>4255</v>
      </c>
      <c r="M49" s="221"/>
      <c r="N49" s="221" t="s">
        <v>96</v>
      </c>
      <c r="O49" s="221" t="s">
        <v>96</v>
      </c>
      <c r="P49" s="221"/>
      <c r="Q49" s="221"/>
      <c r="R49" s="221" t="s">
        <v>238</v>
      </c>
      <c r="S49" s="221" t="s">
        <v>3831</v>
      </c>
      <c r="T49" s="221" t="s">
        <v>1092</v>
      </c>
      <c r="U49" s="221"/>
      <c r="V49" s="221"/>
      <c r="W49" s="221"/>
      <c r="X49" s="221"/>
      <c r="Y49" s="221"/>
      <c r="Z49" s="221"/>
      <c r="AA49" s="221"/>
      <c r="AB49" s="221"/>
      <c r="AC49" s="221" t="s">
        <v>95</v>
      </c>
      <c r="AD49" s="221" t="s">
        <v>4256</v>
      </c>
    </row>
    <row r="50" spans="1:30" s="487" customFormat="1" ht="20.25" customHeight="1">
      <c r="A50" s="489" t="s">
        <v>3802</v>
      </c>
      <c r="B50" s="489" t="s">
        <v>1007</v>
      </c>
      <c r="C50" s="489" t="s">
        <v>24921</v>
      </c>
      <c r="D50" s="489" t="s">
        <v>24922</v>
      </c>
      <c r="E50" s="489" t="s">
        <v>24923</v>
      </c>
      <c r="F50" s="489" t="s">
        <v>24966</v>
      </c>
      <c r="G50" s="489" t="s">
        <v>24924</v>
      </c>
      <c r="H50" s="489" t="s">
        <v>24925</v>
      </c>
      <c r="I50" s="489" t="s">
        <v>24926</v>
      </c>
      <c r="J50" s="489" t="s">
        <v>24927</v>
      </c>
      <c r="K50" s="489" t="s">
        <v>24928</v>
      </c>
      <c r="L50" s="489" t="s">
        <v>24929</v>
      </c>
      <c r="M50" s="489"/>
      <c r="N50" s="489"/>
      <c r="O50" s="489"/>
      <c r="P50" s="489"/>
      <c r="Q50" s="489"/>
      <c r="R50" s="489" t="s">
        <v>238</v>
      </c>
      <c r="S50" s="489" t="s">
        <v>3831</v>
      </c>
      <c r="T50" s="489"/>
      <c r="U50" s="489" t="s">
        <v>95</v>
      </c>
      <c r="V50" s="489" t="s">
        <v>24930</v>
      </c>
      <c r="W50" s="489"/>
      <c r="X50" s="489"/>
      <c r="Y50" s="489" t="s">
        <v>95</v>
      </c>
      <c r="Z50" s="489" t="s">
        <v>24931</v>
      </c>
      <c r="AA50" s="489"/>
      <c r="AB50" s="489"/>
      <c r="AC50" s="489" t="s">
        <v>95</v>
      </c>
      <c r="AD50" s="489" t="s">
        <v>24932</v>
      </c>
    </row>
    <row r="51" spans="1:30" s="21" customFormat="1"/>
    <row r="52" spans="1:30" s="21" customFormat="1"/>
    <row r="53" spans="1:30" s="21" customFormat="1"/>
    <row r="54" spans="1:30" s="21" customFormat="1"/>
    <row r="55" spans="1:30" s="21" customFormat="1"/>
    <row r="56" spans="1:30" s="21" customFormat="1"/>
    <row r="57" spans="1:30" s="21" customFormat="1"/>
    <row r="58" spans="1:30" s="21" customFormat="1"/>
    <row r="59" spans="1:30" s="21" customFormat="1"/>
    <row r="60" spans="1:30" s="21" customFormat="1"/>
    <row r="61" spans="1:30" s="21" customFormat="1"/>
    <row r="62" spans="1:30" s="21" customFormat="1"/>
    <row r="63" spans="1:30" s="21" customFormat="1"/>
    <row r="64" spans="1:30" s="21" customFormat="1"/>
    <row r="65" s="21" customFormat="1"/>
    <row r="66" s="21" customFormat="1"/>
    <row r="67" s="21" customFormat="1"/>
    <row r="68" s="21" customFormat="1"/>
    <row r="69" s="21" customFormat="1"/>
    <row r="70" s="21" customFormat="1"/>
    <row r="71" s="21" customFormat="1"/>
    <row r="72" s="21" customFormat="1"/>
    <row r="73" s="21" customFormat="1"/>
    <row r="74" s="21" customFormat="1"/>
    <row r="75" s="21" customFormat="1"/>
    <row r="76" s="21" customFormat="1"/>
    <row r="77" s="21" customFormat="1"/>
    <row r="78" s="21" customFormat="1"/>
    <row r="79" s="21" customFormat="1"/>
    <row r="80" s="21" customFormat="1"/>
    <row r="81" s="21" customFormat="1"/>
    <row r="82" s="21" customFormat="1"/>
    <row r="83" s="21" customFormat="1"/>
    <row r="84" s="21" customFormat="1"/>
    <row r="85" s="21" customFormat="1"/>
    <row r="86" s="21" customFormat="1"/>
    <row r="87" s="21" customFormat="1"/>
    <row r="88" s="21" customFormat="1"/>
    <row r="89" s="21" customFormat="1"/>
    <row r="90" s="21" customFormat="1"/>
    <row r="91" s="21" customFormat="1"/>
    <row r="92" s="21" customFormat="1"/>
    <row r="93" s="21" customFormat="1"/>
    <row r="94" s="21" customFormat="1"/>
    <row r="95" s="21" customFormat="1"/>
    <row r="96" s="21" customFormat="1"/>
    <row r="97" s="21" customFormat="1"/>
    <row r="98" s="21" customFormat="1"/>
    <row r="99" s="21" customFormat="1"/>
    <row r="100" s="21" customFormat="1"/>
    <row r="101" s="21" customFormat="1"/>
    <row r="102" s="21" customFormat="1"/>
    <row r="103" s="21" customFormat="1"/>
    <row r="104" s="21" customFormat="1"/>
    <row r="105" s="21" customFormat="1"/>
    <row r="106" s="21" customFormat="1"/>
    <row r="107" s="21" customFormat="1"/>
    <row r="108" s="21" customFormat="1"/>
    <row r="109" s="21" customFormat="1"/>
    <row r="110" s="21" customFormat="1"/>
    <row r="111" s="21" customFormat="1"/>
    <row r="112" s="21" customFormat="1"/>
    <row r="113" s="21" customFormat="1"/>
    <row r="114" s="21" customFormat="1"/>
    <row r="115" s="21" customFormat="1"/>
    <row r="116" s="21" customFormat="1"/>
    <row r="117" s="21" customFormat="1"/>
    <row r="118" s="21" customFormat="1"/>
    <row r="119" s="21" customFormat="1"/>
    <row r="120" s="21" customFormat="1"/>
    <row r="121" s="21" customFormat="1"/>
    <row r="122" s="21" customFormat="1"/>
    <row r="123" s="21" customFormat="1"/>
    <row r="124" s="21" customFormat="1"/>
    <row r="125" s="21" customFormat="1"/>
    <row r="126" s="21" customFormat="1"/>
    <row r="127" s="21" customFormat="1"/>
    <row r="128" s="21" customFormat="1"/>
    <row r="129" s="21" customFormat="1"/>
    <row r="130" s="21" customFormat="1"/>
    <row r="131" s="21" customFormat="1"/>
    <row r="132" s="21" customFormat="1"/>
    <row r="133" s="21" customFormat="1"/>
    <row r="134" s="21" customFormat="1"/>
    <row r="135" s="21" customFormat="1"/>
    <row r="136" s="21" customFormat="1"/>
    <row r="137" s="21" customFormat="1"/>
    <row r="138" s="21" customFormat="1"/>
    <row r="139" s="21" customFormat="1"/>
    <row r="140" s="21" customFormat="1"/>
    <row r="141" s="21" customFormat="1"/>
    <row r="142" s="21" customFormat="1"/>
    <row r="143" s="21" customFormat="1"/>
    <row r="144" s="21" customFormat="1"/>
    <row r="145" s="21" customFormat="1"/>
    <row r="146" s="21" customFormat="1"/>
    <row r="147" s="21" customFormat="1"/>
    <row r="148" s="21" customFormat="1"/>
    <row r="149" s="21" customFormat="1"/>
    <row r="150" s="21" customFormat="1"/>
    <row r="151" s="21" customFormat="1"/>
    <row r="152" s="21" customFormat="1"/>
    <row r="153" s="21" customFormat="1"/>
    <row r="154" s="21" customFormat="1"/>
    <row r="155" s="21" customFormat="1"/>
    <row r="156" s="21" customFormat="1"/>
    <row r="157" s="21" customFormat="1"/>
    <row r="158" s="21" customFormat="1"/>
    <row r="159" s="21" customFormat="1"/>
    <row r="160" s="21" customFormat="1"/>
    <row r="161" s="21" customFormat="1"/>
    <row r="162" s="21" customFormat="1"/>
    <row r="163" s="21" customFormat="1"/>
    <row r="164" s="21" customFormat="1"/>
    <row r="165" s="21" customFormat="1"/>
    <row r="166" s="21" customFormat="1"/>
    <row r="167" s="21" customFormat="1"/>
    <row r="168" s="21" customFormat="1"/>
    <row r="169" s="21" customFormat="1"/>
    <row r="170" s="21" customFormat="1"/>
    <row r="171" s="21" customFormat="1"/>
    <row r="172" s="21" customFormat="1"/>
    <row r="173" s="21" customFormat="1"/>
    <row r="174" s="21" customFormat="1"/>
    <row r="175" s="21" customFormat="1"/>
    <row r="176" s="21" customFormat="1"/>
    <row r="177" s="21" customFormat="1"/>
    <row r="178" s="21" customFormat="1"/>
    <row r="179" s="21" customFormat="1"/>
    <row r="180" s="21" customFormat="1"/>
    <row r="181" s="21" customFormat="1"/>
    <row r="182" s="21" customFormat="1"/>
    <row r="183" s="21" customFormat="1"/>
    <row r="184" s="21" customFormat="1"/>
    <row r="185" s="21" customFormat="1"/>
    <row r="186" s="21" customFormat="1"/>
    <row r="187" s="21" customFormat="1"/>
    <row r="188" s="21" customFormat="1"/>
    <row r="189" s="21" customFormat="1"/>
    <row r="190" s="21" customFormat="1"/>
    <row r="191" s="21" customFormat="1"/>
    <row r="192" s="21" customFormat="1"/>
    <row r="193" s="21" customFormat="1"/>
    <row r="194" s="21" customFormat="1"/>
    <row r="195" s="21" customFormat="1"/>
    <row r="196" s="21" customFormat="1"/>
    <row r="197" s="21" customFormat="1"/>
    <row r="198" s="21" customFormat="1"/>
    <row r="199" s="21" customFormat="1"/>
    <row r="200" s="21" customFormat="1"/>
    <row r="201" s="21" customFormat="1"/>
    <row r="202" s="21" customFormat="1"/>
    <row r="203" s="21" customFormat="1"/>
    <row r="204" s="21" customFormat="1"/>
    <row r="205" s="21" customFormat="1"/>
    <row r="206" s="21" customFormat="1"/>
    <row r="207" s="21" customFormat="1"/>
    <row r="208" s="21" customFormat="1"/>
    <row r="209" s="21" customFormat="1"/>
    <row r="210" s="21" customFormat="1"/>
    <row r="211" s="21" customFormat="1"/>
    <row r="212" s="21" customFormat="1"/>
    <row r="213" s="21" customFormat="1"/>
    <row r="214" s="21" customFormat="1"/>
    <row r="215" s="21" customFormat="1"/>
    <row r="216" s="21" customFormat="1"/>
    <row r="217" s="21" customFormat="1"/>
    <row r="218" s="21" customFormat="1"/>
    <row r="219" s="21" customFormat="1"/>
    <row r="220" s="21" customFormat="1"/>
    <row r="221" s="21" customFormat="1"/>
    <row r="222" s="21" customFormat="1"/>
    <row r="223" s="21" customFormat="1"/>
    <row r="224" s="21" customFormat="1"/>
    <row r="225" s="21" customFormat="1"/>
    <row r="226" s="21" customFormat="1"/>
    <row r="227" s="21" customFormat="1"/>
    <row r="228" s="21" customFormat="1"/>
    <row r="229" s="21" customFormat="1"/>
    <row r="230" s="21" customFormat="1"/>
    <row r="231" s="21" customFormat="1"/>
    <row r="232" s="21" customFormat="1"/>
    <row r="233" s="21" customFormat="1"/>
    <row r="234" s="21" customFormat="1"/>
    <row r="235" s="21" customFormat="1"/>
    <row r="236" s="21" customFormat="1"/>
    <row r="237" s="21" customFormat="1"/>
    <row r="238" s="21" customFormat="1"/>
    <row r="239" s="21" customFormat="1"/>
    <row r="240" s="21" customFormat="1"/>
    <row r="241" s="21" customFormat="1"/>
    <row r="242" s="21" customFormat="1"/>
    <row r="243" s="21" customFormat="1"/>
    <row r="244" s="21" customFormat="1"/>
    <row r="245" s="21" customFormat="1"/>
    <row r="246" s="21" customFormat="1"/>
    <row r="247" s="21" customFormat="1"/>
    <row r="248" s="21" customFormat="1"/>
    <row r="249" s="21" customFormat="1"/>
    <row r="250" s="21" customFormat="1"/>
    <row r="251" s="21" customFormat="1"/>
    <row r="252" s="21" customFormat="1"/>
    <row r="253" s="21" customFormat="1"/>
    <row r="254" s="21" customFormat="1"/>
    <row r="255" s="21" customFormat="1"/>
    <row r="256" s="21" customFormat="1"/>
    <row r="257" s="21" customFormat="1"/>
    <row r="258" s="21" customFormat="1"/>
    <row r="259" s="21" customFormat="1"/>
    <row r="260" s="21" customFormat="1"/>
    <row r="261" s="21" customFormat="1"/>
    <row r="262" s="21" customFormat="1"/>
    <row r="263" s="21" customFormat="1"/>
    <row r="264" s="21" customFormat="1"/>
    <row r="265" s="21" customFormat="1"/>
    <row r="266" s="21" customFormat="1"/>
    <row r="267" s="21" customFormat="1"/>
    <row r="268" s="21" customFormat="1"/>
    <row r="269" s="21" customFormat="1"/>
    <row r="270" s="21" customFormat="1"/>
    <row r="271" s="21" customFormat="1"/>
    <row r="272" s="21" customFormat="1"/>
    <row r="273" s="21" customFormat="1"/>
    <row r="274" s="21" customFormat="1"/>
    <row r="275" s="21" customFormat="1"/>
    <row r="276" s="21" customFormat="1"/>
    <row r="277" s="21" customFormat="1"/>
    <row r="278" s="21" customFormat="1"/>
    <row r="279" s="21" customFormat="1"/>
    <row r="280" s="21" customFormat="1"/>
    <row r="281" s="21" customFormat="1"/>
    <row r="282" s="21" customFormat="1"/>
    <row r="283" s="21" customFormat="1"/>
    <row r="284" s="21" customFormat="1"/>
    <row r="285" s="21" customFormat="1"/>
    <row r="286" s="21" customFormat="1"/>
    <row r="287" s="21" customFormat="1"/>
    <row r="288" s="21" customFormat="1"/>
    <row r="289" s="21" customFormat="1"/>
    <row r="290" s="21" customFormat="1"/>
    <row r="291" s="21" customFormat="1"/>
    <row r="292" s="21" customFormat="1"/>
    <row r="293" s="21" customFormat="1"/>
    <row r="294" s="21" customFormat="1"/>
    <row r="295" s="21" customFormat="1"/>
    <row r="296" s="21" customFormat="1"/>
    <row r="297" s="21" customFormat="1"/>
    <row r="298" s="21" customFormat="1"/>
    <row r="299" s="21" customFormat="1"/>
    <row r="300" s="21" customFormat="1"/>
    <row r="301" s="21" customFormat="1"/>
    <row r="302" s="21" customFormat="1"/>
    <row r="303" s="21" customFormat="1"/>
    <row r="304" s="21" customFormat="1"/>
    <row r="305" s="21" customFormat="1"/>
    <row r="306" s="21" customFormat="1"/>
    <row r="307" s="21" customFormat="1"/>
    <row r="308" s="21" customFormat="1"/>
    <row r="309" s="21" customFormat="1"/>
    <row r="310" s="21" customFormat="1"/>
    <row r="311" s="21" customFormat="1"/>
    <row r="312" s="21" customFormat="1"/>
    <row r="313" s="21" customFormat="1"/>
    <row r="314" s="21" customFormat="1"/>
    <row r="315" s="21" customFormat="1"/>
    <row r="316" s="21" customFormat="1"/>
    <row r="317" s="21" customFormat="1"/>
    <row r="318" s="21" customFormat="1"/>
    <row r="319" s="21" customFormat="1"/>
    <row r="320" s="21" customFormat="1"/>
    <row r="321" s="21" customFormat="1"/>
    <row r="322" s="21" customFormat="1"/>
    <row r="323" s="21" customFormat="1"/>
    <row r="324" s="21" customFormat="1"/>
    <row r="325" s="21" customFormat="1"/>
    <row r="326" s="21" customFormat="1"/>
    <row r="327" s="21" customFormat="1"/>
    <row r="328" s="21" customFormat="1"/>
    <row r="329" s="21" customFormat="1"/>
    <row r="330" s="21" customFormat="1"/>
    <row r="331" s="21" customFormat="1"/>
    <row r="332" s="21" customFormat="1"/>
    <row r="333" s="21" customFormat="1"/>
    <row r="334" s="21" customFormat="1"/>
    <row r="335" s="21" customFormat="1"/>
    <row r="336" s="21" customFormat="1"/>
    <row r="337" s="21" customFormat="1"/>
    <row r="338" s="21" customFormat="1"/>
    <row r="339" s="21" customFormat="1"/>
    <row r="340" s="21" customFormat="1"/>
    <row r="341" s="21" customFormat="1"/>
    <row r="342" s="21" customFormat="1"/>
    <row r="343" s="21" customFormat="1"/>
    <row r="344" s="21" customFormat="1"/>
    <row r="345" s="21" customFormat="1"/>
    <row r="346" s="21" customFormat="1"/>
    <row r="347" s="21" customFormat="1"/>
    <row r="348" s="21" customFormat="1"/>
    <row r="349" s="21" customFormat="1"/>
    <row r="350" s="21" customFormat="1"/>
    <row r="351" s="21" customFormat="1"/>
    <row r="352" s="21" customFormat="1"/>
    <row r="353" s="21" customFormat="1"/>
    <row r="354" s="21" customFormat="1"/>
    <row r="355" s="21" customFormat="1"/>
    <row r="356" s="21" customFormat="1"/>
    <row r="357" s="21" customFormat="1"/>
    <row r="358" s="21" customFormat="1"/>
    <row r="359" s="21" customFormat="1"/>
    <row r="360" s="21" customFormat="1"/>
    <row r="361" s="21" customFormat="1"/>
    <row r="362" s="21" customFormat="1"/>
    <row r="363" s="21" customFormat="1"/>
    <row r="364" s="21" customFormat="1"/>
    <row r="365" s="21" customFormat="1"/>
    <row r="366" s="21" customFormat="1"/>
    <row r="367" s="21" customFormat="1"/>
    <row r="368" s="21" customFormat="1"/>
    <row r="369" s="21" customFormat="1"/>
    <row r="370" s="21" customFormat="1"/>
    <row r="371" s="21" customFormat="1"/>
    <row r="372" s="21" customFormat="1"/>
    <row r="373" s="21" customFormat="1"/>
    <row r="374" s="21" customFormat="1"/>
    <row r="375" s="21" customFormat="1"/>
    <row r="376" s="21" customFormat="1"/>
    <row r="377" s="21" customFormat="1"/>
    <row r="378" s="21" customFormat="1"/>
    <row r="379" s="21" customFormat="1"/>
    <row r="380" s="21" customFormat="1"/>
    <row r="381" s="21" customFormat="1"/>
    <row r="382" s="21" customFormat="1"/>
    <row r="383" s="21" customFormat="1"/>
    <row r="384" s="21" customFormat="1"/>
    <row r="385" s="21" customFormat="1"/>
    <row r="386" s="21" customFormat="1"/>
    <row r="387" s="21" customFormat="1"/>
    <row r="388" s="21" customFormat="1"/>
    <row r="389" s="21" customFormat="1"/>
    <row r="390" s="21" customFormat="1"/>
    <row r="391" s="21" customFormat="1"/>
    <row r="392" s="21" customFormat="1"/>
    <row r="393" s="21" customFormat="1"/>
    <row r="394" s="21" customFormat="1"/>
    <row r="395" s="21" customFormat="1"/>
    <row r="396" s="21" customFormat="1"/>
    <row r="397" s="21" customFormat="1"/>
    <row r="398" s="21" customFormat="1"/>
    <row r="399" s="21" customFormat="1"/>
    <row r="400" s="21" customFormat="1"/>
    <row r="401" s="21" customFormat="1"/>
    <row r="402" s="21" customFormat="1"/>
    <row r="403" s="21" customFormat="1"/>
    <row r="404" s="21" customFormat="1"/>
    <row r="405" s="21" customFormat="1"/>
    <row r="406" s="21" customFormat="1"/>
    <row r="407" s="21" customFormat="1"/>
    <row r="408" s="21" customFormat="1"/>
    <row r="409" s="21" customFormat="1"/>
    <row r="410" s="21" customFormat="1"/>
    <row r="411" s="21" customFormat="1"/>
    <row r="412" s="21" customFormat="1"/>
    <row r="413" s="21" customFormat="1"/>
    <row r="414" s="21" customFormat="1"/>
    <row r="415" s="21" customFormat="1"/>
    <row r="416" s="21" customFormat="1"/>
    <row r="417" s="21" customFormat="1"/>
    <row r="418" s="21" customFormat="1"/>
    <row r="419" s="21" customFormat="1"/>
    <row r="420" s="21" customFormat="1"/>
    <row r="421" s="21" customFormat="1"/>
    <row r="422" s="21" customFormat="1"/>
    <row r="423" s="21" customFormat="1"/>
    <row r="424" s="21" customFormat="1"/>
    <row r="425" s="21" customFormat="1"/>
    <row r="426" s="21" customFormat="1"/>
    <row r="427" s="21" customFormat="1"/>
    <row r="428" s="21" customFormat="1"/>
    <row r="429" s="21" customFormat="1"/>
    <row r="430" s="21" customFormat="1"/>
    <row r="431" s="21" customFormat="1"/>
    <row r="432" s="21" customFormat="1"/>
    <row r="433" s="21" customFormat="1"/>
    <row r="434" s="21" customFormat="1"/>
    <row r="435" s="21" customFormat="1"/>
    <row r="436" s="21" customFormat="1"/>
    <row r="437" s="21" customFormat="1"/>
    <row r="438" s="21" customFormat="1"/>
    <row r="439" s="21" customFormat="1"/>
    <row r="440" s="21" customFormat="1"/>
    <row r="441" s="21" customFormat="1"/>
    <row r="442" s="21" customFormat="1"/>
    <row r="443" s="21" customFormat="1"/>
    <row r="444" s="21" customFormat="1"/>
    <row r="445" s="21" customFormat="1"/>
    <row r="446" s="21" customFormat="1"/>
    <row r="447" s="21" customFormat="1"/>
    <row r="448" s="21" customFormat="1"/>
    <row r="449" s="21" customFormat="1"/>
    <row r="450" s="21" customFormat="1"/>
    <row r="451" s="21" customFormat="1"/>
    <row r="452" s="21" customFormat="1"/>
    <row r="453" s="21" customFormat="1"/>
    <row r="454" s="21" customFormat="1"/>
    <row r="455" s="21" customFormat="1"/>
    <row r="456" s="21" customFormat="1"/>
    <row r="457" s="21" customFormat="1"/>
    <row r="458" s="21" customFormat="1"/>
    <row r="459" s="21" customFormat="1"/>
    <row r="460" s="21" customFormat="1"/>
    <row r="461" s="21" customFormat="1"/>
    <row r="462" s="21" customFormat="1"/>
    <row r="463" s="21" customFormat="1"/>
    <row r="464" s="21" customFormat="1"/>
    <row r="465" s="21" customFormat="1"/>
    <row r="466" s="21" customFormat="1"/>
    <row r="467" s="21" customFormat="1"/>
    <row r="468" s="21" customFormat="1"/>
    <row r="469" s="21" customFormat="1"/>
    <row r="470" s="21" customFormat="1"/>
    <row r="471" s="21" customFormat="1"/>
    <row r="472" s="21" customFormat="1"/>
    <row r="473" s="21" customFormat="1"/>
    <row r="474" s="21" customFormat="1"/>
    <row r="475" s="21" customFormat="1"/>
    <row r="476" s="21" customFormat="1"/>
    <row r="477" s="21" customFormat="1"/>
    <row r="478" s="21" customFormat="1"/>
    <row r="479" s="21" customFormat="1"/>
    <row r="480" s="21" customFormat="1"/>
    <row r="481" s="21" customFormat="1"/>
    <row r="482" s="21" customFormat="1"/>
    <row r="483" s="21" customFormat="1"/>
    <row r="484" s="21" customFormat="1"/>
    <row r="485" s="21" customFormat="1"/>
    <row r="486" s="21" customFormat="1"/>
    <row r="487" s="21" customFormat="1"/>
    <row r="488" s="21" customFormat="1"/>
    <row r="489" s="21" customFormat="1"/>
    <row r="490" s="21" customFormat="1"/>
    <row r="491" s="21" customFormat="1"/>
    <row r="492" s="21" customFormat="1"/>
    <row r="493" s="21" customFormat="1"/>
    <row r="494" s="21" customFormat="1"/>
    <row r="495" s="21" customFormat="1"/>
    <row r="496" s="21" customFormat="1"/>
    <row r="497" s="21" customFormat="1"/>
    <row r="498" s="21" customFormat="1"/>
    <row r="499" s="21" customFormat="1"/>
    <row r="500" s="21" customFormat="1"/>
    <row r="501" s="21" customFormat="1"/>
    <row r="502" s="21" customFormat="1"/>
    <row r="503" s="21" customFormat="1"/>
    <row r="504" s="21" customFormat="1"/>
    <row r="505" s="21" customFormat="1"/>
    <row r="506" s="21" customFormat="1"/>
    <row r="507" s="21" customFormat="1"/>
    <row r="508" s="21" customFormat="1"/>
    <row r="509" s="21" customFormat="1"/>
    <row r="510" s="21" customFormat="1"/>
    <row r="511" s="21" customFormat="1"/>
    <row r="512" s="21" customFormat="1"/>
    <row r="513" s="21" customFormat="1"/>
    <row r="514" s="21" customFormat="1"/>
    <row r="515" s="21" customFormat="1"/>
    <row r="516" s="21" customFormat="1"/>
    <row r="517" s="21" customFormat="1"/>
    <row r="518" s="21" customFormat="1"/>
    <row r="519" s="21" customFormat="1"/>
    <row r="520" s="21" customFormat="1"/>
    <row r="521" s="21" customFormat="1"/>
    <row r="522" s="21" customFormat="1"/>
    <row r="523" s="21" customFormat="1"/>
    <row r="524" s="21" customFormat="1"/>
    <row r="525" s="21" customFormat="1"/>
    <row r="526" s="21" customFormat="1"/>
    <row r="527" s="21" customFormat="1"/>
    <row r="528" s="21" customFormat="1"/>
    <row r="529" s="21" customFormat="1"/>
    <row r="530" s="21" customFormat="1"/>
    <row r="531" s="21" customFormat="1"/>
    <row r="532" s="21" customFormat="1"/>
    <row r="533" s="21" customFormat="1"/>
    <row r="534" s="21" customFormat="1"/>
    <row r="535" s="21" customFormat="1"/>
    <row r="536" s="21" customFormat="1"/>
    <row r="537" s="21" customFormat="1"/>
    <row r="538" s="21" customFormat="1"/>
    <row r="539" s="21" customFormat="1"/>
    <row r="540" s="21" customFormat="1"/>
    <row r="541" s="21" customFormat="1"/>
    <row r="542" s="21" customFormat="1"/>
    <row r="543" s="21" customFormat="1"/>
    <row r="544" s="21" customFormat="1"/>
    <row r="545" s="21" customFormat="1"/>
    <row r="546" s="21" customFormat="1"/>
    <row r="547" s="21" customFormat="1"/>
    <row r="548" s="21" customFormat="1"/>
    <row r="549" s="21" customFormat="1"/>
    <row r="550" s="21" customFormat="1"/>
    <row r="551" s="21" customFormat="1"/>
    <row r="552" s="21" customFormat="1"/>
    <row r="553" s="21" customFormat="1"/>
    <row r="554" s="21" customFormat="1"/>
    <row r="555" s="21" customFormat="1"/>
    <row r="556" s="21" customFormat="1"/>
    <row r="557" s="21" customFormat="1"/>
    <row r="558" s="21" customFormat="1"/>
    <row r="559" s="21" customFormat="1"/>
    <row r="560" s="21" customFormat="1"/>
    <row r="561" s="21" customFormat="1"/>
    <row r="562" s="21" customFormat="1"/>
    <row r="563" s="21" customFormat="1"/>
    <row r="564" s="21" customFormat="1"/>
    <row r="565" s="21" customFormat="1"/>
    <row r="566" s="21" customFormat="1"/>
    <row r="567" s="21" customFormat="1"/>
    <row r="568" s="21" customFormat="1"/>
    <row r="569" s="21" customFormat="1"/>
    <row r="570" s="21" customFormat="1"/>
    <row r="571" s="21" customFormat="1"/>
    <row r="572" s="21" customFormat="1"/>
    <row r="573" s="21" customFormat="1"/>
    <row r="574" s="21" customFormat="1"/>
    <row r="575" s="21" customFormat="1"/>
    <row r="576" s="21" customFormat="1"/>
    <row r="577" s="21" customFormat="1"/>
    <row r="578" s="21" customFormat="1"/>
  </sheetData>
  <autoFilter ref="A2:AI49" xr:uid="{00000000-0009-0000-0000-00000A000000}"/>
  <phoneticPr fontId="1"/>
  <dataValidations count="1">
    <dataValidation type="list" allowBlank="1" showInputMessage="1" showErrorMessage="1" sqref="N3:Q50 U3:U50 W3:W50 Y3:Y50 AA3:AA50 AC3:AC50" xr:uid="{9D46DC02-3CD8-4108-AB5A-4F57D8C2D4EF}">
      <formula1>"○"</formula1>
    </dataValidation>
  </dataValidation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D49DB4-55AD-4F98-A5A5-6913780A8135}">
  <sheetPr>
    <pageSetUpPr fitToPage="1"/>
  </sheetPr>
  <dimension ref="A1:AD572"/>
  <sheetViews>
    <sheetView showGridLines="0" zoomScale="70" zoomScaleNormal="70" zoomScaleSheetLayoutView="90" workbookViewId="0">
      <pane xSplit="3" ySplit="2" topLeftCell="R3" activePane="bottomRight" state="frozen"/>
      <selection pane="topRight" activeCell="B2" sqref="B2"/>
      <selection pane="bottomLeft" activeCell="B2" sqref="B2"/>
      <selection pane="bottomRight" activeCell="AM2" sqref="AM2"/>
    </sheetView>
  </sheetViews>
  <sheetFormatPr defaultColWidth="9" defaultRowHeight="18.75"/>
  <cols>
    <col min="1" max="1" width="10.75" style="51" customWidth="1"/>
    <col min="2" max="2" width="15.125" style="51" customWidth="1"/>
    <col min="3" max="3" width="67.625" style="51" customWidth="1"/>
    <col min="4" max="4" width="11.5" style="51" customWidth="1"/>
    <col min="5" max="10" width="11.875" style="51" customWidth="1"/>
    <col min="11" max="11" width="47.75" style="196" customWidth="1"/>
    <col min="12" max="18" width="11.875" style="51" customWidth="1"/>
    <col min="19" max="29" width="12.375" style="51" customWidth="1"/>
    <col min="30" max="30" width="12.375" style="196" customWidth="1"/>
    <col min="31" max="54" width="9" style="51" customWidth="1"/>
    <col min="55" max="16384" width="9" style="51"/>
  </cols>
  <sheetData>
    <row r="1" spans="1:30" customFormat="1" ht="21.75" customHeight="1">
      <c r="A1" s="151" t="s">
        <v>56</v>
      </c>
      <c r="K1" s="11"/>
      <c r="R1" s="19"/>
      <c r="AD1" s="11"/>
    </row>
    <row r="2" spans="1:30" s="134" customFormat="1" ht="247.15" customHeight="1">
      <c r="A2" s="8" t="s">
        <v>57</v>
      </c>
      <c r="B2" s="8" t="s">
        <v>58</v>
      </c>
      <c r="C2" s="16" t="s">
        <v>59</v>
      </c>
      <c r="D2" s="8" t="s">
        <v>60</v>
      </c>
      <c r="E2" s="8" t="s">
        <v>61</v>
      </c>
      <c r="F2" s="8" t="s">
        <v>62</v>
      </c>
      <c r="G2" s="8" t="s">
        <v>63</v>
      </c>
      <c r="H2" s="8" t="s">
        <v>64</v>
      </c>
      <c r="I2" s="8" t="s">
        <v>65</v>
      </c>
      <c r="J2" s="8" t="s">
        <v>66</v>
      </c>
      <c r="K2" s="8" t="s">
        <v>67</v>
      </c>
      <c r="L2" s="8" t="s">
        <v>68</v>
      </c>
      <c r="M2" s="8" t="s">
        <v>69</v>
      </c>
      <c r="N2" s="8" t="s">
        <v>70</v>
      </c>
      <c r="O2" s="8" t="s">
        <v>71</v>
      </c>
      <c r="P2" s="8" t="s">
        <v>72</v>
      </c>
      <c r="Q2" s="8" t="s">
        <v>73</v>
      </c>
      <c r="R2" s="17" t="s">
        <v>74</v>
      </c>
      <c r="S2" s="8" t="s">
        <v>75</v>
      </c>
      <c r="T2" s="8" t="s">
        <v>76</v>
      </c>
      <c r="U2" s="8" t="s">
        <v>77</v>
      </c>
      <c r="V2" s="8" t="s">
        <v>78</v>
      </c>
      <c r="W2" s="8" t="s">
        <v>79</v>
      </c>
      <c r="X2" s="8" t="s">
        <v>78</v>
      </c>
      <c r="Y2" s="8" t="s">
        <v>80</v>
      </c>
      <c r="Z2" s="8" t="s">
        <v>78</v>
      </c>
      <c r="AA2" s="8" t="s">
        <v>81</v>
      </c>
      <c r="AB2" s="8" t="s">
        <v>78</v>
      </c>
      <c r="AC2" s="8" t="s">
        <v>82</v>
      </c>
      <c r="AD2" s="8" t="s">
        <v>78</v>
      </c>
    </row>
    <row r="3" spans="1:30" s="50" customFormat="1" ht="85.5">
      <c r="A3" s="286" t="s">
        <v>4257</v>
      </c>
      <c r="B3" s="286" t="s">
        <v>760</v>
      </c>
      <c r="C3" s="286" t="s">
        <v>4258</v>
      </c>
      <c r="D3" s="286" t="s">
        <v>4259</v>
      </c>
      <c r="E3" s="286" t="s">
        <v>4260</v>
      </c>
      <c r="F3" s="286" t="s">
        <v>4261</v>
      </c>
      <c r="G3" s="286" t="s">
        <v>4262</v>
      </c>
      <c r="H3" s="286" t="s">
        <v>4263</v>
      </c>
      <c r="I3" s="286" t="s">
        <v>4264</v>
      </c>
      <c r="J3" s="286" t="str">
        <f>HYPERLINK("#", "http://www.muneoka-hp.jp（日本語）")</f>
        <v>http://www.muneoka-hp.jp（日本語）</v>
      </c>
      <c r="K3" s="287" t="s">
        <v>4265</v>
      </c>
      <c r="L3" s="287" t="s">
        <v>4266</v>
      </c>
      <c r="M3" s="286"/>
      <c r="N3" s="286"/>
      <c r="O3" s="286"/>
      <c r="P3" s="286"/>
      <c r="Q3" s="286"/>
      <c r="R3" s="286" t="s">
        <v>223</v>
      </c>
      <c r="S3" s="286" t="s">
        <v>98</v>
      </c>
      <c r="T3" s="286" t="s">
        <v>1092</v>
      </c>
      <c r="U3" s="286"/>
      <c r="V3" s="286"/>
      <c r="W3" s="286"/>
      <c r="X3" s="286"/>
      <c r="Y3" s="286"/>
      <c r="Z3" s="286"/>
      <c r="AA3" s="286"/>
      <c r="AB3" s="286"/>
      <c r="AC3" s="286"/>
      <c r="AD3" s="287"/>
    </row>
    <row r="4" spans="1:30" s="50" customFormat="1" ht="199.5">
      <c r="A4" s="286" t="s">
        <v>4267</v>
      </c>
      <c r="B4" s="286" t="s">
        <v>4268</v>
      </c>
      <c r="C4" s="286" t="s">
        <v>4269</v>
      </c>
      <c r="D4" s="286" t="s">
        <v>4270</v>
      </c>
      <c r="E4" s="286" t="s">
        <v>4271</v>
      </c>
      <c r="F4" s="286" t="s">
        <v>4272</v>
      </c>
      <c r="G4" s="286" t="s">
        <v>4273</v>
      </c>
      <c r="H4" s="286" t="s">
        <v>4274</v>
      </c>
      <c r="I4" s="286" t="s">
        <v>4275</v>
      </c>
      <c r="J4" s="286" t="str">
        <f>HYPERLINK("#", "http://www.asakadai-hp.jp/outpatient/cat383/")</f>
        <v>http://www.asakadai-hp.jp/outpatient/cat383/</v>
      </c>
      <c r="K4" s="287" t="s">
        <v>4276</v>
      </c>
      <c r="L4" s="287" t="s">
        <v>112</v>
      </c>
      <c r="M4" s="286"/>
      <c r="N4" s="286" t="s">
        <v>95</v>
      </c>
      <c r="O4" s="286"/>
      <c r="P4" s="286"/>
      <c r="Q4" s="286"/>
      <c r="R4" s="286" t="s">
        <v>97</v>
      </c>
      <c r="S4" s="286" t="s">
        <v>98</v>
      </c>
      <c r="T4" s="286" t="s">
        <v>4277</v>
      </c>
      <c r="U4" s="286"/>
      <c r="V4" s="286"/>
      <c r="W4" s="286"/>
      <c r="X4" s="286"/>
      <c r="Y4" s="286"/>
      <c r="Z4" s="286"/>
      <c r="AA4" s="286"/>
      <c r="AB4" s="286"/>
      <c r="AC4" s="286" t="s">
        <v>95</v>
      </c>
      <c r="AD4" s="287" t="s">
        <v>4278</v>
      </c>
    </row>
    <row r="5" spans="1:30" s="50" customFormat="1" ht="20.100000000000001" customHeight="1">
      <c r="A5" s="286" t="s">
        <v>4257</v>
      </c>
      <c r="B5" s="286" t="s">
        <v>4268</v>
      </c>
      <c r="C5" s="286" t="s">
        <v>4279</v>
      </c>
      <c r="D5" s="286" t="s">
        <v>4280</v>
      </c>
      <c r="E5" s="286" t="s">
        <v>4281</v>
      </c>
      <c r="F5" s="286" t="s">
        <v>4282</v>
      </c>
      <c r="G5" s="286" t="s">
        <v>4283</v>
      </c>
      <c r="H5" s="286" t="s">
        <v>4284</v>
      </c>
      <c r="I5" s="286" t="s">
        <v>4285</v>
      </c>
      <c r="J5" s="286" t="s">
        <v>4286</v>
      </c>
      <c r="K5" s="287" t="s">
        <v>4287</v>
      </c>
      <c r="L5" s="286"/>
      <c r="M5" s="286"/>
      <c r="N5" s="286"/>
      <c r="O5" s="286"/>
      <c r="P5" s="286"/>
      <c r="Q5" s="286"/>
      <c r="R5" s="286" t="s">
        <v>223</v>
      </c>
      <c r="S5" s="286" t="s">
        <v>1432</v>
      </c>
      <c r="T5" s="286"/>
      <c r="U5" s="286"/>
      <c r="V5" s="286" t="s">
        <v>4288</v>
      </c>
      <c r="W5" s="286"/>
      <c r="X5" s="286"/>
      <c r="Y5" s="286"/>
      <c r="Z5" s="286"/>
      <c r="AA5" s="286"/>
      <c r="AB5" s="286"/>
      <c r="AC5" s="286"/>
      <c r="AD5" s="287"/>
    </row>
    <row r="6" spans="1:30" s="50" customFormat="1" ht="213.75">
      <c r="A6" s="286" t="s">
        <v>4267</v>
      </c>
      <c r="B6" s="286" t="s">
        <v>893</v>
      </c>
      <c r="C6" s="286" t="s">
        <v>4289</v>
      </c>
      <c r="D6" s="286" t="s">
        <v>4290</v>
      </c>
      <c r="E6" s="286" t="s">
        <v>4291</v>
      </c>
      <c r="F6" s="286" t="s">
        <v>4292</v>
      </c>
      <c r="G6" s="286" t="s">
        <v>4293</v>
      </c>
      <c r="H6" s="286" t="s">
        <v>4294</v>
      </c>
      <c r="I6" s="286" t="s">
        <v>4295</v>
      </c>
      <c r="J6" s="286" t="str">
        <f>HYPERLINK("#", "http://www.ach.or.jp/(日本語）")</f>
        <v>http://www.ach.or.jp/(日本語）</v>
      </c>
      <c r="K6" s="287" t="s">
        <v>4296</v>
      </c>
      <c r="L6" s="287" t="s">
        <v>4297</v>
      </c>
      <c r="M6" s="286" t="s">
        <v>2869</v>
      </c>
      <c r="N6" s="286" t="s">
        <v>95</v>
      </c>
      <c r="O6" s="286" t="s">
        <v>95</v>
      </c>
      <c r="P6" s="286"/>
      <c r="Q6" s="286"/>
      <c r="R6" s="286" t="s">
        <v>182</v>
      </c>
      <c r="S6" s="286" t="s">
        <v>98</v>
      </c>
      <c r="T6" s="286" t="s">
        <v>4277</v>
      </c>
      <c r="U6" s="286"/>
      <c r="V6" s="286"/>
      <c r="W6" s="286"/>
      <c r="X6" s="286"/>
      <c r="Y6" s="286"/>
      <c r="Z6" s="286"/>
      <c r="AA6" s="286"/>
      <c r="AB6" s="286"/>
      <c r="AC6" s="286" t="s">
        <v>95</v>
      </c>
      <c r="AD6" s="287" t="s">
        <v>4298</v>
      </c>
    </row>
    <row r="7" spans="1:30" s="50" customFormat="1" ht="42.75">
      <c r="A7" s="286" t="s">
        <v>4257</v>
      </c>
      <c r="B7" s="286" t="s">
        <v>928</v>
      </c>
      <c r="C7" s="286" t="s">
        <v>4299</v>
      </c>
      <c r="D7" s="286" t="s">
        <v>4300</v>
      </c>
      <c r="E7" s="286" t="s">
        <v>4301</v>
      </c>
      <c r="F7" s="286" t="s">
        <v>4302</v>
      </c>
      <c r="G7" s="286" t="s">
        <v>4303</v>
      </c>
      <c r="H7" s="286" t="s">
        <v>4304</v>
      </c>
      <c r="I7" s="286" t="s">
        <v>4305</v>
      </c>
      <c r="J7" s="286" t="str">
        <f>HYPERLINK("#", "http://shalorm.or.jp/
（日本語）")</f>
        <v>http://shalorm.or.jp/
（日本語）</v>
      </c>
      <c r="K7" s="287" t="s">
        <v>4306</v>
      </c>
      <c r="L7" s="286"/>
      <c r="M7" s="286"/>
      <c r="N7" s="286"/>
      <c r="O7" s="286"/>
      <c r="P7" s="286"/>
      <c r="Q7" s="286"/>
      <c r="R7" s="286" t="s">
        <v>223</v>
      </c>
      <c r="S7" s="286" t="s">
        <v>98</v>
      </c>
      <c r="T7" s="286" t="s">
        <v>4277</v>
      </c>
      <c r="U7" s="286"/>
      <c r="V7" s="286"/>
      <c r="W7" s="286"/>
      <c r="X7" s="286"/>
      <c r="Y7" s="286"/>
      <c r="Z7" s="286"/>
      <c r="AA7" s="286"/>
      <c r="AB7" s="286"/>
      <c r="AC7" s="286"/>
      <c r="AD7" s="287"/>
    </row>
    <row r="8" spans="1:30" s="50" customFormat="1" ht="128.25">
      <c r="A8" s="286" t="s">
        <v>4267</v>
      </c>
      <c r="B8" s="286" t="s">
        <v>4268</v>
      </c>
      <c r="C8" s="286" t="s">
        <v>4307</v>
      </c>
      <c r="D8" s="286" t="s">
        <v>4308</v>
      </c>
      <c r="E8" s="286" t="s">
        <v>4309</v>
      </c>
      <c r="F8" s="286" t="s">
        <v>4310</v>
      </c>
      <c r="G8" s="286" t="s">
        <v>4311</v>
      </c>
      <c r="H8" s="286" t="s">
        <v>4312</v>
      </c>
      <c r="I8" s="286" t="s">
        <v>4313</v>
      </c>
      <c r="J8" s="286" t="str">
        <f>HYPERLINK("#", "http://www.ims.gr.jp/fujimisougou/ (日本語)")</f>
        <v>http://www.ims.gr.jp/fujimisougou/ (日本語)</v>
      </c>
      <c r="K8" s="287" t="s">
        <v>4314</v>
      </c>
      <c r="L8" s="287" t="s">
        <v>112</v>
      </c>
      <c r="M8" s="286"/>
      <c r="N8" s="286"/>
      <c r="O8" s="286"/>
      <c r="P8" s="286"/>
      <c r="Q8" s="286"/>
      <c r="R8" s="286"/>
      <c r="S8" s="286" t="s">
        <v>98</v>
      </c>
      <c r="T8" s="286" t="s">
        <v>4277</v>
      </c>
      <c r="U8" s="286"/>
      <c r="V8" s="286"/>
      <c r="W8" s="286"/>
      <c r="X8" s="286"/>
      <c r="Y8" s="286"/>
      <c r="Z8" s="286"/>
      <c r="AA8" s="286"/>
      <c r="AB8" s="286"/>
      <c r="AC8" s="286"/>
      <c r="AD8" s="287"/>
    </row>
    <row r="9" spans="1:30" s="50" customFormat="1" ht="42.75">
      <c r="A9" s="286" t="s">
        <v>4257</v>
      </c>
      <c r="B9" s="286" t="s">
        <v>4315</v>
      </c>
      <c r="C9" s="286" t="s">
        <v>4316</v>
      </c>
      <c r="D9" s="286" t="s">
        <v>4317</v>
      </c>
      <c r="E9" s="286" t="s">
        <v>4318</v>
      </c>
      <c r="F9" s="286" t="s">
        <v>4319</v>
      </c>
      <c r="G9" s="286" t="s">
        <v>4320</v>
      </c>
      <c r="H9" s="286" t="s">
        <v>4321</v>
      </c>
      <c r="I9" s="286" t="s">
        <v>4322</v>
      </c>
      <c r="J9" s="286" t="str">
        <f>HYPERLINK("#", "http://www.nishiohmiya-hp.com/（日本語）")</f>
        <v>http://www.nishiohmiya-hp.com/（日本語）</v>
      </c>
      <c r="K9" s="287" t="s">
        <v>4323</v>
      </c>
      <c r="L9" s="286"/>
      <c r="M9" s="286"/>
      <c r="N9" s="286"/>
      <c r="O9" s="286"/>
      <c r="P9" s="286"/>
      <c r="Q9" s="286"/>
      <c r="R9" s="286"/>
      <c r="S9" s="286" t="s">
        <v>98</v>
      </c>
      <c r="T9" s="286" t="s">
        <v>4277</v>
      </c>
      <c r="U9" s="286"/>
      <c r="V9" s="286"/>
      <c r="W9" s="286"/>
      <c r="X9" s="286"/>
      <c r="Y9" s="286"/>
      <c r="Z9" s="286"/>
      <c r="AA9" s="286"/>
      <c r="AB9" s="286"/>
      <c r="AC9" s="286"/>
      <c r="AD9" s="287"/>
    </row>
    <row r="10" spans="1:30" s="50" customFormat="1" ht="57">
      <c r="A10" s="286" t="s">
        <v>4267</v>
      </c>
      <c r="B10" s="286" t="s">
        <v>852</v>
      </c>
      <c r="C10" s="286" t="s">
        <v>4324</v>
      </c>
      <c r="D10" s="286" t="s">
        <v>4325</v>
      </c>
      <c r="E10" s="286" t="s">
        <v>4326</v>
      </c>
      <c r="F10" s="286" t="s">
        <v>4327</v>
      </c>
      <c r="G10" s="286" t="s">
        <v>4328</v>
      </c>
      <c r="H10" s="286" t="s">
        <v>4329</v>
      </c>
      <c r="I10" s="286" t="s">
        <v>4330</v>
      </c>
      <c r="J10" s="286" t="str">
        <f>HYPERLINK("#", "http://www.kawakubo-hospital.com (日本語)")</f>
        <v>http://www.kawakubo-hospital.com (日本語)</v>
      </c>
      <c r="K10" s="287" t="s">
        <v>4331</v>
      </c>
      <c r="L10" s="286" t="s">
        <v>2434</v>
      </c>
      <c r="M10" s="286"/>
      <c r="N10" s="286"/>
      <c r="O10" s="286"/>
      <c r="P10" s="286"/>
      <c r="Q10" s="286"/>
      <c r="R10" s="286"/>
      <c r="S10" s="286" t="s">
        <v>98</v>
      </c>
      <c r="T10" s="286" t="s">
        <v>4277</v>
      </c>
      <c r="U10" s="286"/>
      <c r="V10" s="286"/>
      <c r="W10" s="286"/>
      <c r="X10" s="286"/>
      <c r="Y10" s="286"/>
      <c r="Z10" s="286"/>
      <c r="AA10" s="286"/>
      <c r="AB10" s="286"/>
      <c r="AC10" s="286"/>
      <c r="AD10" s="287"/>
    </row>
    <row r="11" spans="1:30" s="50" customFormat="1" ht="71.25">
      <c r="A11" s="286" t="s">
        <v>4257</v>
      </c>
      <c r="B11" s="286" t="s">
        <v>4332</v>
      </c>
      <c r="C11" s="286" t="s">
        <v>4333</v>
      </c>
      <c r="D11" s="286" t="s">
        <v>4334</v>
      </c>
      <c r="E11" s="286" t="s">
        <v>4335</v>
      </c>
      <c r="F11" s="286" t="s">
        <v>4336</v>
      </c>
      <c r="G11" s="286" t="s">
        <v>4337</v>
      </c>
      <c r="H11" s="286" t="s">
        <v>4338</v>
      </c>
      <c r="I11" s="286" t="s">
        <v>4339</v>
      </c>
      <c r="J11" s="286" t="str">
        <f>HYPERLINK("#", "http://www.kan-etsu-hp.ne.jp/ (日本語)")</f>
        <v>http://www.kan-etsu-hp.ne.jp/ (日本語)</v>
      </c>
      <c r="K11" s="287" t="s">
        <v>4340</v>
      </c>
      <c r="L11" s="287" t="s">
        <v>4341</v>
      </c>
      <c r="M11" s="286"/>
      <c r="N11" s="286"/>
      <c r="O11" s="286"/>
      <c r="P11" s="286"/>
      <c r="Q11" s="286"/>
      <c r="R11" s="286"/>
      <c r="S11" s="286" t="s">
        <v>98</v>
      </c>
      <c r="T11" s="286" t="s">
        <v>4277</v>
      </c>
      <c r="U11" s="286"/>
      <c r="V11" s="286"/>
      <c r="W11" s="286"/>
      <c r="X11" s="286"/>
      <c r="Y11" s="286"/>
      <c r="Z11" s="286"/>
      <c r="AA11" s="286"/>
      <c r="AB11" s="286"/>
      <c r="AC11" s="286"/>
      <c r="AD11" s="287"/>
    </row>
    <row r="12" spans="1:30" s="50" customFormat="1" ht="57">
      <c r="A12" s="286" t="s">
        <v>4267</v>
      </c>
      <c r="B12" s="286" t="s">
        <v>4342</v>
      </c>
      <c r="C12" s="286" t="s">
        <v>4343</v>
      </c>
      <c r="D12" s="286" t="s">
        <v>4344</v>
      </c>
      <c r="E12" s="286" t="s">
        <v>4345</v>
      </c>
      <c r="F12" s="286" t="s">
        <v>4346</v>
      </c>
      <c r="G12" s="286" t="s">
        <v>4347</v>
      </c>
      <c r="H12" s="286" t="s">
        <v>4348</v>
      </c>
      <c r="I12" s="286" t="s">
        <v>4349</v>
      </c>
      <c r="J12" s="286" t="str">
        <f>HYPERLINK("#", "http://www.kikuchi-hosp.or.jp/")</f>
        <v>http://www.kikuchi-hosp.or.jp/</v>
      </c>
      <c r="K12" s="287" t="s">
        <v>4350</v>
      </c>
      <c r="L12" s="286"/>
      <c r="M12" s="286"/>
      <c r="N12" s="286"/>
      <c r="O12" s="286"/>
      <c r="P12" s="286"/>
      <c r="Q12" s="286"/>
      <c r="R12" s="286" t="s">
        <v>223</v>
      </c>
      <c r="S12" s="286" t="s">
        <v>98</v>
      </c>
      <c r="T12" s="286"/>
      <c r="U12" s="286"/>
      <c r="V12" s="286"/>
      <c r="W12" s="286"/>
      <c r="X12" s="286"/>
      <c r="Y12" s="286"/>
      <c r="Z12" s="286"/>
      <c r="AA12" s="286"/>
      <c r="AB12" s="286"/>
      <c r="AC12" s="286"/>
      <c r="AD12" s="287"/>
    </row>
    <row r="13" spans="1:30" s="50" customFormat="1" ht="85.5">
      <c r="A13" s="286" t="s">
        <v>4257</v>
      </c>
      <c r="B13" s="286" t="s">
        <v>714</v>
      </c>
      <c r="C13" s="286" t="s">
        <v>4351</v>
      </c>
      <c r="D13" s="286" t="s">
        <v>4352</v>
      </c>
      <c r="E13" s="286" t="s">
        <v>4353</v>
      </c>
      <c r="F13" s="286" t="s">
        <v>4354</v>
      </c>
      <c r="G13" s="286" t="s">
        <v>4355</v>
      </c>
      <c r="H13" s="286" t="s">
        <v>4356</v>
      </c>
      <c r="I13" s="286" t="s">
        <v>4357</v>
      </c>
      <c r="J13" s="286" t="s">
        <v>4358</v>
      </c>
      <c r="K13" s="287" t="s">
        <v>4359</v>
      </c>
      <c r="L13" s="287" t="s">
        <v>4360</v>
      </c>
      <c r="M13" s="287" t="s">
        <v>4361</v>
      </c>
      <c r="N13" s="286"/>
      <c r="O13" s="286"/>
      <c r="P13" s="286"/>
      <c r="Q13" s="286"/>
      <c r="R13" s="286" t="s">
        <v>223</v>
      </c>
      <c r="S13" s="286" t="s">
        <v>98</v>
      </c>
      <c r="T13" s="286" t="s">
        <v>4277</v>
      </c>
      <c r="U13" s="286"/>
      <c r="V13" s="286"/>
      <c r="W13" s="286"/>
      <c r="X13" s="286"/>
      <c r="Y13" s="286"/>
      <c r="Z13" s="286"/>
      <c r="AA13" s="286"/>
      <c r="AB13" s="286"/>
      <c r="AC13" s="286" t="s">
        <v>95</v>
      </c>
      <c r="AD13" s="287" t="s">
        <v>4362</v>
      </c>
    </row>
    <row r="14" spans="1:30" s="50" customFormat="1" ht="71.25">
      <c r="A14" s="286" t="s">
        <v>4267</v>
      </c>
      <c r="B14" s="286" t="s">
        <v>4332</v>
      </c>
      <c r="C14" s="286" t="s">
        <v>4363</v>
      </c>
      <c r="D14" s="286" t="s">
        <v>4364</v>
      </c>
      <c r="E14" s="286" t="s">
        <v>4365</v>
      </c>
      <c r="F14" s="286" t="s">
        <v>4366</v>
      </c>
      <c r="G14" s="286" t="s">
        <v>4367</v>
      </c>
      <c r="H14" s="286" t="s">
        <v>4368</v>
      </c>
      <c r="I14" s="286" t="s">
        <v>4369</v>
      </c>
      <c r="J14" s="286" t="str">
        <f>HYPERLINK("#", "http://www.ikebukuro.jp/")</f>
        <v>http://www.ikebukuro.jp/</v>
      </c>
      <c r="K14" s="287" t="s">
        <v>4370</v>
      </c>
      <c r="L14" s="287" t="s">
        <v>4371</v>
      </c>
      <c r="M14" s="286"/>
      <c r="N14" s="286"/>
      <c r="O14" s="286"/>
      <c r="P14" s="286"/>
      <c r="Q14" s="286"/>
      <c r="R14" s="286"/>
      <c r="S14" s="286" t="s">
        <v>98</v>
      </c>
      <c r="T14" s="286" t="s">
        <v>4277</v>
      </c>
      <c r="U14" s="286"/>
      <c r="V14" s="286"/>
      <c r="W14" s="286"/>
      <c r="X14" s="286"/>
      <c r="Y14" s="286"/>
      <c r="Z14" s="286"/>
      <c r="AA14" s="286"/>
      <c r="AB14" s="286"/>
      <c r="AC14" s="286"/>
      <c r="AD14" s="287"/>
    </row>
    <row r="15" spans="1:30" s="50" customFormat="1" ht="42.75">
      <c r="A15" s="286" t="s">
        <v>4257</v>
      </c>
      <c r="B15" s="286" t="s">
        <v>981</v>
      </c>
      <c r="C15" s="286" t="s">
        <v>4372</v>
      </c>
      <c r="D15" s="286" t="s">
        <v>4373</v>
      </c>
      <c r="E15" s="286" t="s">
        <v>4374</v>
      </c>
      <c r="F15" s="286" t="s">
        <v>4375</v>
      </c>
      <c r="G15" s="286" t="s">
        <v>4376</v>
      </c>
      <c r="H15" s="286" t="s">
        <v>4377</v>
      </c>
      <c r="I15" s="286" t="s">
        <v>4378</v>
      </c>
      <c r="J15" s="286" t="str">
        <f>HYPERLINK("#", "http://www.nakada-hp.com/ (日本語)")</f>
        <v>http://www.nakada-hp.com/ (日本語)</v>
      </c>
      <c r="K15" s="287" t="s">
        <v>4379</v>
      </c>
      <c r="L15" s="286" t="s">
        <v>2434</v>
      </c>
      <c r="M15" s="286"/>
      <c r="N15" s="286"/>
      <c r="O15" s="286"/>
      <c r="P15" s="286"/>
      <c r="Q15" s="286"/>
      <c r="R15" s="286"/>
      <c r="S15" s="286" t="s">
        <v>98</v>
      </c>
      <c r="T15" s="286" t="s">
        <v>4277</v>
      </c>
      <c r="U15" s="286"/>
      <c r="V15" s="286"/>
      <c r="W15" s="286"/>
      <c r="X15" s="286"/>
      <c r="Y15" s="286"/>
      <c r="Z15" s="286"/>
      <c r="AA15" s="286"/>
      <c r="AB15" s="286"/>
      <c r="AC15" s="286"/>
      <c r="AD15" s="287"/>
    </row>
    <row r="16" spans="1:30" s="50" customFormat="1" ht="28.5">
      <c r="A16" s="286" t="s">
        <v>4267</v>
      </c>
      <c r="B16" s="286" t="s">
        <v>4342</v>
      </c>
      <c r="C16" s="286" t="s">
        <v>4380</v>
      </c>
      <c r="D16" s="286" t="s">
        <v>4381</v>
      </c>
      <c r="E16" s="286" t="s">
        <v>4382</v>
      </c>
      <c r="F16" s="286" t="s">
        <v>4383</v>
      </c>
      <c r="G16" s="286" t="s">
        <v>4384</v>
      </c>
      <c r="H16" s="286" t="s">
        <v>4385</v>
      </c>
      <c r="I16" s="286" t="s">
        <v>4386</v>
      </c>
      <c r="J16" s="286" t="str">
        <f>HYPERLINK("#", "http://www.sasaki-hp.or.jp/ (日本語)")</f>
        <v>http://www.sasaki-hp.or.jp/ (日本語)</v>
      </c>
      <c r="K16" s="287" t="s">
        <v>4387</v>
      </c>
      <c r="L16" s="286"/>
      <c r="M16" s="286"/>
      <c r="N16" s="286"/>
      <c r="O16" s="286"/>
      <c r="P16" s="286"/>
      <c r="Q16" s="286"/>
      <c r="R16" s="286"/>
      <c r="S16" s="286" t="s">
        <v>98</v>
      </c>
      <c r="T16" s="286" t="s">
        <v>4277</v>
      </c>
      <c r="U16" s="286"/>
      <c r="V16" s="286"/>
      <c r="W16" s="286"/>
      <c r="X16" s="286"/>
      <c r="Y16" s="286"/>
      <c r="Z16" s="286"/>
      <c r="AA16" s="286"/>
      <c r="AB16" s="286"/>
      <c r="AC16" s="286"/>
      <c r="AD16" s="287"/>
    </row>
    <row r="17" spans="1:30" s="50" customFormat="1" ht="128.25">
      <c r="A17" s="286" t="s">
        <v>4257</v>
      </c>
      <c r="B17" s="286" t="s">
        <v>4268</v>
      </c>
      <c r="C17" s="286" t="s">
        <v>4388</v>
      </c>
      <c r="D17" s="286" t="s">
        <v>4389</v>
      </c>
      <c r="E17" s="286" t="s">
        <v>4390</v>
      </c>
      <c r="F17" s="286" t="s">
        <v>4391</v>
      </c>
      <c r="G17" s="286" t="s">
        <v>4392</v>
      </c>
      <c r="H17" s="286" t="s">
        <v>4393</v>
      </c>
      <c r="I17" s="286" t="s">
        <v>4394</v>
      </c>
      <c r="J17" s="286" t="str">
        <f>HYPERLINK("#", "http://www.ims.gr.jp/miyoshisougou/ (日本語)")</f>
        <v>http://www.ims.gr.jp/miyoshisougou/ (日本語)</v>
      </c>
      <c r="K17" s="287" t="s">
        <v>4395</v>
      </c>
      <c r="L17" s="287" t="s">
        <v>4396</v>
      </c>
      <c r="M17" s="286"/>
      <c r="N17" s="286"/>
      <c r="O17" s="286"/>
      <c r="P17" s="286"/>
      <c r="Q17" s="286"/>
      <c r="R17" s="286"/>
      <c r="S17" s="286" t="s">
        <v>98</v>
      </c>
      <c r="T17" s="286" t="s">
        <v>4277</v>
      </c>
      <c r="U17" s="286"/>
      <c r="V17" s="286"/>
      <c r="W17" s="286"/>
      <c r="X17" s="286"/>
      <c r="Y17" s="286"/>
      <c r="Z17" s="286"/>
      <c r="AA17" s="286"/>
      <c r="AB17" s="286"/>
      <c r="AC17" s="286"/>
      <c r="AD17" s="287"/>
    </row>
    <row r="18" spans="1:30" s="50" customFormat="1" ht="87" customHeight="1">
      <c r="A18" s="286" t="s">
        <v>4267</v>
      </c>
      <c r="B18" s="286" t="s">
        <v>4397</v>
      </c>
      <c r="C18" s="286" t="s">
        <v>4398</v>
      </c>
      <c r="D18" s="286" t="s">
        <v>4399</v>
      </c>
      <c r="E18" s="286" t="s">
        <v>4400</v>
      </c>
      <c r="F18" s="286" t="s">
        <v>4401</v>
      </c>
      <c r="G18" s="286" t="s">
        <v>4402</v>
      </c>
      <c r="H18" s="286" t="s">
        <v>4403</v>
      </c>
      <c r="I18" s="286" t="s">
        <v>4404</v>
      </c>
      <c r="J18" s="286" t="str">
        <f>HYPERLINK("#", "https://scghp.jp/emergency/index.html(日本語)")</f>
        <v>https://scghp.jp/emergency/index.html(日本語)</v>
      </c>
      <c r="K18" s="287" t="s">
        <v>4405</v>
      </c>
      <c r="L18" s="287" t="s">
        <v>4406</v>
      </c>
      <c r="M18" s="286"/>
      <c r="N18" s="286"/>
      <c r="O18" s="286"/>
      <c r="P18" s="286"/>
      <c r="Q18" s="286"/>
      <c r="R18" s="286" t="s">
        <v>223</v>
      </c>
      <c r="S18" s="286" t="s">
        <v>98</v>
      </c>
      <c r="T18" s="286" t="s">
        <v>4277</v>
      </c>
      <c r="U18" s="286"/>
      <c r="V18" s="286"/>
      <c r="W18" s="286" t="s">
        <v>95</v>
      </c>
      <c r="X18" s="286" t="s">
        <v>4407</v>
      </c>
      <c r="Y18" s="286"/>
      <c r="Z18" s="286"/>
      <c r="AA18" s="286"/>
      <c r="AB18" s="286"/>
      <c r="AC18" s="286" t="s">
        <v>95</v>
      </c>
      <c r="AD18" s="287" t="s">
        <v>4407</v>
      </c>
    </row>
    <row r="19" spans="1:30" s="50" customFormat="1" ht="28.5">
      <c r="A19" s="286" t="s">
        <v>4257</v>
      </c>
      <c r="B19" s="286" t="s">
        <v>4397</v>
      </c>
      <c r="C19" s="286" t="s">
        <v>4408</v>
      </c>
      <c r="D19" s="286" t="s">
        <v>4409</v>
      </c>
      <c r="E19" s="286" t="s">
        <v>4410</v>
      </c>
      <c r="F19" s="286" t="s">
        <v>4411</v>
      </c>
      <c r="G19" s="286" t="s">
        <v>4412</v>
      </c>
      <c r="H19" s="286" t="s">
        <v>4413</v>
      </c>
      <c r="I19" s="286" t="s">
        <v>4414</v>
      </c>
      <c r="J19" s="286" t="str">
        <f>HYPERLINK("#", "http://www.kuki-med.jp/ (日本語)")</f>
        <v>http://www.kuki-med.jp/ (日本語)</v>
      </c>
      <c r="K19" s="287" t="s">
        <v>4415</v>
      </c>
      <c r="L19" s="286" t="s">
        <v>4416</v>
      </c>
      <c r="M19" s="286"/>
      <c r="N19" s="286"/>
      <c r="O19" s="286"/>
      <c r="P19" s="286"/>
      <c r="Q19" s="286"/>
      <c r="R19" s="286"/>
      <c r="S19" s="286" t="s">
        <v>4417</v>
      </c>
      <c r="T19" s="286" t="s">
        <v>4277</v>
      </c>
      <c r="U19" s="286"/>
      <c r="V19" s="286"/>
      <c r="W19" s="286"/>
      <c r="X19" s="286"/>
      <c r="Y19" s="286"/>
      <c r="Z19" s="286"/>
      <c r="AA19" s="286"/>
      <c r="AB19" s="286"/>
      <c r="AC19" s="286"/>
      <c r="AD19" s="287"/>
    </row>
    <row r="20" spans="1:30" s="50" customFormat="1" ht="20.100000000000001" customHeight="1">
      <c r="A20" s="286" t="s">
        <v>4267</v>
      </c>
      <c r="B20" s="286" t="s">
        <v>4315</v>
      </c>
      <c r="C20" s="286" t="s">
        <v>4418</v>
      </c>
      <c r="D20" s="286" t="s">
        <v>4419</v>
      </c>
      <c r="E20" s="286" t="s">
        <v>4420</v>
      </c>
      <c r="F20" s="286" t="s">
        <v>4421</v>
      </c>
      <c r="G20" s="286" t="s">
        <v>4422</v>
      </c>
      <c r="H20" s="286" t="s">
        <v>4423</v>
      </c>
      <c r="I20" s="286" t="s">
        <v>4424</v>
      </c>
      <c r="J20" s="286" t="str">
        <f>HYPERLINK("#", "http://www.ocgh.jp/ (日本語)")</f>
        <v>http://www.ocgh.jp/ (日本語)</v>
      </c>
      <c r="K20" s="287" t="s">
        <v>636</v>
      </c>
      <c r="L20" s="286" t="s">
        <v>422</v>
      </c>
      <c r="M20" s="286"/>
      <c r="N20" s="286"/>
      <c r="O20" s="286"/>
      <c r="P20" s="286"/>
      <c r="Q20" s="286"/>
      <c r="R20" s="286"/>
      <c r="S20" s="286" t="s">
        <v>98</v>
      </c>
      <c r="T20" s="286" t="s">
        <v>4277</v>
      </c>
      <c r="U20" s="286"/>
      <c r="V20" s="286"/>
      <c r="W20" s="286"/>
      <c r="X20" s="286"/>
      <c r="Y20" s="286"/>
      <c r="Z20" s="286"/>
      <c r="AA20" s="286"/>
      <c r="AB20" s="286"/>
      <c r="AC20" s="286"/>
      <c r="AD20" s="287"/>
    </row>
    <row r="21" spans="1:30" s="50" customFormat="1" ht="20.100000000000001" customHeight="1">
      <c r="A21" s="286" t="s">
        <v>4257</v>
      </c>
      <c r="B21" s="286" t="s">
        <v>956</v>
      </c>
      <c r="C21" s="286" t="s">
        <v>4425</v>
      </c>
      <c r="D21" s="286" t="s">
        <v>4426</v>
      </c>
      <c r="E21" s="286" t="s">
        <v>4427</v>
      </c>
      <c r="F21" s="286" t="s">
        <v>4428</v>
      </c>
      <c r="G21" s="286" t="s">
        <v>4429</v>
      </c>
      <c r="H21" s="286" t="s">
        <v>4430</v>
      </c>
      <c r="I21" s="286" t="s">
        <v>4431</v>
      </c>
      <c r="J21" s="286" t="str">
        <f>HYPERLINK("#", "http://www.auen.jp（日本語）")</f>
        <v>http://www.auen.jp（日本語）</v>
      </c>
      <c r="K21" s="287" t="s">
        <v>4432</v>
      </c>
      <c r="L21" s="286" t="s">
        <v>4433</v>
      </c>
      <c r="M21" s="286"/>
      <c r="N21" s="286"/>
      <c r="O21" s="286"/>
      <c r="P21" s="286"/>
      <c r="Q21" s="286"/>
      <c r="R21" s="286" t="s">
        <v>223</v>
      </c>
      <c r="S21" s="286" t="s">
        <v>1432</v>
      </c>
      <c r="T21" s="286"/>
      <c r="U21" s="286"/>
      <c r="V21" s="286" t="s">
        <v>1354</v>
      </c>
      <c r="W21" s="286"/>
      <c r="X21" s="286"/>
      <c r="Y21" s="286" t="s">
        <v>95</v>
      </c>
      <c r="Z21" s="286" t="s">
        <v>4434</v>
      </c>
      <c r="AA21" s="286"/>
      <c r="AB21" s="286"/>
      <c r="AC21" s="286" t="s">
        <v>95</v>
      </c>
      <c r="AD21" s="287" t="s">
        <v>4435</v>
      </c>
    </row>
    <row r="22" spans="1:30" s="50" customFormat="1" ht="71.25">
      <c r="A22" s="286" t="s">
        <v>4267</v>
      </c>
      <c r="B22" s="286" t="s">
        <v>4332</v>
      </c>
      <c r="C22" s="286" t="s">
        <v>4436</v>
      </c>
      <c r="D22" s="286" t="s">
        <v>4437</v>
      </c>
      <c r="E22" s="286" t="s">
        <v>4438</v>
      </c>
      <c r="F22" s="286" t="s">
        <v>4439</v>
      </c>
      <c r="G22" s="286" t="s">
        <v>4440</v>
      </c>
      <c r="H22" s="286" t="s">
        <v>4441</v>
      </c>
      <c r="I22" s="286" t="s">
        <v>4442</v>
      </c>
      <c r="J22" s="286" t="str">
        <f>HYPERLINK("#", "http://www.ogawa.jrc.or.jp/ (日本語)")</f>
        <v>http://www.ogawa.jrc.or.jp/ (日本語)</v>
      </c>
      <c r="K22" s="287" t="s">
        <v>4443</v>
      </c>
      <c r="L22" s="287" t="s">
        <v>422</v>
      </c>
      <c r="M22" s="286"/>
      <c r="N22" s="286"/>
      <c r="O22" s="286"/>
      <c r="P22" s="286"/>
      <c r="Q22" s="286"/>
      <c r="R22" s="286" t="s">
        <v>97</v>
      </c>
      <c r="S22" s="286" t="s">
        <v>98</v>
      </c>
      <c r="T22" s="286" t="s">
        <v>4277</v>
      </c>
      <c r="U22" s="286"/>
      <c r="V22" s="286"/>
      <c r="W22" s="286"/>
      <c r="X22" s="286"/>
      <c r="Y22" s="286"/>
      <c r="Z22" s="286"/>
      <c r="AA22" s="286"/>
      <c r="AB22" s="286"/>
      <c r="AC22" s="286"/>
      <c r="AD22" s="287"/>
    </row>
    <row r="23" spans="1:30" s="50" customFormat="1" ht="63" customHeight="1">
      <c r="A23" s="286" t="s">
        <v>4257</v>
      </c>
      <c r="B23" s="286" t="s">
        <v>806</v>
      </c>
      <c r="C23" s="286" t="s">
        <v>4444</v>
      </c>
      <c r="D23" s="286" t="s">
        <v>4445</v>
      </c>
      <c r="E23" s="286" t="s">
        <v>4446</v>
      </c>
      <c r="F23" s="286" t="s">
        <v>4447</v>
      </c>
      <c r="G23" s="286" t="s">
        <v>4448</v>
      </c>
      <c r="H23" s="286" t="s">
        <v>4449</v>
      </c>
      <c r="I23" s="286" t="s">
        <v>4450</v>
      </c>
      <c r="J23" s="286" t="str">
        <f>HYPERLINK("#", "https://www.ims.gr.jp/ims_kasukabe/（日本語）")</f>
        <v>https://www.ims.gr.jp/ims_kasukabe/（日本語）</v>
      </c>
      <c r="K23" s="287" t="s">
        <v>4451</v>
      </c>
      <c r="L23" s="287" t="s">
        <v>4452</v>
      </c>
      <c r="M23" s="286"/>
      <c r="N23" s="286"/>
      <c r="O23" s="286"/>
      <c r="P23" s="286"/>
      <c r="Q23" s="286"/>
      <c r="R23" s="286" t="s">
        <v>223</v>
      </c>
      <c r="S23" s="286" t="s">
        <v>98</v>
      </c>
      <c r="T23" s="286" t="s">
        <v>1092</v>
      </c>
      <c r="U23" s="286"/>
      <c r="V23" s="286"/>
      <c r="W23" s="286"/>
      <c r="X23" s="286"/>
      <c r="Y23" s="286"/>
      <c r="Z23" s="286"/>
      <c r="AA23" s="286" t="s">
        <v>95</v>
      </c>
      <c r="AB23" s="286" t="s">
        <v>4453</v>
      </c>
      <c r="AC23" s="286"/>
      <c r="AD23" s="287"/>
    </row>
    <row r="24" spans="1:30" s="50" customFormat="1" ht="213.75">
      <c r="A24" s="286" t="s">
        <v>4267</v>
      </c>
      <c r="B24" s="286" t="s">
        <v>4268</v>
      </c>
      <c r="C24" s="286" t="s">
        <v>4454</v>
      </c>
      <c r="D24" s="286" t="s">
        <v>4455</v>
      </c>
      <c r="E24" s="286" t="s">
        <v>4456</v>
      </c>
      <c r="F24" s="286" t="s">
        <v>4457</v>
      </c>
      <c r="G24" s="286" t="s">
        <v>4458</v>
      </c>
      <c r="H24" s="286" t="s">
        <v>4459</v>
      </c>
      <c r="I24" s="286" t="s">
        <v>4460</v>
      </c>
      <c r="J24" s="286" t="str">
        <f>HYPERLINK("#", "http://www.kamifukuoka.or.jp/")</f>
        <v>http://www.kamifukuoka.or.jp/</v>
      </c>
      <c r="K24" s="287" t="s">
        <v>4461</v>
      </c>
      <c r="L24" s="286"/>
      <c r="M24" s="286"/>
      <c r="N24" s="286"/>
      <c r="O24" s="286"/>
      <c r="P24" s="286"/>
      <c r="Q24" s="286"/>
      <c r="R24" s="286" t="s">
        <v>97</v>
      </c>
      <c r="S24" s="286" t="s">
        <v>98</v>
      </c>
      <c r="T24" s="286" t="s">
        <v>4277</v>
      </c>
      <c r="U24" s="286"/>
      <c r="V24" s="286"/>
      <c r="W24" s="286"/>
      <c r="X24" s="286"/>
      <c r="Y24" s="286"/>
      <c r="Z24" s="286"/>
      <c r="AA24" s="286"/>
      <c r="AB24" s="286"/>
      <c r="AC24" s="286" t="s">
        <v>95</v>
      </c>
      <c r="AD24" s="287" t="s">
        <v>4462</v>
      </c>
    </row>
    <row r="25" spans="1:30" s="50" customFormat="1" ht="28.5">
      <c r="A25" s="286" t="s">
        <v>4257</v>
      </c>
      <c r="B25" s="286" t="s">
        <v>714</v>
      </c>
      <c r="C25" s="286" t="s">
        <v>4463</v>
      </c>
      <c r="D25" s="286" t="s">
        <v>4464</v>
      </c>
      <c r="E25" s="286" t="s">
        <v>4465</v>
      </c>
      <c r="F25" s="286" t="s">
        <v>4466</v>
      </c>
      <c r="G25" s="286" t="s">
        <v>4467</v>
      </c>
      <c r="H25" s="286" t="s">
        <v>4468</v>
      </c>
      <c r="I25" s="286" t="s">
        <v>4469</v>
      </c>
      <c r="J25" s="286" t="str">
        <f>HYPERLINK("#", "http://www.kheartlung.jp/")</f>
        <v>http://www.kheartlung.jp/</v>
      </c>
      <c r="K25" s="287" t="s">
        <v>4470</v>
      </c>
      <c r="L25" s="286" t="s">
        <v>4471</v>
      </c>
      <c r="M25" s="286"/>
      <c r="N25" s="286"/>
      <c r="O25" s="286"/>
      <c r="P25" s="286"/>
      <c r="Q25" s="286"/>
      <c r="R25" s="286" t="s">
        <v>97</v>
      </c>
      <c r="S25" s="286" t="s">
        <v>98</v>
      </c>
      <c r="T25" s="286" t="s">
        <v>4277</v>
      </c>
      <c r="U25" s="286"/>
      <c r="V25" s="286" t="s">
        <v>4472</v>
      </c>
      <c r="W25" s="286"/>
      <c r="X25" s="286" t="s">
        <v>4473</v>
      </c>
      <c r="Y25" s="286"/>
      <c r="Z25" s="286" t="s">
        <v>4473</v>
      </c>
      <c r="AA25" s="286"/>
      <c r="AB25" s="286"/>
      <c r="AC25" s="286"/>
      <c r="AD25" s="287"/>
    </row>
    <row r="26" spans="1:30" s="50" customFormat="1" ht="28.5">
      <c r="A26" s="286" t="s">
        <v>4267</v>
      </c>
      <c r="B26" s="286" t="s">
        <v>4342</v>
      </c>
      <c r="C26" s="286" t="s">
        <v>4474</v>
      </c>
      <c r="D26" s="286" t="s">
        <v>4475</v>
      </c>
      <c r="E26" s="286" t="s">
        <v>4476</v>
      </c>
      <c r="F26" s="286" t="s">
        <v>4477</v>
      </c>
      <c r="G26" s="286" t="s">
        <v>4478</v>
      </c>
      <c r="H26" s="286" t="s">
        <v>4479</v>
      </c>
      <c r="I26" s="286" t="s">
        <v>4480</v>
      </c>
      <c r="J26" s="286" t="str">
        <f>HYPERLINK("#", "http://www.kumagaya-hospital.coop/ (日本語)")</f>
        <v>http://www.kumagaya-hospital.coop/ (日本語)</v>
      </c>
      <c r="K26" s="287" t="s">
        <v>4481</v>
      </c>
      <c r="L26" s="286" t="s">
        <v>422</v>
      </c>
      <c r="M26" s="286"/>
      <c r="N26" s="286"/>
      <c r="O26" s="286"/>
      <c r="P26" s="286"/>
      <c r="Q26" s="286"/>
      <c r="R26" s="286"/>
      <c r="S26" s="286" t="s">
        <v>98</v>
      </c>
      <c r="T26" s="286" t="s">
        <v>4277</v>
      </c>
      <c r="U26" s="286"/>
      <c r="V26" s="286"/>
      <c r="W26" s="286"/>
      <c r="X26" s="286"/>
      <c r="Y26" s="286"/>
      <c r="Z26" s="286"/>
      <c r="AA26" s="286"/>
      <c r="AB26" s="286"/>
      <c r="AC26" s="286"/>
      <c r="AD26" s="287"/>
    </row>
    <row r="27" spans="1:30" s="50" customFormat="1" ht="72.75" customHeight="1">
      <c r="A27" s="286" t="s">
        <v>4257</v>
      </c>
      <c r="B27" s="286" t="s">
        <v>4342</v>
      </c>
      <c r="C27" s="286" t="s">
        <v>4482</v>
      </c>
      <c r="D27" s="286" t="s">
        <v>4483</v>
      </c>
      <c r="E27" s="286" t="s">
        <v>4484</v>
      </c>
      <c r="F27" s="286" t="s">
        <v>4485</v>
      </c>
      <c r="G27" s="286" t="s">
        <v>4486</v>
      </c>
      <c r="H27" s="286" t="s">
        <v>4487</v>
      </c>
      <c r="I27" s="286" t="s">
        <v>4488</v>
      </c>
      <c r="J27" s="286" t="str">
        <f>HYPERLINK("#", "https://www.kumasou.or.jp/（日本語）")</f>
        <v>https://www.kumasou.or.jp/（日本語）</v>
      </c>
      <c r="K27" s="287" t="s">
        <v>4489</v>
      </c>
      <c r="L27" s="287" t="s">
        <v>4490</v>
      </c>
      <c r="M27" s="286"/>
      <c r="N27" s="286"/>
      <c r="O27" s="286"/>
      <c r="P27" s="286"/>
      <c r="Q27" s="286"/>
      <c r="R27" s="286" t="s">
        <v>223</v>
      </c>
      <c r="S27" s="286" t="s">
        <v>98</v>
      </c>
      <c r="T27" s="286" t="s">
        <v>4277</v>
      </c>
      <c r="U27" s="286"/>
      <c r="V27" s="286"/>
      <c r="W27" s="286"/>
      <c r="X27" s="286"/>
      <c r="Y27" s="286"/>
      <c r="Z27" s="286"/>
      <c r="AA27" s="286"/>
      <c r="AB27" s="286"/>
      <c r="AC27" s="286"/>
      <c r="AD27" s="287" t="s">
        <v>4491</v>
      </c>
    </row>
    <row r="28" spans="1:30" s="50" customFormat="1" ht="114">
      <c r="A28" s="286" t="s">
        <v>4267</v>
      </c>
      <c r="B28" s="286" t="s">
        <v>4492</v>
      </c>
      <c r="C28" s="286" t="s">
        <v>4493</v>
      </c>
      <c r="D28" s="286" t="s">
        <v>4494</v>
      </c>
      <c r="E28" s="286" t="s">
        <v>4495</v>
      </c>
      <c r="F28" s="286" t="s">
        <v>4496</v>
      </c>
      <c r="G28" s="286" t="s">
        <v>4497</v>
      </c>
      <c r="H28" s="286" t="s">
        <v>4498</v>
      </c>
      <c r="I28" s="286" t="s">
        <v>4499</v>
      </c>
      <c r="J28" s="286" t="str">
        <f>HYPERLINK("#", "http://www.international.saitama-med.ac.jp/　（多言語へ変換可能）")</f>
        <v>http://www.international.saitama-med.ac.jp/　（多言語へ変換可能）</v>
      </c>
      <c r="K28" s="287" t="s">
        <v>4500</v>
      </c>
      <c r="L28" s="287" t="s">
        <v>4501</v>
      </c>
      <c r="M28" s="286"/>
      <c r="N28" s="286"/>
      <c r="O28" s="286" t="s">
        <v>95</v>
      </c>
      <c r="P28" s="286" t="s">
        <v>95</v>
      </c>
      <c r="Q28" s="286" t="s">
        <v>95</v>
      </c>
      <c r="R28" s="286" t="s">
        <v>182</v>
      </c>
      <c r="S28" s="286" t="s">
        <v>98</v>
      </c>
      <c r="T28" s="286" t="s">
        <v>4502</v>
      </c>
      <c r="U28" s="286" t="s">
        <v>95</v>
      </c>
      <c r="V28" s="286" t="s">
        <v>4503</v>
      </c>
      <c r="W28" s="286"/>
      <c r="X28" s="286"/>
      <c r="Y28" s="286"/>
      <c r="Z28" s="286"/>
      <c r="AA28" s="286" t="s">
        <v>95</v>
      </c>
      <c r="AB28" s="286"/>
      <c r="AC28" s="286"/>
      <c r="AD28" s="287"/>
    </row>
    <row r="29" spans="1:30" s="50" customFormat="1" ht="327.75">
      <c r="A29" s="286" t="s">
        <v>4257</v>
      </c>
      <c r="B29" s="286" t="s">
        <v>4332</v>
      </c>
      <c r="C29" s="286" t="s">
        <v>4504</v>
      </c>
      <c r="D29" s="286" t="s">
        <v>4505</v>
      </c>
      <c r="E29" s="286" t="s">
        <v>4506</v>
      </c>
      <c r="F29" s="286" t="s">
        <v>4507</v>
      </c>
      <c r="G29" s="286" t="s">
        <v>4508</v>
      </c>
      <c r="H29" s="286" t="s">
        <v>4509</v>
      </c>
      <c r="I29" s="286" t="s">
        <v>4510</v>
      </c>
      <c r="J29" s="286" t="str">
        <f>HYPERLINK("#", "http://www.kawagoe.saitama-med.ac.jp/")</f>
        <v>http://www.kawagoe.saitama-med.ac.jp/</v>
      </c>
      <c r="K29" s="287" t="s">
        <v>4511</v>
      </c>
      <c r="L29" s="287" t="s">
        <v>112</v>
      </c>
      <c r="M29" s="286"/>
      <c r="N29" s="286"/>
      <c r="O29" s="286" t="s">
        <v>95</v>
      </c>
      <c r="P29" s="286"/>
      <c r="Q29" s="286"/>
      <c r="R29" s="286" t="s">
        <v>182</v>
      </c>
      <c r="S29" s="286" t="s">
        <v>98</v>
      </c>
      <c r="T29" s="286" t="s">
        <v>4502</v>
      </c>
      <c r="U29" s="286"/>
      <c r="V29" s="286"/>
      <c r="W29" s="286"/>
      <c r="X29" s="286"/>
      <c r="Y29" s="286"/>
      <c r="Z29" s="286"/>
      <c r="AA29" s="286" t="s">
        <v>95</v>
      </c>
      <c r="AB29" s="286" t="s">
        <v>4512</v>
      </c>
      <c r="AC29" s="286" t="s">
        <v>95</v>
      </c>
      <c r="AD29" s="287" t="s">
        <v>4513</v>
      </c>
    </row>
    <row r="30" spans="1:30" s="50" customFormat="1" ht="213.75">
      <c r="A30" s="286" t="s">
        <v>4267</v>
      </c>
      <c r="B30" s="286" t="s">
        <v>4332</v>
      </c>
      <c r="C30" s="286" t="s">
        <v>4514</v>
      </c>
      <c r="D30" s="286" t="s">
        <v>4515</v>
      </c>
      <c r="E30" s="286" t="s">
        <v>4516</v>
      </c>
      <c r="F30" s="286" t="s">
        <v>4517</v>
      </c>
      <c r="G30" s="286" t="s">
        <v>4518</v>
      </c>
      <c r="H30" s="286" t="s">
        <v>4519</v>
      </c>
      <c r="I30" s="286" t="s">
        <v>4520</v>
      </c>
      <c r="J30" s="286" t="str">
        <f>HYPERLINK("#", "http://www.saitama-med.ac.jp/hospital/index.html　（日本語）　　　　　　　　　　　　　　　　　　　　　　　　　　　　　　　　　　　　　　　　　　　　　　　http://www.saitama-med.ac.jp/hospital/outline/english.html　（英語）")</f>
        <v>http://www.saitama-med.ac.jp/hospital/index.html　（日本語）　　　　　　　　　　　　　　　　　　　　　　　　　　　　　　　　　　　　　　　　　　　　　　　http://www.saitama-med.ac.jp/hospital/outline/english.html　（英語）</v>
      </c>
      <c r="K30" s="287" t="s">
        <v>4296</v>
      </c>
      <c r="L30" s="287" t="s">
        <v>4521</v>
      </c>
      <c r="M30" s="286"/>
      <c r="N30" s="286"/>
      <c r="O30" s="286" t="s">
        <v>95</v>
      </c>
      <c r="P30" s="286"/>
      <c r="Q30" s="286"/>
      <c r="R30" s="286" t="s">
        <v>182</v>
      </c>
      <c r="S30" s="286" t="s">
        <v>98</v>
      </c>
      <c r="T30" s="286" t="s">
        <v>4277</v>
      </c>
      <c r="U30" s="286"/>
      <c r="V30" s="286"/>
      <c r="W30" s="286"/>
      <c r="X30" s="286"/>
      <c r="Y30" s="286"/>
      <c r="Z30" s="286"/>
      <c r="AA30" s="286"/>
      <c r="AB30" s="286"/>
      <c r="AC30" s="286" t="s">
        <v>95</v>
      </c>
      <c r="AD30" s="287" t="s">
        <v>4522</v>
      </c>
    </row>
    <row r="31" spans="1:30" s="50" customFormat="1" ht="71.25">
      <c r="A31" s="286" t="s">
        <v>4257</v>
      </c>
      <c r="B31" s="286" t="s">
        <v>4342</v>
      </c>
      <c r="C31" s="286" t="s">
        <v>4523</v>
      </c>
      <c r="D31" s="286" t="s">
        <v>4524</v>
      </c>
      <c r="E31" s="286" t="s">
        <v>4525</v>
      </c>
      <c r="F31" s="286" t="s">
        <v>4526</v>
      </c>
      <c r="G31" s="286" t="s">
        <v>4527</v>
      </c>
      <c r="H31" s="286" t="s">
        <v>4528</v>
      </c>
      <c r="I31" s="286" t="s">
        <v>4529</v>
      </c>
      <c r="J31" s="286" t="str">
        <f>HYPERLINK("#", "http://www.jikei.or.jp/（日本語）")</f>
        <v>http://www.jikei.or.jp/（日本語）</v>
      </c>
      <c r="K31" s="287" t="s">
        <v>4530</v>
      </c>
      <c r="L31" s="287" t="s">
        <v>4531</v>
      </c>
      <c r="M31" s="286"/>
      <c r="N31" s="286"/>
      <c r="O31" s="286"/>
      <c r="P31" s="286"/>
      <c r="Q31" s="286"/>
      <c r="R31" s="286" t="s">
        <v>182</v>
      </c>
      <c r="S31" s="286" t="s">
        <v>98</v>
      </c>
      <c r="T31" s="286" t="s">
        <v>4277</v>
      </c>
      <c r="U31" s="286"/>
      <c r="V31" s="286"/>
      <c r="W31" s="286"/>
      <c r="X31" s="286"/>
      <c r="Y31" s="286"/>
      <c r="Z31" s="286"/>
      <c r="AA31" s="286"/>
      <c r="AB31" s="286"/>
      <c r="AC31" s="286" t="s">
        <v>95</v>
      </c>
      <c r="AD31" s="287" t="s">
        <v>4532</v>
      </c>
    </row>
    <row r="32" spans="1:30" s="50" customFormat="1" ht="128.25">
      <c r="A32" s="286" t="s">
        <v>4267</v>
      </c>
      <c r="B32" s="286" t="s">
        <v>4315</v>
      </c>
      <c r="C32" s="286" t="s">
        <v>4533</v>
      </c>
      <c r="D32" s="286" t="s">
        <v>4534</v>
      </c>
      <c r="E32" s="286" t="s">
        <v>4535</v>
      </c>
      <c r="F32" s="286" t="s">
        <v>4536</v>
      </c>
      <c r="G32" s="286" t="s">
        <v>4537</v>
      </c>
      <c r="H32" s="286" t="s">
        <v>4538</v>
      </c>
      <c r="I32" s="286" t="s">
        <v>4539</v>
      </c>
      <c r="J32" s="286" t="str">
        <f>HYPERLINK("#", "https://www.city.saitama.jp/hospital/index.html（日本語）")</f>
        <v>https://www.city.saitama.jp/hospital/index.html（日本語）</v>
      </c>
      <c r="K32" s="287" t="s">
        <v>4540</v>
      </c>
      <c r="L32" s="287" t="s">
        <v>4541</v>
      </c>
      <c r="M32" s="286"/>
      <c r="N32" s="286"/>
      <c r="O32" s="286" t="s">
        <v>95</v>
      </c>
      <c r="P32" s="286"/>
      <c r="Q32" s="286"/>
      <c r="R32" s="286" t="s">
        <v>182</v>
      </c>
      <c r="S32" s="286" t="s">
        <v>98</v>
      </c>
      <c r="T32" s="286" t="s">
        <v>4542</v>
      </c>
      <c r="U32" s="286"/>
      <c r="V32" s="286"/>
      <c r="W32" s="286"/>
      <c r="X32" s="286"/>
      <c r="Y32" s="286"/>
      <c r="Z32" s="286"/>
      <c r="AA32" s="286"/>
      <c r="AB32" s="286"/>
      <c r="AC32" s="286"/>
      <c r="AD32" s="287"/>
    </row>
    <row r="33" spans="1:30" s="50" customFormat="1" ht="71.25">
      <c r="A33" s="286" t="s">
        <v>4257</v>
      </c>
      <c r="B33" s="286" t="s">
        <v>4315</v>
      </c>
      <c r="C33" s="286" t="s">
        <v>4543</v>
      </c>
      <c r="D33" s="286" t="s">
        <v>4544</v>
      </c>
      <c r="E33" s="286" t="s">
        <v>4545</v>
      </c>
      <c r="F33" s="286" t="s">
        <v>4546</v>
      </c>
      <c r="G33" s="286" t="s">
        <v>4547</v>
      </c>
      <c r="H33" s="286" t="s">
        <v>4548</v>
      </c>
      <c r="I33" s="286" t="s">
        <v>4549</v>
      </c>
      <c r="J33" s="286" t="str">
        <f>HYPERLINK("#", "http://www.saitama-med.jrc.or.jp/ (日本語)")</f>
        <v>http://www.saitama-med.jrc.or.jp/ (日本語)</v>
      </c>
      <c r="K33" s="287" t="s">
        <v>4550</v>
      </c>
      <c r="L33" s="287" t="s">
        <v>422</v>
      </c>
      <c r="M33" s="286"/>
      <c r="N33" s="286"/>
      <c r="O33" s="286" t="s">
        <v>95</v>
      </c>
      <c r="P33" s="286" t="s">
        <v>95</v>
      </c>
      <c r="Q33" s="286"/>
      <c r="R33" s="286" t="s">
        <v>97</v>
      </c>
      <c r="S33" s="286" t="s">
        <v>98</v>
      </c>
      <c r="T33" s="286" t="s">
        <v>4502</v>
      </c>
      <c r="U33" s="286"/>
      <c r="V33" s="286"/>
      <c r="W33" s="286"/>
      <c r="X33" s="286"/>
      <c r="Y33" s="286"/>
      <c r="Z33" s="286"/>
      <c r="AA33" s="286"/>
      <c r="AB33" s="286"/>
      <c r="AC33" s="286"/>
      <c r="AD33" s="287"/>
    </row>
    <row r="34" spans="1:30" s="50" customFormat="1" ht="156.75">
      <c r="A34" s="286" t="s">
        <v>4267</v>
      </c>
      <c r="B34" s="286" t="s">
        <v>4551</v>
      </c>
      <c r="C34" s="286" t="s">
        <v>4552</v>
      </c>
      <c r="D34" s="286" t="s">
        <v>4553</v>
      </c>
      <c r="E34" s="286" t="s">
        <v>4554</v>
      </c>
      <c r="F34" s="286" t="s">
        <v>4555</v>
      </c>
      <c r="G34" s="286" t="s">
        <v>4556</v>
      </c>
      <c r="H34" s="286" t="s">
        <v>4557</v>
      </c>
      <c r="I34" s="286" t="s">
        <v>4558</v>
      </c>
      <c r="J34" s="286" t="str">
        <f>HYPERLINK("#", "http://www.saito-kinen.or.jp(日本語)")</f>
        <v>http://www.saito-kinen.or.jp(日本語)</v>
      </c>
      <c r="K34" s="287" t="s">
        <v>4559</v>
      </c>
      <c r="L34" s="286"/>
      <c r="M34" s="286"/>
      <c r="N34" s="286"/>
      <c r="O34" s="286"/>
      <c r="P34" s="286"/>
      <c r="Q34" s="286"/>
      <c r="R34" s="286" t="s">
        <v>223</v>
      </c>
      <c r="S34" s="286" t="s">
        <v>98</v>
      </c>
      <c r="T34" s="286" t="s">
        <v>4277</v>
      </c>
      <c r="U34" s="286"/>
      <c r="V34" s="286"/>
      <c r="W34" s="286"/>
      <c r="X34" s="286"/>
      <c r="Y34" s="286"/>
      <c r="Z34" s="286"/>
      <c r="AA34" s="286"/>
      <c r="AB34" s="286"/>
      <c r="AC34" s="286" t="s">
        <v>95</v>
      </c>
      <c r="AD34" s="287" t="s">
        <v>4560</v>
      </c>
    </row>
    <row r="35" spans="1:30" s="50" customFormat="1" ht="171">
      <c r="A35" s="286" t="s">
        <v>4257</v>
      </c>
      <c r="B35" s="286" t="s">
        <v>4315</v>
      </c>
      <c r="C35" s="286" t="s">
        <v>4561</v>
      </c>
      <c r="D35" s="286" t="s">
        <v>4562</v>
      </c>
      <c r="E35" s="286" t="s">
        <v>4563</v>
      </c>
      <c r="F35" s="286" t="s">
        <v>4564</v>
      </c>
      <c r="G35" s="286" t="s">
        <v>4565</v>
      </c>
      <c r="H35" s="286" t="s">
        <v>4566</v>
      </c>
      <c r="I35" s="286" t="s">
        <v>4567</v>
      </c>
      <c r="J35" s="286" t="str">
        <f>HYPERLINK("#", "https://www.shmc.jp/en/")</f>
        <v>https://www.shmc.jp/en/</v>
      </c>
      <c r="K35" s="287" t="s">
        <v>4568</v>
      </c>
      <c r="L35" s="287" t="s">
        <v>4569</v>
      </c>
      <c r="M35" s="286"/>
      <c r="N35" s="286"/>
      <c r="O35" s="286"/>
      <c r="P35" s="286"/>
      <c r="Q35" s="286"/>
      <c r="R35" s="286" t="s">
        <v>223</v>
      </c>
      <c r="S35" s="286" t="s">
        <v>98</v>
      </c>
      <c r="T35" s="286" t="s">
        <v>4277</v>
      </c>
      <c r="U35" s="286"/>
      <c r="V35" s="286"/>
      <c r="W35" s="286"/>
      <c r="X35" s="286"/>
      <c r="Y35" s="286" t="s">
        <v>95</v>
      </c>
      <c r="Z35" s="286" t="s">
        <v>4570</v>
      </c>
      <c r="AA35" s="286"/>
      <c r="AB35" s="286"/>
      <c r="AC35" s="286" t="s">
        <v>95</v>
      </c>
      <c r="AD35" s="287" t="s">
        <v>4571</v>
      </c>
    </row>
    <row r="36" spans="1:30" s="50" customFormat="1" ht="107.25" customHeight="1">
      <c r="A36" s="286" t="s">
        <v>4267</v>
      </c>
      <c r="B36" s="286" t="s">
        <v>4315</v>
      </c>
      <c r="C36" s="286" t="s">
        <v>4572</v>
      </c>
      <c r="D36" s="286" t="s">
        <v>4573</v>
      </c>
      <c r="E36" s="286" t="s">
        <v>4574</v>
      </c>
      <c r="F36" s="286" t="s">
        <v>4575</v>
      </c>
      <c r="G36" s="286" t="s">
        <v>4576</v>
      </c>
      <c r="H36" s="286" t="s">
        <v>4577</v>
      </c>
      <c r="I36" s="286" t="s">
        <v>4578</v>
      </c>
      <c r="J36" s="286" t="str">
        <f>HYPERLINK("#", "https://www.jichi.ac.jp/center/index.html")</f>
        <v>https://www.jichi.ac.jp/center/index.html</v>
      </c>
      <c r="K36" s="287" t="s">
        <v>4579</v>
      </c>
      <c r="L36" s="287" t="s">
        <v>4580</v>
      </c>
      <c r="M36" s="286"/>
      <c r="N36" s="286" t="s">
        <v>95</v>
      </c>
      <c r="O36" s="286" t="s">
        <v>95</v>
      </c>
      <c r="P36" s="286"/>
      <c r="Q36" s="286"/>
      <c r="R36" s="286" t="s">
        <v>182</v>
      </c>
      <c r="S36" s="286" t="s">
        <v>98</v>
      </c>
      <c r="T36" s="286" t="s">
        <v>4502</v>
      </c>
      <c r="U36" s="286"/>
      <c r="V36" s="286"/>
      <c r="W36" s="286"/>
      <c r="X36" s="286"/>
      <c r="Y36" s="286"/>
      <c r="Z36" s="286" t="s">
        <v>4581</v>
      </c>
      <c r="AA36" s="286" t="s">
        <v>95</v>
      </c>
      <c r="AB36" s="286" t="s">
        <v>4582</v>
      </c>
      <c r="AC36" s="286" t="s">
        <v>95</v>
      </c>
      <c r="AD36" s="287" t="s">
        <v>4583</v>
      </c>
    </row>
    <row r="37" spans="1:30" s="50" customFormat="1" ht="42.75">
      <c r="A37" s="286" t="s">
        <v>4257</v>
      </c>
      <c r="B37" s="286" t="s">
        <v>4397</v>
      </c>
      <c r="C37" s="286" t="s">
        <v>4584</v>
      </c>
      <c r="D37" s="286" t="s">
        <v>4585</v>
      </c>
      <c r="E37" s="286" t="s">
        <v>4586</v>
      </c>
      <c r="F37" s="286" t="s">
        <v>4587</v>
      </c>
      <c r="G37" s="286" t="s">
        <v>4588</v>
      </c>
      <c r="H37" s="286" t="s">
        <v>4589</v>
      </c>
      <c r="I37" s="286" t="s">
        <v>4590</v>
      </c>
      <c r="J37" s="286" t="str">
        <f>HYPERLINK("#", "http://gyoda-hp.or.jp (日本語)")</f>
        <v>http://gyoda-hp.or.jp (日本語)</v>
      </c>
      <c r="K37" s="287" t="s">
        <v>4323</v>
      </c>
      <c r="L37" s="287" t="s">
        <v>112</v>
      </c>
      <c r="M37" s="286"/>
      <c r="N37" s="286"/>
      <c r="O37" s="286" t="s">
        <v>95</v>
      </c>
      <c r="P37" s="286"/>
      <c r="Q37" s="286"/>
      <c r="R37" s="286" t="s">
        <v>182</v>
      </c>
      <c r="S37" s="286" t="s">
        <v>98</v>
      </c>
      <c r="T37" s="286" t="s">
        <v>4277</v>
      </c>
      <c r="U37" s="286"/>
      <c r="V37" s="286"/>
      <c r="W37" s="286"/>
      <c r="X37" s="286"/>
      <c r="Y37" s="286"/>
      <c r="Z37" s="286"/>
      <c r="AA37" s="286"/>
      <c r="AB37" s="286"/>
      <c r="AC37" s="286" t="s">
        <v>95</v>
      </c>
      <c r="AD37" s="287" t="s">
        <v>4591</v>
      </c>
    </row>
    <row r="38" spans="1:30" s="50" customFormat="1" ht="28.5">
      <c r="A38" s="286" t="s">
        <v>4267</v>
      </c>
      <c r="B38" s="286" t="s">
        <v>4315</v>
      </c>
      <c r="C38" s="286" t="s">
        <v>4592</v>
      </c>
      <c r="D38" s="286" t="s">
        <v>4593</v>
      </c>
      <c r="E38" s="286" t="s">
        <v>4594</v>
      </c>
      <c r="F38" s="286" t="s">
        <v>4595</v>
      </c>
      <c r="G38" s="286" t="s">
        <v>4596</v>
      </c>
      <c r="H38" s="286" t="s">
        <v>4597</v>
      </c>
      <c r="I38" s="286" t="s">
        <v>4598</v>
      </c>
      <c r="J38" s="286"/>
      <c r="K38" s="287" t="s">
        <v>4599</v>
      </c>
      <c r="L38" s="286"/>
      <c r="M38" s="286"/>
      <c r="N38" s="286"/>
      <c r="O38" s="286"/>
      <c r="P38" s="286"/>
      <c r="Q38" s="286"/>
      <c r="R38" s="286" t="s">
        <v>223</v>
      </c>
      <c r="S38" s="286" t="s">
        <v>4417</v>
      </c>
      <c r="T38" s="286"/>
      <c r="U38" s="286"/>
      <c r="V38" s="286"/>
      <c r="W38" s="286"/>
      <c r="X38" s="286"/>
      <c r="Y38" s="286"/>
      <c r="Z38" s="286"/>
      <c r="AA38" s="286"/>
      <c r="AB38" s="286"/>
      <c r="AC38" s="286"/>
      <c r="AD38" s="287"/>
    </row>
    <row r="39" spans="1:30" s="50" customFormat="1" ht="71.25">
      <c r="A39" s="286" t="s">
        <v>4257</v>
      </c>
      <c r="B39" s="286" t="s">
        <v>4332</v>
      </c>
      <c r="C39" s="286" t="s">
        <v>4600</v>
      </c>
      <c r="D39" s="286" t="s">
        <v>4601</v>
      </c>
      <c r="E39" s="286" t="s">
        <v>4602</v>
      </c>
      <c r="F39" s="286" t="s">
        <v>4603</v>
      </c>
      <c r="G39" s="286" t="s">
        <v>4604</v>
      </c>
      <c r="H39" s="286" t="s">
        <v>4605</v>
      </c>
      <c r="I39" s="286" t="s">
        <v>4606</v>
      </c>
      <c r="J39" s="286" t="str">
        <f>HYPERLINK("#", "http://www.stlikes-dc.com
")</f>
        <v xml:space="preserve">http://www.stlikes-dc.com
</v>
      </c>
      <c r="K39" s="287" t="s">
        <v>4607</v>
      </c>
      <c r="L39" s="287" t="s">
        <v>4608</v>
      </c>
      <c r="M39" s="286"/>
      <c r="N39" s="286"/>
      <c r="O39" s="286"/>
      <c r="P39" s="286"/>
      <c r="Q39" s="286"/>
      <c r="R39" s="286" t="s">
        <v>223</v>
      </c>
      <c r="S39" s="286" t="s">
        <v>4609</v>
      </c>
      <c r="T39" s="286"/>
      <c r="U39" s="286"/>
      <c r="V39" s="286"/>
      <c r="W39" s="286"/>
      <c r="X39" s="286"/>
      <c r="Y39" s="286"/>
      <c r="Z39" s="286"/>
      <c r="AA39" s="286"/>
      <c r="AB39" s="286"/>
      <c r="AC39" s="286" t="s">
        <v>95</v>
      </c>
      <c r="AD39" s="287" t="s">
        <v>4610</v>
      </c>
    </row>
    <row r="40" spans="1:30" s="50" customFormat="1" ht="57">
      <c r="A40" s="286" t="s">
        <v>4267</v>
      </c>
      <c r="B40" s="286" t="s">
        <v>4492</v>
      </c>
      <c r="C40" s="286" t="s">
        <v>4611</v>
      </c>
      <c r="D40" s="286" t="s">
        <v>4612</v>
      </c>
      <c r="E40" s="286" t="s">
        <v>4613</v>
      </c>
      <c r="F40" s="286" t="s">
        <v>4614</v>
      </c>
      <c r="G40" s="286" t="s">
        <v>4615</v>
      </c>
      <c r="H40" s="286" t="s">
        <v>4616</v>
      </c>
      <c r="I40" s="286" t="s">
        <v>4617</v>
      </c>
      <c r="J40" s="286" t="str">
        <f>HYPERLINK("#", "https://www.seto-hospital.or.jp/")</f>
        <v>https://www.seto-hospital.or.jp/</v>
      </c>
      <c r="K40" s="287" t="s">
        <v>4618</v>
      </c>
      <c r="L40" s="287" t="s">
        <v>1614</v>
      </c>
      <c r="M40" s="286"/>
      <c r="N40" s="286"/>
      <c r="O40" s="286"/>
      <c r="P40" s="286"/>
      <c r="Q40" s="286"/>
      <c r="R40" s="286" t="s">
        <v>223</v>
      </c>
      <c r="S40" s="286" t="s">
        <v>98</v>
      </c>
      <c r="T40" s="286" t="s">
        <v>4277</v>
      </c>
      <c r="U40" s="286"/>
      <c r="V40" s="286"/>
      <c r="W40" s="286"/>
      <c r="X40" s="286"/>
      <c r="Y40" s="286"/>
      <c r="Z40" s="286"/>
      <c r="AA40" s="286"/>
      <c r="AB40" s="286"/>
      <c r="AC40" s="286" t="s">
        <v>95</v>
      </c>
      <c r="AD40" s="287" t="s">
        <v>4619</v>
      </c>
    </row>
    <row r="41" spans="1:30" s="50" customFormat="1" ht="23.25" customHeight="1">
      <c r="A41" s="286" t="s">
        <v>4257</v>
      </c>
      <c r="B41" s="286" t="s">
        <v>4492</v>
      </c>
      <c r="C41" s="286" t="s">
        <v>4620</v>
      </c>
      <c r="D41" s="286" t="s">
        <v>4621</v>
      </c>
      <c r="E41" s="286" t="s">
        <v>4622</v>
      </c>
      <c r="F41" s="286" t="s">
        <v>4623</v>
      </c>
      <c r="G41" s="286" t="s">
        <v>4624</v>
      </c>
      <c r="H41" s="286" t="s">
        <v>4625</v>
      </c>
      <c r="I41" s="286" t="s">
        <v>4626</v>
      </c>
      <c r="J41" s="286" t="s">
        <v>4627</v>
      </c>
      <c r="K41" s="287" t="s">
        <v>4628</v>
      </c>
      <c r="L41" s="286" t="s">
        <v>4629</v>
      </c>
      <c r="M41" s="286"/>
      <c r="N41" s="286" t="s">
        <v>95</v>
      </c>
      <c r="O41" s="286"/>
      <c r="P41" s="286"/>
      <c r="Q41" s="286"/>
      <c r="R41" s="286" t="s">
        <v>223</v>
      </c>
      <c r="S41" s="286" t="s">
        <v>98</v>
      </c>
      <c r="T41" s="286" t="s">
        <v>4277</v>
      </c>
      <c r="U41" s="286"/>
      <c r="V41" s="286"/>
      <c r="W41" s="286"/>
      <c r="X41" s="286"/>
      <c r="Y41" s="286"/>
      <c r="Z41" s="286"/>
      <c r="AA41" s="286"/>
      <c r="AB41" s="286"/>
      <c r="AC41" s="286"/>
      <c r="AD41" s="287"/>
    </row>
    <row r="42" spans="1:30" s="50" customFormat="1" ht="20.25" customHeight="1">
      <c r="A42" s="286" t="s">
        <v>4267</v>
      </c>
      <c r="B42" s="286" t="s">
        <v>4551</v>
      </c>
      <c r="C42" s="286" t="s">
        <v>4630</v>
      </c>
      <c r="D42" s="286" t="s">
        <v>4631</v>
      </c>
      <c r="E42" s="286" t="s">
        <v>4632</v>
      </c>
      <c r="F42" s="286" t="s">
        <v>4633</v>
      </c>
      <c r="G42" s="286" t="s">
        <v>4634</v>
      </c>
      <c r="H42" s="286" t="s">
        <v>4635</v>
      </c>
      <c r="I42" s="286" t="s">
        <v>4636</v>
      </c>
      <c r="J42" s="286" t="str">
        <f>HYPERLINK("#", "http://www.chuobyoin.or.jp/ (日本語)")</f>
        <v>http://www.chuobyoin.or.jp/ (日本語)</v>
      </c>
      <c r="K42" s="287" t="s">
        <v>4637</v>
      </c>
      <c r="L42" s="286" t="s">
        <v>422</v>
      </c>
      <c r="M42" s="286"/>
      <c r="N42" s="286"/>
      <c r="O42" s="288" t="s">
        <v>9</v>
      </c>
      <c r="P42" s="286"/>
      <c r="Q42" s="286"/>
      <c r="R42" s="286"/>
      <c r="S42" s="286" t="s">
        <v>98</v>
      </c>
      <c r="T42" s="286" t="s">
        <v>4277</v>
      </c>
      <c r="U42" s="286"/>
      <c r="V42" s="286"/>
      <c r="W42" s="286"/>
      <c r="X42" s="286"/>
      <c r="Y42" s="286"/>
      <c r="Z42" s="286"/>
      <c r="AA42" s="286"/>
      <c r="AB42" s="286"/>
      <c r="AC42" s="286"/>
      <c r="AD42" s="287"/>
    </row>
    <row r="43" spans="1:30" s="50" customFormat="1" ht="199.5">
      <c r="A43" s="286" t="s">
        <v>4257</v>
      </c>
      <c r="B43" s="286" t="s">
        <v>4638</v>
      </c>
      <c r="C43" s="286" t="s">
        <v>4639</v>
      </c>
      <c r="D43" s="286" t="s">
        <v>4640</v>
      </c>
      <c r="E43" s="286" t="s">
        <v>4641</v>
      </c>
      <c r="F43" s="286" t="s">
        <v>4642</v>
      </c>
      <c r="G43" s="286" t="s">
        <v>4643</v>
      </c>
      <c r="H43" s="286" t="s">
        <v>4644</v>
      </c>
      <c r="I43" s="286" t="s">
        <v>4645</v>
      </c>
      <c r="J43" s="286" t="str">
        <f>HYPERLINK("#", "http://www.dokkyomed.ac.jp/hosp-k.html (日本語)")</f>
        <v>http://www.dokkyomed.ac.jp/hosp-k.html (日本語)</v>
      </c>
      <c r="K43" s="287" t="s">
        <v>4646</v>
      </c>
      <c r="L43" s="286"/>
      <c r="M43" s="286"/>
      <c r="N43" s="286"/>
      <c r="O43" s="286" t="s">
        <v>95</v>
      </c>
      <c r="P43" s="286"/>
      <c r="Q43" s="286"/>
      <c r="R43" s="286"/>
      <c r="S43" s="286" t="s">
        <v>98</v>
      </c>
      <c r="T43" s="286" t="s">
        <v>4502</v>
      </c>
      <c r="U43" s="286"/>
      <c r="V43" s="286"/>
      <c r="W43" s="286"/>
      <c r="X43" s="286"/>
      <c r="Y43" s="286"/>
      <c r="Z43" s="286"/>
      <c r="AA43" s="286"/>
      <c r="AB43" s="286"/>
      <c r="AC43" s="286"/>
      <c r="AD43" s="287"/>
    </row>
    <row r="44" spans="1:30" s="50" customFormat="1" ht="20.25" customHeight="1">
      <c r="A44" s="286" t="s">
        <v>4267</v>
      </c>
      <c r="B44" s="286" t="s">
        <v>4397</v>
      </c>
      <c r="C44" s="286" t="s">
        <v>4647</v>
      </c>
      <c r="D44" s="286" t="s">
        <v>4648</v>
      </c>
      <c r="E44" s="286" t="s">
        <v>4649</v>
      </c>
      <c r="F44" s="286" t="s">
        <v>4650</v>
      </c>
      <c r="G44" s="286" t="s">
        <v>4651</v>
      </c>
      <c r="H44" s="286" t="s">
        <v>4652</v>
      </c>
      <c r="I44" s="286" t="s">
        <v>4653</v>
      </c>
      <c r="J44" s="286"/>
      <c r="K44" s="287" t="s">
        <v>4654</v>
      </c>
      <c r="L44" s="286"/>
      <c r="M44" s="286"/>
      <c r="N44" s="286"/>
      <c r="O44" s="286"/>
      <c r="P44" s="286"/>
      <c r="Q44" s="286"/>
      <c r="R44" s="286"/>
      <c r="S44" s="286" t="s">
        <v>4609</v>
      </c>
      <c r="T44" s="286"/>
      <c r="U44" s="286"/>
      <c r="V44" s="286"/>
      <c r="W44" s="286"/>
      <c r="X44" s="286"/>
      <c r="Y44" s="286"/>
      <c r="Z44" s="286"/>
      <c r="AA44" s="286"/>
      <c r="AB44" s="286"/>
      <c r="AC44" s="286"/>
      <c r="AD44" s="287"/>
    </row>
    <row r="45" spans="1:30" s="50" customFormat="1" ht="20.25" customHeight="1">
      <c r="A45" s="286" t="s">
        <v>4257</v>
      </c>
      <c r="B45" s="286" t="s">
        <v>4315</v>
      </c>
      <c r="C45" s="286" t="s">
        <v>4655</v>
      </c>
      <c r="D45" s="286" t="s">
        <v>4656</v>
      </c>
      <c r="E45" s="286" t="s">
        <v>4657</v>
      </c>
      <c r="F45" s="286" t="s">
        <v>4658</v>
      </c>
      <c r="G45" s="286" t="s">
        <v>4659</v>
      </c>
      <c r="H45" s="286" t="s">
        <v>4660</v>
      </c>
      <c r="I45" s="286" t="s">
        <v>4661</v>
      </c>
      <c r="J45" s="286" t="str">
        <f>HYPERLINK("#", "https://www.e-doctor.ne.jp/")</f>
        <v>https://www.e-doctor.ne.jp/</v>
      </c>
      <c r="K45" s="287" t="s">
        <v>4662</v>
      </c>
      <c r="L45" s="286"/>
      <c r="M45" s="286"/>
      <c r="N45" s="286"/>
      <c r="O45" s="286"/>
      <c r="P45" s="286"/>
      <c r="Q45" s="286"/>
      <c r="R45" s="286" t="s">
        <v>223</v>
      </c>
      <c r="S45" s="286" t="s">
        <v>4417</v>
      </c>
      <c r="T45" s="286" t="s">
        <v>4663</v>
      </c>
      <c r="U45" s="286" t="s">
        <v>95</v>
      </c>
      <c r="V45" s="286" t="s">
        <v>4664</v>
      </c>
      <c r="W45" s="286"/>
      <c r="X45" s="286"/>
      <c r="Y45" s="286"/>
      <c r="Z45" s="286"/>
      <c r="AA45" s="286"/>
      <c r="AB45" s="286"/>
      <c r="AC45" s="286"/>
      <c r="AD45" s="287"/>
    </row>
    <row r="46" spans="1:30" s="50" customFormat="1" ht="71.25" customHeight="1">
      <c r="A46" s="286" t="s">
        <v>4267</v>
      </c>
      <c r="B46" s="286" t="s">
        <v>4268</v>
      </c>
      <c r="C46" s="286" t="s">
        <v>4665</v>
      </c>
      <c r="D46" s="286" t="s">
        <v>4666</v>
      </c>
      <c r="E46" s="286" t="s">
        <v>4667</v>
      </c>
      <c r="F46" s="286" t="s">
        <v>4668</v>
      </c>
      <c r="G46" s="286" t="s">
        <v>4669</v>
      </c>
      <c r="H46" s="286" t="s">
        <v>4670</v>
      </c>
      <c r="I46" s="286" t="s">
        <v>4671</v>
      </c>
      <c r="J46" s="286" t="str">
        <f>HYPERLINK("#", "http://www.niizashiki-hp.jp/")</f>
        <v>http://www.niizashiki-hp.jp/</v>
      </c>
      <c r="K46" s="287" t="s">
        <v>4672</v>
      </c>
      <c r="L46" s="286"/>
      <c r="M46" s="286"/>
      <c r="N46" s="286" t="s">
        <v>95</v>
      </c>
      <c r="O46" s="286"/>
      <c r="P46" s="286"/>
      <c r="Q46" s="286"/>
      <c r="R46" s="286" t="s">
        <v>223</v>
      </c>
      <c r="S46" s="286" t="s">
        <v>98</v>
      </c>
      <c r="T46" s="286" t="s">
        <v>4277</v>
      </c>
      <c r="U46" s="286"/>
      <c r="V46" s="286"/>
      <c r="W46" s="286"/>
      <c r="X46" s="286"/>
      <c r="Y46" s="286"/>
      <c r="Z46" s="286"/>
      <c r="AA46" s="286"/>
      <c r="AB46" s="286"/>
      <c r="AC46" s="286" t="s">
        <v>95</v>
      </c>
      <c r="AD46" s="287" t="s">
        <v>4673</v>
      </c>
    </row>
    <row r="47" spans="1:30" s="50" customFormat="1" ht="28.5">
      <c r="A47" s="286" t="s">
        <v>4257</v>
      </c>
      <c r="B47" s="286" t="s">
        <v>4397</v>
      </c>
      <c r="C47" s="286" t="s">
        <v>4674</v>
      </c>
      <c r="D47" s="286" t="s">
        <v>4675</v>
      </c>
      <c r="E47" s="286" t="s">
        <v>4676</v>
      </c>
      <c r="F47" s="286" t="s">
        <v>4677</v>
      </c>
      <c r="G47" s="286" t="s">
        <v>4678</v>
      </c>
      <c r="H47" s="286" t="s">
        <v>4679</v>
      </c>
      <c r="I47" s="286" t="s">
        <v>4680</v>
      </c>
      <c r="J47" s="286" t="str">
        <f>HYPERLINK("#", "http://www.hasuda-hp.or.jp/")</f>
        <v>http://www.hasuda-hp.or.jp/</v>
      </c>
      <c r="K47" s="287" t="s">
        <v>4681</v>
      </c>
      <c r="L47" s="286" t="s">
        <v>4682</v>
      </c>
      <c r="M47" s="286"/>
      <c r="N47" s="286"/>
      <c r="O47" s="286"/>
      <c r="P47" s="286"/>
      <c r="Q47" s="286"/>
      <c r="R47" s="286" t="s">
        <v>97</v>
      </c>
      <c r="S47" s="286" t="s">
        <v>98</v>
      </c>
      <c r="T47" s="286" t="s">
        <v>4277</v>
      </c>
      <c r="U47" s="286"/>
      <c r="V47" s="286"/>
      <c r="W47" s="286"/>
      <c r="X47" s="286"/>
      <c r="Y47" s="286"/>
      <c r="Z47" s="286"/>
      <c r="AA47" s="286"/>
      <c r="AB47" s="286"/>
      <c r="AC47" s="286" t="s">
        <v>95</v>
      </c>
      <c r="AD47" s="287" t="s">
        <v>4683</v>
      </c>
    </row>
    <row r="48" spans="1:30" s="50" customFormat="1" ht="171">
      <c r="A48" s="286" t="s">
        <v>4267</v>
      </c>
      <c r="B48" s="286" t="s">
        <v>4397</v>
      </c>
      <c r="C48" s="286" t="s">
        <v>4684</v>
      </c>
      <c r="D48" s="286" t="s">
        <v>4685</v>
      </c>
      <c r="E48" s="286" t="s">
        <v>4686</v>
      </c>
      <c r="F48" s="286" t="s">
        <v>4687</v>
      </c>
      <c r="G48" s="286" t="s">
        <v>4688</v>
      </c>
      <c r="H48" s="286" t="s">
        <v>4689</v>
      </c>
      <c r="I48" s="286" t="s">
        <v>4690</v>
      </c>
      <c r="J48" s="286" t="str">
        <f>HYPERLINK("#", "http://www.fureaihosp.or.jp/hanyuhp/")</f>
        <v>http://www.fureaihosp.or.jp/hanyuhp/</v>
      </c>
      <c r="K48" s="287" t="s">
        <v>4691</v>
      </c>
      <c r="L48" s="287" t="s">
        <v>141</v>
      </c>
      <c r="M48" s="286"/>
      <c r="N48" s="286"/>
      <c r="O48" s="286" t="s">
        <v>95</v>
      </c>
      <c r="P48" s="288" t="s">
        <v>9</v>
      </c>
      <c r="Q48" s="286"/>
      <c r="R48" s="286" t="s">
        <v>97</v>
      </c>
      <c r="S48" s="286" t="s">
        <v>98</v>
      </c>
      <c r="T48" s="286" t="s">
        <v>4277</v>
      </c>
      <c r="U48" s="286" t="s">
        <v>95</v>
      </c>
      <c r="V48" s="286" t="s">
        <v>4692</v>
      </c>
      <c r="W48" s="286"/>
      <c r="X48" s="286"/>
      <c r="Y48" s="286" t="s">
        <v>95</v>
      </c>
      <c r="Z48" s="286" t="s">
        <v>4693</v>
      </c>
      <c r="AA48" s="286" t="s">
        <v>95</v>
      </c>
      <c r="AB48" s="286" t="s">
        <v>4694</v>
      </c>
      <c r="AC48" s="286" t="s">
        <v>95</v>
      </c>
      <c r="AD48" s="287" t="s">
        <v>4695</v>
      </c>
    </row>
    <row r="49" spans="1:30" s="50" customFormat="1" ht="20.25" customHeight="1">
      <c r="A49" s="286" t="s">
        <v>4257</v>
      </c>
      <c r="B49" s="286" t="s">
        <v>4492</v>
      </c>
      <c r="C49" s="286" t="s">
        <v>4696</v>
      </c>
      <c r="D49" s="286" t="s">
        <v>4697</v>
      </c>
      <c r="E49" s="286" t="s">
        <v>4698</v>
      </c>
      <c r="F49" s="286" t="s">
        <v>4699</v>
      </c>
      <c r="G49" s="286" t="s">
        <v>4700</v>
      </c>
      <c r="H49" s="286" t="s">
        <v>4701</v>
      </c>
      <c r="I49" s="286" t="s">
        <v>4702</v>
      </c>
      <c r="J49" s="286" t="str">
        <f>HYPERLINK("#", "http://www.taiichikai.com/ (日本語)")</f>
        <v>http://www.taiichikai.com/ (日本語)</v>
      </c>
      <c r="K49" s="287" t="s">
        <v>180</v>
      </c>
      <c r="L49" s="286"/>
      <c r="M49" s="286"/>
      <c r="N49" s="286"/>
      <c r="O49" s="286"/>
      <c r="P49" s="286"/>
      <c r="Q49" s="286"/>
      <c r="R49" s="286"/>
      <c r="S49" s="286" t="s">
        <v>98</v>
      </c>
      <c r="T49" s="286" t="s">
        <v>4277</v>
      </c>
      <c r="U49" s="286"/>
      <c r="V49" s="286"/>
      <c r="W49" s="286"/>
      <c r="X49" s="286"/>
      <c r="Y49" s="286"/>
      <c r="Z49" s="286"/>
      <c r="AA49" s="286"/>
      <c r="AB49" s="286"/>
      <c r="AC49" s="286"/>
      <c r="AD49" s="287"/>
    </row>
    <row r="50" spans="1:30" s="50" customFormat="1" ht="199.5">
      <c r="A50" s="286" t="s">
        <v>4267</v>
      </c>
      <c r="B50" s="286" t="s">
        <v>4342</v>
      </c>
      <c r="C50" s="286" t="s">
        <v>4703</v>
      </c>
      <c r="D50" s="286" t="s">
        <v>4704</v>
      </c>
      <c r="E50" s="286" t="s">
        <v>4705</v>
      </c>
      <c r="F50" s="286" t="s">
        <v>4706</v>
      </c>
      <c r="G50" s="286" t="s">
        <v>4707</v>
      </c>
      <c r="H50" s="286" t="s">
        <v>4708</v>
      </c>
      <c r="I50" s="286" t="s">
        <v>4709</v>
      </c>
      <c r="J50" s="286" t="str">
        <f>HYPERLINK("#", "http://www.fukaya.jrc.or.jp/")</f>
        <v>http://www.fukaya.jrc.or.jp/</v>
      </c>
      <c r="K50" s="287" t="s">
        <v>4710</v>
      </c>
      <c r="L50" s="287" t="s">
        <v>4711</v>
      </c>
      <c r="M50" s="286"/>
      <c r="N50" s="286"/>
      <c r="O50" s="286" t="s">
        <v>95</v>
      </c>
      <c r="P50" s="286"/>
      <c r="Q50" s="286"/>
      <c r="R50" s="286" t="s">
        <v>97</v>
      </c>
      <c r="S50" s="286" t="s">
        <v>98</v>
      </c>
      <c r="T50" s="286" t="s">
        <v>4502</v>
      </c>
      <c r="U50" s="286"/>
      <c r="V50" s="286"/>
      <c r="W50" s="286"/>
      <c r="X50" s="286"/>
      <c r="Y50" s="286"/>
      <c r="Z50" s="286"/>
      <c r="AA50" s="286"/>
      <c r="AB50" s="286"/>
      <c r="AC50" s="286" t="s">
        <v>95</v>
      </c>
      <c r="AD50" s="287" t="s">
        <v>4712</v>
      </c>
    </row>
    <row r="51" spans="1:30" s="50" customFormat="1" ht="93" customHeight="1">
      <c r="A51" s="286" t="s">
        <v>4257</v>
      </c>
      <c r="B51" s="286" t="s">
        <v>4315</v>
      </c>
      <c r="C51" s="286" t="s">
        <v>4713</v>
      </c>
      <c r="D51" s="286" t="s">
        <v>4714</v>
      </c>
      <c r="E51" s="286" t="s">
        <v>4715</v>
      </c>
      <c r="F51" s="286" t="s">
        <v>4716</v>
      </c>
      <c r="G51" s="286" t="s">
        <v>4717</v>
      </c>
      <c r="H51" s="286" t="s">
        <v>4718</v>
      </c>
      <c r="I51" s="286" t="s">
        <v>4719</v>
      </c>
      <c r="J51" s="286" t="str">
        <f>HYPERLINK("#", "http://fukunaga-dental.com/")</f>
        <v>http://fukunaga-dental.com/</v>
      </c>
      <c r="K51" s="287" t="s">
        <v>1694</v>
      </c>
      <c r="L51" s="287" t="s">
        <v>112</v>
      </c>
      <c r="M51" s="287" t="s">
        <v>4720</v>
      </c>
      <c r="N51" s="286"/>
      <c r="O51" s="286"/>
      <c r="P51" s="286"/>
      <c r="Q51" s="286"/>
      <c r="R51" s="286" t="s">
        <v>223</v>
      </c>
      <c r="S51" s="286" t="s">
        <v>4609</v>
      </c>
      <c r="T51" s="286"/>
      <c r="U51" s="286"/>
      <c r="V51" s="286"/>
      <c r="W51" s="286"/>
      <c r="X51" s="286"/>
      <c r="Y51" s="286"/>
      <c r="Z51" s="286"/>
      <c r="AA51" s="286"/>
      <c r="AB51" s="286"/>
      <c r="AC51" s="286" t="s">
        <v>95</v>
      </c>
      <c r="AD51" s="287" t="s">
        <v>4721</v>
      </c>
    </row>
    <row r="52" spans="1:30" s="50" customFormat="1" ht="213.75">
      <c r="A52" s="286" t="s">
        <v>4267</v>
      </c>
      <c r="B52" s="286" t="s">
        <v>4492</v>
      </c>
      <c r="C52" s="286" t="s">
        <v>4722</v>
      </c>
      <c r="D52" s="286" t="s">
        <v>4723</v>
      </c>
      <c r="E52" s="286" t="s">
        <v>4724</v>
      </c>
      <c r="F52" s="286" t="s">
        <v>4725</v>
      </c>
      <c r="G52" s="286" t="s">
        <v>4726</v>
      </c>
      <c r="H52" s="286" t="s">
        <v>4727</v>
      </c>
      <c r="I52" s="286" t="s">
        <v>4728</v>
      </c>
      <c r="J52" s="286" t="str">
        <f>HYPERLINK("#", "www.ndmc.ac.jp/hospital")</f>
        <v>www.ndmc.ac.jp/hospital</v>
      </c>
      <c r="K52" s="287" t="s">
        <v>4729</v>
      </c>
      <c r="L52" s="286"/>
      <c r="M52" s="286"/>
      <c r="N52" s="286"/>
      <c r="O52" s="286" t="s">
        <v>95</v>
      </c>
      <c r="P52" s="286"/>
      <c r="Q52" s="286"/>
      <c r="R52" s="286" t="s">
        <v>97</v>
      </c>
      <c r="S52" s="286" t="s">
        <v>98</v>
      </c>
      <c r="T52" s="286" t="s">
        <v>4502</v>
      </c>
      <c r="U52" s="286"/>
      <c r="V52" s="286"/>
      <c r="W52" s="286"/>
      <c r="X52" s="286"/>
      <c r="Y52" s="286"/>
      <c r="Z52" s="286"/>
      <c r="AA52" s="286"/>
      <c r="AB52" s="286"/>
      <c r="AC52" s="286"/>
      <c r="AD52" s="287"/>
    </row>
    <row r="53" spans="1:30" s="50" customFormat="1" ht="57">
      <c r="A53" s="286" t="s">
        <v>4257</v>
      </c>
      <c r="B53" s="286" t="s">
        <v>4342</v>
      </c>
      <c r="C53" s="286" t="s">
        <v>4730</v>
      </c>
      <c r="D53" s="286" t="s">
        <v>4731</v>
      </c>
      <c r="E53" s="286" t="s">
        <v>4732</v>
      </c>
      <c r="F53" s="286" t="s">
        <v>4733</v>
      </c>
      <c r="G53" s="286" t="s">
        <v>4734</v>
      </c>
      <c r="H53" s="286" t="s">
        <v>4735</v>
      </c>
      <c r="I53" s="286" t="s">
        <v>4736</v>
      </c>
      <c r="J53" s="286" t="str">
        <f>HYPERLINK("#", "http://www.honjo-hp.jp/ (日本語)")</f>
        <v>http://www.honjo-hp.jp/ (日本語)</v>
      </c>
      <c r="K53" s="287" t="s">
        <v>4737</v>
      </c>
      <c r="L53" s="287" t="s">
        <v>1955</v>
      </c>
      <c r="M53" s="286"/>
      <c r="N53" s="286"/>
      <c r="O53" s="286"/>
      <c r="P53" s="286"/>
      <c r="Q53" s="286"/>
      <c r="R53" s="286"/>
      <c r="S53" s="286" t="s">
        <v>98</v>
      </c>
      <c r="T53" s="286" t="s">
        <v>4277</v>
      </c>
      <c r="U53" s="286"/>
      <c r="V53" s="286"/>
      <c r="W53" s="286"/>
      <c r="X53" s="286"/>
      <c r="Y53" s="286"/>
      <c r="Z53" s="286"/>
      <c r="AA53" s="286"/>
      <c r="AB53" s="286"/>
      <c r="AC53" s="286"/>
      <c r="AD53" s="287"/>
    </row>
    <row r="54" spans="1:30" s="50" customFormat="1" ht="20.25" customHeight="1">
      <c r="A54" s="286" t="s">
        <v>4267</v>
      </c>
      <c r="B54" s="286" t="s">
        <v>4315</v>
      </c>
      <c r="C54" s="286" t="s">
        <v>4738</v>
      </c>
      <c r="D54" s="286" t="s">
        <v>4739</v>
      </c>
      <c r="E54" s="286" t="s">
        <v>4740</v>
      </c>
      <c r="F54" s="286" t="s">
        <v>4741</v>
      </c>
      <c r="G54" s="286" t="s">
        <v>4742</v>
      </c>
      <c r="H54" s="286" t="s">
        <v>4743</v>
      </c>
      <c r="I54" s="286" t="s">
        <v>4744</v>
      </c>
      <c r="J54" s="286" t="str">
        <f>HYPERLINK("#", "https://www.or-med.or.jp/")</f>
        <v>https://www.or-med.or.jp/</v>
      </c>
      <c r="K54" s="287" t="s">
        <v>4745</v>
      </c>
      <c r="L54" s="286"/>
      <c r="M54" s="286"/>
      <c r="N54" s="286"/>
      <c r="O54" s="286"/>
      <c r="P54" s="286"/>
      <c r="Q54" s="286"/>
      <c r="R54" s="286" t="s">
        <v>223</v>
      </c>
      <c r="S54" s="286" t="s">
        <v>4417</v>
      </c>
      <c r="T54" s="286"/>
      <c r="U54" s="286"/>
      <c r="V54" s="286"/>
      <c r="W54" s="286"/>
      <c r="X54" s="286"/>
      <c r="Y54" s="286" t="s">
        <v>95</v>
      </c>
      <c r="Z54" s="286" t="s">
        <v>4746</v>
      </c>
      <c r="AA54" s="286"/>
      <c r="AB54" s="286"/>
      <c r="AC54" s="286"/>
      <c r="AD54" s="287"/>
    </row>
    <row r="55" spans="1:30" s="50" customFormat="1" ht="20.25" customHeight="1">
      <c r="A55" s="286" t="s">
        <v>4257</v>
      </c>
      <c r="B55" s="286" t="s">
        <v>4315</v>
      </c>
      <c r="C55" s="286" t="s">
        <v>4747</v>
      </c>
      <c r="D55" s="286" t="s">
        <v>4748</v>
      </c>
      <c r="E55" s="286" t="s">
        <v>4749</v>
      </c>
      <c r="F55" s="286" t="s">
        <v>4750</v>
      </c>
      <c r="G55" s="286" t="s">
        <v>4751</v>
      </c>
      <c r="H55" s="286" t="s">
        <v>4752</v>
      </c>
      <c r="I55" s="286" t="s">
        <v>4753</v>
      </c>
      <c r="J55" s="286" t="str">
        <f>HYPERLINK("#", "http://matsumotonaika.web.fc2.com/")</f>
        <v>http://matsumotonaika.web.fc2.com/</v>
      </c>
      <c r="K55" s="287" t="s">
        <v>4754</v>
      </c>
      <c r="L55" s="286"/>
      <c r="M55" s="286"/>
      <c r="N55" s="286"/>
      <c r="O55" s="286"/>
      <c r="P55" s="286"/>
      <c r="Q55" s="286"/>
      <c r="R55" s="286" t="s">
        <v>223</v>
      </c>
      <c r="S55" s="286" t="s">
        <v>4417</v>
      </c>
      <c r="T55" s="286" t="s">
        <v>4663</v>
      </c>
      <c r="U55" s="286" t="s">
        <v>95</v>
      </c>
      <c r="V55" s="286" t="s">
        <v>4755</v>
      </c>
      <c r="W55" s="286" t="s">
        <v>95</v>
      </c>
      <c r="X55" s="286" t="s">
        <v>4755</v>
      </c>
      <c r="Y55" s="286" t="s">
        <v>95</v>
      </c>
      <c r="Z55" s="286" t="s">
        <v>4755</v>
      </c>
      <c r="AA55" s="286"/>
      <c r="AB55" s="286"/>
      <c r="AC55" s="286"/>
      <c r="AD55" s="287"/>
    </row>
    <row r="56" spans="1:30" s="50" customFormat="1" ht="28.5">
      <c r="A56" s="286" t="s">
        <v>4267</v>
      </c>
      <c r="B56" s="286" t="s">
        <v>4332</v>
      </c>
      <c r="C56" s="286" t="s">
        <v>4756</v>
      </c>
      <c r="D56" s="286" t="s">
        <v>4757</v>
      </c>
      <c r="E56" s="286" t="s">
        <v>4758</v>
      </c>
      <c r="F56" s="286" t="s">
        <v>4759</v>
      </c>
      <c r="G56" s="286" t="s">
        <v>4760</v>
      </c>
      <c r="H56" s="286" t="s">
        <v>4761</v>
      </c>
      <c r="I56" s="286" t="s">
        <v>4762</v>
      </c>
      <c r="J56" s="286" t="str">
        <f>HYPERLINK("#", "https://www.mitsui-hospital.com")</f>
        <v>https://www.mitsui-hospital.com</v>
      </c>
      <c r="K56" s="287" t="s">
        <v>4763</v>
      </c>
      <c r="L56" s="287" t="s">
        <v>1614</v>
      </c>
      <c r="M56" s="286"/>
      <c r="N56" s="286"/>
      <c r="O56" s="286"/>
      <c r="P56" s="286"/>
      <c r="Q56" s="286"/>
      <c r="R56" s="286" t="s">
        <v>97</v>
      </c>
      <c r="S56" s="286" t="s">
        <v>98</v>
      </c>
      <c r="T56" s="286" t="s">
        <v>4277</v>
      </c>
      <c r="U56" s="286"/>
      <c r="V56" s="286"/>
      <c r="W56" s="286"/>
      <c r="X56" s="286"/>
      <c r="Y56" s="286"/>
      <c r="Z56" s="286"/>
      <c r="AA56" s="286"/>
      <c r="AB56" s="286"/>
      <c r="AC56" s="286"/>
      <c r="AD56" s="287"/>
    </row>
    <row r="57" spans="1:30" s="50" customFormat="1" ht="20.25" customHeight="1">
      <c r="A57" s="286" t="s">
        <v>4257</v>
      </c>
      <c r="B57" s="286" t="s">
        <v>4315</v>
      </c>
      <c r="C57" s="286" t="s">
        <v>4764</v>
      </c>
      <c r="D57" s="286" t="s">
        <v>4765</v>
      </c>
      <c r="E57" s="286" t="s">
        <v>4766</v>
      </c>
      <c r="F57" s="286" t="s">
        <v>4767</v>
      </c>
      <c r="G57" s="286" t="s">
        <v>4768</v>
      </c>
      <c r="H57" s="286" t="s">
        <v>4769</v>
      </c>
      <c r="I57" s="286" t="s">
        <v>4770</v>
      </c>
      <c r="J57" s="286"/>
      <c r="K57" s="287" t="s">
        <v>4771</v>
      </c>
      <c r="L57" s="286"/>
      <c r="M57" s="286"/>
      <c r="N57" s="286"/>
      <c r="O57" s="286"/>
      <c r="P57" s="286"/>
      <c r="Q57" s="286"/>
      <c r="R57" s="286" t="s">
        <v>223</v>
      </c>
      <c r="S57" s="286" t="s">
        <v>4417</v>
      </c>
      <c r="T57" s="286"/>
      <c r="U57" s="286" t="s">
        <v>95</v>
      </c>
      <c r="V57" s="286" t="s">
        <v>4772</v>
      </c>
      <c r="W57" s="286" t="s">
        <v>95</v>
      </c>
      <c r="X57" s="286" t="s">
        <v>4772</v>
      </c>
      <c r="Y57" s="286" t="s">
        <v>95</v>
      </c>
      <c r="Z57" s="286" t="s">
        <v>4772</v>
      </c>
      <c r="AA57" s="286"/>
      <c r="AB57" s="286"/>
      <c r="AC57" s="286"/>
      <c r="AD57" s="287"/>
    </row>
    <row r="58" spans="1:30" s="50" customFormat="1" ht="28.5">
      <c r="A58" s="286" t="s">
        <v>4267</v>
      </c>
      <c r="B58" s="286" t="s">
        <v>4492</v>
      </c>
      <c r="C58" s="286" t="s">
        <v>4773</v>
      </c>
      <c r="D58" s="286" t="s">
        <v>4774</v>
      </c>
      <c r="E58" s="286" t="s">
        <v>4775</v>
      </c>
      <c r="F58" s="286" t="s">
        <v>4776</v>
      </c>
      <c r="G58" s="286" t="s">
        <v>4777</v>
      </c>
      <c r="H58" s="286" t="s">
        <v>4778</v>
      </c>
      <c r="I58" s="286" t="s">
        <v>4779</v>
      </c>
      <c r="J58" s="286" t="str">
        <f>HYPERLINK("#", "http://www.musashidai-hp.com/ (日本語)")</f>
        <v>http://www.musashidai-hp.com/ (日本語)</v>
      </c>
      <c r="K58" s="287" t="s">
        <v>4780</v>
      </c>
      <c r="L58" s="286"/>
      <c r="M58" s="286"/>
      <c r="N58" s="286"/>
      <c r="O58" s="286"/>
      <c r="P58" s="286"/>
      <c r="Q58" s="286"/>
      <c r="R58" s="286"/>
      <c r="S58" s="286" t="s">
        <v>98</v>
      </c>
      <c r="T58" s="286" t="s">
        <v>4277</v>
      </c>
      <c r="U58" s="286"/>
      <c r="V58" s="286"/>
      <c r="W58" s="286"/>
      <c r="X58" s="286"/>
      <c r="Y58" s="286"/>
      <c r="Z58" s="286"/>
      <c r="AA58" s="286"/>
      <c r="AB58" s="286"/>
      <c r="AC58" s="286"/>
      <c r="AD58" s="287"/>
    </row>
    <row r="59" spans="1:30" s="50" customFormat="1" ht="156.75" customHeight="1">
      <c r="A59" s="286" t="s">
        <v>4257</v>
      </c>
      <c r="B59" s="286" t="s">
        <v>4332</v>
      </c>
      <c r="C59" s="286" t="s">
        <v>4781</v>
      </c>
      <c r="D59" s="286" t="s">
        <v>4782</v>
      </c>
      <c r="E59" s="286" t="s">
        <v>4783</v>
      </c>
      <c r="F59" s="286" t="s">
        <v>4784</v>
      </c>
      <c r="G59" s="286" t="s">
        <v>4785</v>
      </c>
      <c r="H59" s="286" t="s">
        <v>4786</v>
      </c>
      <c r="I59" s="286" t="s">
        <v>4787</v>
      </c>
      <c r="J59" s="286" t="str">
        <f>HYPERLINK("#", "http://www.musashino-hp.or.jp")</f>
        <v>http://www.musashino-hp.or.jp</v>
      </c>
      <c r="K59" s="287" t="s">
        <v>4788</v>
      </c>
      <c r="L59" s="287" t="s">
        <v>112</v>
      </c>
      <c r="M59" s="287" t="s">
        <v>4789</v>
      </c>
      <c r="N59" s="286"/>
      <c r="O59" s="286"/>
      <c r="P59" s="286"/>
      <c r="Q59" s="286"/>
      <c r="R59" s="286"/>
      <c r="S59" s="286" t="s">
        <v>98</v>
      </c>
      <c r="T59" s="286" t="s">
        <v>4277</v>
      </c>
      <c r="U59" s="286"/>
      <c r="V59" s="286"/>
      <c r="W59" s="286"/>
      <c r="X59" s="286"/>
      <c r="Y59" s="286"/>
      <c r="Z59" s="286"/>
      <c r="AA59" s="286"/>
      <c r="AB59" s="286"/>
      <c r="AC59" s="286" t="s">
        <v>95</v>
      </c>
      <c r="AD59" s="287" t="s">
        <v>4790</v>
      </c>
    </row>
    <row r="60" spans="1:30" s="50" customFormat="1" ht="28.5">
      <c r="A60" s="286" t="s">
        <v>4267</v>
      </c>
      <c r="B60" s="286" t="s">
        <v>4397</v>
      </c>
      <c r="C60" s="286" t="s">
        <v>4791</v>
      </c>
      <c r="D60" s="286" t="s">
        <v>4792</v>
      </c>
      <c r="E60" s="286" t="s">
        <v>4793</v>
      </c>
      <c r="F60" s="286" t="s">
        <v>4794</v>
      </c>
      <c r="G60" s="286" t="s">
        <v>4795</v>
      </c>
      <c r="H60" s="286" t="s">
        <v>4796</v>
      </c>
      <c r="I60" s="286" t="s">
        <v>4797</v>
      </c>
      <c r="J60" s="286"/>
      <c r="K60" s="287" t="s">
        <v>4798</v>
      </c>
      <c r="L60" s="286"/>
      <c r="M60" s="286"/>
      <c r="N60" s="286"/>
      <c r="O60" s="286"/>
      <c r="P60" s="286"/>
      <c r="Q60" s="286"/>
      <c r="R60" s="286"/>
      <c r="S60" s="286" t="s">
        <v>4417</v>
      </c>
      <c r="T60" s="286"/>
      <c r="U60" s="286"/>
      <c r="V60" s="286"/>
      <c r="W60" s="286"/>
      <c r="X60" s="286"/>
      <c r="Y60" s="286"/>
      <c r="Z60" s="286"/>
      <c r="AA60" s="286"/>
      <c r="AB60" s="286"/>
      <c r="AC60" s="286"/>
      <c r="AD60" s="287"/>
    </row>
    <row r="61" spans="1:30" s="50" customFormat="1" ht="20.25" customHeight="1">
      <c r="A61" s="286" t="s">
        <v>4257</v>
      </c>
      <c r="B61" s="286" t="s">
        <v>4397</v>
      </c>
      <c r="C61" s="286" t="s">
        <v>4799</v>
      </c>
      <c r="D61" s="286" t="s">
        <v>4800</v>
      </c>
      <c r="E61" s="286" t="s">
        <v>4801</v>
      </c>
      <c r="F61" s="286" t="s">
        <v>4802</v>
      </c>
      <c r="G61" s="286" t="s">
        <v>4803</v>
      </c>
      <c r="H61" s="286" t="s">
        <v>4804</v>
      </c>
      <c r="I61" s="286" t="s">
        <v>4805</v>
      </c>
      <c r="J61" s="286" t="str">
        <f>HYPERLINK("#", "http://www.yoshimotodental.com (日本語)")</f>
        <v>http://www.yoshimotodental.com (日本語)</v>
      </c>
      <c r="K61" s="287" t="s">
        <v>4654</v>
      </c>
      <c r="L61" s="286"/>
      <c r="M61" s="286"/>
      <c r="N61" s="286"/>
      <c r="O61" s="286"/>
      <c r="P61" s="286"/>
      <c r="Q61" s="286"/>
      <c r="R61" s="286"/>
      <c r="S61" s="286" t="s">
        <v>4609</v>
      </c>
      <c r="T61" s="286"/>
      <c r="U61" s="286"/>
      <c r="V61" s="286"/>
      <c r="W61" s="286"/>
      <c r="X61" s="286"/>
      <c r="Y61" s="286"/>
      <c r="Z61" s="286"/>
      <c r="AA61" s="286"/>
      <c r="AB61" s="286"/>
      <c r="AC61" s="286"/>
      <c r="AD61" s="287"/>
    </row>
    <row r="62" spans="1:30" s="50" customFormat="1" ht="99.75">
      <c r="A62" s="286" t="s">
        <v>4267</v>
      </c>
      <c r="B62" s="286" t="s">
        <v>4268</v>
      </c>
      <c r="C62" s="286" t="s">
        <v>4806</v>
      </c>
      <c r="D62" s="286" t="s">
        <v>4807</v>
      </c>
      <c r="E62" s="286" t="s">
        <v>4271</v>
      </c>
      <c r="F62" s="286" t="s">
        <v>4808</v>
      </c>
      <c r="G62" s="286" t="s">
        <v>4809</v>
      </c>
      <c r="H62" s="286" t="s">
        <v>4810</v>
      </c>
      <c r="I62" s="286" t="s">
        <v>4811</v>
      </c>
      <c r="J62" s="286" t="str">
        <f>HYPERLINK("#", "https://yamayanagi.or.jp/shiomi_hospital/")</f>
        <v>https://yamayanagi.or.jp/shiomi_hospital/</v>
      </c>
      <c r="K62" s="287" t="s">
        <v>4812</v>
      </c>
      <c r="L62" s="286"/>
      <c r="M62" s="286"/>
      <c r="N62" s="286"/>
      <c r="O62" s="286"/>
      <c r="P62" s="286"/>
      <c r="Q62" s="286"/>
      <c r="R62" s="286" t="s">
        <v>97</v>
      </c>
      <c r="S62" s="286" t="s">
        <v>98</v>
      </c>
      <c r="T62" s="286" t="s">
        <v>4277</v>
      </c>
      <c r="U62" s="286"/>
      <c r="V62" s="286" t="s">
        <v>4813</v>
      </c>
      <c r="W62" s="286"/>
      <c r="X62" s="286"/>
      <c r="Y62" s="286"/>
      <c r="Z62" s="286"/>
      <c r="AA62" s="286"/>
      <c r="AB62" s="286"/>
      <c r="AC62" s="286"/>
      <c r="AD62" s="287"/>
    </row>
    <row r="63" spans="1:30" s="50" customFormat="1" ht="128.25">
      <c r="A63" s="286" t="s">
        <v>4257</v>
      </c>
      <c r="B63" s="286" t="s">
        <v>4268</v>
      </c>
      <c r="C63" s="286" t="s">
        <v>4814</v>
      </c>
      <c r="D63" s="286" t="s">
        <v>4815</v>
      </c>
      <c r="E63" s="286" t="s">
        <v>4816</v>
      </c>
      <c r="F63" s="286" t="s">
        <v>4817</v>
      </c>
      <c r="G63" s="286" t="s">
        <v>4818</v>
      </c>
      <c r="H63" s="286" t="s">
        <v>4819</v>
      </c>
      <c r="I63" s="286" t="s">
        <v>4820</v>
      </c>
      <c r="J63" s="286" t="str">
        <f>HYPERLINK("#", "http://www.horinouchi.or.jp
（日本語）")</f>
        <v>http://www.horinouchi.or.jp
（日本語）</v>
      </c>
      <c r="K63" s="287" t="s">
        <v>4821</v>
      </c>
      <c r="L63" s="287" t="s">
        <v>4822</v>
      </c>
      <c r="M63" s="286"/>
      <c r="N63" s="286"/>
      <c r="O63" s="286"/>
      <c r="P63" s="286"/>
      <c r="Q63" s="286"/>
      <c r="R63" s="286" t="s">
        <v>97</v>
      </c>
      <c r="S63" s="286" t="s">
        <v>98</v>
      </c>
      <c r="T63" s="286" t="s">
        <v>4277</v>
      </c>
      <c r="U63" s="286"/>
      <c r="V63" s="286"/>
      <c r="W63" s="286"/>
      <c r="X63" s="286"/>
      <c r="Y63" s="286"/>
      <c r="Z63" s="286"/>
      <c r="AA63" s="286"/>
      <c r="AB63" s="286"/>
      <c r="AC63" s="286" t="s">
        <v>95</v>
      </c>
      <c r="AD63" s="287" t="s">
        <v>4823</v>
      </c>
    </row>
    <row r="64" spans="1:30" s="50" customFormat="1" ht="73.5" customHeight="1">
      <c r="A64" s="286" t="s">
        <v>4267</v>
      </c>
      <c r="B64" s="286" t="s">
        <v>4397</v>
      </c>
      <c r="C64" s="286" t="s">
        <v>4824</v>
      </c>
      <c r="D64" s="286" t="s">
        <v>4825</v>
      </c>
      <c r="E64" s="286" t="s">
        <v>4826</v>
      </c>
      <c r="F64" s="286" t="s">
        <v>4827</v>
      </c>
      <c r="G64" s="286" t="s">
        <v>4828</v>
      </c>
      <c r="H64" s="286" t="s">
        <v>4829</v>
      </c>
      <c r="I64" s="286" t="s">
        <v>4830</v>
      </c>
      <c r="J64" s="286" t="str">
        <f>HYPERLINK("#", "https://saikazo.org/（日本語）")</f>
        <v>https://saikazo.org/（日本語）</v>
      </c>
      <c r="K64" s="287" t="s">
        <v>4831</v>
      </c>
      <c r="L64" s="287" t="s">
        <v>4832</v>
      </c>
      <c r="M64" s="287" t="s">
        <v>3667</v>
      </c>
      <c r="N64" s="286"/>
      <c r="O64" s="286" t="s">
        <v>95</v>
      </c>
      <c r="P64" s="286"/>
      <c r="Q64" s="286"/>
      <c r="R64" s="286" t="s">
        <v>223</v>
      </c>
      <c r="S64" s="286" t="s">
        <v>98</v>
      </c>
      <c r="T64" s="286" t="s">
        <v>4833</v>
      </c>
      <c r="U64" s="286"/>
      <c r="V64" s="286"/>
      <c r="W64" s="286"/>
      <c r="X64" s="286"/>
      <c r="Y64" s="286"/>
      <c r="Z64" s="286"/>
      <c r="AA64" s="286"/>
      <c r="AB64" s="286"/>
      <c r="AC64" s="286" t="s">
        <v>95</v>
      </c>
      <c r="AD64" s="287" t="s">
        <v>4834</v>
      </c>
    </row>
    <row r="65" spans="1:30" s="50" customFormat="1" ht="228">
      <c r="A65" s="286" t="s">
        <v>4257</v>
      </c>
      <c r="B65" s="286" t="s">
        <v>4268</v>
      </c>
      <c r="C65" s="286" t="s">
        <v>4835</v>
      </c>
      <c r="D65" s="286" t="s">
        <v>4836</v>
      </c>
      <c r="E65" s="286" t="s">
        <v>4837</v>
      </c>
      <c r="F65" s="286" t="s">
        <v>4838</v>
      </c>
      <c r="G65" s="286" t="s">
        <v>4839</v>
      </c>
      <c r="H65" s="286" t="s">
        <v>4840</v>
      </c>
      <c r="I65" s="286" t="s">
        <v>4841</v>
      </c>
      <c r="J65" s="286" t="str">
        <f>HYPERLINK("#", "http://saitama-hospital.jp/")</f>
        <v>http://saitama-hospital.jp/</v>
      </c>
      <c r="K65" s="287" t="s">
        <v>4842</v>
      </c>
      <c r="L65" s="287" t="s">
        <v>112</v>
      </c>
      <c r="M65" s="286"/>
      <c r="N65" s="286" t="s">
        <v>95</v>
      </c>
      <c r="O65" s="286" t="s">
        <v>95</v>
      </c>
      <c r="P65" s="286"/>
      <c r="Q65" s="286"/>
      <c r="R65" s="286" t="s">
        <v>97</v>
      </c>
      <c r="S65" s="286" t="s">
        <v>98</v>
      </c>
      <c r="T65" s="286" t="s">
        <v>4277</v>
      </c>
      <c r="U65" s="286"/>
      <c r="V65" s="286"/>
      <c r="W65" s="286"/>
      <c r="X65" s="286"/>
      <c r="Y65" s="286"/>
      <c r="Z65" s="286"/>
      <c r="AA65" s="286"/>
      <c r="AB65" s="286"/>
      <c r="AC65" s="286"/>
      <c r="AD65" s="287"/>
    </row>
    <row r="66" spans="1:30" s="50" customFormat="1" ht="99.75">
      <c r="A66" s="286" t="s">
        <v>4267</v>
      </c>
      <c r="B66" s="286" t="s">
        <v>1008</v>
      </c>
      <c r="C66" s="286" t="s">
        <v>4843</v>
      </c>
      <c r="D66" s="286" t="s">
        <v>4844</v>
      </c>
      <c r="E66" s="286" t="s">
        <v>4845</v>
      </c>
      <c r="F66" s="286" t="s">
        <v>4846</v>
      </c>
      <c r="G66" s="286" t="s">
        <v>4847</v>
      </c>
      <c r="H66" s="286" t="s">
        <v>4848</v>
      </c>
      <c r="I66" s="286" t="s">
        <v>4849</v>
      </c>
      <c r="J66" s="286" t="str">
        <f>HYPERLINK("#", "http://www.city.chichibu.lg.jp/1037.html")</f>
        <v>http://www.city.chichibu.lg.jp/1037.html</v>
      </c>
      <c r="K66" s="287" t="s">
        <v>4850</v>
      </c>
      <c r="L66" s="287" t="s">
        <v>4851</v>
      </c>
      <c r="M66" s="287" t="s">
        <v>4852</v>
      </c>
      <c r="N66" s="286"/>
      <c r="O66" s="286"/>
      <c r="P66" s="286"/>
      <c r="Q66" s="286"/>
      <c r="R66" s="286" t="s">
        <v>223</v>
      </c>
      <c r="S66" s="286" t="s">
        <v>98</v>
      </c>
      <c r="T66" s="286" t="s">
        <v>4277</v>
      </c>
      <c r="U66" s="286"/>
      <c r="V66" s="286"/>
      <c r="W66" s="286"/>
      <c r="X66" s="286"/>
      <c r="Y66" s="286"/>
      <c r="Z66" s="286"/>
      <c r="AA66" s="286" t="s">
        <v>95</v>
      </c>
      <c r="AB66" s="286" t="s">
        <v>4853</v>
      </c>
      <c r="AC66" s="286" t="s">
        <v>95</v>
      </c>
      <c r="AD66" s="287" t="s">
        <v>4854</v>
      </c>
    </row>
    <row r="67" spans="1:30" s="50" customFormat="1" ht="20.25" customHeight="1">
      <c r="A67" s="286" t="s">
        <v>4257</v>
      </c>
      <c r="B67" s="286" t="s">
        <v>4855</v>
      </c>
      <c r="C67" s="286" t="s">
        <v>4856</v>
      </c>
      <c r="D67" s="286" t="s">
        <v>4857</v>
      </c>
      <c r="E67" s="286" t="s">
        <v>4858</v>
      </c>
      <c r="F67" s="286" t="s">
        <v>4859</v>
      </c>
      <c r="G67" s="286" t="s">
        <v>4860</v>
      </c>
      <c r="H67" s="286" t="s">
        <v>4861</v>
      </c>
      <c r="I67" s="286" t="s">
        <v>4862</v>
      </c>
      <c r="J67" s="286" t="s">
        <v>4863</v>
      </c>
      <c r="K67" s="287" t="s">
        <v>4864</v>
      </c>
      <c r="L67" s="286" t="s">
        <v>4865</v>
      </c>
      <c r="M67" s="286"/>
      <c r="N67" s="286" t="s">
        <v>95</v>
      </c>
      <c r="O67" s="286"/>
      <c r="P67" s="286"/>
      <c r="Q67" s="286"/>
      <c r="R67" s="286" t="s">
        <v>223</v>
      </c>
      <c r="S67" s="286" t="s">
        <v>398</v>
      </c>
      <c r="T67" s="286" t="s">
        <v>99</v>
      </c>
      <c r="U67" s="286" t="s">
        <v>95</v>
      </c>
      <c r="V67" s="286" t="s">
        <v>4866</v>
      </c>
      <c r="W67" s="286"/>
      <c r="X67" s="286" t="s">
        <v>4867</v>
      </c>
      <c r="Y67" s="286"/>
      <c r="Z67" s="286"/>
      <c r="AA67" s="286" t="s">
        <v>95</v>
      </c>
      <c r="AB67" s="286" t="s">
        <v>339</v>
      </c>
      <c r="AC67" s="286"/>
      <c r="AD67" s="287"/>
    </row>
    <row r="68" spans="1:30" s="50" customFormat="1" ht="85.5">
      <c r="A68" s="286" t="s">
        <v>4267</v>
      </c>
      <c r="B68" s="286" t="s">
        <v>4397</v>
      </c>
      <c r="C68" s="289" t="s">
        <v>4868</v>
      </c>
      <c r="D68" s="290" t="s">
        <v>4869</v>
      </c>
      <c r="E68" s="289" t="s">
        <v>4870</v>
      </c>
      <c r="F68" s="290" t="s">
        <v>4871</v>
      </c>
      <c r="G68" s="290" t="s">
        <v>4872</v>
      </c>
      <c r="H68" s="290" t="s">
        <v>4873</v>
      </c>
      <c r="I68" s="290" t="s">
        <v>4874</v>
      </c>
      <c r="J68" s="290" t="str">
        <f>HYPERLINK("#", "http://www.kisai-hosp.or.jp/（日本語）")</f>
        <v>http://www.kisai-hosp.or.jp/（日本語）</v>
      </c>
      <c r="K68" s="289" t="s">
        <v>4875</v>
      </c>
      <c r="L68" s="289" t="s">
        <v>4876</v>
      </c>
      <c r="M68" s="289" t="s">
        <v>2869</v>
      </c>
      <c r="N68" s="291"/>
      <c r="O68" s="291"/>
      <c r="P68" s="291"/>
      <c r="Q68" s="291"/>
      <c r="R68" s="286" t="s">
        <v>97</v>
      </c>
      <c r="S68" s="289" t="s">
        <v>4877</v>
      </c>
      <c r="T68" s="290" t="s">
        <v>99</v>
      </c>
      <c r="U68" s="291"/>
      <c r="V68" s="290" t="s">
        <v>4878</v>
      </c>
      <c r="W68" s="291"/>
      <c r="X68" s="289"/>
      <c r="Y68" s="291"/>
      <c r="Z68" s="289"/>
      <c r="AA68" s="291"/>
      <c r="AB68" s="289"/>
      <c r="AC68" s="291"/>
      <c r="AD68" s="289" t="s">
        <v>4879</v>
      </c>
    </row>
    <row r="69" spans="1:30" s="50" customFormat="1" ht="42.75">
      <c r="A69" s="286" t="s">
        <v>4257</v>
      </c>
      <c r="B69" s="286" t="s">
        <v>4332</v>
      </c>
      <c r="C69" s="286" t="s">
        <v>4880</v>
      </c>
      <c r="D69" s="286" t="s">
        <v>4881</v>
      </c>
      <c r="E69" s="286" t="s">
        <v>4882</v>
      </c>
      <c r="F69" s="286" t="s">
        <v>4883</v>
      </c>
      <c r="G69" s="286" t="s">
        <v>4884</v>
      </c>
      <c r="H69" s="286" t="s">
        <v>4885</v>
      </c>
      <c r="I69" s="286" t="s">
        <v>4886</v>
      </c>
      <c r="J69" s="286" t="str">
        <f>HYPERLINK("#", "http://toujinkai.com/sakado/")</f>
        <v>http://toujinkai.com/sakado/</v>
      </c>
      <c r="K69" s="287" t="s">
        <v>4887</v>
      </c>
      <c r="L69" s="286" t="s">
        <v>4865</v>
      </c>
      <c r="M69" s="286"/>
      <c r="N69" s="286" t="s">
        <v>95</v>
      </c>
      <c r="O69" s="286"/>
      <c r="P69" s="286"/>
      <c r="Q69" s="286"/>
      <c r="R69" s="286" t="s">
        <v>97</v>
      </c>
      <c r="S69" s="286" t="s">
        <v>398</v>
      </c>
      <c r="T69" s="286" t="s">
        <v>99</v>
      </c>
      <c r="U69" s="286"/>
      <c r="V69" s="286" t="s">
        <v>4888</v>
      </c>
      <c r="W69" s="286"/>
      <c r="X69" s="286"/>
      <c r="Y69" s="286" t="s">
        <v>95</v>
      </c>
      <c r="Z69" s="286"/>
      <c r="AA69" s="286" t="s">
        <v>95</v>
      </c>
      <c r="AB69" s="286"/>
      <c r="AC69" s="286"/>
      <c r="AD69" s="287" t="s">
        <v>4889</v>
      </c>
    </row>
    <row r="70" spans="1:30" s="50" customFormat="1" ht="20.25" customHeight="1">
      <c r="A70" s="286" t="s">
        <v>4267</v>
      </c>
      <c r="B70" s="286" t="s">
        <v>4551</v>
      </c>
      <c r="C70" s="286" t="s">
        <v>4890</v>
      </c>
      <c r="D70" s="286" t="s">
        <v>4891</v>
      </c>
      <c r="E70" s="286" t="s">
        <v>4892</v>
      </c>
      <c r="F70" s="286" t="s">
        <v>4893</v>
      </c>
      <c r="G70" s="286" t="s">
        <v>4894</v>
      </c>
      <c r="H70" s="286" t="s">
        <v>4895</v>
      </c>
      <c r="I70" s="286" t="s">
        <v>4896</v>
      </c>
      <c r="J70" s="286" t="str">
        <f>HYPERLINK("#", "http://www.e-kawaguchi-hp.jp/")</f>
        <v>http://www.e-kawaguchi-hp.jp/</v>
      </c>
      <c r="K70" s="287" t="s">
        <v>4897</v>
      </c>
      <c r="L70" s="286" t="s">
        <v>2061</v>
      </c>
      <c r="M70" s="286" t="s">
        <v>2061</v>
      </c>
      <c r="N70" s="286" t="s">
        <v>95</v>
      </c>
      <c r="O70" s="286"/>
      <c r="P70" s="286"/>
      <c r="Q70" s="286"/>
      <c r="R70" s="286" t="s">
        <v>97</v>
      </c>
      <c r="S70" s="286" t="s">
        <v>398</v>
      </c>
      <c r="T70" s="286" t="s">
        <v>99</v>
      </c>
      <c r="U70" s="286"/>
      <c r="V70" s="286" t="s">
        <v>4898</v>
      </c>
      <c r="W70" s="286"/>
      <c r="X70" s="286"/>
      <c r="Y70" s="286"/>
      <c r="Z70" s="286"/>
      <c r="AA70" s="286"/>
      <c r="AB70" s="286"/>
      <c r="AC70" s="286" t="s">
        <v>95</v>
      </c>
      <c r="AD70" s="287" t="s">
        <v>4899</v>
      </c>
    </row>
    <row r="71" spans="1:30" s="50" customFormat="1" ht="42.75">
      <c r="A71" s="286" t="s">
        <v>4257</v>
      </c>
      <c r="B71" s="286" t="s">
        <v>4492</v>
      </c>
      <c r="C71" s="286" t="s">
        <v>4900</v>
      </c>
      <c r="D71" s="286" t="s">
        <v>4901</v>
      </c>
      <c r="E71" s="286" t="s">
        <v>4902</v>
      </c>
      <c r="F71" s="286" t="s">
        <v>4903</v>
      </c>
      <c r="G71" s="286" t="s">
        <v>4904</v>
      </c>
      <c r="H71" s="286" t="s">
        <v>4905</v>
      </c>
      <c r="I71" s="286" t="s">
        <v>4906</v>
      </c>
      <c r="J71" s="286" t="str">
        <f>HYPERLINK("#", "http://www.irumagawa-hosp.com/index.html")</f>
        <v>http://www.irumagawa-hosp.com/index.html</v>
      </c>
      <c r="K71" s="287" t="s">
        <v>4907</v>
      </c>
      <c r="L71" s="286" t="s">
        <v>2061</v>
      </c>
      <c r="M71" s="286" t="s">
        <v>2061</v>
      </c>
      <c r="N71" s="286" t="s">
        <v>95</v>
      </c>
      <c r="O71" s="286"/>
      <c r="P71" s="286"/>
      <c r="Q71" s="286"/>
      <c r="R71" s="286" t="s">
        <v>97</v>
      </c>
      <c r="S71" s="286" t="s">
        <v>398</v>
      </c>
      <c r="T71" s="286" t="s">
        <v>99</v>
      </c>
      <c r="U71" s="286"/>
      <c r="V71" s="286" t="s">
        <v>4908</v>
      </c>
      <c r="W71" s="286"/>
      <c r="X71" s="286"/>
      <c r="Y71" s="286"/>
      <c r="Z71" s="286"/>
      <c r="AA71" s="286"/>
      <c r="AB71" s="286"/>
      <c r="AC71" s="286"/>
      <c r="AD71" s="287" t="s">
        <v>4909</v>
      </c>
    </row>
    <row r="72" spans="1:30" s="50" customFormat="1" ht="79.5" customHeight="1">
      <c r="A72" s="286" t="s">
        <v>4267</v>
      </c>
      <c r="B72" s="286" t="s">
        <v>4638</v>
      </c>
      <c r="C72" s="286" t="s">
        <v>4910</v>
      </c>
      <c r="D72" s="286" t="s">
        <v>4911</v>
      </c>
      <c r="E72" s="286" t="s">
        <v>4912</v>
      </c>
      <c r="F72" s="286" t="s">
        <v>4913</v>
      </c>
      <c r="G72" s="286" t="s">
        <v>4914</v>
      </c>
      <c r="H72" s="286" t="s">
        <v>4915</v>
      </c>
      <c r="I72" s="286" t="s">
        <v>4916</v>
      </c>
      <c r="J72" s="286" t="str">
        <f>HYPERLINK("#", "https://www.odayaka-life.com/")</f>
        <v>https://www.odayaka-life.com/</v>
      </c>
      <c r="K72" s="287" t="s">
        <v>4171</v>
      </c>
      <c r="L72" s="287" t="s">
        <v>4917</v>
      </c>
      <c r="M72" s="286"/>
      <c r="N72" s="286"/>
      <c r="O72" s="286"/>
      <c r="P72" s="286"/>
      <c r="Q72" s="286"/>
      <c r="R72" s="286" t="s">
        <v>223</v>
      </c>
      <c r="S72" s="286" t="s">
        <v>2475</v>
      </c>
      <c r="T72" s="286"/>
      <c r="U72" s="286"/>
      <c r="V72" s="286"/>
      <c r="W72" s="286"/>
      <c r="X72" s="286"/>
      <c r="Y72" s="286"/>
      <c r="Z72" s="286"/>
      <c r="AA72" s="286"/>
      <c r="AB72" s="286"/>
      <c r="AC72" s="286" t="s">
        <v>95</v>
      </c>
      <c r="AD72" s="287" t="s">
        <v>4918</v>
      </c>
    </row>
    <row r="73" spans="1:30" s="109" customFormat="1" ht="20.25" customHeight="1">
      <c r="K73" s="195"/>
      <c r="AD73" s="195"/>
    </row>
    <row r="74" spans="1:30" s="109" customFormat="1" ht="20.25" customHeight="1">
      <c r="K74" s="195"/>
      <c r="AD74" s="195"/>
    </row>
    <row r="75" spans="1:30" s="109" customFormat="1" ht="30" customHeight="1">
      <c r="K75" s="195"/>
      <c r="AD75" s="195"/>
    </row>
    <row r="76" spans="1:30" s="109" customFormat="1" ht="20.25" customHeight="1">
      <c r="K76" s="195"/>
      <c r="AD76" s="195"/>
    </row>
    <row r="77" spans="1:30" s="109" customFormat="1" ht="20.25" customHeight="1">
      <c r="K77" s="195"/>
      <c r="AD77" s="195"/>
    </row>
    <row r="78" spans="1:30" s="109" customFormat="1" ht="20.25" customHeight="1">
      <c r="K78" s="195"/>
      <c r="AD78" s="195"/>
    </row>
    <row r="79" spans="1:30" s="109" customFormat="1" ht="20.25" customHeight="1">
      <c r="K79" s="195"/>
      <c r="AD79" s="195"/>
    </row>
    <row r="80" spans="1:30" s="109" customFormat="1" ht="20.25" customHeight="1">
      <c r="K80" s="195"/>
      <c r="AD80" s="195"/>
    </row>
    <row r="81" spans="11:30" s="109" customFormat="1" ht="20.25" customHeight="1">
      <c r="K81" s="195"/>
      <c r="AD81" s="195"/>
    </row>
    <row r="82" spans="11:30" s="109" customFormat="1" ht="20.25" customHeight="1">
      <c r="K82" s="195"/>
      <c r="AD82" s="195"/>
    </row>
    <row r="83" spans="11:30" s="109" customFormat="1" ht="20.25" customHeight="1">
      <c r="K83" s="195"/>
      <c r="AD83" s="195"/>
    </row>
    <row r="84" spans="11:30" s="109" customFormat="1" ht="20.25" customHeight="1">
      <c r="K84" s="195"/>
      <c r="AD84" s="195"/>
    </row>
    <row r="85" spans="11:30" s="109" customFormat="1" ht="20.25" customHeight="1">
      <c r="K85" s="195"/>
      <c r="AD85" s="195"/>
    </row>
    <row r="86" spans="11:30" s="109" customFormat="1" ht="20.25" customHeight="1">
      <c r="K86" s="195"/>
      <c r="AD86" s="195"/>
    </row>
    <row r="87" spans="11:30" s="109" customFormat="1" ht="20.25" customHeight="1">
      <c r="K87" s="195"/>
      <c r="AD87" s="195"/>
    </row>
    <row r="88" spans="11:30" s="109" customFormat="1" ht="20.25" customHeight="1">
      <c r="K88" s="195"/>
      <c r="AD88" s="195"/>
    </row>
    <row r="89" spans="11:30" s="109" customFormat="1" ht="20.25" customHeight="1">
      <c r="K89" s="195"/>
      <c r="AD89" s="195"/>
    </row>
    <row r="90" spans="11:30" s="109" customFormat="1" ht="20.25" customHeight="1">
      <c r="K90" s="195"/>
      <c r="AD90" s="195"/>
    </row>
    <row r="91" spans="11:30" s="109" customFormat="1" ht="20.25" customHeight="1">
      <c r="K91" s="195"/>
      <c r="AD91" s="195"/>
    </row>
    <row r="92" spans="11:30" s="109" customFormat="1" ht="20.25" customHeight="1">
      <c r="K92" s="195"/>
      <c r="AD92" s="195"/>
    </row>
    <row r="93" spans="11:30" s="109" customFormat="1" ht="20.25" customHeight="1">
      <c r="K93" s="195"/>
      <c r="AD93" s="195"/>
    </row>
    <row r="94" spans="11:30" s="109" customFormat="1" ht="20.25" customHeight="1">
      <c r="K94" s="195"/>
      <c r="AD94" s="195"/>
    </row>
    <row r="95" spans="11:30" s="109" customFormat="1" ht="20.25" customHeight="1">
      <c r="K95" s="195"/>
      <c r="AD95" s="195"/>
    </row>
    <row r="96" spans="11:30" s="109" customFormat="1" ht="20.25" customHeight="1">
      <c r="K96" s="195"/>
      <c r="AD96" s="195"/>
    </row>
    <row r="97" spans="11:30" s="109" customFormat="1" ht="20.25" customHeight="1">
      <c r="K97" s="195"/>
      <c r="AD97" s="195"/>
    </row>
    <row r="98" spans="11:30" s="109" customFormat="1" ht="20.25" customHeight="1">
      <c r="K98" s="195"/>
      <c r="AD98" s="195"/>
    </row>
    <row r="99" spans="11:30" s="109" customFormat="1" ht="20.25" customHeight="1">
      <c r="K99" s="195"/>
      <c r="AD99" s="195"/>
    </row>
    <row r="100" spans="11:30" s="109" customFormat="1" ht="20.25" customHeight="1">
      <c r="K100" s="195"/>
      <c r="AD100" s="195"/>
    </row>
    <row r="101" spans="11:30" s="109" customFormat="1" ht="20.25" customHeight="1">
      <c r="K101" s="195"/>
      <c r="AD101" s="195"/>
    </row>
    <row r="102" spans="11:30" s="109" customFormat="1" ht="20.25" customHeight="1">
      <c r="K102" s="195"/>
      <c r="AD102" s="195"/>
    </row>
    <row r="103" spans="11:30" s="109" customFormat="1" ht="20.25" customHeight="1">
      <c r="K103" s="195"/>
      <c r="AD103" s="195"/>
    </row>
    <row r="104" spans="11:30" s="109" customFormat="1" ht="20.25" customHeight="1">
      <c r="K104" s="195"/>
      <c r="AD104" s="195"/>
    </row>
    <row r="105" spans="11:30" s="109" customFormat="1" ht="20.25" customHeight="1">
      <c r="K105" s="195"/>
      <c r="AD105" s="195"/>
    </row>
    <row r="106" spans="11:30" s="109" customFormat="1" ht="20.25" customHeight="1">
      <c r="K106" s="195"/>
      <c r="AD106" s="195"/>
    </row>
    <row r="107" spans="11:30" s="109" customFormat="1" ht="20.25" customHeight="1">
      <c r="K107" s="195"/>
      <c r="AD107" s="195"/>
    </row>
    <row r="108" spans="11:30" s="109" customFormat="1" ht="20.25" customHeight="1">
      <c r="K108" s="195"/>
      <c r="AD108" s="195"/>
    </row>
    <row r="109" spans="11:30" s="109" customFormat="1" ht="20.25" customHeight="1">
      <c r="K109" s="195"/>
      <c r="AD109" s="195"/>
    </row>
    <row r="110" spans="11:30" s="109" customFormat="1" ht="20.25" customHeight="1">
      <c r="K110" s="195"/>
      <c r="AD110" s="195"/>
    </row>
    <row r="111" spans="11:30" s="109" customFormat="1" ht="20.25" customHeight="1">
      <c r="K111" s="195"/>
      <c r="AD111" s="195"/>
    </row>
    <row r="112" spans="11:30" s="109" customFormat="1" ht="20.25" customHeight="1">
      <c r="K112" s="195"/>
      <c r="AD112" s="195"/>
    </row>
    <row r="113" spans="11:30" s="109" customFormat="1" ht="20.25" customHeight="1">
      <c r="K113" s="195"/>
      <c r="AD113" s="195"/>
    </row>
    <row r="114" spans="11:30" s="109" customFormat="1" ht="20.25" customHeight="1">
      <c r="K114" s="195"/>
      <c r="AD114" s="195"/>
    </row>
    <row r="115" spans="11:30" s="109" customFormat="1" ht="20.25" customHeight="1">
      <c r="K115" s="195"/>
      <c r="AD115" s="195"/>
    </row>
    <row r="116" spans="11:30" s="109" customFormat="1" ht="20.25" customHeight="1">
      <c r="K116" s="195"/>
      <c r="AD116" s="195"/>
    </row>
    <row r="117" spans="11:30" s="109" customFormat="1" ht="20.25" customHeight="1">
      <c r="K117" s="195"/>
      <c r="AD117" s="195"/>
    </row>
    <row r="118" spans="11:30" s="109" customFormat="1" ht="20.25" customHeight="1">
      <c r="K118" s="195"/>
      <c r="AD118" s="195"/>
    </row>
    <row r="119" spans="11:30" s="109" customFormat="1" ht="20.25" customHeight="1">
      <c r="K119" s="195"/>
      <c r="AD119" s="195"/>
    </row>
    <row r="120" spans="11:30" s="109" customFormat="1" ht="20.25" customHeight="1">
      <c r="K120" s="195"/>
      <c r="AD120" s="195"/>
    </row>
    <row r="121" spans="11:30" s="109" customFormat="1" ht="20.25" customHeight="1">
      <c r="K121" s="195"/>
      <c r="AD121" s="195"/>
    </row>
    <row r="122" spans="11:30" s="109" customFormat="1" ht="20.25" customHeight="1">
      <c r="K122" s="195"/>
      <c r="AD122" s="195"/>
    </row>
    <row r="123" spans="11:30" s="109" customFormat="1" ht="20.25" customHeight="1">
      <c r="K123" s="195"/>
      <c r="AD123" s="195"/>
    </row>
    <row r="124" spans="11:30" s="109" customFormat="1" ht="20.25" customHeight="1">
      <c r="K124" s="195"/>
      <c r="AD124" s="195"/>
    </row>
    <row r="125" spans="11:30" s="109" customFormat="1" ht="20.25" customHeight="1">
      <c r="K125" s="195"/>
      <c r="AD125" s="195"/>
    </row>
    <row r="126" spans="11:30" s="109" customFormat="1" ht="20.25" customHeight="1">
      <c r="K126" s="195"/>
      <c r="AD126" s="195"/>
    </row>
    <row r="127" spans="11:30" s="109" customFormat="1" ht="20.25" customHeight="1">
      <c r="K127" s="195"/>
      <c r="AD127" s="195"/>
    </row>
    <row r="128" spans="11:30" s="109" customFormat="1" ht="20.25" customHeight="1">
      <c r="K128" s="195"/>
      <c r="AD128" s="195"/>
    </row>
    <row r="129" spans="11:30" s="109" customFormat="1" ht="20.25" customHeight="1">
      <c r="K129" s="195"/>
      <c r="AD129" s="195"/>
    </row>
    <row r="130" spans="11:30" s="109" customFormat="1" ht="20.25" customHeight="1">
      <c r="K130" s="195"/>
      <c r="AD130" s="195"/>
    </row>
    <row r="131" spans="11:30" s="109" customFormat="1" ht="20.25" customHeight="1">
      <c r="K131" s="195"/>
      <c r="AD131" s="195"/>
    </row>
    <row r="132" spans="11:30" s="109" customFormat="1" ht="20.25" customHeight="1">
      <c r="K132" s="195"/>
      <c r="AD132" s="195"/>
    </row>
    <row r="133" spans="11:30" s="109" customFormat="1" ht="20.25" customHeight="1">
      <c r="K133" s="195"/>
      <c r="AD133" s="195"/>
    </row>
    <row r="134" spans="11:30" s="109" customFormat="1" ht="20.25" customHeight="1">
      <c r="K134" s="195"/>
      <c r="AD134" s="195"/>
    </row>
    <row r="135" spans="11:30" s="109" customFormat="1" ht="20.25" customHeight="1">
      <c r="K135" s="195"/>
      <c r="AD135" s="195"/>
    </row>
    <row r="136" spans="11:30" s="109" customFormat="1" ht="20.25" customHeight="1">
      <c r="K136" s="195"/>
      <c r="AD136" s="195"/>
    </row>
    <row r="137" spans="11:30" s="109" customFormat="1" ht="20.25" customHeight="1">
      <c r="K137" s="195"/>
      <c r="AD137" s="195"/>
    </row>
    <row r="138" spans="11:30" s="109" customFormat="1" ht="20.25" customHeight="1">
      <c r="K138" s="195"/>
      <c r="AD138" s="195"/>
    </row>
    <row r="139" spans="11:30" s="109" customFormat="1" ht="20.25" customHeight="1">
      <c r="K139" s="195"/>
      <c r="AD139" s="195"/>
    </row>
    <row r="140" spans="11:30" s="109" customFormat="1" ht="20.25" customHeight="1">
      <c r="K140" s="195"/>
      <c r="AD140" s="195"/>
    </row>
    <row r="141" spans="11:30" s="109" customFormat="1" ht="20.25" customHeight="1">
      <c r="K141" s="195"/>
      <c r="AD141" s="195"/>
    </row>
    <row r="142" spans="11:30" s="109" customFormat="1" ht="20.25" customHeight="1">
      <c r="K142" s="195"/>
      <c r="AD142" s="195"/>
    </row>
    <row r="143" spans="11:30" s="109" customFormat="1" ht="20.25" customHeight="1">
      <c r="K143" s="195"/>
      <c r="AD143" s="195"/>
    </row>
    <row r="144" spans="11:30" s="109" customFormat="1" ht="20.25" customHeight="1">
      <c r="K144" s="195"/>
      <c r="AD144" s="195"/>
    </row>
    <row r="145" spans="11:30" s="109" customFormat="1" ht="20.25" customHeight="1">
      <c r="K145" s="195"/>
      <c r="AD145" s="195"/>
    </row>
    <row r="146" spans="11:30" s="109" customFormat="1" ht="20.25" customHeight="1">
      <c r="K146" s="195"/>
      <c r="AD146" s="195"/>
    </row>
    <row r="147" spans="11:30" s="109" customFormat="1" ht="20.25" customHeight="1">
      <c r="K147" s="195"/>
      <c r="AD147" s="195"/>
    </row>
    <row r="148" spans="11:30" s="109" customFormat="1" ht="20.25" customHeight="1">
      <c r="K148" s="195"/>
      <c r="AD148" s="195"/>
    </row>
    <row r="149" spans="11:30" s="109" customFormat="1" ht="20.25" customHeight="1">
      <c r="K149" s="195"/>
      <c r="AD149" s="195"/>
    </row>
    <row r="150" spans="11:30" s="109" customFormat="1" ht="20.25" customHeight="1">
      <c r="K150" s="195"/>
      <c r="AD150" s="195"/>
    </row>
    <row r="151" spans="11:30" s="109" customFormat="1" ht="20.25" customHeight="1">
      <c r="K151" s="195"/>
      <c r="AD151" s="195"/>
    </row>
    <row r="152" spans="11:30" s="109" customFormat="1" ht="20.25" customHeight="1">
      <c r="K152" s="195"/>
      <c r="AD152" s="195"/>
    </row>
    <row r="153" spans="11:30" s="109" customFormat="1" ht="20.25" customHeight="1">
      <c r="K153" s="195"/>
      <c r="AD153" s="195"/>
    </row>
    <row r="154" spans="11:30" s="109" customFormat="1" ht="20.25" customHeight="1">
      <c r="K154" s="195"/>
      <c r="AD154" s="195"/>
    </row>
    <row r="155" spans="11:30" s="109" customFormat="1" ht="20.25" customHeight="1">
      <c r="K155" s="195"/>
      <c r="AD155" s="195"/>
    </row>
    <row r="156" spans="11:30" s="109" customFormat="1" ht="20.25" customHeight="1">
      <c r="K156" s="195"/>
      <c r="AD156" s="195"/>
    </row>
    <row r="157" spans="11:30" s="109" customFormat="1" ht="20.25" customHeight="1">
      <c r="K157" s="195"/>
      <c r="AD157" s="195"/>
    </row>
    <row r="158" spans="11:30" s="109" customFormat="1" ht="20.25" customHeight="1">
      <c r="K158" s="195"/>
      <c r="AD158" s="195"/>
    </row>
    <row r="159" spans="11:30" s="109" customFormat="1" ht="20.25" customHeight="1">
      <c r="K159" s="195"/>
      <c r="AD159" s="195"/>
    </row>
    <row r="160" spans="11:30" s="109" customFormat="1" ht="20.25" customHeight="1">
      <c r="K160" s="195"/>
      <c r="AD160" s="195"/>
    </row>
    <row r="161" spans="11:30" s="109" customFormat="1" ht="20.25" customHeight="1">
      <c r="K161" s="195"/>
      <c r="AD161" s="195"/>
    </row>
    <row r="162" spans="11:30" s="109" customFormat="1" ht="20.25" customHeight="1">
      <c r="K162" s="195"/>
      <c r="AD162" s="195"/>
    </row>
    <row r="163" spans="11:30" s="109" customFormat="1" ht="20.25" customHeight="1">
      <c r="K163" s="195"/>
      <c r="AD163" s="195"/>
    </row>
    <row r="164" spans="11:30" s="109" customFormat="1" ht="20.25" customHeight="1">
      <c r="K164" s="195"/>
      <c r="AD164" s="195"/>
    </row>
    <row r="165" spans="11:30" s="109" customFormat="1" ht="20.25" customHeight="1">
      <c r="K165" s="195"/>
      <c r="AD165" s="195"/>
    </row>
    <row r="166" spans="11:30" s="109" customFormat="1" ht="20.25" customHeight="1">
      <c r="K166" s="195"/>
      <c r="AD166" s="195"/>
    </row>
    <row r="167" spans="11:30" s="109" customFormat="1" ht="20.25" customHeight="1">
      <c r="K167" s="195"/>
      <c r="AD167" s="195"/>
    </row>
    <row r="168" spans="11:30" s="109" customFormat="1" ht="20.25" customHeight="1">
      <c r="K168" s="195"/>
      <c r="AD168" s="195"/>
    </row>
    <row r="169" spans="11:30" s="109" customFormat="1" ht="20.25" customHeight="1">
      <c r="K169" s="195"/>
      <c r="AD169" s="195"/>
    </row>
    <row r="170" spans="11:30" s="109" customFormat="1" ht="20.25" customHeight="1">
      <c r="K170" s="195"/>
      <c r="AD170" s="195"/>
    </row>
    <row r="171" spans="11:30" s="109" customFormat="1" ht="20.25" customHeight="1">
      <c r="K171" s="195"/>
      <c r="AD171" s="195"/>
    </row>
    <row r="172" spans="11:30" s="109" customFormat="1" ht="20.25" customHeight="1">
      <c r="K172" s="195"/>
      <c r="AD172" s="195"/>
    </row>
    <row r="173" spans="11:30" s="109" customFormat="1" ht="20.25" customHeight="1">
      <c r="K173" s="195"/>
      <c r="AD173" s="195"/>
    </row>
    <row r="174" spans="11:30" s="109" customFormat="1" ht="20.25" customHeight="1">
      <c r="K174" s="195"/>
      <c r="AD174" s="195"/>
    </row>
    <row r="175" spans="11:30" s="109" customFormat="1" ht="20.25" customHeight="1">
      <c r="K175" s="195"/>
      <c r="AD175" s="195"/>
    </row>
    <row r="176" spans="11:30" s="109" customFormat="1" ht="20.25" customHeight="1">
      <c r="K176" s="195"/>
      <c r="AD176" s="195"/>
    </row>
    <row r="177" spans="11:30" s="109" customFormat="1" ht="20.25" customHeight="1">
      <c r="K177" s="195"/>
      <c r="AD177" s="195"/>
    </row>
    <row r="178" spans="11:30" s="109" customFormat="1" ht="20.25" customHeight="1">
      <c r="K178" s="195"/>
      <c r="AD178" s="195"/>
    </row>
    <row r="179" spans="11:30" s="109" customFormat="1" ht="20.25" customHeight="1">
      <c r="K179" s="195"/>
      <c r="AD179" s="195"/>
    </row>
    <row r="180" spans="11:30" s="109" customFormat="1" ht="20.25" customHeight="1">
      <c r="K180" s="195"/>
      <c r="AD180" s="195"/>
    </row>
    <row r="181" spans="11:30" s="109" customFormat="1" ht="20.25" customHeight="1">
      <c r="K181" s="195"/>
      <c r="AD181" s="195"/>
    </row>
    <row r="182" spans="11:30" s="109" customFormat="1" ht="20.25" customHeight="1">
      <c r="K182" s="195"/>
      <c r="AD182" s="195"/>
    </row>
    <row r="183" spans="11:30" s="109" customFormat="1" ht="20.25" customHeight="1">
      <c r="K183" s="195"/>
      <c r="AD183" s="195"/>
    </row>
    <row r="184" spans="11:30" s="109" customFormat="1" ht="20.25" customHeight="1">
      <c r="K184" s="195"/>
      <c r="AD184" s="195"/>
    </row>
    <row r="185" spans="11:30" s="109" customFormat="1" ht="20.25" customHeight="1">
      <c r="K185" s="195"/>
      <c r="AD185" s="195"/>
    </row>
    <row r="186" spans="11:30" s="109" customFormat="1" ht="20.25" customHeight="1">
      <c r="K186" s="195"/>
      <c r="AD186" s="195"/>
    </row>
    <row r="187" spans="11:30" s="109" customFormat="1" ht="20.25" customHeight="1">
      <c r="K187" s="195"/>
      <c r="AD187" s="195"/>
    </row>
    <row r="188" spans="11:30" s="109" customFormat="1" ht="20.25" customHeight="1">
      <c r="K188" s="195"/>
      <c r="AD188" s="195"/>
    </row>
    <row r="189" spans="11:30" s="109" customFormat="1" ht="20.25" customHeight="1">
      <c r="K189" s="195"/>
      <c r="AD189" s="195"/>
    </row>
    <row r="190" spans="11:30" s="109" customFormat="1" ht="20.25" customHeight="1">
      <c r="K190" s="195"/>
      <c r="AD190" s="195"/>
    </row>
    <row r="191" spans="11:30" s="109" customFormat="1" ht="20.25" customHeight="1">
      <c r="K191" s="195"/>
      <c r="AD191" s="195"/>
    </row>
    <row r="192" spans="11:30" s="109" customFormat="1" ht="20.25" customHeight="1">
      <c r="K192" s="195"/>
      <c r="AD192" s="195"/>
    </row>
    <row r="193" spans="11:30" s="109" customFormat="1" ht="20.25" customHeight="1">
      <c r="K193" s="195"/>
      <c r="AD193" s="195"/>
    </row>
    <row r="194" spans="11:30" s="109" customFormat="1" ht="20.25" customHeight="1">
      <c r="K194" s="195"/>
      <c r="AD194" s="195"/>
    </row>
    <row r="195" spans="11:30" s="109" customFormat="1" ht="20.25" customHeight="1">
      <c r="K195" s="195"/>
      <c r="AD195" s="195"/>
    </row>
    <row r="196" spans="11:30" s="109" customFormat="1" ht="20.25" customHeight="1">
      <c r="K196" s="195"/>
      <c r="AD196" s="195"/>
    </row>
    <row r="197" spans="11:30" s="109" customFormat="1" ht="20.25" customHeight="1">
      <c r="K197" s="195"/>
      <c r="AD197" s="195"/>
    </row>
    <row r="198" spans="11:30" s="109" customFormat="1" ht="20.25" customHeight="1">
      <c r="K198" s="195"/>
      <c r="AD198" s="195"/>
    </row>
    <row r="199" spans="11:30" s="109" customFormat="1" ht="20.25" customHeight="1">
      <c r="K199" s="195"/>
      <c r="AD199" s="195"/>
    </row>
    <row r="200" spans="11:30" s="109" customFormat="1" ht="20.25" customHeight="1">
      <c r="K200" s="195"/>
      <c r="AD200" s="195"/>
    </row>
    <row r="201" spans="11:30" s="109" customFormat="1" ht="20.25" customHeight="1">
      <c r="K201" s="195"/>
      <c r="AD201" s="195"/>
    </row>
    <row r="202" spans="11:30" s="109" customFormat="1" ht="20.25" customHeight="1">
      <c r="K202" s="195"/>
      <c r="AD202" s="195"/>
    </row>
    <row r="203" spans="11:30" s="109" customFormat="1" ht="20.25" customHeight="1">
      <c r="K203" s="195"/>
      <c r="AD203" s="195"/>
    </row>
    <row r="204" spans="11:30" s="109" customFormat="1" ht="20.25" customHeight="1">
      <c r="K204" s="195"/>
      <c r="AD204" s="195"/>
    </row>
    <row r="205" spans="11:30" s="109" customFormat="1" ht="20.25" customHeight="1">
      <c r="K205" s="195"/>
      <c r="AD205" s="195"/>
    </row>
    <row r="206" spans="11:30" s="109" customFormat="1" ht="20.25" customHeight="1">
      <c r="K206" s="195"/>
      <c r="AD206" s="195"/>
    </row>
    <row r="207" spans="11:30" s="109" customFormat="1" ht="20.25" customHeight="1">
      <c r="K207" s="195"/>
      <c r="AD207" s="195"/>
    </row>
    <row r="208" spans="11:30" s="109" customFormat="1" ht="20.25" customHeight="1">
      <c r="K208" s="195"/>
      <c r="AD208" s="195"/>
    </row>
    <row r="209" spans="11:30" s="109" customFormat="1" ht="20.25" customHeight="1">
      <c r="K209" s="195"/>
      <c r="AD209" s="195"/>
    </row>
    <row r="210" spans="11:30" s="109" customFormat="1" ht="20.25" customHeight="1">
      <c r="K210" s="195"/>
      <c r="AD210" s="195"/>
    </row>
    <row r="211" spans="11:30" s="109" customFormat="1" ht="20.25" customHeight="1">
      <c r="K211" s="195"/>
      <c r="AD211" s="195"/>
    </row>
    <row r="212" spans="11:30" s="109" customFormat="1" ht="20.25" customHeight="1">
      <c r="K212" s="195"/>
      <c r="AD212" s="195"/>
    </row>
    <row r="213" spans="11:30" s="109" customFormat="1" ht="20.25" customHeight="1">
      <c r="K213" s="195"/>
      <c r="AD213" s="195"/>
    </row>
    <row r="214" spans="11:30" s="109" customFormat="1" ht="20.25" customHeight="1">
      <c r="K214" s="195"/>
      <c r="AD214" s="195"/>
    </row>
    <row r="215" spans="11:30" s="109" customFormat="1" ht="20.25" customHeight="1">
      <c r="K215" s="195"/>
      <c r="AD215" s="195"/>
    </row>
    <row r="216" spans="11:30" s="109" customFormat="1" ht="20.25" customHeight="1">
      <c r="K216" s="195"/>
      <c r="AD216" s="195"/>
    </row>
    <row r="217" spans="11:30" s="109" customFormat="1" ht="20.25" customHeight="1">
      <c r="K217" s="195"/>
      <c r="AD217" s="195"/>
    </row>
    <row r="218" spans="11:30" s="109" customFormat="1" ht="20.25" customHeight="1">
      <c r="K218" s="195"/>
      <c r="AD218" s="195"/>
    </row>
    <row r="219" spans="11:30" s="109" customFormat="1" ht="20.25" customHeight="1">
      <c r="K219" s="195"/>
      <c r="AD219" s="195"/>
    </row>
    <row r="220" spans="11:30" s="109" customFormat="1" ht="20.25" customHeight="1">
      <c r="K220" s="195"/>
      <c r="AD220" s="195"/>
    </row>
    <row r="221" spans="11:30" s="109" customFormat="1" ht="20.25" customHeight="1">
      <c r="K221" s="195"/>
      <c r="AD221" s="195"/>
    </row>
    <row r="222" spans="11:30" s="109" customFormat="1" ht="20.25" customHeight="1">
      <c r="K222" s="195"/>
      <c r="AD222" s="195"/>
    </row>
    <row r="223" spans="11:30" s="109" customFormat="1" ht="20.25" customHeight="1">
      <c r="K223" s="195"/>
      <c r="AD223" s="195"/>
    </row>
    <row r="224" spans="11:30" s="109" customFormat="1" ht="20.25" customHeight="1">
      <c r="K224" s="195"/>
      <c r="AD224" s="195"/>
    </row>
    <row r="225" spans="11:30" s="109" customFormat="1" ht="20.25" customHeight="1">
      <c r="K225" s="195"/>
      <c r="AD225" s="195"/>
    </row>
    <row r="226" spans="11:30" s="109" customFormat="1" ht="20.25" customHeight="1">
      <c r="K226" s="195"/>
      <c r="AD226" s="195"/>
    </row>
    <row r="227" spans="11:30" s="109" customFormat="1" ht="20.25" customHeight="1">
      <c r="K227" s="195"/>
      <c r="AD227" s="195"/>
    </row>
    <row r="228" spans="11:30" s="109" customFormat="1" ht="20.25" customHeight="1">
      <c r="K228" s="195"/>
      <c r="AD228" s="195"/>
    </row>
    <row r="229" spans="11:30" s="109" customFormat="1" ht="20.25" customHeight="1">
      <c r="K229" s="195"/>
      <c r="AD229" s="195"/>
    </row>
    <row r="230" spans="11:30" s="109" customFormat="1" ht="20.25" customHeight="1">
      <c r="K230" s="195"/>
      <c r="AD230" s="195"/>
    </row>
    <row r="231" spans="11:30" s="109" customFormat="1" ht="20.25" customHeight="1">
      <c r="K231" s="195"/>
      <c r="AD231" s="195"/>
    </row>
    <row r="232" spans="11:30" s="109" customFormat="1" ht="20.25" customHeight="1">
      <c r="K232" s="195"/>
      <c r="AD232" s="195"/>
    </row>
    <row r="233" spans="11:30" s="109" customFormat="1" ht="20.25" customHeight="1">
      <c r="K233" s="195"/>
      <c r="AD233" s="195"/>
    </row>
    <row r="234" spans="11:30" s="109" customFormat="1" ht="20.25" customHeight="1">
      <c r="K234" s="195"/>
      <c r="AD234" s="195"/>
    </row>
    <row r="235" spans="11:30" s="109" customFormat="1" ht="20.25" customHeight="1">
      <c r="K235" s="195"/>
      <c r="AD235" s="195"/>
    </row>
    <row r="236" spans="11:30" s="109" customFormat="1" ht="20.25" customHeight="1">
      <c r="K236" s="195"/>
      <c r="AD236" s="195"/>
    </row>
    <row r="237" spans="11:30" s="109" customFormat="1" ht="20.25" customHeight="1">
      <c r="K237" s="195"/>
      <c r="AD237" s="195"/>
    </row>
    <row r="238" spans="11:30" s="109" customFormat="1" ht="20.25" customHeight="1">
      <c r="K238" s="195"/>
      <c r="AD238" s="195"/>
    </row>
    <row r="239" spans="11:30" s="109" customFormat="1" ht="20.25" customHeight="1">
      <c r="K239" s="195"/>
      <c r="AD239" s="195"/>
    </row>
    <row r="240" spans="11:30" s="109" customFormat="1" ht="20.25" customHeight="1">
      <c r="K240" s="195"/>
      <c r="AD240" s="195"/>
    </row>
    <row r="241" spans="11:30" s="109" customFormat="1" ht="20.25" customHeight="1">
      <c r="K241" s="195"/>
      <c r="AD241" s="195"/>
    </row>
    <row r="242" spans="11:30" s="109" customFormat="1" ht="20.25" customHeight="1">
      <c r="K242" s="195"/>
      <c r="AD242" s="195"/>
    </row>
    <row r="243" spans="11:30" s="109" customFormat="1" ht="20.25" customHeight="1">
      <c r="K243" s="195"/>
      <c r="AD243" s="195"/>
    </row>
    <row r="244" spans="11:30" s="109" customFormat="1" ht="20.25" customHeight="1">
      <c r="K244" s="195"/>
      <c r="AD244" s="195"/>
    </row>
    <row r="245" spans="11:30" s="109" customFormat="1" ht="20.25" customHeight="1">
      <c r="K245" s="195"/>
      <c r="AD245" s="195"/>
    </row>
    <row r="246" spans="11:30" s="109" customFormat="1" ht="20.25" customHeight="1">
      <c r="K246" s="195"/>
      <c r="AD246" s="195"/>
    </row>
    <row r="247" spans="11:30" s="109" customFormat="1" ht="20.25" customHeight="1">
      <c r="K247" s="195"/>
      <c r="AD247" s="195"/>
    </row>
    <row r="248" spans="11:30" s="109" customFormat="1" ht="20.25" customHeight="1">
      <c r="K248" s="195"/>
      <c r="AD248" s="195"/>
    </row>
    <row r="249" spans="11:30" s="109" customFormat="1" ht="20.25" customHeight="1">
      <c r="K249" s="195"/>
      <c r="AD249" s="195"/>
    </row>
    <row r="250" spans="11:30" s="109" customFormat="1" ht="20.25" customHeight="1">
      <c r="K250" s="195"/>
      <c r="AD250" s="195"/>
    </row>
    <row r="251" spans="11:30" s="109" customFormat="1" ht="20.25" customHeight="1">
      <c r="K251" s="195"/>
      <c r="AD251" s="195"/>
    </row>
    <row r="252" spans="11:30" s="109" customFormat="1" ht="20.25" customHeight="1">
      <c r="K252" s="195"/>
      <c r="AD252" s="195"/>
    </row>
    <row r="253" spans="11:30" s="109" customFormat="1" ht="20.25" customHeight="1">
      <c r="K253" s="195"/>
      <c r="AD253" s="195"/>
    </row>
    <row r="254" spans="11:30" s="109" customFormat="1" ht="20.25" customHeight="1">
      <c r="K254" s="195"/>
      <c r="AD254" s="195"/>
    </row>
    <row r="255" spans="11:30" s="109" customFormat="1" ht="20.25" customHeight="1">
      <c r="K255" s="195"/>
      <c r="AD255" s="195"/>
    </row>
    <row r="256" spans="11:30" s="109" customFormat="1" ht="20.25" customHeight="1">
      <c r="K256" s="195"/>
      <c r="AD256" s="195"/>
    </row>
    <row r="257" spans="11:30" s="109" customFormat="1" ht="20.25" customHeight="1">
      <c r="K257" s="195"/>
      <c r="AD257" s="195"/>
    </row>
    <row r="258" spans="11:30" s="109" customFormat="1" ht="20.25" customHeight="1">
      <c r="K258" s="195"/>
      <c r="AD258" s="195"/>
    </row>
    <row r="259" spans="11:30" s="109" customFormat="1" ht="20.25" customHeight="1">
      <c r="K259" s="195"/>
      <c r="AD259" s="195"/>
    </row>
    <row r="260" spans="11:30" s="109" customFormat="1" ht="20.25" customHeight="1">
      <c r="K260" s="195"/>
      <c r="AD260" s="195"/>
    </row>
    <row r="261" spans="11:30" s="109" customFormat="1" ht="20.25" customHeight="1">
      <c r="K261" s="195"/>
      <c r="AD261" s="195"/>
    </row>
    <row r="262" spans="11:30" s="109" customFormat="1" ht="20.25" customHeight="1">
      <c r="K262" s="195"/>
      <c r="AD262" s="195"/>
    </row>
    <row r="263" spans="11:30" s="109" customFormat="1" ht="20.25" customHeight="1">
      <c r="K263" s="195"/>
      <c r="AD263" s="195"/>
    </row>
    <row r="264" spans="11:30" s="109" customFormat="1" ht="20.25" customHeight="1">
      <c r="K264" s="195"/>
      <c r="AD264" s="195"/>
    </row>
    <row r="265" spans="11:30" s="109" customFormat="1" ht="20.25" customHeight="1">
      <c r="K265" s="195"/>
      <c r="AD265" s="195"/>
    </row>
    <row r="266" spans="11:30" s="109" customFormat="1" ht="20.25" customHeight="1">
      <c r="K266" s="195"/>
      <c r="AD266" s="195"/>
    </row>
    <row r="267" spans="11:30" s="109" customFormat="1" ht="20.25" customHeight="1">
      <c r="K267" s="195"/>
      <c r="AD267" s="195"/>
    </row>
    <row r="268" spans="11:30" s="109" customFormat="1" ht="20.25" customHeight="1">
      <c r="K268" s="195"/>
      <c r="AD268" s="195"/>
    </row>
    <row r="269" spans="11:30" s="109" customFormat="1" ht="20.25" customHeight="1">
      <c r="K269" s="195"/>
      <c r="AD269" s="195"/>
    </row>
    <row r="270" spans="11:30" s="109" customFormat="1" ht="20.25" customHeight="1">
      <c r="K270" s="195"/>
      <c r="AD270" s="195"/>
    </row>
    <row r="271" spans="11:30" s="109" customFormat="1" ht="20.25" customHeight="1">
      <c r="K271" s="195"/>
      <c r="AD271" s="195"/>
    </row>
    <row r="272" spans="11:30" s="109" customFormat="1" ht="20.25" customHeight="1">
      <c r="K272" s="195"/>
      <c r="AD272" s="195"/>
    </row>
    <row r="273" spans="11:30" s="109" customFormat="1" ht="20.25" customHeight="1">
      <c r="K273" s="195"/>
      <c r="AD273" s="195"/>
    </row>
    <row r="274" spans="11:30" s="109" customFormat="1" ht="20.25" customHeight="1">
      <c r="K274" s="195"/>
      <c r="AD274" s="195"/>
    </row>
    <row r="275" spans="11:30" s="109" customFormat="1">
      <c r="K275" s="195"/>
      <c r="AD275" s="195"/>
    </row>
    <row r="276" spans="11:30" s="109" customFormat="1">
      <c r="K276" s="195"/>
      <c r="AD276" s="195"/>
    </row>
    <row r="277" spans="11:30" s="109" customFormat="1">
      <c r="K277" s="195"/>
      <c r="AD277" s="195"/>
    </row>
    <row r="278" spans="11:30" s="109" customFormat="1">
      <c r="K278" s="195"/>
      <c r="AD278" s="195"/>
    </row>
    <row r="279" spans="11:30" s="109" customFormat="1">
      <c r="K279" s="195"/>
      <c r="AD279" s="195"/>
    </row>
    <row r="280" spans="11:30" s="109" customFormat="1">
      <c r="K280" s="195"/>
      <c r="AD280" s="195"/>
    </row>
    <row r="281" spans="11:30" s="109" customFormat="1">
      <c r="K281" s="195"/>
      <c r="AD281" s="195"/>
    </row>
    <row r="282" spans="11:30" s="109" customFormat="1">
      <c r="K282" s="195"/>
      <c r="AD282" s="195"/>
    </row>
    <row r="283" spans="11:30" s="109" customFormat="1">
      <c r="K283" s="195"/>
      <c r="AD283" s="195"/>
    </row>
    <row r="284" spans="11:30" s="109" customFormat="1">
      <c r="K284" s="195"/>
      <c r="AD284" s="195"/>
    </row>
    <row r="285" spans="11:30" s="109" customFormat="1">
      <c r="K285" s="195"/>
      <c r="AD285" s="195"/>
    </row>
    <row r="286" spans="11:30" s="109" customFormat="1">
      <c r="K286" s="195"/>
      <c r="AD286" s="195"/>
    </row>
    <row r="287" spans="11:30" s="109" customFormat="1">
      <c r="K287" s="195"/>
      <c r="AD287" s="195"/>
    </row>
    <row r="288" spans="11:30" s="109" customFormat="1">
      <c r="K288" s="195"/>
      <c r="AD288" s="195"/>
    </row>
    <row r="289" spans="11:30" s="109" customFormat="1">
      <c r="K289" s="195"/>
      <c r="AD289" s="195"/>
    </row>
    <row r="290" spans="11:30" s="109" customFormat="1">
      <c r="K290" s="195"/>
      <c r="AD290" s="195"/>
    </row>
    <row r="291" spans="11:30" s="109" customFormat="1">
      <c r="K291" s="195"/>
      <c r="AD291" s="195"/>
    </row>
    <row r="292" spans="11:30" s="109" customFormat="1">
      <c r="K292" s="195"/>
      <c r="AD292" s="195"/>
    </row>
    <row r="293" spans="11:30" s="109" customFormat="1">
      <c r="K293" s="195"/>
      <c r="AD293" s="195"/>
    </row>
    <row r="294" spans="11:30" s="109" customFormat="1">
      <c r="K294" s="195"/>
      <c r="AD294" s="195"/>
    </row>
    <row r="295" spans="11:30" s="109" customFormat="1">
      <c r="K295" s="195"/>
      <c r="AD295" s="195"/>
    </row>
    <row r="296" spans="11:30" s="109" customFormat="1">
      <c r="K296" s="195"/>
      <c r="AD296" s="195"/>
    </row>
    <row r="297" spans="11:30" s="109" customFormat="1">
      <c r="K297" s="195"/>
      <c r="AD297" s="195"/>
    </row>
    <row r="298" spans="11:30" s="109" customFormat="1">
      <c r="K298" s="195"/>
      <c r="AD298" s="195"/>
    </row>
    <row r="299" spans="11:30" s="109" customFormat="1">
      <c r="K299" s="195"/>
      <c r="AD299" s="195"/>
    </row>
    <row r="300" spans="11:30" s="109" customFormat="1">
      <c r="K300" s="195"/>
      <c r="AD300" s="195"/>
    </row>
    <row r="301" spans="11:30" s="109" customFormat="1">
      <c r="K301" s="195"/>
      <c r="AD301" s="195"/>
    </row>
    <row r="302" spans="11:30" s="109" customFormat="1">
      <c r="K302" s="195"/>
      <c r="AD302" s="195"/>
    </row>
    <row r="303" spans="11:30" s="109" customFormat="1">
      <c r="K303" s="195"/>
      <c r="AD303" s="195"/>
    </row>
    <row r="304" spans="11:30" s="109" customFormat="1">
      <c r="K304" s="195"/>
      <c r="AD304" s="195"/>
    </row>
    <row r="305" spans="11:30" s="109" customFormat="1">
      <c r="K305" s="195"/>
      <c r="AD305" s="195"/>
    </row>
    <row r="306" spans="11:30" s="109" customFormat="1">
      <c r="K306" s="195"/>
      <c r="AD306" s="195"/>
    </row>
    <row r="307" spans="11:30" s="109" customFormat="1">
      <c r="K307" s="195"/>
      <c r="AD307" s="195"/>
    </row>
    <row r="308" spans="11:30" s="109" customFormat="1">
      <c r="K308" s="195"/>
      <c r="AD308" s="195"/>
    </row>
    <row r="309" spans="11:30" s="109" customFormat="1">
      <c r="K309" s="195"/>
      <c r="AD309" s="195"/>
    </row>
    <row r="310" spans="11:30" s="109" customFormat="1">
      <c r="K310" s="195"/>
      <c r="AD310" s="195"/>
    </row>
    <row r="311" spans="11:30" s="109" customFormat="1">
      <c r="K311" s="195"/>
      <c r="AD311" s="195"/>
    </row>
    <row r="312" spans="11:30" s="109" customFormat="1">
      <c r="K312" s="195"/>
      <c r="AD312" s="195"/>
    </row>
    <row r="313" spans="11:30" s="109" customFormat="1">
      <c r="K313" s="195"/>
      <c r="AD313" s="195"/>
    </row>
    <row r="314" spans="11:30" s="109" customFormat="1">
      <c r="K314" s="195"/>
      <c r="AD314" s="195"/>
    </row>
    <row r="315" spans="11:30" s="109" customFormat="1">
      <c r="K315" s="195"/>
      <c r="AD315" s="195"/>
    </row>
    <row r="316" spans="11:30" s="109" customFormat="1">
      <c r="K316" s="195"/>
      <c r="AD316" s="195"/>
    </row>
    <row r="317" spans="11:30" s="109" customFormat="1">
      <c r="K317" s="195"/>
      <c r="AD317" s="195"/>
    </row>
    <row r="318" spans="11:30" s="109" customFormat="1">
      <c r="K318" s="195"/>
      <c r="AD318" s="195"/>
    </row>
    <row r="319" spans="11:30" s="109" customFormat="1">
      <c r="K319" s="195"/>
      <c r="AD319" s="195"/>
    </row>
    <row r="320" spans="11:30" s="109" customFormat="1">
      <c r="K320" s="195"/>
      <c r="AD320" s="195"/>
    </row>
    <row r="321" spans="11:30" s="109" customFormat="1">
      <c r="K321" s="195"/>
      <c r="AD321" s="195"/>
    </row>
    <row r="322" spans="11:30" s="109" customFormat="1">
      <c r="K322" s="195"/>
      <c r="AD322" s="195"/>
    </row>
    <row r="323" spans="11:30" s="109" customFormat="1">
      <c r="K323" s="195"/>
      <c r="AD323" s="195"/>
    </row>
    <row r="324" spans="11:30" s="109" customFormat="1">
      <c r="K324" s="195"/>
      <c r="AD324" s="195"/>
    </row>
    <row r="325" spans="11:30" s="109" customFormat="1">
      <c r="K325" s="195"/>
      <c r="AD325" s="195"/>
    </row>
    <row r="326" spans="11:30" s="109" customFormat="1">
      <c r="K326" s="195"/>
      <c r="AD326" s="195"/>
    </row>
    <row r="327" spans="11:30" s="109" customFormat="1">
      <c r="K327" s="195"/>
      <c r="AD327" s="195"/>
    </row>
    <row r="328" spans="11:30" s="109" customFormat="1">
      <c r="K328" s="195"/>
      <c r="AD328" s="195"/>
    </row>
    <row r="329" spans="11:30" s="109" customFormat="1">
      <c r="K329" s="195"/>
      <c r="AD329" s="195"/>
    </row>
    <row r="330" spans="11:30" s="109" customFormat="1">
      <c r="K330" s="195"/>
      <c r="AD330" s="195"/>
    </row>
    <row r="331" spans="11:30" s="109" customFormat="1">
      <c r="K331" s="195"/>
      <c r="AD331" s="195"/>
    </row>
    <row r="332" spans="11:30" s="109" customFormat="1">
      <c r="K332" s="195"/>
      <c r="AD332" s="195"/>
    </row>
    <row r="333" spans="11:30" s="109" customFormat="1">
      <c r="K333" s="195"/>
      <c r="AD333" s="195"/>
    </row>
    <row r="334" spans="11:30" s="109" customFormat="1">
      <c r="K334" s="195"/>
      <c r="AD334" s="195"/>
    </row>
    <row r="335" spans="11:30" s="109" customFormat="1">
      <c r="K335" s="195"/>
      <c r="AD335" s="195"/>
    </row>
    <row r="336" spans="11:30" s="109" customFormat="1">
      <c r="K336" s="195"/>
      <c r="AD336" s="195"/>
    </row>
    <row r="337" spans="11:30" s="109" customFormat="1">
      <c r="K337" s="195"/>
      <c r="AD337" s="195"/>
    </row>
    <row r="338" spans="11:30" s="109" customFormat="1">
      <c r="K338" s="195"/>
      <c r="AD338" s="195"/>
    </row>
    <row r="339" spans="11:30" s="109" customFormat="1">
      <c r="K339" s="195"/>
      <c r="AD339" s="195"/>
    </row>
    <row r="340" spans="11:30" s="109" customFormat="1">
      <c r="K340" s="195"/>
      <c r="AD340" s="195"/>
    </row>
    <row r="341" spans="11:30" s="109" customFormat="1">
      <c r="K341" s="195"/>
      <c r="AD341" s="195"/>
    </row>
    <row r="342" spans="11:30" s="109" customFormat="1">
      <c r="K342" s="195"/>
      <c r="AD342" s="195"/>
    </row>
    <row r="343" spans="11:30" s="109" customFormat="1">
      <c r="K343" s="195"/>
      <c r="AD343" s="195"/>
    </row>
    <row r="344" spans="11:30" s="109" customFormat="1">
      <c r="K344" s="195"/>
      <c r="AD344" s="195"/>
    </row>
    <row r="345" spans="11:30" s="109" customFormat="1">
      <c r="K345" s="195"/>
      <c r="AD345" s="195"/>
    </row>
    <row r="346" spans="11:30" s="109" customFormat="1">
      <c r="K346" s="195"/>
      <c r="AD346" s="195"/>
    </row>
    <row r="347" spans="11:30" s="109" customFormat="1">
      <c r="K347" s="195"/>
      <c r="AD347" s="195"/>
    </row>
    <row r="348" spans="11:30" s="109" customFormat="1">
      <c r="K348" s="195"/>
      <c r="AD348" s="195"/>
    </row>
    <row r="349" spans="11:30" s="109" customFormat="1">
      <c r="K349" s="195"/>
      <c r="AD349" s="195"/>
    </row>
    <row r="350" spans="11:30" s="109" customFormat="1">
      <c r="K350" s="195"/>
      <c r="AD350" s="195"/>
    </row>
    <row r="351" spans="11:30" s="109" customFormat="1">
      <c r="K351" s="195"/>
      <c r="AD351" s="195"/>
    </row>
    <row r="352" spans="11:30" s="109" customFormat="1">
      <c r="K352" s="195"/>
      <c r="AD352" s="195"/>
    </row>
    <row r="353" spans="11:30" s="109" customFormat="1">
      <c r="K353" s="195"/>
      <c r="AD353" s="195"/>
    </row>
    <row r="354" spans="11:30" s="109" customFormat="1">
      <c r="K354" s="195"/>
      <c r="AD354" s="195"/>
    </row>
    <row r="355" spans="11:30" s="109" customFormat="1">
      <c r="K355" s="195"/>
      <c r="AD355" s="195"/>
    </row>
    <row r="356" spans="11:30" s="109" customFormat="1">
      <c r="K356" s="195"/>
      <c r="AD356" s="195"/>
    </row>
    <row r="357" spans="11:30" s="109" customFormat="1">
      <c r="K357" s="195"/>
      <c r="AD357" s="195"/>
    </row>
    <row r="358" spans="11:30" s="109" customFormat="1">
      <c r="K358" s="195"/>
      <c r="AD358" s="195"/>
    </row>
    <row r="359" spans="11:30" s="109" customFormat="1">
      <c r="K359" s="195"/>
      <c r="AD359" s="195"/>
    </row>
    <row r="360" spans="11:30" s="109" customFormat="1">
      <c r="K360" s="195"/>
      <c r="AD360" s="195"/>
    </row>
    <row r="361" spans="11:30" s="109" customFormat="1">
      <c r="K361" s="195"/>
      <c r="AD361" s="195"/>
    </row>
    <row r="362" spans="11:30" s="109" customFormat="1">
      <c r="K362" s="195"/>
      <c r="AD362" s="195"/>
    </row>
    <row r="363" spans="11:30" s="109" customFormat="1">
      <c r="K363" s="195"/>
      <c r="AD363" s="195"/>
    </row>
    <row r="364" spans="11:30" s="109" customFormat="1">
      <c r="K364" s="195"/>
      <c r="AD364" s="195"/>
    </row>
    <row r="365" spans="11:30" s="109" customFormat="1">
      <c r="K365" s="195"/>
      <c r="AD365" s="195"/>
    </row>
    <row r="366" spans="11:30" s="109" customFormat="1">
      <c r="K366" s="195"/>
      <c r="AD366" s="195"/>
    </row>
    <row r="367" spans="11:30" s="109" customFormat="1">
      <c r="K367" s="195"/>
      <c r="AD367" s="195"/>
    </row>
    <row r="368" spans="11:30" s="109" customFormat="1">
      <c r="K368" s="195"/>
      <c r="AD368" s="195"/>
    </row>
    <row r="369" spans="11:30" s="109" customFormat="1">
      <c r="K369" s="195"/>
      <c r="AD369" s="195"/>
    </row>
    <row r="370" spans="11:30" s="109" customFormat="1">
      <c r="K370" s="195"/>
      <c r="AD370" s="195"/>
    </row>
    <row r="371" spans="11:30" s="109" customFormat="1">
      <c r="K371" s="195"/>
      <c r="AD371" s="195"/>
    </row>
    <row r="372" spans="11:30" s="109" customFormat="1">
      <c r="K372" s="195"/>
      <c r="AD372" s="195"/>
    </row>
    <row r="373" spans="11:30" s="109" customFormat="1">
      <c r="K373" s="195"/>
      <c r="AD373" s="195"/>
    </row>
    <row r="374" spans="11:30" s="109" customFormat="1">
      <c r="K374" s="195"/>
      <c r="AD374" s="195"/>
    </row>
    <row r="375" spans="11:30" s="109" customFormat="1">
      <c r="K375" s="195"/>
      <c r="AD375" s="195"/>
    </row>
    <row r="376" spans="11:30" s="109" customFormat="1">
      <c r="K376" s="195"/>
      <c r="AD376" s="195"/>
    </row>
    <row r="377" spans="11:30" s="109" customFormat="1">
      <c r="K377" s="195"/>
      <c r="AD377" s="195"/>
    </row>
    <row r="378" spans="11:30" s="109" customFormat="1">
      <c r="K378" s="195"/>
      <c r="AD378" s="195"/>
    </row>
    <row r="379" spans="11:30" s="109" customFormat="1">
      <c r="K379" s="195"/>
      <c r="AD379" s="195"/>
    </row>
    <row r="380" spans="11:30" s="109" customFormat="1">
      <c r="K380" s="195"/>
      <c r="AD380" s="195"/>
    </row>
    <row r="381" spans="11:30" s="109" customFormat="1">
      <c r="K381" s="195"/>
      <c r="AD381" s="195"/>
    </row>
    <row r="382" spans="11:30" s="109" customFormat="1">
      <c r="K382" s="195"/>
      <c r="AD382" s="195"/>
    </row>
    <row r="383" spans="11:30" s="109" customFormat="1">
      <c r="K383" s="195"/>
      <c r="AD383" s="195"/>
    </row>
    <row r="384" spans="11:30" s="109" customFormat="1">
      <c r="K384" s="195"/>
      <c r="AD384" s="195"/>
    </row>
    <row r="385" spans="11:30" s="109" customFormat="1">
      <c r="K385" s="195"/>
      <c r="AD385" s="195"/>
    </row>
    <row r="386" spans="11:30" s="109" customFormat="1">
      <c r="K386" s="195"/>
      <c r="AD386" s="195"/>
    </row>
    <row r="387" spans="11:30" s="109" customFormat="1">
      <c r="K387" s="195"/>
      <c r="AD387" s="195"/>
    </row>
    <row r="388" spans="11:30" s="109" customFormat="1">
      <c r="K388" s="195"/>
      <c r="AD388" s="195"/>
    </row>
    <row r="389" spans="11:30" s="109" customFormat="1">
      <c r="K389" s="195"/>
      <c r="AD389" s="195"/>
    </row>
    <row r="390" spans="11:30" s="109" customFormat="1">
      <c r="K390" s="195"/>
      <c r="AD390" s="195"/>
    </row>
    <row r="391" spans="11:30" s="109" customFormat="1">
      <c r="K391" s="195"/>
      <c r="AD391" s="195"/>
    </row>
    <row r="392" spans="11:30" s="109" customFormat="1">
      <c r="K392" s="195"/>
      <c r="AD392" s="195"/>
    </row>
    <row r="393" spans="11:30" s="109" customFormat="1">
      <c r="K393" s="195"/>
      <c r="AD393" s="195"/>
    </row>
    <row r="394" spans="11:30" s="109" customFormat="1">
      <c r="K394" s="195"/>
      <c r="AD394" s="195"/>
    </row>
    <row r="395" spans="11:30" s="109" customFormat="1">
      <c r="K395" s="195"/>
      <c r="AD395" s="195"/>
    </row>
    <row r="396" spans="11:30" s="109" customFormat="1">
      <c r="K396" s="195"/>
      <c r="AD396" s="195"/>
    </row>
    <row r="397" spans="11:30" s="109" customFormat="1">
      <c r="K397" s="195"/>
      <c r="AD397" s="195"/>
    </row>
    <row r="398" spans="11:30" s="109" customFormat="1">
      <c r="K398" s="195"/>
      <c r="AD398" s="195"/>
    </row>
    <row r="399" spans="11:30" s="109" customFormat="1">
      <c r="K399" s="195"/>
      <c r="AD399" s="195"/>
    </row>
    <row r="400" spans="11:30" s="109" customFormat="1">
      <c r="K400" s="195"/>
      <c r="AD400" s="195"/>
    </row>
    <row r="401" spans="11:30" s="109" customFormat="1">
      <c r="K401" s="195"/>
      <c r="AD401" s="195"/>
    </row>
    <row r="402" spans="11:30" s="109" customFormat="1">
      <c r="K402" s="195"/>
      <c r="AD402" s="195"/>
    </row>
    <row r="403" spans="11:30" s="109" customFormat="1">
      <c r="K403" s="195"/>
      <c r="AD403" s="195"/>
    </row>
    <row r="404" spans="11:30" s="109" customFormat="1">
      <c r="K404" s="195"/>
      <c r="AD404" s="195"/>
    </row>
    <row r="405" spans="11:30" s="109" customFormat="1">
      <c r="K405" s="195"/>
      <c r="AD405" s="195"/>
    </row>
    <row r="406" spans="11:30" s="109" customFormat="1">
      <c r="K406" s="195"/>
      <c r="AD406" s="195"/>
    </row>
    <row r="407" spans="11:30" s="109" customFormat="1">
      <c r="K407" s="195"/>
      <c r="AD407" s="195"/>
    </row>
    <row r="408" spans="11:30" s="109" customFormat="1">
      <c r="K408" s="195"/>
      <c r="AD408" s="195"/>
    </row>
    <row r="409" spans="11:30" s="109" customFormat="1">
      <c r="K409" s="195"/>
      <c r="AD409" s="195"/>
    </row>
    <row r="410" spans="11:30" s="109" customFormat="1">
      <c r="K410" s="195"/>
      <c r="AD410" s="195"/>
    </row>
    <row r="411" spans="11:30" s="109" customFormat="1">
      <c r="K411" s="195"/>
      <c r="AD411" s="195"/>
    </row>
    <row r="412" spans="11:30" s="109" customFormat="1">
      <c r="K412" s="195"/>
      <c r="AD412" s="195"/>
    </row>
    <row r="413" spans="11:30" s="109" customFormat="1">
      <c r="K413" s="195"/>
      <c r="AD413" s="195"/>
    </row>
    <row r="414" spans="11:30" s="109" customFormat="1">
      <c r="K414" s="195"/>
      <c r="AD414" s="195"/>
    </row>
    <row r="415" spans="11:30" s="109" customFormat="1">
      <c r="K415" s="195"/>
      <c r="AD415" s="195"/>
    </row>
    <row r="416" spans="11:30" s="109" customFormat="1">
      <c r="K416" s="195"/>
      <c r="AD416" s="195"/>
    </row>
    <row r="417" spans="11:30" s="109" customFormat="1">
      <c r="K417" s="195"/>
      <c r="AD417" s="195"/>
    </row>
    <row r="418" spans="11:30" s="109" customFormat="1">
      <c r="K418" s="195"/>
      <c r="AD418" s="195"/>
    </row>
    <row r="419" spans="11:30" s="109" customFormat="1">
      <c r="K419" s="195"/>
      <c r="AD419" s="195"/>
    </row>
    <row r="420" spans="11:30" s="109" customFormat="1">
      <c r="K420" s="195"/>
      <c r="AD420" s="195"/>
    </row>
    <row r="421" spans="11:30" s="109" customFormat="1">
      <c r="K421" s="195"/>
      <c r="AD421" s="195"/>
    </row>
    <row r="422" spans="11:30" s="109" customFormat="1">
      <c r="K422" s="195"/>
      <c r="AD422" s="195"/>
    </row>
    <row r="423" spans="11:30" s="109" customFormat="1">
      <c r="K423" s="195"/>
      <c r="AD423" s="195"/>
    </row>
    <row r="424" spans="11:30" s="109" customFormat="1">
      <c r="K424" s="195"/>
      <c r="AD424" s="195"/>
    </row>
    <row r="425" spans="11:30" s="109" customFormat="1">
      <c r="K425" s="195"/>
      <c r="AD425" s="195"/>
    </row>
    <row r="426" spans="11:30" s="109" customFormat="1">
      <c r="K426" s="195"/>
      <c r="AD426" s="195"/>
    </row>
    <row r="427" spans="11:30" s="109" customFormat="1">
      <c r="K427" s="195"/>
      <c r="AD427" s="195"/>
    </row>
    <row r="428" spans="11:30" s="109" customFormat="1">
      <c r="K428" s="195"/>
      <c r="AD428" s="195"/>
    </row>
    <row r="429" spans="11:30" s="109" customFormat="1">
      <c r="K429" s="195"/>
      <c r="AD429" s="195"/>
    </row>
    <row r="430" spans="11:30" s="109" customFormat="1">
      <c r="K430" s="195"/>
      <c r="AD430" s="195"/>
    </row>
    <row r="431" spans="11:30" s="109" customFormat="1">
      <c r="K431" s="195"/>
      <c r="AD431" s="195"/>
    </row>
    <row r="432" spans="11:30" s="109" customFormat="1">
      <c r="K432" s="195"/>
      <c r="AD432" s="195"/>
    </row>
    <row r="433" spans="11:30" s="109" customFormat="1">
      <c r="K433" s="195"/>
      <c r="AD433" s="195"/>
    </row>
    <row r="434" spans="11:30" s="109" customFormat="1">
      <c r="K434" s="195"/>
      <c r="AD434" s="195"/>
    </row>
    <row r="435" spans="11:30" s="109" customFormat="1">
      <c r="K435" s="195"/>
      <c r="AD435" s="195"/>
    </row>
    <row r="436" spans="11:30" s="109" customFormat="1">
      <c r="K436" s="195"/>
      <c r="AD436" s="195"/>
    </row>
    <row r="437" spans="11:30" s="109" customFormat="1">
      <c r="K437" s="195"/>
      <c r="AD437" s="195"/>
    </row>
    <row r="438" spans="11:30" s="109" customFormat="1">
      <c r="K438" s="195"/>
      <c r="AD438" s="195"/>
    </row>
    <row r="439" spans="11:30" s="109" customFormat="1">
      <c r="K439" s="195"/>
      <c r="AD439" s="195"/>
    </row>
    <row r="440" spans="11:30" s="109" customFormat="1">
      <c r="K440" s="195"/>
      <c r="AD440" s="195"/>
    </row>
    <row r="441" spans="11:30" s="109" customFormat="1">
      <c r="K441" s="195"/>
      <c r="AD441" s="195"/>
    </row>
    <row r="442" spans="11:30" s="109" customFormat="1">
      <c r="K442" s="195"/>
      <c r="AD442" s="195"/>
    </row>
    <row r="443" spans="11:30" s="109" customFormat="1">
      <c r="K443" s="195"/>
      <c r="AD443" s="195"/>
    </row>
    <row r="444" spans="11:30" s="109" customFormat="1">
      <c r="K444" s="195"/>
      <c r="AD444" s="195"/>
    </row>
    <row r="445" spans="11:30" s="109" customFormat="1">
      <c r="K445" s="195"/>
      <c r="AD445" s="195"/>
    </row>
    <row r="446" spans="11:30" s="109" customFormat="1">
      <c r="K446" s="195"/>
      <c r="AD446" s="195"/>
    </row>
    <row r="447" spans="11:30" s="109" customFormat="1">
      <c r="K447" s="195"/>
      <c r="AD447" s="195"/>
    </row>
    <row r="448" spans="11:30" s="109" customFormat="1">
      <c r="K448" s="195"/>
      <c r="AD448" s="195"/>
    </row>
    <row r="449" spans="11:30" s="109" customFormat="1">
      <c r="K449" s="195"/>
      <c r="AD449" s="195"/>
    </row>
    <row r="450" spans="11:30" s="109" customFormat="1">
      <c r="K450" s="195"/>
      <c r="AD450" s="195"/>
    </row>
    <row r="451" spans="11:30" s="109" customFormat="1">
      <c r="K451" s="195"/>
      <c r="AD451" s="195"/>
    </row>
    <row r="452" spans="11:30" s="109" customFormat="1">
      <c r="K452" s="195"/>
      <c r="AD452" s="195"/>
    </row>
    <row r="453" spans="11:30" s="109" customFormat="1">
      <c r="K453" s="195"/>
      <c r="AD453" s="195"/>
    </row>
    <row r="454" spans="11:30" s="109" customFormat="1">
      <c r="K454" s="195"/>
      <c r="AD454" s="195"/>
    </row>
    <row r="455" spans="11:30" s="109" customFormat="1">
      <c r="K455" s="195"/>
      <c r="AD455" s="195"/>
    </row>
    <row r="456" spans="11:30" s="109" customFormat="1">
      <c r="K456" s="195"/>
      <c r="AD456" s="195"/>
    </row>
    <row r="457" spans="11:30" s="109" customFormat="1">
      <c r="K457" s="195"/>
      <c r="AD457" s="195"/>
    </row>
    <row r="458" spans="11:30" s="109" customFormat="1">
      <c r="K458" s="195"/>
      <c r="AD458" s="195"/>
    </row>
    <row r="459" spans="11:30" s="109" customFormat="1">
      <c r="K459" s="195"/>
      <c r="AD459" s="195"/>
    </row>
    <row r="460" spans="11:30" s="109" customFormat="1">
      <c r="K460" s="195"/>
      <c r="AD460" s="195"/>
    </row>
    <row r="461" spans="11:30" s="109" customFormat="1">
      <c r="K461" s="195"/>
      <c r="AD461" s="195"/>
    </row>
    <row r="462" spans="11:30" s="109" customFormat="1">
      <c r="K462" s="195"/>
      <c r="AD462" s="195"/>
    </row>
    <row r="463" spans="11:30" s="109" customFormat="1">
      <c r="K463" s="195"/>
      <c r="AD463" s="195"/>
    </row>
    <row r="464" spans="11:30" s="109" customFormat="1">
      <c r="K464" s="195"/>
      <c r="AD464" s="195"/>
    </row>
    <row r="465" spans="11:30" s="109" customFormat="1">
      <c r="K465" s="195"/>
      <c r="AD465" s="195"/>
    </row>
    <row r="466" spans="11:30" s="109" customFormat="1">
      <c r="K466" s="195"/>
      <c r="AD466" s="195"/>
    </row>
    <row r="467" spans="11:30" s="109" customFormat="1">
      <c r="K467" s="195"/>
      <c r="AD467" s="195"/>
    </row>
    <row r="468" spans="11:30" s="109" customFormat="1">
      <c r="K468" s="195"/>
      <c r="AD468" s="195"/>
    </row>
    <row r="469" spans="11:30" s="109" customFormat="1">
      <c r="K469" s="195"/>
      <c r="AD469" s="195"/>
    </row>
    <row r="470" spans="11:30" s="109" customFormat="1">
      <c r="K470" s="195"/>
      <c r="AD470" s="195"/>
    </row>
    <row r="471" spans="11:30" s="109" customFormat="1">
      <c r="K471" s="195"/>
      <c r="AD471" s="195"/>
    </row>
    <row r="472" spans="11:30" s="109" customFormat="1">
      <c r="K472" s="195"/>
      <c r="AD472" s="195"/>
    </row>
    <row r="473" spans="11:30" s="109" customFormat="1">
      <c r="K473" s="195"/>
      <c r="AD473" s="195"/>
    </row>
    <row r="474" spans="11:30" s="109" customFormat="1">
      <c r="K474" s="195"/>
      <c r="AD474" s="195"/>
    </row>
    <row r="475" spans="11:30" s="109" customFormat="1">
      <c r="K475" s="195"/>
      <c r="AD475" s="195"/>
    </row>
    <row r="476" spans="11:30" s="109" customFormat="1">
      <c r="K476" s="195"/>
      <c r="AD476" s="195"/>
    </row>
    <row r="477" spans="11:30" s="109" customFormat="1">
      <c r="K477" s="195"/>
      <c r="AD477" s="195"/>
    </row>
    <row r="478" spans="11:30" s="109" customFormat="1">
      <c r="K478" s="195"/>
      <c r="AD478" s="195"/>
    </row>
    <row r="479" spans="11:30" s="109" customFormat="1">
      <c r="K479" s="195"/>
      <c r="AD479" s="195"/>
    </row>
    <row r="480" spans="11:30" s="109" customFormat="1">
      <c r="K480" s="195"/>
      <c r="AD480" s="195"/>
    </row>
    <row r="481" spans="11:30" s="109" customFormat="1">
      <c r="K481" s="195"/>
      <c r="AD481" s="195"/>
    </row>
    <row r="482" spans="11:30" s="109" customFormat="1">
      <c r="K482" s="195"/>
      <c r="AD482" s="195"/>
    </row>
    <row r="483" spans="11:30" s="109" customFormat="1">
      <c r="K483" s="195"/>
      <c r="AD483" s="195"/>
    </row>
    <row r="484" spans="11:30" s="109" customFormat="1">
      <c r="K484" s="195"/>
      <c r="AD484" s="195"/>
    </row>
    <row r="485" spans="11:30" s="109" customFormat="1">
      <c r="K485" s="195"/>
      <c r="AD485" s="195"/>
    </row>
    <row r="486" spans="11:30" s="109" customFormat="1">
      <c r="K486" s="195"/>
      <c r="AD486" s="195"/>
    </row>
    <row r="487" spans="11:30" s="109" customFormat="1">
      <c r="K487" s="195"/>
      <c r="AD487" s="195"/>
    </row>
    <row r="488" spans="11:30" s="109" customFormat="1">
      <c r="K488" s="195"/>
      <c r="AD488" s="195"/>
    </row>
    <row r="489" spans="11:30" s="109" customFormat="1">
      <c r="K489" s="195"/>
      <c r="AD489" s="195"/>
    </row>
    <row r="490" spans="11:30" s="109" customFormat="1">
      <c r="K490" s="195"/>
      <c r="AD490" s="195"/>
    </row>
    <row r="491" spans="11:30" s="109" customFormat="1">
      <c r="K491" s="195"/>
      <c r="AD491" s="195"/>
    </row>
    <row r="492" spans="11:30" s="109" customFormat="1">
      <c r="K492" s="195"/>
      <c r="AD492" s="195"/>
    </row>
    <row r="493" spans="11:30" s="109" customFormat="1">
      <c r="K493" s="195"/>
      <c r="AD493" s="195"/>
    </row>
    <row r="494" spans="11:30" s="109" customFormat="1">
      <c r="K494" s="195"/>
      <c r="AD494" s="195"/>
    </row>
    <row r="495" spans="11:30" s="109" customFormat="1">
      <c r="K495" s="195"/>
      <c r="AD495" s="195"/>
    </row>
    <row r="496" spans="11:30" s="109" customFormat="1">
      <c r="K496" s="195"/>
      <c r="AD496" s="195"/>
    </row>
    <row r="497" spans="11:30" s="109" customFormat="1">
      <c r="K497" s="195"/>
      <c r="AD497" s="195"/>
    </row>
    <row r="498" spans="11:30" s="109" customFormat="1">
      <c r="K498" s="195"/>
      <c r="AD498" s="195"/>
    </row>
    <row r="499" spans="11:30" s="109" customFormat="1">
      <c r="K499" s="195"/>
      <c r="AD499" s="195"/>
    </row>
    <row r="500" spans="11:30" s="109" customFormat="1">
      <c r="K500" s="195"/>
      <c r="AD500" s="195"/>
    </row>
    <row r="501" spans="11:30" s="109" customFormat="1">
      <c r="K501" s="195"/>
      <c r="AD501" s="195"/>
    </row>
    <row r="502" spans="11:30" s="109" customFormat="1">
      <c r="K502" s="195"/>
      <c r="AD502" s="195"/>
    </row>
    <row r="503" spans="11:30" s="109" customFormat="1">
      <c r="K503" s="195"/>
      <c r="AD503" s="195"/>
    </row>
    <row r="504" spans="11:30" s="109" customFormat="1">
      <c r="K504" s="195"/>
      <c r="AD504" s="195"/>
    </row>
    <row r="505" spans="11:30" s="109" customFormat="1">
      <c r="K505" s="195"/>
      <c r="AD505" s="195"/>
    </row>
    <row r="506" spans="11:30" s="109" customFormat="1">
      <c r="K506" s="195"/>
      <c r="AD506" s="195"/>
    </row>
    <row r="507" spans="11:30" s="109" customFormat="1">
      <c r="K507" s="195"/>
      <c r="AD507" s="195"/>
    </row>
    <row r="508" spans="11:30" s="109" customFormat="1">
      <c r="K508" s="195"/>
      <c r="AD508" s="195"/>
    </row>
    <row r="509" spans="11:30" s="109" customFormat="1">
      <c r="K509" s="195"/>
      <c r="AD509" s="195"/>
    </row>
    <row r="510" spans="11:30" s="109" customFormat="1">
      <c r="K510" s="195"/>
      <c r="AD510" s="195"/>
    </row>
    <row r="511" spans="11:30" s="109" customFormat="1">
      <c r="K511" s="195"/>
      <c r="AD511" s="195"/>
    </row>
    <row r="512" spans="11:30" s="109" customFormat="1">
      <c r="K512" s="195"/>
      <c r="AD512" s="195"/>
    </row>
    <row r="513" spans="11:30" s="109" customFormat="1">
      <c r="K513" s="195"/>
      <c r="AD513" s="195"/>
    </row>
    <row r="514" spans="11:30" s="109" customFormat="1">
      <c r="K514" s="195"/>
      <c r="AD514" s="195"/>
    </row>
    <row r="515" spans="11:30" s="109" customFormat="1">
      <c r="K515" s="195"/>
      <c r="AD515" s="195"/>
    </row>
    <row r="516" spans="11:30" s="109" customFormat="1">
      <c r="K516" s="195"/>
      <c r="AD516" s="195"/>
    </row>
    <row r="517" spans="11:30" s="109" customFormat="1">
      <c r="K517" s="195"/>
      <c r="AD517" s="195"/>
    </row>
    <row r="518" spans="11:30" s="109" customFormat="1">
      <c r="K518" s="195"/>
      <c r="AD518" s="195"/>
    </row>
    <row r="519" spans="11:30" s="109" customFormat="1">
      <c r="K519" s="195"/>
      <c r="AD519" s="195"/>
    </row>
    <row r="520" spans="11:30" s="109" customFormat="1">
      <c r="K520" s="195"/>
      <c r="AD520" s="195"/>
    </row>
    <row r="521" spans="11:30" s="109" customFormat="1">
      <c r="K521" s="195"/>
      <c r="AD521" s="195"/>
    </row>
    <row r="522" spans="11:30" s="109" customFormat="1">
      <c r="K522" s="195"/>
      <c r="AD522" s="195"/>
    </row>
    <row r="523" spans="11:30" s="109" customFormat="1">
      <c r="K523" s="195"/>
      <c r="AD523" s="195"/>
    </row>
    <row r="524" spans="11:30" s="109" customFormat="1">
      <c r="K524" s="195"/>
      <c r="AD524" s="195"/>
    </row>
    <row r="525" spans="11:30" s="109" customFormat="1">
      <c r="K525" s="195"/>
      <c r="AD525" s="195"/>
    </row>
    <row r="526" spans="11:30" s="109" customFormat="1">
      <c r="K526" s="195"/>
      <c r="AD526" s="195"/>
    </row>
    <row r="527" spans="11:30" s="109" customFormat="1">
      <c r="K527" s="195"/>
      <c r="AD527" s="195"/>
    </row>
    <row r="528" spans="11:30" s="109" customFormat="1">
      <c r="K528" s="195"/>
      <c r="AD528" s="195"/>
    </row>
    <row r="529" spans="11:30" s="109" customFormat="1">
      <c r="K529" s="195"/>
      <c r="AD529" s="195"/>
    </row>
    <row r="530" spans="11:30" s="109" customFormat="1">
      <c r="K530" s="195"/>
      <c r="AD530" s="195"/>
    </row>
    <row r="531" spans="11:30" s="109" customFormat="1">
      <c r="K531" s="195"/>
      <c r="AD531" s="195"/>
    </row>
    <row r="532" spans="11:30" s="109" customFormat="1">
      <c r="K532" s="195"/>
      <c r="AD532" s="195"/>
    </row>
    <row r="533" spans="11:30" s="109" customFormat="1">
      <c r="K533" s="195"/>
      <c r="AD533" s="195"/>
    </row>
    <row r="534" spans="11:30" s="109" customFormat="1">
      <c r="K534" s="195"/>
      <c r="AD534" s="195"/>
    </row>
    <row r="535" spans="11:30" s="109" customFormat="1">
      <c r="K535" s="195"/>
      <c r="AD535" s="195"/>
    </row>
    <row r="536" spans="11:30" s="109" customFormat="1">
      <c r="K536" s="195"/>
      <c r="AD536" s="195"/>
    </row>
    <row r="537" spans="11:30" s="109" customFormat="1">
      <c r="K537" s="195"/>
      <c r="AD537" s="195"/>
    </row>
    <row r="538" spans="11:30" s="109" customFormat="1">
      <c r="K538" s="195"/>
      <c r="AD538" s="195"/>
    </row>
    <row r="539" spans="11:30" s="109" customFormat="1">
      <c r="K539" s="195"/>
      <c r="AD539" s="195"/>
    </row>
    <row r="540" spans="11:30" s="109" customFormat="1">
      <c r="K540" s="195"/>
      <c r="AD540" s="195"/>
    </row>
    <row r="541" spans="11:30" s="109" customFormat="1">
      <c r="K541" s="195"/>
      <c r="AD541" s="195"/>
    </row>
    <row r="542" spans="11:30" s="109" customFormat="1">
      <c r="K542" s="195"/>
      <c r="AD542" s="195"/>
    </row>
    <row r="543" spans="11:30" s="109" customFormat="1">
      <c r="K543" s="195"/>
      <c r="AD543" s="195"/>
    </row>
    <row r="544" spans="11:30" s="109" customFormat="1">
      <c r="K544" s="195"/>
      <c r="AD544" s="195"/>
    </row>
    <row r="545" spans="11:30" s="109" customFormat="1">
      <c r="K545" s="195"/>
      <c r="AD545" s="195"/>
    </row>
    <row r="546" spans="11:30" s="109" customFormat="1">
      <c r="K546" s="195"/>
      <c r="AD546" s="195"/>
    </row>
    <row r="547" spans="11:30" s="109" customFormat="1">
      <c r="K547" s="195"/>
      <c r="AD547" s="195"/>
    </row>
    <row r="548" spans="11:30" s="109" customFormat="1">
      <c r="K548" s="195"/>
      <c r="AD548" s="195"/>
    </row>
    <row r="549" spans="11:30" s="109" customFormat="1">
      <c r="K549" s="195"/>
      <c r="AD549" s="195"/>
    </row>
    <row r="550" spans="11:30" s="109" customFormat="1">
      <c r="K550" s="195"/>
      <c r="AD550" s="195"/>
    </row>
    <row r="551" spans="11:30" s="109" customFormat="1">
      <c r="K551" s="195"/>
      <c r="AD551" s="195"/>
    </row>
    <row r="552" spans="11:30" s="109" customFormat="1">
      <c r="K552" s="195"/>
      <c r="AD552" s="195"/>
    </row>
    <row r="553" spans="11:30" s="109" customFormat="1">
      <c r="K553" s="195"/>
      <c r="AD553" s="195"/>
    </row>
    <row r="554" spans="11:30" s="109" customFormat="1">
      <c r="K554" s="195"/>
      <c r="AD554" s="195"/>
    </row>
    <row r="555" spans="11:30" s="109" customFormat="1">
      <c r="K555" s="195"/>
      <c r="AD555" s="195"/>
    </row>
    <row r="556" spans="11:30" s="109" customFormat="1">
      <c r="K556" s="195"/>
      <c r="AD556" s="195"/>
    </row>
    <row r="557" spans="11:30" s="109" customFormat="1">
      <c r="K557" s="195"/>
      <c r="AD557" s="195"/>
    </row>
    <row r="558" spans="11:30" s="109" customFormat="1">
      <c r="K558" s="195"/>
      <c r="AD558" s="195"/>
    </row>
    <row r="559" spans="11:30" s="109" customFormat="1">
      <c r="K559" s="195"/>
      <c r="AD559" s="195"/>
    </row>
    <row r="560" spans="11:30" s="109" customFormat="1">
      <c r="K560" s="195"/>
      <c r="AD560" s="195"/>
    </row>
    <row r="561" spans="11:30" s="109" customFormat="1">
      <c r="K561" s="195"/>
      <c r="AD561" s="195"/>
    </row>
    <row r="562" spans="11:30" s="109" customFormat="1">
      <c r="K562" s="195"/>
      <c r="AD562" s="195"/>
    </row>
    <row r="563" spans="11:30" s="109" customFormat="1">
      <c r="K563" s="195"/>
      <c r="AD563" s="195"/>
    </row>
    <row r="564" spans="11:30" s="109" customFormat="1">
      <c r="K564" s="195"/>
      <c r="AD564" s="195"/>
    </row>
    <row r="565" spans="11:30" s="109" customFormat="1">
      <c r="K565" s="195"/>
      <c r="AD565" s="195"/>
    </row>
    <row r="566" spans="11:30" s="109" customFormat="1">
      <c r="K566" s="195"/>
      <c r="AD566" s="195"/>
    </row>
    <row r="567" spans="11:30" s="109" customFormat="1">
      <c r="K567" s="195"/>
      <c r="AD567" s="195"/>
    </row>
    <row r="568" spans="11:30" s="109" customFormat="1">
      <c r="K568" s="195"/>
      <c r="AD568" s="195"/>
    </row>
    <row r="569" spans="11:30" s="109" customFormat="1">
      <c r="K569" s="195"/>
      <c r="AD569" s="195"/>
    </row>
    <row r="570" spans="11:30" s="109" customFormat="1">
      <c r="K570" s="195"/>
      <c r="AD570" s="195"/>
    </row>
    <row r="571" spans="11:30" s="109" customFormat="1">
      <c r="K571" s="195"/>
      <c r="AD571" s="195"/>
    </row>
    <row r="572" spans="11:30" s="109" customFormat="1">
      <c r="K572" s="195"/>
      <c r="AD572" s="195"/>
    </row>
  </sheetData>
  <autoFilter ref="A2:AI72" xr:uid="{00000000-0009-0000-0000-000001000000}"/>
  <phoneticPr fontId="1"/>
  <dataValidations count="1">
    <dataValidation type="list" allowBlank="1" showInputMessage="1" showErrorMessage="1" sqref="N3:O72 P3:Q72 U3:U72 W3:W72 Y3:Y72 AA3:AA72 AC3:AC72" xr:uid="{48A05B76-FAEE-4842-8397-440D3D68482F}">
      <formula1>"○"</formula1>
    </dataValidation>
  </dataValidations>
  <pageMargins left="0.7" right="0.7" top="0.75" bottom="0.75" header="0.3" footer="0.3"/>
  <pageSetup paperSize="8" scale="44" fitToWidth="0" orientation="landscape"/>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206C55-529A-4344-8D4E-A06E8671BB91}">
  <sheetPr>
    <pageSetUpPr fitToPage="1"/>
  </sheetPr>
  <dimension ref="A1:AD549"/>
  <sheetViews>
    <sheetView zoomScale="70" zoomScaleNormal="70" zoomScaleSheetLayoutView="71" workbookViewId="0">
      <pane xSplit="3" ySplit="2" topLeftCell="D3" activePane="bottomRight" state="frozen"/>
      <selection pane="topRight" activeCell="B2" sqref="B2"/>
      <selection pane="bottomLeft" activeCell="B2" sqref="B2"/>
      <selection pane="bottomRight" activeCell="I6" sqref="I6"/>
    </sheetView>
  </sheetViews>
  <sheetFormatPr defaultRowHeight="30"/>
  <cols>
    <col min="1" max="1" width="10.625" customWidth="1"/>
    <col min="2" max="2" width="20.125" style="11" customWidth="1"/>
    <col min="3" max="3" width="82.625" style="11" customWidth="1"/>
    <col min="4" max="4" width="24.125" style="11" customWidth="1"/>
    <col min="5" max="5" width="12.125" style="112" customWidth="1"/>
    <col min="6" max="6" width="25.125" style="76" customWidth="1"/>
    <col min="7" max="7" width="35.125" style="76" customWidth="1"/>
    <col min="8" max="8" width="15.625" style="76" customWidth="1"/>
    <col min="9" max="9" width="19" style="11" customWidth="1"/>
    <col min="10" max="10" width="21" style="11" customWidth="1"/>
    <col min="11" max="11" width="49.125" style="11" customWidth="1"/>
    <col min="12" max="12" width="13.875" style="11" customWidth="1"/>
    <col min="13" max="13" width="15.125" customWidth="1"/>
    <col min="14" max="17" width="12.125" customWidth="1"/>
    <col min="18" max="20" width="12.125" style="11" customWidth="1"/>
    <col min="21" max="21" width="12.125" customWidth="1"/>
    <col min="22" max="22" width="18" style="11" customWidth="1"/>
    <col min="23" max="23" width="12.125" customWidth="1"/>
    <col min="24" max="24" width="12.125" style="11" customWidth="1"/>
    <col min="25" max="25" width="12.125" customWidth="1"/>
    <col min="26" max="26" width="31.125" style="11" customWidth="1"/>
    <col min="27" max="27" width="12.125" customWidth="1"/>
    <col min="28" max="28" width="17.875" style="11" customWidth="1"/>
    <col min="29" max="29" width="12.125" style="11" customWidth="1"/>
    <col min="30" max="30" width="15.125" style="11" customWidth="1"/>
  </cols>
  <sheetData>
    <row r="1" spans="1:30" ht="21.75" customHeight="1">
      <c r="A1" s="151" t="s">
        <v>56</v>
      </c>
      <c r="B1"/>
      <c r="C1"/>
      <c r="D1"/>
      <c r="E1"/>
      <c r="F1"/>
      <c r="G1"/>
      <c r="H1"/>
      <c r="I1"/>
      <c r="J1"/>
      <c r="K1"/>
      <c r="L1"/>
      <c r="R1" s="19"/>
      <c r="S1"/>
      <c r="T1"/>
      <c r="V1"/>
      <c r="X1"/>
      <c r="Z1"/>
      <c r="AB1"/>
      <c r="AC1"/>
      <c r="AD1"/>
    </row>
    <row r="2" spans="1:30" s="134" customFormat="1" ht="247.35" customHeight="1">
      <c r="A2" s="8" t="s">
        <v>57</v>
      </c>
      <c r="B2" s="8" t="s">
        <v>58</v>
      </c>
      <c r="C2" s="16" t="s">
        <v>59</v>
      </c>
      <c r="D2" s="8" t="s">
        <v>60</v>
      </c>
      <c r="E2" s="8" t="s">
        <v>61</v>
      </c>
      <c r="F2" s="8" t="s">
        <v>62</v>
      </c>
      <c r="G2" s="8" t="s">
        <v>63</v>
      </c>
      <c r="H2" s="8" t="s">
        <v>64</v>
      </c>
      <c r="I2" s="8" t="s">
        <v>65</v>
      </c>
      <c r="J2" s="8" t="s">
        <v>66</v>
      </c>
      <c r="K2" s="8" t="s">
        <v>67</v>
      </c>
      <c r="L2" s="8" t="s">
        <v>68</v>
      </c>
      <c r="M2" s="8" t="s">
        <v>69</v>
      </c>
      <c r="N2" s="8" t="s">
        <v>70</v>
      </c>
      <c r="O2" s="8" t="s">
        <v>71</v>
      </c>
      <c r="P2" s="8" t="s">
        <v>72</v>
      </c>
      <c r="Q2" s="8" t="s">
        <v>73</v>
      </c>
      <c r="R2" s="17" t="s">
        <v>74</v>
      </c>
      <c r="S2" s="8" t="s">
        <v>75</v>
      </c>
      <c r="T2" s="8" t="s">
        <v>76</v>
      </c>
      <c r="U2" s="8" t="s">
        <v>77</v>
      </c>
      <c r="V2" s="8" t="s">
        <v>78</v>
      </c>
      <c r="W2" s="8" t="s">
        <v>79</v>
      </c>
      <c r="X2" s="8" t="s">
        <v>78</v>
      </c>
      <c r="Y2" s="8" t="s">
        <v>80</v>
      </c>
      <c r="Z2" s="8" t="s">
        <v>78</v>
      </c>
      <c r="AA2" s="8" t="s">
        <v>81</v>
      </c>
      <c r="AB2" s="8" t="s">
        <v>78</v>
      </c>
      <c r="AC2" s="8" t="s">
        <v>82</v>
      </c>
      <c r="AD2" s="8" t="s">
        <v>78</v>
      </c>
    </row>
    <row r="3" spans="1:30" s="19" customFormat="1" ht="167.45" customHeight="1">
      <c r="A3" s="286" t="s">
        <v>4919</v>
      </c>
      <c r="B3" s="286" t="s">
        <v>761</v>
      </c>
      <c r="C3" s="287" t="s">
        <v>4920</v>
      </c>
      <c r="D3" s="287" t="s">
        <v>4921</v>
      </c>
      <c r="E3" s="292" t="s">
        <v>4922</v>
      </c>
      <c r="F3" s="293" t="s">
        <v>4923</v>
      </c>
      <c r="G3" s="287" t="s">
        <v>4924</v>
      </c>
      <c r="H3" s="287" t="s">
        <v>4925</v>
      </c>
      <c r="I3" s="293" t="s">
        <v>4926</v>
      </c>
      <c r="J3" s="293" t="s">
        <v>4927</v>
      </c>
      <c r="K3" s="293" t="s">
        <v>4928</v>
      </c>
      <c r="L3" s="287" t="s">
        <v>94</v>
      </c>
      <c r="M3" s="287"/>
      <c r="N3" s="287" t="s">
        <v>95</v>
      </c>
      <c r="O3" s="287"/>
      <c r="P3" s="287"/>
      <c r="Q3" s="287"/>
      <c r="R3" s="287" t="s">
        <v>223</v>
      </c>
      <c r="S3" s="287" t="s">
        <v>461</v>
      </c>
      <c r="T3" s="287" t="s">
        <v>4277</v>
      </c>
      <c r="U3" s="287"/>
      <c r="V3" s="287"/>
      <c r="W3" s="287"/>
      <c r="X3" s="287"/>
      <c r="Y3" s="287"/>
      <c r="Z3" s="287"/>
      <c r="AA3" s="287"/>
      <c r="AB3" s="287"/>
      <c r="AC3" s="293" t="s">
        <v>4929</v>
      </c>
      <c r="AD3" s="293" t="s">
        <v>4930</v>
      </c>
    </row>
    <row r="4" spans="1:30" s="19" customFormat="1" ht="112.35" customHeight="1">
      <c r="A4" s="286" t="s">
        <v>4931</v>
      </c>
      <c r="B4" s="286" t="s">
        <v>761</v>
      </c>
      <c r="C4" s="287" t="s">
        <v>4932</v>
      </c>
      <c r="D4" s="287" t="s">
        <v>4933</v>
      </c>
      <c r="E4" s="292" t="s">
        <v>4934</v>
      </c>
      <c r="F4" s="287" t="s">
        <v>4935</v>
      </c>
      <c r="G4" s="287" t="s">
        <v>4936</v>
      </c>
      <c r="H4" s="287" t="s">
        <v>4937</v>
      </c>
      <c r="I4" s="293" t="s">
        <v>4938</v>
      </c>
      <c r="J4" s="293" t="s">
        <v>4939</v>
      </c>
      <c r="K4" s="293" t="s">
        <v>4940</v>
      </c>
      <c r="L4" s="287" t="s">
        <v>1955</v>
      </c>
      <c r="M4" s="287"/>
      <c r="N4" s="287" t="s">
        <v>95</v>
      </c>
      <c r="O4" s="287"/>
      <c r="P4" s="287"/>
      <c r="Q4" s="287"/>
      <c r="R4" s="287" t="s">
        <v>182</v>
      </c>
      <c r="S4" s="287" t="s">
        <v>98</v>
      </c>
      <c r="T4" s="287" t="s">
        <v>4277</v>
      </c>
      <c r="U4" s="287"/>
      <c r="V4" s="287"/>
      <c r="W4" s="287"/>
      <c r="X4" s="287"/>
      <c r="Y4" s="287"/>
      <c r="Z4" s="287"/>
      <c r="AA4" s="287" t="s">
        <v>95</v>
      </c>
      <c r="AB4" s="293" t="s">
        <v>4941</v>
      </c>
      <c r="AC4" s="293" t="s">
        <v>4929</v>
      </c>
      <c r="AD4" s="293" t="s">
        <v>4941</v>
      </c>
    </row>
    <row r="5" spans="1:30" s="19" customFormat="1" ht="112.35" customHeight="1">
      <c r="A5" s="286" t="s">
        <v>4919</v>
      </c>
      <c r="B5" s="286" t="s">
        <v>761</v>
      </c>
      <c r="C5" s="293" t="s">
        <v>4942</v>
      </c>
      <c r="D5" s="293" t="s">
        <v>4943</v>
      </c>
      <c r="E5" s="292" t="s">
        <v>4944</v>
      </c>
      <c r="F5" s="287" t="s">
        <v>4945</v>
      </c>
      <c r="G5" s="287" t="s">
        <v>4946</v>
      </c>
      <c r="H5" s="287" t="s">
        <v>4947</v>
      </c>
      <c r="I5" s="293" t="s">
        <v>4948</v>
      </c>
      <c r="J5" s="294" t="s">
        <v>4949</v>
      </c>
      <c r="K5" s="293" t="s">
        <v>4950</v>
      </c>
      <c r="L5" s="287" t="s">
        <v>4951</v>
      </c>
      <c r="M5" s="287" t="s">
        <v>4952</v>
      </c>
      <c r="N5" s="287"/>
      <c r="O5" s="287"/>
      <c r="P5" s="287"/>
      <c r="Q5" s="287"/>
      <c r="R5" s="287" t="s">
        <v>223</v>
      </c>
      <c r="S5" s="287" t="s">
        <v>473</v>
      </c>
      <c r="T5" s="287"/>
      <c r="U5" s="287"/>
      <c r="V5" s="287"/>
      <c r="W5" s="287"/>
      <c r="X5" s="287"/>
      <c r="Y5" s="287"/>
      <c r="Z5" s="287"/>
      <c r="AA5" s="287"/>
      <c r="AB5" s="287"/>
      <c r="AC5" s="287"/>
      <c r="AD5" s="287"/>
    </row>
    <row r="6" spans="1:30" s="19" customFormat="1" ht="112.35" customHeight="1">
      <c r="A6" s="286" t="s">
        <v>4931</v>
      </c>
      <c r="B6" s="286" t="s">
        <v>4953</v>
      </c>
      <c r="C6" s="287" t="s">
        <v>4954</v>
      </c>
      <c r="D6" s="287" t="s">
        <v>4955</v>
      </c>
      <c r="E6" s="292" t="s">
        <v>4956</v>
      </c>
      <c r="F6" s="287" t="s">
        <v>4957</v>
      </c>
      <c r="G6" s="287" t="s">
        <v>4958</v>
      </c>
      <c r="H6" s="287" t="s">
        <v>4959</v>
      </c>
      <c r="I6" s="293" t="s">
        <v>4960</v>
      </c>
      <c r="J6" s="293" t="s">
        <v>4961</v>
      </c>
      <c r="K6" s="293" t="s">
        <v>4962</v>
      </c>
      <c r="L6" s="287" t="s">
        <v>4963</v>
      </c>
      <c r="M6" s="287" t="s">
        <v>4964</v>
      </c>
      <c r="N6" s="287"/>
      <c r="O6" s="287"/>
      <c r="P6" s="287"/>
      <c r="Q6" s="287"/>
      <c r="R6" s="287" t="s">
        <v>223</v>
      </c>
      <c r="S6" s="287" t="s">
        <v>473</v>
      </c>
      <c r="T6" s="287"/>
      <c r="U6" s="287"/>
      <c r="V6" s="287"/>
      <c r="W6" s="287"/>
      <c r="X6" s="287"/>
      <c r="Y6" s="287"/>
      <c r="Z6" s="287"/>
      <c r="AA6" s="287"/>
      <c r="AB6" s="287"/>
      <c r="AC6" s="293" t="s">
        <v>4965</v>
      </c>
      <c r="AD6" s="293" t="s">
        <v>4966</v>
      </c>
    </row>
    <row r="7" spans="1:30" s="19" customFormat="1" ht="112.35" customHeight="1">
      <c r="A7" s="286" t="s">
        <v>4919</v>
      </c>
      <c r="B7" s="286" t="s">
        <v>4953</v>
      </c>
      <c r="C7" s="287" t="s">
        <v>4967</v>
      </c>
      <c r="D7" s="287" t="s">
        <v>4968</v>
      </c>
      <c r="E7" s="292" t="s">
        <v>4969</v>
      </c>
      <c r="F7" s="287" t="s">
        <v>4970</v>
      </c>
      <c r="G7" s="287" t="s">
        <v>4971</v>
      </c>
      <c r="H7" s="287" t="s">
        <v>4972</v>
      </c>
      <c r="I7" s="293" t="s">
        <v>4973</v>
      </c>
      <c r="J7" s="293" t="s">
        <v>4974</v>
      </c>
      <c r="K7" s="293" t="s">
        <v>4975</v>
      </c>
      <c r="L7" s="287" t="s">
        <v>4963</v>
      </c>
      <c r="M7" s="287" t="s">
        <v>4964</v>
      </c>
      <c r="N7" s="287"/>
      <c r="O7" s="287"/>
      <c r="P7" s="287"/>
      <c r="Q7" s="287"/>
      <c r="R7" s="287" t="s">
        <v>223</v>
      </c>
      <c r="S7" s="287" t="s">
        <v>473</v>
      </c>
      <c r="T7" s="287"/>
      <c r="U7" s="287"/>
      <c r="V7" s="287"/>
      <c r="W7" s="287"/>
      <c r="X7" s="287"/>
      <c r="Y7" s="287"/>
      <c r="Z7" s="287"/>
      <c r="AA7" s="287"/>
      <c r="AB7" s="287"/>
      <c r="AC7" s="293" t="s">
        <v>4965</v>
      </c>
      <c r="AD7" s="293" t="s">
        <v>4966</v>
      </c>
    </row>
    <row r="8" spans="1:30" s="19" customFormat="1" ht="112.35" customHeight="1">
      <c r="A8" s="286" t="s">
        <v>4931</v>
      </c>
      <c r="B8" s="286" t="s">
        <v>853</v>
      </c>
      <c r="C8" s="287" t="s">
        <v>4976</v>
      </c>
      <c r="D8" s="287" t="s">
        <v>4977</v>
      </c>
      <c r="E8" s="292" t="s">
        <v>4978</v>
      </c>
      <c r="F8" s="287" t="s">
        <v>4979</v>
      </c>
      <c r="G8" s="287" t="s">
        <v>4980</v>
      </c>
      <c r="H8" s="287" t="s">
        <v>4981</v>
      </c>
      <c r="I8" s="293" t="s">
        <v>4982</v>
      </c>
      <c r="J8" s="293" t="s">
        <v>4983</v>
      </c>
      <c r="K8" s="293" t="s">
        <v>4984</v>
      </c>
      <c r="L8" s="287" t="s">
        <v>4985</v>
      </c>
      <c r="M8" s="287" t="s">
        <v>4986</v>
      </c>
      <c r="N8" s="287"/>
      <c r="O8" s="287"/>
      <c r="P8" s="287"/>
      <c r="Q8" s="287"/>
      <c r="R8" s="287" t="s">
        <v>97</v>
      </c>
      <c r="S8" s="287" t="s">
        <v>98</v>
      </c>
      <c r="T8" s="287" t="s">
        <v>4277</v>
      </c>
      <c r="U8" s="287"/>
      <c r="V8" s="287"/>
      <c r="W8" s="287"/>
      <c r="X8" s="287"/>
      <c r="Y8" s="287"/>
      <c r="Z8" s="287"/>
      <c r="AA8" s="287"/>
      <c r="AB8" s="287"/>
      <c r="AC8" s="293" t="s">
        <v>4965</v>
      </c>
      <c r="AD8" s="293" t="s">
        <v>4966</v>
      </c>
    </row>
    <row r="9" spans="1:30" s="19" customFormat="1" ht="112.35" customHeight="1">
      <c r="A9" s="286" t="s">
        <v>4919</v>
      </c>
      <c r="B9" s="286" t="s">
        <v>853</v>
      </c>
      <c r="C9" s="287" t="s">
        <v>4987</v>
      </c>
      <c r="D9" s="287" t="s">
        <v>4988</v>
      </c>
      <c r="E9" s="292" t="s">
        <v>4989</v>
      </c>
      <c r="F9" s="287" t="s">
        <v>4990</v>
      </c>
      <c r="G9" s="287" t="s">
        <v>4991</v>
      </c>
      <c r="H9" s="287" t="s">
        <v>4992</v>
      </c>
      <c r="I9" s="293" t="s">
        <v>4993</v>
      </c>
      <c r="J9" s="293" t="s">
        <v>4994</v>
      </c>
      <c r="K9" s="293" t="s">
        <v>4995</v>
      </c>
      <c r="L9" s="287" t="s">
        <v>4996</v>
      </c>
      <c r="M9" s="287"/>
      <c r="N9" s="287" t="s">
        <v>95</v>
      </c>
      <c r="O9" s="287"/>
      <c r="P9" s="287" t="s">
        <v>95</v>
      </c>
      <c r="Q9" s="287"/>
      <c r="R9" s="287" t="s">
        <v>97</v>
      </c>
      <c r="S9" s="287" t="s">
        <v>98</v>
      </c>
      <c r="T9" s="287" t="s">
        <v>4277</v>
      </c>
      <c r="U9" s="287" t="s">
        <v>4997</v>
      </c>
      <c r="V9" s="287" t="s">
        <v>4998</v>
      </c>
      <c r="W9" s="287"/>
      <c r="X9" s="287"/>
      <c r="Y9" s="287"/>
      <c r="Z9" s="287"/>
      <c r="AA9" s="287" t="s">
        <v>95</v>
      </c>
      <c r="AB9" s="287" t="s">
        <v>4999</v>
      </c>
      <c r="AC9" s="287" t="s">
        <v>95</v>
      </c>
      <c r="AD9" s="287" t="s">
        <v>5000</v>
      </c>
    </row>
    <row r="10" spans="1:30" s="19" customFormat="1" ht="71.25">
      <c r="A10" s="286" t="s">
        <v>4931</v>
      </c>
      <c r="B10" s="286" t="s">
        <v>5001</v>
      </c>
      <c r="C10" s="287" t="s">
        <v>5002</v>
      </c>
      <c r="D10" s="287" t="s">
        <v>5003</v>
      </c>
      <c r="E10" s="292" t="s">
        <v>5004</v>
      </c>
      <c r="F10" s="287" t="s">
        <v>5005</v>
      </c>
      <c r="G10" s="287" t="s">
        <v>5006</v>
      </c>
      <c r="H10" s="287" t="s">
        <v>5007</v>
      </c>
      <c r="I10" s="293" t="s">
        <v>5008</v>
      </c>
      <c r="J10" s="293" t="s">
        <v>5009</v>
      </c>
      <c r="K10" s="293" t="s">
        <v>5010</v>
      </c>
      <c r="L10" s="287" t="s">
        <v>112</v>
      </c>
      <c r="M10" s="287"/>
      <c r="N10" s="287"/>
      <c r="O10" s="287"/>
      <c r="P10" s="287"/>
      <c r="Q10" s="287"/>
      <c r="R10" s="287" t="s">
        <v>5011</v>
      </c>
      <c r="S10" s="287" t="s">
        <v>98</v>
      </c>
      <c r="T10" s="287" t="s">
        <v>4277</v>
      </c>
      <c r="U10" s="287"/>
      <c r="V10" s="287"/>
      <c r="W10" s="287"/>
      <c r="X10" s="287"/>
      <c r="Y10" s="287"/>
      <c r="Z10" s="287"/>
      <c r="AA10" s="287"/>
      <c r="AB10" s="287"/>
      <c r="AC10" s="287" t="s">
        <v>95</v>
      </c>
      <c r="AD10" s="287" t="s">
        <v>5012</v>
      </c>
    </row>
    <row r="11" spans="1:30" s="19" customFormat="1" ht="57">
      <c r="A11" s="286" t="s">
        <v>4919</v>
      </c>
      <c r="B11" s="286" t="s">
        <v>807</v>
      </c>
      <c r="C11" s="287" t="s">
        <v>5013</v>
      </c>
      <c r="D11" s="287" t="s">
        <v>5014</v>
      </c>
      <c r="E11" s="292" t="s">
        <v>5015</v>
      </c>
      <c r="F11" s="287" t="s">
        <v>5016</v>
      </c>
      <c r="G11" s="287" t="s">
        <v>5017</v>
      </c>
      <c r="H11" s="287" t="s">
        <v>5018</v>
      </c>
      <c r="I11" s="293" t="s">
        <v>5019</v>
      </c>
      <c r="J11" s="293" t="s">
        <v>5020</v>
      </c>
      <c r="K11" s="293" t="s">
        <v>5021</v>
      </c>
      <c r="L11" s="287" t="s">
        <v>1955</v>
      </c>
      <c r="M11" s="287" t="s">
        <v>5022</v>
      </c>
      <c r="N11" s="287"/>
      <c r="O11" s="287"/>
      <c r="P11" s="287"/>
      <c r="Q11" s="287"/>
      <c r="R11" s="293" t="s">
        <v>5011</v>
      </c>
      <c r="S11" s="287" t="s">
        <v>98</v>
      </c>
      <c r="T11" s="287" t="s">
        <v>4277</v>
      </c>
      <c r="U11" s="287"/>
      <c r="V11" s="287"/>
      <c r="W11" s="287"/>
      <c r="X11" s="287"/>
      <c r="Y11" s="287"/>
      <c r="Z11" s="287"/>
      <c r="AA11" s="287"/>
      <c r="AB11" s="287"/>
      <c r="AC11" s="287"/>
      <c r="AD11" s="287"/>
    </row>
    <row r="12" spans="1:30" s="19" customFormat="1" ht="99.75">
      <c r="A12" s="286" t="s">
        <v>4931</v>
      </c>
      <c r="B12" s="286" t="s">
        <v>761</v>
      </c>
      <c r="C12" s="287" t="s">
        <v>5023</v>
      </c>
      <c r="D12" s="287" t="s">
        <v>5024</v>
      </c>
      <c r="E12" s="292" t="s">
        <v>5025</v>
      </c>
      <c r="F12" s="287" t="s">
        <v>5026</v>
      </c>
      <c r="G12" s="287" t="s">
        <v>5027</v>
      </c>
      <c r="H12" s="287" t="s">
        <v>5028</v>
      </c>
      <c r="I12" s="293" t="s">
        <v>5029</v>
      </c>
      <c r="J12" s="287" t="s">
        <v>5030</v>
      </c>
      <c r="K12" s="293" t="s">
        <v>5031</v>
      </c>
      <c r="L12" s="287" t="s">
        <v>3114</v>
      </c>
      <c r="M12" s="287"/>
      <c r="N12" s="287" t="s">
        <v>95</v>
      </c>
      <c r="O12" s="287"/>
      <c r="P12" s="287" t="s">
        <v>95</v>
      </c>
      <c r="Q12" s="287"/>
      <c r="R12" s="287" t="s">
        <v>638</v>
      </c>
      <c r="S12" s="287" t="s">
        <v>1026</v>
      </c>
      <c r="T12" s="287" t="s">
        <v>4277</v>
      </c>
      <c r="U12" s="287"/>
      <c r="V12" s="287"/>
      <c r="W12" s="287"/>
      <c r="X12" s="287"/>
      <c r="Y12" s="287"/>
      <c r="Z12" s="287"/>
      <c r="AA12" s="287"/>
      <c r="AB12" s="287"/>
      <c r="AC12" s="287" t="s">
        <v>5032</v>
      </c>
      <c r="AD12" s="287" t="s">
        <v>5033</v>
      </c>
    </row>
    <row r="13" spans="1:30" s="19" customFormat="1" ht="85.5">
      <c r="A13" s="286" t="s">
        <v>4919</v>
      </c>
      <c r="B13" s="286" t="s">
        <v>957</v>
      </c>
      <c r="C13" s="287" t="s">
        <v>5034</v>
      </c>
      <c r="D13" s="287" t="s">
        <v>5035</v>
      </c>
      <c r="E13" s="292" t="s">
        <v>5036</v>
      </c>
      <c r="F13" s="287" t="s">
        <v>5037</v>
      </c>
      <c r="G13" s="287" t="s">
        <v>5038</v>
      </c>
      <c r="H13" s="287" t="s">
        <v>5039</v>
      </c>
      <c r="I13" s="293" t="s">
        <v>5040</v>
      </c>
      <c r="J13" s="28" t="s">
        <v>5041</v>
      </c>
      <c r="K13" s="293" t="s">
        <v>5042</v>
      </c>
      <c r="L13" s="287" t="s">
        <v>5043</v>
      </c>
      <c r="M13" s="287"/>
      <c r="N13" s="287"/>
      <c r="O13" s="287"/>
      <c r="P13" s="287"/>
      <c r="Q13" s="287"/>
      <c r="R13" s="287" t="s">
        <v>1027</v>
      </c>
      <c r="S13" s="287" t="s">
        <v>473</v>
      </c>
      <c r="T13" s="287"/>
      <c r="U13" s="287"/>
      <c r="V13" s="287"/>
      <c r="W13" s="287"/>
      <c r="X13" s="287"/>
      <c r="Y13" s="287"/>
      <c r="Z13" s="287"/>
      <c r="AA13" s="287"/>
      <c r="AB13" s="287"/>
      <c r="AC13" s="287"/>
      <c r="AD13" s="287"/>
    </row>
    <row r="14" spans="1:30" s="19" customFormat="1" ht="114">
      <c r="A14" s="286" t="s">
        <v>4931</v>
      </c>
      <c r="B14" s="286" t="s">
        <v>957</v>
      </c>
      <c r="C14" s="287" t="s">
        <v>5044</v>
      </c>
      <c r="D14" s="287" t="s">
        <v>5045</v>
      </c>
      <c r="E14" s="292" t="s">
        <v>5046</v>
      </c>
      <c r="F14" s="287" t="s">
        <v>5047</v>
      </c>
      <c r="G14" s="287" t="s">
        <v>5048</v>
      </c>
      <c r="H14" s="287" t="s">
        <v>5049</v>
      </c>
      <c r="I14" s="293" t="s">
        <v>5050</v>
      </c>
      <c r="J14" s="293" t="s">
        <v>5051</v>
      </c>
      <c r="K14" s="293" t="s">
        <v>5052</v>
      </c>
      <c r="L14" s="287" t="s">
        <v>5053</v>
      </c>
      <c r="M14" s="287" t="s">
        <v>5054</v>
      </c>
      <c r="N14" s="287"/>
      <c r="O14" s="287" t="s">
        <v>4929</v>
      </c>
      <c r="P14" s="287"/>
      <c r="Q14" s="287"/>
      <c r="R14" s="287" t="s">
        <v>638</v>
      </c>
      <c r="S14" s="287" t="s">
        <v>5055</v>
      </c>
      <c r="T14" s="287" t="s">
        <v>5056</v>
      </c>
      <c r="U14" s="287" t="s">
        <v>5032</v>
      </c>
      <c r="V14" s="287" t="s">
        <v>5057</v>
      </c>
      <c r="W14" s="287" t="s">
        <v>5032</v>
      </c>
      <c r="X14" s="287" t="s">
        <v>5057</v>
      </c>
      <c r="Y14" s="287" t="s">
        <v>5032</v>
      </c>
      <c r="Z14" s="287" t="s">
        <v>5057</v>
      </c>
      <c r="AA14" s="287"/>
      <c r="AB14" s="287"/>
      <c r="AC14" s="287" t="s">
        <v>95</v>
      </c>
      <c r="AD14" s="287" t="s">
        <v>5058</v>
      </c>
    </row>
    <row r="15" spans="1:30" s="19" customFormat="1" ht="150.6" customHeight="1">
      <c r="A15" s="286" t="s">
        <v>4919</v>
      </c>
      <c r="B15" s="286" t="s">
        <v>982</v>
      </c>
      <c r="C15" s="287" t="s">
        <v>5059</v>
      </c>
      <c r="D15" s="287" t="s">
        <v>5060</v>
      </c>
      <c r="E15" s="292" t="s">
        <v>5061</v>
      </c>
      <c r="F15" s="287" t="s">
        <v>5062</v>
      </c>
      <c r="G15" s="287" t="s">
        <v>5063</v>
      </c>
      <c r="H15" s="287" t="s">
        <v>5064</v>
      </c>
      <c r="I15" s="293" t="s">
        <v>5065</v>
      </c>
      <c r="J15" s="287" t="s">
        <v>5066</v>
      </c>
      <c r="K15" s="293" t="s">
        <v>5067</v>
      </c>
      <c r="L15" s="287" t="s">
        <v>5068</v>
      </c>
      <c r="M15" s="287" t="s">
        <v>5069</v>
      </c>
      <c r="N15" s="287" t="s">
        <v>95</v>
      </c>
      <c r="O15" s="287" t="s">
        <v>4929</v>
      </c>
      <c r="P15" s="287"/>
      <c r="Q15" s="287"/>
      <c r="R15" s="287" t="s">
        <v>97</v>
      </c>
      <c r="S15" s="287" t="s">
        <v>5055</v>
      </c>
      <c r="T15" s="287" t="s">
        <v>5070</v>
      </c>
      <c r="U15" s="287"/>
      <c r="V15" s="287"/>
      <c r="W15" s="287"/>
      <c r="X15" s="287"/>
      <c r="Y15" s="287"/>
      <c r="Z15" s="287"/>
      <c r="AA15" s="287"/>
      <c r="AB15" s="287"/>
      <c r="AC15" s="293" t="s">
        <v>95</v>
      </c>
      <c r="AD15" s="293" t="s">
        <v>5071</v>
      </c>
    </row>
    <row r="16" spans="1:30" s="19" customFormat="1" ht="112.35" customHeight="1">
      <c r="A16" s="286" t="s">
        <v>4931</v>
      </c>
      <c r="B16" s="286" t="s">
        <v>999</v>
      </c>
      <c r="C16" s="287" t="s">
        <v>5072</v>
      </c>
      <c r="D16" s="287" t="s">
        <v>5073</v>
      </c>
      <c r="E16" s="292" t="s">
        <v>5074</v>
      </c>
      <c r="F16" s="287" t="s">
        <v>5075</v>
      </c>
      <c r="G16" s="287" t="s">
        <v>5076</v>
      </c>
      <c r="H16" s="287" t="s">
        <v>5077</v>
      </c>
      <c r="I16" s="293" t="s">
        <v>5078</v>
      </c>
      <c r="J16" s="287" t="s">
        <v>5079</v>
      </c>
      <c r="K16" s="293" t="s">
        <v>5080</v>
      </c>
      <c r="L16" s="287" t="s">
        <v>141</v>
      </c>
      <c r="M16" s="287" t="s">
        <v>5081</v>
      </c>
      <c r="N16" s="287"/>
      <c r="O16" s="287"/>
      <c r="P16" s="287"/>
      <c r="Q16" s="287"/>
      <c r="R16" s="287" t="s">
        <v>97</v>
      </c>
      <c r="S16" s="287" t="s">
        <v>98</v>
      </c>
      <c r="T16" s="287" t="s">
        <v>4277</v>
      </c>
      <c r="U16" s="287"/>
      <c r="V16" s="287"/>
      <c r="W16" s="287"/>
      <c r="X16" s="287"/>
      <c r="Y16" s="287"/>
      <c r="Z16" s="287" t="s">
        <v>5082</v>
      </c>
      <c r="AA16" s="287"/>
      <c r="AB16" s="287"/>
      <c r="AC16" s="293"/>
      <c r="AD16" s="293"/>
    </row>
    <row r="17" spans="1:30" s="19" customFormat="1" ht="153.75" customHeight="1">
      <c r="A17" s="286" t="s">
        <v>4919</v>
      </c>
      <c r="B17" s="286" t="s">
        <v>761</v>
      </c>
      <c r="C17" s="287" t="s">
        <v>5083</v>
      </c>
      <c r="D17" s="287" t="s">
        <v>5084</v>
      </c>
      <c r="E17" s="292" t="s">
        <v>5085</v>
      </c>
      <c r="F17" s="287" t="s">
        <v>5086</v>
      </c>
      <c r="G17" s="287" t="s">
        <v>5087</v>
      </c>
      <c r="H17" s="287" t="s">
        <v>5088</v>
      </c>
      <c r="I17" s="293" t="s">
        <v>5089</v>
      </c>
      <c r="J17" s="293" t="s">
        <v>5090</v>
      </c>
      <c r="K17" s="293" t="s">
        <v>5091</v>
      </c>
      <c r="L17" s="293" t="s">
        <v>5092</v>
      </c>
      <c r="M17" s="287"/>
      <c r="N17" s="287"/>
      <c r="O17" s="287"/>
      <c r="P17" s="287"/>
      <c r="Q17" s="287"/>
      <c r="R17" s="287" t="s">
        <v>638</v>
      </c>
      <c r="S17" s="287" t="s">
        <v>5055</v>
      </c>
      <c r="T17" s="287" t="s">
        <v>5093</v>
      </c>
      <c r="U17" s="287"/>
      <c r="V17" s="287"/>
      <c r="W17" s="287"/>
      <c r="X17" s="287"/>
      <c r="Y17" s="287"/>
      <c r="Z17" s="287"/>
      <c r="AA17" s="287"/>
      <c r="AB17" s="287"/>
      <c r="AC17" s="287" t="s">
        <v>4965</v>
      </c>
      <c r="AD17" s="287" t="s">
        <v>5094</v>
      </c>
    </row>
    <row r="18" spans="1:30" s="19" customFormat="1" ht="112.35" customHeight="1">
      <c r="A18" s="286" t="s">
        <v>4931</v>
      </c>
      <c r="B18" s="286" t="s">
        <v>761</v>
      </c>
      <c r="C18" s="287" t="s">
        <v>5095</v>
      </c>
      <c r="D18" s="287" t="s">
        <v>5096</v>
      </c>
      <c r="E18" s="292" t="s">
        <v>5097</v>
      </c>
      <c r="F18" s="287" t="s">
        <v>5098</v>
      </c>
      <c r="G18" s="287" t="s">
        <v>5099</v>
      </c>
      <c r="H18" s="287" t="s">
        <v>5100</v>
      </c>
      <c r="I18" s="293" t="s">
        <v>5101</v>
      </c>
      <c r="J18" s="293" t="s">
        <v>5102</v>
      </c>
      <c r="K18" s="293" t="s">
        <v>5103</v>
      </c>
      <c r="L18" s="293" t="s">
        <v>94</v>
      </c>
      <c r="M18" s="287" t="s">
        <v>5104</v>
      </c>
      <c r="N18" s="287"/>
      <c r="O18" s="287"/>
      <c r="P18" s="287"/>
      <c r="Q18" s="287"/>
      <c r="R18" s="287" t="s">
        <v>1027</v>
      </c>
      <c r="S18" s="287" t="s">
        <v>5055</v>
      </c>
      <c r="T18" s="287" t="s">
        <v>5093</v>
      </c>
      <c r="U18" s="287"/>
      <c r="V18" s="287"/>
      <c r="W18" s="287"/>
      <c r="X18" s="287"/>
      <c r="Y18" s="287"/>
      <c r="Z18" s="287"/>
      <c r="AA18" s="287"/>
      <c r="AB18" s="287"/>
      <c r="AC18" s="287"/>
      <c r="AD18" s="287"/>
    </row>
    <row r="19" spans="1:30" s="19" customFormat="1" ht="112.35" customHeight="1">
      <c r="A19" s="286" t="s">
        <v>4919</v>
      </c>
      <c r="B19" s="288" t="s">
        <v>5105</v>
      </c>
      <c r="C19" s="293" t="s">
        <v>5106</v>
      </c>
      <c r="D19" s="293" t="s">
        <v>5107</v>
      </c>
      <c r="E19" s="295" t="s">
        <v>5108</v>
      </c>
      <c r="F19" s="293" t="s">
        <v>5109</v>
      </c>
      <c r="G19" s="293" t="s">
        <v>5110</v>
      </c>
      <c r="H19" s="293" t="s">
        <v>5111</v>
      </c>
      <c r="I19" s="293" t="s">
        <v>5112</v>
      </c>
      <c r="J19" s="294" t="s">
        <v>5113</v>
      </c>
      <c r="K19" s="293" t="s">
        <v>5114</v>
      </c>
      <c r="L19" s="293" t="s">
        <v>1614</v>
      </c>
      <c r="M19" s="293"/>
      <c r="N19" s="293"/>
      <c r="O19" s="293"/>
      <c r="P19" s="293"/>
      <c r="Q19" s="293"/>
      <c r="R19" s="287" t="s">
        <v>1027</v>
      </c>
      <c r="S19" s="293" t="s">
        <v>5115</v>
      </c>
      <c r="T19" s="293" t="s">
        <v>4277</v>
      </c>
      <c r="U19" s="293"/>
      <c r="V19" s="293"/>
      <c r="W19" s="293"/>
      <c r="X19" s="293"/>
      <c r="Y19" s="293"/>
      <c r="Z19" s="293"/>
      <c r="AA19" s="293"/>
      <c r="AB19" s="293"/>
      <c r="AC19" s="293" t="s">
        <v>4965</v>
      </c>
      <c r="AD19" s="287" t="s">
        <v>5116</v>
      </c>
    </row>
    <row r="20" spans="1:30" s="19" customFormat="1" ht="150.94999999999999" customHeight="1">
      <c r="A20" s="286" t="s">
        <v>4931</v>
      </c>
      <c r="B20" s="286" t="s">
        <v>761</v>
      </c>
      <c r="C20" s="287" t="s">
        <v>5117</v>
      </c>
      <c r="D20" s="287" t="s">
        <v>5118</v>
      </c>
      <c r="E20" s="292" t="s">
        <v>5119</v>
      </c>
      <c r="F20" s="287" t="s">
        <v>5120</v>
      </c>
      <c r="G20" s="287" t="s">
        <v>5121</v>
      </c>
      <c r="H20" s="287" t="s">
        <v>5122</v>
      </c>
      <c r="I20" s="293" t="s">
        <v>5123</v>
      </c>
      <c r="J20" s="293" t="s">
        <v>5124</v>
      </c>
      <c r="K20" s="293" t="s">
        <v>5125</v>
      </c>
      <c r="L20" s="287" t="s">
        <v>5126</v>
      </c>
      <c r="M20" s="287"/>
      <c r="N20" s="287"/>
      <c r="O20" s="287" t="s">
        <v>3</v>
      </c>
      <c r="P20" s="287"/>
      <c r="Q20" s="287"/>
      <c r="R20" s="287" t="s">
        <v>182</v>
      </c>
      <c r="S20" s="287" t="s">
        <v>98</v>
      </c>
      <c r="T20" s="287" t="s">
        <v>5127</v>
      </c>
      <c r="U20" s="287"/>
      <c r="V20" s="287"/>
      <c r="W20" s="287"/>
      <c r="X20" s="287"/>
      <c r="Y20" s="287"/>
      <c r="Z20" s="287"/>
      <c r="AA20" s="287" t="s">
        <v>95</v>
      </c>
      <c r="AB20" s="287" t="s">
        <v>5128</v>
      </c>
      <c r="AC20" s="287"/>
      <c r="AD20" s="287"/>
    </row>
    <row r="21" spans="1:30" s="19" customFormat="1" ht="128.25">
      <c r="A21" s="286" t="s">
        <v>4919</v>
      </c>
      <c r="B21" s="286" t="s">
        <v>807</v>
      </c>
      <c r="C21" s="287" t="s">
        <v>5129</v>
      </c>
      <c r="D21" s="287" t="s">
        <v>5130</v>
      </c>
      <c r="E21" s="292" t="s">
        <v>5131</v>
      </c>
      <c r="F21" s="287" t="s">
        <v>5132</v>
      </c>
      <c r="G21" s="287" t="s">
        <v>5133</v>
      </c>
      <c r="H21" s="287" t="s">
        <v>5134</v>
      </c>
      <c r="I21" s="293" t="s">
        <v>5135</v>
      </c>
      <c r="J21" s="287" t="s">
        <v>5136</v>
      </c>
      <c r="K21" s="293" t="s">
        <v>5137</v>
      </c>
      <c r="L21" s="287" t="s">
        <v>94</v>
      </c>
      <c r="M21" s="287"/>
      <c r="N21" s="287"/>
      <c r="O21" s="287"/>
      <c r="P21" s="287"/>
      <c r="Q21" s="287"/>
      <c r="R21" s="287" t="s">
        <v>5011</v>
      </c>
      <c r="S21" s="293" t="s">
        <v>1846</v>
      </c>
      <c r="T21" s="287"/>
      <c r="U21" s="287"/>
      <c r="V21" s="287"/>
      <c r="W21" s="287"/>
      <c r="X21" s="287"/>
      <c r="Y21" s="287"/>
      <c r="Z21" s="287"/>
      <c r="AA21" s="293"/>
      <c r="AB21" s="293"/>
      <c r="AC21" s="293" t="s">
        <v>4965</v>
      </c>
      <c r="AD21" s="293" t="s">
        <v>5138</v>
      </c>
    </row>
    <row r="22" spans="1:30" s="19" customFormat="1" ht="112.35" customHeight="1">
      <c r="A22" s="286" t="s">
        <v>4931</v>
      </c>
      <c r="B22" s="286" t="s">
        <v>807</v>
      </c>
      <c r="C22" s="287" t="s">
        <v>5139</v>
      </c>
      <c r="D22" s="287" t="s">
        <v>5140</v>
      </c>
      <c r="E22" s="292" t="s">
        <v>5131</v>
      </c>
      <c r="F22" s="287" t="s">
        <v>5141</v>
      </c>
      <c r="G22" s="287" t="s">
        <v>5142</v>
      </c>
      <c r="H22" s="287" t="s">
        <v>5143</v>
      </c>
      <c r="I22" s="293" t="s">
        <v>5135</v>
      </c>
      <c r="J22" s="287" t="s">
        <v>5144</v>
      </c>
      <c r="K22" s="293" t="s">
        <v>5145</v>
      </c>
      <c r="L22" s="287" t="s">
        <v>94</v>
      </c>
      <c r="M22" s="287"/>
      <c r="N22" s="287"/>
      <c r="O22" s="287"/>
      <c r="P22" s="287"/>
      <c r="Q22" s="287"/>
      <c r="R22" s="287" t="s">
        <v>5011</v>
      </c>
      <c r="S22" s="293" t="s">
        <v>1846</v>
      </c>
      <c r="T22" s="287"/>
      <c r="U22" s="287"/>
      <c r="V22" s="287"/>
      <c r="W22" s="287"/>
      <c r="X22" s="287"/>
      <c r="Y22" s="287"/>
      <c r="Z22" s="287"/>
      <c r="AA22" s="293"/>
      <c r="AB22" s="293"/>
      <c r="AC22" s="293" t="s">
        <v>4965</v>
      </c>
      <c r="AD22" s="293" t="s">
        <v>5138</v>
      </c>
    </row>
    <row r="23" spans="1:30" s="19" customFormat="1" ht="142.5">
      <c r="A23" s="286" t="s">
        <v>4919</v>
      </c>
      <c r="B23" s="286" t="s">
        <v>807</v>
      </c>
      <c r="C23" s="287" t="s">
        <v>5146</v>
      </c>
      <c r="D23" s="287" t="s">
        <v>5147</v>
      </c>
      <c r="E23" s="292" t="s">
        <v>5148</v>
      </c>
      <c r="F23" s="287" t="s">
        <v>5149</v>
      </c>
      <c r="G23" s="287" t="s">
        <v>5150</v>
      </c>
      <c r="H23" s="287" t="s">
        <v>5151</v>
      </c>
      <c r="I23" s="293" t="s">
        <v>5152</v>
      </c>
      <c r="J23" s="287" t="s">
        <v>5153</v>
      </c>
      <c r="K23" s="293" t="s">
        <v>5154</v>
      </c>
      <c r="L23" s="287" t="s">
        <v>5155</v>
      </c>
      <c r="M23" s="287"/>
      <c r="N23" s="287" t="s">
        <v>95</v>
      </c>
      <c r="O23" s="287"/>
      <c r="P23" s="287"/>
      <c r="Q23" s="287"/>
      <c r="R23" s="287" t="s">
        <v>5156</v>
      </c>
      <c r="S23" s="293" t="s">
        <v>5157</v>
      </c>
      <c r="T23" s="287"/>
      <c r="U23" s="287"/>
      <c r="V23" s="287"/>
      <c r="W23" s="287"/>
      <c r="X23" s="287"/>
      <c r="Y23" s="287"/>
      <c r="Z23" s="287"/>
      <c r="AA23" s="293"/>
      <c r="AB23" s="293"/>
      <c r="AC23" s="293" t="s">
        <v>4965</v>
      </c>
      <c r="AD23" s="293" t="s">
        <v>5138</v>
      </c>
    </row>
    <row r="24" spans="1:30" s="19" customFormat="1" ht="310.5">
      <c r="A24" s="286" t="s">
        <v>4931</v>
      </c>
      <c r="B24" s="286" t="s">
        <v>5001</v>
      </c>
      <c r="C24" s="287" t="s">
        <v>5158</v>
      </c>
      <c r="D24" s="287" t="s">
        <v>5159</v>
      </c>
      <c r="E24" s="292" t="s">
        <v>5160</v>
      </c>
      <c r="F24" s="287" t="s">
        <v>5161</v>
      </c>
      <c r="G24" s="287" t="s">
        <v>5162</v>
      </c>
      <c r="H24" s="287" t="s">
        <v>5163</v>
      </c>
      <c r="I24" s="293" t="s">
        <v>5164</v>
      </c>
      <c r="J24" s="293" t="s">
        <v>5165</v>
      </c>
      <c r="K24" s="293" t="s">
        <v>5166</v>
      </c>
      <c r="L24" s="287" t="s">
        <v>126</v>
      </c>
      <c r="M24" s="287"/>
      <c r="N24" s="287" t="s">
        <v>95</v>
      </c>
      <c r="O24" s="287" t="s">
        <v>96</v>
      </c>
      <c r="P24" s="287" t="s">
        <v>96</v>
      </c>
      <c r="Q24" s="287"/>
      <c r="R24" s="287" t="s">
        <v>182</v>
      </c>
      <c r="S24" s="287" t="s">
        <v>98</v>
      </c>
      <c r="T24" s="287" t="s">
        <v>4502</v>
      </c>
      <c r="U24" s="287" t="s">
        <v>4997</v>
      </c>
      <c r="V24" s="287" t="s">
        <v>5167</v>
      </c>
      <c r="W24" s="287" t="s">
        <v>5032</v>
      </c>
      <c r="X24" s="287" t="s">
        <v>5168</v>
      </c>
      <c r="Y24" s="287" t="s">
        <v>5032</v>
      </c>
      <c r="Z24" s="287" t="s">
        <v>5168</v>
      </c>
      <c r="AA24" s="293" t="s">
        <v>4965</v>
      </c>
      <c r="AB24" s="296" t="s">
        <v>5169</v>
      </c>
      <c r="AC24" s="293" t="s">
        <v>95</v>
      </c>
      <c r="AD24" s="293" t="s">
        <v>5170</v>
      </c>
    </row>
    <row r="25" spans="1:30" s="19" customFormat="1" ht="112.35" customHeight="1">
      <c r="A25" s="286" t="s">
        <v>4919</v>
      </c>
      <c r="B25" s="286" t="s">
        <v>5001</v>
      </c>
      <c r="C25" s="287" t="s">
        <v>5171</v>
      </c>
      <c r="D25" s="287" t="s">
        <v>5172</v>
      </c>
      <c r="E25" s="292" t="s">
        <v>5173</v>
      </c>
      <c r="F25" s="287" t="s">
        <v>5174</v>
      </c>
      <c r="G25" s="287" t="s">
        <v>5175</v>
      </c>
      <c r="H25" s="287" t="s">
        <v>5176</v>
      </c>
      <c r="I25" s="293" t="s">
        <v>5177</v>
      </c>
      <c r="J25" s="293" t="s">
        <v>5178</v>
      </c>
      <c r="K25" s="293" t="s">
        <v>5179</v>
      </c>
      <c r="L25" s="287" t="s">
        <v>3643</v>
      </c>
      <c r="M25" s="287"/>
      <c r="N25" s="287"/>
      <c r="O25" s="287"/>
      <c r="P25" s="287"/>
      <c r="Q25" s="287"/>
      <c r="R25" s="287" t="s">
        <v>223</v>
      </c>
      <c r="S25" s="287" t="s">
        <v>98</v>
      </c>
      <c r="T25" s="287" t="s">
        <v>4277</v>
      </c>
      <c r="U25" s="287"/>
      <c r="V25" s="287"/>
      <c r="W25" s="287"/>
      <c r="X25" s="287"/>
      <c r="Y25" s="287"/>
      <c r="Z25" s="287"/>
      <c r="AA25" s="287"/>
      <c r="AB25" s="287"/>
      <c r="AC25" s="287" t="s">
        <v>4929</v>
      </c>
      <c r="AD25" s="287" t="s">
        <v>5180</v>
      </c>
    </row>
    <row r="26" spans="1:30" s="19" customFormat="1" ht="249.95" customHeight="1">
      <c r="A26" s="286" t="s">
        <v>4931</v>
      </c>
      <c r="B26" s="286" t="s">
        <v>807</v>
      </c>
      <c r="C26" s="287" t="s">
        <v>5181</v>
      </c>
      <c r="D26" s="287" t="s">
        <v>5182</v>
      </c>
      <c r="E26" s="292" t="s">
        <v>5183</v>
      </c>
      <c r="F26" s="287" t="s">
        <v>5184</v>
      </c>
      <c r="G26" s="287" t="s">
        <v>5185</v>
      </c>
      <c r="H26" s="287" t="s">
        <v>5186</v>
      </c>
      <c r="I26" s="293" t="s">
        <v>5187</v>
      </c>
      <c r="J26" s="293" t="s">
        <v>5188</v>
      </c>
      <c r="K26" s="293" t="s">
        <v>5189</v>
      </c>
      <c r="L26" s="293" t="s">
        <v>2265</v>
      </c>
      <c r="M26" s="293" t="s">
        <v>5190</v>
      </c>
      <c r="N26" s="287"/>
      <c r="O26" s="287" t="s">
        <v>95</v>
      </c>
      <c r="P26" s="287"/>
      <c r="Q26" s="287"/>
      <c r="R26" s="287" t="s">
        <v>182</v>
      </c>
      <c r="S26" s="287" t="s">
        <v>1026</v>
      </c>
      <c r="T26" s="287" t="s">
        <v>4277</v>
      </c>
      <c r="U26" s="287" t="s">
        <v>4997</v>
      </c>
      <c r="V26" s="287" t="s">
        <v>5191</v>
      </c>
      <c r="W26" s="287" t="s">
        <v>95</v>
      </c>
      <c r="X26" s="287" t="s">
        <v>5191</v>
      </c>
      <c r="Y26" s="287" t="s">
        <v>95</v>
      </c>
      <c r="Z26" s="287" t="s">
        <v>5191</v>
      </c>
      <c r="AA26" s="287" t="s">
        <v>95</v>
      </c>
      <c r="AB26" s="287" t="s">
        <v>5192</v>
      </c>
      <c r="AC26" s="287" t="s">
        <v>3</v>
      </c>
      <c r="AD26" s="287" t="s">
        <v>5193</v>
      </c>
    </row>
    <row r="27" spans="1:30" s="19" customFormat="1" ht="213.75">
      <c r="A27" s="286" t="s">
        <v>4919</v>
      </c>
      <c r="B27" s="286" t="s">
        <v>4953</v>
      </c>
      <c r="C27" s="287" t="s">
        <v>5194</v>
      </c>
      <c r="D27" s="287" t="s">
        <v>5195</v>
      </c>
      <c r="E27" s="292" t="s">
        <v>5196</v>
      </c>
      <c r="F27" s="287" t="s">
        <v>5197</v>
      </c>
      <c r="G27" s="287" t="s">
        <v>5198</v>
      </c>
      <c r="H27" s="287" t="s">
        <v>5199</v>
      </c>
      <c r="I27" s="293" t="s">
        <v>5200</v>
      </c>
      <c r="J27" s="293" t="s">
        <v>5201</v>
      </c>
      <c r="K27" s="293" t="s">
        <v>5202</v>
      </c>
      <c r="L27" s="293" t="s">
        <v>5203</v>
      </c>
      <c r="M27" s="293" t="s">
        <v>5204</v>
      </c>
      <c r="N27" s="287" t="s">
        <v>95</v>
      </c>
      <c r="O27" s="287" t="s">
        <v>4929</v>
      </c>
      <c r="P27" s="287"/>
      <c r="Q27" s="287" t="s">
        <v>4929</v>
      </c>
      <c r="R27" s="287" t="s">
        <v>5205</v>
      </c>
      <c r="S27" s="287" t="s">
        <v>5206</v>
      </c>
      <c r="T27" s="287" t="s">
        <v>5207</v>
      </c>
      <c r="U27" s="287" t="s">
        <v>95</v>
      </c>
      <c r="V27" s="287" t="s">
        <v>5208</v>
      </c>
      <c r="W27" s="293" t="s">
        <v>95</v>
      </c>
      <c r="X27" s="293"/>
      <c r="Y27" s="293"/>
      <c r="Z27" s="293"/>
      <c r="AA27" s="293" t="s">
        <v>95</v>
      </c>
      <c r="AB27" s="293" t="s">
        <v>5209</v>
      </c>
      <c r="AC27" s="293" t="s">
        <v>4929</v>
      </c>
      <c r="AD27" s="293" t="s">
        <v>5012</v>
      </c>
    </row>
    <row r="28" spans="1:30" s="19" customFormat="1" ht="159.6" customHeight="1">
      <c r="A28" s="286" t="s">
        <v>4931</v>
      </c>
      <c r="B28" s="286" t="s">
        <v>4953</v>
      </c>
      <c r="C28" s="287" t="s">
        <v>5210</v>
      </c>
      <c r="D28" s="287" t="s">
        <v>5211</v>
      </c>
      <c r="E28" s="292" t="s">
        <v>5212</v>
      </c>
      <c r="F28" s="287" t="s">
        <v>5213</v>
      </c>
      <c r="G28" s="287" t="s">
        <v>5214</v>
      </c>
      <c r="H28" s="287" t="s">
        <v>5215</v>
      </c>
      <c r="I28" s="293" t="s">
        <v>5216</v>
      </c>
      <c r="J28" s="293" t="s">
        <v>5217</v>
      </c>
      <c r="K28" s="293" t="s">
        <v>5218</v>
      </c>
      <c r="L28" s="293" t="s">
        <v>5219</v>
      </c>
      <c r="M28" s="297" t="s">
        <v>5220</v>
      </c>
      <c r="N28" s="287"/>
      <c r="O28" s="287"/>
      <c r="P28" s="287"/>
      <c r="Q28" s="287"/>
      <c r="R28" s="287" t="s">
        <v>1027</v>
      </c>
      <c r="S28" s="293" t="s">
        <v>473</v>
      </c>
      <c r="T28" s="287"/>
      <c r="U28" s="287"/>
      <c r="V28" s="287"/>
      <c r="W28" s="293"/>
      <c r="X28" s="293"/>
      <c r="Y28" s="293"/>
      <c r="Z28" s="293"/>
      <c r="AA28" s="293"/>
      <c r="AB28" s="293"/>
      <c r="AC28" s="293"/>
      <c r="AD28" s="293" t="s">
        <v>5221</v>
      </c>
    </row>
    <row r="29" spans="1:30" s="19" customFormat="1" ht="142.5">
      <c r="A29" s="286" t="s">
        <v>4919</v>
      </c>
      <c r="B29" s="286" t="s">
        <v>761</v>
      </c>
      <c r="C29" s="287" t="s">
        <v>5222</v>
      </c>
      <c r="D29" s="287" t="s">
        <v>5223</v>
      </c>
      <c r="E29" s="292" t="s">
        <v>5224</v>
      </c>
      <c r="F29" s="287" t="s">
        <v>5225</v>
      </c>
      <c r="G29" s="287" t="s">
        <v>5226</v>
      </c>
      <c r="H29" s="287" t="s">
        <v>5227</v>
      </c>
      <c r="I29" s="293" t="s">
        <v>5228</v>
      </c>
      <c r="J29" s="293" t="s">
        <v>5229</v>
      </c>
      <c r="K29" s="293" t="s">
        <v>5230</v>
      </c>
      <c r="L29" s="293" t="s">
        <v>4985</v>
      </c>
      <c r="M29" s="293"/>
      <c r="N29" s="287" t="s">
        <v>95</v>
      </c>
      <c r="O29" s="287" t="s">
        <v>3</v>
      </c>
      <c r="P29" s="287"/>
      <c r="Q29" s="287"/>
      <c r="R29" s="287" t="s">
        <v>182</v>
      </c>
      <c r="S29" s="287" t="s">
        <v>5206</v>
      </c>
      <c r="T29" s="287" t="s">
        <v>5207</v>
      </c>
      <c r="U29" s="287" t="s">
        <v>4929</v>
      </c>
      <c r="V29" s="287" t="s">
        <v>5231</v>
      </c>
      <c r="W29" s="287" t="s">
        <v>95</v>
      </c>
      <c r="X29" s="287" t="s">
        <v>5231</v>
      </c>
      <c r="Y29" s="287"/>
      <c r="Z29" s="287"/>
      <c r="AA29" s="287" t="s">
        <v>95</v>
      </c>
      <c r="AB29" s="287" t="s">
        <v>5231</v>
      </c>
      <c r="AC29" s="287" t="s">
        <v>95</v>
      </c>
      <c r="AD29" s="287" t="s">
        <v>5232</v>
      </c>
    </row>
    <row r="30" spans="1:30" s="19" customFormat="1" ht="185.25">
      <c r="A30" s="286" t="s">
        <v>4931</v>
      </c>
      <c r="B30" s="286" t="s">
        <v>5001</v>
      </c>
      <c r="C30" s="287" t="s">
        <v>5233</v>
      </c>
      <c r="D30" s="287" t="s">
        <v>5234</v>
      </c>
      <c r="E30" s="292" t="s">
        <v>5235</v>
      </c>
      <c r="F30" s="287" t="s">
        <v>5236</v>
      </c>
      <c r="G30" s="287" t="s">
        <v>5237</v>
      </c>
      <c r="H30" s="287" t="s">
        <v>5238</v>
      </c>
      <c r="I30" s="293" t="s">
        <v>5239</v>
      </c>
      <c r="J30" s="293" t="s">
        <v>5240</v>
      </c>
      <c r="K30" s="293" t="s">
        <v>5241</v>
      </c>
      <c r="L30" s="287" t="s">
        <v>5242</v>
      </c>
      <c r="M30" s="287"/>
      <c r="N30" s="287" t="s">
        <v>95</v>
      </c>
      <c r="O30" s="287" t="s">
        <v>4929</v>
      </c>
      <c r="P30" s="287"/>
      <c r="Q30" s="287"/>
      <c r="R30" s="287" t="s">
        <v>1027</v>
      </c>
      <c r="S30" s="287" t="s">
        <v>461</v>
      </c>
      <c r="T30" s="287" t="s">
        <v>5243</v>
      </c>
      <c r="U30" s="287"/>
      <c r="V30" s="287"/>
      <c r="W30" s="287"/>
      <c r="X30" s="287"/>
      <c r="Y30" s="287"/>
      <c r="Z30" s="287"/>
      <c r="AA30" s="293"/>
      <c r="AB30" s="293"/>
      <c r="AC30" s="293" t="s">
        <v>95</v>
      </c>
      <c r="AD30" s="293" t="s">
        <v>5244</v>
      </c>
    </row>
    <row r="31" spans="1:30" s="19" customFormat="1" ht="392.25" customHeight="1">
      <c r="A31" s="286" t="s">
        <v>4919</v>
      </c>
      <c r="B31" s="286" t="s">
        <v>5001</v>
      </c>
      <c r="C31" s="287" t="s">
        <v>5245</v>
      </c>
      <c r="D31" s="287" t="s">
        <v>5246</v>
      </c>
      <c r="E31" s="292" t="s">
        <v>5247</v>
      </c>
      <c r="F31" s="287" t="s">
        <v>5248</v>
      </c>
      <c r="G31" s="287" t="s">
        <v>5249</v>
      </c>
      <c r="H31" s="287" t="s">
        <v>5250</v>
      </c>
      <c r="I31" s="293" t="s">
        <v>5251</v>
      </c>
      <c r="J31" s="293" t="s">
        <v>5252</v>
      </c>
      <c r="K31" s="296" t="s">
        <v>5253</v>
      </c>
      <c r="L31" s="287" t="s">
        <v>5254</v>
      </c>
      <c r="M31" s="287"/>
      <c r="N31" s="287"/>
      <c r="O31" s="287" t="s">
        <v>95</v>
      </c>
      <c r="P31" s="287"/>
      <c r="Q31" s="287" t="s">
        <v>95</v>
      </c>
      <c r="R31" s="287" t="s">
        <v>1025</v>
      </c>
      <c r="S31" s="287" t="s">
        <v>1026</v>
      </c>
      <c r="T31" s="287" t="s">
        <v>5255</v>
      </c>
      <c r="U31" s="287" t="s">
        <v>3</v>
      </c>
      <c r="V31" s="287" t="s">
        <v>5256</v>
      </c>
      <c r="W31" s="287" t="s">
        <v>5257</v>
      </c>
      <c r="X31" s="287" t="s">
        <v>5258</v>
      </c>
      <c r="Y31" s="287" t="s">
        <v>3</v>
      </c>
      <c r="Z31" s="287" t="s">
        <v>5259</v>
      </c>
      <c r="AA31" s="293" t="s">
        <v>606</v>
      </c>
      <c r="AB31" s="293" t="s">
        <v>5260</v>
      </c>
      <c r="AC31" s="293" t="s">
        <v>95</v>
      </c>
      <c r="AD31" s="293" t="s">
        <v>5261</v>
      </c>
    </row>
    <row r="32" spans="1:30" s="19" customFormat="1" ht="112.35" customHeight="1">
      <c r="A32" s="286" t="s">
        <v>4931</v>
      </c>
      <c r="B32" s="286" t="s">
        <v>761</v>
      </c>
      <c r="C32" s="287" t="s">
        <v>5262</v>
      </c>
      <c r="D32" s="287" t="s">
        <v>5263</v>
      </c>
      <c r="E32" s="292" t="s">
        <v>5264</v>
      </c>
      <c r="F32" s="287" t="s">
        <v>5265</v>
      </c>
      <c r="G32" s="287" t="s">
        <v>5266</v>
      </c>
      <c r="H32" s="287" t="s">
        <v>5267</v>
      </c>
      <c r="I32" s="293" t="s">
        <v>5268</v>
      </c>
      <c r="J32" s="293" t="s">
        <v>5269</v>
      </c>
      <c r="K32" s="293" t="s">
        <v>5270</v>
      </c>
      <c r="L32" s="287" t="s">
        <v>5271</v>
      </c>
      <c r="M32" s="293" t="s">
        <v>5272</v>
      </c>
      <c r="N32" s="287"/>
      <c r="O32" s="287"/>
      <c r="P32" s="287"/>
      <c r="Q32" s="287"/>
      <c r="R32" s="287" t="s">
        <v>223</v>
      </c>
      <c r="S32" s="287" t="s">
        <v>1241</v>
      </c>
      <c r="T32" s="287"/>
      <c r="U32" s="287"/>
      <c r="V32" s="287"/>
      <c r="W32" s="287"/>
      <c r="X32" s="287"/>
      <c r="Y32" s="287"/>
      <c r="Z32" s="287"/>
      <c r="AA32" s="287"/>
      <c r="AB32" s="287"/>
      <c r="AC32" s="287"/>
      <c r="AD32" s="287"/>
    </row>
    <row r="33" spans="1:30" s="19" customFormat="1" ht="112.35" customHeight="1">
      <c r="A33" s="286" t="s">
        <v>4919</v>
      </c>
      <c r="B33" s="286" t="s">
        <v>982</v>
      </c>
      <c r="C33" s="287" t="s">
        <v>5273</v>
      </c>
      <c r="D33" s="287" t="s">
        <v>5274</v>
      </c>
      <c r="E33" s="292" t="s">
        <v>5275</v>
      </c>
      <c r="F33" s="287" t="s">
        <v>5276</v>
      </c>
      <c r="G33" s="287" t="s">
        <v>5277</v>
      </c>
      <c r="H33" s="287" t="s">
        <v>5278</v>
      </c>
      <c r="I33" s="293" t="s">
        <v>5279</v>
      </c>
      <c r="J33" s="293" t="s">
        <v>5280</v>
      </c>
      <c r="K33" s="293" t="s">
        <v>5281</v>
      </c>
      <c r="L33" s="293" t="s">
        <v>5282</v>
      </c>
      <c r="M33" s="293" t="s">
        <v>5283</v>
      </c>
      <c r="N33" s="293"/>
      <c r="O33" s="293"/>
      <c r="P33" s="287"/>
      <c r="Q33" s="287"/>
      <c r="R33" s="287" t="s">
        <v>5011</v>
      </c>
      <c r="S33" s="287" t="s">
        <v>98</v>
      </c>
      <c r="T33" s="287"/>
      <c r="U33" s="287"/>
      <c r="V33" s="287"/>
      <c r="W33" s="287"/>
      <c r="X33" s="287"/>
      <c r="Y33" s="287"/>
      <c r="Z33" s="287"/>
      <c r="AA33" s="287"/>
      <c r="AB33" s="287"/>
      <c r="AC33" s="287" t="s">
        <v>4965</v>
      </c>
      <c r="AD33" s="287" t="s">
        <v>5284</v>
      </c>
    </row>
    <row r="34" spans="1:30" s="19" customFormat="1" ht="138.6" customHeight="1">
      <c r="A34" s="286" t="s">
        <v>4931</v>
      </c>
      <c r="B34" s="286" t="s">
        <v>5001</v>
      </c>
      <c r="C34" s="287" t="s">
        <v>5285</v>
      </c>
      <c r="D34" s="287" t="s">
        <v>5286</v>
      </c>
      <c r="E34" s="292" t="s">
        <v>5287</v>
      </c>
      <c r="F34" s="287" t="s">
        <v>5288</v>
      </c>
      <c r="G34" s="287" t="s">
        <v>5289</v>
      </c>
      <c r="H34" s="287" t="s">
        <v>5290</v>
      </c>
      <c r="I34" s="293" t="s">
        <v>5291</v>
      </c>
      <c r="J34" s="287" t="s">
        <v>5292</v>
      </c>
      <c r="K34" s="293" t="s">
        <v>5293</v>
      </c>
      <c r="L34" s="287" t="s">
        <v>5294</v>
      </c>
      <c r="M34" s="287"/>
      <c r="N34" s="287" t="s">
        <v>9</v>
      </c>
      <c r="O34" s="287" t="s">
        <v>9</v>
      </c>
      <c r="P34" s="287"/>
      <c r="Q34" s="287"/>
      <c r="R34" s="287" t="s">
        <v>223</v>
      </c>
      <c r="S34" s="287" t="s">
        <v>98</v>
      </c>
      <c r="T34" s="287" t="s">
        <v>4277</v>
      </c>
      <c r="U34" s="287" t="s">
        <v>95</v>
      </c>
      <c r="V34" s="287" t="s">
        <v>5295</v>
      </c>
      <c r="W34" s="287" t="s">
        <v>95</v>
      </c>
      <c r="X34" s="287" t="s">
        <v>5296</v>
      </c>
      <c r="Y34" s="287" t="s">
        <v>95</v>
      </c>
      <c r="Z34" s="287" t="s">
        <v>5296</v>
      </c>
      <c r="AA34" s="287" t="s">
        <v>9</v>
      </c>
      <c r="AB34" s="287" t="s">
        <v>5297</v>
      </c>
      <c r="AC34" s="287" t="s">
        <v>5032</v>
      </c>
      <c r="AD34" s="287" t="s">
        <v>5298</v>
      </c>
    </row>
    <row r="35" spans="1:30" s="116" customFormat="1" ht="198.75" customHeight="1">
      <c r="A35" s="286" t="s">
        <v>4919</v>
      </c>
      <c r="B35" s="288" t="s">
        <v>957</v>
      </c>
      <c r="C35" s="293" t="s">
        <v>5299</v>
      </c>
      <c r="D35" s="293" t="s">
        <v>5300</v>
      </c>
      <c r="E35" s="295" t="s">
        <v>5301</v>
      </c>
      <c r="F35" s="293" t="s">
        <v>5302</v>
      </c>
      <c r="G35" s="293" t="s">
        <v>5303</v>
      </c>
      <c r="H35" s="293" t="s">
        <v>5304</v>
      </c>
      <c r="I35" s="293" t="s">
        <v>5305</v>
      </c>
      <c r="J35" s="293" t="s">
        <v>5051</v>
      </c>
      <c r="K35" s="293" t="s">
        <v>5306</v>
      </c>
      <c r="L35" s="293" t="s">
        <v>5307</v>
      </c>
      <c r="M35" s="293" t="s">
        <v>5308</v>
      </c>
      <c r="N35" s="293"/>
      <c r="O35" s="293"/>
      <c r="P35" s="293"/>
      <c r="Q35" s="293"/>
      <c r="R35" s="293" t="s">
        <v>1027</v>
      </c>
      <c r="S35" s="293" t="s">
        <v>473</v>
      </c>
      <c r="T35" s="293"/>
      <c r="U35" s="293" t="s">
        <v>95</v>
      </c>
      <c r="V35" s="293" t="s">
        <v>5309</v>
      </c>
      <c r="W35" s="293" t="s">
        <v>95</v>
      </c>
      <c r="X35" s="293" t="s">
        <v>5310</v>
      </c>
      <c r="Y35" s="293" t="s">
        <v>95</v>
      </c>
      <c r="Z35" s="293" t="s">
        <v>5310</v>
      </c>
      <c r="AA35" s="293"/>
      <c r="AB35" s="293"/>
      <c r="AC35" s="293" t="s">
        <v>95</v>
      </c>
      <c r="AD35" s="287" t="s">
        <v>5311</v>
      </c>
    </row>
    <row r="36" spans="1:30" s="162" customFormat="1" ht="112.35" customHeight="1">
      <c r="A36" s="286" t="s">
        <v>4931</v>
      </c>
      <c r="B36" s="235" t="s">
        <v>5312</v>
      </c>
      <c r="C36" s="239" t="s">
        <v>5313</v>
      </c>
      <c r="D36" s="239" t="s">
        <v>5314</v>
      </c>
      <c r="E36" s="298" t="s">
        <v>5315</v>
      </c>
      <c r="F36" s="239" t="s">
        <v>5316</v>
      </c>
      <c r="G36" s="239" t="s">
        <v>5317</v>
      </c>
      <c r="H36" s="239" t="s">
        <v>5318</v>
      </c>
      <c r="I36" s="239" t="s">
        <v>5319</v>
      </c>
      <c r="J36" s="239" t="s">
        <v>5320</v>
      </c>
      <c r="K36" s="239" t="s">
        <v>5321</v>
      </c>
      <c r="L36" s="239" t="s">
        <v>112</v>
      </c>
      <c r="M36" s="239"/>
      <c r="N36" s="239"/>
      <c r="O36" s="239"/>
      <c r="P36" s="239"/>
      <c r="Q36" s="239"/>
      <c r="R36" s="293" t="s">
        <v>1027</v>
      </c>
      <c r="S36" s="239" t="s">
        <v>3034</v>
      </c>
      <c r="T36" s="239"/>
      <c r="U36" s="239" t="s">
        <v>95</v>
      </c>
      <c r="V36" s="239" t="s">
        <v>5322</v>
      </c>
      <c r="W36" s="239"/>
      <c r="X36" s="239"/>
      <c r="Y36" s="239"/>
      <c r="Z36" s="239"/>
      <c r="AA36" s="239"/>
      <c r="AB36" s="239"/>
      <c r="AC36" s="239" t="s">
        <v>95</v>
      </c>
      <c r="AD36" s="239" t="s">
        <v>5323</v>
      </c>
    </row>
    <row r="37" spans="1:30" s="162" customFormat="1" ht="112.35" customHeight="1">
      <c r="A37" s="286" t="s">
        <v>4919</v>
      </c>
      <c r="B37" s="288" t="s">
        <v>4953</v>
      </c>
      <c r="C37" s="239" t="s">
        <v>5324</v>
      </c>
      <c r="D37" s="239" t="s">
        <v>5325</v>
      </c>
      <c r="E37" s="298" t="s">
        <v>5326</v>
      </c>
      <c r="F37" s="239" t="s">
        <v>5327</v>
      </c>
      <c r="G37" s="239" t="s">
        <v>5328</v>
      </c>
      <c r="H37" s="239" t="s">
        <v>5329</v>
      </c>
      <c r="I37" s="239" t="s">
        <v>5330</v>
      </c>
      <c r="J37" s="294" t="s">
        <v>5331</v>
      </c>
      <c r="K37" s="239" t="s">
        <v>5321</v>
      </c>
      <c r="L37" s="239" t="s">
        <v>112</v>
      </c>
      <c r="M37" s="239"/>
      <c r="N37" s="239"/>
      <c r="O37" s="239"/>
      <c r="P37" s="239"/>
      <c r="Q37" s="239"/>
      <c r="R37" s="293" t="s">
        <v>1027</v>
      </c>
      <c r="S37" s="239" t="s">
        <v>3034</v>
      </c>
      <c r="T37" s="239"/>
      <c r="U37" s="239" t="s">
        <v>95</v>
      </c>
      <c r="V37" s="239" t="s">
        <v>5332</v>
      </c>
      <c r="W37" s="239"/>
      <c r="X37" s="239"/>
      <c r="Y37" s="239"/>
      <c r="Z37" s="239"/>
      <c r="AA37" s="239"/>
      <c r="AB37" s="239"/>
      <c r="AC37" s="239" t="s">
        <v>95</v>
      </c>
      <c r="AD37" s="239" t="s">
        <v>5333</v>
      </c>
    </row>
    <row r="38" spans="1:30" s="162" customFormat="1" ht="112.35" customHeight="1">
      <c r="A38" s="286" t="s">
        <v>4931</v>
      </c>
      <c r="B38" s="288" t="s">
        <v>4953</v>
      </c>
      <c r="C38" s="239" t="s">
        <v>5334</v>
      </c>
      <c r="D38" s="239" t="s">
        <v>5335</v>
      </c>
      <c r="E38" s="298" t="s">
        <v>5336</v>
      </c>
      <c r="F38" s="239" t="s">
        <v>5337</v>
      </c>
      <c r="G38" s="239" t="s">
        <v>5338</v>
      </c>
      <c r="H38" s="239" t="s">
        <v>5339</v>
      </c>
      <c r="I38" s="239" t="s">
        <v>5340</v>
      </c>
      <c r="J38" s="299" t="s">
        <v>5341</v>
      </c>
      <c r="K38" s="239" t="s">
        <v>5321</v>
      </c>
      <c r="L38" s="239" t="s">
        <v>112</v>
      </c>
      <c r="M38" s="239"/>
      <c r="N38" s="239"/>
      <c r="O38" s="239"/>
      <c r="P38" s="239"/>
      <c r="Q38" s="239"/>
      <c r="R38" s="293" t="s">
        <v>1027</v>
      </c>
      <c r="S38" s="239" t="s">
        <v>3034</v>
      </c>
      <c r="T38" s="239"/>
      <c r="U38" s="239" t="s">
        <v>95</v>
      </c>
      <c r="V38" s="239" t="s">
        <v>5342</v>
      </c>
      <c r="W38" s="239"/>
      <c r="X38" s="239"/>
      <c r="Y38" s="239"/>
      <c r="Z38" s="239"/>
      <c r="AA38" s="239"/>
      <c r="AB38" s="239"/>
      <c r="AC38" s="239" t="s">
        <v>95</v>
      </c>
      <c r="AD38" s="239" t="s">
        <v>5343</v>
      </c>
    </row>
    <row r="39" spans="1:30" s="162" customFormat="1" ht="112.35" customHeight="1">
      <c r="A39" s="286" t="s">
        <v>4919</v>
      </c>
      <c r="B39" s="288" t="s">
        <v>761</v>
      </c>
      <c r="C39" s="239" t="s">
        <v>5344</v>
      </c>
      <c r="D39" s="239" t="s">
        <v>5345</v>
      </c>
      <c r="E39" s="298" t="s">
        <v>5346</v>
      </c>
      <c r="F39" s="239" t="s">
        <v>5347</v>
      </c>
      <c r="G39" s="239" t="s">
        <v>5348</v>
      </c>
      <c r="H39" s="239" t="s">
        <v>5349</v>
      </c>
      <c r="I39" s="239" t="s">
        <v>5350</v>
      </c>
      <c r="J39" s="299" t="s">
        <v>5351</v>
      </c>
      <c r="K39" s="239" t="s">
        <v>5352</v>
      </c>
      <c r="L39" s="239" t="s">
        <v>112</v>
      </c>
      <c r="M39" s="239"/>
      <c r="N39" s="239"/>
      <c r="O39" s="239"/>
      <c r="P39" s="239"/>
      <c r="Q39" s="239"/>
      <c r="R39" s="293" t="s">
        <v>1027</v>
      </c>
      <c r="S39" s="239" t="s">
        <v>3034</v>
      </c>
      <c r="T39" s="239"/>
      <c r="U39" s="239" t="s">
        <v>95</v>
      </c>
      <c r="V39" s="239" t="s">
        <v>5353</v>
      </c>
      <c r="W39" s="239"/>
      <c r="X39" s="239"/>
      <c r="Y39" s="239"/>
      <c r="Z39" s="239"/>
      <c r="AA39" s="239"/>
      <c r="AB39" s="239"/>
      <c r="AC39" s="239" t="s">
        <v>95</v>
      </c>
      <c r="AD39" s="239" t="s">
        <v>5354</v>
      </c>
    </row>
    <row r="40" spans="1:30" s="162" customFormat="1" ht="112.35" customHeight="1">
      <c r="A40" s="286" t="s">
        <v>4931</v>
      </c>
      <c r="B40" s="235" t="s">
        <v>5312</v>
      </c>
      <c r="C40" s="239" t="s">
        <v>5355</v>
      </c>
      <c r="D40" s="239" t="s">
        <v>5356</v>
      </c>
      <c r="E40" s="298" t="s">
        <v>5357</v>
      </c>
      <c r="F40" s="239" t="s">
        <v>5358</v>
      </c>
      <c r="G40" s="239" t="s">
        <v>5359</v>
      </c>
      <c r="H40" s="239" t="s">
        <v>5360</v>
      </c>
      <c r="I40" s="239" t="s">
        <v>5361</v>
      </c>
      <c r="J40" s="239" t="s">
        <v>5362</v>
      </c>
      <c r="K40" s="239" t="s">
        <v>5352</v>
      </c>
      <c r="L40" s="239" t="s">
        <v>112</v>
      </c>
      <c r="M40" s="239"/>
      <c r="N40" s="239"/>
      <c r="O40" s="239"/>
      <c r="P40" s="239"/>
      <c r="Q40" s="239"/>
      <c r="R40" s="293" t="s">
        <v>1027</v>
      </c>
      <c r="S40" s="239" t="s">
        <v>3034</v>
      </c>
      <c r="T40" s="239"/>
      <c r="U40" s="239" t="s">
        <v>95</v>
      </c>
      <c r="V40" s="239" t="s">
        <v>5363</v>
      </c>
      <c r="W40" s="239"/>
      <c r="X40" s="239"/>
      <c r="Y40" s="239"/>
      <c r="Z40" s="239"/>
      <c r="AA40" s="239"/>
      <c r="AB40" s="239"/>
      <c r="AC40" s="239" t="s">
        <v>95</v>
      </c>
      <c r="AD40" s="239" t="s">
        <v>5364</v>
      </c>
    </row>
    <row r="41" spans="1:30" s="162" customFormat="1" ht="112.35" customHeight="1">
      <c r="A41" s="286" t="s">
        <v>4919</v>
      </c>
      <c r="B41" s="288" t="s">
        <v>807</v>
      </c>
      <c r="C41" s="239" t="s">
        <v>5365</v>
      </c>
      <c r="D41" s="239" t="s">
        <v>5366</v>
      </c>
      <c r="E41" s="298" t="s">
        <v>5367</v>
      </c>
      <c r="F41" s="239" t="s">
        <v>5368</v>
      </c>
      <c r="G41" s="239" t="s">
        <v>5369</v>
      </c>
      <c r="H41" s="239" t="s">
        <v>5370</v>
      </c>
      <c r="I41" s="239" t="s">
        <v>5361</v>
      </c>
      <c r="J41" s="11" t="s">
        <v>5371</v>
      </c>
      <c r="K41" s="239" t="s">
        <v>5372</v>
      </c>
      <c r="L41" s="239" t="s">
        <v>112</v>
      </c>
      <c r="M41" s="239"/>
      <c r="N41" s="239"/>
      <c r="O41" s="239"/>
      <c r="P41" s="239"/>
      <c r="Q41" s="239"/>
      <c r="R41" s="293" t="s">
        <v>1027</v>
      </c>
      <c r="S41" s="239" t="s">
        <v>3034</v>
      </c>
      <c r="T41" s="239"/>
      <c r="U41" s="239" t="s">
        <v>95</v>
      </c>
      <c r="V41" s="239" t="s">
        <v>5373</v>
      </c>
      <c r="W41" s="239"/>
      <c r="X41" s="239"/>
      <c r="Y41" s="239"/>
      <c r="Z41" s="239"/>
      <c r="AA41" s="239"/>
      <c r="AB41" s="239"/>
      <c r="AC41" s="239" t="s">
        <v>95</v>
      </c>
      <c r="AD41" s="239" t="s">
        <v>5374</v>
      </c>
    </row>
    <row r="42" spans="1:30" s="162" customFormat="1" ht="112.35" customHeight="1">
      <c r="A42" s="286" t="s">
        <v>4931</v>
      </c>
      <c r="B42" s="288" t="s">
        <v>761</v>
      </c>
      <c r="C42" s="239" t="s">
        <v>5375</v>
      </c>
      <c r="D42" s="239" t="s">
        <v>5376</v>
      </c>
      <c r="E42" s="298" t="s">
        <v>5377</v>
      </c>
      <c r="F42" s="239" t="s">
        <v>5378</v>
      </c>
      <c r="G42" s="239" t="s">
        <v>5379</v>
      </c>
      <c r="H42" s="239" t="s">
        <v>5380</v>
      </c>
      <c r="I42" s="239" t="s">
        <v>5381</v>
      </c>
      <c r="J42" s="239" t="s">
        <v>5382</v>
      </c>
      <c r="K42" s="239" t="s">
        <v>5383</v>
      </c>
      <c r="L42" s="239" t="s">
        <v>5384</v>
      </c>
      <c r="M42" s="239" t="s">
        <v>5385</v>
      </c>
      <c r="N42" s="239"/>
      <c r="O42" s="239"/>
      <c r="P42" s="239"/>
      <c r="Q42" s="239"/>
      <c r="R42" s="293" t="s">
        <v>1027</v>
      </c>
      <c r="S42" s="239" t="s">
        <v>3034</v>
      </c>
      <c r="T42" s="239"/>
      <c r="U42" s="239"/>
      <c r="V42" s="239"/>
      <c r="W42" s="239"/>
      <c r="X42" s="239"/>
      <c r="Y42" s="239"/>
      <c r="Z42" s="239"/>
      <c r="AA42" s="239"/>
      <c r="AB42" s="239"/>
      <c r="AC42" s="239" t="s">
        <v>95</v>
      </c>
      <c r="AD42" s="239"/>
    </row>
    <row r="43" spans="1:30" s="162" customFormat="1" ht="112.35" customHeight="1">
      <c r="A43" s="286" t="s">
        <v>4919</v>
      </c>
      <c r="B43" s="235" t="s">
        <v>5386</v>
      </c>
      <c r="C43" s="239" t="s">
        <v>5387</v>
      </c>
      <c r="D43" s="239" t="s">
        <v>5388</v>
      </c>
      <c r="E43" s="298" t="s">
        <v>5389</v>
      </c>
      <c r="F43" s="239" t="s">
        <v>5390</v>
      </c>
      <c r="G43" s="239" t="s">
        <v>5391</v>
      </c>
      <c r="H43" s="239" t="s">
        <v>5392</v>
      </c>
      <c r="I43" s="239" t="s">
        <v>5393</v>
      </c>
      <c r="J43" s="239" t="s">
        <v>5394</v>
      </c>
      <c r="K43" s="239" t="s">
        <v>5395</v>
      </c>
      <c r="L43" s="239" t="s">
        <v>5394</v>
      </c>
      <c r="M43" s="239" t="s">
        <v>5394</v>
      </c>
      <c r="N43" s="239"/>
      <c r="O43" s="239"/>
      <c r="P43" s="239"/>
      <c r="Q43" s="239"/>
      <c r="R43" s="293" t="s">
        <v>1027</v>
      </c>
      <c r="S43" s="239" t="s">
        <v>3034</v>
      </c>
      <c r="T43" s="239"/>
      <c r="U43" s="239"/>
      <c r="V43" s="239"/>
      <c r="W43" s="239"/>
      <c r="X43" s="239"/>
      <c r="Y43" s="239"/>
      <c r="Z43" s="239"/>
      <c r="AA43" s="239"/>
      <c r="AB43" s="239"/>
      <c r="AC43" s="239" t="s">
        <v>95</v>
      </c>
      <c r="AD43" s="239" t="s">
        <v>5396</v>
      </c>
    </row>
    <row r="44" spans="1:30" s="162" customFormat="1" ht="112.35" customHeight="1">
      <c r="A44" s="286" t="s">
        <v>4931</v>
      </c>
      <c r="B44" s="235" t="s">
        <v>5397</v>
      </c>
      <c r="C44" s="239" t="s">
        <v>5398</v>
      </c>
      <c r="D44" s="239" t="s">
        <v>5399</v>
      </c>
      <c r="E44" s="298" t="s">
        <v>5400</v>
      </c>
      <c r="F44" s="239" t="s">
        <v>5401</v>
      </c>
      <c r="G44" s="239" t="s">
        <v>5402</v>
      </c>
      <c r="H44" s="239" t="s">
        <v>5403</v>
      </c>
      <c r="I44" s="239" t="s">
        <v>5404</v>
      </c>
      <c r="J44" s="239" t="s">
        <v>5405</v>
      </c>
      <c r="K44" s="239" t="s">
        <v>5406</v>
      </c>
      <c r="L44" s="239" t="s">
        <v>5394</v>
      </c>
      <c r="M44" s="239" t="s">
        <v>5394</v>
      </c>
      <c r="N44" s="239"/>
      <c r="O44" s="239"/>
      <c r="P44" s="239"/>
      <c r="Q44" s="239"/>
      <c r="R44" s="293" t="s">
        <v>1027</v>
      </c>
      <c r="S44" s="239" t="s">
        <v>3034</v>
      </c>
      <c r="T44" s="239"/>
      <c r="U44" s="239"/>
      <c r="V44" s="239"/>
      <c r="W44" s="239"/>
      <c r="X44" s="239"/>
      <c r="Y44" s="239" t="s">
        <v>95</v>
      </c>
      <c r="Z44" s="239" t="s">
        <v>5407</v>
      </c>
      <c r="AA44" s="239"/>
      <c r="AB44" s="239"/>
      <c r="AC44" s="239"/>
      <c r="AD44" s="239"/>
    </row>
    <row r="45" spans="1:30" s="162" customFormat="1" ht="112.35" customHeight="1">
      <c r="A45" s="286" t="s">
        <v>4919</v>
      </c>
      <c r="B45" s="288" t="s">
        <v>807</v>
      </c>
      <c r="C45" s="239" t="s">
        <v>5408</v>
      </c>
      <c r="D45" s="239" t="s">
        <v>5409</v>
      </c>
      <c r="E45" s="298" t="s">
        <v>5410</v>
      </c>
      <c r="F45" s="239" t="s">
        <v>5411</v>
      </c>
      <c r="G45" s="239" t="s">
        <v>5412</v>
      </c>
      <c r="H45" s="239" t="s">
        <v>5413</v>
      </c>
      <c r="I45" s="239" t="s">
        <v>5414</v>
      </c>
      <c r="J45" s="239" t="s">
        <v>5415</v>
      </c>
      <c r="K45" s="239" t="s">
        <v>5416</v>
      </c>
      <c r="L45" s="239" t="s">
        <v>141</v>
      </c>
      <c r="M45" s="239" t="s">
        <v>5417</v>
      </c>
      <c r="N45" s="239"/>
      <c r="O45" s="239"/>
      <c r="P45" s="239"/>
      <c r="Q45" s="239"/>
      <c r="R45" s="293" t="s">
        <v>1027</v>
      </c>
      <c r="S45" s="239" t="s">
        <v>473</v>
      </c>
      <c r="T45" s="239" t="s">
        <v>5418</v>
      </c>
      <c r="U45" s="239"/>
      <c r="V45" s="239"/>
      <c r="W45" s="239"/>
      <c r="X45" s="239"/>
      <c r="Y45" s="239"/>
      <c r="Z45" s="239"/>
      <c r="AA45" s="239"/>
      <c r="AB45" s="239"/>
      <c r="AC45" s="239"/>
      <c r="AD45" s="239"/>
    </row>
    <row r="46" spans="1:30" s="162" customFormat="1" ht="112.35" customHeight="1">
      <c r="A46" s="286" t="s">
        <v>4931</v>
      </c>
      <c r="B46" s="235" t="s">
        <v>5397</v>
      </c>
      <c r="C46" s="239" t="s">
        <v>5419</v>
      </c>
      <c r="D46" s="239" t="s">
        <v>5420</v>
      </c>
      <c r="E46" s="298" t="s">
        <v>5421</v>
      </c>
      <c r="F46" s="239" t="s">
        <v>5422</v>
      </c>
      <c r="G46" s="239" t="s">
        <v>5423</v>
      </c>
      <c r="H46" s="239" t="s">
        <v>5424</v>
      </c>
      <c r="I46" s="239" t="s">
        <v>5425</v>
      </c>
      <c r="J46" s="239" t="s">
        <v>5426</v>
      </c>
      <c r="K46" s="239" t="s">
        <v>5427</v>
      </c>
      <c r="L46" s="239" t="s">
        <v>5428</v>
      </c>
      <c r="M46" s="239" t="s">
        <v>5429</v>
      </c>
      <c r="N46" s="239"/>
      <c r="O46" s="239"/>
      <c r="P46" s="239"/>
      <c r="Q46" s="239"/>
      <c r="R46" s="293" t="s">
        <v>1027</v>
      </c>
      <c r="S46" s="239" t="s">
        <v>3034</v>
      </c>
      <c r="T46" s="239"/>
      <c r="U46" s="239"/>
      <c r="V46" s="239"/>
      <c r="W46" s="239"/>
      <c r="X46" s="239"/>
      <c r="Y46" s="239"/>
      <c r="Z46" s="239"/>
      <c r="AA46" s="239"/>
      <c r="AB46" s="239"/>
      <c r="AC46" s="239" t="s">
        <v>95</v>
      </c>
      <c r="AD46" s="239" t="s">
        <v>5430</v>
      </c>
    </row>
    <row r="47" spans="1:30" s="162" customFormat="1" ht="112.35" customHeight="1">
      <c r="A47" s="286" t="s">
        <v>4919</v>
      </c>
      <c r="B47" s="288" t="s">
        <v>761</v>
      </c>
      <c r="C47" s="239" t="s">
        <v>5431</v>
      </c>
      <c r="D47" s="239" t="s">
        <v>5432</v>
      </c>
      <c r="E47" s="298" t="s">
        <v>5433</v>
      </c>
      <c r="F47" s="239" t="s">
        <v>5434</v>
      </c>
      <c r="G47" s="239" t="s">
        <v>5435</v>
      </c>
      <c r="H47" s="239" t="s">
        <v>5436</v>
      </c>
      <c r="I47" s="239" t="s">
        <v>5437</v>
      </c>
      <c r="J47" s="239" t="s">
        <v>5438</v>
      </c>
      <c r="K47" s="239" t="s">
        <v>5439</v>
      </c>
      <c r="L47" s="239" t="s">
        <v>2061</v>
      </c>
      <c r="M47" s="239" t="s">
        <v>2061</v>
      </c>
      <c r="N47" s="239"/>
      <c r="O47" s="239"/>
      <c r="P47" s="239"/>
      <c r="Q47" s="239"/>
      <c r="R47" s="239" t="s">
        <v>223</v>
      </c>
      <c r="S47" s="239" t="s">
        <v>473</v>
      </c>
      <c r="T47" s="239"/>
      <c r="U47" s="239"/>
      <c r="V47" s="239"/>
      <c r="W47" s="239"/>
      <c r="X47" s="239"/>
      <c r="Y47" s="239"/>
      <c r="Z47" s="239"/>
      <c r="AA47" s="239"/>
      <c r="AB47" s="239"/>
      <c r="AC47" s="239" t="s">
        <v>95</v>
      </c>
      <c r="AD47" s="239" t="s">
        <v>5440</v>
      </c>
    </row>
    <row r="48" spans="1:30" s="162" customFormat="1" ht="112.35" customHeight="1">
      <c r="A48" s="286" t="s">
        <v>4931</v>
      </c>
      <c r="B48" s="288" t="s">
        <v>807</v>
      </c>
      <c r="C48" s="239" t="s">
        <v>5441</v>
      </c>
      <c r="D48" s="239" t="s">
        <v>5442</v>
      </c>
      <c r="E48" s="298" t="s">
        <v>5443</v>
      </c>
      <c r="F48" s="239" t="s">
        <v>5444</v>
      </c>
      <c r="G48" s="239" t="s">
        <v>5445</v>
      </c>
      <c r="H48" s="239" t="s">
        <v>5446</v>
      </c>
      <c r="I48" s="239" t="s">
        <v>5447</v>
      </c>
      <c r="J48" s="239" t="s">
        <v>5448</v>
      </c>
      <c r="K48" s="239" t="s">
        <v>5449</v>
      </c>
      <c r="L48" s="239" t="s">
        <v>5450</v>
      </c>
      <c r="M48" s="239" t="s">
        <v>5451</v>
      </c>
      <c r="N48" s="239"/>
      <c r="O48" s="239"/>
      <c r="P48" s="239"/>
      <c r="Q48" s="239"/>
      <c r="R48" s="239" t="s">
        <v>223</v>
      </c>
      <c r="S48" s="239" t="s">
        <v>3034</v>
      </c>
      <c r="T48" s="239"/>
      <c r="U48" s="239"/>
      <c r="V48" s="239"/>
      <c r="W48" s="239"/>
      <c r="X48" s="239"/>
      <c r="Y48" s="239"/>
      <c r="Z48" s="239"/>
      <c r="AA48" s="239"/>
      <c r="AB48" s="239"/>
      <c r="AC48" s="239" t="s">
        <v>95</v>
      </c>
      <c r="AD48" s="239" t="s">
        <v>5452</v>
      </c>
    </row>
    <row r="49" spans="1:30" s="162" customFormat="1" ht="112.35" customHeight="1">
      <c r="A49" s="286" t="s">
        <v>4919</v>
      </c>
      <c r="B49" s="288" t="s">
        <v>761</v>
      </c>
      <c r="C49" s="239" t="s">
        <v>5453</v>
      </c>
      <c r="D49" s="239" t="s">
        <v>5454</v>
      </c>
      <c r="E49" s="298" t="s">
        <v>5346</v>
      </c>
      <c r="F49" s="239" t="s">
        <v>5455</v>
      </c>
      <c r="G49" s="239" t="s">
        <v>5456</v>
      </c>
      <c r="H49" s="239" t="s">
        <v>5457</v>
      </c>
      <c r="I49" s="239" t="s">
        <v>5458</v>
      </c>
      <c r="J49" s="239"/>
      <c r="K49" s="239" t="s">
        <v>5459</v>
      </c>
      <c r="L49" s="239" t="s">
        <v>5460</v>
      </c>
      <c r="M49" s="239"/>
      <c r="N49" s="239"/>
      <c r="O49" s="239"/>
      <c r="P49" s="239"/>
      <c r="Q49" s="239"/>
      <c r="R49" s="239" t="s">
        <v>223</v>
      </c>
      <c r="S49" s="239" t="s">
        <v>473</v>
      </c>
      <c r="T49" s="239"/>
      <c r="U49" s="239"/>
      <c r="V49" s="239"/>
      <c r="W49" s="239"/>
      <c r="X49" s="239"/>
      <c r="Y49" s="239"/>
      <c r="Z49" s="239"/>
      <c r="AA49" s="239"/>
      <c r="AB49" s="239"/>
      <c r="AC49" s="239"/>
      <c r="AD49" s="239"/>
    </row>
    <row r="50" spans="1:30" s="162" customFormat="1" ht="112.35" customHeight="1">
      <c r="A50" s="286" t="s">
        <v>4931</v>
      </c>
      <c r="B50" s="288" t="s">
        <v>761</v>
      </c>
      <c r="C50" s="239" t="s">
        <v>5461</v>
      </c>
      <c r="D50" s="239" t="s">
        <v>5462</v>
      </c>
      <c r="E50" s="298" t="s">
        <v>5463</v>
      </c>
      <c r="F50" s="239" t="s">
        <v>5464</v>
      </c>
      <c r="G50" s="239" t="s">
        <v>5465</v>
      </c>
      <c r="H50" s="239" t="s">
        <v>5466</v>
      </c>
      <c r="I50" s="239" t="s">
        <v>5467</v>
      </c>
      <c r="J50" s="239"/>
      <c r="K50" s="239" t="s">
        <v>5468</v>
      </c>
      <c r="L50" s="239"/>
      <c r="M50" s="239"/>
      <c r="N50" s="239"/>
      <c r="O50" s="239"/>
      <c r="P50" s="239"/>
      <c r="Q50" s="239"/>
      <c r="R50" s="239" t="s">
        <v>223</v>
      </c>
      <c r="S50" s="239" t="s">
        <v>473</v>
      </c>
      <c r="T50" s="239"/>
      <c r="U50" s="239"/>
      <c r="V50" s="239"/>
      <c r="W50" s="239"/>
      <c r="X50" s="239"/>
      <c r="Y50" s="239"/>
      <c r="Z50" s="239"/>
      <c r="AA50" s="239"/>
      <c r="AB50" s="239"/>
      <c r="AC50" s="239"/>
      <c r="AD50" s="239"/>
    </row>
    <row r="51" spans="1:30" s="162" customFormat="1" ht="112.35" customHeight="1">
      <c r="A51" s="286" t="s">
        <v>4919</v>
      </c>
      <c r="B51" s="288" t="s">
        <v>761</v>
      </c>
      <c r="C51" s="239" t="s">
        <v>5469</v>
      </c>
      <c r="D51" s="239" t="s">
        <v>5470</v>
      </c>
      <c r="E51" s="298" t="s">
        <v>5471</v>
      </c>
      <c r="F51" s="239" t="s">
        <v>5472</v>
      </c>
      <c r="G51" s="239" t="s">
        <v>5473</v>
      </c>
      <c r="H51" s="239" t="s">
        <v>5474</v>
      </c>
      <c r="I51" s="239" t="s">
        <v>5475</v>
      </c>
      <c r="J51" s="239" t="s">
        <v>5476</v>
      </c>
      <c r="K51" s="239" t="s">
        <v>5477</v>
      </c>
      <c r="L51" s="239" t="s">
        <v>5478</v>
      </c>
      <c r="M51" s="239" t="s">
        <v>5479</v>
      </c>
      <c r="N51" s="239"/>
      <c r="O51" s="239"/>
      <c r="P51" s="239"/>
      <c r="Q51" s="239"/>
      <c r="R51" s="239" t="s">
        <v>223</v>
      </c>
      <c r="S51" s="239" t="s">
        <v>473</v>
      </c>
      <c r="T51" s="239"/>
      <c r="U51" s="239"/>
      <c r="V51" s="239"/>
      <c r="W51" s="239"/>
      <c r="X51" s="239"/>
      <c r="Y51" s="241"/>
      <c r="Z51" s="241"/>
      <c r="AA51" s="241"/>
      <c r="AB51" s="241"/>
      <c r="AC51" s="241" t="s">
        <v>4965</v>
      </c>
      <c r="AD51" s="241" t="s">
        <v>5430</v>
      </c>
    </row>
    <row r="52" spans="1:30" s="162" customFormat="1" ht="167.1" customHeight="1">
      <c r="A52" s="288" t="s">
        <v>4919</v>
      </c>
      <c r="B52" s="288" t="s">
        <v>4953</v>
      </c>
      <c r="C52" s="239" t="s">
        <v>5480</v>
      </c>
      <c r="D52" s="239" t="s">
        <v>5481</v>
      </c>
      <c r="E52" s="298" t="s">
        <v>5212</v>
      </c>
      <c r="F52" s="239" t="s">
        <v>5482</v>
      </c>
      <c r="G52" s="239" t="s">
        <v>5483</v>
      </c>
      <c r="H52" s="239" t="s">
        <v>5484</v>
      </c>
      <c r="I52" s="239" t="s">
        <v>5485</v>
      </c>
      <c r="J52" s="300" t="s">
        <v>5486</v>
      </c>
      <c r="K52" s="239" t="s">
        <v>5487</v>
      </c>
      <c r="L52" s="239" t="s">
        <v>5488</v>
      </c>
      <c r="M52" s="297" t="s">
        <v>5220</v>
      </c>
      <c r="N52" s="239"/>
      <c r="O52" s="239"/>
      <c r="P52" s="239"/>
      <c r="Q52" s="239"/>
      <c r="R52" s="239" t="s">
        <v>223</v>
      </c>
      <c r="S52" s="239" t="s">
        <v>1432</v>
      </c>
      <c r="T52" s="239"/>
      <c r="U52" s="239"/>
      <c r="V52" s="239"/>
      <c r="W52" s="239"/>
      <c r="X52" s="239"/>
      <c r="Y52" s="241"/>
      <c r="Z52" s="241"/>
      <c r="AA52" s="241"/>
      <c r="AB52" s="241"/>
      <c r="AC52" s="241"/>
      <c r="AD52" s="293" t="s">
        <v>5221</v>
      </c>
    </row>
    <row r="53" spans="1:30" s="24" customFormat="1" ht="20.25" customHeight="1">
      <c r="A53" s="50"/>
      <c r="B53" s="31"/>
      <c r="C53" s="31"/>
      <c r="D53" s="31"/>
      <c r="E53" s="126"/>
      <c r="F53" s="46"/>
      <c r="G53" s="46"/>
      <c r="H53" s="46"/>
      <c r="I53" s="31"/>
      <c r="J53" s="31"/>
      <c r="K53" s="31"/>
      <c r="L53" s="31"/>
      <c r="R53" s="31"/>
      <c r="S53" s="31"/>
      <c r="T53" s="31"/>
      <c r="V53" s="31"/>
      <c r="X53" s="31"/>
      <c r="Z53" s="31"/>
      <c r="AB53" s="31"/>
      <c r="AC53" s="31"/>
      <c r="AD53" s="31"/>
    </row>
    <row r="54" spans="1:30" s="24" customFormat="1" ht="20.25" customHeight="1">
      <c r="A54" s="50"/>
      <c r="B54" s="31"/>
      <c r="C54" s="31"/>
      <c r="D54" s="31"/>
      <c r="E54" s="126"/>
      <c r="F54" s="46"/>
      <c r="G54" s="46"/>
      <c r="H54" s="46"/>
      <c r="I54" s="31"/>
      <c r="J54" s="31"/>
      <c r="K54" s="31"/>
      <c r="L54" s="31"/>
      <c r="R54" s="31"/>
      <c r="S54" s="31"/>
      <c r="T54" s="31"/>
      <c r="V54" s="31"/>
      <c r="X54" s="31"/>
      <c r="Z54" s="31"/>
      <c r="AB54" s="31"/>
      <c r="AC54" s="31"/>
      <c r="AD54" s="31"/>
    </row>
    <row r="55" spans="1:30" s="24" customFormat="1" ht="20.25" customHeight="1">
      <c r="A55" s="50"/>
      <c r="B55" s="31"/>
      <c r="C55" s="31"/>
      <c r="D55" s="31"/>
      <c r="E55" s="126"/>
      <c r="F55" s="46"/>
      <c r="G55" s="46"/>
      <c r="H55" s="46"/>
      <c r="I55" s="31"/>
      <c r="J55" s="31"/>
      <c r="K55" s="31"/>
      <c r="L55" s="31"/>
      <c r="R55" s="31"/>
      <c r="S55" s="31"/>
      <c r="T55" s="31"/>
      <c r="V55" s="31"/>
      <c r="X55" s="31"/>
      <c r="Z55" s="31"/>
      <c r="AB55" s="31"/>
      <c r="AC55" s="31"/>
      <c r="AD55" s="31"/>
    </row>
    <row r="56" spans="1:30" s="24" customFormat="1" ht="20.25" customHeight="1">
      <c r="A56" s="50"/>
      <c r="B56" s="31"/>
      <c r="C56" s="31"/>
      <c r="D56" s="31"/>
      <c r="E56" s="126"/>
      <c r="F56" s="46"/>
      <c r="G56" s="46"/>
      <c r="H56" s="46"/>
      <c r="I56" s="31"/>
      <c r="J56" s="31"/>
      <c r="K56" s="31"/>
      <c r="L56" s="31"/>
      <c r="R56" s="31"/>
      <c r="S56" s="31"/>
      <c r="T56" s="31"/>
      <c r="V56" s="31"/>
      <c r="X56" s="31"/>
      <c r="Z56" s="31"/>
      <c r="AB56" s="31"/>
      <c r="AC56" s="31"/>
      <c r="AD56" s="31"/>
    </row>
    <row r="57" spans="1:30" s="24" customFormat="1" ht="20.25" customHeight="1">
      <c r="A57" s="50"/>
      <c r="B57" s="31"/>
      <c r="C57" s="31"/>
      <c r="D57" s="31"/>
      <c r="E57" s="126"/>
      <c r="F57" s="46"/>
      <c r="G57" s="46"/>
      <c r="H57" s="46"/>
      <c r="I57" s="31"/>
      <c r="J57" s="31"/>
      <c r="K57" s="31"/>
      <c r="L57" s="31"/>
      <c r="R57" s="31"/>
      <c r="S57" s="31"/>
      <c r="T57" s="31"/>
      <c r="V57" s="31"/>
      <c r="X57" s="31"/>
      <c r="Z57" s="31"/>
      <c r="AB57" s="31"/>
      <c r="AC57" s="31"/>
      <c r="AD57" s="31"/>
    </row>
    <row r="58" spans="1:30" s="24" customFormat="1" ht="20.25" customHeight="1">
      <c r="A58" s="50"/>
      <c r="B58" s="31"/>
      <c r="C58" s="31"/>
      <c r="D58" s="31"/>
      <c r="E58" s="126"/>
      <c r="F58" s="46"/>
      <c r="G58" s="46"/>
      <c r="H58" s="46"/>
      <c r="I58" s="31"/>
      <c r="J58" s="31"/>
      <c r="K58" s="31"/>
      <c r="L58" s="31"/>
      <c r="R58" s="31"/>
      <c r="S58" s="31"/>
      <c r="T58" s="31"/>
      <c r="V58" s="31"/>
      <c r="X58" s="31"/>
      <c r="Z58" s="31"/>
      <c r="AB58" s="31"/>
      <c r="AC58" s="31"/>
      <c r="AD58" s="31"/>
    </row>
    <row r="59" spans="1:30" s="24" customFormat="1" ht="20.25" customHeight="1">
      <c r="A59" s="50"/>
      <c r="B59" s="31"/>
      <c r="C59" s="31"/>
      <c r="D59" s="31"/>
      <c r="E59" s="126"/>
      <c r="F59" s="46"/>
      <c r="G59" s="46"/>
      <c r="H59" s="46"/>
      <c r="I59" s="31"/>
      <c r="J59" s="31"/>
      <c r="K59" s="31"/>
      <c r="L59" s="31"/>
      <c r="R59" s="31"/>
      <c r="S59" s="31"/>
      <c r="T59" s="31"/>
      <c r="V59" s="31"/>
      <c r="X59" s="31"/>
      <c r="Z59" s="31"/>
      <c r="AB59" s="31"/>
      <c r="AC59" s="31"/>
      <c r="AD59" s="31"/>
    </row>
    <row r="60" spans="1:30" s="21" customFormat="1" ht="20.25" customHeight="1">
      <c r="A60" s="50"/>
      <c r="B60" s="39"/>
      <c r="C60" s="39"/>
      <c r="D60" s="39"/>
      <c r="E60" s="113"/>
      <c r="F60" s="75"/>
      <c r="G60" s="75"/>
      <c r="H60" s="75"/>
      <c r="I60" s="39"/>
      <c r="J60" s="39"/>
      <c r="K60" s="39"/>
      <c r="L60" s="39"/>
      <c r="R60" s="39"/>
      <c r="S60" s="39"/>
      <c r="T60" s="39"/>
      <c r="V60" s="39"/>
      <c r="X60" s="39"/>
      <c r="Z60" s="39"/>
      <c r="AB60" s="39"/>
      <c r="AC60" s="39"/>
      <c r="AD60" s="39"/>
    </row>
    <row r="61" spans="1:30" s="21" customFormat="1" ht="20.25" customHeight="1">
      <c r="A61" s="50"/>
      <c r="B61" s="39"/>
      <c r="C61" s="39"/>
      <c r="D61" s="39"/>
      <c r="E61" s="113"/>
      <c r="F61" s="75"/>
      <c r="G61" s="75"/>
      <c r="H61" s="75"/>
      <c r="I61" s="39"/>
      <c r="J61" s="39"/>
      <c r="K61" s="39"/>
      <c r="L61" s="39"/>
      <c r="R61" s="39"/>
      <c r="S61" s="39"/>
      <c r="T61" s="39"/>
      <c r="V61" s="39"/>
      <c r="X61" s="39"/>
      <c r="Z61" s="39"/>
      <c r="AB61" s="39"/>
      <c r="AC61" s="39"/>
      <c r="AD61" s="39"/>
    </row>
    <row r="62" spans="1:30" s="21" customFormat="1" ht="20.25" customHeight="1">
      <c r="A62" s="50"/>
      <c r="B62" s="39"/>
      <c r="C62" s="39"/>
      <c r="D62" s="39"/>
      <c r="E62" s="113"/>
      <c r="F62" s="75"/>
      <c r="G62" s="75"/>
      <c r="H62" s="75"/>
      <c r="I62" s="39"/>
      <c r="J62" s="39"/>
      <c r="K62" s="39"/>
      <c r="L62" s="39"/>
      <c r="R62" s="39"/>
      <c r="S62" s="39"/>
      <c r="T62" s="39"/>
      <c r="V62" s="39"/>
      <c r="X62" s="39"/>
      <c r="Z62" s="39"/>
      <c r="AB62" s="39"/>
      <c r="AC62" s="39"/>
      <c r="AD62" s="39"/>
    </row>
    <row r="63" spans="1:30" s="21" customFormat="1" ht="20.25" customHeight="1">
      <c r="A63" s="50"/>
      <c r="B63" s="39"/>
      <c r="C63" s="39"/>
      <c r="D63" s="39"/>
      <c r="E63" s="113"/>
      <c r="F63" s="75"/>
      <c r="G63" s="75"/>
      <c r="H63" s="75"/>
      <c r="I63" s="39"/>
      <c r="J63" s="39"/>
      <c r="K63" s="39"/>
      <c r="L63" s="39"/>
      <c r="R63" s="39"/>
      <c r="S63" s="39"/>
      <c r="T63" s="39"/>
      <c r="V63" s="39"/>
      <c r="X63" s="39"/>
      <c r="Z63" s="39"/>
      <c r="AB63" s="39"/>
      <c r="AC63" s="39"/>
      <c r="AD63" s="39"/>
    </row>
    <row r="64" spans="1:30" s="21" customFormat="1" ht="20.25" customHeight="1">
      <c r="A64" s="50"/>
      <c r="B64" s="39"/>
      <c r="C64" s="39"/>
      <c r="D64" s="39"/>
      <c r="E64" s="113"/>
      <c r="F64" s="75"/>
      <c r="G64" s="75"/>
      <c r="H64" s="75"/>
      <c r="I64" s="39"/>
      <c r="J64" s="39"/>
      <c r="K64" s="39"/>
      <c r="L64" s="39"/>
      <c r="R64" s="39"/>
      <c r="S64" s="39"/>
      <c r="T64" s="39"/>
      <c r="V64" s="39"/>
      <c r="X64" s="39"/>
      <c r="Z64" s="39"/>
      <c r="AB64" s="39"/>
      <c r="AC64" s="39"/>
      <c r="AD64" s="39"/>
    </row>
    <row r="65" spans="1:30" s="21" customFormat="1" ht="20.25" customHeight="1">
      <c r="A65" s="50"/>
      <c r="B65" s="39"/>
      <c r="C65" s="39"/>
      <c r="D65" s="39"/>
      <c r="E65" s="113"/>
      <c r="F65" s="75"/>
      <c r="G65" s="75"/>
      <c r="H65" s="75"/>
      <c r="I65" s="39"/>
      <c r="J65" s="39"/>
      <c r="K65" s="39"/>
      <c r="L65" s="39"/>
      <c r="R65" s="39"/>
      <c r="S65" s="39"/>
      <c r="T65" s="39"/>
      <c r="V65" s="39"/>
      <c r="X65" s="39"/>
      <c r="Z65" s="39"/>
      <c r="AB65" s="39"/>
      <c r="AC65" s="39"/>
      <c r="AD65" s="39"/>
    </row>
    <row r="66" spans="1:30" s="21" customFormat="1" ht="20.25" customHeight="1">
      <c r="A66" s="50"/>
      <c r="B66" s="39"/>
      <c r="C66" s="39"/>
      <c r="D66" s="39"/>
      <c r="E66" s="113"/>
      <c r="F66" s="75"/>
      <c r="G66" s="75"/>
      <c r="H66" s="75"/>
      <c r="I66" s="39"/>
      <c r="J66" s="39"/>
      <c r="K66" s="39"/>
      <c r="L66" s="39"/>
      <c r="R66" s="39"/>
      <c r="S66" s="39"/>
      <c r="T66" s="39"/>
      <c r="V66" s="39"/>
      <c r="X66" s="39"/>
      <c r="Z66" s="39"/>
      <c r="AB66" s="39"/>
      <c r="AC66" s="39"/>
      <c r="AD66" s="39"/>
    </row>
    <row r="67" spans="1:30" s="21" customFormat="1" ht="20.25" customHeight="1">
      <c r="A67" s="50"/>
      <c r="B67" s="39"/>
      <c r="C67" s="39"/>
      <c r="D67" s="39"/>
      <c r="E67" s="113"/>
      <c r="F67" s="75"/>
      <c r="G67" s="75"/>
      <c r="H67" s="75"/>
      <c r="I67" s="39"/>
      <c r="J67" s="39"/>
      <c r="K67" s="39"/>
      <c r="L67" s="39"/>
      <c r="R67" s="39"/>
      <c r="S67" s="39"/>
      <c r="T67" s="39"/>
      <c r="V67" s="39"/>
      <c r="X67" s="39"/>
      <c r="Z67" s="39"/>
      <c r="AB67" s="39"/>
      <c r="AC67" s="39"/>
      <c r="AD67" s="39"/>
    </row>
    <row r="68" spans="1:30" s="21" customFormat="1" ht="20.25" customHeight="1">
      <c r="A68" s="50"/>
      <c r="B68" s="39"/>
      <c r="C68" s="39"/>
      <c r="D68" s="39"/>
      <c r="E68" s="113"/>
      <c r="F68" s="75"/>
      <c r="G68" s="75"/>
      <c r="H68" s="75"/>
      <c r="I68" s="39"/>
      <c r="J68" s="39"/>
      <c r="K68" s="39"/>
      <c r="L68" s="39"/>
      <c r="R68" s="39"/>
      <c r="S68" s="39"/>
      <c r="T68" s="39"/>
      <c r="V68" s="39"/>
      <c r="X68" s="39"/>
      <c r="Z68" s="39"/>
      <c r="AB68" s="39"/>
      <c r="AC68" s="39"/>
      <c r="AD68" s="39"/>
    </row>
    <row r="69" spans="1:30" s="21" customFormat="1" ht="20.25" customHeight="1">
      <c r="A69" s="50"/>
      <c r="B69" s="39"/>
      <c r="C69" s="39"/>
      <c r="D69" s="39"/>
      <c r="E69" s="113"/>
      <c r="F69" s="75"/>
      <c r="G69" s="75"/>
      <c r="H69" s="75"/>
      <c r="I69" s="39"/>
      <c r="J69" s="39"/>
      <c r="K69" s="39"/>
      <c r="L69" s="39"/>
      <c r="R69" s="39"/>
      <c r="S69" s="39"/>
      <c r="T69" s="39"/>
      <c r="V69" s="39"/>
      <c r="X69" s="39"/>
      <c r="Z69" s="39"/>
      <c r="AB69" s="39"/>
      <c r="AC69" s="39"/>
      <c r="AD69" s="39"/>
    </row>
    <row r="70" spans="1:30" s="21" customFormat="1" ht="20.25" customHeight="1">
      <c r="A70" s="50"/>
      <c r="B70" s="39"/>
      <c r="C70" s="39"/>
      <c r="D70" s="39"/>
      <c r="E70" s="113"/>
      <c r="F70" s="75"/>
      <c r="G70" s="75"/>
      <c r="H70" s="75"/>
      <c r="I70" s="39"/>
      <c r="J70" s="39"/>
      <c r="K70" s="39"/>
      <c r="L70" s="39"/>
      <c r="R70" s="39"/>
      <c r="S70" s="39"/>
      <c r="T70" s="39"/>
      <c r="V70" s="39"/>
      <c r="X70" s="39"/>
      <c r="Z70" s="39"/>
      <c r="AB70" s="39"/>
      <c r="AC70" s="39"/>
      <c r="AD70" s="39"/>
    </row>
    <row r="71" spans="1:30" s="21" customFormat="1" ht="20.25" customHeight="1">
      <c r="A71" s="50"/>
      <c r="B71" s="39"/>
      <c r="C71" s="39"/>
      <c r="D71" s="39"/>
      <c r="E71" s="113"/>
      <c r="F71" s="75"/>
      <c r="G71" s="75"/>
      <c r="H71" s="75"/>
      <c r="I71" s="39"/>
      <c r="J71" s="39"/>
      <c r="K71" s="39"/>
      <c r="L71" s="39"/>
      <c r="R71" s="39"/>
      <c r="S71" s="39"/>
      <c r="T71" s="39"/>
      <c r="V71" s="39"/>
      <c r="X71" s="39"/>
      <c r="Z71" s="39"/>
      <c r="AB71" s="39"/>
      <c r="AC71" s="39"/>
      <c r="AD71" s="39"/>
    </row>
    <row r="72" spans="1:30" s="21" customFormat="1" ht="20.25" customHeight="1">
      <c r="A72" s="50"/>
      <c r="B72" s="39"/>
      <c r="C72" s="39"/>
      <c r="D72" s="39"/>
      <c r="E72" s="113"/>
      <c r="F72" s="75"/>
      <c r="G72" s="75"/>
      <c r="H72" s="75"/>
      <c r="I72" s="39"/>
      <c r="J72" s="39"/>
      <c r="K72" s="39"/>
      <c r="L72" s="39"/>
      <c r="R72" s="39"/>
      <c r="S72" s="39"/>
      <c r="T72" s="39"/>
      <c r="V72" s="39"/>
      <c r="X72" s="39"/>
      <c r="Z72" s="39"/>
      <c r="AB72" s="39"/>
      <c r="AC72" s="39"/>
      <c r="AD72" s="39"/>
    </row>
    <row r="73" spans="1:30" s="21" customFormat="1" ht="20.25" customHeight="1">
      <c r="A73" s="50"/>
      <c r="B73" s="39"/>
      <c r="C73" s="39"/>
      <c r="D73" s="39"/>
      <c r="E73" s="113"/>
      <c r="F73" s="75"/>
      <c r="G73" s="75"/>
      <c r="H73" s="75"/>
      <c r="I73" s="39"/>
      <c r="J73" s="39"/>
      <c r="K73" s="39"/>
      <c r="L73" s="39"/>
      <c r="R73" s="39"/>
      <c r="S73" s="39"/>
      <c r="T73" s="39"/>
      <c r="V73" s="39"/>
      <c r="X73" s="39"/>
      <c r="Z73" s="39"/>
      <c r="AB73" s="39"/>
      <c r="AC73" s="39"/>
      <c r="AD73" s="39"/>
    </row>
    <row r="74" spans="1:30" s="21" customFormat="1" ht="20.25" customHeight="1">
      <c r="A74" s="50"/>
      <c r="B74" s="39"/>
      <c r="C74" s="39"/>
      <c r="D74" s="39"/>
      <c r="E74" s="113"/>
      <c r="F74" s="75"/>
      <c r="G74" s="75"/>
      <c r="H74" s="75"/>
      <c r="I74" s="39"/>
      <c r="J74" s="39"/>
      <c r="K74" s="39"/>
      <c r="L74" s="39"/>
      <c r="R74" s="39"/>
      <c r="S74" s="39"/>
      <c r="T74" s="39"/>
      <c r="V74" s="39"/>
      <c r="X74" s="39"/>
      <c r="Z74" s="39"/>
      <c r="AB74" s="39"/>
      <c r="AC74" s="39"/>
      <c r="AD74" s="39"/>
    </row>
    <row r="75" spans="1:30" s="21" customFormat="1" ht="20.25" customHeight="1">
      <c r="A75" s="50"/>
      <c r="B75" s="39"/>
      <c r="C75" s="39"/>
      <c r="D75" s="39"/>
      <c r="E75" s="113"/>
      <c r="F75" s="75"/>
      <c r="G75" s="75"/>
      <c r="H75" s="75"/>
      <c r="I75" s="39"/>
      <c r="J75" s="39"/>
      <c r="K75" s="39"/>
      <c r="L75" s="39"/>
      <c r="R75" s="39"/>
      <c r="S75" s="39"/>
      <c r="T75" s="39"/>
      <c r="V75" s="39"/>
      <c r="X75" s="39"/>
      <c r="Z75" s="39"/>
      <c r="AB75" s="39"/>
      <c r="AC75" s="39"/>
      <c r="AD75" s="39"/>
    </row>
    <row r="76" spans="1:30" s="21" customFormat="1" ht="20.25" customHeight="1">
      <c r="A76" s="50"/>
      <c r="B76" s="39"/>
      <c r="C76" s="39"/>
      <c r="D76" s="39"/>
      <c r="E76" s="113"/>
      <c r="F76" s="75"/>
      <c r="G76" s="75"/>
      <c r="H76" s="75"/>
      <c r="I76" s="39"/>
      <c r="J76" s="39"/>
      <c r="K76" s="39"/>
      <c r="L76" s="39"/>
      <c r="R76" s="39"/>
      <c r="S76" s="39"/>
      <c r="T76" s="39"/>
      <c r="V76" s="39"/>
      <c r="X76" s="39"/>
      <c r="Z76" s="39"/>
      <c r="AB76" s="39"/>
      <c r="AC76" s="39"/>
      <c r="AD76" s="39"/>
    </row>
    <row r="77" spans="1:30" s="21" customFormat="1" ht="20.25" customHeight="1">
      <c r="A77" s="50"/>
      <c r="B77" s="39"/>
      <c r="C77" s="39"/>
      <c r="D77" s="39"/>
      <c r="E77" s="113"/>
      <c r="F77" s="75"/>
      <c r="G77" s="75"/>
      <c r="H77" s="75"/>
      <c r="I77" s="39"/>
      <c r="J77" s="39"/>
      <c r="K77" s="39"/>
      <c r="L77" s="39"/>
      <c r="R77" s="39"/>
      <c r="S77" s="39"/>
      <c r="T77" s="39"/>
      <c r="V77" s="39"/>
      <c r="X77" s="39"/>
      <c r="Z77" s="39"/>
      <c r="AB77" s="39"/>
      <c r="AC77" s="39"/>
      <c r="AD77" s="39"/>
    </row>
    <row r="78" spans="1:30" s="21" customFormat="1" ht="20.25" customHeight="1">
      <c r="A78" s="50"/>
      <c r="B78" s="39"/>
      <c r="C78" s="39"/>
      <c r="D78" s="39"/>
      <c r="E78" s="113"/>
      <c r="F78" s="75"/>
      <c r="G78" s="75"/>
      <c r="H78" s="75"/>
      <c r="I78" s="39"/>
      <c r="J78" s="39"/>
      <c r="K78" s="39"/>
      <c r="L78" s="39"/>
      <c r="R78" s="39"/>
      <c r="S78" s="39"/>
      <c r="T78" s="39"/>
      <c r="V78" s="39"/>
      <c r="X78" s="39"/>
      <c r="Z78" s="39"/>
      <c r="AB78" s="39"/>
      <c r="AC78" s="39"/>
      <c r="AD78" s="39"/>
    </row>
    <row r="79" spans="1:30" s="21" customFormat="1" ht="20.25" customHeight="1">
      <c r="B79" s="39"/>
      <c r="C79" s="39"/>
      <c r="D79" s="39"/>
      <c r="E79" s="113"/>
      <c r="F79" s="75"/>
      <c r="G79" s="75"/>
      <c r="H79" s="75"/>
      <c r="I79" s="39"/>
      <c r="J79" s="39"/>
      <c r="K79" s="39"/>
      <c r="L79" s="39"/>
      <c r="R79" s="39"/>
      <c r="S79" s="39"/>
      <c r="T79" s="39"/>
      <c r="V79" s="39"/>
      <c r="X79" s="39"/>
      <c r="Z79" s="39"/>
      <c r="AB79" s="39"/>
      <c r="AC79" s="39"/>
      <c r="AD79" s="39"/>
    </row>
    <row r="80" spans="1:30" s="21" customFormat="1" ht="20.25" customHeight="1">
      <c r="B80" s="39"/>
      <c r="C80" s="39"/>
      <c r="D80" s="39"/>
      <c r="E80" s="113"/>
      <c r="F80" s="75"/>
      <c r="G80" s="75"/>
      <c r="H80" s="75"/>
      <c r="I80" s="39"/>
      <c r="J80" s="39"/>
      <c r="K80" s="39"/>
      <c r="L80" s="39"/>
      <c r="R80" s="39"/>
      <c r="S80" s="39"/>
      <c r="T80" s="39"/>
      <c r="V80" s="39"/>
      <c r="X80" s="39"/>
      <c r="Z80" s="39"/>
      <c r="AB80" s="39"/>
      <c r="AC80" s="39"/>
      <c r="AD80" s="39"/>
    </row>
    <row r="81" spans="2:30" s="21" customFormat="1" ht="20.25" customHeight="1">
      <c r="B81" s="39"/>
      <c r="C81" s="39"/>
      <c r="D81" s="39"/>
      <c r="E81" s="113"/>
      <c r="F81" s="75"/>
      <c r="G81" s="75"/>
      <c r="H81" s="75"/>
      <c r="I81" s="39"/>
      <c r="J81" s="39"/>
      <c r="K81" s="39"/>
      <c r="L81" s="39"/>
      <c r="R81" s="39"/>
      <c r="S81" s="39"/>
      <c r="T81" s="39"/>
      <c r="V81" s="39"/>
      <c r="X81" s="39"/>
      <c r="Z81" s="39"/>
      <c r="AB81" s="39"/>
      <c r="AC81" s="39"/>
      <c r="AD81" s="39"/>
    </row>
    <row r="82" spans="2:30" s="21" customFormat="1" ht="20.25" customHeight="1">
      <c r="B82" s="39"/>
      <c r="C82" s="39"/>
      <c r="D82" s="39"/>
      <c r="E82" s="113"/>
      <c r="F82" s="75"/>
      <c r="G82" s="75"/>
      <c r="H82" s="75"/>
      <c r="I82" s="39"/>
      <c r="J82" s="39"/>
      <c r="K82" s="39"/>
      <c r="L82" s="39"/>
      <c r="R82" s="39"/>
      <c r="S82" s="39"/>
      <c r="T82" s="39"/>
      <c r="V82" s="39"/>
      <c r="X82" s="39"/>
      <c r="Z82" s="39"/>
      <c r="AB82" s="39"/>
      <c r="AC82" s="39"/>
      <c r="AD82" s="39"/>
    </row>
    <row r="83" spans="2:30" s="21" customFormat="1" ht="20.25" customHeight="1">
      <c r="B83" s="39"/>
      <c r="C83" s="39"/>
      <c r="D83" s="39"/>
      <c r="E83" s="113"/>
      <c r="F83" s="75"/>
      <c r="G83" s="75"/>
      <c r="H83" s="75"/>
      <c r="I83" s="39"/>
      <c r="J83" s="39"/>
      <c r="K83" s="39"/>
      <c r="L83" s="39"/>
      <c r="R83" s="39"/>
      <c r="S83" s="39"/>
      <c r="T83" s="39"/>
      <c r="V83" s="39"/>
      <c r="X83" s="39"/>
      <c r="Z83" s="39"/>
      <c r="AB83" s="39"/>
      <c r="AC83" s="39"/>
      <c r="AD83" s="39"/>
    </row>
    <row r="84" spans="2:30" s="21" customFormat="1" ht="20.25" customHeight="1">
      <c r="B84" s="39"/>
      <c r="C84" s="39"/>
      <c r="D84" s="39"/>
      <c r="E84" s="113"/>
      <c r="F84" s="75"/>
      <c r="G84" s="75"/>
      <c r="H84" s="75"/>
      <c r="I84" s="39"/>
      <c r="J84" s="39"/>
      <c r="K84" s="39"/>
      <c r="L84" s="39"/>
      <c r="R84" s="39"/>
      <c r="S84" s="39"/>
      <c r="T84" s="39"/>
      <c r="V84" s="39"/>
      <c r="X84" s="39"/>
      <c r="Z84" s="39"/>
      <c r="AB84" s="39"/>
      <c r="AC84" s="39"/>
      <c r="AD84" s="39"/>
    </row>
    <row r="85" spans="2:30" s="21" customFormat="1" ht="20.25" customHeight="1">
      <c r="B85" s="39"/>
      <c r="C85" s="39"/>
      <c r="D85" s="39"/>
      <c r="E85" s="113"/>
      <c r="F85" s="75"/>
      <c r="G85" s="75"/>
      <c r="H85" s="75"/>
      <c r="I85" s="39"/>
      <c r="J85" s="39"/>
      <c r="K85" s="39"/>
      <c r="L85" s="39"/>
      <c r="R85" s="39"/>
      <c r="S85" s="39"/>
      <c r="T85" s="39"/>
      <c r="V85" s="39"/>
      <c r="X85" s="39"/>
      <c r="Z85" s="39"/>
      <c r="AB85" s="39"/>
      <c r="AC85" s="39"/>
      <c r="AD85" s="39"/>
    </row>
    <row r="86" spans="2:30" s="21" customFormat="1" ht="20.25" customHeight="1">
      <c r="B86" s="39"/>
      <c r="C86" s="39"/>
      <c r="D86" s="39"/>
      <c r="E86" s="113"/>
      <c r="F86" s="75"/>
      <c r="G86" s="75"/>
      <c r="H86" s="75"/>
      <c r="I86" s="39"/>
      <c r="J86" s="39"/>
      <c r="K86" s="39"/>
      <c r="L86" s="39"/>
      <c r="R86" s="39"/>
      <c r="S86" s="39"/>
      <c r="T86" s="39"/>
      <c r="V86" s="39"/>
      <c r="X86" s="39"/>
      <c r="Z86" s="39"/>
      <c r="AB86" s="39"/>
      <c r="AC86" s="39"/>
      <c r="AD86" s="39"/>
    </row>
    <row r="87" spans="2:30" s="21" customFormat="1" ht="20.25" customHeight="1">
      <c r="B87" s="39"/>
      <c r="C87" s="39"/>
      <c r="D87" s="39"/>
      <c r="E87" s="113"/>
      <c r="F87" s="75"/>
      <c r="G87" s="75"/>
      <c r="H87" s="75"/>
      <c r="I87" s="39"/>
      <c r="J87" s="39"/>
      <c r="K87" s="39"/>
      <c r="L87" s="39"/>
      <c r="R87" s="39"/>
      <c r="S87" s="39"/>
      <c r="T87" s="39"/>
      <c r="V87" s="39"/>
      <c r="X87" s="39"/>
      <c r="Z87" s="39"/>
      <c r="AB87" s="39"/>
      <c r="AC87" s="39"/>
      <c r="AD87" s="39"/>
    </row>
    <row r="88" spans="2:30" s="21" customFormat="1" ht="20.25" customHeight="1">
      <c r="B88" s="39"/>
      <c r="C88" s="39"/>
      <c r="D88" s="39"/>
      <c r="E88" s="113"/>
      <c r="F88" s="75"/>
      <c r="G88" s="75"/>
      <c r="H88" s="75"/>
      <c r="I88" s="39"/>
      <c r="J88" s="39"/>
      <c r="K88" s="39"/>
      <c r="L88" s="39"/>
      <c r="R88" s="39"/>
      <c r="S88" s="39"/>
      <c r="T88" s="39"/>
      <c r="V88" s="39"/>
      <c r="X88" s="39"/>
      <c r="Z88" s="39"/>
      <c r="AB88" s="39"/>
      <c r="AC88" s="39"/>
      <c r="AD88" s="39"/>
    </row>
    <row r="89" spans="2:30" s="21" customFormat="1" ht="20.25" customHeight="1">
      <c r="B89" s="39"/>
      <c r="C89" s="39"/>
      <c r="D89" s="39"/>
      <c r="E89" s="113"/>
      <c r="F89" s="75"/>
      <c r="G89" s="75"/>
      <c r="H89" s="75"/>
      <c r="I89" s="39"/>
      <c r="J89" s="39"/>
      <c r="K89" s="39"/>
      <c r="L89" s="39"/>
      <c r="R89" s="39"/>
      <c r="S89" s="39"/>
      <c r="T89" s="39"/>
      <c r="V89" s="39"/>
      <c r="X89" s="39"/>
      <c r="Z89" s="39"/>
      <c r="AB89" s="39"/>
      <c r="AC89" s="39"/>
      <c r="AD89" s="39"/>
    </row>
    <row r="90" spans="2:30" s="21" customFormat="1" ht="20.25" customHeight="1">
      <c r="B90" s="39"/>
      <c r="C90" s="39"/>
      <c r="D90" s="39"/>
      <c r="E90" s="113"/>
      <c r="F90" s="75"/>
      <c r="G90" s="75"/>
      <c r="H90" s="75"/>
      <c r="I90" s="39"/>
      <c r="J90" s="39"/>
      <c r="K90" s="39"/>
      <c r="L90" s="39"/>
      <c r="R90" s="39"/>
      <c r="S90" s="39"/>
      <c r="T90" s="39"/>
      <c r="V90" s="39"/>
      <c r="X90" s="39"/>
      <c r="Z90" s="39"/>
      <c r="AB90" s="39"/>
      <c r="AC90" s="39"/>
      <c r="AD90" s="39"/>
    </row>
    <row r="91" spans="2:30" s="21" customFormat="1" ht="20.25" customHeight="1">
      <c r="B91" s="39"/>
      <c r="C91" s="39"/>
      <c r="D91" s="39"/>
      <c r="E91" s="113"/>
      <c r="F91" s="75"/>
      <c r="G91" s="75"/>
      <c r="H91" s="75"/>
      <c r="I91" s="39"/>
      <c r="J91" s="39"/>
      <c r="K91" s="39"/>
      <c r="L91" s="39"/>
      <c r="R91" s="39"/>
      <c r="S91" s="39"/>
      <c r="T91" s="39"/>
      <c r="V91" s="39"/>
      <c r="X91" s="39"/>
      <c r="Z91" s="39"/>
      <c r="AB91" s="39"/>
      <c r="AC91" s="39"/>
      <c r="AD91" s="39"/>
    </row>
    <row r="92" spans="2:30" s="21" customFormat="1" ht="20.25" customHeight="1">
      <c r="B92" s="39"/>
      <c r="C92" s="39"/>
      <c r="D92" s="39"/>
      <c r="E92" s="113"/>
      <c r="F92" s="75"/>
      <c r="G92" s="75"/>
      <c r="H92" s="75"/>
      <c r="I92" s="39"/>
      <c r="J92" s="39"/>
      <c r="K92" s="39"/>
      <c r="L92" s="39"/>
      <c r="R92" s="39"/>
      <c r="S92" s="39"/>
      <c r="T92" s="39"/>
      <c r="V92" s="39"/>
      <c r="X92" s="39"/>
      <c r="Z92" s="39"/>
      <c r="AB92" s="39"/>
      <c r="AC92" s="39"/>
      <c r="AD92" s="39"/>
    </row>
    <row r="93" spans="2:30" s="21" customFormat="1" ht="20.25" customHeight="1">
      <c r="B93" s="39"/>
      <c r="C93" s="39"/>
      <c r="D93" s="39"/>
      <c r="E93" s="113"/>
      <c r="F93" s="75"/>
      <c r="G93" s="75"/>
      <c r="H93" s="75"/>
      <c r="I93" s="39"/>
      <c r="J93" s="39"/>
      <c r="K93" s="39"/>
      <c r="L93" s="39"/>
      <c r="R93" s="39"/>
      <c r="S93" s="39"/>
      <c r="T93" s="39"/>
      <c r="V93" s="39"/>
      <c r="X93" s="39"/>
      <c r="Z93" s="39"/>
      <c r="AB93" s="39"/>
      <c r="AC93" s="39"/>
      <c r="AD93" s="39"/>
    </row>
    <row r="94" spans="2:30" s="21" customFormat="1" ht="20.25" customHeight="1">
      <c r="B94" s="39"/>
      <c r="C94" s="39"/>
      <c r="D94" s="39"/>
      <c r="E94" s="113"/>
      <c r="F94" s="75"/>
      <c r="G94" s="75"/>
      <c r="H94" s="75"/>
      <c r="I94" s="39"/>
      <c r="J94" s="39"/>
      <c r="K94" s="39"/>
      <c r="L94" s="39"/>
      <c r="R94" s="39"/>
      <c r="S94" s="39"/>
      <c r="T94" s="39"/>
      <c r="V94" s="39"/>
      <c r="X94" s="39"/>
      <c r="Z94" s="39"/>
      <c r="AB94" s="39"/>
      <c r="AC94" s="39"/>
      <c r="AD94" s="39"/>
    </row>
    <row r="95" spans="2:30" s="21" customFormat="1" ht="20.25" customHeight="1">
      <c r="B95" s="39"/>
      <c r="C95" s="39"/>
      <c r="D95" s="39"/>
      <c r="E95" s="113"/>
      <c r="F95" s="75"/>
      <c r="G95" s="75"/>
      <c r="H95" s="75"/>
      <c r="I95" s="39"/>
      <c r="J95" s="39"/>
      <c r="K95" s="39"/>
      <c r="L95" s="39"/>
      <c r="R95" s="39"/>
      <c r="S95" s="39"/>
      <c r="T95" s="39"/>
      <c r="V95" s="39"/>
      <c r="X95" s="39"/>
      <c r="Z95" s="39"/>
      <c r="AB95" s="39"/>
      <c r="AC95" s="39"/>
      <c r="AD95" s="39"/>
    </row>
    <row r="96" spans="2:30" s="21" customFormat="1" ht="20.25" customHeight="1">
      <c r="B96" s="39"/>
      <c r="C96" s="39"/>
      <c r="D96" s="39"/>
      <c r="E96" s="113"/>
      <c r="F96" s="75"/>
      <c r="G96" s="75"/>
      <c r="H96" s="75"/>
      <c r="I96" s="39"/>
      <c r="J96" s="39"/>
      <c r="K96" s="39"/>
      <c r="L96" s="39"/>
      <c r="R96" s="39"/>
      <c r="S96" s="39"/>
      <c r="T96" s="39"/>
      <c r="V96" s="39"/>
      <c r="X96" s="39"/>
      <c r="Z96" s="39"/>
      <c r="AB96" s="39"/>
      <c r="AC96" s="39"/>
      <c r="AD96" s="39"/>
    </row>
    <row r="97" spans="2:30" s="21" customFormat="1" ht="20.25" customHeight="1">
      <c r="B97" s="39"/>
      <c r="C97" s="39"/>
      <c r="D97" s="39"/>
      <c r="E97" s="113"/>
      <c r="F97" s="75"/>
      <c r="G97" s="75"/>
      <c r="H97" s="75"/>
      <c r="I97" s="39"/>
      <c r="J97" s="39"/>
      <c r="K97" s="39"/>
      <c r="L97" s="39"/>
      <c r="R97" s="39"/>
      <c r="S97" s="39"/>
      <c r="T97" s="39"/>
      <c r="V97" s="39"/>
      <c r="X97" s="39"/>
      <c r="Z97" s="39"/>
      <c r="AB97" s="39"/>
      <c r="AC97" s="39"/>
      <c r="AD97" s="39"/>
    </row>
    <row r="98" spans="2:30" s="21" customFormat="1" ht="20.25" customHeight="1">
      <c r="B98" s="39"/>
      <c r="C98" s="39"/>
      <c r="D98" s="39"/>
      <c r="E98" s="113"/>
      <c r="F98" s="75"/>
      <c r="G98" s="75"/>
      <c r="H98" s="75"/>
      <c r="I98" s="39"/>
      <c r="J98" s="39"/>
      <c r="K98" s="39"/>
      <c r="L98" s="39"/>
      <c r="R98" s="39"/>
      <c r="S98" s="39"/>
      <c r="T98" s="39"/>
      <c r="V98" s="39"/>
      <c r="X98" s="39"/>
      <c r="Z98" s="39"/>
      <c r="AB98" s="39"/>
      <c r="AC98" s="39"/>
      <c r="AD98" s="39"/>
    </row>
    <row r="99" spans="2:30" s="21" customFormat="1" ht="20.25" customHeight="1">
      <c r="B99" s="39"/>
      <c r="C99" s="39"/>
      <c r="D99" s="39"/>
      <c r="E99" s="113"/>
      <c r="F99" s="75"/>
      <c r="G99" s="75"/>
      <c r="H99" s="75"/>
      <c r="I99" s="39"/>
      <c r="J99" s="39"/>
      <c r="K99" s="39"/>
      <c r="L99" s="39"/>
      <c r="R99" s="39"/>
      <c r="S99" s="39"/>
      <c r="T99" s="39"/>
      <c r="V99" s="39"/>
      <c r="X99" s="39"/>
      <c r="Z99" s="39"/>
      <c r="AB99" s="39"/>
      <c r="AC99" s="39"/>
      <c r="AD99" s="39"/>
    </row>
    <row r="100" spans="2:30" s="21" customFormat="1" ht="20.25" customHeight="1">
      <c r="B100" s="39"/>
      <c r="C100" s="39"/>
      <c r="D100" s="39"/>
      <c r="E100" s="113"/>
      <c r="F100" s="75"/>
      <c r="G100" s="75"/>
      <c r="H100" s="75"/>
      <c r="I100" s="39"/>
      <c r="J100" s="39"/>
      <c r="K100" s="39"/>
      <c r="L100" s="39"/>
      <c r="R100" s="39"/>
      <c r="S100" s="39"/>
      <c r="T100" s="39"/>
      <c r="V100" s="39"/>
      <c r="X100" s="39"/>
      <c r="Z100" s="39"/>
      <c r="AB100" s="39"/>
      <c r="AC100" s="39"/>
      <c r="AD100" s="39"/>
    </row>
    <row r="101" spans="2:30" s="21" customFormat="1" ht="20.25" customHeight="1">
      <c r="B101" s="39"/>
      <c r="C101" s="39"/>
      <c r="D101" s="39"/>
      <c r="E101" s="113"/>
      <c r="F101" s="75"/>
      <c r="G101" s="75"/>
      <c r="H101" s="75"/>
      <c r="I101" s="39"/>
      <c r="J101" s="39"/>
      <c r="K101" s="39"/>
      <c r="L101" s="39"/>
      <c r="R101" s="39"/>
      <c r="S101" s="39"/>
      <c r="T101" s="39"/>
      <c r="V101" s="39"/>
      <c r="X101" s="39"/>
      <c r="Z101" s="39"/>
      <c r="AB101" s="39"/>
      <c r="AC101" s="39"/>
      <c r="AD101" s="39"/>
    </row>
    <row r="102" spans="2:30" s="21" customFormat="1" ht="20.25" customHeight="1">
      <c r="B102" s="39"/>
      <c r="C102" s="39"/>
      <c r="D102" s="39"/>
      <c r="E102" s="113"/>
      <c r="F102" s="75"/>
      <c r="G102" s="75"/>
      <c r="H102" s="75"/>
      <c r="I102" s="39"/>
      <c r="J102" s="39"/>
      <c r="K102" s="39"/>
      <c r="L102" s="39"/>
      <c r="R102" s="39"/>
      <c r="S102" s="39"/>
      <c r="T102" s="39"/>
      <c r="V102" s="39"/>
      <c r="X102" s="39"/>
      <c r="Z102" s="39"/>
      <c r="AB102" s="39"/>
      <c r="AC102" s="39"/>
      <c r="AD102" s="39"/>
    </row>
    <row r="103" spans="2:30" s="21" customFormat="1" ht="20.25" customHeight="1">
      <c r="B103" s="39"/>
      <c r="C103" s="39"/>
      <c r="D103" s="39"/>
      <c r="E103" s="113"/>
      <c r="F103" s="75"/>
      <c r="G103" s="75"/>
      <c r="H103" s="75"/>
      <c r="I103" s="39"/>
      <c r="J103" s="39"/>
      <c r="K103" s="39"/>
      <c r="L103" s="39"/>
      <c r="R103" s="39"/>
      <c r="S103" s="39"/>
      <c r="T103" s="39"/>
      <c r="V103" s="39"/>
      <c r="X103" s="39"/>
      <c r="Z103" s="39"/>
      <c r="AB103" s="39"/>
      <c r="AC103" s="39"/>
      <c r="AD103" s="39"/>
    </row>
    <row r="104" spans="2:30" s="21" customFormat="1" ht="20.25" customHeight="1">
      <c r="B104" s="39"/>
      <c r="C104" s="39"/>
      <c r="D104" s="39"/>
      <c r="E104" s="113"/>
      <c r="F104" s="75"/>
      <c r="G104" s="75"/>
      <c r="H104" s="75"/>
      <c r="I104" s="39"/>
      <c r="J104" s="39"/>
      <c r="K104" s="39"/>
      <c r="L104" s="39"/>
      <c r="R104" s="39"/>
      <c r="S104" s="39"/>
      <c r="T104" s="39"/>
      <c r="V104" s="39"/>
      <c r="X104" s="39"/>
      <c r="Z104" s="39"/>
      <c r="AB104" s="39"/>
      <c r="AC104" s="39"/>
      <c r="AD104" s="39"/>
    </row>
    <row r="105" spans="2:30" s="21" customFormat="1" ht="20.25" customHeight="1">
      <c r="B105" s="39"/>
      <c r="C105" s="39"/>
      <c r="D105" s="39"/>
      <c r="E105" s="113"/>
      <c r="F105" s="75"/>
      <c r="G105" s="75"/>
      <c r="H105" s="75"/>
      <c r="I105" s="39"/>
      <c r="J105" s="39"/>
      <c r="K105" s="39"/>
      <c r="L105" s="39"/>
      <c r="R105" s="39"/>
      <c r="S105" s="39"/>
      <c r="T105" s="39"/>
      <c r="V105" s="39"/>
      <c r="X105" s="39"/>
      <c r="Z105" s="39"/>
      <c r="AB105" s="39"/>
      <c r="AC105" s="39"/>
      <c r="AD105" s="39"/>
    </row>
    <row r="106" spans="2:30" s="21" customFormat="1" ht="20.25" customHeight="1">
      <c r="B106" s="39"/>
      <c r="C106" s="39"/>
      <c r="D106" s="39"/>
      <c r="E106" s="113"/>
      <c r="F106" s="75"/>
      <c r="G106" s="75"/>
      <c r="H106" s="75"/>
      <c r="I106" s="39"/>
      <c r="J106" s="39"/>
      <c r="K106" s="39"/>
      <c r="L106" s="39"/>
      <c r="R106" s="39"/>
      <c r="S106" s="39"/>
      <c r="T106" s="39"/>
      <c r="V106" s="39"/>
      <c r="X106" s="39"/>
      <c r="Z106" s="39"/>
      <c r="AB106" s="39"/>
      <c r="AC106" s="39"/>
      <c r="AD106" s="39"/>
    </row>
    <row r="107" spans="2:30" s="21" customFormat="1" ht="20.25" customHeight="1">
      <c r="B107" s="39"/>
      <c r="C107" s="39"/>
      <c r="D107" s="39"/>
      <c r="E107" s="113"/>
      <c r="F107" s="75"/>
      <c r="G107" s="75"/>
      <c r="H107" s="75"/>
      <c r="I107" s="39"/>
      <c r="J107" s="39"/>
      <c r="K107" s="39"/>
      <c r="L107" s="39"/>
      <c r="R107" s="39"/>
      <c r="S107" s="39"/>
      <c r="T107" s="39"/>
      <c r="V107" s="39"/>
      <c r="X107" s="39"/>
      <c r="Z107" s="39"/>
      <c r="AB107" s="39"/>
      <c r="AC107" s="39"/>
      <c r="AD107" s="39"/>
    </row>
    <row r="108" spans="2:30" s="21" customFormat="1" ht="20.25" customHeight="1">
      <c r="B108" s="39"/>
      <c r="C108" s="39"/>
      <c r="D108" s="39"/>
      <c r="E108" s="113"/>
      <c r="F108" s="75"/>
      <c r="G108" s="75"/>
      <c r="H108" s="75"/>
      <c r="I108" s="39"/>
      <c r="J108" s="39"/>
      <c r="K108" s="39"/>
      <c r="L108" s="39"/>
      <c r="R108" s="39"/>
      <c r="S108" s="39"/>
      <c r="T108" s="39"/>
      <c r="V108" s="39"/>
      <c r="X108" s="39"/>
      <c r="Z108" s="39"/>
      <c r="AB108" s="39"/>
      <c r="AC108" s="39"/>
      <c r="AD108" s="39"/>
    </row>
    <row r="109" spans="2:30" s="21" customFormat="1" ht="20.25" customHeight="1">
      <c r="B109" s="39"/>
      <c r="C109" s="39"/>
      <c r="D109" s="39"/>
      <c r="E109" s="113"/>
      <c r="F109" s="75"/>
      <c r="G109" s="75"/>
      <c r="H109" s="75"/>
      <c r="I109" s="39"/>
      <c r="J109" s="39"/>
      <c r="K109" s="39"/>
      <c r="L109" s="39"/>
      <c r="R109" s="39"/>
      <c r="S109" s="39"/>
      <c r="T109" s="39"/>
      <c r="V109" s="39"/>
      <c r="X109" s="39"/>
      <c r="Z109" s="39"/>
      <c r="AB109" s="39"/>
      <c r="AC109" s="39"/>
      <c r="AD109" s="39"/>
    </row>
    <row r="110" spans="2:30" s="21" customFormat="1" ht="20.25" customHeight="1">
      <c r="B110" s="39"/>
      <c r="C110" s="39"/>
      <c r="D110" s="39"/>
      <c r="E110" s="113"/>
      <c r="F110" s="75"/>
      <c r="G110" s="75"/>
      <c r="H110" s="75"/>
      <c r="I110" s="39"/>
      <c r="J110" s="39"/>
      <c r="K110" s="39"/>
      <c r="L110" s="39"/>
      <c r="R110" s="39"/>
      <c r="S110" s="39"/>
      <c r="T110" s="39"/>
      <c r="V110" s="39"/>
      <c r="X110" s="39"/>
      <c r="Z110" s="39"/>
      <c r="AB110" s="39"/>
      <c r="AC110" s="39"/>
      <c r="AD110" s="39"/>
    </row>
    <row r="111" spans="2:30" s="21" customFormat="1" ht="20.25" customHeight="1">
      <c r="B111" s="39"/>
      <c r="C111" s="39"/>
      <c r="D111" s="39"/>
      <c r="E111" s="113"/>
      <c r="F111" s="75"/>
      <c r="G111" s="75"/>
      <c r="H111" s="75"/>
      <c r="I111" s="39"/>
      <c r="J111" s="39"/>
      <c r="K111" s="39"/>
      <c r="L111" s="39"/>
      <c r="R111" s="39"/>
      <c r="S111" s="39"/>
      <c r="T111" s="39"/>
      <c r="V111" s="39"/>
      <c r="X111" s="39"/>
      <c r="Z111" s="39"/>
      <c r="AB111" s="39"/>
      <c r="AC111" s="39"/>
      <c r="AD111" s="39"/>
    </row>
    <row r="112" spans="2:30" s="21" customFormat="1" ht="20.25" customHeight="1">
      <c r="B112" s="39"/>
      <c r="C112" s="39"/>
      <c r="D112" s="39"/>
      <c r="E112" s="113"/>
      <c r="F112" s="75"/>
      <c r="G112" s="75"/>
      <c r="H112" s="75"/>
      <c r="I112" s="39"/>
      <c r="J112" s="39"/>
      <c r="K112" s="39"/>
      <c r="L112" s="39"/>
      <c r="R112" s="39"/>
      <c r="S112" s="39"/>
      <c r="T112" s="39"/>
      <c r="V112" s="39"/>
      <c r="X112" s="39"/>
      <c r="Z112" s="39"/>
      <c r="AB112" s="39"/>
      <c r="AC112" s="39"/>
      <c r="AD112" s="39"/>
    </row>
    <row r="113" spans="2:30" s="21" customFormat="1" ht="20.25" customHeight="1">
      <c r="B113" s="39"/>
      <c r="C113" s="39"/>
      <c r="D113" s="39"/>
      <c r="E113" s="113"/>
      <c r="F113" s="75"/>
      <c r="G113" s="75"/>
      <c r="H113" s="75"/>
      <c r="I113" s="39"/>
      <c r="J113" s="39"/>
      <c r="K113" s="39"/>
      <c r="L113" s="39"/>
      <c r="R113" s="39"/>
      <c r="S113" s="39"/>
      <c r="T113" s="39"/>
      <c r="V113" s="39"/>
      <c r="X113" s="39"/>
      <c r="Z113" s="39"/>
      <c r="AB113" s="39"/>
      <c r="AC113" s="39"/>
      <c r="AD113" s="39"/>
    </row>
    <row r="114" spans="2:30" s="21" customFormat="1" ht="20.25" customHeight="1">
      <c r="B114" s="39"/>
      <c r="C114" s="39"/>
      <c r="D114" s="39"/>
      <c r="E114" s="113"/>
      <c r="F114" s="75"/>
      <c r="G114" s="75"/>
      <c r="H114" s="75"/>
      <c r="I114" s="39"/>
      <c r="J114" s="39"/>
      <c r="K114" s="39"/>
      <c r="L114" s="39"/>
      <c r="R114" s="39"/>
      <c r="S114" s="39"/>
      <c r="T114" s="39"/>
      <c r="V114" s="39"/>
      <c r="X114" s="39"/>
      <c r="Z114" s="39"/>
      <c r="AB114" s="39"/>
      <c r="AC114" s="39"/>
      <c r="AD114" s="39"/>
    </row>
    <row r="115" spans="2:30" s="21" customFormat="1" ht="20.25" customHeight="1">
      <c r="B115" s="39"/>
      <c r="C115" s="39"/>
      <c r="D115" s="39"/>
      <c r="E115" s="113"/>
      <c r="F115" s="75"/>
      <c r="G115" s="75"/>
      <c r="H115" s="75"/>
      <c r="I115" s="39"/>
      <c r="J115" s="39"/>
      <c r="K115" s="39"/>
      <c r="L115" s="39"/>
      <c r="R115" s="39"/>
      <c r="S115" s="39"/>
      <c r="T115" s="39"/>
      <c r="V115" s="39"/>
      <c r="X115" s="39"/>
      <c r="Z115" s="39"/>
      <c r="AB115" s="39"/>
      <c r="AC115" s="39"/>
      <c r="AD115" s="39"/>
    </row>
    <row r="116" spans="2:30" s="21" customFormat="1" ht="20.25" customHeight="1">
      <c r="B116" s="39"/>
      <c r="C116" s="39"/>
      <c r="D116" s="39"/>
      <c r="E116" s="113"/>
      <c r="F116" s="75"/>
      <c r="G116" s="75"/>
      <c r="H116" s="75"/>
      <c r="I116" s="39"/>
      <c r="J116" s="39"/>
      <c r="K116" s="39"/>
      <c r="L116" s="39"/>
      <c r="R116" s="39"/>
      <c r="S116" s="39"/>
      <c r="T116" s="39"/>
      <c r="V116" s="39"/>
      <c r="X116" s="39"/>
      <c r="Z116" s="39"/>
      <c r="AB116" s="39"/>
      <c r="AC116" s="39"/>
      <c r="AD116" s="39"/>
    </row>
    <row r="117" spans="2:30" s="21" customFormat="1" ht="20.25" customHeight="1">
      <c r="B117" s="39"/>
      <c r="C117" s="39"/>
      <c r="D117" s="39"/>
      <c r="E117" s="113"/>
      <c r="F117" s="75"/>
      <c r="G117" s="75"/>
      <c r="H117" s="75"/>
      <c r="I117" s="39"/>
      <c r="J117" s="39"/>
      <c r="K117" s="39"/>
      <c r="L117" s="39"/>
      <c r="R117" s="39"/>
      <c r="S117" s="39"/>
      <c r="T117" s="39"/>
      <c r="V117" s="39"/>
      <c r="X117" s="39"/>
      <c r="Z117" s="39"/>
      <c r="AB117" s="39"/>
      <c r="AC117" s="39"/>
      <c r="AD117" s="39"/>
    </row>
    <row r="118" spans="2:30" s="21" customFormat="1" ht="20.25" customHeight="1">
      <c r="B118" s="39"/>
      <c r="C118" s="39"/>
      <c r="D118" s="39"/>
      <c r="E118" s="113"/>
      <c r="F118" s="75"/>
      <c r="G118" s="75"/>
      <c r="H118" s="75"/>
      <c r="I118" s="39"/>
      <c r="J118" s="39"/>
      <c r="K118" s="39"/>
      <c r="L118" s="39"/>
      <c r="R118" s="39"/>
      <c r="S118" s="39"/>
      <c r="T118" s="39"/>
      <c r="V118" s="39"/>
      <c r="X118" s="39"/>
      <c r="Z118" s="39"/>
      <c r="AB118" s="39"/>
      <c r="AC118" s="39"/>
      <c r="AD118" s="39"/>
    </row>
    <row r="119" spans="2:30" s="21" customFormat="1" ht="20.25" customHeight="1">
      <c r="B119" s="39"/>
      <c r="C119" s="39"/>
      <c r="D119" s="39"/>
      <c r="E119" s="113"/>
      <c r="F119" s="75"/>
      <c r="G119" s="75"/>
      <c r="H119" s="75"/>
      <c r="I119" s="39"/>
      <c r="J119" s="39"/>
      <c r="K119" s="39"/>
      <c r="L119" s="39"/>
      <c r="R119" s="39"/>
      <c r="S119" s="39"/>
      <c r="T119" s="39"/>
      <c r="V119" s="39"/>
      <c r="X119" s="39"/>
      <c r="Z119" s="39"/>
      <c r="AB119" s="39"/>
      <c r="AC119" s="39"/>
      <c r="AD119" s="39"/>
    </row>
    <row r="120" spans="2:30" s="21" customFormat="1" ht="20.25" customHeight="1">
      <c r="B120" s="39"/>
      <c r="C120" s="39"/>
      <c r="D120" s="39"/>
      <c r="E120" s="113"/>
      <c r="F120" s="75"/>
      <c r="G120" s="75"/>
      <c r="H120" s="75"/>
      <c r="I120" s="39"/>
      <c r="J120" s="39"/>
      <c r="K120" s="39"/>
      <c r="L120" s="39"/>
      <c r="R120" s="39"/>
      <c r="S120" s="39"/>
      <c r="T120" s="39"/>
      <c r="V120" s="39"/>
      <c r="X120" s="39"/>
      <c r="Z120" s="39"/>
      <c r="AB120" s="39"/>
      <c r="AC120" s="39"/>
      <c r="AD120" s="39"/>
    </row>
    <row r="121" spans="2:30" s="21" customFormat="1" ht="20.25" customHeight="1">
      <c r="B121" s="39"/>
      <c r="C121" s="39"/>
      <c r="D121" s="39"/>
      <c r="E121" s="113"/>
      <c r="F121" s="75"/>
      <c r="G121" s="75"/>
      <c r="H121" s="75"/>
      <c r="I121" s="39"/>
      <c r="J121" s="39"/>
      <c r="K121" s="39"/>
      <c r="L121" s="39"/>
      <c r="R121" s="39"/>
      <c r="S121" s="39"/>
      <c r="T121" s="39"/>
      <c r="V121" s="39"/>
      <c r="X121" s="39"/>
      <c r="Z121" s="39"/>
      <c r="AB121" s="39"/>
      <c r="AC121" s="39"/>
      <c r="AD121" s="39"/>
    </row>
    <row r="122" spans="2:30" s="21" customFormat="1" ht="20.25" customHeight="1">
      <c r="B122" s="39"/>
      <c r="C122" s="39"/>
      <c r="D122" s="39"/>
      <c r="E122" s="113"/>
      <c r="F122" s="75"/>
      <c r="G122" s="75"/>
      <c r="H122" s="75"/>
      <c r="I122" s="39"/>
      <c r="J122" s="39"/>
      <c r="K122" s="39"/>
      <c r="L122" s="39"/>
      <c r="R122" s="39"/>
      <c r="S122" s="39"/>
      <c r="T122" s="39"/>
      <c r="V122" s="39"/>
      <c r="X122" s="39"/>
      <c r="Z122" s="39"/>
      <c r="AB122" s="39"/>
      <c r="AC122" s="39"/>
      <c r="AD122" s="39"/>
    </row>
    <row r="123" spans="2:30" s="21" customFormat="1" ht="20.25" customHeight="1">
      <c r="B123" s="39"/>
      <c r="C123" s="39"/>
      <c r="D123" s="39"/>
      <c r="E123" s="113"/>
      <c r="F123" s="75"/>
      <c r="G123" s="75"/>
      <c r="H123" s="75"/>
      <c r="I123" s="39"/>
      <c r="J123" s="39"/>
      <c r="K123" s="39"/>
      <c r="L123" s="39"/>
      <c r="R123" s="39"/>
      <c r="S123" s="39"/>
      <c r="T123" s="39"/>
      <c r="V123" s="39"/>
      <c r="X123" s="39"/>
      <c r="Z123" s="39"/>
      <c r="AB123" s="39"/>
      <c r="AC123" s="39"/>
      <c r="AD123" s="39"/>
    </row>
    <row r="124" spans="2:30" s="21" customFormat="1" ht="20.25" customHeight="1">
      <c r="B124" s="39"/>
      <c r="C124" s="39"/>
      <c r="D124" s="39"/>
      <c r="E124" s="113"/>
      <c r="F124" s="75"/>
      <c r="G124" s="75"/>
      <c r="H124" s="75"/>
      <c r="I124" s="39"/>
      <c r="J124" s="39"/>
      <c r="K124" s="39"/>
      <c r="L124" s="39"/>
      <c r="R124" s="39"/>
      <c r="S124" s="39"/>
      <c r="T124" s="39"/>
      <c r="V124" s="39"/>
      <c r="X124" s="39"/>
      <c r="Z124" s="39"/>
      <c r="AB124" s="39"/>
      <c r="AC124" s="39"/>
      <c r="AD124" s="39"/>
    </row>
    <row r="125" spans="2:30" s="21" customFormat="1" ht="20.25" customHeight="1">
      <c r="B125" s="39"/>
      <c r="C125" s="39"/>
      <c r="D125" s="39"/>
      <c r="E125" s="113"/>
      <c r="F125" s="75"/>
      <c r="G125" s="75"/>
      <c r="H125" s="75"/>
      <c r="I125" s="39"/>
      <c r="J125" s="39"/>
      <c r="K125" s="39"/>
      <c r="L125" s="39"/>
      <c r="R125" s="39"/>
      <c r="S125" s="39"/>
      <c r="T125" s="39"/>
      <c r="V125" s="39"/>
      <c r="X125" s="39"/>
      <c r="Z125" s="39"/>
      <c r="AB125" s="39"/>
      <c r="AC125" s="39"/>
      <c r="AD125" s="39"/>
    </row>
    <row r="126" spans="2:30" s="21" customFormat="1" ht="20.25" customHeight="1">
      <c r="B126" s="39"/>
      <c r="C126" s="39"/>
      <c r="D126" s="39"/>
      <c r="E126" s="113"/>
      <c r="F126" s="75"/>
      <c r="G126" s="75"/>
      <c r="H126" s="75"/>
      <c r="I126" s="39"/>
      <c r="J126" s="39"/>
      <c r="K126" s="39"/>
      <c r="L126" s="39"/>
      <c r="R126" s="39"/>
      <c r="S126" s="39"/>
      <c r="T126" s="39"/>
      <c r="V126" s="39"/>
      <c r="X126" s="39"/>
      <c r="Z126" s="39"/>
      <c r="AB126" s="39"/>
      <c r="AC126" s="39"/>
      <c r="AD126" s="39"/>
    </row>
    <row r="127" spans="2:30" s="21" customFormat="1" ht="20.25" customHeight="1">
      <c r="B127" s="39"/>
      <c r="C127" s="39"/>
      <c r="D127" s="39"/>
      <c r="E127" s="113"/>
      <c r="F127" s="75"/>
      <c r="G127" s="75"/>
      <c r="H127" s="75"/>
      <c r="I127" s="39"/>
      <c r="J127" s="39"/>
      <c r="K127" s="39"/>
      <c r="L127" s="39"/>
      <c r="R127" s="39"/>
      <c r="S127" s="39"/>
      <c r="T127" s="39"/>
      <c r="V127" s="39"/>
      <c r="X127" s="39"/>
      <c r="Z127" s="39"/>
      <c r="AB127" s="39"/>
      <c r="AC127" s="39"/>
      <c r="AD127" s="39"/>
    </row>
    <row r="128" spans="2:30" s="21" customFormat="1" ht="20.25" customHeight="1">
      <c r="B128" s="39"/>
      <c r="C128" s="39"/>
      <c r="D128" s="39"/>
      <c r="E128" s="113"/>
      <c r="F128" s="75"/>
      <c r="G128" s="75"/>
      <c r="H128" s="75"/>
      <c r="I128" s="39"/>
      <c r="J128" s="39"/>
      <c r="K128" s="39"/>
      <c r="L128" s="39"/>
      <c r="R128" s="39"/>
      <c r="S128" s="39"/>
      <c r="T128" s="39"/>
      <c r="V128" s="39"/>
      <c r="X128" s="39"/>
      <c r="Z128" s="39"/>
      <c r="AB128" s="39"/>
      <c r="AC128" s="39"/>
      <c r="AD128" s="39"/>
    </row>
    <row r="129" spans="2:30" s="21" customFormat="1" ht="20.25" customHeight="1">
      <c r="B129" s="39"/>
      <c r="C129" s="39"/>
      <c r="D129" s="39"/>
      <c r="E129" s="113"/>
      <c r="F129" s="75"/>
      <c r="G129" s="75"/>
      <c r="H129" s="75"/>
      <c r="I129" s="39"/>
      <c r="J129" s="39"/>
      <c r="K129" s="39"/>
      <c r="L129" s="39"/>
      <c r="R129" s="39"/>
      <c r="S129" s="39"/>
      <c r="T129" s="39"/>
      <c r="V129" s="39"/>
      <c r="X129" s="39"/>
      <c r="Z129" s="39"/>
      <c r="AB129" s="39"/>
      <c r="AC129" s="39"/>
      <c r="AD129" s="39"/>
    </row>
    <row r="130" spans="2:30" s="21" customFormat="1" ht="20.25" customHeight="1">
      <c r="B130" s="39"/>
      <c r="C130" s="39"/>
      <c r="D130" s="39"/>
      <c r="E130" s="113"/>
      <c r="F130" s="75"/>
      <c r="G130" s="75"/>
      <c r="H130" s="75"/>
      <c r="I130" s="39"/>
      <c r="J130" s="39"/>
      <c r="K130" s="39"/>
      <c r="L130" s="39"/>
      <c r="R130" s="39"/>
      <c r="S130" s="39"/>
      <c r="T130" s="39"/>
      <c r="V130" s="39"/>
      <c r="X130" s="39"/>
      <c r="Z130" s="39"/>
      <c r="AB130" s="39"/>
      <c r="AC130" s="39"/>
      <c r="AD130" s="39"/>
    </row>
    <row r="131" spans="2:30" s="21" customFormat="1" ht="20.25" customHeight="1">
      <c r="B131" s="39"/>
      <c r="C131" s="39"/>
      <c r="D131" s="39"/>
      <c r="E131" s="113"/>
      <c r="F131" s="75"/>
      <c r="G131" s="75"/>
      <c r="H131" s="75"/>
      <c r="I131" s="39"/>
      <c r="J131" s="39"/>
      <c r="K131" s="39"/>
      <c r="L131" s="39"/>
      <c r="R131" s="39"/>
      <c r="S131" s="39"/>
      <c r="T131" s="39"/>
      <c r="V131" s="39"/>
      <c r="X131" s="39"/>
      <c r="Z131" s="39"/>
      <c r="AB131" s="39"/>
      <c r="AC131" s="39"/>
      <c r="AD131" s="39"/>
    </row>
    <row r="132" spans="2:30" s="21" customFormat="1" ht="20.25" customHeight="1">
      <c r="B132" s="39"/>
      <c r="C132" s="39"/>
      <c r="D132" s="39"/>
      <c r="E132" s="113"/>
      <c r="F132" s="75"/>
      <c r="G132" s="75"/>
      <c r="H132" s="75"/>
      <c r="I132" s="39"/>
      <c r="J132" s="39"/>
      <c r="K132" s="39"/>
      <c r="L132" s="39"/>
      <c r="R132" s="39"/>
      <c r="S132" s="39"/>
      <c r="T132" s="39"/>
      <c r="V132" s="39"/>
      <c r="X132" s="39"/>
      <c r="Z132" s="39"/>
      <c r="AB132" s="39"/>
      <c r="AC132" s="39"/>
      <c r="AD132" s="39"/>
    </row>
    <row r="133" spans="2:30" s="21" customFormat="1" ht="20.25" customHeight="1">
      <c r="B133" s="39"/>
      <c r="C133" s="39"/>
      <c r="D133" s="39"/>
      <c r="E133" s="113"/>
      <c r="F133" s="75"/>
      <c r="G133" s="75"/>
      <c r="H133" s="75"/>
      <c r="I133" s="39"/>
      <c r="J133" s="39"/>
      <c r="K133" s="39"/>
      <c r="L133" s="39"/>
      <c r="R133" s="39"/>
      <c r="S133" s="39"/>
      <c r="T133" s="39"/>
      <c r="V133" s="39"/>
      <c r="X133" s="39"/>
      <c r="Z133" s="39"/>
      <c r="AB133" s="39"/>
      <c r="AC133" s="39"/>
      <c r="AD133" s="39"/>
    </row>
    <row r="134" spans="2:30" s="21" customFormat="1" ht="20.25" customHeight="1">
      <c r="B134" s="39"/>
      <c r="C134" s="39"/>
      <c r="D134" s="39"/>
      <c r="E134" s="113"/>
      <c r="F134" s="75"/>
      <c r="G134" s="75"/>
      <c r="H134" s="75"/>
      <c r="I134" s="39"/>
      <c r="J134" s="39"/>
      <c r="K134" s="39"/>
      <c r="L134" s="39"/>
      <c r="R134" s="39"/>
      <c r="S134" s="39"/>
      <c r="T134" s="39"/>
      <c r="V134" s="39"/>
      <c r="X134" s="39"/>
      <c r="Z134" s="39"/>
      <c r="AB134" s="39"/>
      <c r="AC134" s="39"/>
      <c r="AD134" s="39"/>
    </row>
    <row r="135" spans="2:30" s="21" customFormat="1" ht="20.25" customHeight="1">
      <c r="B135" s="39"/>
      <c r="C135" s="39"/>
      <c r="D135" s="39"/>
      <c r="E135" s="113"/>
      <c r="F135" s="75"/>
      <c r="G135" s="75"/>
      <c r="H135" s="75"/>
      <c r="I135" s="39"/>
      <c r="J135" s="39"/>
      <c r="K135" s="39"/>
      <c r="L135" s="39"/>
      <c r="R135" s="39"/>
      <c r="S135" s="39"/>
      <c r="T135" s="39"/>
      <c r="V135" s="39"/>
      <c r="X135" s="39"/>
      <c r="Z135" s="39"/>
      <c r="AB135" s="39"/>
      <c r="AC135" s="39"/>
      <c r="AD135" s="39"/>
    </row>
    <row r="136" spans="2:30" s="21" customFormat="1" ht="20.25" customHeight="1">
      <c r="B136" s="39"/>
      <c r="C136" s="39"/>
      <c r="D136" s="39"/>
      <c r="E136" s="113"/>
      <c r="F136" s="75"/>
      <c r="G136" s="75"/>
      <c r="H136" s="75"/>
      <c r="I136" s="39"/>
      <c r="J136" s="39"/>
      <c r="K136" s="39"/>
      <c r="L136" s="39"/>
      <c r="R136" s="39"/>
      <c r="S136" s="39"/>
      <c r="T136" s="39"/>
      <c r="V136" s="39"/>
      <c r="X136" s="39"/>
      <c r="Z136" s="39"/>
      <c r="AB136" s="39"/>
      <c r="AC136" s="39"/>
      <c r="AD136" s="39"/>
    </row>
    <row r="137" spans="2:30" s="21" customFormat="1" ht="20.25" customHeight="1">
      <c r="B137" s="39"/>
      <c r="C137" s="39"/>
      <c r="D137" s="39"/>
      <c r="E137" s="113"/>
      <c r="F137" s="75"/>
      <c r="G137" s="75"/>
      <c r="H137" s="75"/>
      <c r="I137" s="39"/>
      <c r="J137" s="39"/>
      <c r="K137" s="39"/>
      <c r="L137" s="39"/>
      <c r="R137" s="39"/>
      <c r="S137" s="39"/>
      <c r="T137" s="39"/>
      <c r="V137" s="39"/>
      <c r="X137" s="39"/>
      <c r="Z137" s="39"/>
      <c r="AB137" s="39"/>
      <c r="AC137" s="39"/>
      <c r="AD137" s="39"/>
    </row>
    <row r="138" spans="2:30" s="21" customFormat="1" ht="20.25" customHeight="1">
      <c r="B138" s="39"/>
      <c r="C138" s="39"/>
      <c r="D138" s="39"/>
      <c r="E138" s="113"/>
      <c r="F138" s="75"/>
      <c r="G138" s="75"/>
      <c r="H138" s="75"/>
      <c r="I138" s="39"/>
      <c r="J138" s="39"/>
      <c r="K138" s="39"/>
      <c r="L138" s="39"/>
      <c r="R138" s="39"/>
      <c r="S138" s="39"/>
      <c r="T138" s="39"/>
      <c r="V138" s="39"/>
      <c r="X138" s="39"/>
      <c r="Z138" s="39"/>
      <c r="AB138" s="39"/>
      <c r="AC138" s="39"/>
      <c r="AD138" s="39"/>
    </row>
    <row r="139" spans="2:30" s="21" customFormat="1" ht="20.25" customHeight="1">
      <c r="B139" s="39"/>
      <c r="C139" s="39"/>
      <c r="D139" s="39"/>
      <c r="E139" s="113"/>
      <c r="F139" s="75"/>
      <c r="G139" s="75"/>
      <c r="H139" s="75"/>
      <c r="I139" s="39"/>
      <c r="J139" s="39"/>
      <c r="K139" s="39"/>
      <c r="L139" s="39"/>
      <c r="R139" s="39"/>
      <c r="S139" s="39"/>
      <c r="T139" s="39"/>
      <c r="V139" s="39"/>
      <c r="X139" s="39"/>
      <c r="Z139" s="39"/>
      <c r="AB139" s="39"/>
      <c r="AC139" s="39"/>
      <c r="AD139" s="39"/>
    </row>
    <row r="140" spans="2:30" s="21" customFormat="1" ht="20.25" customHeight="1">
      <c r="B140" s="39"/>
      <c r="C140" s="39"/>
      <c r="D140" s="39"/>
      <c r="E140" s="113"/>
      <c r="F140" s="75"/>
      <c r="G140" s="75"/>
      <c r="H140" s="75"/>
      <c r="I140" s="39"/>
      <c r="J140" s="39"/>
      <c r="K140" s="39"/>
      <c r="L140" s="39"/>
      <c r="R140" s="39"/>
      <c r="S140" s="39"/>
      <c r="T140" s="39"/>
      <c r="V140" s="39"/>
      <c r="X140" s="39"/>
      <c r="Z140" s="39"/>
      <c r="AB140" s="39"/>
      <c r="AC140" s="39"/>
      <c r="AD140" s="39"/>
    </row>
    <row r="141" spans="2:30" s="21" customFormat="1" ht="20.25" customHeight="1">
      <c r="B141" s="39"/>
      <c r="C141" s="39"/>
      <c r="D141" s="39"/>
      <c r="E141" s="113"/>
      <c r="F141" s="75"/>
      <c r="G141" s="75"/>
      <c r="H141" s="75"/>
      <c r="I141" s="39"/>
      <c r="J141" s="39"/>
      <c r="K141" s="39"/>
      <c r="L141" s="39"/>
      <c r="R141" s="39"/>
      <c r="S141" s="39"/>
      <c r="T141" s="39"/>
      <c r="V141" s="39"/>
      <c r="X141" s="39"/>
      <c r="Z141" s="39"/>
      <c r="AB141" s="39"/>
      <c r="AC141" s="39"/>
      <c r="AD141" s="39"/>
    </row>
    <row r="142" spans="2:30" s="21" customFormat="1" ht="20.25" customHeight="1">
      <c r="B142" s="39"/>
      <c r="C142" s="39"/>
      <c r="D142" s="39"/>
      <c r="E142" s="113"/>
      <c r="F142" s="75"/>
      <c r="G142" s="75"/>
      <c r="H142" s="75"/>
      <c r="I142" s="39"/>
      <c r="J142" s="39"/>
      <c r="K142" s="39"/>
      <c r="L142" s="39"/>
      <c r="R142" s="39"/>
      <c r="S142" s="39"/>
      <c r="T142" s="39"/>
      <c r="V142" s="39"/>
      <c r="X142" s="39"/>
      <c r="Z142" s="39"/>
      <c r="AB142" s="39"/>
      <c r="AC142" s="39"/>
      <c r="AD142" s="39"/>
    </row>
    <row r="143" spans="2:30" s="21" customFormat="1" ht="20.25" customHeight="1">
      <c r="B143" s="39"/>
      <c r="C143" s="39"/>
      <c r="D143" s="39"/>
      <c r="E143" s="113"/>
      <c r="F143" s="75"/>
      <c r="G143" s="75"/>
      <c r="H143" s="75"/>
      <c r="I143" s="39"/>
      <c r="J143" s="39"/>
      <c r="K143" s="39"/>
      <c r="L143" s="39"/>
      <c r="R143" s="39"/>
      <c r="S143" s="39"/>
      <c r="T143" s="39"/>
      <c r="V143" s="39"/>
      <c r="X143" s="39"/>
      <c r="Z143" s="39"/>
      <c r="AB143" s="39"/>
      <c r="AC143" s="39"/>
      <c r="AD143" s="39"/>
    </row>
    <row r="144" spans="2:30" s="21" customFormat="1" ht="20.25" customHeight="1">
      <c r="B144" s="39"/>
      <c r="C144" s="39"/>
      <c r="D144" s="39"/>
      <c r="E144" s="113"/>
      <c r="F144" s="75"/>
      <c r="G144" s="75"/>
      <c r="H144" s="75"/>
      <c r="I144" s="39"/>
      <c r="J144" s="39"/>
      <c r="K144" s="39"/>
      <c r="L144" s="39"/>
      <c r="R144" s="39"/>
      <c r="S144" s="39"/>
      <c r="T144" s="39"/>
      <c r="V144" s="39"/>
      <c r="X144" s="39"/>
      <c r="Z144" s="39"/>
      <c r="AB144" s="39"/>
      <c r="AC144" s="39"/>
      <c r="AD144" s="39"/>
    </row>
    <row r="145" spans="2:30" s="21" customFormat="1" ht="20.25" customHeight="1">
      <c r="B145" s="39"/>
      <c r="C145" s="39"/>
      <c r="D145" s="39"/>
      <c r="E145" s="113"/>
      <c r="F145" s="75"/>
      <c r="G145" s="75"/>
      <c r="H145" s="75"/>
      <c r="I145" s="39"/>
      <c r="J145" s="39"/>
      <c r="K145" s="39"/>
      <c r="L145" s="39"/>
      <c r="R145" s="39"/>
      <c r="S145" s="39"/>
      <c r="T145" s="39"/>
      <c r="V145" s="39"/>
      <c r="X145" s="39"/>
      <c r="Z145" s="39"/>
      <c r="AB145" s="39"/>
      <c r="AC145" s="39"/>
      <c r="AD145" s="39"/>
    </row>
    <row r="146" spans="2:30" s="21" customFormat="1" ht="20.25" customHeight="1">
      <c r="B146" s="39"/>
      <c r="C146" s="39"/>
      <c r="D146" s="39"/>
      <c r="E146" s="113"/>
      <c r="F146" s="75"/>
      <c r="G146" s="75"/>
      <c r="H146" s="75"/>
      <c r="I146" s="39"/>
      <c r="J146" s="39"/>
      <c r="K146" s="39"/>
      <c r="L146" s="39"/>
      <c r="R146" s="39"/>
      <c r="S146" s="39"/>
      <c r="T146" s="39"/>
      <c r="V146" s="39"/>
      <c r="X146" s="39"/>
      <c r="Z146" s="39"/>
      <c r="AB146" s="39"/>
      <c r="AC146" s="39"/>
      <c r="AD146" s="39"/>
    </row>
    <row r="147" spans="2:30" s="21" customFormat="1" ht="20.25" customHeight="1">
      <c r="B147" s="39"/>
      <c r="C147" s="39"/>
      <c r="D147" s="39"/>
      <c r="E147" s="113"/>
      <c r="F147" s="75"/>
      <c r="G147" s="75"/>
      <c r="H147" s="75"/>
      <c r="I147" s="39"/>
      <c r="J147" s="39"/>
      <c r="K147" s="39"/>
      <c r="L147" s="39"/>
      <c r="R147" s="39"/>
      <c r="S147" s="39"/>
      <c r="T147" s="39"/>
      <c r="V147" s="39"/>
      <c r="X147" s="39"/>
      <c r="Z147" s="39"/>
      <c r="AB147" s="39"/>
      <c r="AC147" s="39"/>
      <c r="AD147" s="39"/>
    </row>
    <row r="148" spans="2:30" s="21" customFormat="1" ht="20.25" customHeight="1">
      <c r="B148" s="39"/>
      <c r="C148" s="39"/>
      <c r="D148" s="39"/>
      <c r="E148" s="113"/>
      <c r="F148" s="75"/>
      <c r="G148" s="75"/>
      <c r="H148" s="75"/>
      <c r="I148" s="39"/>
      <c r="J148" s="39"/>
      <c r="K148" s="39"/>
      <c r="L148" s="39"/>
      <c r="R148" s="39"/>
      <c r="S148" s="39"/>
      <c r="T148" s="39"/>
      <c r="V148" s="39"/>
      <c r="X148" s="39"/>
      <c r="Z148" s="39"/>
      <c r="AB148" s="39"/>
      <c r="AC148" s="39"/>
      <c r="AD148" s="39"/>
    </row>
    <row r="149" spans="2:30" s="21" customFormat="1" ht="20.25" customHeight="1">
      <c r="B149" s="39"/>
      <c r="C149" s="39"/>
      <c r="D149" s="39"/>
      <c r="E149" s="113"/>
      <c r="F149" s="75"/>
      <c r="G149" s="75"/>
      <c r="H149" s="75"/>
      <c r="I149" s="39"/>
      <c r="J149" s="39"/>
      <c r="K149" s="39"/>
      <c r="L149" s="39"/>
      <c r="R149" s="39"/>
      <c r="S149" s="39"/>
      <c r="T149" s="39"/>
      <c r="V149" s="39"/>
      <c r="X149" s="39"/>
      <c r="Z149" s="39"/>
      <c r="AB149" s="39"/>
      <c r="AC149" s="39"/>
      <c r="AD149" s="39"/>
    </row>
    <row r="150" spans="2:30" s="21" customFormat="1" ht="20.25" customHeight="1">
      <c r="B150" s="39"/>
      <c r="C150" s="39"/>
      <c r="D150" s="39"/>
      <c r="E150" s="113"/>
      <c r="F150" s="75"/>
      <c r="G150" s="75"/>
      <c r="H150" s="75"/>
      <c r="I150" s="39"/>
      <c r="J150" s="39"/>
      <c r="K150" s="39"/>
      <c r="L150" s="39"/>
      <c r="R150" s="39"/>
      <c r="S150" s="39"/>
      <c r="T150" s="39"/>
      <c r="V150" s="39"/>
      <c r="X150" s="39"/>
      <c r="Z150" s="39"/>
      <c r="AB150" s="39"/>
      <c r="AC150" s="39"/>
      <c r="AD150" s="39"/>
    </row>
    <row r="151" spans="2:30" s="21" customFormat="1" ht="20.25" customHeight="1">
      <c r="B151" s="39"/>
      <c r="C151" s="39"/>
      <c r="D151" s="39"/>
      <c r="E151" s="113"/>
      <c r="F151" s="75"/>
      <c r="G151" s="75"/>
      <c r="H151" s="75"/>
      <c r="I151" s="39"/>
      <c r="J151" s="39"/>
      <c r="K151" s="39"/>
      <c r="L151" s="39"/>
      <c r="R151" s="39"/>
      <c r="S151" s="39"/>
      <c r="T151" s="39"/>
      <c r="V151" s="39"/>
      <c r="X151" s="39"/>
      <c r="Z151" s="39"/>
      <c r="AB151" s="39"/>
      <c r="AC151" s="39"/>
      <c r="AD151" s="39"/>
    </row>
    <row r="152" spans="2:30" s="21" customFormat="1" ht="20.25" customHeight="1">
      <c r="B152" s="39"/>
      <c r="C152" s="39"/>
      <c r="D152" s="39"/>
      <c r="E152" s="113"/>
      <c r="F152" s="75"/>
      <c r="G152" s="75"/>
      <c r="H152" s="75"/>
      <c r="I152" s="39"/>
      <c r="J152" s="39"/>
      <c r="K152" s="39"/>
      <c r="L152" s="39"/>
      <c r="R152" s="39"/>
      <c r="S152" s="39"/>
      <c r="T152" s="39"/>
      <c r="V152" s="39"/>
      <c r="X152" s="39"/>
      <c r="Z152" s="39"/>
      <c r="AB152" s="39"/>
      <c r="AC152" s="39"/>
      <c r="AD152" s="39"/>
    </row>
    <row r="153" spans="2:30" s="21" customFormat="1" ht="20.25" customHeight="1">
      <c r="B153" s="39"/>
      <c r="C153" s="39"/>
      <c r="D153" s="39"/>
      <c r="E153" s="113"/>
      <c r="F153" s="75"/>
      <c r="G153" s="75"/>
      <c r="H153" s="75"/>
      <c r="I153" s="39"/>
      <c r="J153" s="39"/>
      <c r="K153" s="39"/>
      <c r="L153" s="39"/>
      <c r="R153" s="39"/>
      <c r="S153" s="39"/>
      <c r="T153" s="39"/>
      <c r="V153" s="39"/>
      <c r="X153" s="39"/>
      <c r="Z153" s="39"/>
      <c r="AB153" s="39"/>
      <c r="AC153" s="39"/>
      <c r="AD153" s="39"/>
    </row>
    <row r="154" spans="2:30" s="21" customFormat="1" ht="20.25" customHeight="1">
      <c r="B154" s="39"/>
      <c r="C154" s="39"/>
      <c r="D154" s="39"/>
      <c r="E154" s="113"/>
      <c r="F154" s="75"/>
      <c r="G154" s="75"/>
      <c r="H154" s="75"/>
      <c r="I154" s="39"/>
      <c r="J154" s="39"/>
      <c r="K154" s="39"/>
      <c r="L154" s="39"/>
      <c r="R154" s="39"/>
      <c r="S154" s="39"/>
      <c r="T154" s="39"/>
      <c r="V154" s="39"/>
      <c r="X154" s="39"/>
      <c r="Z154" s="39"/>
      <c r="AB154" s="39"/>
      <c r="AC154" s="39"/>
      <c r="AD154" s="39"/>
    </row>
    <row r="155" spans="2:30" s="21" customFormat="1" ht="20.25" customHeight="1">
      <c r="B155" s="39"/>
      <c r="C155" s="39"/>
      <c r="D155" s="39"/>
      <c r="E155" s="113"/>
      <c r="F155" s="75"/>
      <c r="G155" s="75"/>
      <c r="H155" s="75"/>
      <c r="I155" s="39"/>
      <c r="J155" s="39"/>
      <c r="K155" s="39"/>
      <c r="L155" s="39"/>
      <c r="R155" s="39"/>
      <c r="S155" s="39"/>
      <c r="T155" s="39"/>
      <c r="V155" s="39"/>
      <c r="X155" s="39"/>
      <c r="Z155" s="39"/>
      <c r="AB155" s="39"/>
      <c r="AC155" s="39"/>
      <c r="AD155" s="39"/>
    </row>
    <row r="156" spans="2:30" s="21" customFormat="1" ht="20.25" customHeight="1">
      <c r="B156" s="39"/>
      <c r="C156" s="39"/>
      <c r="D156" s="39"/>
      <c r="E156" s="113"/>
      <c r="F156" s="75"/>
      <c r="G156" s="75"/>
      <c r="H156" s="75"/>
      <c r="I156" s="39"/>
      <c r="J156" s="39"/>
      <c r="K156" s="39"/>
      <c r="L156" s="39"/>
      <c r="R156" s="39"/>
      <c r="S156" s="39"/>
      <c r="T156" s="39"/>
      <c r="V156" s="39"/>
      <c r="X156" s="39"/>
      <c r="Z156" s="39"/>
      <c r="AB156" s="39"/>
      <c r="AC156" s="39"/>
      <c r="AD156" s="39"/>
    </row>
    <row r="157" spans="2:30" s="21" customFormat="1" ht="20.25" customHeight="1">
      <c r="B157" s="39"/>
      <c r="C157" s="39"/>
      <c r="D157" s="39"/>
      <c r="E157" s="113"/>
      <c r="F157" s="75"/>
      <c r="G157" s="75"/>
      <c r="H157" s="75"/>
      <c r="I157" s="39"/>
      <c r="J157" s="39"/>
      <c r="K157" s="39"/>
      <c r="L157" s="39"/>
      <c r="R157" s="39"/>
      <c r="S157" s="39"/>
      <c r="T157" s="39"/>
      <c r="V157" s="39"/>
      <c r="X157" s="39"/>
      <c r="Z157" s="39"/>
      <c r="AB157" s="39"/>
      <c r="AC157" s="39"/>
      <c r="AD157" s="39"/>
    </row>
    <row r="158" spans="2:30" s="21" customFormat="1" ht="20.25" customHeight="1">
      <c r="B158" s="39"/>
      <c r="C158" s="39"/>
      <c r="D158" s="39"/>
      <c r="E158" s="113"/>
      <c r="F158" s="75"/>
      <c r="G158" s="75"/>
      <c r="H158" s="75"/>
      <c r="I158" s="39"/>
      <c r="J158" s="39"/>
      <c r="K158" s="39"/>
      <c r="L158" s="39"/>
      <c r="R158" s="39"/>
      <c r="S158" s="39"/>
      <c r="T158" s="39"/>
      <c r="V158" s="39"/>
      <c r="X158" s="39"/>
      <c r="Z158" s="39"/>
      <c r="AB158" s="39"/>
      <c r="AC158" s="39"/>
      <c r="AD158" s="39"/>
    </row>
    <row r="159" spans="2:30" s="21" customFormat="1" ht="20.25" customHeight="1">
      <c r="B159" s="39"/>
      <c r="C159" s="39"/>
      <c r="D159" s="39"/>
      <c r="E159" s="113"/>
      <c r="F159" s="75"/>
      <c r="G159" s="75"/>
      <c r="H159" s="75"/>
      <c r="I159" s="39"/>
      <c r="J159" s="39"/>
      <c r="K159" s="39"/>
      <c r="L159" s="39"/>
      <c r="R159" s="39"/>
      <c r="S159" s="39"/>
      <c r="T159" s="39"/>
      <c r="V159" s="39"/>
      <c r="X159" s="39"/>
      <c r="Z159" s="39"/>
      <c r="AB159" s="39"/>
      <c r="AC159" s="39"/>
      <c r="AD159" s="39"/>
    </row>
    <row r="160" spans="2:30" s="21" customFormat="1" ht="20.25" customHeight="1">
      <c r="B160" s="39"/>
      <c r="C160" s="39"/>
      <c r="D160" s="39"/>
      <c r="E160" s="113"/>
      <c r="F160" s="75"/>
      <c r="G160" s="75"/>
      <c r="H160" s="75"/>
      <c r="I160" s="39"/>
      <c r="J160" s="39"/>
      <c r="K160" s="39"/>
      <c r="L160" s="39"/>
      <c r="R160" s="39"/>
      <c r="S160" s="39"/>
      <c r="T160" s="39"/>
      <c r="V160" s="39"/>
      <c r="X160" s="39"/>
      <c r="Z160" s="39"/>
      <c r="AB160" s="39"/>
      <c r="AC160" s="39"/>
      <c r="AD160" s="39"/>
    </row>
    <row r="161" spans="2:30" s="21" customFormat="1" ht="20.25" customHeight="1">
      <c r="B161" s="39"/>
      <c r="C161" s="39"/>
      <c r="D161" s="39"/>
      <c r="E161" s="113"/>
      <c r="F161" s="75"/>
      <c r="G161" s="75"/>
      <c r="H161" s="75"/>
      <c r="I161" s="39"/>
      <c r="J161" s="39"/>
      <c r="K161" s="39"/>
      <c r="L161" s="39"/>
      <c r="R161" s="39"/>
      <c r="S161" s="39"/>
      <c r="T161" s="39"/>
      <c r="V161" s="39"/>
      <c r="X161" s="39"/>
      <c r="Z161" s="39"/>
      <c r="AB161" s="39"/>
      <c r="AC161" s="39"/>
      <c r="AD161" s="39"/>
    </row>
    <row r="162" spans="2:30" s="21" customFormat="1" ht="20.25" customHeight="1">
      <c r="B162" s="39"/>
      <c r="C162" s="39"/>
      <c r="D162" s="39"/>
      <c r="E162" s="113"/>
      <c r="F162" s="75"/>
      <c r="G162" s="75"/>
      <c r="H162" s="75"/>
      <c r="I162" s="39"/>
      <c r="J162" s="39"/>
      <c r="K162" s="39"/>
      <c r="L162" s="39"/>
      <c r="R162" s="39"/>
      <c r="S162" s="39"/>
      <c r="T162" s="39"/>
      <c r="V162" s="39"/>
      <c r="X162" s="39"/>
      <c r="Z162" s="39"/>
      <c r="AB162" s="39"/>
      <c r="AC162" s="39"/>
      <c r="AD162" s="39"/>
    </row>
    <row r="163" spans="2:30" s="21" customFormat="1" ht="20.25" customHeight="1">
      <c r="B163" s="39"/>
      <c r="C163" s="39"/>
      <c r="D163" s="39"/>
      <c r="E163" s="113"/>
      <c r="F163" s="75"/>
      <c r="G163" s="75"/>
      <c r="H163" s="75"/>
      <c r="I163" s="39"/>
      <c r="J163" s="39"/>
      <c r="K163" s="39"/>
      <c r="L163" s="39"/>
      <c r="R163" s="39"/>
      <c r="S163" s="39"/>
      <c r="T163" s="39"/>
      <c r="V163" s="39"/>
      <c r="X163" s="39"/>
      <c r="Z163" s="39"/>
      <c r="AB163" s="39"/>
      <c r="AC163" s="39"/>
      <c r="AD163" s="39"/>
    </row>
    <row r="164" spans="2:30" s="21" customFormat="1" ht="20.25" customHeight="1">
      <c r="B164" s="39"/>
      <c r="C164" s="39"/>
      <c r="D164" s="39"/>
      <c r="E164" s="113"/>
      <c r="F164" s="75"/>
      <c r="G164" s="75"/>
      <c r="H164" s="75"/>
      <c r="I164" s="39"/>
      <c r="J164" s="39"/>
      <c r="K164" s="39"/>
      <c r="L164" s="39"/>
      <c r="R164" s="39"/>
      <c r="S164" s="39"/>
      <c r="T164" s="39"/>
      <c r="V164" s="39"/>
      <c r="X164" s="39"/>
      <c r="Z164" s="39"/>
      <c r="AB164" s="39"/>
      <c r="AC164" s="39"/>
      <c r="AD164" s="39"/>
    </row>
    <row r="165" spans="2:30" s="21" customFormat="1" ht="20.25" customHeight="1">
      <c r="B165" s="39"/>
      <c r="C165" s="39"/>
      <c r="D165" s="39"/>
      <c r="E165" s="113"/>
      <c r="F165" s="75"/>
      <c r="G165" s="75"/>
      <c r="H165" s="75"/>
      <c r="I165" s="39"/>
      <c r="J165" s="39"/>
      <c r="K165" s="39"/>
      <c r="L165" s="39"/>
      <c r="R165" s="39"/>
      <c r="S165" s="39"/>
      <c r="T165" s="39"/>
      <c r="V165" s="39"/>
      <c r="X165" s="39"/>
      <c r="Z165" s="39"/>
      <c r="AB165" s="39"/>
      <c r="AC165" s="39"/>
      <c r="AD165" s="39"/>
    </row>
    <row r="166" spans="2:30" s="21" customFormat="1" ht="20.25" customHeight="1">
      <c r="B166" s="39"/>
      <c r="C166" s="39"/>
      <c r="D166" s="39"/>
      <c r="E166" s="113"/>
      <c r="F166" s="75"/>
      <c r="G166" s="75"/>
      <c r="H166" s="75"/>
      <c r="I166" s="39"/>
      <c r="J166" s="39"/>
      <c r="K166" s="39"/>
      <c r="L166" s="39"/>
      <c r="R166" s="39"/>
      <c r="S166" s="39"/>
      <c r="T166" s="39"/>
      <c r="V166" s="39"/>
      <c r="X166" s="39"/>
      <c r="Z166" s="39"/>
      <c r="AB166" s="39"/>
      <c r="AC166" s="39"/>
      <c r="AD166" s="39"/>
    </row>
    <row r="167" spans="2:30" s="21" customFormat="1" ht="20.25" customHeight="1">
      <c r="B167" s="39"/>
      <c r="C167" s="39"/>
      <c r="D167" s="39"/>
      <c r="E167" s="113"/>
      <c r="F167" s="75"/>
      <c r="G167" s="75"/>
      <c r="H167" s="75"/>
      <c r="I167" s="39"/>
      <c r="J167" s="39"/>
      <c r="K167" s="39"/>
      <c r="L167" s="39"/>
      <c r="R167" s="39"/>
      <c r="S167" s="39"/>
      <c r="T167" s="39"/>
      <c r="V167" s="39"/>
      <c r="X167" s="39"/>
      <c r="Z167" s="39"/>
      <c r="AB167" s="39"/>
      <c r="AC167" s="39"/>
      <c r="AD167" s="39"/>
    </row>
    <row r="168" spans="2:30" s="21" customFormat="1" ht="20.25" customHeight="1">
      <c r="B168" s="39"/>
      <c r="C168" s="39"/>
      <c r="D168" s="39"/>
      <c r="E168" s="113"/>
      <c r="F168" s="75"/>
      <c r="G168" s="75"/>
      <c r="H168" s="75"/>
      <c r="I168" s="39"/>
      <c r="J168" s="39"/>
      <c r="K168" s="39"/>
      <c r="L168" s="39"/>
      <c r="R168" s="39"/>
      <c r="S168" s="39"/>
      <c r="T168" s="39"/>
      <c r="V168" s="39"/>
      <c r="X168" s="39"/>
      <c r="Z168" s="39"/>
      <c r="AB168" s="39"/>
      <c r="AC168" s="39"/>
      <c r="AD168" s="39"/>
    </row>
    <row r="169" spans="2:30" s="21" customFormat="1" ht="20.25" customHeight="1">
      <c r="B169" s="39"/>
      <c r="C169" s="39"/>
      <c r="D169" s="39"/>
      <c r="E169" s="113"/>
      <c r="F169" s="75"/>
      <c r="G169" s="75"/>
      <c r="H169" s="75"/>
      <c r="I169" s="39"/>
      <c r="J169" s="39"/>
      <c r="K169" s="39"/>
      <c r="L169" s="39"/>
      <c r="R169" s="39"/>
      <c r="S169" s="39"/>
      <c r="T169" s="39"/>
      <c r="V169" s="39"/>
      <c r="X169" s="39"/>
      <c r="Z169" s="39"/>
      <c r="AB169" s="39"/>
      <c r="AC169" s="39"/>
      <c r="AD169" s="39"/>
    </row>
    <row r="170" spans="2:30" s="21" customFormat="1" ht="20.25" customHeight="1">
      <c r="B170" s="39"/>
      <c r="C170" s="39"/>
      <c r="D170" s="39"/>
      <c r="E170" s="113"/>
      <c r="F170" s="75"/>
      <c r="G170" s="75"/>
      <c r="H170" s="75"/>
      <c r="I170" s="39"/>
      <c r="J170" s="39"/>
      <c r="K170" s="39"/>
      <c r="L170" s="39"/>
      <c r="R170" s="39"/>
      <c r="S170" s="39"/>
      <c r="T170" s="39"/>
      <c r="V170" s="39"/>
      <c r="X170" s="39"/>
      <c r="Z170" s="39"/>
      <c r="AB170" s="39"/>
      <c r="AC170" s="39"/>
      <c r="AD170" s="39"/>
    </row>
    <row r="171" spans="2:30" s="21" customFormat="1" ht="20.25" customHeight="1">
      <c r="B171" s="39"/>
      <c r="C171" s="39"/>
      <c r="D171" s="39"/>
      <c r="E171" s="113"/>
      <c r="F171" s="75"/>
      <c r="G171" s="75"/>
      <c r="H171" s="75"/>
      <c r="I171" s="39"/>
      <c r="J171" s="39"/>
      <c r="K171" s="39"/>
      <c r="L171" s="39"/>
      <c r="R171" s="39"/>
      <c r="S171" s="39"/>
      <c r="T171" s="39"/>
      <c r="V171" s="39"/>
      <c r="X171" s="39"/>
      <c r="Z171" s="39"/>
      <c r="AB171" s="39"/>
      <c r="AC171" s="39"/>
      <c r="AD171" s="39"/>
    </row>
    <row r="172" spans="2:30" s="21" customFormat="1" ht="20.25" customHeight="1">
      <c r="B172" s="39"/>
      <c r="C172" s="39"/>
      <c r="D172" s="39"/>
      <c r="E172" s="113"/>
      <c r="F172" s="75"/>
      <c r="G172" s="75"/>
      <c r="H172" s="75"/>
      <c r="I172" s="39"/>
      <c r="J172" s="39"/>
      <c r="K172" s="39"/>
      <c r="L172" s="39"/>
      <c r="R172" s="39"/>
      <c r="S172" s="39"/>
      <c r="T172" s="39"/>
      <c r="V172" s="39"/>
      <c r="X172" s="39"/>
      <c r="Z172" s="39"/>
      <c r="AB172" s="39"/>
      <c r="AC172" s="39"/>
      <c r="AD172" s="39"/>
    </row>
    <row r="173" spans="2:30" s="21" customFormat="1" ht="20.25" customHeight="1">
      <c r="B173" s="39"/>
      <c r="C173" s="39"/>
      <c r="D173" s="39"/>
      <c r="E173" s="113"/>
      <c r="F173" s="75"/>
      <c r="G173" s="75"/>
      <c r="H173" s="75"/>
      <c r="I173" s="39"/>
      <c r="J173" s="39"/>
      <c r="K173" s="39"/>
      <c r="L173" s="39"/>
      <c r="R173" s="39"/>
      <c r="S173" s="39"/>
      <c r="T173" s="39"/>
      <c r="V173" s="39"/>
      <c r="X173" s="39"/>
      <c r="Z173" s="39"/>
      <c r="AB173" s="39"/>
      <c r="AC173" s="39"/>
      <c r="AD173" s="39"/>
    </row>
    <row r="174" spans="2:30" s="21" customFormat="1" ht="20.25" customHeight="1">
      <c r="B174" s="39"/>
      <c r="C174" s="39"/>
      <c r="D174" s="39"/>
      <c r="E174" s="113"/>
      <c r="F174" s="75"/>
      <c r="G174" s="75"/>
      <c r="H174" s="75"/>
      <c r="I174" s="39"/>
      <c r="J174" s="39"/>
      <c r="K174" s="39"/>
      <c r="L174" s="39"/>
      <c r="R174" s="39"/>
      <c r="S174" s="39"/>
      <c r="T174" s="39"/>
      <c r="V174" s="39"/>
      <c r="X174" s="39"/>
      <c r="Z174" s="39"/>
      <c r="AB174" s="39"/>
      <c r="AC174" s="39"/>
      <c r="AD174" s="39"/>
    </row>
    <row r="175" spans="2:30" s="21" customFormat="1" ht="20.25" customHeight="1">
      <c r="B175" s="39"/>
      <c r="C175" s="39"/>
      <c r="D175" s="39"/>
      <c r="E175" s="113"/>
      <c r="F175" s="75"/>
      <c r="G175" s="75"/>
      <c r="H175" s="75"/>
      <c r="I175" s="39"/>
      <c r="J175" s="39"/>
      <c r="K175" s="39"/>
      <c r="L175" s="39"/>
      <c r="R175" s="39"/>
      <c r="S175" s="39"/>
      <c r="T175" s="39"/>
      <c r="V175" s="39"/>
      <c r="X175" s="39"/>
      <c r="Z175" s="39"/>
      <c r="AB175" s="39"/>
      <c r="AC175" s="39"/>
      <c r="AD175" s="39"/>
    </row>
    <row r="176" spans="2:30" s="21" customFormat="1" ht="20.25" customHeight="1">
      <c r="B176" s="39"/>
      <c r="C176" s="39"/>
      <c r="D176" s="39"/>
      <c r="E176" s="113"/>
      <c r="F176" s="75"/>
      <c r="G176" s="75"/>
      <c r="H176" s="75"/>
      <c r="I176" s="39"/>
      <c r="J176" s="39"/>
      <c r="K176" s="39"/>
      <c r="L176" s="39"/>
      <c r="R176" s="39"/>
      <c r="S176" s="39"/>
      <c r="T176" s="39"/>
      <c r="V176" s="39"/>
      <c r="X176" s="39"/>
      <c r="Z176" s="39"/>
      <c r="AB176" s="39"/>
      <c r="AC176" s="39"/>
      <c r="AD176" s="39"/>
    </row>
    <row r="177" spans="2:30" s="21" customFormat="1" ht="20.25" customHeight="1">
      <c r="B177" s="39"/>
      <c r="C177" s="39"/>
      <c r="D177" s="39"/>
      <c r="E177" s="113"/>
      <c r="F177" s="75"/>
      <c r="G177" s="75"/>
      <c r="H177" s="75"/>
      <c r="I177" s="39"/>
      <c r="J177" s="39"/>
      <c r="K177" s="39"/>
      <c r="L177" s="39"/>
      <c r="R177" s="39"/>
      <c r="S177" s="39"/>
      <c r="T177" s="39"/>
      <c r="V177" s="39"/>
      <c r="X177" s="39"/>
      <c r="Z177" s="39"/>
      <c r="AB177" s="39"/>
      <c r="AC177" s="39"/>
      <c r="AD177" s="39"/>
    </row>
    <row r="178" spans="2:30" s="21" customFormat="1" ht="20.25" customHeight="1">
      <c r="B178" s="39"/>
      <c r="C178" s="39"/>
      <c r="D178" s="39"/>
      <c r="E178" s="113"/>
      <c r="F178" s="75"/>
      <c r="G178" s="75"/>
      <c r="H178" s="75"/>
      <c r="I178" s="39"/>
      <c r="J178" s="39"/>
      <c r="K178" s="39"/>
      <c r="L178" s="39"/>
      <c r="R178" s="39"/>
      <c r="S178" s="39"/>
      <c r="T178" s="39"/>
      <c r="V178" s="39"/>
      <c r="X178" s="39"/>
      <c r="Z178" s="39"/>
      <c r="AB178" s="39"/>
      <c r="AC178" s="39"/>
      <c r="AD178" s="39"/>
    </row>
    <row r="179" spans="2:30" s="21" customFormat="1" ht="20.25" customHeight="1">
      <c r="B179" s="39"/>
      <c r="C179" s="39"/>
      <c r="D179" s="39"/>
      <c r="E179" s="113"/>
      <c r="F179" s="75"/>
      <c r="G179" s="75"/>
      <c r="H179" s="75"/>
      <c r="I179" s="39"/>
      <c r="J179" s="39"/>
      <c r="K179" s="39"/>
      <c r="L179" s="39"/>
      <c r="R179" s="39"/>
      <c r="S179" s="39"/>
      <c r="T179" s="39"/>
      <c r="V179" s="39"/>
      <c r="X179" s="39"/>
      <c r="Z179" s="39"/>
      <c r="AB179" s="39"/>
      <c r="AC179" s="39"/>
      <c r="AD179" s="39"/>
    </row>
    <row r="180" spans="2:30" s="21" customFormat="1" ht="20.25" customHeight="1">
      <c r="B180" s="39"/>
      <c r="C180" s="39"/>
      <c r="D180" s="39"/>
      <c r="E180" s="113"/>
      <c r="F180" s="75"/>
      <c r="G180" s="75"/>
      <c r="H180" s="75"/>
      <c r="I180" s="39"/>
      <c r="J180" s="39"/>
      <c r="K180" s="39"/>
      <c r="L180" s="39"/>
      <c r="R180" s="39"/>
      <c r="S180" s="39"/>
      <c r="T180" s="39"/>
      <c r="V180" s="39"/>
      <c r="X180" s="39"/>
      <c r="Z180" s="39"/>
      <c r="AB180" s="39"/>
      <c r="AC180" s="39"/>
      <c r="AD180" s="39"/>
    </row>
    <row r="181" spans="2:30" s="21" customFormat="1" ht="20.25" customHeight="1">
      <c r="B181" s="39"/>
      <c r="C181" s="39"/>
      <c r="D181" s="39"/>
      <c r="E181" s="113"/>
      <c r="F181" s="75"/>
      <c r="G181" s="75"/>
      <c r="H181" s="75"/>
      <c r="I181" s="39"/>
      <c r="J181" s="39"/>
      <c r="K181" s="39"/>
      <c r="L181" s="39"/>
      <c r="R181" s="39"/>
      <c r="S181" s="39"/>
      <c r="T181" s="39"/>
      <c r="V181" s="39"/>
      <c r="X181" s="39"/>
      <c r="Z181" s="39"/>
      <c r="AB181" s="39"/>
      <c r="AC181" s="39"/>
      <c r="AD181" s="39"/>
    </row>
    <row r="182" spans="2:30" s="21" customFormat="1" ht="20.25" customHeight="1">
      <c r="B182" s="39"/>
      <c r="C182" s="39"/>
      <c r="D182" s="39"/>
      <c r="E182" s="113"/>
      <c r="F182" s="75"/>
      <c r="G182" s="75"/>
      <c r="H182" s="75"/>
      <c r="I182" s="39"/>
      <c r="J182" s="39"/>
      <c r="K182" s="39"/>
      <c r="L182" s="39"/>
      <c r="R182" s="39"/>
      <c r="S182" s="39"/>
      <c r="T182" s="39"/>
      <c r="V182" s="39"/>
      <c r="X182" s="39"/>
      <c r="Z182" s="39"/>
      <c r="AB182" s="39"/>
      <c r="AC182" s="39"/>
      <c r="AD182" s="39"/>
    </row>
    <row r="183" spans="2:30" s="21" customFormat="1" ht="20.25" customHeight="1">
      <c r="B183" s="39"/>
      <c r="C183" s="39"/>
      <c r="D183" s="39"/>
      <c r="E183" s="113"/>
      <c r="F183" s="75"/>
      <c r="G183" s="75"/>
      <c r="H183" s="75"/>
      <c r="I183" s="39"/>
      <c r="J183" s="39"/>
      <c r="K183" s="39"/>
      <c r="L183" s="39"/>
      <c r="R183" s="39"/>
      <c r="S183" s="39"/>
      <c r="T183" s="39"/>
      <c r="V183" s="39"/>
      <c r="X183" s="39"/>
      <c r="Z183" s="39"/>
      <c r="AB183" s="39"/>
      <c r="AC183" s="39"/>
      <c r="AD183" s="39"/>
    </row>
    <row r="184" spans="2:30" s="21" customFormat="1" ht="20.25" customHeight="1">
      <c r="B184" s="39"/>
      <c r="C184" s="39"/>
      <c r="D184" s="39"/>
      <c r="E184" s="113"/>
      <c r="F184" s="75"/>
      <c r="G184" s="75"/>
      <c r="H184" s="75"/>
      <c r="I184" s="39"/>
      <c r="J184" s="39"/>
      <c r="K184" s="39"/>
      <c r="L184" s="39"/>
      <c r="R184" s="39"/>
      <c r="S184" s="39"/>
      <c r="T184" s="39"/>
      <c r="V184" s="39"/>
      <c r="X184" s="39"/>
      <c r="Z184" s="39"/>
      <c r="AB184" s="39"/>
      <c r="AC184" s="39"/>
      <c r="AD184" s="39"/>
    </row>
    <row r="185" spans="2:30" s="21" customFormat="1" ht="20.25" customHeight="1">
      <c r="B185" s="39"/>
      <c r="C185" s="39"/>
      <c r="D185" s="39"/>
      <c r="E185" s="113"/>
      <c r="F185" s="75"/>
      <c r="G185" s="75"/>
      <c r="H185" s="75"/>
      <c r="I185" s="39"/>
      <c r="J185" s="39"/>
      <c r="K185" s="39"/>
      <c r="L185" s="39"/>
      <c r="R185" s="39"/>
      <c r="S185" s="39"/>
      <c r="T185" s="39"/>
      <c r="V185" s="39"/>
      <c r="X185" s="39"/>
      <c r="Z185" s="39"/>
      <c r="AB185" s="39"/>
      <c r="AC185" s="39"/>
      <c r="AD185" s="39"/>
    </row>
    <row r="186" spans="2:30" s="21" customFormat="1" ht="20.25" customHeight="1">
      <c r="B186" s="39"/>
      <c r="C186" s="39"/>
      <c r="D186" s="39"/>
      <c r="E186" s="113"/>
      <c r="F186" s="75"/>
      <c r="G186" s="75"/>
      <c r="H186" s="75"/>
      <c r="I186" s="39"/>
      <c r="J186" s="39"/>
      <c r="K186" s="39"/>
      <c r="L186" s="39"/>
      <c r="R186" s="39"/>
      <c r="S186" s="39"/>
      <c r="T186" s="39"/>
      <c r="V186" s="39"/>
      <c r="X186" s="39"/>
      <c r="Z186" s="39"/>
      <c r="AB186" s="39"/>
      <c r="AC186" s="39"/>
      <c r="AD186" s="39"/>
    </row>
    <row r="187" spans="2:30" s="21" customFormat="1" ht="20.25" customHeight="1">
      <c r="B187" s="39"/>
      <c r="C187" s="39"/>
      <c r="D187" s="39"/>
      <c r="E187" s="113"/>
      <c r="F187" s="75"/>
      <c r="G187" s="75"/>
      <c r="H187" s="75"/>
      <c r="I187" s="39"/>
      <c r="J187" s="39"/>
      <c r="K187" s="39"/>
      <c r="L187" s="39"/>
      <c r="R187" s="39"/>
      <c r="S187" s="39"/>
      <c r="T187" s="39"/>
      <c r="V187" s="39"/>
      <c r="X187" s="39"/>
      <c r="Z187" s="39"/>
      <c r="AB187" s="39"/>
      <c r="AC187" s="39"/>
      <c r="AD187" s="39"/>
    </row>
    <row r="188" spans="2:30" s="21" customFormat="1" ht="20.25" customHeight="1">
      <c r="B188" s="39"/>
      <c r="C188" s="39"/>
      <c r="D188" s="39"/>
      <c r="E188" s="113"/>
      <c r="F188" s="75"/>
      <c r="G188" s="75"/>
      <c r="H188" s="75"/>
      <c r="I188" s="39"/>
      <c r="J188" s="39"/>
      <c r="K188" s="39"/>
      <c r="L188" s="39"/>
      <c r="R188" s="39"/>
      <c r="S188" s="39"/>
      <c r="T188" s="39"/>
      <c r="V188" s="39"/>
      <c r="X188" s="39"/>
      <c r="Z188" s="39"/>
      <c r="AB188" s="39"/>
      <c r="AC188" s="39"/>
      <c r="AD188" s="39"/>
    </row>
    <row r="189" spans="2:30" s="21" customFormat="1" ht="20.25" customHeight="1">
      <c r="B189" s="39"/>
      <c r="C189" s="39"/>
      <c r="D189" s="39"/>
      <c r="E189" s="113"/>
      <c r="F189" s="75"/>
      <c r="G189" s="75"/>
      <c r="H189" s="75"/>
      <c r="I189" s="39"/>
      <c r="J189" s="39"/>
      <c r="K189" s="39"/>
      <c r="L189" s="39"/>
      <c r="R189" s="39"/>
      <c r="S189" s="39"/>
      <c r="T189" s="39"/>
      <c r="V189" s="39"/>
      <c r="X189" s="39"/>
      <c r="Z189" s="39"/>
      <c r="AB189" s="39"/>
      <c r="AC189" s="39"/>
      <c r="AD189" s="39"/>
    </row>
    <row r="190" spans="2:30" s="21" customFormat="1" ht="20.25" customHeight="1">
      <c r="B190" s="39"/>
      <c r="C190" s="39"/>
      <c r="D190" s="39"/>
      <c r="E190" s="113"/>
      <c r="F190" s="75"/>
      <c r="G190" s="75"/>
      <c r="H190" s="75"/>
      <c r="I190" s="39"/>
      <c r="J190" s="39"/>
      <c r="K190" s="39"/>
      <c r="L190" s="39"/>
      <c r="R190" s="39"/>
      <c r="S190" s="39"/>
      <c r="T190" s="39"/>
      <c r="V190" s="39"/>
      <c r="X190" s="39"/>
      <c r="Z190" s="39"/>
      <c r="AB190" s="39"/>
      <c r="AC190" s="39"/>
      <c r="AD190" s="39"/>
    </row>
    <row r="191" spans="2:30" s="21" customFormat="1" ht="20.25" customHeight="1">
      <c r="B191" s="39"/>
      <c r="C191" s="39"/>
      <c r="D191" s="39"/>
      <c r="E191" s="113"/>
      <c r="F191" s="75"/>
      <c r="G191" s="75"/>
      <c r="H191" s="75"/>
      <c r="I191" s="39"/>
      <c r="J191" s="39"/>
      <c r="K191" s="39"/>
      <c r="L191" s="39"/>
      <c r="R191" s="39"/>
      <c r="S191" s="39"/>
      <c r="T191" s="39"/>
      <c r="V191" s="39"/>
      <c r="X191" s="39"/>
      <c r="Z191" s="39"/>
      <c r="AB191" s="39"/>
      <c r="AC191" s="39"/>
      <c r="AD191" s="39"/>
    </row>
    <row r="192" spans="2:30" s="21" customFormat="1" ht="20.25" customHeight="1">
      <c r="B192" s="39"/>
      <c r="C192" s="39"/>
      <c r="D192" s="39"/>
      <c r="E192" s="113"/>
      <c r="F192" s="75"/>
      <c r="G192" s="75"/>
      <c r="H192" s="75"/>
      <c r="I192" s="39"/>
      <c r="J192" s="39"/>
      <c r="K192" s="39"/>
      <c r="L192" s="39"/>
      <c r="R192" s="39"/>
      <c r="S192" s="39"/>
      <c r="T192" s="39"/>
      <c r="V192" s="39"/>
      <c r="X192" s="39"/>
      <c r="Z192" s="39"/>
      <c r="AB192" s="39"/>
      <c r="AC192" s="39"/>
      <c r="AD192" s="39"/>
    </row>
    <row r="193" spans="2:30" s="21" customFormat="1" ht="20.25" customHeight="1">
      <c r="B193" s="39"/>
      <c r="C193" s="39"/>
      <c r="D193" s="39"/>
      <c r="E193" s="113"/>
      <c r="F193" s="75"/>
      <c r="G193" s="75"/>
      <c r="H193" s="75"/>
      <c r="I193" s="39"/>
      <c r="J193" s="39"/>
      <c r="K193" s="39"/>
      <c r="L193" s="39"/>
      <c r="R193" s="39"/>
      <c r="S193" s="39"/>
      <c r="T193" s="39"/>
      <c r="V193" s="39"/>
      <c r="X193" s="39"/>
      <c r="Z193" s="39"/>
      <c r="AB193" s="39"/>
      <c r="AC193" s="39"/>
      <c r="AD193" s="39"/>
    </row>
    <row r="194" spans="2:30" s="21" customFormat="1" ht="20.25" customHeight="1">
      <c r="B194" s="39"/>
      <c r="C194" s="39"/>
      <c r="D194" s="39"/>
      <c r="E194" s="113"/>
      <c r="F194" s="75"/>
      <c r="G194" s="75"/>
      <c r="H194" s="75"/>
      <c r="I194" s="39"/>
      <c r="J194" s="39"/>
      <c r="K194" s="39"/>
      <c r="L194" s="39"/>
      <c r="R194" s="39"/>
      <c r="S194" s="39"/>
      <c r="T194" s="39"/>
      <c r="V194" s="39"/>
      <c r="X194" s="39"/>
      <c r="Z194" s="39"/>
      <c r="AB194" s="39"/>
      <c r="AC194" s="39"/>
      <c r="AD194" s="39"/>
    </row>
    <row r="195" spans="2:30" s="21" customFormat="1" ht="20.25" customHeight="1">
      <c r="B195" s="39"/>
      <c r="C195" s="39"/>
      <c r="D195" s="39"/>
      <c r="E195" s="113"/>
      <c r="F195" s="75"/>
      <c r="G195" s="75"/>
      <c r="H195" s="75"/>
      <c r="I195" s="39"/>
      <c r="J195" s="39"/>
      <c r="K195" s="39"/>
      <c r="L195" s="39"/>
      <c r="R195" s="39"/>
      <c r="S195" s="39"/>
      <c r="T195" s="39"/>
      <c r="V195" s="39"/>
      <c r="X195" s="39"/>
      <c r="Z195" s="39"/>
      <c r="AB195" s="39"/>
      <c r="AC195" s="39"/>
      <c r="AD195" s="39"/>
    </row>
    <row r="196" spans="2:30" s="21" customFormat="1" ht="20.25" customHeight="1">
      <c r="B196" s="39"/>
      <c r="C196" s="39"/>
      <c r="D196" s="39"/>
      <c r="E196" s="113"/>
      <c r="F196" s="75"/>
      <c r="G196" s="75"/>
      <c r="H196" s="75"/>
      <c r="I196" s="39"/>
      <c r="J196" s="39"/>
      <c r="K196" s="39"/>
      <c r="L196" s="39"/>
      <c r="R196" s="39"/>
      <c r="S196" s="39"/>
      <c r="T196" s="39"/>
      <c r="V196" s="39"/>
      <c r="X196" s="39"/>
      <c r="Z196" s="39"/>
      <c r="AB196" s="39"/>
      <c r="AC196" s="39"/>
      <c r="AD196" s="39"/>
    </row>
    <row r="197" spans="2:30" s="21" customFormat="1" ht="20.25" customHeight="1">
      <c r="B197" s="39"/>
      <c r="C197" s="39"/>
      <c r="D197" s="39"/>
      <c r="E197" s="113"/>
      <c r="F197" s="75"/>
      <c r="G197" s="75"/>
      <c r="H197" s="75"/>
      <c r="I197" s="39"/>
      <c r="J197" s="39"/>
      <c r="K197" s="39"/>
      <c r="L197" s="39"/>
      <c r="R197" s="39"/>
      <c r="S197" s="39"/>
      <c r="T197" s="39"/>
      <c r="V197" s="39"/>
      <c r="X197" s="39"/>
      <c r="Z197" s="39"/>
      <c r="AB197" s="39"/>
      <c r="AC197" s="39"/>
      <c r="AD197" s="39"/>
    </row>
    <row r="198" spans="2:30" s="21" customFormat="1" ht="20.25" customHeight="1">
      <c r="B198" s="39"/>
      <c r="C198" s="39"/>
      <c r="D198" s="39"/>
      <c r="E198" s="113"/>
      <c r="F198" s="75"/>
      <c r="G198" s="75"/>
      <c r="H198" s="75"/>
      <c r="I198" s="39"/>
      <c r="J198" s="39"/>
      <c r="K198" s="39"/>
      <c r="L198" s="39"/>
      <c r="R198" s="39"/>
      <c r="S198" s="39"/>
      <c r="T198" s="39"/>
      <c r="V198" s="39"/>
      <c r="X198" s="39"/>
      <c r="Z198" s="39"/>
      <c r="AB198" s="39"/>
      <c r="AC198" s="39"/>
      <c r="AD198" s="39"/>
    </row>
    <row r="199" spans="2:30" s="21" customFormat="1" ht="20.25" customHeight="1">
      <c r="B199" s="39"/>
      <c r="C199" s="39"/>
      <c r="D199" s="39"/>
      <c r="E199" s="113"/>
      <c r="F199" s="75"/>
      <c r="G199" s="75"/>
      <c r="H199" s="75"/>
      <c r="I199" s="39"/>
      <c r="J199" s="39"/>
      <c r="K199" s="39"/>
      <c r="L199" s="39"/>
      <c r="R199" s="39"/>
      <c r="S199" s="39"/>
      <c r="T199" s="39"/>
      <c r="V199" s="39"/>
      <c r="X199" s="39"/>
      <c r="Z199" s="39"/>
      <c r="AB199" s="39"/>
      <c r="AC199" s="39"/>
      <c r="AD199" s="39"/>
    </row>
    <row r="200" spans="2:30" s="21" customFormat="1" ht="20.25" customHeight="1">
      <c r="B200" s="39"/>
      <c r="C200" s="39"/>
      <c r="D200" s="39"/>
      <c r="E200" s="113"/>
      <c r="F200" s="75"/>
      <c r="G200" s="75"/>
      <c r="H200" s="75"/>
      <c r="I200" s="39"/>
      <c r="J200" s="39"/>
      <c r="K200" s="39"/>
      <c r="L200" s="39"/>
      <c r="R200" s="39"/>
      <c r="S200" s="39"/>
      <c r="T200" s="39"/>
      <c r="V200" s="39"/>
      <c r="X200" s="39"/>
      <c r="Z200" s="39"/>
      <c r="AB200" s="39"/>
      <c r="AC200" s="39"/>
      <c r="AD200" s="39"/>
    </row>
    <row r="201" spans="2:30" s="21" customFormat="1" ht="20.25" customHeight="1">
      <c r="B201" s="39"/>
      <c r="C201" s="39"/>
      <c r="D201" s="39"/>
      <c r="E201" s="113"/>
      <c r="F201" s="75"/>
      <c r="G201" s="75"/>
      <c r="H201" s="75"/>
      <c r="I201" s="39"/>
      <c r="J201" s="39"/>
      <c r="K201" s="39"/>
      <c r="L201" s="39"/>
      <c r="R201" s="39"/>
      <c r="S201" s="39"/>
      <c r="T201" s="39"/>
      <c r="V201" s="39"/>
      <c r="X201" s="39"/>
      <c r="Z201" s="39"/>
      <c r="AB201" s="39"/>
      <c r="AC201" s="39"/>
      <c r="AD201" s="39"/>
    </row>
    <row r="202" spans="2:30" s="21" customFormat="1" ht="20.25" customHeight="1">
      <c r="B202" s="39"/>
      <c r="C202" s="39"/>
      <c r="D202" s="39"/>
      <c r="E202" s="113"/>
      <c r="F202" s="75"/>
      <c r="G202" s="75"/>
      <c r="H202" s="75"/>
      <c r="I202" s="39"/>
      <c r="J202" s="39"/>
      <c r="K202" s="39"/>
      <c r="L202" s="39"/>
      <c r="R202" s="39"/>
      <c r="S202" s="39"/>
      <c r="T202" s="39"/>
      <c r="V202" s="39"/>
      <c r="X202" s="39"/>
      <c r="Z202" s="39"/>
      <c r="AB202" s="39"/>
      <c r="AC202" s="39"/>
      <c r="AD202" s="39"/>
    </row>
    <row r="203" spans="2:30" s="21" customFormat="1" ht="20.25" customHeight="1">
      <c r="B203" s="39"/>
      <c r="C203" s="39"/>
      <c r="D203" s="39"/>
      <c r="E203" s="113"/>
      <c r="F203" s="75"/>
      <c r="G203" s="75"/>
      <c r="H203" s="75"/>
      <c r="I203" s="39"/>
      <c r="J203" s="39"/>
      <c r="K203" s="39"/>
      <c r="L203" s="39"/>
      <c r="R203" s="39"/>
      <c r="S203" s="39"/>
      <c r="T203" s="39"/>
      <c r="V203" s="39"/>
      <c r="X203" s="39"/>
      <c r="Z203" s="39"/>
      <c r="AB203" s="39"/>
      <c r="AC203" s="39"/>
      <c r="AD203" s="39"/>
    </row>
    <row r="204" spans="2:30" s="21" customFormat="1" ht="20.25" customHeight="1">
      <c r="B204" s="39"/>
      <c r="C204" s="39"/>
      <c r="D204" s="39"/>
      <c r="E204" s="113"/>
      <c r="F204" s="75"/>
      <c r="G204" s="75"/>
      <c r="H204" s="75"/>
      <c r="I204" s="39"/>
      <c r="J204" s="39"/>
      <c r="K204" s="39"/>
      <c r="L204" s="39"/>
      <c r="R204" s="39"/>
      <c r="S204" s="39"/>
      <c r="T204" s="39"/>
      <c r="V204" s="39"/>
      <c r="X204" s="39"/>
      <c r="Z204" s="39"/>
      <c r="AB204" s="39"/>
      <c r="AC204" s="39"/>
      <c r="AD204" s="39"/>
    </row>
    <row r="205" spans="2:30" s="21" customFormat="1" ht="20.25" customHeight="1">
      <c r="B205" s="39"/>
      <c r="C205" s="39"/>
      <c r="D205" s="39"/>
      <c r="E205" s="113"/>
      <c r="F205" s="75"/>
      <c r="G205" s="75"/>
      <c r="H205" s="75"/>
      <c r="I205" s="39"/>
      <c r="J205" s="39"/>
      <c r="K205" s="39"/>
      <c r="L205" s="39"/>
      <c r="R205" s="39"/>
      <c r="S205" s="39"/>
      <c r="T205" s="39"/>
      <c r="V205" s="39"/>
      <c r="X205" s="39"/>
      <c r="Z205" s="39"/>
      <c r="AB205" s="39"/>
      <c r="AC205" s="39"/>
      <c r="AD205" s="39"/>
    </row>
    <row r="206" spans="2:30" s="21" customFormat="1" ht="20.25" customHeight="1">
      <c r="B206" s="39"/>
      <c r="C206" s="39"/>
      <c r="D206" s="39"/>
      <c r="E206" s="113"/>
      <c r="F206" s="75"/>
      <c r="G206" s="75"/>
      <c r="H206" s="75"/>
      <c r="I206" s="39"/>
      <c r="J206" s="39"/>
      <c r="K206" s="39"/>
      <c r="L206" s="39"/>
      <c r="R206" s="39"/>
      <c r="S206" s="39"/>
      <c r="T206" s="39"/>
      <c r="V206" s="39"/>
      <c r="X206" s="39"/>
      <c r="Z206" s="39"/>
      <c r="AB206" s="39"/>
      <c r="AC206" s="39"/>
      <c r="AD206" s="39"/>
    </row>
    <row r="207" spans="2:30" s="21" customFormat="1" ht="20.25" customHeight="1">
      <c r="B207" s="39"/>
      <c r="C207" s="39"/>
      <c r="D207" s="39"/>
      <c r="E207" s="113"/>
      <c r="F207" s="75"/>
      <c r="G207" s="75"/>
      <c r="H207" s="75"/>
      <c r="I207" s="39"/>
      <c r="J207" s="39"/>
      <c r="K207" s="39"/>
      <c r="L207" s="39"/>
      <c r="R207" s="39"/>
      <c r="S207" s="39"/>
      <c r="T207" s="39"/>
      <c r="V207" s="39"/>
      <c r="X207" s="39"/>
      <c r="Z207" s="39"/>
      <c r="AB207" s="39"/>
      <c r="AC207" s="39"/>
      <c r="AD207" s="39"/>
    </row>
    <row r="208" spans="2:30" s="21" customFormat="1" ht="20.25" customHeight="1">
      <c r="B208" s="39"/>
      <c r="C208" s="39"/>
      <c r="D208" s="39"/>
      <c r="E208" s="113"/>
      <c r="F208" s="75"/>
      <c r="G208" s="75"/>
      <c r="H208" s="75"/>
      <c r="I208" s="39"/>
      <c r="J208" s="39"/>
      <c r="K208" s="39"/>
      <c r="L208" s="39"/>
      <c r="R208" s="39"/>
      <c r="S208" s="39"/>
      <c r="T208" s="39"/>
      <c r="V208" s="39"/>
      <c r="X208" s="39"/>
      <c r="Z208" s="39"/>
      <c r="AB208" s="39"/>
      <c r="AC208" s="39"/>
      <c r="AD208" s="39"/>
    </row>
    <row r="209" spans="2:30" s="21" customFormat="1" ht="20.25" customHeight="1">
      <c r="B209" s="39"/>
      <c r="C209" s="39"/>
      <c r="D209" s="39"/>
      <c r="E209" s="113"/>
      <c r="F209" s="75"/>
      <c r="G209" s="75"/>
      <c r="H209" s="75"/>
      <c r="I209" s="39"/>
      <c r="J209" s="39"/>
      <c r="K209" s="39"/>
      <c r="L209" s="39"/>
      <c r="R209" s="39"/>
      <c r="S209" s="39"/>
      <c r="T209" s="39"/>
      <c r="V209" s="39"/>
      <c r="X209" s="39"/>
      <c r="Z209" s="39"/>
      <c r="AB209" s="39"/>
      <c r="AC209" s="39"/>
      <c r="AD209" s="39"/>
    </row>
    <row r="210" spans="2:30" s="21" customFormat="1" ht="20.25" customHeight="1">
      <c r="B210" s="39"/>
      <c r="C210" s="39"/>
      <c r="D210" s="39"/>
      <c r="E210" s="113"/>
      <c r="F210" s="75"/>
      <c r="G210" s="75"/>
      <c r="H210" s="75"/>
      <c r="I210" s="39"/>
      <c r="J210" s="39"/>
      <c r="K210" s="39"/>
      <c r="L210" s="39"/>
      <c r="R210" s="39"/>
      <c r="S210" s="39"/>
      <c r="T210" s="39"/>
      <c r="V210" s="39"/>
      <c r="X210" s="39"/>
      <c r="Z210" s="39"/>
      <c r="AB210" s="39"/>
      <c r="AC210" s="39"/>
      <c r="AD210" s="39"/>
    </row>
    <row r="211" spans="2:30" s="21" customFormat="1" ht="20.25" customHeight="1">
      <c r="B211" s="39"/>
      <c r="C211" s="39"/>
      <c r="D211" s="39"/>
      <c r="E211" s="113"/>
      <c r="F211" s="75"/>
      <c r="G211" s="75"/>
      <c r="H211" s="75"/>
      <c r="I211" s="39"/>
      <c r="J211" s="39"/>
      <c r="K211" s="39"/>
      <c r="L211" s="39"/>
      <c r="R211" s="39"/>
      <c r="S211" s="39"/>
      <c r="T211" s="39"/>
      <c r="V211" s="39"/>
      <c r="X211" s="39"/>
      <c r="Z211" s="39"/>
      <c r="AB211" s="39"/>
      <c r="AC211" s="39"/>
      <c r="AD211" s="39"/>
    </row>
    <row r="212" spans="2:30" s="21" customFormat="1" ht="20.25" customHeight="1">
      <c r="B212" s="39"/>
      <c r="C212" s="39"/>
      <c r="D212" s="39"/>
      <c r="E212" s="113"/>
      <c r="F212" s="75"/>
      <c r="G212" s="75"/>
      <c r="H212" s="75"/>
      <c r="I212" s="39"/>
      <c r="J212" s="39"/>
      <c r="K212" s="39"/>
      <c r="L212" s="39"/>
      <c r="R212" s="39"/>
      <c r="S212" s="39"/>
      <c r="T212" s="39"/>
      <c r="V212" s="39"/>
      <c r="X212" s="39"/>
      <c r="Z212" s="39"/>
      <c r="AB212" s="39"/>
      <c r="AC212" s="39"/>
      <c r="AD212" s="39"/>
    </row>
    <row r="213" spans="2:30" s="21" customFormat="1" ht="20.25" customHeight="1">
      <c r="B213" s="39"/>
      <c r="C213" s="39"/>
      <c r="D213" s="39"/>
      <c r="E213" s="113"/>
      <c r="F213" s="75"/>
      <c r="G213" s="75"/>
      <c r="H213" s="75"/>
      <c r="I213" s="39"/>
      <c r="J213" s="39"/>
      <c r="K213" s="39"/>
      <c r="L213" s="39"/>
      <c r="R213" s="39"/>
      <c r="S213" s="39"/>
      <c r="T213" s="39"/>
      <c r="V213" s="39"/>
      <c r="X213" s="39"/>
      <c r="Z213" s="39"/>
      <c r="AB213" s="39"/>
      <c r="AC213" s="39"/>
      <c r="AD213" s="39"/>
    </row>
    <row r="214" spans="2:30" s="21" customFormat="1" ht="20.25" customHeight="1">
      <c r="B214" s="39"/>
      <c r="C214" s="39"/>
      <c r="D214" s="39"/>
      <c r="E214" s="113"/>
      <c r="F214" s="75"/>
      <c r="G214" s="75"/>
      <c r="H214" s="75"/>
      <c r="I214" s="39"/>
      <c r="J214" s="39"/>
      <c r="K214" s="39"/>
      <c r="L214" s="39"/>
      <c r="R214" s="39"/>
      <c r="S214" s="39"/>
      <c r="T214" s="39"/>
      <c r="V214" s="39"/>
      <c r="X214" s="39"/>
      <c r="Z214" s="39"/>
      <c r="AB214" s="39"/>
      <c r="AC214" s="39"/>
      <c r="AD214" s="39"/>
    </row>
    <row r="215" spans="2:30" s="21" customFormat="1" ht="20.25" customHeight="1">
      <c r="B215" s="39"/>
      <c r="C215" s="39"/>
      <c r="D215" s="39"/>
      <c r="E215" s="113"/>
      <c r="F215" s="75"/>
      <c r="G215" s="75"/>
      <c r="H215" s="75"/>
      <c r="I215" s="39"/>
      <c r="J215" s="39"/>
      <c r="K215" s="39"/>
      <c r="L215" s="39"/>
      <c r="R215" s="39"/>
      <c r="S215" s="39"/>
      <c r="T215" s="39"/>
      <c r="V215" s="39"/>
      <c r="X215" s="39"/>
      <c r="Z215" s="39"/>
      <c r="AB215" s="39"/>
      <c r="AC215" s="39"/>
      <c r="AD215" s="39"/>
    </row>
    <row r="216" spans="2:30" s="21" customFormat="1" ht="20.25" customHeight="1">
      <c r="B216" s="39"/>
      <c r="C216" s="39"/>
      <c r="D216" s="39"/>
      <c r="E216" s="113"/>
      <c r="F216" s="75"/>
      <c r="G216" s="75"/>
      <c r="H216" s="75"/>
      <c r="I216" s="39"/>
      <c r="J216" s="39"/>
      <c r="K216" s="39"/>
      <c r="L216" s="39"/>
      <c r="R216" s="39"/>
      <c r="S216" s="39"/>
      <c r="T216" s="39"/>
      <c r="V216" s="39"/>
      <c r="X216" s="39"/>
      <c r="Z216" s="39"/>
      <c r="AB216" s="39"/>
      <c r="AC216" s="39"/>
      <c r="AD216" s="39"/>
    </row>
    <row r="217" spans="2:30" s="21" customFormat="1" ht="20.25" customHeight="1">
      <c r="B217" s="39"/>
      <c r="C217" s="39"/>
      <c r="D217" s="39"/>
      <c r="E217" s="113"/>
      <c r="F217" s="75"/>
      <c r="G217" s="75"/>
      <c r="H217" s="75"/>
      <c r="I217" s="39"/>
      <c r="J217" s="39"/>
      <c r="K217" s="39"/>
      <c r="L217" s="39"/>
      <c r="R217" s="39"/>
      <c r="S217" s="39"/>
      <c r="T217" s="39"/>
      <c r="V217" s="39"/>
      <c r="X217" s="39"/>
      <c r="Z217" s="39"/>
      <c r="AB217" s="39"/>
      <c r="AC217" s="39"/>
      <c r="AD217" s="39"/>
    </row>
    <row r="218" spans="2:30" s="21" customFormat="1" ht="20.25" customHeight="1">
      <c r="B218" s="39"/>
      <c r="C218" s="39"/>
      <c r="D218" s="39"/>
      <c r="E218" s="113"/>
      <c r="F218" s="75"/>
      <c r="G218" s="75"/>
      <c r="H218" s="75"/>
      <c r="I218" s="39"/>
      <c r="J218" s="39"/>
      <c r="K218" s="39"/>
      <c r="L218" s="39"/>
      <c r="R218" s="39"/>
      <c r="S218" s="39"/>
      <c r="T218" s="39"/>
      <c r="V218" s="39"/>
      <c r="X218" s="39"/>
      <c r="Z218" s="39"/>
      <c r="AB218" s="39"/>
      <c r="AC218" s="39"/>
      <c r="AD218" s="39"/>
    </row>
    <row r="219" spans="2:30" s="21" customFormat="1" ht="20.25" customHeight="1">
      <c r="B219" s="39"/>
      <c r="C219" s="39"/>
      <c r="D219" s="39"/>
      <c r="E219" s="113"/>
      <c r="F219" s="75"/>
      <c r="G219" s="75"/>
      <c r="H219" s="75"/>
      <c r="I219" s="39"/>
      <c r="J219" s="39"/>
      <c r="K219" s="39"/>
      <c r="L219" s="39"/>
      <c r="R219" s="39"/>
      <c r="S219" s="39"/>
      <c r="T219" s="39"/>
      <c r="V219" s="39"/>
      <c r="X219" s="39"/>
      <c r="Z219" s="39"/>
      <c r="AB219" s="39"/>
      <c r="AC219" s="39"/>
      <c r="AD219" s="39"/>
    </row>
    <row r="220" spans="2:30" s="21" customFormat="1" ht="20.25" customHeight="1">
      <c r="B220" s="39"/>
      <c r="C220" s="39"/>
      <c r="D220" s="39"/>
      <c r="E220" s="113"/>
      <c r="F220" s="75"/>
      <c r="G220" s="75"/>
      <c r="H220" s="75"/>
      <c r="I220" s="39"/>
      <c r="J220" s="39"/>
      <c r="K220" s="39"/>
      <c r="L220" s="39"/>
      <c r="R220" s="39"/>
      <c r="S220" s="39"/>
      <c r="T220" s="39"/>
      <c r="V220" s="39"/>
      <c r="X220" s="39"/>
      <c r="Z220" s="39"/>
      <c r="AB220" s="39"/>
      <c r="AC220" s="39"/>
      <c r="AD220" s="39"/>
    </row>
    <row r="221" spans="2:30" s="21" customFormat="1" ht="20.25" customHeight="1">
      <c r="B221" s="39"/>
      <c r="C221" s="39"/>
      <c r="D221" s="39"/>
      <c r="E221" s="113"/>
      <c r="F221" s="75"/>
      <c r="G221" s="75"/>
      <c r="H221" s="75"/>
      <c r="I221" s="39"/>
      <c r="J221" s="39"/>
      <c r="K221" s="39"/>
      <c r="L221" s="39"/>
      <c r="R221" s="39"/>
      <c r="S221" s="39"/>
      <c r="T221" s="39"/>
      <c r="V221" s="39"/>
      <c r="X221" s="39"/>
      <c r="Z221" s="39"/>
      <c r="AB221" s="39"/>
      <c r="AC221" s="39"/>
      <c r="AD221" s="39"/>
    </row>
    <row r="222" spans="2:30" s="21" customFormat="1" ht="20.25" customHeight="1">
      <c r="B222" s="39"/>
      <c r="C222" s="39"/>
      <c r="D222" s="39"/>
      <c r="E222" s="113"/>
      <c r="F222" s="75"/>
      <c r="G222" s="75"/>
      <c r="H222" s="75"/>
      <c r="I222" s="39"/>
      <c r="J222" s="39"/>
      <c r="K222" s="39"/>
      <c r="L222" s="39"/>
      <c r="R222" s="39"/>
      <c r="S222" s="39"/>
      <c r="T222" s="39"/>
      <c r="V222" s="39"/>
      <c r="X222" s="39"/>
      <c r="Z222" s="39"/>
      <c r="AB222" s="39"/>
      <c r="AC222" s="39"/>
      <c r="AD222" s="39"/>
    </row>
    <row r="223" spans="2:30" s="21" customFormat="1" ht="20.25" customHeight="1">
      <c r="B223" s="39"/>
      <c r="C223" s="39"/>
      <c r="D223" s="39"/>
      <c r="E223" s="113"/>
      <c r="F223" s="75"/>
      <c r="G223" s="75"/>
      <c r="H223" s="75"/>
      <c r="I223" s="39"/>
      <c r="J223" s="39"/>
      <c r="K223" s="39"/>
      <c r="L223" s="39"/>
      <c r="R223" s="39"/>
      <c r="S223" s="39"/>
      <c r="T223" s="39"/>
      <c r="V223" s="39"/>
      <c r="X223" s="39"/>
      <c r="Z223" s="39"/>
      <c r="AB223" s="39"/>
      <c r="AC223" s="39"/>
      <c r="AD223" s="39"/>
    </row>
    <row r="224" spans="2:30" s="21" customFormat="1" ht="20.25" customHeight="1">
      <c r="B224" s="39"/>
      <c r="C224" s="39"/>
      <c r="D224" s="39"/>
      <c r="E224" s="113"/>
      <c r="F224" s="75"/>
      <c r="G224" s="75"/>
      <c r="H224" s="75"/>
      <c r="I224" s="39"/>
      <c r="J224" s="39"/>
      <c r="K224" s="39"/>
      <c r="L224" s="39"/>
      <c r="R224" s="39"/>
      <c r="S224" s="39"/>
      <c r="T224" s="39"/>
      <c r="V224" s="39"/>
      <c r="X224" s="39"/>
      <c r="Z224" s="39"/>
      <c r="AB224" s="39"/>
      <c r="AC224" s="39"/>
      <c r="AD224" s="39"/>
    </row>
    <row r="225" spans="2:30" s="21" customFormat="1" ht="20.25" customHeight="1">
      <c r="B225" s="39"/>
      <c r="C225" s="39"/>
      <c r="D225" s="39"/>
      <c r="E225" s="113"/>
      <c r="F225" s="75"/>
      <c r="G225" s="75"/>
      <c r="H225" s="75"/>
      <c r="I225" s="39"/>
      <c r="J225" s="39"/>
      <c r="K225" s="39"/>
      <c r="L225" s="39"/>
      <c r="R225" s="39"/>
      <c r="S225" s="39"/>
      <c r="T225" s="39"/>
      <c r="V225" s="39"/>
      <c r="X225" s="39"/>
      <c r="Z225" s="39"/>
      <c r="AB225" s="39"/>
      <c r="AC225" s="39"/>
      <c r="AD225" s="39"/>
    </row>
    <row r="226" spans="2:30" s="21" customFormat="1" ht="20.25" customHeight="1">
      <c r="B226" s="39"/>
      <c r="C226" s="39"/>
      <c r="D226" s="39"/>
      <c r="E226" s="113"/>
      <c r="F226" s="75"/>
      <c r="G226" s="75"/>
      <c r="H226" s="75"/>
      <c r="I226" s="39"/>
      <c r="J226" s="39"/>
      <c r="K226" s="39"/>
      <c r="L226" s="39"/>
      <c r="R226" s="39"/>
      <c r="S226" s="39"/>
      <c r="T226" s="39"/>
      <c r="V226" s="39"/>
      <c r="X226" s="39"/>
      <c r="Z226" s="39"/>
      <c r="AB226" s="39"/>
      <c r="AC226" s="39"/>
      <c r="AD226" s="39"/>
    </row>
    <row r="227" spans="2:30" s="21" customFormat="1" ht="20.25" customHeight="1">
      <c r="B227" s="39"/>
      <c r="C227" s="39"/>
      <c r="D227" s="39"/>
      <c r="E227" s="113"/>
      <c r="F227" s="75"/>
      <c r="G227" s="75"/>
      <c r="H227" s="75"/>
      <c r="I227" s="39"/>
      <c r="J227" s="39"/>
      <c r="K227" s="39"/>
      <c r="L227" s="39"/>
      <c r="R227" s="39"/>
      <c r="S227" s="39"/>
      <c r="T227" s="39"/>
      <c r="V227" s="39"/>
      <c r="X227" s="39"/>
      <c r="Z227" s="39"/>
      <c r="AB227" s="39"/>
      <c r="AC227" s="39"/>
      <c r="AD227" s="39"/>
    </row>
    <row r="228" spans="2:30" s="21" customFormat="1" ht="20.25" customHeight="1">
      <c r="B228" s="39"/>
      <c r="C228" s="39"/>
      <c r="D228" s="39"/>
      <c r="E228" s="113"/>
      <c r="F228" s="75"/>
      <c r="G228" s="75"/>
      <c r="H228" s="75"/>
      <c r="I228" s="39"/>
      <c r="J228" s="39"/>
      <c r="K228" s="39"/>
      <c r="L228" s="39"/>
      <c r="R228" s="39"/>
      <c r="S228" s="39"/>
      <c r="T228" s="39"/>
      <c r="V228" s="39"/>
      <c r="X228" s="39"/>
      <c r="Z228" s="39"/>
      <c r="AB228" s="39"/>
      <c r="AC228" s="39"/>
      <c r="AD228" s="39"/>
    </row>
    <row r="229" spans="2:30" s="21" customFormat="1" ht="20.25" customHeight="1">
      <c r="B229" s="39"/>
      <c r="C229" s="39"/>
      <c r="D229" s="39"/>
      <c r="E229" s="113"/>
      <c r="F229" s="75"/>
      <c r="G229" s="75"/>
      <c r="H229" s="75"/>
      <c r="I229" s="39"/>
      <c r="J229" s="39"/>
      <c r="K229" s="39"/>
      <c r="L229" s="39"/>
      <c r="R229" s="39"/>
      <c r="S229" s="39"/>
      <c r="T229" s="39"/>
      <c r="V229" s="39"/>
      <c r="X229" s="39"/>
      <c r="Z229" s="39"/>
      <c r="AB229" s="39"/>
      <c r="AC229" s="39"/>
      <c r="AD229" s="39"/>
    </row>
    <row r="230" spans="2:30" s="21" customFormat="1" ht="20.25" customHeight="1">
      <c r="B230" s="39"/>
      <c r="C230" s="39"/>
      <c r="D230" s="39"/>
      <c r="E230" s="113"/>
      <c r="F230" s="75"/>
      <c r="G230" s="75"/>
      <c r="H230" s="75"/>
      <c r="I230" s="39"/>
      <c r="J230" s="39"/>
      <c r="K230" s="39"/>
      <c r="L230" s="39"/>
      <c r="R230" s="39"/>
      <c r="S230" s="39"/>
      <c r="T230" s="39"/>
      <c r="V230" s="39"/>
      <c r="X230" s="39"/>
      <c r="Z230" s="39"/>
      <c r="AB230" s="39"/>
      <c r="AC230" s="39"/>
      <c r="AD230" s="39"/>
    </row>
    <row r="231" spans="2:30" s="21" customFormat="1" ht="20.25" customHeight="1">
      <c r="B231" s="39"/>
      <c r="C231" s="39"/>
      <c r="D231" s="39"/>
      <c r="E231" s="113"/>
      <c r="F231" s="75"/>
      <c r="G231" s="75"/>
      <c r="H231" s="75"/>
      <c r="I231" s="39"/>
      <c r="J231" s="39"/>
      <c r="K231" s="39"/>
      <c r="L231" s="39"/>
      <c r="R231" s="39"/>
      <c r="S231" s="39"/>
      <c r="T231" s="39"/>
      <c r="V231" s="39"/>
      <c r="X231" s="39"/>
      <c r="Z231" s="39"/>
      <c r="AB231" s="39"/>
      <c r="AC231" s="39"/>
      <c r="AD231" s="39"/>
    </row>
    <row r="232" spans="2:30" s="21" customFormat="1" ht="20.25" customHeight="1">
      <c r="B232" s="39"/>
      <c r="C232" s="39"/>
      <c r="D232" s="39"/>
      <c r="E232" s="113"/>
      <c r="F232" s="75"/>
      <c r="G232" s="75"/>
      <c r="H232" s="75"/>
      <c r="I232" s="39"/>
      <c r="J232" s="39"/>
      <c r="K232" s="39"/>
      <c r="L232" s="39"/>
      <c r="R232" s="39"/>
      <c r="S232" s="39"/>
      <c r="T232" s="39"/>
      <c r="V232" s="39"/>
      <c r="X232" s="39"/>
      <c r="Z232" s="39"/>
      <c r="AB232" s="39"/>
      <c r="AC232" s="39"/>
      <c r="AD232" s="39"/>
    </row>
    <row r="233" spans="2:30" s="21" customFormat="1" ht="20.25" customHeight="1">
      <c r="B233" s="39"/>
      <c r="C233" s="39"/>
      <c r="D233" s="39"/>
      <c r="E233" s="113"/>
      <c r="F233" s="75"/>
      <c r="G233" s="75"/>
      <c r="H233" s="75"/>
      <c r="I233" s="39"/>
      <c r="J233" s="39"/>
      <c r="K233" s="39"/>
      <c r="L233" s="39"/>
      <c r="R233" s="39"/>
      <c r="S233" s="39"/>
      <c r="T233" s="39"/>
      <c r="V233" s="39"/>
      <c r="X233" s="39"/>
      <c r="Z233" s="39"/>
      <c r="AB233" s="39"/>
      <c r="AC233" s="39"/>
      <c r="AD233" s="39"/>
    </row>
    <row r="234" spans="2:30" s="21" customFormat="1" ht="20.25" customHeight="1">
      <c r="B234" s="39"/>
      <c r="C234" s="39"/>
      <c r="D234" s="39"/>
      <c r="E234" s="113"/>
      <c r="F234" s="75"/>
      <c r="G234" s="75"/>
      <c r="H234" s="75"/>
      <c r="I234" s="39"/>
      <c r="J234" s="39"/>
      <c r="K234" s="39"/>
      <c r="L234" s="39"/>
      <c r="R234" s="39"/>
      <c r="S234" s="39"/>
      <c r="T234" s="39"/>
      <c r="V234" s="39"/>
      <c r="X234" s="39"/>
      <c r="Z234" s="39"/>
      <c r="AB234" s="39"/>
      <c r="AC234" s="39"/>
      <c r="AD234" s="39"/>
    </row>
    <row r="235" spans="2:30" s="21" customFormat="1" ht="20.25" customHeight="1">
      <c r="B235" s="39"/>
      <c r="C235" s="39"/>
      <c r="D235" s="39"/>
      <c r="E235" s="113"/>
      <c r="F235" s="75"/>
      <c r="G235" s="75"/>
      <c r="H235" s="75"/>
      <c r="I235" s="39"/>
      <c r="J235" s="39"/>
      <c r="K235" s="39"/>
      <c r="L235" s="39"/>
      <c r="R235" s="39"/>
      <c r="S235" s="39"/>
      <c r="T235" s="39"/>
      <c r="V235" s="39"/>
      <c r="X235" s="39"/>
      <c r="Z235" s="39"/>
      <c r="AB235" s="39"/>
      <c r="AC235" s="39"/>
      <c r="AD235" s="39"/>
    </row>
    <row r="236" spans="2:30" s="21" customFormat="1" ht="20.25" customHeight="1">
      <c r="B236" s="39"/>
      <c r="C236" s="39"/>
      <c r="D236" s="39"/>
      <c r="E236" s="113"/>
      <c r="F236" s="75"/>
      <c r="G236" s="75"/>
      <c r="H236" s="75"/>
      <c r="I236" s="39"/>
      <c r="J236" s="39"/>
      <c r="K236" s="39"/>
      <c r="L236" s="39"/>
      <c r="R236" s="39"/>
      <c r="S236" s="39"/>
      <c r="T236" s="39"/>
      <c r="V236" s="39"/>
      <c r="X236" s="39"/>
      <c r="Z236" s="39"/>
      <c r="AB236" s="39"/>
      <c r="AC236" s="39"/>
      <c r="AD236" s="39"/>
    </row>
    <row r="237" spans="2:30" s="21" customFormat="1" ht="20.25" customHeight="1">
      <c r="B237" s="39"/>
      <c r="C237" s="39"/>
      <c r="D237" s="39"/>
      <c r="E237" s="113"/>
      <c r="F237" s="75"/>
      <c r="G237" s="75"/>
      <c r="H237" s="75"/>
      <c r="I237" s="39"/>
      <c r="J237" s="39"/>
      <c r="K237" s="39"/>
      <c r="L237" s="39"/>
      <c r="R237" s="39"/>
      <c r="S237" s="39"/>
      <c r="T237" s="39"/>
      <c r="V237" s="39"/>
      <c r="X237" s="39"/>
      <c r="Z237" s="39"/>
      <c r="AB237" s="39"/>
      <c r="AC237" s="39"/>
      <c r="AD237" s="39"/>
    </row>
    <row r="238" spans="2:30" s="21" customFormat="1" ht="20.25" customHeight="1">
      <c r="B238" s="39"/>
      <c r="C238" s="39"/>
      <c r="D238" s="39"/>
      <c r="E238" s="113"/>
      <c r="F238" s="75"/>
      <c r="G238" s="75"/>
      <c r="H238" s="75"/>
      <c r="I238" s="39"/>
      <c r="J238" s="39"/>
      <c r="K238" s="39"/>
      <c r="L238" s="39"/>
      <c r="R238" s="39"/>
      <c r="S238" s="39"/>
      <c r="T238" s="39"/>
      <c r="V238" s="39"/>
      <c r="X238" s="39"/>
      <c r="Z238" s="39"/>
      <c r="AB238" s="39"/>
      <c r="AC238" s="39"/>
      <c r="AD238" s="39"/>
    </row>
    <row r="239" spans="2:30" s="21" customFormat="1" ht="20.25" customHeight="1">
      <c r="B239" s="39"/>
      <c r="C239" s="39"/>
      <c r="D239" s="39"/>
      <c r="E239" s="113"/>
      <c r="F239" s="75"/>
      <c r="G239" s="75"/>
      <c r="H239" s="75"/>
      <c r="I239" s="39"/>
      <c r="J239" s="39"/>
      <c r="K239" s="39"/>
      <c r="L239" s="39"/>
      <c r="R239" s="39"/>
      <c r="S239" s="39"/>
      <c r="T239" s="39"/>
      <c r="V239" s="39"/>
      <c r="X239" s="39"/>
      <c r="Z239" s="39"/>
      <c r="AB239" s="39"/>
      <c r="AC239" s="39"/>
      <c r="AD239" s="39"/>
    </row>
    <row r="240" spans="2:30" s="21" customFormat="1" ht="20.25" customHeight="1">
      <c r="B240" s="39"/>
      <c r="C240" s="39"/>
      <c r="D240" s="39"/>
      <c r="E240" s="113"/>
      <c r="F240" s="75"/>
      <c r="G240" s="75"/>
      <c r="H240" s="75"/>
      <c r="I240" s="39"/>
      <c r="J240" s="39"/>
      <c r="K240" s="39"/>
      <c r="L240" s="39"/>
      <c r="R240" s="39"/>
      <c r="S240" s="39"/>
      <c r="T240" s="39"/>
      <c r="V240" s="39"/>
      <c r="X240" s="39"/>
      <c r="Z240" s="39"/>
      <c r="AB240" s="39"/>
      <c r="AC240" s="39"/>
      <c r="AD240" s="39"/>
    </row>
    <row r="241" spans="2:30" s="21" customFormat="1" ht="20.25" customHeight="1">
      <c r="B241" s="39"/>
      <c r="C241" s="39"/>
      <c r="D241" s="39"/>
      <c r="E241" s="113"/>
      <c r="F241" s="75"/>
      <c r="G241" s="75"/>
      <c r="H241" s="75"/>
      <c r="I241" s="39"/>
      <c r="J241" s="39"/>
      <c r="K241" s="39"/>
      <c r="L241" s="39"/>
      <c r="R241" s="39"/>
      <c r="S241" s="39"/>
      <c r="T241" s="39"/>
      <c r="V241" s="39"/>
      <c r="X241" s="39"/>
      <c r="Z241" s="39"/>
      <c r="AB241" s="39"/>
      <c r="AC241" s="39"/>
      <c r="AD241" s="39"/>
    </row>
    <row r="242" spans="2:30" s="21" customFormat="1" ht="20.25" customHeight="1">
      <c r="B242" s="39"/>
      <c r="C242" s="39"/>
      <c r="D242" s="39"/>
      <c r="E242" s="113"/>
      <c r="F242" s="75"/>
      <c r="G242" s="75"/>
      <c r="H242" s="75"/>
      <c r="I242" s="39"/>
      <c r="J242" s="39"/>
      <c r="K242" s="39"/>
      <c r="L242" s="39"/>
      <c r="R242" s="39"/>
      <c r="S242" s="39"/>
      <c r="T242" s="39"/>
      <c r="V242" s="39"/>
      <c r="X242" s="39"/>
      <c r="Z242" s="39"/>
      <c r="AB242" s="39"/>
      <c r="AC242" s="39"/>
      <c r="AD242" s="39"/>
    </row>
    <row r="243" spans="2:30" s="21" customFormat="1" ht="20.25" customHeight="1">
      <c r="B243" s="39"/>
      <c r="C243" s="39"/>
      <c r="D243" s="39"/>
      <c r="E243" s="113"/>
      <c r="F243" s="75"/>
      <c r="G243" s="75"/>
      <c r="H243" s="75"/>
      <c r="I243" s="39"/>
      <c r="J243" s="39"/>
      <c r="K243" s="39"/>
      <c r="L243" s="39"/>
      <c r="R243" s="39"/>
      <c r="S243" s="39"/>
      <c r="T243" s="39"/>
      <c r="V243" s="39"/>
      <c r="X243" s="39"/>
      <c r="Z243" s="39"/>
      <c r="AB243" s="39"/>
      <c r="AC243" s="39"/>
      <c r="AD243" s="39"/>
    </row>
    <row r="244" spans="2:30" s="21" customFormat="1" ht="20.25" customHeight="1">
      <c r="B244" s="39"/>
      <c r="C244" s="39"/>
      <c r="D244" s="39"/>
      <c r="E244" s="113"/>
      <c r="F244" s="75"/>
      <c r="G244" s="75"/>
      <c r="H244" s="75"/>
      <c r="I244" s="39"/>
      <c r="J244" s="39"/>
      <c r="K244" s="39"/>
      <c r="L244" s="39"/>
      <c r="R244" s="39"/>
      <c r="S244" s="39"/>
      <c r="T244" s="39"/>
      <c r="V244" s="39"/>
      <c r="X244" s="39"/>
      <c r="Z244" s="39"/>
      <c r="AB244" s="39"/>
      <c r="AC244" s="39"/>
      <c r="AD244" s="39"/>
    </row>
    <row r="245" spans="2:30" s="21" customFormat="1" ht="20.25" customHeight="1">
      <c r="B245" s="39"/>
      <c r="C245" s="39"/>
      <c r="D245" s="39"/>
      <c r="E245" s="113"/>
      <c r="F245" s="75"/>
      <c r="G245" s="75"/>
      <c r="H245" s="75"/>
      <c r="I245" s="39"/>
      <c r="J245" s="39"/>
      <c r="K245" s="39"/>
      <c r="L245" s="39"/>
      <c r="R245" s="39"/>
      <c r="S245" s="39"/>
      <c r="T245" s="39"/>
      <c r="V245" s="39"/>
      <c r="X245" s="39"/>
      <c r="Z245" s="39"/>
      <c r="AB245" s="39"/>
      <c r="AC245" s="39"/>
      <c r="AD245" s="39"/>
    </row>
    <row r="246" spans="2:30" s="21" customFormat="1" ht="20.25" customHeight="1">
      <c r="B246" s="39"/>
      <c r="C246" s="39"/>
      <c r="D246" s="39"/>
      <c r="E246" s="113"/>
      <c r="F246" s="75"/>
      <c r="G246" s="75"/>
      <c r="H246" s="75"/>
      <c r="I246" s="39"/>
      <c r="J246" s="39"/>
      <c r="K246" s="39"/>
      <c r="L246" s="39"/>
      <c r="R246" s="39"/>
      <c r="S246" s="39"/>
      <c r="T246" s="39"/>
      <c r="V246" s="39"/>
      <c r="X246" s="39"/>
      <c r="Z246" s="39"/>
      <c r="AB246" s="39"/>
      <c r="AC246" s="39"/>
      <c r="AD246" s="39"/>
    </row>
    <row r="247" spans="2:30" s="21" customFormat="1" ht="20.25" customHeight="1">
      <c r="B247" s="39"/>
      <c r="C247" s="39"/>
      <c r="D247" s="39"/>
      <c r="E247" s="113"/>
      <c r="F247" s="75"/>
      <c r="G247" s="75"/>
      <c r="H247" s="75"/>
      <c r="I247" s="39"/>
      <c r="J247" s="39"/>
      <c r="K247" s="39"/>
      <c r="L247" s="39"/>
      <c r="R247" s="39"/>
      <c r="S247" s="39"/>
      <c r="T247" s="39"/>
      <c r="V247" s="39"/>
      <c r="X247" s="39"/>
      <c r="Z247" s="39"/>
      <c r="AB247" s="39"/>
      <c r="AC247" s="39"/>
      <c r="AD247" s="39"/>
    </row>
    <row r="248" spans="2:30" s="21" customFormat="1" ht="20.25" customHeight="1">
      <c r="B248" s="39"/>
      <c r="C248" s="39"/>
      <c r="D248" s="39"/>
      <c r="E248" s="113"/>
      <c r="F248" s="75"/>
      <c r="G248" s="75"/>
      <c r="H248" s="75"/>
      <c r="I248" s="39"/>
      <c r="J248" s="39"/>
      <c r="K248" s="39"/>
      <c r="L248" s="39"/>
      <c r="R248" s="39"/>
      <c r="S248" s="39"/>
      <c r="T248" s="39"/>
      <c r="V248" s="39"/>
      <c r="X248" s="39"/>
      <c r="Z248" s="39"/>
      <c r="AB248" s="39"/>
      <c r="AC248" s="39"/>
      <c r="AD248" s="39"/>
    </row>
    <row r="249" spans="2:30" s="21" customFormat="1" ht="20.25" customHeight="1">
      <c r="B249" s="39"/>
      <c r="C249" s="39"/>
      <c r="D249" s="39"/>
      <c r="E249" s="113"/>
      <c r="F249" s="75"/>
      <c r="G249" s="75"/>
      <c r="H249" s="75"/>
      <c r="I249" s="39"/>
      <c r="J249" s="39"/>
      <c r="K249" s="39"/>
      <c r="L249" s="39"/>
      <c r="R249" s="39"/>
      <c r="S249" s="39"/>
      <c r="T249" s="39"/>
      <c r="V249" s="39"/>
      <c r="X249" s="39"/>
      <c r="Z249" s="39"/>
      <c r="AB249" s="39"/>
      <c r="AC249" s="39"/>
      <c r="AD249" s="39"/>
    </row>
    <row r="250" spans="2:30" s="21" customFormat="1">
      <c r="B250" s="39"/>
      <c r="C250" s="39"/>
      <c r="D250" s="39"/>
      <c r="E250" s="113"/>
      <c r="F250" s="75"/>
      <c r="G250" s="75"/>
      <c r="H250" s="75"/>
      <c r="I250" s="39"/>
      <c r="J250" s="39"/>
      <c r="K250" s="39"/>
      <c r="L250" s="39"/>
      <c r="R250" s="39"/>
      <c r="S250" s="39"/>
      <c r="T250" s="39"/>
      <c r="V250" s="39"/>
      <c r="X250" s="39"/>
      <c r="Z250" s="39"/>
      <c r="AB250" s="39"/>
      <c r="AC250" s="39"/>
      <c r="AD250" s="39"/>
    </row>
    <row r="251" spans="2:30" s="21" customFormat="1">
      <c r="B251" s="39"/>
      <c r="C251" s="39"/>
      <c r="D251" s="39"/>
      <c r="E251" s="113"/>
      <c r="F251" s="75"/>
      <c r="G251" s="75"/>
      <c r="H251" s="75"/>
      <c r="I251" s="39"/>
      <c r="J251" s="39"/>
      <c r="K251" s="39"/>
      <c r="L251" s="39"/>
      <c r="R251" s="39"/>
      <c r="S251" s="39"/>
      <c r="T251" s="39"/>
      <c r="V251" s="39"/>
      <c r="X251" s="39"/>
      <c r="Z251" s="39"/>
      <c r="AB251" s="39"/>
      <c r="AC251" s="39"/>
      <c r="AD251" s="39"/>
    </row>
    <row r="252" spans="2:30" s="21" customFormat="1">
      <c r="B252" s="39"/>
      <c r="C252" s="39"/>
      <c r="D252" s="39"/>
      <c r="E252" s="113"/>
      <c r="F252" s="75"/>
      <c r="G252" s="75"/>
      <c r="H252" s="75"/>
      <c r="I252" s="39"/>
      <c r="J252" s="39"/>
      <c r="K252" s="39"/>
      <c r="L252" s="39"/>
      <c r="R252" s="39"/>
      <c r="S252" s="39"/>
      <c r="T252" s="39"/>
      <c r="V252" s="39"/>
      <c r="X252" s="39"/>
      <c r="Z252" s="39"/>
      <c r="AB252" s="39"/>
      <c r="AC252" s="39"/>
      <c r="AD252" s="39"/>
    </row>
    <row r="253" spans="2:30" s="21" customFormat="1">
      <c r="B253" s="39"/>
      <c r="C253" s="39"/>
      <c r="D253" s="39"/>
      <c r="E253" s="113"/>
      <c r="F253" s="75"/>
      <c r="G253" s="75"/>
      <c r="H253" s="75"/>
      <c r="I253" s="39"/>
      <c r="J253" s="39"/>
      <c r="K253" s="39"/>
      <c r="L253" s="39"/>
      <c r="R253" s="39"/>
      <c r="S253" s="39"/>
      <c r="T253" s="39"/>
      <c r="V253" s="39"/>
      <c r="X253" s="39"/>
      <c r="Z253" s="39"/>
      <c r="AB253" s="39"/>
      <c r="AC253" s="39"/>
      <c r="AD253" s="39"/>
    </row>
    <row r="254" spans="2:30" s="21" customFormat="1">
      <c r="B254" s="39"/>
      <c r="C254" s="39"/>
      <c r="D254" s="39"/>
      <c r="E254" s="113"/>
      <c r="F254" s="75"/>
      <c r="G254" s="75"/>
      <c r="H254" s="75"/>
      <c r="I254" s="39"/>
      <c r="J254" s="39"/>
      <c r="K254" s="39"/>
      <c r="L254" s="39"/>
      <c r="R254" s="39"/>
      <c r="S254" s="39"/>
      <c r="T254" s="39"/>
      <c r="V254" s="39"/>
      <c r="X254" s="39"/>
      <c r="Z254" s="39"/>
      <c r="AB254" s="39"/>
      <c r="AC254" s="39"/>
      <c r="AD254" s="39"/>
    </row>
    <row r="255" spans="2:30" s="21" customFormat="1">
      <c r="B255" s="39"/>
      <c r="C255" s="39"/>
      <c r="D255" s="39"/>
      <c r="E255" s="113"/>
      <c r="F255" s="75"/>
      <c r="G255" s="75"/>
      <c r="H255" s="75"/>
      <c r="I255" s="39"/>
      <c r="J255" s="39"/>
      <c r="K255" s="39"/>
      <c r="L255" s="39"/>
      <c r="R255" s="39"/>
      <c r="S255" s="39"/>
      <c r="T255" s="39"/>
      <c r="V255" s="39"/>
      <c r="X255" s="39"/>
      <c r="Z255" s="39"/>
      <c r="AB255" s="39"/>
      <c r="AC255" s="39"/>
      <c r="AD255" s="39"/>
    </row>
    <row r="256" spans="2:30" s="21" customFormat="1">
      <c r="B256" s="39"/>
      <c r="C256" s="39"/>
      <c r="D256" s="39"/>
      <c r="E256" s="113"/>
      <c r="F256" s="75"/>
      <c r="G256" s="75"/>
      <c r="H256" s="75"/>
      <c r="I256" s="39"/>
      <c r="J256" s="39"/>
      <c r="K256" s="39"/>
      <c r="L256" s="39"/>
      <c r="R256" s="39"/>
      <c r="S256" s="39"/>
      <c r="T256" s="39"/>
      <c r="V256" s="39"/>
      <c r="X256" s="39"/>
      <c r="Z256" s="39"/>
      <c r="AB256" s="39"/>
      <c r="AC256" s="39"/>
      <c r="AD256" s="39"/>
    </row>
    <row r="257" spans="2:30" s="21" customFormat="1">
      <c r="B257" s="39"/>
      <c r="C257" s="39"/>
      <c r="D257" s="39"/>
      <c r="E257" s="113"/>
      <c r="F257" s="75"/>
      <c r="G257" s="75"/>
      <c r="H257" s="75"/>
      <c r="I257" s="39"/>
      <c r="J257" s="39"/>
      <c r="K257" s="39"/>
      <c r="L257" s="39"/>
      <c r="R257" s="39"/>
      <c r="S257" s="39"/>
      <c r="T257" s="39"/>
      <c r="V257" s="39"/>
      <c r="X257" s="39"/>
      <c r="Z257" s="39"/>
      <c r="AB257" s="39"/>
      <c r="AC257" s="39"/>
      <c r="AD257" s="39"/>
    </row>
    <row r="258" spans="2:30" s="21" customFormat="1">
      <c r="B258" s="39"/>
      <c r="C258" s="39"/>
      <c r="D258" s="39"/>
      <c r="E258" s="113"/>
      <c r="F258" s="75"/>
      <c r="G258" s="75"/>
      <c r="H258" s="75"/>
      <c r="I258" s="39"/>
      <c r="J258" s="39"/>
      <c r="K258" s="39"/>
      <c r="L258" s="39"/>
      <c r="R258" s="39"/>
      <c r="S258" s="39"/>
      <c r="T258" s="39"/>
      <c r="V258" s="39"/>
      <c r="X258" s="39"/>
      <c r="Z258" s="39"/>
      <c r="AB258" s="39"/>
      <c r="AC258" s="39"/>
      <c r="AD258" s="39"/>
    </row>
    <row r="259" spans="2:30" s="21" customFormat="1">
      <c r="B259" s="39"/>
      <c r="C259" s="39"/>
      <c r="D259" s="39"/>
      <c r="E259" s="113"/>
      <c r="F259" s="75"/>
      <c r="G259" s="75"/>
      <c r="H259" s="75"/>
      <c r="I259" s="39"/>
      <c r="J259" s="39"/>
      <c r="K259" s="39"/>
      <c r="L259" s="39"/>
      <c r="R259" s="39"/>
      <c r="S259" s="39"/>
      <c r="T259" s="39"/>
      <c r="V259" s="39"/>
      <c r="X259" s="39"/>
      <c r="Z259" s="39"/>
      <c r="AB259" s="39"/>
      <c r="AC259" s="39"/>
      <c r="AD259" s="39"/>
    </row>
    <row r="260" spans="2:30" s="21" customFormat="1">
      <c r="B260" s="39"/>
      <c r="C260" s="39"/>
      <c r="D260" s="39"/>
      <c r="E260" s="113"/>
      <c r="F260" s="75"/>
      <c r="G260" s="75"/>
      <c r="H260" s="75"/>
      <c r="I260" s="39"/>
      <c r="J260" s="39"/>
      <c r="K260" s="39"/>
      <c r="L260" s="39"/>
      <c r="R260" s="39"/>
      <c r="S260" s="39"/>
      <c r="T260" s="39"/>
      <c r="V260" s="39"/>
      <c r="X260" s="39"/>
      <c r="Z260" s="39"/>
      <c r="AB260" s="39"/>
      <c r="AC260" s="39"/>
      <c r="AD260" s="39"/>
    </row>
    <row r="261" spans="2:30" s="21" customFormat="1">
      <c r="B261" s="39"/>
      <c r="C261" s="39"/>
      <c r="D261" s="39"/>
      <c r="E261" s="113"/>
      <c r="F261" s="75"/>
      <c r="G261" s="75"/>
      <c r="H261" s="75"/>
      <c r="I261" s="39"/>
      <c r="J261" s="39"/>
      <c r="K261" s="39"/>
      <c r="L261" s="39"/>
      <c r="R261" s="39"/>
      <c r="S261" s="39"/>
      <c r="T261" s="39"/>
      <c r="V261" s="39"/>
      <c r="X261" s="39"/>
      <c r="Z261" s="39"/>
      <c r="AB261" s="39"/>
      <c r="AC261" s="39"/>
      <c r="AD261" s="39"/>
    </row>
    <row r="262" spans="2:30" s="21" customFormat="1">
      <c r="B262" s="39"/>
      <c r="C262" s="39"/>
      <c r="D262" s="39"/>
      <c r="E262" s="113"/>
      <c r="F262" s="75"/>
      <c r="G262" s="75"/>
      <c r="H262" s="75"/>
      <c r="I262" s="39"/>
      <c r="J262" s="39"/>
      <c r="K262" s="39"/>
      <c r="L262" s="39"/>
      <c r="R262" s="39"/>
      <c r="S262" s="39"/>
      <c r="T262" s="39"/>
      <c r="V262" s="39"/>
      <c r="X262" s="39"/>
      <c r="Z262" s="39"/>
      <c r="AB262" s="39"/>
      <c r="AC262" s="39"/>
      <c r="AD262" s="39"/>
    </row>
    <row r="263" spans="2:30" s="21" customFormat="1">
      <c r="B263" s="39"/>
      <c r="C263" s="39"/>
      <c r="D263" s="39"/>
      <c r="E263" s="113"/>
      <c r="F263" s="75"/>
      <c r="G263" s="75"/>
      <c r="H263" s="75"/>
      <c r="I263" s="39"/>
      <c r="J263" s="39"/>
      <c r="K263" s="39"/>
      <c r="L263" s="39"/>
      <c r="R263" s="39"/>
      <c r="S263" s="39"/>
      <c r="T263" s="39"/>
      <c r="V263" s="39"/>
      <c r="X263" s="39"/>
      <c r="Z263" s="39"/>
      <c r="AB263" s="39"/>
      <c r="AC263" s="39"/>
      <c r="AD263" s="39"/>
    </row>
    <row r="264" spans="2:30" s="21" customFormat="1">
      <c r="B264" s="39"/>
      <c r="C264" s="39"/>
      <c r="D264" s="39"/>
      <c r="E264" s="113"/>
      <c r="F264" s="75"/>
      <c r="G264" s="75"/>
      <c r="H264" s="75"/>
      <c r="I264" s="39"/>
      <c r="J264" s="39"/>
      <c r="K264" s="39"/>
      <c r="L264" s="39"/>
      <c r="R264" s="39"/>
      <c r="S264" s="39"/>
      <c r="T264" s="39"/>
      <c r="V264" s="39"/>
      <c r="X264" s="39"/>
      <c r="Z264" s="39"/>
      <c r="AB264" s="39"/>
      <c r="AC264" s="39"/>
      <c r="AD264" s="39"/>
    </row>
    <row r="265" spans="2:30" s="21" customFormat="1">
      <c r="B265" s="39"/>
      <c r="C265" s="39"/>
      <c r="D265" s="39"/>
      <c r="E265" s="113"/>
      <c r="F265" s="75"/>
      <c r="G265" s="75"/>
      <c r="H265" s="75"/>
      <c r="I265" s="39"/>
      <c r="J265" s="39"/>
      <c r="K265" s="39"/>
      <c r="L265" s="39"/>
      <c r="R265" s="39"/>
      <c r="S265" s="39"/>
      <c r="T265" s="39"/>
      <c r="V265" s="39"/>
      <c r="X265" s="39"/>
      <c r="Z265" s="39"/>
      <c r="AB265" s="39"/>
      <c r="AC265" s="39"/>
      <c r="AD265" s="39"/>
    </row>
    <row r="266" spans="2:30" s="21" customFormat="1">
      <c r="B266" s="39"/>
      <c r="C266" s="39"/>
      <c r="D266" s="39"/>
      <c r="E266" s="113"/>
      <c r="F266" s="75"/>
      <c r="G266" s="75"/>
      <c r="H266" s="75"/>
      <c r="I266" s="39"/>
      <c r="J266" s="39"/>
      <c r="K266" s="39"/>
      <c r="L266" s="39"/>
      <c r="R266" s="39"/>
      <c r="S266" s="39"/>
      <c r="T266" s="39"/>
      <c r="V266" s="39"/>
      <c r="X266" s="39"/>
      <c r="Z266" s="39"/>
      <c r="AB266" s="39"/>
      <c r="AC266" s="39"/>
      <c r="AD266" s="39"/>
    </row>
    <row r="267" spans="2:30" s="21" customFormat="1">
      <c r="B267" s="39"/>
      <c r="C267" s="39"/>
      <c r="D267" s="39"/>
      <c r="E267" s="113"/>
      <c r="F267" s="75"/>
      <c r="G267" s="75"/>
      <c r="H267" s="75"/>
      <c r="I267" s="39"/>
      <c r="J267" s="39"/>
      <c r="K267" s="39"/>
      <c r="L267" s="39"/>
      <c r="R267" s="39"/>
      <c r="S267" s="39"/>
      <c r="T267" s="39"/>
      <c r="V267" s="39"/>
      <c r="X267" s="39"/>
      <c r="Z267" s="39"/>
      <c r="AB267" s="39"/>
      <c r="AC267" s="39"/>
      <c r="AD267" s="39"/>
    </row>
    <row r="268" spans="2:30" s="21" customFormat="1">
      <c r="B268" s="39"/>
      <c r="C268" s="39"/>
      <c r="D268" s="39"/>
      <c r="E268" s="113"/>
      <c r="F268" s="75"/>
      <c r="G268" s="75"/>
      <c r="H268" s="75"/>
      <c r="I268" s="39"/>
      <c r="J268" s="39"/>
      <c r="K268" s="39"/>
      <c r="L268" s="39"/>
      <c r="R268" s="39"/>
      <c r="S268" s="39"/>
      <c r="T268" s="39"/>
      <c r="V268" s="39"/>
      <c r="X268" s="39"/>
      <c r="Z268" s="39"/>
      <c r="AB268" s="39"/>
      <c r="AC268" s="39"/>
      <c r="AD268" s="39"/>
    </row>
    <row r="269" spans="2:30" s="21" customFormat="1">
      <c r="B269" s="39"/>
      <c r="C269" s="39"/>
      <c r="D269" s="39"/>
      <c r="E269" s="113"/>
      <c r="F269" s="75"/>
      <c r="G269" s="75"/>
      <c r="H269" s="75"/>
      <c r="I269" s="39"/>
      <c r="J269" s="39"/>
      <c r="K269" s="39"/>
      <c r="L269" s="39"/>
      <c r="R269" s="39"/>
      <c r="S269" s="39"/>
      <c r="T269" s="39"/>
      <c r="V269" s="39"/>
      <c r="X269" s="39"/>
      <c r="Z269" s="39"/>
      <c r="AB269" s="39"/>
      <c r="AC269" s="39"/>
      <c r="AD269" s="39"/>
    </row>
    <row r="270" spans="2:30" s="21" customFormat="1">
      <c r="B270" s="39"/>
      <c r="C270" s="39"/>
      <c r="D270" s="39"/>
      <c r="E270" s="113"/>
      <c r="F270" s="75"/>
      <c r="G270" s="75"/>
      <c r="H270" s="75"/>
      <c r="I270" s="39"/>
      <c r="J270" s="39"/>
      <c r="K270" s="39"/>
      <c r="L270" s="39"/>
      <c r="R270" s="39"/>
      <c r="S270" s="39"/>
      <c r="T270" s="39"/>
      <c r="V270" s="39"/>
      <c r="X270" s="39"/>
      <c r="Z270" s="39"/>
      <c r="AB270" s="39"/>
      <c r="AC270" s="39"/>
      <c r="AD270" s="39"/>
    </row>
    <row r="271" spans="2:30" s="21" customFormat="1">
      <c r="B271" s="39"/>
      <c r="C271" s="39"/>
      <c r="D271" s="39"/>
      <c r="E271" s="113"/>
      <c r="F271" s="75"/>
      <c r="G271" s="75"/>
      <c r="H271" s="75"/>
      <c r="I271" s="39"/>
      <c r="J271" s="39"/>
      <c r="K271" s="39"/>
      <c r="L271" s="39"/>
      <c r="R271" s="39"/>
      <c r="S271" s="39"/>
      <c r="T271" s="39"/>
      <c r="V271" s="39"/>
      <c r="X271" s="39"/>
      <c r="Z271" s="39"/>
      <c r="AB271" s="39"/>
      <c r="AC271" s="39"/>
      <c r="AD271" s="39"/>
    </row>
    <row r="272" spans="2:30" s="21" customFormat="1">
      <c r="B272" s="39"/>
      <c r="C272" s="39"/>
      <c r="D272" s="39"/>
      <c r="E272" s="113"/>
      <c r="F272" s="75"/>
      <c r="G272" s="75"/>
      <c r="H272" s="75"/>
      <c r="I272" s="39"/>
      <c r="J272" s="39"/>
      <c r="K272" s="39"/>
      <c r="L272" s="39"/>
      <c r="R272" s="39"/>
      <c r="S272" s="39"/>
      <c r="T272" s="39"/>
      <c r="V272" s="39"/>
      <c r="X272" s="39"/>
      <c r="Z272" s="39"/>
      <c r="AB272" s="39"/>
      <c r="AC272" s="39"/>
      <c r="AD272" s="39"/>
    </row>
    <row r="273" spans="2:30" s="21" customFormat="1">
      <c r="B273" s="39"/>
      <c r="C273" s="39"/>
      <c r="D273" s="39"/>
      <c r="E273" s="113"/>
      <c r="F273" s="75"/>
      <c r="G273" s="75"/>
      <c r="H273" s="75"/>
      <c r="I273" s="39"/>
      <c r="J273" s="39"/>
      <c r="K273" s="39"/>
      <c r="L273" s="39"/>
      <c r="R273" s="39"/>
      <c r="S273" s="39"/>
      <c r="T273" s="39"/>
      <c r="V273" s="39"/>
      <c r="X273" s="39"/>
      <c r="Z273" s="39"/>
      <c r="AB273" s="39"/>
      <c r="AC273" s="39"/>
      <c r="AD273" s="39"/>
    </row>
    <row r="274" spans="2:30" s="21" customFormat="1">
      <c r="B274" s="39"/>
      <c r="C274" s="39"/>
      <c r="D274" s="39"/>
      <c r="E274" s="113"/>
      <c r="F274" s="75"/>
      <c r="G274" s="75"/>
      <c r="H274" s="75"/>
      <c r="I274" s="39"/>
      <c r="J274" s="39"/>
      <c r="K274" s="39"/>
      <c r="L274" s="39"/>
      <c r="R274" s="39"/>
      <c r="S274" s="39"/>
      <c r="T274" s="39"/>
      <c r="V274" s="39"/>
      <c r="X274" s="39"/>
      <c r="Z274" s="39"/>
      <c r="AB274" s="39"/>
      <c r="AC274" s="39"/>
      <c r="AD274" s="39"/>
    </row>
    <row r="275" spans="2:30" s="21" customFormat="1">
      <c r="B275" s="39"/>
      <c r="C275" s="39"/>
      <c r="D275" s="39"/>
      <c r="E275" s="113"/>
      <c r="F275" s="75"/>
      <c r="G275" s="75"/>
      <c r="H275" s="75"/>
      <c r="I275" s="39"/>
      <c r="J275" s="39"/>
      <c r="K275" s="39"/>
      <c r="L275" s="39"/>
      <c r="R275" s="39"/>
      <c r="S275" s="39"/>
      <c r="T275" s="39"/>
      <c r="V275" s="39"/>
      <c r="X275" s="39"/>
      <c r="Z275" s="39"/>
      <c r="AB275" s="39"/>
      <c r="AC275" s="39"/>
      <c r="AD275" s="39"/>
    </row>
    <row r="276" spans="2:30" s="21" customFormat="1">
      <c r="B276" s="39"/>
      <c r="C276" s="39"/>
      <c r="D276" s="39"/>
      <c r="E276" s="113"/>
      <c r="F276" s="75"/>
      <c r="G276" s="75"/>
      <c r="H276" s="75"/>
      <c r="I276" s="39"/>
      <c r="J276" s="39"/>
      <c r="K276" s="39"/>
      <c r="L276" s="39"/>
      <c r="R276" s="39"/>
      <c r="S276" s="39"/>
      <c r="T276" s="39"/>
      <c r="V276" s="39"/>
      <c r="X276" s="39"/>
      <c r="Z276" s="39"/>
      <c r="AB276" s="39"/>
      <c r="AC276" s="39"/>
      <c r="AD276" s="39"/>
    </row>
    <row r="277" spans="2:30" s="21" customFormat="1">
      <c r="B277" s="39"/>
      <c r="C277" s="39"/>
      <c r="D277" s="39"/>
      <c r="E277" s="113"/>
      <c r="F277" s="75"/>
      <c r="G277" s="75"/>
      <c r="H277" s="75"/>
      <c r="I277" s="39"/>
      <c r="J277" s="39"/>
      <c r="K277" s="39"/>
      <c r="L277" s="39"/>
      <c r="R277" s="39"/>
      <c r="S277" s="39"/>
      <c r="T277" s="39"/>
      <c r="V277" s="39"/>
      <c r="X277" s="39"/>
      <c r="Z277" s="39"/>
      <c r="AB277" s="39"/>
      <c r="AC277" s="39"/>
      <c r="AD277" s="39"/>
    </row>
    <row r="278" spans="2:30" s="21" customFormat="1">
      <c r="B278" s="39"/>
      <c r="C278" s="39"/>
      <c r="D278" s="39"/>
      <c r="E278" s="113"/>
      <c r="F278" s="75"/>
      <c r="G278" s="75"/>
      <c r="H278" s="75"/>
      <c r="I278" s="39"/>
      <c r="J278" s="39"/>
      <c r="K278" s="39"/>
      <c r="L278" s="39"/>
      <c r="R278" s="39"/>
      <c r="S278" s="39"/>
      <c r="T278" s="39"/>
      <c r="V278" s="39"/>
      <c r="X278" s="39"/>
      <c r="Z278" s="39"/>
      <c r="AB278" s="39"/>
      <c r="AC278" s="39"/>
      <c r="AD278" s="39"/>
    </row>
    <row r="279" spans="2:30" s="21" customFormat="1">
      <c r="B279" s="39"/>
      <c r="C279" s="39"/>
      <c r="D279" s="39"/>
      <c r="E279" s="113"/>
      <c r="F279" s="75"/>
      <c r="G279" s="75"/>
      <c r="H279" s="75"/>
      <c r="I279" s="39"/>
      <c r="J279" s="39"/>
      <c r="K279" s="39"/>
      <c r="L279" s="39"/>
      <c r="R279" s="39"/>
      <c r="S279" s="39"/>
      <c r="T279" s="39"/>
      <c r="V279" s="39"/>
      <c r="X279" s="39"/>
      <c r="Z279" s="39"/>
      <c r="AB279" s="39"/>
      <c r="AC279" s="39"/>
      <c r="AD279" s="39"/>
    </row>
    <row r="280" spans="2:30" s="21" customFormat="1">
      <c r="B280" s="39"/>
      <c r="C280" s="39"/>
      <c r="D280" s="39"/>
      <c r="E280" s="113"/>
      <c r="F280" s="75"/>
      <c r="G280" s="75"/>
      <c r="H280" s="75"/>
      <c r="I280" s="39"/>
      <c r="J280" s="39"/>
      <c r="K280" s="39"/>
      <c r="L280" s="39"/>
      <c r="R280" s="39"/>
      <c r="S280" s="39"/>
      <c r="T280" s="39"/>
      <c r="V280" s="39"/>
      <c r="X280" s="39"/>
      <c r="Z280" s="39"/>
      <c r="AB280" s="39"/>
      <c r="AC280" s="39"/>
      <c r="AD280" s="39"/>
    </row>
    <row r="281" spans="2:30" s="21" customFormat="1">
      <c r="B281" s="39"/>
      <c r="C281" s="39"/>
      <c r="D281" s="39"/>
      <c r="E281" s="113"/>
      <c r="F281" s="75"/>
      <c r="G281" s="75"/>
      <c r="H281" s="75"/>
      <c r="I281" s="39"/>
      <c r="J281" s="39"/>
      <c r="K281" s="39"/>
      <c r="L281" s="39"/>
      <c r="R281" s="39"/>
      <c r="S281" s="39"/>
      <c r="T281" s="39"/>
      <c r="V281" s="39"/>
      <c r="X281" s="39"/>
      <c r="Z281" s="39"/>
      <c r="AB281" s="39"/>
      <c r="AC281" s="39"/>
      <c r="AD281" s="39"/>
    </row>
    <row r="282" spans="2:30" s="21" customFormat="1">
      <c r="B282" s="39"/>
      <c r="C282" s="39"/>
      <c r="D282" s="39"/>
      <c r="E282" s="113"/>
      <c r="F282" s="75"/>
      <c r="G282" s="75"/>
      <c r="H282" s="75"/>
      <c r="I282" s="39"/>
      <c r="J282" s="39"/>
      <c r="K282" s="39"/>
      <c r="L282" s="39"/>
      <c r="R282" s="39"/>
      <c r="S282" s="39"/>
      <c r="T282" s="39"/>
      <c r="V282" s="39"/>
      <c r="X282" s="39"/>
      <c r="Z282" s="39"/>
      <c r="AB282" s="39"/>
      <c r="AC282" s="39"/>
      <c r="AD282" s="39"/>
    </row>
    <row r="283" spans="2:30" s="21" customFormat="1">
      <c r="B283" s="39"/>
      <c r="C283" s="39"/>
      <c r="D283" s="39"/>
      <c r="E283" s="113"/>
      <c r="F283" s="75"/>
      <c r="G283" s="75"/>
      <c r="H283" s="75"/>
      <c r="I283" s="39"/>
      <c r="J283" s="39"/>
      <c r="K283" s="39"/>
      <c r="L283" s="39"/>
      <c r="R283" s="39"/>
      <c r="S283" s="39"/>
      <c r="T283" s="39"/>
      <c r="V283" s="39"/>
      <c r="X283" s="39"/>
      <c r="Z283" s="39"/>
      <c r="AB283" s="39"/>
      <c r="AC283" s="39"/>
      <c r="AD283" s="39"/>
    </row>
    <row r="284" spans="2:30" s="21" customFormat="1">
      <c r="B284" s="39"/>
      <c r="C284" s="39"/>
      <c r="D284" s="39"/>
      <c r="E284" s="113"/>
      <c r="F284" s="75"/>
      <c r="G284" s="75"/>
      <c r="H284" s="75"/>
      <c r="I284" s="39"/>
      <c r="J284" s="39"/>
      <c r="K284" s="39"/>
      <c r="L284" s="39"/>
      <c r="R284" s="39"/>
      <c r="S284" s="39"/>
      <c r="T284" s="39"/>
      <c r="V284" s="39"/>
      <c r="X284" s="39"/>
      <c r="Z284" s="39"/>
      <c r="AB284" s="39"/>
      <c r="AC284" s="39"/>
      <c r="AD284" s="39"/>
    </row>
    <row r="285" spans="2:30" s="21" customFormat="1">
      <c r="B285" s="39"/>
      <c r="C285" s="39"/>
      <c r="D285" s="39"/>
      <c r="E285" s="113"/>
      <c r="F285" s="75"/>
      <c r="G285" s="75"/>
      <c r="H285" s="75"/>
      <c r="I285" s="39"/>
      <c r="J285" s="39"/>
      <c r="K285" s="39"/>
      <c r="L285" s="39"/>
      <c r="R285" s="39"/>
      <c r="S285" s="39"/>
      <c r="T285" s="39"/>
      <c r="V285" s="39"/>
      <c r="X285" s="39"/>
      <c r="Z285" s="39"/>
      <c r="AB285" s="39"/>
      <c r="AC285" s="39"/>
      <c r="AD285" s="39"/>
    </row>
    <row r="286" spans="2:30" s="21" customFormat="1">
      <c r="B286" s="39"/>
      <c r="C286" s="39"/>
      <c r="D286" s="39"/>
      <c r="E286" s="113"/>
      <c r="F286" s="75"/>
      <c r="G286" s="75"/>
      <c r="H286" s="75"/>
      <c r="I286" s="39"/>
      <c r="J286" s="39"/>
      <c r="K286" s="39"/>
      <c r="L286" s="39"/>
      <c r="R286" s="39"/>
      <c r="S286" s="39"/>
      <c r="T286" s="39"/>
      <c r="V286" s="39"/>
      <c r="X286" s="39"/>
      <c r="Z286" s="39"/>
      <c r="AB286" s="39"/>
      <c r="AC286" s="39"/>
      <c r="AD286" s="39"/>
    </row>
    <row r="287" spans="2:30" s="21" customFormat="1">
      <c r="B287" s="39"/>
      <c r="C287" s="39"/>
      <c r="D287" s="39"/>
      <c r="E287" s="113"/>
      <c r="F287" s="75"/>
      <c r="G287" s="75"/>
      <c r="H287" s="75"/>
      <c r="I287" s="39"/>
      <c r="J287" s="39"/>
      <c r="K287" s="39"/>
      <c r="L287" s="39"/>
      <c r="R287" s="39"/>
      <c r="S287" s="39"/>
      <c r="T287" s="39"/>
      <c r="V287" s="39"/>
      <c r="X287" s="39"/>
      <c r="Z287" s="39"/>
      <c r="AB287" s="39"/>
      <c r="AC287" s="39"/>
      <c r="AD287" s="39"/>
    </row>
    <row r="288" spans="2:30" s="21" customFormat="1">
      <c r="B288" s="39"/>
      <c r="C288" s="39"/>
      <c r="D288" s="39"/>
      <c r="E288" s="113"/>
      <c r="F288" s="75"/>
      <c r="G288" s="75"/>
      <c r="H288" s="75"/>
      <c r="I288" s="39"/>
      <c r="J288" s="39"/>
      <c r="K288" s="39"/>
      <c r="L288" s="39"/>
      <c r="R288" s="39"/>
      <c r="S288" s="39"/>
      <c r="T288" s="39"/>
      <c r="V288" s="39"/>
      <c r="X288" s="39"/>
      <c r="Z288" s="39"/>
      <c r="AB288" s="39"/>
      <c r="AC288" s="39"/>
      <c r="AD288" s="39"/>
    </row>
    <row r="289" spans="2:30" s="21" customFormat="1">
      <c r="B289" s="39"/>
      <c r="C289" s="39"/>
      <c r="D289" s="39"/>
      <c r="E289" s="113"/>
      <c r="F289" s="75"/>
      <c r="G289" s="75"/>
      <c r="H289" s="75"/>
      <c r="I289" s="39"/>
      <c r="J289" s="39"/>
      <c r="K289" s="39"/>
      <c r="L289" s="39"/>
      <c r="R289" s="39"/>
      <c r="S289" s="39"/>
      <c r="T289" s="39"/>
      <c r="V289" s="39"/>
      <c r="X289" s="39"/>
      <c r="Z289" s="39"/>
      <c r="AB289" s="39"/>
      <c r="AC289" s="39"/>
      <c r="AD289" s="39"/>
    </row>
    <row r="290" spans="2:30" s="21" customFormat="1">
      <c r="B290" s="39"/>
      <c r="C290" s="39"/>
      <c r="D290" s="39"/>
      <c r="E290" s="113"/>
      <c r="F290" s="75"/>
      <c r="G290" s="75"/>
      <c r="H290" s="75"/>
      <c r="I290" s="39"/>
      <c r="J290" s="39"/>
      <c r="K290" s="39"/>
      <c r="L290" s="39"/>
      <c r="R290" s="39"/>
      <c r="S290" s="39"/>
      <c r="T290" s="39"/>
      <c r="V290" s="39"/>
      <c r="X290" s="39"/>
      <c r="Z290" s="39"/>
      <c r="AB290" s="39"/>
      <c r="AC290" s="39"/>
      <c r="AD290" s="39"/>
    </row>
    <row r="291" spans="2:30" s="21" customFormat="1">
      <c r="B291" s="39"/>
      <c r="C291" s="39"/>
      <c r="D291" s="39"/>
      <c r="E291" s="113"/>
      <c r="F291" s="75"/>
      <c r="G291" s="75"/>
      <c r="H291" s="75"/>
      <c r="I291" s="39"/>
      <c r="J291" s="39"/>
      <c r="K291" s="39"/>
      <c r="L291" s="39"/>
      <c r="R291" s="39"/>
      <c r="S291" s="39"/>
      <c r="T291" s="39"/>
      <c r="V291" s="39"/>
      <c r="X291" s="39"/>
      <c r="Z291" s="39"/>
      <c r="AB291" s="39"/>
      <c r="AC291" s="39"/>
      <c r="AD291" s="39"/>
    </row>
    <row r="292" spans="2:30" s="21" customFormat="1">
      <c r="B292" s="39"/>
      <c r="C292" s="39"/>
      <c r="D292" s="39"/>
      <c r="E292" s="113"/>
      <c r="F292" s="75"/>
      <c r="G292" s="75"/>
      <c r="H292" s="75"/>
      <c r="I292" s="39"/>
      <c r="J292" s="39"/>
      <c r="K292" s="39"/>
      <c r="L292" s="39"/>
      <c r="R292" s="39"/>
      <c r="S292" s="39"/>
      <c r="T292" s="39"/>
      <c r="V292" s="39"/>
      <c r="X292" s="39"/>
      <c r="Z292" s="39"/>
      <c r="AB292" s="39"/>
      <c r="AC292" s="39"/>
      <c r="AD292" s="39"/>
    </row>
    <row r="293" spans="2:30" s="21" customFormat="1">
      <c r="B293" s="39"/>
      <c r="C293" s="39"/>
      <c r="D293" s="39"/>
      <c r="E293" s="113"/>
      <c r="F293" s="75"/>
      <c r="G293" s="75"/>
      <c r="H293" s="75"/>
      <c r="I293" s="39"/>
      <c r="J293" s="39"/>
      <c r="K293" s="39"/>
      <c r="L293" s="39"/>
      <c r="R293" s="39"/>
      <c r="S293" s="39"/>
      <c r="T293" s="39"/>
      <c r="V293" s="39"/>
      <c r="X293" s="39"/>
      <c r="Z293" s="39"/>
      <c r="AB293" s="39"/>
      <c r="AC293" s="39"/>
      <c r="AD293" s="39"/>
    </row>
    <row r="294" spans="2:30" s="21" customFormat="1">
      <c r="B294" s="39"/>
      <c r="C294" s="39"/>
      <c r="D294" s="39"/>
      <c r="E294" s="113"/>
      <c r="F294" s="75"/>
      <c r="G294" s="75"/>
      <c r="H294" s="75"/>
      <c r="I294" s="39"/>
      <c r="J294" s="39"/>
      <c r="K294" s="39"/>
      <c r="L294" s="39"/>
      <c r="R294" s="39"/>
      <c r="S294" s="39"/>
      <c r="T294" s="39"/>
      <c r="V294" s="39"/>
      <c r="X294" s="39"/>
      <c r="Z294" s="39"/>
      <c r="AB294" s="39"/>
      <c r="AC294" s="39"/>
      <c r="AD294" s="39"/>
    </row>
    <row r="295" spans="2:30" s="21" customFormat="1">
      <c r="B295" s="39"/>
      <c r="C295" s="39"/>
      <c r="D295" s="39"/>
      <c r="E295" s="113"/>
      <c r="F295" s="75"/>
      <c r="G295" s="75"/>
      <c r="H295" s="75"/>
      <c r="I295" s="39"/>
      <c r="J295" s="39"/>
      <c r="K295" s="39"/>
      <c r="L295" s="39"/>
      <c r="R295" s="39"/>
      <c r="S295" s="39"/>
      <c r="T295" s="39"/>
      <c r="V295" s="39"/>
      <c r="X295" s="39"/>
      <c r="Z295" s="39"/>
      <c r="AB295" s="39"/>
      <c r="AC295" s="39"/>
      <c r="AD295" s="39"/>
    </row>
    <row r="296" spans="2:30" s="21" customFormat="1">
      <c r="B296" s="39"/>
      <c r="C296" s="39"/>
      <c r="D296" s="39"/>
      <c r="E296" s="113"/>
      <c r="F296" s="75"/>
      <c r="G296" s="75"/>
      <c r="H296" s="75"/>
      <c r="I296" s="39"/>
      <c r="J296" s="39"/>
      <c r="K296" s="39"/>
      <c r="L296" s="39"/>
      <c r="R296" s="39"/>
      <c r="S296" s="39"/>
      <c r="T296" s="39"/>
      <c r="V296" s="39"/>
      <c r="X296" s="39"/>
      <c r="Z296" s="39"/>
      <c r="AB296" s="39"/>
      <c r="AC296" s="39"/>
      <c r="AD296" s="39"/>
    </row>
    <row r="297" spans="2:30" s="21" customFormat="1">
      <c r="B297" s="39"/>
      <c r="C297" s="39"/>
      <c r="D297" s="39"/>
      <c r="E297" s="113"/>
      <c r="F297" s="75"/>
      <c r="G297" s="75"/>
      <c r="H297" s="75"/>
      <c r="I297" s="39"/>
      <c r="J297" s="39"/>
      <c r="K297" s="39"/>
      <c r="L297" s="39"/>
      <c r="R297" s="39"/>
      <c r="S297" s="39"/>
      <c r="T297" s="39"/>
      <c r="V297" s="39"/>
      <c r="X297" s="39"/>
      <c r="Z297" s="39"/>
      <c r="AB297" s="39"/>
      <c r="AC297" s="39"/>
      <c r="AD297" s="39"/>
    </row>
    <row r="298" spans="2:30" s="21" customFormat="1">
      <c r="B298" s="39"/>
      <c r="C298" s="39"/>
      <c r="D298" s="39"/>
      <c r="E298" s="113"/>
      <c r="F298" s="75"/>
      <c r="G298" s="75"/>
      <c r="H298" s="75"/>
      <c r="I298" s="39"/>
      <c r="J298" s="39"/>
      <c r="K298" s="39"/>
      <c r="L298" s="39"/>
      <c r="R298" s="39"/>
      <c r="S298" s="39"/>
      <c r="T298" s="39"/>
      <c r="V298" s="39"/>
      <c r="X298" s="39"/>
      <c r="Z298" s="39"/>
      <c r="AB298" s="39"/>
      <c r="AC298" s="39"/>
      <c r="AD298" s="39"/>
    </row>
    <row r="299" spans="2:30" s="21" customFormat="1">
      <c r="B299" s="39"/>
      <c r="C299" s="39"/>
      <c r="D299" s="39"/>
      <c r="E299" s="113"/>
      <c r="F299" s="75"/>
      <c r="G299" s="75"/>
      <c r="H299" s="75"/>
      <c r="I299" s="39"/>
      <c r="J299" s="39"/>
      <c r="K299" s="39"/>
      <c r="L299" s="39"/>
      <c r="R299" s="39"/>
      <c r="S299" s="39"/>
      <c r="T299" s="39"/>
      <c r="V299" s="39"/>
      <c r="X299" s="39"/>
      <c r="Z299" s="39"/>
      <c r="AB299" s="39"/>
      <c r="AC299" s="39"/>
      <c r="AD299" s="39"/>
    </row>
    <row r="300" spans="2:30" s="21" customFormat="1">
      <c r="B300" s="39"/>
      <c r="C300" s="39"/>
      <c r="D300" s="39"/>
      <c r="E300" s="113"/>
      <c r="F300" s="75"/>
      <c r="G300" s="75"/>
      <c r="H300" s="75"/>
      <c r="I300" s="39"/>
      <c r="J300" s="39"/>
      <c r="K300" s="39"/>
      <c r="L300" s="39"/>
      <c r="R300" s="39"/>
      <c r="S300" s="39"/>
      <c r="T300" s="39"/>
      <c r="V300" s="39"/>
      <c r="X300" s="39"/>
      <c r="Z300" s="39"/>
      <c r="AB300" s="39"/>
      <c r="AC300" s="39"/>
      <c r="AD300" s="39"/>
    </row>
    <row r="301" spans="2:30" s="21" customFormat="1">
      <c r="B301" s="39"/>
      <c r="C301" s="39"/>
      <c r="D301" s="39"/>
      <c r="E301" s="113"/>
      <c r="F301" s="75"/>
      <c r="G301" s="75"/>
      <c r="H301" s="75"/>
      <c r="I301" s="39"/>
      <c r="J301" s="39"/>
      <c r="K301" s="39"/>
      <c r="L301" s="39"/>
      <c r="R301" s="39"/>
      <c r="S301" s="39"/>
      <c r="T301" s="39"/>
      <c r="V301" s="39"/>
      <c r="X301" s="39"/>
      <c r="Z301" s="39"/>
      <c r="AB301" s="39"/>
      <c r="AC301" s="39"/>
      <c r="AD301" s="39"/>
    </row>
    <row r="302" spans="2:30" s="21" customFormat="1">
      <c r="B302" s="39"/>
      <c r="C302" s="39"/>
      <c r="D302" s="39"/>
      <c r="E302" s="113"/>
      <c r="F302" s="75"/>
      <c r="G302" s="75"/>
      <c r="H302" s="75"/>
      <c r="I302" s="39"/>
      <c r="J302" s="39"/>
      <c r="K302" s="39"/>
      <c r="L302" s="39"/>
      <c r="R302" s="39"/>
      <c r="S302" s="39"/>
      <c r="T302" s="39"/>
      <c r="V302" s="39"/>
      <c r="X302" s="39"/>
      <c r="Z302" s="39"/>
      <c r="AB302" s="39"/>
      <c r="AC302" s="39"/>
      <c r="AD302" s="39"/>
    </row>
    <row r="303" spans="2:30" s="21" customFormat="1">
      <c r="B303" s="39"/>
      <c r="C303" s="39"/>
      <c r="D303" s="39"/>
      <c r="E303" s="113"/>
      <c r="F303" s="75"/>
      <c r="G303" s="75"/>
      <c r="H303" s="75"/>
      <c r="I303" s="39"/>
      <c r="J303" s="39"/>
      <c r="K303" s="39"/>
      <c r="L303" s="39"/>
      <c r="R303" s="39"/>
      <c r="S303" s="39"/>
      <c r="T303" s="39"/>
      <c r="V303" s="39"/>
      <c r="X303" s="39"/>
      <c r="Z303" s="39"/>
      <c r="AB303" s="39"/>
      <c r="AC303" s="39"/>
      <c r="AD303" s="39"/>
    </row>
    <row r="304" spans="2:30" s="21" customFormat="1">
      <c r="B304" s="39"/>
      <c r="C304" s="39"/>
      <c r="D304" s="39"/>
      <c r="E304" s="113"/>
      <c r="F304" s="75"/>
      <c r="G304" s="75"/>
      <c r="H304" s="75"/>
      <c r="I304" s="39"/>
      <c r="J304" s="39"/>
      <c r="K304" s="39"/>
      <c r="L304" s="39"/>
      <c r="R304" s="39"/>
      <c r="S304" s="39"/>
      <c r="T304" s="39"/>
      <c r="V304" s="39"/>
      <c r="X304" s="39"/>
      <c r="Z304" s="39"/>
      <c r="AB304" s="39"/>
      <c r="AC304" s="39"/>
      <c r="AD304" s="39"/>
    </row>
    <row r="305" spans="2:30" s="21" customFormat="1">
      <c r="B305" s="39"/>
      <c r="C305" s="39"/>
      <c r="D305" s="39"/>
      <c r="E305" s="113"/>
      <c r="F305" s="75"/>
      <c r="G305" s="75"/>
      <c r="H305" s="75"/>
      <c r="I305" s="39"/>
      <c r="J305" s="39"/>
      <c r="K305" s="39"/>
      <c r="L305" s="39"/>
      <c r="R305" s="39"/>
      <c r="S305" s="39"/>
      <c r="T305" s="39"/>
      <c r="V305" s="39"/>
      <c r="X305" s="39"/>
      <c r="Z305" s="39"/>
      <c r="AB305" s="39"/>
      <c r="AC305" s="39"/>
      <c r="AD305" s="39"/>
    </row>
    <row r="306" spans="2:30" s="21" customFormat="1">
      <c r="B306" s="39"/>
      <c r="C306" s="39"/>
      <c r="D306" s="39"/>
      <c r="E306" s="113"/>
      <c r="F306" s="75"/>
      <c r="G306" s="75"/>
      <c r="H306" s="75"/>
      <c r="I306" s="39"/>
      <c r="J306" s="39"/>
      <c r="K306" s="39"/>
      <c r="L306" s="39"/>
      <c r="R306" s="39"/>
      <c r="S306" s="39"/>
      <c r="T306" s="39"/>
      <c r="V306" s="39"/>
      <c r="X306" s="39"/>
      <c r="Z306" s="39"/>
      <c r="AB306" s="39"/>
      <c r="AC306" s="39"/>
      <c r="AD306" s="39"/>
    </row>
    <row r="307" spans="2:30" s="21" customFormat="1">
      <c r="B307" s="39"/>
      <c r="C307" s="39"/>
      <c r="D307" s="39"/>
      <c r="E307" s="113"/>
      <c r="F307" s="75"/>
      <c r="G307" s="75"/>
      <c r="H307" s="75"/>
      <c r="I307" s="39"/>
      <c r="J307" s="39"/>
      <c r="K307" s="39"/>
      <c r="L307" s="39"/>
      <c r="R307" s="39"/>
      <c r="S307" s="39"/>
      <c r="T307" s="39"/>
      <c r="V307" s="39"/>
      <c r="X307" s="39"/>
      <c r="Z307" s="39"/>
      <c r="AB307" s="39"/>
      <c r="AC307" s="39"/>
      <c r="AD307" s="39"/>
    </row>
    <row r="308" spans="2:30" s="21" customFormat="1">
      <c r="B308" s="39"/>
      <c r="C308" s="39"/>
      <c r="D308" s="39"/>
      <c r="E308" s="113"/>
      <c r="F308" s="75"/>
      <c r="G308" s="75"/>
      <c r="H308" s="75"/>
      <c r="I308" s="39"/>
      <c r="J308" s="39"/>
      <c r="K308" s="39"/>
      <c r="L308" s="39"/>
      <c r="R308" s="39"/>
      <c r="S308" s="39"/>
      <c r="T308" s="39"/>
      <c r="V308" s="39"/>
      <c r="X308" s="39"/>
      <c r="Z308" s="39"/>
      <c r="AB308" s="39"/>
      <c r="AC308" s="39"/>
      <c r="AD308" s="39"/>
    </row>
    <row r="309" spans="2:30" s="21" customFormat="1">
      <c r="B309" s="39"/>
      <c r="C309" s="39"/>
      <c r="D309" s="39"/>
      <c r="E309" s="113"/>
      <c r="F309" s="75"/>
      <c r="G309" s="75"/>
      <c r="H309" s="75"/>
      <c r="I309" s="39"/>
      <c r="J309" s="39"/>
      <c r="K309" s="39"/>
      <c r="L309" s="39"/>
      <c r="R309" s="39"/>
      <c r="S309" s="39"/>
      <c r="T309" s="39"/>
      <c r="V309" s="39"/>
      <c r="X309" s="39"/>
      <c r="Z309" s="39"/>
      <c r="AB309" s="39"/>
      <c r="AC309" s="39"/>
      <c r="AD309" s="39"/>
    </row>
    <row r="310" spans="2:30" s="21" customFormat="1">
      <c r="B310" s="39"/>
      <c r="C310" s="39"/>
      <c r="D310" s="39"/>
      <c r="E310" s="113"/>
      <c r="F310" s="75"/>
      <c r="G310" s="75"/>
      <c r="H310" s="75"/>
      <c r="I310" s="39"/>
      <c r="J310" s="39"/>
      <c r="K310" s="39"/>
      <c r="L310" s="39"/>
      <c r="R310" s="39"/>
      <c r="S310" s="39"/>
      <c r="T310" s="39"/>
      <c r="V310" s="39"/>
      <c r="X310" s="39"/>
      <c r="Z310" s="39"/>
      <c r="AB310" s="39"/>
      <c r="AC310" s="39"/>
      <c r="AD310" s="39"/>
    </row>
    <row r="311" spans="2:30" s="21" customFormat="1">
      <c r="B311" s="39"/>
      <c r="C311" s="39"/>
      <c r="D311" s="39"/>
      <c r="E311" s="113"/>
      <c r="F311" s="75"/>
      <c r="G311" s="75"/>
      <c r="H311" s="75"/>
      <c r="I311" s="39"/>
      <c r="J311" s="39"/>
      <c r="K311" s="39"/>
      <c r="L311" s="39"/>
      <c r="R311" s="39"/>
      <c r="S311" s="39"/>
      <c r="T311" s="39"/>
      <c r="V311" s="39"/>
      <c r="X311" s="39"/>
      <c r="Z311" s="39"/>
      <c r="AB311" s="39"/>
      <c r="AC311" s="39"/>
      <c r="AD311" s="39"/>
    </row>
    <row r="312" spans="2:30" s="21" customFormat="1">
      <c r="B312" s="39"/>
      <c r="C312" s="39"/>
      <c r="D312" s="39"/>
      <c r="E312" s="113"/>
      <c r="F312" s="75"/>
      <c r="G312" s="75"/>
      <c r="H312" s="75"/>
      <c r="I312" s="39"/>
      <c r="J312" s="39"/>
      <c r="K312" s="39"/>
      <c r="L312" s="39"/>
      <c r="R312" s="39"/>
      <c r="S312" s="39"/>
      <c r="T312" s="39"/>
      <c r="V312" s="39"/>
      <c r="X312" s="39"/>
      <c r="Z312" s="39"/>
      <c r="AB312" s="39"/>
      <c r="AC312" s="39"/>
      <c r="AD312" s="39"/>
    </row>
    <row r="313" spans="2:30" s="21" customFormat="1">
      <c r="B313" s="39"/>
      <c r="C313" s="39"/>
      <c r="D313" s="39"/>
      <c r="E313" s="113"/>
      <c r="F313" s="75"/>
      <c r="G313" s="75"/>
      <c r="H313" s="75"/>
      <c r="I313" s="39"/>
      <c r="J313" s="39"/>
      <c r="K313" s="39"/>
      <c r="L313" s="39"/>
      <c r="R313" s="39"/>
      <c r="S313" s="39"/>
      <c r="T313" s="39"/>
      <c r="V313" s="39"/>
      <c r="X313" s="39"/>
      <c r="Z313" s="39"/>
      <c r="AB313" s="39"/>
      <c r="AC313" s="39"/>
      <c r="AD313" s="39"/>
    </row>
    <row r="314" spans="2:30" s="21" customFormat="1">
      <c r="B314" s="39"/>
      <c r="C314" s="39"/>
      <c r="D314" s="39"/>
      <c r="E314" s="113"/>
      <c r="F314" s="75"/>
      <c r="G314" s="75"/>
      <c r="H314" s="75"/>
      <c r="I314" s="39"/>
      <c r="J314" s="39"/>
      <c r="K314" s="39"/>
      <c r="L314" s="39"/>
      <c r="R314" s="39"/>
      <c r="S314" s="39"/>
      <c r="T314" s="39"/>
      <c r="V314" s="39"/>
      <c r="X314" s="39"/>
      <c r="Z314" s="39"/>
      <c r="AB314" s="39"/>
      <c r="AC314" s="39"/>
      <c r="AD314" s="39"/>
    </row>
    <row r="315" spans="2:30" s="21" customFormat="1">
      <c r="B315" s="39"/>
      <c r="C315" s="39"/>
      <c r="D315" s="39"/>
      <c r="E315" s="113"/>
      <c r="F315" s="75"/>
      <c r="G315" s="75"/>
      <c r="H315" s="75"/>
      <c r="I315" s="39"/>
      <c r="J315" s="39"/>
      <c r="K315" s="39"/>
      <c r="L315" s="39"/>
      <c r="R315" s="39"/>
      <c r="S315" s="39"/>
      <c r="T315" s="39"/>
      <c r="V315" s="39"/>
      <c r="X315" s="39"/>
      <c r="Z315" s="39"/>
      <c r="AB315" s="39"/>
      <c r="AC315" s="39"/>
      <c r="AD315" s="39"/>
    </row>
    <row r="316" spans="2:30" s="21" customFormat="1">
      <c r="B316" s="39"/>
      <c r="C316" s="39"/>
      <c r="D316" s="39"/>
      <c r="E316" s="113"/>
      <c r="F316" s="75"/>
      <c r="G316" s="75"/>
      <c r="H316" s="75"/>
      <c r="I316" s="39"/>
      <c r="J316" s="39"/>
      <c r="K316" s="39"/>
      <c r="L316" s="39"/>
      <c r="R316" s="39"/>
      <c r="S316" s="39"/>
      <c r="T316" s="39"/>
      <c r="V316" s="39"/>
      <c r="X316" s="39"/>
      <c r="Z316" s="39"/>
      <c r="AB316" s="39"/>
      <c r="AC316" s="39"/>
      <c r="AD316" s="39"/>
    </row>
    <row r="317" spans="2:30" s="21" customFormat="1">
      <c r="B317" s="39"/>
      <c r="C317" s="39"/>
      <c r="D317" s="39"/>
      <c r="E317" s="113"/>
      <c r="F317" s="75"/>
      <c r="G317" s="75"/>
      <c r="H317" s="75"/>
      <c r="I317" s="39"/>
      <c r="J317" s="39"/>
      <c r="K317" s="39"/>
      <c r="L317" s="39"/>
      <c r="R317" s="39"/>
      <c r="S317" s="39"/>
      <c r="T317" s="39"/>
      <c r="V317" s="39"/>
      <c r="X317" s="39"/>
      <c r="Z317" s="39"/>
      <c r="AB317" s="39"/>
      <c r="AC317" s="39"/>
      <c r="AD317" s="39"/>
    </row>
    <row r="318" spans="2:30" s="21" customFormat="1">
      <c r="B318" s="39"/>
      <c r="C318" s="39"/>
      <c r="D318" s="39"/>
      <c r="E318" s="113"/>
      <c r="F318" s="75"/>
      <c r="G318" s="75"/>
      <c r="H318" s="75"/>
      <c r="I318" s="39"/>
      <c r="J318" s="39"/>
      <c r="K318" s="39"/>
      <c r="L318" s="39"/>
      <c r="R318" s="39"/>
      <c r="S318" s="39"/>
      <c r="T318" s="39"/>
      <c r="V318" s="39"/>
      <c r="X318" s="39"/>
      <c r="Z318" s="39"/>
      <c r="AB318" s="39"/>
      <c r="AC318" s="39"/>
      <c r="AD318" s="39"/>
    </row>
    <row r="319" spans="2:30" s="21" customFormat="1">
      <c r="B319" s="39"/>
      <c r="C319" s="39"/>
      <c r="D319" s="39"/>
      <c r="E319" s="113"/>
      <c r="F319" s="75"/>
      <c r="G319" s="75"/>
      <c r="H319" s="75"/>
      <c r="I319" s="39"/>
      <c r="J319" s="39"/>
      <c r="K319" s="39"/>
      <c r="L319" s="39"/>
      <c r="R319" s="39"/>
      <c r="S319" s="39"/>
      <c r="T319" s="39"/>
      <c r="V319" s="39"/>
      <c r="X319" s="39"/>
      <c r="Z319" s="39"/>
      <c r="AB319" s="39"/>
      <c r="AC319" s="39"/>
      <c r="AD319" s="39"/>
    </row>
    <row r="320" spans="2:30" s="21" customFormat="1">
      <c r="B320" s="39"/>
      <c r="C320" s="39"/>
      <c r="D320" s="39"/>
      <c r="E320" s="113"/>
      <c r="F320" s="75"/>
      <c r="G320" s="75"/>
      <c r="H320" s="75"/>
      <c r="I320" s="39"/>
      <c r="J320" s="39"/>
      <c r="K320" s="39"/>
      <c r="L320" s="39"/>
      <c r="R320" s="39"/>
      <c r="S320" s="39"/>
      <c r="T320" s="39"/>
      <c r="V320" s="39"/>
      <c r="X320" s="39"/>
      <c r="Z320" s="39"/>
      <c r="AB320" s="39"/>
      <c r="AC320" s="39"/>
      <c r="AD320" s="39"/>
    </row>
    <row r="321" spans="2:30" s="21" customFormat="1">
      <c r="B321" s="39"/>
      <c r="C321" s="39"/>
      <c r="D321" s="39"/>
      <c r="E321" s="113"/>
      <c r="F321" s="75"/>
      <c r="G321" s="75"/>
      <c r="H321" s="75"/>
      <c r="I321" s="39"/>
      <c r="J321" s="39"/>
      <c r="K321" s="39"/>
      <c r="L321" s="39"/>
      <c r="R321" s="39"/>
      <c r="S321" s="39"/>
      <c r="T321" s="39"/>
      <c r="V321" s="39"/>
      <c r="X321" s="39"/>
      <c r="Z321" s="39"/>
      <c r="AB321" s="39"/>
      <c r="AC321" s="39"/>
      <c r="AD321" s="39"/>
    </row>
    <row r="322" spans="2:30" s="21" customFormat="1">
      <c r="B322" s="39"/>
      <c r="C322" s="39"/>
      <c r="D322" s="39"/>
      <c r="E322" s="113"/>
      <c r="F322" s="75"/>
      <c r="G322" s="75"/>
      <c r="H322" s="75"/>
      <c r="I322" s="39"/>
      <c r="J322" s="39"/>
      <c r="K322" s="39"/>
      <c r="L322" s="39"/>
      <c r="R322" s="39"/>
      <c r="S322" s="39"/>
      <c r="T322" s="39"/>
      <c r="V322" s="39"/>
      <c r="X322" s="39"/>
      <c r="Z322" s="39"/>
      <c r="AB322" s="39"/>
      <c r="AC322" s="39"/>
      <c r="AD322" s="39"/>
    </row>
    <row r="323" spans="2:30" s="21" customFormat="1">
      <c r="B323" s="39"/>
      <c r="C323" s="39"/>
      <c r="D323" s="39"/>
      <c r="E323" s="113"/>
      <c r="F323" s="75"/>
      <c r="G323" s="75"/>
      <c r="H323" s="75"/>
      <c r="I323" s="39"/>
      <c r="J323" s="39"/>
      <c r="K323" s="39"/>
      <c r="L323" s="39"/>
      <c r="R323" s="39"/>
      <c r="S323" s="39"/>
      <c r="T323" s="39"/>
      <c r="V323" s="39"/>
      <c r="X323" s="39"/>
      <c r="Z323" s="39"/>
      <c r="AB323" s="39"/>
      <c r="AC323" s="39"/>
      <c r="AD323" s="39"/>
    </row>
    <row r="324" spans="2:30" s="21" customFormat="1">
      <c r="B324" s="39"/>
      <c r="C324" s="39"/>
      <c r="D324" s="39"/>
      <c r="E324" s="113"/>
      <c r="F324" s="75"/>
      <c r="G324" s="75"/>
      <c r="H324" s="75"/>
      <c r="I324" s="39"/>
      <c r="J324" s="39"/>
      <c r="K324" s="39"/>
      <c r="L324" s="39"/>
      <c r="R324" s="39"/>
      <c r="S324" s="39"/>
      <c r="T324" s="39"/>
      <c r="V324" s="39"/>
      <c r="X324" s="39"/>
      <c r="Z324" s="39"/>
      <c r="AB324" s="39"/>
      <c r="AC324" s="39"/>
      <c r="AD324" s="39"/>
    </row>
    <row r="325" spans="2:30" s="21" customFormat="1">
      <c r="B325" s="39"/>
      <c r="C325" s="39"/>
      <c r="D325" s="39"/>
      <c r="E325" s="113"/>
      <c r="F325" s="75"/>
      <c r="G325" s="75"/>
      <c r="H325" s="75"/>
      <c r="I325" s="39"/>
      <c r="J325" s="39"/>
      <c r="K325" s="39"/>
      <c r="L325" s="39"/>
      <c r="R325" s="39"/>
      <c r="S325" s="39"/>
      <c r="T325" s="39"/>
      <c r="V325" s="39"/>
      <c r="X325" s="39"/>
      <c r="Z325" s="39"/>
      <c r="AB325" s="39"/>
      <c r="AC325" s="39"/>
      <c r="AD325" s="39"/>
    </row>
    <row r="326" spans="2:30" s="21" customFormat="1">
      <c r="B326" s="39"/>
      <c r="C326" s="39"/>
      <c r="D326" s="39"/>
      <c r="E326" s="113"/>
      <c r="F326" s="75"/>
      <c r="G326" s="75"/>
      <c r="H326" s="75"/>
      <c r="I326" s="39"/>
      <c r="J326" s="39"/>
      <c r="K326" s="39"/>
      <c r="L326" s="39"/>
      <c r="R326" s="39"/>
      <c r="S326" s="39"/>
      <c r="T326" s="39"/>
      <c r="V326" s="39"/>
      <c r="X326" s="39"/>
      <c r="Z326" s="39"/>
      <c r="AB326" s="39"/>
      <c r="AC326" s="39"/>
      <c r="AD326" s="39"/>
    </row>
    <row r="327" spans="2:30" s="21" customFormat="1">
      <c r="B327" s="39"/>
      <c r="C327" s="39"/>
      <c r="D327" s="39"/>
      <c r="E327" s="113"/>
      <c r="F327" s="75"/>
      <c r="G327" s="75"/>
      <c r="H327" s="75"/>
      <c r="I327" s="39"/>
      <c r="J327" s="39"/>
      <c r="K327" s="39"/>
      <c r="L327" s="39"/>
      <c r="R327" s="39"/>
      <c r="S327" s="39"/>
      <c r="T327" s="39"/>
      <c r="V327" s="39"/>
      <c r="X327" s="39"/>
      <c r="Z327" s="39"/>
      <c r="AB327" s="39"/>
      <c r="AC327" s="39"/>
      <c r="AD327" s="39"/>
    </row>
    <row r="328" spans="2:30" s="21" customFormat="1">
      <c r="B328" s="39"/>
      <c r="C328" s="39"/>
      <c r="D328" s="39"/>
      <c r="E328" s="113"/>
      <c r="F328" s="75"/>
      <c r="G328" s="75"/>
      <c r="H328" s="75"/>
      <c r="I328" s="39"/>
      <c r="J328" s="39"/>
      <c r="K328" s="39"/>
      <c r="L328" s="39"/>
      <c r="R328" s="39"/>
      <c r="S328" s="39"/>
      <c r="T328" s="39"/>
      <c r="V328" s="39"/>
      <c r="X328" s="39"/>
      <c r="Z328" s="39"/>
      <c r="AB328" s="39"/>
      <c r="AC328" s="39"/>
      <c r="AD328" s="39"/>
    </row>
    <row r="329" spans="2:30" s="21" customFormat="1">
      <c r="B329" s="39"/>
      <c r="C329" s="39"/>
      <c r="D329" s="39"/>
      <c r="E329" s="113"/>
      <c r="F329" s="75"/>
      <c r="G329" s="75"/>
      <c r="H329" s="75"/>
      <c r="I329" s="39"/>
      <c r="J329" s="39"/>
      <c r="K329" s="39"/>
      <c r="L329" s="39"/>
      <c r="R329" s="39"/>
      <c r="S329" s="39"/>
      <c r="T329" s="39"/>
      <c r="V329" s="39"/>
      <c r="X329" s="39"/>
      <c r="Z329" s="39"/>
      <c r="AB329" s="39"/>
      <c r="AC329" s="39"/>
      <c r="AD329" s="39"/>
    </row>
    <row r="330" spans="2:30" s="21" customFormat="1">
      <c r="B330" s="39"/>
      <c r="C330" s="39"/>
      <c r="D330" s="39"/>
      <c r="E330" s="113"/>
      <c r="F330" s="75"/>
      <c r="G330" s="75"/>
      <c r="H330" s="75"/>
      <c r="I330" s="39"/>
      <c r="J330" s="39"/>
      <c r="K330" s="39"/>
      <c r="L330" s="39"/>
      <c r="R330" s="39"/>
      <c r="S330" s="39"/>
      <c r="T330" s="39"/>
      <c r="V330" s="39"/>
      <c r="X330" s="39"/>
      <c r="Z330" s="39"/>
      <c r="AB330" s="39"/>
      <c r="AC330" s="39"/>
      <c r="AD330" s="39"/>
    </row>
    <row r="331" spans="2:30" s="21" customFormat="1">
      <c r="B331" s="39"/>
      <c r="C331" s="39"/>
      <c r="D331" s="39"/>
      <c r="E331" s="113"/>
      <c r="F331" s="75"/>
      <c r="G331" s="75"/>
      <c r="H331" s="75"/>
      <c r="I331" s="39"/>
      <c r="J331" s="39"/>
      <c r="K331" s="39"/>
      <c r="L331" s="39"/>
      <c r="R331" s="39"/>
      <c r="S331" s="39"/>
      <c r="T331" s="39"/>
      <c r="V331" s="39"/>
      <c r="X331" s="39"/>
      <c r="Z331" s="39"/>
      <c r="AB331" s="39"/>
      <c r="AC331" s="39"/>
      <c r="AD331" s="39"/>
    </row>
    <row r="332" spans="2:30" s="21" customFormat="1">
      <c r="B332" s="39"/>
      <c r="C332" s="39"/>
      <c r="D332" s="39"/>
      <c r="E332" s="113"/>
      <c r="F332" s="75"/>
      <c r="G332" s="75"/>
      <c r="H332" s="75"/>
      <c r="I332" s="39"/>
      <c r="J332" s="39"/>
      <c r="K332" s="39"/>
      <c r="L332" s="39"/>
      <c r="R332" s="39"/>
      <c r="S332" s="39"/>
      <c r="T332" s="39"/>
      <c r="V332" s="39"/>
      <c r="X332" s="39"/>
      <c r="Z332" s="39"/>
      <c r="AB332" s="39"/>
      <c r="AC332" s="39"/>
      <c r="AD332" s="39"/>
    </row>
    <row r="333" spans="2:30" s="21" customFormat="1">
      <c r="B333" s="39"/>
      <c r="C333" s="39"/>
      <c r="D333" s="39"/>
      <c r="E333" s="113"/>
      <c r="F333" s="75"/>
      <c r="G333" s="75"/>
      <c r="H333" s="75"/>
      <c r="I333" s="39"/>
      <c r="J333" s="39"/>
      <c r="K333" s="39"/>
      <c r="L333" s="39"/>
      <c r="R333" s="39"/>
      <c r="S333" s="39"/>
      <c r="T333" s="39"/>
      <c r="V333" s="39"/>
      <c r="X333" s="39"/>
      <c r="Z333" s="39"/>
      <c r="AB333" s="39"/>
      <c r="AC333" s="39"/>
      <c r="AD333" s="39"/>
    </row>
    <row r="334" spans="2:30" s="21" customFormat="1">
      <c r="B334" s="39"/>
      <c r="C334" s="39"/>
      <c r="D334" s="39"/>
      <c r="E334" s="113"/>
      <c r="F334" s="75"/>
      <c r="G334" s="75"/>
      <c r="H334" s="75"/>
      <c r="I334" s="39"/>
      <c r="J334" s="39"/>
      <c r="K334" s="39"/>
      <c r="L334" s="39"/>
      <c r="R334" s="39"/>
      <c r="S334" s="39"/>
      <c r="T334" s="39"/>
      <c r="V334" s="39"/>
      <c r="X334" s="39"/>
      <c r="Z334" s="39"/>
      <c r="AB334" s="39"/>
      <c r="AC334" s="39"/>
      <c r="AD334" s="39"/>
    </row>
    <row r="335" spans="2:30" s="21" customFormat="1">
      <c r="B335" s="39"/>
      <c r="C335" s="39"/>
      <c r="D335" s="39"/>
      <c r="E335" s="113"/>
      <c r="F335" s="75"/>
      <c r="G335" s="75"/>
      <c r="H335" s="75"/>
      <c r="I335" s="39"/>
      <c r="J335" s="39"/>
      <c r="K335" s="39"/>
      <c r="L335" s="39"/>
      <c r="R335" s="39"/>
      <c r="S335" s="39"/>
      <c r="T335" s="39"/>
      <c r="V335" s="39"/>
      <c r="X335" s="39"/>
      <c r="Z335" s="39"/>
      <c r="AB335" s="39"/>
      <c r="AC335" s="39"/>
      <c r="AD335" s="39"/>
    </row>
    <row r="336" spans="2:30" s="21" customFormat="1">
      <c r="B336" s="39"/>
      <c r="C336" s="39"/>
      <c r="D336" s="39"/>
      <c r="E336" s="113"/>
      <c r="F336" s="75"/>
      <c r="G336" s="75"/>
      <c r="H336" s="75"/>
      <c r="I336" s="39"/>
      <c r="J336" s="39"/>
      <c r="K336" s="39"/>
      <c r="L336" s="39"/>
      <c r="R336" s="39"/>
      <c r="S336" s="39"/>
      <c r="T336" s="39"/>
      <c r="V336" s="39"/>
      <c r="X336" s="39"/>
      <c r="Z336" s="39"/>
      <c r="AB336" s="39"/>
      <c r="AC336" s="39"/>
      <c r="AD336" s="39"/>
    </row>
    <row r="337" spans="2:30" s="21" customFormat="1">
      <c r="B337" s="39"/>
      <c r="C337" s="39"/>
      <c r="D337" s="39"/>
      <c r="E337" s="113"/>
      <c r="F337" s="75"/>
      <c r="G337" s="75"/>
      <c r="H337" s="75"/>
      <c r="I337" s="39"/>
      <c r="J337" s="39"/>
      <c r="K337" s="39"/>
      <c r="L337" s="39"/>
      <c r="R337" s="39"/>
      <c r="S337" s="39"/>
      <c r="T337" s="39"/>
      <c r="V337" s="39"/>
      <c r="X337" s="39"/>
      <c r="Z337" s="39"/>
      <c r="AB337" s="39"/>
      <c r="AC337" s="39"/>
      <c r="AD337" s="39"/>
    </row>
    <row r="338" spans="2:30" s="21" customFormat="1">
      <c r="B338" s="39"/>
      <c r="C338" s="39"/>
      <c r="D338" s="39"/>
      <c r="E338" s="113"/>
      <c r="F338" s="75"/>
      <c r="G338" s="75"/>
      <c r="H338" s="75"/>
      <c r="I338" s="39"/>
      <c r="J338" s="39"/>
      <c r="K338" s="39"/>
      <c r="L338" s="39"/>
      <c r="R338" s="39"/>
      <c r="S338" s="39"/>
      <c r="T338" s="39"/>
      <c r="V338" s="39"/>
      <c r="X338" s="39"/>
      <c r="Z338" s="39"/>
      <c r="AB338" s="39"/>
      <c r="AC338" s="39"/>
      <c r="AD338" s="39"/>
    </row>
    <row r="339" spans="2:30" s="21" customFormat="1">
      <c r="B339" s="39"/>
      <c r="C339" s="39"/>
      <c r="D339" s="39"/>
      <c r="E339" s="113"/>
      <c r="F339" s="75"/>
      <c r="G339" s="75"/>
      <c r="H339" s="75"/>
      <c r="I339" s="39"/>
      <c r="J339" s="39"/>
      <c r="K339" s="39"/>
      <c r="L339" s="39"/>
      <c r="R339" s="39"/>
      <c r="S339" s="39"/>
      <c r="T339" s="39"/>
      <c r="V339" s="39"/>
      <c r="X339" s="39"/>
      <c r="Z339" s="39"/>
      <c r="AB339" s="39"/>
      <c r="AC339" s="39"/>
      <c r="AD339" s="39"/>
    </row>
    <row r="340" spans="2:30" s="21" customFormat="1">
      <c r="B340" s="39"/>
      <c r="C340" s="39"/>
      <c r="D340" s="39"/>
      <c r="E340" s="113"/>
      <c r="F340" s="75"/>
      <c r="G340" s="75"/>
      <c r="H340" s="75"/>
      <c r="I340" s="39"/>
      <c r="J340" s="39"/>
      <c r="K340" s="39"/>
      <c r="L340" s="39"/>
      <c r="R340" s="39"/>
      <c r="S340" s="39"/>
      <c r="T340" s="39"/>
      <c r="V340" s="39"/>
      <c r="X340" s="39"/>
      <c r="Z340" s="39"/>
      <c r="AB340" s="39"/>
      <c r="AC340" s="39"/>
      <c r="AD340" s="39"/>
    </row>
    <row r="341" spans="2:30" s="21" customFormat="1">
      <c r="B341" s="39"/>
      <c r="C341" s="39"/>
      <c r="D341" s="39"/>
      <c r="E341" s="113"/>
      <c r="F341" s="75"/>
      <c r="G341" s="75"/>
      <c r="H341" s="75"/>
      <c r="I341" s="39"/>
      <c r="J341" s="39"/>
      <c r="K341" s="39"/>
      <c r="L341" s="39"/>
      <c r="R341" s="39"/>
      <c r="S341" s="39"/>
      <c r="T341" s="39"/>
      <c r="V341" s="39"/>
      <c r="X341" s="39"/>
      <c r="Z341" s="39"/>
      <c r="AB341" s="39"/>
      <c r="AC341" s="39"/>
      <c r="AD341" s="39"/>
    </row>
    <row r="342" spans="2:30" s="21" customFormat="1">
      <c r="B342" s="39"/>
      <c r="C342" s="39"/>
      <c r="D342" s="39"/>
      <c r="E342" s="113"/>
      <c r="F342" s="75"/>
      <c r="G342" s="75"/>
      <c r="H342" s="75"/>
      <c r="I342" s="39"/>
      <c r="J342" s="39"/>
      <c r="K342" s="39"/>
      <c r="L342" s="39"/>
      <c r="R342" s="39"/>
      <c r="S342" s="39"/>
      <c r="T342" s="39"/>
      <c r="V342" s="39"/>
      <c r="X342" s="39"/>
      <c r="Z342" s="39"/>
      <c r="AB342" s="39"/>
      <c r="AC342" s="39"/>
      <c r="AD342" s="39"/>
    </row>
    <row r="343" spans="2:30" s="21" customFormat="1">
      <c r="B343" s="39"/>
      <c r="C343" s="39"/>
      <c r="D343" s="39"/>
      <c r="E343" s="113"/>
      <c r="F343" s="75"/>
      <c r="G343" s="75"/>
      <c r="H343" s="75"/>
      <c r="I343" s="39"/>
      <c r="J343" s="39"/>
      <c r="K343" s="39"/>
      <c r="L343" s="39"/>
      <c r="R343" s="39"/>
      <c r="S343" s="39"/>
      <c r="T343" s="39"/>
      <c r="V343" s="39"/>
      <c r="X343" s="39"/>
      <c r="Z343" s="39"/>
      <c r="AB343" s="39"/>
      <c r="AC343" s="39"/>
      <c r="AD343" s="39"/>
    </row>
    <row r="344" spans="2:30" s="21" customFormat="1">
      <c r="B344" s="39"/>
      <c r="C344" s="39"/>
      <c r="D344" s="39"/>
      <c r="E344" s="113"/>
      <c r="F344" s="75"/>
      <c r="G344" s="75"/>
      <c r="H344" s="75"/>
      <c r="I344" s="39"/>
      <c r="J344" s="39"/>
      <c r="K344" s="39"/>
      <c r="L344" s="39"/>
      <c r="R344" s="39"/>
      <c r="S344" s="39"/>
      <c r="T344" s="39"/>
      <c r="V344" s="39"/>
      <c r="X344" s="39"/>
      <c r="Z344" s="39"/>
      <c r="AB344" s="39"/>
      <c r="AC344" s="39"/>
      <c r="AD344" s="39"/>
    </row>
    <row r="345" spans="2:30" s="21" customFormat="1">
      <c r="B345" s="39"/>
      <c r="C345" s="39"/>
      <c r="D345" s="39"/>
      <c r="E345" s="113"/>
      <c r="F345" s="75"/>
      <c r="G345" s="75"/>
      <c r="H345" s="75"/>
      <c r="I345" s="39"/>
      <c r="J345" s="39"/>
      <c r="K345" s="39"/>
      <c r="L345" s="39"/>
      <c r="R345" s="39"/>
      <c r="S345" s="39"/>
      <c r="T345" s="39"/>
      <c r="V345" s="39"/>
      <c r="X345" s="39"/>
      <c r="Z345" s="39"/>
      <c r="AB345" s="39"/>
      <c r="AC345" s="39"/>
      <c r="AD345" s="39"/>
    </row>
    <row r="346" spans="2:30" s="21" customFormat="1">
      <c r="B346" s="39"/>
      <c r="C346" s="39"/>
      <c r="D346" s="39"/>
      <c r="E346" s="113"/>
      <c r="F346" s="75"/>
      <c r="G346" s="75"/>
      <c r="H346" s="75"/>
      <c r="I346" s="39"/>
      <c r="J346" s="39"/>
      <c r="K346" s="39"/>
      <c r="L346" s="39"/>
      <c r="R346" s="39"/>
      <c r="S346" s="39"/>
      <c r="T346" s="39"/>
      <c r="V346" s="39"/>
      <c r="X346" s="39"/>
      <c r="Z346" s="39"/>
      <c r="AB346" s="39"/>
      <c r="AC346" s="39"/>
      <c r="AD346" s="39"/>
    </row>
    <row r="347" spans="2:30" s="21" customFormat="1">
      <c r="B347" s="39"/>
      <c r="C347" s="39"/>
      <c r="D347" s="39"/>
      <c r="E347" s="113"/>
      <c r="F347" s="75"/>
      <c r="G347" s="75"/>
      <c r="H347" s="75"/>
      <c r="I347" s="39"/>
      <c r="J347" s="39"/>
      <c r="K347" s="39"/>
      <c r="L347" s="39"/>
      <c r="R347" s="39"/>
      <c r="S347" s="39"/>
      <c r="T347" s="39"/>
      <c r="V347" s="39"/>
      <c r="X347" s="39"/>
      <c r="Z347" s="39"/>
      <c r="AB347" s="39"/>
      <c r="AC347" s="39"/>
      <c r="AD347" s="39"/>
    </row>
    <row r="348" spans="2:30" s="21" customFormat="1">
      <c r="B348" s="39"/>
      <c r="C348" s="39"/>
      <c r="D348" s="39"/>
      <c r="E348" s="113"/>
      <c r="F348" s="75"/>
      <c r="G348" s="75"/>
      <c r="H348" s="75"/>
      <c r="I348" s="39"/>
      <c r="J348" s="39"/>
      <c r="K348" s="39"/>
      <c r="L348" s="39"/>
      <c r="R348" s="39"/>
      <c r="S348" s="39"/>
      <c r="T348" s="39"/>
      <c r="V348" s="39"/>
      <c r="X348" s="39"/>
      <c r="Z348" s="39"/>
      <c r="AB348" s="39"/>
      <c r="AC348" s="39"/>
      <c r="AD348" s="39"/>
    </row>
    <row r="349" spans="2:30" s="21" customFormat="1">
      <c r="B349" s="39"/>
      <c r="C349" s="39"/>
      <c r="D349" s="39"/>
      <c r="E349" s="113"/>
      <c r="F349" s="75"/>
      <c r="G349" s="75"/>
      <c r="H349" s="75"/>
      <c r="I349" s="39"/>
      <c r="J349" s="39"/>
      <c r="K349" s="39"/>
      <c r="L349" s="39"/>
      <c r="R349" s="39"/>
      <c r="S349" s="39"/>
      <c r="T349" s="39"/>
      <c r="V349" s="39"/>
      <c r="X349" s="39"/>
      <c r="Z349" s="39"/>
      <c r="AB349" s="39"/>
      <c r="AC349" s="39"/>
      <c r="AD349" s="39"/>
    </row>
    <row r="350" spans="2:30" s="21" customFormat="1">
      <c r="B350" s="39"/>
      <c r="C350" s="39"/>
      <c r="D350" s="39"/>
      <c r="E350" s="113"/>
      <c r="F350" s="75"/>
      <c r="G350" s="75"/>
      <c r="H350" s="75"/>
      <c r="I350" s="39"/>
      <c r="J350" s="39"/>
      <c r="K350" s="39"/>
      <c r="L350" s="39"/>
      <c r="R350" s="39"/>
      <c r="S350" s="39"/>
      <c r="T350" s="39"/>
      <c r="V350" s="39"/>
      <c r="X350" s="39"/>
      <c r="Z350" s="39"/>
      <c r="AB350" s="39"/>
      <c r="AC350" s="39"/>
      <c r="AD350" s="39"/>
    </row>
    <row r="351" spans="2:30" s="21" customFormat="1">
      <c r="B351" s="39"/>
      <c r="C351" s="39"/>
      <c r="D351" s="39"/>
      <c r="E351" s="113"/>
      <c r="F351" s="75"/>
      <c r="G351" s="75"/>
      <c r="H351" s="75"/>
      <c r="I351" s="39"/>
      <c r="J351" s="39"/>
      <c r="K351" s="39"/>
      <c r="L351" s="39"/>
      <c r="R351" s="39"/>
      <c r="S351" s="39"/>
      <c r="T351" s="39"/>
      <c r="V351" s="39"/>
      <c r="X351" s="39"/>
      <c r="Z351" s="39"/>
      <c r="AB351" s="39"/>
      <c r="AC351" s="39"/>
      <c r="AD351" s="39"/>
    </row>
    <row r="352" spans="2:30" s="21" customFormat="1">
      <c r="B352" s="39"/>
      <c r="C352" s="39"/>
      <c r="D352" s="39"/>
      <c r="E352" s="113"/>
      <c r="F352" s="75"/>
      <c r="G352" s="75"/>
      <c r="H352" s="75"/>
      <c r="I352" s="39"/>
      <c r="J352" s="39"/>
      <c r="K352" s="39"/>
      <c r="L352" s="39"/>
      <c r="R352" s="39"/>
      <c r="S352" s="39"/>
      <c r="T352" s="39"/>
      <c r="V352" s="39"/>
      <c r="X352" s="39"/>
      <c r="Z352" s="39"/>
      <c r="AB352" s="39"/>
      <c r="AC352" s="39"/>
      <c r="AD352" s="39"/>
    </row>
    <row r="353" spans="2:30" s="21" customFormat="1">
      <c r="B353" s="39"/>
      <c r="C353" s="39"/>
      <c r="D353" s="39"/>
      <c r="E353" s="113"/>
      <c r="F353" s="75"/>
      <c r="G353" s="75"/>
      <c r="H353" s="75"/>
      <c r="I353" s="39"/>
      <c r="J353" s="39"/>
      <c r="K353" s="39"/>
      <c r="L353" s="39"/>
      <c r="R353" s="39"/>
      <c r="S353" s="39"/>
      <c r="T353" s="39"/>
      <c r="V353" s="39"/>
      <c r="X353" s="39"/>
      <c r="Z353" s="39"/>
      <c r="AB353" s="39"/>
      <c r="AC353" s="39"/>
      <c r="AD353" s="39"/>
    </row>
    <row r="354" spans="2:30" s="21" customFormat="1">
      <c r="B354" s="39"/>
      <c r="C354" s="39"/>
      <c r="D354" s="39"/>
      <c r="E354" s="113"/>
      <c r="F354" s="75"/>
      <c r="G354" s="75"/>
      <c r="H354" s="75"/>
      <c r="I354" s="39"/>
      <c r="J354" s="39"/>
      <c r="K354" s="39"/>
      <c r="L354" s="39"/>
      <c r="R354" s="39"/>
      <c r="S354" s="39"/>
      <c r="T354" s="39"/>
      <c r="V354" s="39"/>
      <c r="X354" s="39"/>
      <c r="Z354" s="39"/>
      <c r="AB354" s="39"/>
      <c r="AC354" s="39"/>
      <c r="AD354" s="39"/>
    </row>
    <row r="355" spans="2:30" s="21" customFormat="1">
      <c r="B355" s="39"/>
      <c r="C355" s="39"/>
      <c r="D355" s="39"/>
      <c r="E355" s="113"/>
      <c r="F355" s="75"/>
      <c r="G355" s="75"/>
      <c r="H355" s="75"/>
      <c r="I355" s="39"/>
      <c r="J355" s="39"/>
      <c r="K355" s="39"/>
      <c r="L355" s="39"/>
      <c r="R355" s="39"/>
      <c r="S355" s="39"/>
      <c r="T355" s="39"/>
      <c r="V355" s="39"/>
      <c r="X355" s="39"/>
      <c r="Z355" s="39"/>
      <c r="AB355" s="39"/>
      <c r="AC355" s="39"/>
      <c r="AD355" s="39"/>
    </row>
    <row r="356" spans="2:30" s="21" customFormat="1">
      <c r="B356" s="39"/>
      <c r="C356" s="39"/>
      <c r="D356" s="39"/>
      <c r="E356" s="113"/>
      <c r="F356" s="75"/>
      <c r="G356" s="75"/>
      <c r="H356" s="75"/>
      <c r="I356" s="39"/>
      <c r="J356" s="39"/>
      <c r="K356" s="39"/>
      <c r="L356" s="39"/>
      <c r="R356" s="39"/>
      <c r="S356" s="39"/>
      <c r="T356" s="39"/>
      <c r="V356" s="39"/>
      <c r="X356" s="39"/>
      <c r="Z356" s="39"/>
      <c r="AB356" s="39"/>
      <c r="AC356" s="39"/>
      <c r="AD356" s="39"/>
    </row>
    <row r="357" spans="2:30" s="21" customFormat="1">
      <c r="B357" s="39"/>
      <c r="C357" s="39"/>
      <c r="D357" s="39"/>
      <c r="E357" s="113"/>
      <c r="F357" s="75"/>
      <c r="G357" s="75"/>
      <c r="H357" s="75"/>
      <c r="I357" s="39"/>
      <c r="J357" s="39"/>
      <c r="K357" s="39"/>
      <c r="L357" s="39"/>
      <c r="R357" s="39"/>
      <c r="S357" s="39"/>
      <c r="T357" s="39"/>
      <c r="V357" s="39"/>
      <c r="X357" s="39"/>
      <c r="Z357" s="39"/>
      <c r="AB357" s="39"/>
      <c r="AC357" s="39"/>
      <c r="AD357" s="39"/>
    </row>
    <row r="358" spans="2:30" s="21" customFormat="1">
      <c r="B358" s="39"/>
      <c r="C358" s="39"/>
      <c r="D358" s="39"/>
      <c r="E358" s="113"/>
      <c r="F358" s="75"/>
      <c r="G358" s="75"/>
      <c r="H358" s="75"/>
      <c r="I358" s="39"/>
      <c r="J358" s="39"/>
      <c r="K358" s="39"/>
      <c r="L358" s="39"/>
      <c r="R358" s="39"/>
      <c r="S358" s="39"/>
      <c r="T358" s="39"/>
      <c r="V358" s="39"/>
      <c r="X358" s="39"/>
      <c r="Z358" s="39"/>
      <c r="AB358" s="39"/>
      <c r="AC358" s="39"/>
      <c r="AD358" s="39"/>
    </row>
    <row r="359" spans="2:30" s="21" customFormat="1">
      <c r="B359" s="39"/>
      <c r="C359" s="39"/>
      <c r="D359" s="39"/>
      <c r="E359" s="113"/>
      <c r="F359" s="75"/>
      <c r="G359" s="75"/>
      <c r="H359" s="75"/>
      <c r="I359" s="39"/>
      <c r="J359" s="39"/>
      <c r="K359" s="39"/>
      <c r="L359" s="39"/>
      <c r="R359" s="39"/>
      <c r="S359" s="39"/>
      <c r="T359" s="39"/>
      <c r="V359" s="39"/>
      <c r="X359" s="39"/>
      <c r="Z359" s="39"/>
      <c r="AB359" s="39"/>
      <c r="AC359" s="39"/>
      <c r="AD359" s="39"/>
    </row>
    <row r="360" spans="2:30" s="21" customFormat="1">
      <c r="B360" s="39"/>
      <c r="C360" s="39"/>
      <c r="D360" s="39"/>
      <c r="E360" s="113"/>
      <c r="F360" s="75"/>
      <c r="G360" s="75"/>
      <c r="H360" s="75"/>
      <c r="I360" s="39"/>
      <c r="J360" s="39"/>
      <c r="K360" s="39"/>
      <c r="L360" s="39"/>
      <c r="R360" s="39"/>
      <c r="S360" s="39"/>
      <c r="T360" s="39"/>
      <c r="V360" s="39"/>
      <c r="X360" s="39"/>
      <c r="Z360" s="39"/>
      <c r="AB360" s="39"/>
      <c r="AC360" s="39"/>
      <c r="AD360" s="39"/>
    </row>
    <row r="361" spans="2:30" s="21" customFormat="1">
      <c r="B361" s="39"/>
      <c r="C361" s="39"/>
      <c r="D361" s="39"/>
      <c r="E361" s="113"/>
      <c r="F361" s="75"/>
      <c r="G361" s="75"/>
      <c r="H361" s="75"/>
      <c r="I361" s="39"/>
      <c r="J361" s="39"/>
      <c r="K361" s="39"/>
      <c r="L361" s="39"/>
      <c r="R361" s="39"/>
      <c r="S361" s="39"/>
      <c r="T361" s="39"/>
      <c r="V361" s="39"/>
      <c r="X361" s="39"/>
      <c r="Z361" s="39"/>
      <c r="AB361" s="39"/>
      <c r="AC361" s="39"/>
      <c r="AD361" s="39"/>
    </row>
    <row r="362" spans="2:30" s="21" customFormat="1">
      <c r="B362" s="39"/>
      <c r="C362" s="39"/>
      <c r="D362" s="39"/>
      <c r="E362" s="113"/>
      <c r="F362" s="75"/>
      <c r="G362" s="75"/>
      <c r="H362" s="75"/>
      <c r="I362" s="39"/>
      <c r="J362" s="39"/>
      <c r="K362" s="39"/>
      <c r="L362" s="39"/>
      <c r="R362" s="39"/>
      <c r="S362" s="39"/>
      <c r="T362" s="39"/>
      <c r="V362" s="39"/>
      <c r="X362" s="39"/>
      <c r="Z362" s="39"/>
      <c r="AB362" s="39"/>
      <c r="AC362" s="39"/>
      <c r="AD362" s="39"/>
    </row>
    <row r="363" spans="2:30" s="21" customFormat="1">
      <c r="B363" s="39"/>
      <c r="C363" s="39"/>
      <c r="D363" s="39"/>
      <c r="E363" s="113"/>
      <c r="F363" s="75"/>
      <c r="G363" s="75"/>
      <c r="H363" s="75"/>
      <c r="I363" s="39"/>
      <c r="J363" s="39"/>
      <c r="K363" s="39"/>
      <c r="L363" s="39"/>
      <c r="R363" s="39"/>
      <c r="S363" s="39"/>
      <c r="T363" s="39"/>
      <c r="V363" s="39"/>
      <c r="X363" s="39"/>
      <c r="Z363" s="39"/>
      <c r="AB363" s="39"/>
      <c r="AC363" s="39"/>
      <c r="AD363" s="39"/>
    </row>
    <row r="364" spans="2:30" s="21" customFormat="1">
      <c r="B364" s="39"/>
      <c r="C364" s="39"/>
      <c r="D364" s="39"/>
      <c r="E364" s="113"/>
      <c r="F364" s="75"/>
      <c r="G364" s="75"/>
      <c r="H364" s="75"/>
      <c r="I364" s="39"/>
      <c r="J364" s="39"/>
      <c r="K364" s="39"/>
      <c r="L364" s="39"/>
      <c r="R364" s="39"/>
      <c r="S364" s="39"/>
      <c r="T364" s="39"/>
      <c r="V364" s="39"/>
      <c r="X364" s="39"/>
      <c r="Z364" s="39"/>
      <c r="AB364" s="39"/>
      <c r="AC364" s="39"/>
      <c r="AD364" s="39"/>
    </row>
    <row r="365" spans="2:30" s="21" customFormat="1">
      <c r="B365" s="39"/>
      <c r="C365" s="39"/>
      <c r="D365" s="39"/>
      <c r="E365" s="113"/>
      <c r="F365" s="75"/>
      <c r="G365" s="75"/>
      <c r="H365" s="75"/>
      <c r="I365" s="39"/>
      <c r="J365" s="39"/>
      <c r="K365" s="39"/>
      <c r="L365" s="39"/>
      <c r="R365" s="39"/>
      <c r="S365" s="39"/>
      <c r="T365" s="39"/>
      <c r="V365" s="39"/>
      <c r="X365" s="39"/>
      <c r="Z365" s="39"/>
      <c r="AB365" s="39"/>
      <c r="AC365" s="39"/>
      <c r="AD365" s="39"/>
    </row>
    <row r="366" spans="2:30" s="21" customFormat="1">
      <c r="B366" s="39"/>
      <c r="C366" s="39"/>
      <c r="D366" s="39"/>
      <c r="E366" s="113"/>
      <c r="F366" s="75"/>
      <c r="G366" s="75"/>
      <c r="H366" s="75"/>
      <c r="I366" s="39"/>
      <c r="J366" s="39"/>
      <c r="K366" s="39"/>
      <c r="L366" s="39"/>
      <c r="R366" s="39"/>
      <c r="S366" s="39"/>
      <c r="T366" s="39"/>
      <c r="V366" s="39"/>
      <c r="X366" s="39"/>
      <c r="Z366" s="39"/>
      <c r="AB366" s="39"/>
      <c r="AC366" s="39"/>
      <c r="AD366" s="39"/>
    </row>
    <row r="367" spans="2:30" s="21" customFormat="1">
      <c r="B367" s="39"/>
      <c r="C367" s="39"/>
      <c r="D367" s="39"/>
      <c r="E367" s="113"/>
      <c r="F367" s="75"/>
      <c r="G367" s="75"/>
      <c r="H367" s="75"/>
      <c r="I367" s="39"/>
      <c r="J367" s="39"/>
      <c r="K367" s="39"/>
      <c r="L367" s="39"/>
      <c r="R367" s="39"/>
      <c r="S367" s="39"/>
      <c r="T367" s="39"/>
      <c r="V367" s="39"/>
      <c r="X367" s="39"/>
      <c r="Z367" s="39"/>
      <c r="AB367" s="39"/>
      <c r="AC367" s="39"/>
      <c r="AD367" s="39"/>
    </row>
    <row r="368" spans="2:30" s="21" customFormat="1">
      <c r="B368" s="39"/>
      <c r="C368" s="39"/>
      <c r="D368" s="39"/>
      <c r="E368" s="113"/>
      <c r="F368" s="75"/>
      <c r="G368" s="75"/>
      <c r="H368" s="75"/>
      <c r="I368" s="39"/>
      <c r="J368" s="39"/>
      <c r="K368" s="39"/>
      <c r="L368" s="39"/>
      <c r="R368" s="39"/>
      <c r="S368" s="39"/>
      <c r="T368" s="39"/>
      <c r="V368" s="39"/>
      <c r="X368" s="39"/>
      <c r="Z368" s="39"/>
      <c r="AB368" s="39"/>
      <c r="AC368" s="39"/>
      <c r="AD368" s="39"/>
    </row>
    <row r="369" spans="2:30" s="21" customFormat="1">
      <c r="B369" s="39"/>
      <c r="C369" s="39"/>
      <c r="D369" s="39"/>
      <c r="E369" s="113"/>
      <c r="F369" s="75"/>
      <c r="G369" s="75"/>
      <c r="H369" s="75"/>
      <c r="I369" s="39"/>
      <c r="J369" s="39"/>
      <c r="K369" s="39"/>
      <c r="L369" s="39"/>
      <c r="R369" s="39"/>
      <c r="S369" s="39"/>
      <c r="T369" s="39"/>
      <c r="V369" s="39"/>
      <c r="X369" s="39"/>
      <c r="Z369" s="39"/>
      <c r="AB369" s="39"/>
      <c r="AC369" s="39"/>
      <c r="AD369" s="39"/>
    </row>
    <row r="370" spans="2:30" s="21" customFormat="1">
      <c r="B370" s="39"/>
      <c r="C370" s="39"/>
      <c r="D370" s="39"/>
      <c r="E370" s="113"/>
      <c r="F370" s="75"/>
      <c r="G370" s="75"/>
      <c r="H370" s="75"/>
      <c r="I370" s="39"/>
      <c r="J370" s="39"/>
      <c r="K370" s="39"/>
      <c r="L370" s="39"/>
      <c r="R370" s="39"/>
      <c r="S370" s="39"/>
      <c r="T370" s="39"/>
      <c r="V370" s="39"/>
      <c r="X370" s="39"/>
      <c r="Z370" s="39"/>
      <c r="AB370" s="39"/>
      <c r="AC370" s="39"/>
      <c r="AD370" s="39"/>
    </row>
    <row r="371" spans="2:30" s="21" customFormat="1">
      <c r="B371" s="39"/>
      <c r="C371" s="39"/>
      <c r="D371" s="39"/>
      <c r="E371" s="113"/>
      <c r="F371" s="75"/>
      <c r="G371" s="75"/>
      <c r="H371" s="75"/>
      <c r="I371" s="39"/>
      <c r="J371" s="39"/>
      <c r="K371" s="39"/>
      <c r="L371" s="39"/>
      <c r="R371" s="39"/>
      <c r="S371" s="39"/>
      <c r="T371" s="39"/>
      <c r="V371" s="39"/>
      <c r="X371" s="39"/>
      <c r="Z371" s="39"/>
      <c r="AB371" s="39"/>
      <c r="AC371" s="39"/>
      <c r="AD371" s="39"/>
    </row>
    <row r="372" spans="2:30" s="21" customFormat="1">
      <c r="B372" s="39"/>
      <c r="C372" s="39"/>
      <c r="D372" s="39"/>
      <c r="E372" s="113"/>
      <c r="F372" s="75"/>
      <c r="G372" s="75"/>
      <c r="H372" s="75"/>
      <c r="I372" s="39"/>
      <c r="J372" s="39"/>
      <c r="K372" s="39"/>
      <c r="L372" s="39"/>
      <c r="R372" s="39"/>
      <c r="S372" s="39"/>
      <c r="T372" s="39"/>
      <c r="V372" s="39"/>
      <c r="X372" s="39"/>
      <c r="Z372" s="39"/>
      <c r="AB372" s="39"/>
      <c r="AC372" s="39"/>
      <c r="AD372" s="39"/>
    </row>
    <row r="373" spans="2:30" s="21" customFormat="1">
      <c r="B373" s="39"/>
      <c r="C373" s="39"/>
      <c r="D373" s="39"/>
      <c r="E373" s="113"/>
      <c r="F373" s="75"/>
      <c r="G373" s="75"/>
      <c r="H373" s="75"/>
      <c r="I373" s="39"/>
      <c r="J373" s="39"/>
      <c r="K373" s="39"/>
      <c r="L373" s="39"/>
      <c r="R373" s="39"/>
      <c r="S373" s="39"/>
      <c r="T373" s="39"/>
      <c r="V373" s="39"/>
      <c r="X373" s="39"/>
      <c r="Z373" s="39"/>
      <c r="AB373" s="39"/>
      <c r="AC373" s="39"/>
      <c r="AD373" s="39"/>
    </row>
    <row r="374" spans="2:30" s="21" customFormat="1">
      <c r="B374" s="39"/>
      <c r="C374" s="39"/>
      <c r="D374" s="39"/>
      <c r="E374" s="113"/>
      <c r="F374" s="75"/>
      <c r="G374" s="75"/>
      <c r="H374" s="75"/>
      <c r="I374" s="39"/>
      <c r="J374" s="39"/>
      <c r="K374" s="39"/>
      <c r="L374" s="39"/>
      <c r="R374" s="39"/>
      <c r="S374" s="39"/>
      <c r="T374" s="39"/>
      <c r="V374" s="39"/>
      <c r="X374" s="39"/>
      <c r="Z374" s="39"/>
      <c r="AB374" s="39"/>
      <c r="AC374" s="39"/>
      <c r="AD374" s="39"/>
    </row>
    <row r="375" spans="2:30" s="21" customFormat="1">
      <c r="B375" s="39"/>
      <c r="C375" s="39"/>
      <c r="D375" s="39"/>
      <c r="E375" s="113"/>
      <c r="F375" s="75"/>
      <c r="G375" s="75"/>
      <c r="H375" s="75"/>
      <c r="I375" s="39"/>
      <c r="J375" s="39"/>
      <c r="K375" s="39"/>
      <c r="L375" s="39"/>
      <c r="R375" s="39"/>
      <c r="S375" s="39"/>
      <c r="T375" s="39"/>
      <c r="V375" s="39"/>
      <c r="X375" s="39"/>
      <c r="Z375" s="39"/>
      <c r="AB375" s="39"/>
      <c r="AC375" s="39"/>
      <c r="AD375" s="39"/>
    </row>
    <row r="376" spans="2:30" s="21" customFormat="1">
      <c r="B376" s="39"/>
      <c r="C376" s="39"/>
      <c r="D376" s="39"/>
      <c r="E376" s="113"/>
      <c r="F376" s="75"/>
      <c r="G376" s="75"/>
      <c r="H376" s="75"/>
      <c r="I376" s="39"/>
      <c r="J376" s="39"/>
      <c r="K376" s="39"/>
      <c r="L376" s="39"/>
      <c r="R376" s="39"/>
      <c r="S376" s="39"/>
      <c r="T376" s="39"/>
      <c r="V376" s="39"/>
      <c r="X376" s="39"/>
      <c r="Z376" s="39"/>
      <c r="AB376" s="39"/>
      <c r="AC376" s="39"/>
      <c r="AD376" s="39"/>
    </row>
    <row r="377" spans="2:30" s="21" customFormat="1">
      <c r="B377" s="39"/>
      <c r="C377" s="39"/>
      <c r="D377" s="39"/>
      <c r="E377" s="113"/>
      <c r="F377" s="75"/>
      <c r="G377" s="75"/>
      <c r="H377" s="75"/>
      <c r="I377" s="39"/>
      <c r="J377" s="39"/>
      <c r="K377" s="39"/>
      <c r="L377" s="39"/>
      <c r="R377" s="39"/>
      <c r="S377" s="39"/>
      <c r="T377" s="39"/>
      <c r="V377" s="39"/>
      <c r="X377" s="39"/>
      <c r="Z377" s="39"/>
      <c r="AB377" s="39"/>
      <c r="AC377" s="39"/>
      <c r="AD377" s="39"/>
    </row>
    <row r="378" spans="2:30" s="21" customFormat="1">
      <c r="B378" s="39"/>
      <c r="C378" s="39"/>
      <c r="D378" s="39"/>
      <c r="E378" s="113"/>
      <c r="F378" s="75"/>
      <c r="G378" s="75"/>
      <c r="H378" s="75"/>
      <c r="I378" s="39"/>
      <c r="J378" s="39"/>
      <c r="K378" s="39"/>
      <c r="L378" s="39"/>
      <c r="R378" s="39"/>
      <c r="S378" s="39"/>
      <c r="T378" s="39"/>
      <c r="V378" s="39"/>
      <c r="X378" s="39"/>
      <c r="Z378" s="39"/>
      <c r="AB378" s="39"/>
      <c r="AC378" s="39"/>
      <c r="AD378" s="39"/>
    </row>
    <row r="379" spans="2:30" s="21" customFormat="1">
      <c r="B379" s="39"/>
      <c r="C379" s="39"/>
      <c r="D379" s="39"/>
      <c r="E379" s="113"/>
      <c r="F379" s="75"/>
      <c r="G379" s="75"/>
      <c r="H379" s="75"/>
      <c r="I379" s="39"/>
      <c r="J379" s="39"/>
      <c r="K379" s="39"/>
      <c r="L379" s="39"/>
      <c r="R379" s="39"/>
      <c r="S379" s="39"/>
      <c r="T379" s="39"/>
      <c r="V379" s="39"/>
      <c r="X379" s="39"/>
      <c r="Z379" s="39"/>
      <c r="AB379" s="39"/>
      <c r="AC379" s="39"/>
      <c r="AD379" s="39"/>
    </row>
    <row r="380" spans="2:30" s="21" customFormat="1">
      <c r="B380" s="39"/>
      <c r="C380" s="39"/>
      <c r="D380" s="39"/>
      <c r="E380" s="113"/>
      <c r="F380" s="75"/>
      <c r="G380" s="75"/>
      <c r="H380" s="75"/>
      <c r="I380" s="39"/>
      <c r="J380" s="39"/>
      <c r="K380" s="39"/>
      <c r="L380" s="39"/>
      <c r="R380" s="39"/>
      <c r="S380" s="39"/>
      <c r="T380" s="39"/>
      <c r="V380" s="39"/>
      <c r="X380" s="39"/>
      <c r="Z380" s="39"/>
      <c r="AB380" s="39"/>
      <c r="AC380" s="39"/>
      <c r="AD380" s="39"/>
    </row>
    <row r="381" spans="2:30" s="21" customFormat="1">
      <c r="B381" s="39"/>
      <c r="C381" s="39"/>
      <c r="D381" s="39"/>
      <c r="E381" s="113"/>
      <c r="F381" s="75"/>
      <c r="G381" s="75"/>
      <c r="H381" s="75"/>
      <c r="I381" s="39"/>
      <c r="J381" s="39"/>
      <c r="K381" s="39"/>
      <c r="L381" s="39"/>
      <c r="R381" s="39"/>
      <c r="S381" s="39"/>
      <c r="T381" s="39"/>
      <c r="V381" s="39"/>
      <c r="X381" s="39"/>
      <c r="Z381" s="39"/>
      <c r="AB381" s="39"/>
      <c r="AC381" s="39"/>
      <c r="AD381" s="39"/>
    </row>
    <row r="382" spans="2:30" s="21" customFormat="1">
      <c r="B382" s="39"/>
      <c r="C382" s="39"/>
      <c r="D382" s="39"/>
      <c r="E382" s="113"/>
      <c r="F382" s="75"/>
      <c r="G382" s="75"/>
      <c r="H382" s="75"/>
      <c r="I382" s="39"/>
      <c r="J382" s="39"/>
      <c r="K382" s="39"/>
      <c r="L382" s="39"/>
      <c r="R382" s="39"/>
      <c r="S382" s="39"/>
      <c r="T382" s="39"/>
      <c r="V382" s="39"/>
      <c r="X382" s="39"/>
      <c r="Z382" s="39"/>
      <c r="AB382" s="39"/>
      <c r="AC382" s="39"/>
      <c r="AD382" s="39"/>
    </row>
    <row r="383" spans="2:30" s="21" customFormat="1">
      <c r="B383" s="39"/>
      <c r="C383" s="39"/>
      <c r="D383" s="39"/>
      <c r="E383" s="113"/>
      <c r="F383" s="75"/>
      <c r="G383" s="75"/>
      <c r="H383" s="75"/>
      <c r="I383" s="39"/>
      <c r="J383" s="39"/>
      <c r="K383" s="39"/>
      <c r="L383" s="39"/>
      <c r="R383" s="39"/>
      <c r="S383" s="39"/>
      <c r="T383" s="39"/>
      <c r="V383" s="39"/>
      <c r="X383" s="39"/>
      <c r="Z383" s="39"/>
      <c r="AB383" s="39"/>
      <c r="AC383" s="39"/>
      <c r="AD383" s="39"/>
    </row>
    <row r="384" spans="2:30" s="21" customFormat="1">
      <c r="B384" s="39"/>
      <c r="C384" s="39"/>
      <c r="D384" s="39"/>
      <c r="E384" s="113"/>
      <c r="F384" s="75"/>
      <c r="G384" s="75"/>
      <c r="H384" s="75"/>
      <c r="I384" s="39"/>
      <c r="J384" s="39"/>
      <c r="K384" s="39"/>
      <c r="L384" s="39"/>
      <c r="R384" s="39"/>
      <c r="S384" s="39"/>
      <c r="T384" s="39"/>
      <c r="V384" s="39"/>
      <c r="X384" s="39"/>
      <c r="Z384" s="39"/>
      <c r="AB384" s="39"/>
      <c r="AC384" s="39"/>
      <c r="AD384" s="39"/>
    </row>
    <row r="385" spans="2:30" s="21" customFormat="1">
      <c r="B385" s="39"/>
      <c r="C385" s="39"/>
      <c r="D385" s="39"/>
      <c r="E385" s="113"/>
      <c r="F385" s="75"/>
      <c r="G385" s="75"/>
      <c r="H385" s="75"/>
      <c r="I385" s="39"/>
      <c r="J385" s="39"/>
      <c r="K385" s="39"/>
      <c r="L385" s="39"/>
      <c r="R385" s="39"/>
      <c r="S385" s="39"/>
      <c r="T385" s="39"/>
      <c r="V385" s="39"/>
      <c r="X385" s="39"/>
      <c r="Z385" s="39"/>
      <c r="AB385" s="39"/>
      <c r="AC385" s="39"/>
      <c r="AD385" s="39"/>
    </row>
    <row r="386" spans="2:30" s="21" customFormat="1">
      <c r="B386" s="39"/>
      <c r="C386" s="39"/>
      <c r="D386" s="39"/>
      <c r="E386" s="113"/>
      <c r="F386" s="75"/>
      <c r="G386" s="75"/>
      <c r="H386" s="75"/>
      <c r="I386" s="39"/>
      <c r="J386" s="39"/>
      <c r="K386" s="39"/>
      <c r="L386" s="39"/>
      <c r="R386" s="39"/>
      <c r="S386" s="39"/>
      <c r="T386" s="39"/>
      <c r="V386" s="39"/>
      <c r="X386" s="39"/>
      <c r="Z386" s="39"/>
      <c r="AB386" s="39"/>
      <c r="AC386" s="39"/>
      <c r="AD386" s="39"/>
    </row>
    <row r="387" spans="2:30" s="21" customFormat="1">
      <c r="B387" s="39"/>
      <c r="C387" s="39"/>
      <c r="D387" s="39"/>
      <c r="E387" s="113"/>
      <c r="F387" s="75"/>
      <c r="G387" s="75"/>
      <c r="H387" s="75"/>
      <c r="I387" s="39"/>
      <c r="J387" s="39"/>
      <c r="K387" s="39"/>
      <c r="L387" s="39"/>
      <c r="R387" s="39"/>
      <c r="S387" s="39"/>
      <c r="T387" s="39"/>
      <c r="V387" s="39"/>
      <c r="X387" s="39"/>
      <c r="Z387" s="39"/>
      <c r="AB387" s="39"/>
      <c r="AC387" s="39"/>
      <c r="AD387" s="39"/>
    </row>
    <row r="388" spans="2:30" s="21" customFormat="1">
      <c r="B388" s="39"/>
      <c r="C388" s="39"/>
      <c r="D388" s="39"/>
      <c r="E388" s="113"/>
      <c r="F388" s="75"/>
      <c r="G388" s="75"/>
      <c r="H388" s="75"/>
      <c r="I388" s="39"/>
      <c r="J388" s="39"/>
      <c r="K388" s="39"/>
      <c r="L388" s="39"/>
      <c r="R388" s="39"/>
      <c r="S388" s="39"/>
      <c r="T388" s="39"/>
      <c r="V388" s="39"/>
      <c r="X388" s="39"/>
      <c r="Z388" s="39"/>
      <c r="AB388" s="39"/>
      <c r="AC388" s="39"/>
      <c r="AD388" s="39"/>
    </row>
    <row r="389" spans="2:30" s="21" customFormat="1">
      <c r="B389" s="39"/>
      <c r="C389" s="39"/>
      <c r="D389" s="39"/>
      <c r="E389" s="113"/>
      <c r="F389" s="75"/>
      <c r="G389" s="75"/>
      <c r="H389" s="75"/>
      <c r="I389" s="39"/>
      <c r="J389" s="39"/>
      <c r="K389" s="39"/>
      <c r="L389" s="39"/>
      <c r="R389" s="39"/>
      <c r="S389" s="39"/>
      <c r="T389" s="39"/>
      <c r="V389" s="39"/>
      <c r="X389" s="39"/>
      <c r="Z389" s="39"/>
      <c r="AB389" s="39"/>
      <c r="AC389" s="39"/>
      <c r="AD389" s="39"/>
    </row>
    <row r="390" spans="2:30" s="21" customFormat="1">
      <c r="B390" s="39"/>
      <c r="C390" s="39"/>
      <c r="D390" s="39"/>
      <c r="E390" s="113"/>
      <c r="F390" s="75"/>
      <c r="G390" s="75"/>
      <c r="H390" s="75"/>
      <c r="I390" s="39"/>
      <c r="J390" s="39"/>
      <c r="K390" s="39"/>
      <c r="L390" s="39"/>
      <c r="R390" s="39"/>
      <c r="S390" s="39"/>
      <c r="T390" s="39"/>
      <c r="V390" s="39"/>
      <c r="X390" s="39"/>
      <c r="Z390" s="39"/>
      <c r="AB390" s="39"/>
      <c r="AC390" s="39"/>
      <c r="AD390" s="39"/>
    </row>
    <row r="391" spans="2:30" s="21" customFormat="1">
      <c r="B391" s="39"/>
      <c r="C391" s="39"/>
      <c r="D391" s="39"/>
      <c r="E391" s="113"/>
      <c r="F391" s="75"/>
      <c r="G391" s="75"/>
      <c r="H391" s="75"/>
      <c r="I391" s="39"/>
      <c r="J391" s="39"/>
      <c r="K391" s="39"/>
      <c r="L391" s="39"/>
      <c r="R391" s="39"/>
      <c r="S391" s="39"/>
      <c r="T391" s="39"/>
      <c r="V391" s="39"/>
      <c r="X391" s="39"/>
      <c r="Z391" s="39"/>
      <c r="AB391" s="39"/>
      <c r="AC391" s="39"/>
      <c r="AD391" s="39"/>
    </row>
    <row r="392" spans="2:30" s="21" customFormat="1">
      <c r="B392" s="39"/>
      <c r="C392" s="39"/>
      <c r="D392" s="39"/>
      <c r="E392" s="113"/>
      <c r="F392" s="75"/>
      <c r="G392" s="75"/>
      <c r="H392" s="75"/>
      <c r="I392" s="39"/>
      <c r="J392" s="39"/>
      <c r="K392" s="39"/>
      <c r="L392" s="39"/>
      <c r="R392" s="39"/>
      <c r="S392" s="39"/>
      <c r="T392" s="39"/>
      <c r="V392" s="39"/>
      <c r="X392" s="39"/>
      <c r="Z392" s="39"/>
      <c r="AB392" s="39"/>
      <c r="AC392" s="39"/>
      <c r="AD392" s="39"/>
    </row>
    <row r="393" spans="2:30" s="21" customFormat="1">
      <c r="B393" s="39"/>
      <c r="C393" s="39"/>
      <c r="D393" s="39"/>
      <c r="E393" s="113"/>
      <c r="F393" s="75"/>
      <c r="G393" s="75"/>
      <c r="H393" s="75"/>
      <c r="I393" s="39"/>
      <c r="J393" s="39"/>
      <c r="K393" s="39"/>
      <c r="L393" s="39"/>
      <c r="R393" s="39"/>
      <c r="S393" s="39"/>
      <c r="T393" s="39"/>
      <c r="V393" s="39"/>
      <c r="X393" s="39"/>
      <c r="Z393" s="39"/>
      <c r="AB393" s="39"/>
      <c r="AC393" s="39"/>
      <c r="AD393" s="39"/>
    </row>
    <row r="394" spans="2:30" s="21" customFormat="1">
      <c r="B394" s="39"/>
      <c r="C394" s="39"/>
      <c r="D394" s="39"/>
      <c r="E394" s="113"/>
      <c r="F394" s="75"/>
      <c r="G394" s="75"/>
      <c r="H394" s="75"/>
      <c r="I394" s="39"/>
      <c r="J394" s="39"/>
      <c r="K394" s="39"/>
      <c r="L394" s="39"/>
      <c r="R394" s="39"/>
      <c r="S394" s="39"/>
      <c r="T394" s="39"/>
      <c r="V394" s="39"/>
      <c r="X394" s="39"/>
      <c r="Z394" s="39"/>
      <c r="AB394" s="39"/>
      <c r="AC394" s="39"/>
      <c r="AD394" s="39"/>
    </row>
    <row r="395" spans="2:30" s="21" customFormat="1">
      <c r="B395" s="39"/>
      <c r="C395" s="39"/>
      <c r="D395" s="39"/>
      <c r="E395" s="113"/>
      <c r="F395" s="75"/>
      <c r="G395" s="75"/>
      <c r="H395" s="75"/>
      <c r="I395" s="39"/>
      <c r="J395" s="39"/>
      <c r="K395" s="39"/>
      <c r="L395" s="39"/>
      <c r="R395" s="39"/>
      <c r="S395" s="39"/>
      <c r="T395" s="39"/>
      <c r="V395" s="39"/>
      <c r="X395" s="39"/>
      <c r="Z395" s="39"/>
      <c r="AB395" s="39"/>
      <c r="AC395" s="39"/>
      <c r="AD395" s="39"/>
    </row>
    <row r="396" spans="2:30" s="21" customFormat="1">
      <c r="B396" s="39"/>
      <c r="C396" s="39"/>
      <c r="D396" s="39"/>
      <c r="E396" s="113"/>
      <c r="F396" s="75"/>
      <c r="G396" s="75"/>
      <c r="H396" s="75"/>
      <c r="I396" s="39"/>
      <c r="J396" s="39"/>
      <c r="K396" s="39"/>
      <c r="L396" s="39"/>
      <c r="R396" s="39"/>
      <c r="S396" s="39"/>
      <c r="T396" s="39"/>
      <c r="V396" s="39"/>
      <c r="X396" s="39"/>
      <c r="Z396" s="39"/>
      <c r="AB396" s="39"/>
      <c r="AC396" s="39"/>
      <c r="AD396" s="39"/>
    </row>
    <row r="397" spans="2:30" s="21" customFormat="1">
      <c r="B397" s="39"/>
      <c r="C397" s="39"/>
      <c r="D397" s="39"/>
      <c r="E397" s="113"/>
      <c r="F397" s="75"/>
      <c r="G397" s="75"/>
      <c r="H397" s="75"/>
      <c r="I397" s="39"/>
      <c r="J397" s="39"/>
      <c r="K397" s="39"/>
      <c r="L397" s="39"/>
      <c r="R397" s="39"/>
      <c r="S397" s="39"/>
      <c r="T397" s="39"/>
      <c r="V397" s="39"/>
      <c r="X397" s="39"/>
      <c r="Z397" s="39"/>
      <c r="AB397" s="39"/>
      <c r="AC397" s="39"/>
      <c r="AD397" s="39"/>
    </row>
    <row r="398" spans="2:30" s="21" customFormat="1">
      <c r="B398" s="39"/>
      <c r="C398" s="39"/>
      <c r="D398" s="39"/>
      <c r="E398" s="113"/>
      <c r="F398" s="75"/>
      <c r="G398" s="75"/>
      <c r="H398" s="75"/>
      <c r="I398" s="39"/>
      <c r="J398" s="39"/>
      <c r="K398" s="39"/>
      <c r="L398" s="39"/>
      <c r="R398" s="39"/>
      <c r="S398" s="39"/>
      <c r="T398" s="39"/>
      <c r="V398" s="39"/>
      <c r="X398" s="39"/>
      <c r="Z398" s="39"/>
      <c r="AB398" s="39"/>
      <c r="AC398" s="39"/>
      <c r="AD398" s="39"/>
    </row>
    <row r="399" spans="2:30" s="21" customFormat="1">
      <c r="B399" s="39"/>
      <c r="C399" s="39"/>
      <c r="D399" s="39"/>
      <c r="E399" s="113"/>
      <c r="F399" s="75"/>
      <c r="G399" s="75"/>
      <c r="H399" s="75"/>
      <c r="I399" s="39"/>
      <c r="J399" s="39"/>
      <c r="K399" s="39"/>
      <c r="L399" s="39"/>
      <c r="R399" s="39"/>
      <c r="S399" s="39"/>
      <c r="T399" s="39"/>
      <c r="V399" s="39"/>
      <c r="X399" s="39"/>
      <c r="Z399" s="39"/>
      <c r="AB399" s="39"/>
      <c r="AC399" s="39"/>
      <c r="AD399" s="39"/>
    </row>
    <row r="400" spans="2:30" s="21" customFormat="1">
      <c r="B400" s="39"/>
      <c r="C400" s="39"/>
      <c r="D400" s="39"/>
      <c r="E400" s="113"/>
      <c r="F400" s="75"/>
      <c r="G400" s="75"/>
      <c r="H400" s="75"/>
      <c r="I400" s="39"/>
      <c r="J400" s="39"/>
      <c r="K400" s="39"/>
      <c r="L400" s="39"/>
      <c r="R400" s="39"/>
      <c r="S400" s="39"/>
      <c r="T400" s="39"/>
      <c r="V400" s="39"/>
      <c r="X400" s="39"/>
      <c r="Z400" s="39"/>
      <c r="AB400" s="39"/>
      <c r="AC400" s="39"/>
      <c r="AD400" s="39"/>
    </row>
    <row r="401" spans="2:30" s="21" customFormat="1">
      <c r="B401" s="39"/>
      <c r="C401" s="39"/>
      <c r="D401" s="39"/>
      <c r="E401" s="113"/>
      <c r="F401" s="75"/>
      <c r="G401" s="75"/>
      <c r="H401" s="75"/>
      <c r="I401" s="39"/>
      <c r="J401" s="39"/>
      <c r="K401" s="39"/>
      <c r="L401" s="39"/>
      <c r="R401" s="39"/>
      <c r="S401" s="39"/>
      <c r="T401" s="39"/>
      <c r="V401" s="39"/>
      <c r="X401" s="39"/>
      <c r="Z401" s="39"/>
      <c r="AB401" s="39"/>
      <c r="AC401" s="39"/>
      <c r="AD401" s="39"/>
    </row>
    <row r="402" spans="2:30" s="21" customFormat="1">
      <c r="B402" s="39"/>
      <c r="C402" s="39"/>
      <c r="D402" s="39"/>
      <c r="E402" s="113"/>
      <c r="F402" s="75"/>
      <c r="G402" s="75"/>
      <c r="H402" s="75"/>
      <c r="I402" s="39"/>
      <c r="J402" s="39"/>
      <c r="K402" s="39"/>
      <c r="L402" s="39"/>
      <c r="R402" s="39"/>
      <c r="S402" s="39"/>
      <c r="T402" s="39"/>
      <c r="V402" s="39"/>
      <c r="X402" s="39"/>
      <c r="Z402" s="39"/>
      <c r="AB402" s="39"/>
      <c r="AC402" s="39"/>
      <c r="AD402" s="39"/>
    </row>
    <row r="403" spans="2:30" s="21" customFormat="1">
      <c r="B403" s="39"/>
      <c r="C403" s="39"/>
      <c r="D403" s="39"/>
      <c r="E403" s="113"/>
      <c r="F403" s="75"/>
      <c r="G403" s="75"/>
      <c r="H403" s="75"/>
      <c r="I403" s="39"/>
      <c r="J403" s="39"/>
      <c r="K403" s="39"/>
      <c r="L403" s="39"/>
      <c r="R403" s="39"/>
      <c r="S403" s="39"/>
      <c r="T403" s="39"/>
      <c r="V403" s="39"/>
      <c r="X403" s="39"/>
      <c r="Z403" s="39"/>
      <c r="AB403" s="39"/>
      <c r="AC403" s="39"/>
      <c r="AD403" s="39"/>
    </row>
    <row r="404" spans="2:30" s="21" customFormat="1">
      <c r="B404" s="39"/>
      <c r="C404" s="39"/>
      <c r="D404" s="39"/>
      <c r="E404" s="113"/>
      <c r="F404" s="75"/>
      <c r="G404" s="75"/>
      <c r="H404" s="75"/>
      <c r="I404" s="39"/>
      <c r="J404" s="39"/>
      <c r="K404" s="39"/>
      <c r="L404" s="39"/>
      <c r="R404" s="39"/>
      <c r="S404" s="39"/>
      <c r="T404" s="39"/>
      <c r="V404" s="39"/>
      <c r="X404" s="39"/>
      <c r="Z404" s="39"/>
      <c r="AB404" s="39"/>
      <c r="AC404" s="39"/>
      <c r="AD404" s="39"/>
    </row>
    <row r="405" spans="2:30" s="21" customFormat="1">
      <c r="B405" s="39"/>
      <c r="C405" s="39"/>
      <c r="D405" s="39"/>
      <c r="E405" s="113"/>
      <c r="F405" s="75"/>
      <c r="G405" s="75"/>
      <c r="H405" s="75"/>
      <c r="I405" s="39"/>
      <c r="J405" s="39"/>
      <c r="K405" s="39"/>
      <c r="L405" s="39"/>
      <c r="R405" s="39"/>
      <c r="S405" s="39"/>
      <c r="T405" s="39"/>
      <c r="V405" s="39"/>
      <c r="X405" s="39"/>
      <c r="Z405" s="39"/>
      <c r="AB405" s="39"/>
      <c r="AC405" s="39"/>
      <c r="AD405" s="39"/>
    </row>
    <row r="406" spans="2:30" s="21" customFormat="1">
      <c r="B406" s="39"/>
      <c r="C406" s="39"/>
      <c r="D406" s="39"/>
      <c r="E406" s="113"/>
      <c r="F406" s="75"/>
      <c r="G406" s="75"/>
      <c r="H406" s="75"/>
      <c r="I406" s="39"/>
      <c r="J406" s="39"/>
      <c r="K406" s="39"/>
      <c r="L406" s="39"/>
      <c r="R406" s="39"/>
      <c r="S406" s="39"/>
      <c r="T406" s="39"/>
      <c r="V406" s="39"/>
      <c r="X406" s="39"/>
      <c r="Z406" s="39"/>
      <c r="AB406" s="39"/>
      <c r="AC406" s="39"/>
      <c r="AD406" s="39"/>
    </row>
    <row r="407" spans="2:30" s="21" customFormat="1">
      <c r="B407" s="39"/>
      <c r="C407" s="39"/>
      <c r="D407" s="39"/>
      <c r="E407" s="113"/>
      <c r="F407" s="75"/>
      <c r="G407" s="75"/>
      <c r="H407" s="75"/>
      <c r="I407" s="39"/>
      <c r="J407" s="39"/>
      <c r="K407" s="39"/>
      <c r="L407" s="39"/>
      <c r="R407" s="39"/>
      <c r="S407" s="39"/>
      <c r="T407" s="39"/>
      <c r="V407" s="39"/>
      <c r="X407" s="39"/>
      <c r="Z407" s="39"/>
      <c r="AB407" s="39"/>
      <c r="AC407" s="39"/>
      <c r="AD407" s="39"/>
    </row>
    <row r="408" spans="2:30" s="21" customFormat="1">
      <c r="B408" s="39"/>
      <c r="C408" s="39"/>
      <c r="D408" s="39"/>
      <c r="E408" s="113"/>
      <c r="F408" s="75"/>
      <c r="G408" s="75"/>
      <c r="H408" s="75"/>
      <c r="I408" s="39"/>
      <c r="J408" s="39"/>
      <c r="K408" s="39"/>
      <c r="L408" s="39"/>
      <c r="R408" s="39"/>
      <c r="S408" s="39"/>
      <c r="T408" s="39"/>
      <c r="V408" s="39"/>
      <c r="X408" s="39"/>
      <c r="Z408" s="39"/>
      <c r="AB408" s="39"/>
      <c r="AC408" s="39"/>
      <c r="AD408" s="39"/>
    </row>
    <row r="409" spans="2:30" s="21" customFormat="1">
      <c r="B409" s="39"/>
      <c r="C409" s="39"/>
      <c r="D409" s="39"/>
      <c r="E409" s="113"/>
      <c r="F409" s="75"/>
      <c r="G409" s="75"/>
      <c r="H409" s="75"/>
      <c r="I409" s="39"/>
      <c r="J409" s="39"/>
      <c r="K409" s="39"/>
      <c r="L409" s="39"/>
      <c r="R409" s="39"/>
      <c r="S409" s="39"/>
      <c r="T409" s="39"/>
      <c r="V409" s="39"/>
      <c r="X409" s="39"/>
      <c r="Z409" s="39"/>
      <c r="AB409" s="39"/>
      <c r="AC409" s="39"/>
      <c r="AD409" s="39"/>
    </row>
    <row r="410" spans="2:30" s="21" customFormat="1">
      <c r="B410" s="39"/>
      <c r="C410" s="39"/>
      <c r="D410" s="39"/>
      <c r="E410" s="113"/>
      <c r="F410" s="75"/>
      <c r="G410" s="75"/>
      <c r="H410" s="75"/>
      <c r="I410" s="39"/>
      <c r="J410" s="39"/>
      <c r="K410" s="39"/>
      <c r="L410" s="39"/>
      <c r="R410" s="39"/>
      <c r="S410" s="39"/>
      <c r="T410" s="39"/>
      <c r="V410" s="39"/>
      <c r="X410" s="39"/>
      <c r="Z410" s="39"/>
      <c r="AB410" s="39"/>
      <c r="AC410" s="39"/>
      <c r="AD410" s="39"/>
    </row>
    <row r="411" spans="2:30" s="21" customFormat="1">
      <c r="B411" s="39"/>
      <c r="C411" s="39"/>
      <c r="D411" s="39"/>
      <c r="E411" s="113"/>
      <c r="F411" s="75"/>
      <c r="G411" s="75"/>
      <c r="H411" s="75"/>
      <c r="I411" s="39"/>
      <c r="J411" s="39"/>
      <c r="K411" s="39"/>
      <c r="L411" s="39"/>
      <c r="R411" s="39"/>
      <c r="S411" s="39"/>
      <c r="T411" s="39"/>
      <c r="V411" s="39"/>
      <c r="X411" s="39"/>
      <c r="Z411" s="39"/>
      <c r="AB411" s="39"/>
      <c r="AC411" s="39"/>
      <c r="AD411" s="39"/>
    </row>
    <row r="412" spans="2:30" s="21" customFormat="1">
      <c r="B412" s="39"/>
      <c r="C412" s="39"/>
      <c r="D412" s="39"/>
      <c r="E412" s="113"/>
      <c r="F412" s="75"/>
      <c r="G412" s="75"/>
      <c r="H412" s="75"/>
      <c r="I412" s="39"/>
      <c r="J412" s="39"/>
      <c r="K412" s="39"/>
      <c r="L412" s="39"/>
      <c r="R412" s="39"/>
      <c r="S412" s="39"/>
      <c r="T412" s="39"/>
      <c r="V412" s="39"/>
      <c r="X412" s="39"/>
      <c r="Z412" s="39"/>
      <c r="AB412" s="39"/>
      <c r="AC412" s="39"/>
      <c r="AD412" s="39"/>
    </row>
    <row r="413" spans="2:30" s="21" customFormat="1">
      <c r="B413" s="39"/>
      <c r="C413" s="39"/>
      <c r="D413" s="39"/>
      <c r="E413" s="113"/>
      <c r="F413" s="75"/>
      <c r="G413" s="75"/>
      <c r="H413" s="75"/>
      <c r="I413" s="39"/>
      <c r="J413" s="39"/>
      <c r="K413" s="39"/>
      <c r="L413" s="39"/>
      <c r="R413" s="39"/>
      <c r="S413" s="39"/>
      <c r="T413" s="39"/>
      <c r="V413" s="39"/>
      <c r="X413" s="39"/>
      <c r="Z413" s="39"/>
      <c r="AB413" s="39"/>
      <c r="AC413" s="39"/>
      <c r="AD413" s="39"/>
    </row>
    <row r="414" spans="2:30" s="21" customFormat="1">
      <c r="B414" s="39"/>
      <c r="C414" s="39"/>
      <c r="D414" s="39"/>
      <c r="E414" s="113"/>
      <c r="F414" s="75"/>
      <c r="G414" s="75"/>
      <c r="H414" s="75"/>
      <c r="I414" s="39"/>
      <c r="J414" s="39"/>
      <c r="K414" s="39"/>
      <c r="L414" s="39"/>
      <c r="R414" s="39"/>
      <c r="S414" s="39"/>
      <c r="T414" s="39"/>
      <c r="V414" s="39"/>
      <c r="X414" s="39"/>
      <c r="Z414" s="39"/>
      <c r="AB414" s="39"/>
      <c r="AC414" s="39"/>
      <c r="AD414" s="39"/>
    </row>
    <row r="415" spans="2:30" s="21" customFormat="1">
      <c r="B415" s="39"/>
      <c r="C415" s="39"/>
      <c r="D415" s="39"/>
      <c r="E415" s="113"/>
      <c r="F415" s="75"/>
      <c r="G415" s="75"/>
      <c r="H415" s="75"/>
      <c r="I415" s="39"/>
      <c r="J415" s="39"/>
      <c r="K415" s="39"/>
      <c r="L415" s="39"/>
      <c r="R415" s="39"/>
      <c r="S415" s="39"/>
      <c r="T415" s="39"/>
      <c r="V415" s="39"/>
      <c r="X415" s="39"/>
      <c r="Z415" s="39"/>
      <c r="AB415" s="39"/>
      <c r="AC415" s="39"/>
      <c r="AD415" s="39"/>
    </row>
    <row r="416" spans="2:30" s="21" customFormat="1">
      <c r="B416" s="39"/>
      <c r="C416" s="39"/>
      <c r="D416" s="39"/>
      <c r="E416" s="113"/>
      <c r="F416" s="75"/>
      <c r="G416" s="75"/>
      <c r="H416" s="75"/>
      <c r="I416" s="39"/>
      <c r="J416" s="39"/>
      <c r="K416" s="39"/>
      <c r="L416" s="39"/>
      <c r="R416" s="39"/>
      <c r="S416" s="39"/>
      <c r="T416" s="39"/>
      <c r="V416" s="39"/>
      <c r="X416" s="39"/>
      <c r="Z416" s="39"/>
      <c r="AB416" s="39"/>
      <c r="AC416" s="39"/>
      <c r="AD416" s="39"/>
    </row>
    <row r="417" spans="2:30" s="21" customFormat="1">
      <c r="B417" s="39"/>
      <c r="C417" s="39"/>
      <c r="D417" s="39"/>
      <c r="E417" s="113"/>
      <c r="F417" s="75"/>
      <c r="G417" s="75"/>
      <c r="H417" s="75"/>
      <c r="I417" s="39"/>
      <c r="J417" s="39"/>
      <c r="K417" s="39"/>
      <c r="L417" s="39"/>
      <c r="R417" s="39"/>
      <c r="S417" s="39"/>
      <c r="T417" s="39"/>
      <c r="V417" s="39"/>
      <c r="X417" s="39"/>
      <c r="Z417" s="39"/>
      <c r="AB417" s="39"/>
      <c r="AC417" s="39"/>
      <c r="AD417" s="39"/>
    </row>
    <row r="418" spans="2:30" s="21" customFormat="1">
      <c r="B418" s="39"/>
      <c r="C418" s="39"/>
      <c r="D418" s="39"/>
      <c r="E418" s="113"/>
      <c r="F418" s="75"/>
      <c r="G418" s="75"/>
      <c r="H418" s="75"/>
      <c r="I418" s="39"/>
      <c r="J418" s="39"/>
      <c r="K418" s="39"/>
      <c r="L418" s="39"/>
      <c r="R418" s="39"/>
      <c r="S418" s="39"/>
      <c r="T418" s="39"/>
      <c r="V418" s="39"/>
      <c r="X418" s="39"/>
      <c r="Z418" s="39"/>
      <c r="AB418" s="39"/>
      <c r="AC418" s="39"/>
      <c r="AD418" s="39"/>
    </row>
    <row r="419" spans="2:30" s="21" customFormat="1">
      <c r="B419" s="39"/>
      <c r="C419" s="39"/>
      <c r="D419" s="39"/>
      <c r="E419" s="113"/>
      <c r="F419" s="75"/>
      <c r="G419" s="75"/>
      <c r="H419" s="75"/>
      <c r="I419" s="39"/>
      <c r="J419" s="39"/>
      <c r="K419" s="39"/>
      <c r="L419" s="39"/>
      <c r="R419" s="39"/>
      <c r="S419" s="39"/>
      <c r="T419" s="39"/>
      <c r="V419" s="39"/>
      <c r="X419" s="39"/>
      <c r="Z419" s="39"/>
      <c r="AB419" s="39"/>
      <c r="AC419" s="39"/>
      <c r="AD419" s="39"/>
    </row>
    <row r="420" spans="2:30" s="21" customFormat="1">
      <c r="B420" s="39"/>
      <c r="C420" s="39"/>
      <c r="D420" s="39"/>
      <c r="E420" s="113"/>
      <c r="F420" s="75"/>
      <c r="G420" s="75"/>
      <c r="H420" s="75"/>
      <c r="I420" s="39"/>
      <c r="J420" s="39"/>
      <c r="K420" s="39"/>
      <c r="L420" s="39"/>
      <c r="R420" s="39"/>
      <c r="S420" s="39"/>
      <c r="T420" s="39"/>
      <c r="V420" s="39"/>
      <c r="X420" s="39"/>
      <c r="Z420" s="39"/>
      <c r="AB420" s="39"/>
      <c r="AC420" s="39"/>
      <c r="AD420" s="39"/>
    </row>
    <row r="421" spans="2:30" s="21" customFormat="1">
      <c r="B421" s="39"/>
      <c r="C421" s="39"/>
      <c r="D421" s="39"/>
      <c r="E421" s="113"/>
      <c r="F421" s="75"/>
      <c r="G421" s="75"/>
      <c r="H421" s="75"/>
      <c r="I421" s="39"/>
      <c r="J421" s="39"/>
      <c r="K421" s="39"/>
      <c r="L421" s="39"/>
      <c r="R421" s="39"/>
      <c r="S421" s="39"/>
      <c r="T421" s="39"/>
      <c r="V421" s="39"/>
      <c r="X421" s="39"/>
      <c r="Z421" s="39"/>
      <c r="AB421" s="39"/>
      <c r="AC421" s="39"/>
      <c r="AD421" s="39"/>
    </row>
    <row r="422" spans="2:30" s="21" customFormat="1">
      <c r="B422" s="39"/>
      <c r="C422" s="39"/>
      <c r="D422" s="39"/>
      <c r="E422" s="113"/>
      <c r="F422" s="75"/>
      <c r="G422" s="75"/>
      <c r="H422" s="75"/>
      <c r="I422" s="39"/>
      <c r="J422" s="39"/>
      <c r="K422" s="39"/>
      <c r="L422" s="39"/>
      <c r="R422" s="39"/>
      <c r="S422" s="39"/>
      <c r="T422" s="39"/>
      <c r="V422" s="39"/>
      <c r="X422" s="39"/>
      <c r="Z422" s="39"/>
      <c r="AB422" s="39"/>
      <c r="AC422" s="39"/>
      <c r="AD422" s="39"/>
    </row>
    <row r="423" spans="2:30" s="21" customFormat="1">
      <c r="B423" s="39"/>
      <c r="C423" s="39"/>
      <c r="D423" s="39"/>
      <c r="E423" s="113"/>
      <c r="F423" s="75"/>
      <c r="G423" s="75"/>
      <c r="H423" s="75"/>
      <c r="I423" s="39"/>
      <c r="J423" s="39"/>
      <c r="K423" s="39"/>
      <c r="L423" s="39"/>
      <c r="R423" s="39"/>
      <c r="S423" s="39"/>
      <c r="T423" s="39"/>
      <c r="V423" s="39"/>
      <c r="X423" s="39"/>
      <c r="Z423" s="39"/>
      <c r="AB423" s="39"/>
      <c r="AC423" s="39"/>
      <c r="AD423" s="39"/>
    </row>
    <row r="424" spans="2:30" s="21" customFormat="1">
      <c r="B424" s="39"/>
      <c r="C424" s="39"/>
      <c r="D424" s="39"/>
      <c r="E424" s="113"/>
      <c r="F424" s="75"/>
      <c r="G424" s="75"/>
      <c r="H424" s="75"/>
      <c r="I424" s="39"/>
      <c r="J424" s="39"/>
      <c r="K424" s="39"/>
      <c r="L424" s="39"/>
      <c r="R424" s="39"/>
      <c r="S424" s="39"/>
      <c r="T424" s="39"/>
      <c r="V424" s="39"/>
      <c r="X424" s="39"/>
      <c r="Z424" s="39"/>
      <c r="AB424" s="39"/>
      <c r="AC424" s="39"/>
      <c r="AD424" s="39"/>
    </row>
    <row r="425" spans="2:30" s="21" customFormat="1">
      <c r="B425" s="39"/>
      <c r="C425" s="39"/>
      <c r="D425" s="39"/>
      <c r="E425" s="113"/>
      <c r="F425" s="75"/>
      <c r="G425" s="75"/>
      <c r="H425" s="75"/>
      <c r="I425" s="39"/>
      <c r="J425" s="39"/>
      <c r="K425" s="39"/>
      <c r="L425" s="39"/>
      <c r="R425" s="39"/>
      <c r="S425" s="39"/>
      <c r="T425" s="39"/>
      <c r="V425" s="39"/>
      <c r="X425" s="39"/>
      <c r="Z425" s="39"/>
      <c r="AB425" s="39"/>
      <c r="AC425" s="39"/>
      <c r="AD425" s="39"/>
    </row>
    <row r="426" spans="2:30" s="21" customFormat="1">
      <c r="B426" s="39"/>
      <c r="C426" s="39"/>
      <c r="D426" s="39"/>
      <c r="E426" s="113"/>
      <c r="F426" s="75"/>
      <c r="G426" s="75"/>
      <c r="H426" s="75"/>
      <c r="I426" s="39"/>
      <c r="J426" s="39"/>
      <c r="K426" s="39"/>
      <c r="L426" s="39"/>
      <c r="R426" s="39"/>
      <c r="S426" s="39"/>
      <c r="T426" s="39"/>
      <c r="V426" s="39"/>
      <c r="X426" s="39"/>
      <c r="Z426" s="39"/>
      <c r="AB426" s="39"/>
      <c r="AC426" s="39"/>
      <c r="AD426" s="39"/>
    </row>
    <row r="427" spans="2:30" s="21" customFormat="1">
      <c r="B427" s="39"/>
      <c r="C427" s="39"/>
      <c r="D427" s="39"/>
      <c r="E427" s="113"/>
      <c r="F427" s="75"/>
      <c r="G427" s="75"/>
      <c r="H427" s="75"/>
      <c r="I427" s="39"/>
      <c r="J427" s="39"/>
      <c r="K427" s="39"/>
      <c r="L427" s="39"/>
      <c r="R427" s="39"/>
      <c r="S427" s="39"/>
      <c r="T427" s="39"/>
      <c r="V427" s="39"/>
      <c r="X427" s="39"/>
      <c r="Z427" s="39"/>
      <c r="AB427" s="39"/>
      <c r="AC427" s="39"/>
      <c r="AD427" s="39"/>
    </row>
    <row r="428" spans="2:30" s="21" customFormat="1">
      <c r="B428" s="39"/>
      <c r="C428" s="39"/>
      <c r="D428" s="39"/>
      <c r="E428" s="113"/>
      <c r="F428" s="75"/>
      <c r="G428" s="75"/>
      <c r="H428" s="75"/>
      <c r="I428" s="39"/>
      <c r="J428" s="39"/>
      <c r="K428" s="39"/>
      <c r="L428" s="39"/>
      <c r="R428" s="39"/>
      <c r="S428" s="39"/>
      <c r="T428" s="39"/>
      <c r="V428" s="39"/>
      <c r="X428" s="39"/>
      <c r="Z428" s="39"/>
      <c r="AB428" s="39"/>
      <c r="AC428" s="39"/>
      <c r="AD428" s="39"/>
    </row>
    <row r="429" spans="2:30" s="21" customFormat="1">
      <c r="B429" s="39"/>
      <c r="C429" s="39"/>
      <c r="D429" s="39"/>
      <c r="E429" s="113"/>
      <c r="F429" s="75"/>
      <c r="G429" s="75"/>
      <c r="H429" s="75"/>
      <c r="I429" s="39"/>
      <c r="J429" s="39"/>
      <c r="K429" s="39"/>
      <c r="L429" s="39"/>
      <c r="R429" s="39"/>
      <c r="S429" s="39"/>
      <c r="T429" s="39"/>
      <c r="V429" s="39"/>
      <c r="X429" s="39"/>
      <c r="Z429" s="39"/>
      <c r="AB429" s="39"/>
      <c r="AC429" s="39"/>
      <c r="AD429" s="39"/>
    </row>
    <row r="430" spans="2:30" s="21" customFormat="1">
      <c r="B430" s="39"/>
      <c r="C430" s="39"/>
      <c r="D430" s="39"/>
      <c r="E430" s="113"/>
      <c r="F430" s="75"/>
      <c r="G430" s="75"/>
      <c r="H430" s="75"/>
      <c r="I430" s="39"/>
      <c r="J430" s="39"/>
      <c r="K430" s="39"/>
      <c r="L430" s="39"/>
      <c r="R430" s="39"/>
      <c r="S430" s="39"/>
      <c r="T430" s="39"/>
      <c r="V430" s="39"/>
      <c r="X430" s="39"/>
      <c r="Z430" s="39"/>
      <c r="AB430" s="39"/>
      <c r="AC430" s="39"/>
      <c r="AD430" s="39"/>
    </row>
    <row r="431" spans="2:30" s="21" customFormat="1">
      <c r="B431" s="39"/>
      <c r="C431" s="39"/>
      <c r="D431" s="39"/>
      <c r="E431" s="113"/>
      <c r="F431" s="75"/>
      <c r="G431" s="75"/>
      <c r="H431" s="75"/>
      <c r="I431" s="39"/>
      <c r="J431" s="39"/>
      <c r="K431" s="39"/>
      <c r="L431" s="39"/>
      <c r="R431" s="39"/>
      <c r="S431" s="39"/>
      <c r="T431" s="39"/>
      <c r="V431" s="39"/>
      <c r="X431" s="39"/>
      <c r="Z431" s="39"/>
      <c r="AB431" s="39"/>
      <c r="AC431" s="39"/>
      <c r="AD431" s="39"/>
    </row>
    <row r="432" spans="2:30" s="21" customFormat="1">
      <c r="B432" s="39"/>
      <c r="C432" s="39"/>
      <c r="D432" s="39"/>
      <c r="E432" s="113"/>
      <c r="F432" s="75"/>
      <c r="G432" s="75"/>
      <c r="H432" s="75"/>
      <c r="I432" s="39"/>
      <c r="J432" s="39"/>
      <c r="K432" s="39"/>
      <c r="L432" s="39"/>
      <c r="R432" s="39"/>
      <c r="S432" s="39"/>
      <c r="T432" s="39"/>
      <c r="V432" s="39"/>
      <c r="X432" s="39"/>
      <c r="Z432" s="39"/>
      <c r="AB432" s="39"/>
      <c r="AC432" s="39"/>
      <c r="AD432" s="39"/>
    </row>
    <row r="433" spans="2:30" s="21" customFormat="1">
      <c r="B433" s="39"/>
      <c r="C433" s="39"/>
      <c r="D433" s="39"/>
      <c r="E433" s="113"/>
      <c r="F433" s="75"/>
      <c r="G433" s="75"/>
      <c r="H433" s="75"/>
      <c r="I433" s="39"/>
      <c r="J433" s="39"/>
      <c r="K433" s="39"/>
      <c r="L433" s="39"/>
      <c r="R433" s="39"/>
      <c r="S433" s="39"/>
      <c r="T433" s="39"/>
      <c r="V433" s="39"/>
      <c r="X433" s="39"/>
      <c r="Z433" s="39"/>
      <c r="AB433" s="39"/>
      <c r="AC433" s="39"/>
      <c r="AD433" s="39"/>
    </row>
    <row r="434" spans="2:30" s="21" customFormat="1">
      <c r="B434" s="39"/>
      <c r="C434" s="39"/>
      <c r="D434" s="39"/>
      <c r="E434" s="113"/>
      <c r="F434" s="75"/>
      <c r="G434" s="75"/>
      <c r="H434" s="75"/>
      <c r="I434" s="39"/>
      <c r="J434" s="39"/>
      <c r="K434" s="39"/>
      <c r="L434" s="39"/>
      <c r="R434" s="39"/>
      <c r="S434" s="39"/>
      <c r="T434" s="39"/>
      <c r="V434" s="39"/>
      <c r="X434" s="39"/>
      <c r="Z434" s="39"/>
      <c r="AB434" s="39"/>
      <c r="AC434" s="39"/>
      <c r="AD434" s="39"/>
    </row>
    <row r="435" spans="2:30" s="21" customFormat="1">
      <c r="B435" s="39"/>
      <c r="C435" s="39"/>
      <c r="D435" s="39"/>
      <c r="E435" s="113"/>
      <c r="F435" s="75"/>
      <c r="G435" s="75"/>
      <c r="H435" s="75"/>
      <c r="I435" s="39"/>
      <c r="J435" s="39"/>
      <c r="K435" s="39"/>
      <c r="L435" s="39"/>
      <c r="R435" s="39"/>
      <c r="S435" s="39"/>
      <c r="T435" s="39"/>
      <c r="V435" s="39"/>
      <c r="X435" s="39"/>
      <c r="Z435" s="39"/>
      <c r="AB435" s="39"/>
      <c r="AC435" s="39"/>
      <c r="AD435" s="39"/>
    </row>
    <row r="436" spans="2:30" s="21" customFormat="1">
      <c r="B436" s="39"/>
      <c r="C436" s="39"/>
      <c r="D436" s="39"/>
      <c r="E436" s="113"/>
      <c r="F436" s="75"/>
      <c r="G436" s="75"/>
      <c r="H436" s="75"/>
      <c r="I436" s="39"/>
      <c r="J436" s="39"/>
      <c r="K436" s="39"/>
      <c r="L436" s="39"/>
      <c r="R436" s="39"/>
      <c r="S436" s="39"/>
      <c r="T436" s="39"/>
      <c r="V436" s="39"/>
      <c r="X436" s="39"/>
      <c r="Z436" s="39"/>
      <c r="AB436" s="39"/>
      <c r="AC436" s="39"/>
      <c r="AD436" s="39"/>
    </row>
    <row r="437" spans="2:30" s="21" customFormat="1">
      <c r="B437" s="39"/>
      <c r="C437" s="39"/>
      <c r="D437" s="39"/>
      <c r="E437" s="113"/>
      <c r="F437" s="75"/>
      <c r="G437" s="75"/>
      <c r="H437" s="75"/>
      <c r="I437" s="39"/>
      <c r="J437" s="39"/>
      <c r="K437" s="39"/>
      <c r="L437" s="39"/>
      <c r="R437" s="39"/>
      <c r="S437" s="39"/>
      <c r="T437" s="39"/>
      <c r="V437" s="39"/>
      <c r="X437" s="39"/>
      <c r="Z437" s="39"/>
      <c r="AB437" s="39"/>
      <c r="AC437" s="39"/>
      <c r="AD437" s="39"/>
    </row>
    <row r="438" spans="2:30" s="21" customFormat="1">
      <c r="B438" s="39"/>
      <c r="C438" s="39"/>
      <c r="D438" s="39"/>
      <c r="E438" s="113"/>
      <c r="F438" s="75"/>
      <c r="G438" s="75"/>
      <c r="H438" s="75"/>
      <c r="I438" s="39"/>
      <c r="J438" s="39"/>
      <c r="K438" s="39"/>
      <c r="L438" s="39"/>
      <c r="R438" s="39"/>
      <c r="S438" s="39"/>
      <c r="T438" s="39"/>
      <c r="V438" s="39"/>
      <c r="X438" s="39"/>
      <c r="Z438" s="39"/>
      <c r="AB438" s="39"/>
      <c r="AC438" s="39"/>
      <c r="AD438" s="39"/>
    </row>
    <row r="439" spans="2:30" s="21" customFormat="1">
      <c r="B439" s="39"/>
      <c r="C439" s="39"/>
      <c r="D439" s="39"/>
      <c r="E439" s="113"/>
      <c r="F439" s="75"/>
      <c r="G439" s="75"/>
      <c r="H439" s="75"/>
      <c r="I439" s="39"/>
      <c r="J439" s="39"/>
      <c r="K439" s="39"/>
      <c r="L439" s="39"/>
      <c r="R439" s="39"/>
      <c r="S439" s="39"/>
      <c r="T439" s="39"/>
      <c r="V439" s="39"/>
      <c r="X439" s="39"/>
      <c r="Z439" s="39"/>
      <c r="AB439" s="39"/>
      <c r="AC439" s="39"/>
      <c r="AD439" s="39"/>
    </row>
    <row r="440" spans="2:30" s="21" customFormat="1">
      <c r="B440" s="39"/>
      <c r="C440" s="39"/>
      <c r="D440" s="39"/>
      <c r="E440" s="113"/>
      <c r="F440" s="75"/>
      <c r="G440" s="75"/>
      <c r="H440" s="75"/>
      <c r="I440" s="39"/>
      <c r="J440" s="39"/>
      <c r="K440" s="39"/>
      <c r="L440" s="39"/>
      <c r="R440" s="39"/>
      <c r="S440" s="39"/>
      <c r="T440" s="39"/>
      <c r="V440" s="39"/>
      <c r="X440" s="39"/>
      <c r="Z440" s="39"/>
      <c r="AB440" s="39"/>
      <c r="AC440" s="39"/>
      <c r="AD440" s="39"/>
    </row>
    <row r="441" spans="2:30" s="21" customFormat="1">
      <c r="B441" s="39"/>
      <c r="C441" s="39"/>
      <c r="D441" s="39"/>
      <c r="E441" s="113"/>
      <c r="F441" s="75"/>
      <c r="G441" s="75"/>
      <c r="H441" s="75"/>
      <c r="I441" s="39"/>
      <c r="J441" s="39"/>
      <c r="K441" s="39"/>
      <c r="L441" s="39"/>
      <c r="R441" s="39"/>
      <c r="S441" s="39"/>
      <c r="T441" s="39"/>
      <c r="V441" s="39"/>
      <c r="X441" s="39"/>
      <c r="Z441" s="39"/>
      <c r="AB441" s="39"/>
      <c r="AC441" s="39"/>
      <c r="AD441" s="39"/>
    </row>
    <row r="442" spans="2:30" s="21" customFormat="1">
      <c r="B442" s="39"/>
      <c r="C442" s="39"/>
      <c r="D442" s="39"/>
      <c r="E442" s="113"/>
      <c r="F442" s="75"/>
      <c r="G442" s="75"/>
      <c r="H442" s="75"/>
      <c r="I442" s="39"/>
      <c r="J442" s="39"/>
      <c r="K442" s="39"/>
      <c r="L442" s="39"/>
      <c r="R442" s="39"/>
      <c r="S442" s="39"/>
      <c r="T442" s="39"/>
      <c r="V442" s="39"/>
      <c r="X442" s="39"/>
      <c r="Z442" s="39"/>
      <c r="AB442" s="39"/>
      <c r="AC442" s="39"/>
      <c r="AD442" s="39"/>
    </row>
    <row r="443" spans="2:30" s="21" customFormat="1">
      <c r="B443" s="39"/>
      <c r="C443" s="39"/>
      <c r="D443" s="39"/>
      <c r="E443" s="113"/>
      <c r="F443" s="75"/>
      <c r="G443" s="75"/>
      <c r="H443" s="75"/>
      <c r="I443" s="39"/>
      <c r="J443" s="39"/>
      <c r="K443" s="39"/>
      <c r="L443" s="39"/>
      <c r="R443" s="39"/>
      <c r="S443" s="39"/>
      <c r="T443" s="39"/>
      <c r="V443" s="39"/>
      <c r="X443" s="39"/>
      <c r="Z443" s="39"/>
      <c r="AB443" s="39"/>
      <c r="AC443" s="39"/>
      <c r="AD443" s="39"/>
    </row>
    <row r="444" spans="2:30" s="21" customFormat="1">
      <c r="B444" s="39"/>
      <c r="C444" s="39"/>
      <c r="D444" s="39"/>
      <c r="E444" s="113"/>
      <c r="F444" s="75"/>
      <c r="G444" s="75"/>
      <c r="H444" s="75"/>
      <c r="I444" s="39"/>
      <c r="J444" s="39"/>
      <c r="K444" s="39"/>
      <c r="L444" s="39"/>
      <c r="R444" s="39"/>
      <c r="S444" s="39"/>
      <c r="T444" s="39"/>
      <c r="V444" s="39"/>
      <c r="X444" s="39"/>
      <c r="Z444" s="39"/>
      <c r="AB444" s="39"/>
      <c r="AC444" s="39"/>
      <c r="AD444" s="39"/>
    </row>
    <row r="445" spans="2:30" s="21" customFormat="1">
      <c r="B445" s="39"/>
      <c r="C445" s="39"/>
      <c r="D445" s="39"/>
      <c r="E445" s="113"/>
      <c r="F445" s="75"/>
      <c r="G445" s="75"/>
      <c r="H445" s="75"/>
      <c r="I445" s="39"/>
      <c r="J445" s="39"/>
      <c r="K445" s="39"/>
      <c r="L445" s="39"/>
      <c r="R445" s="39"/>
      <c r="S445" s="39"/>
      <c r="T445" s="39"/>
      <c r="V445" s="39"/>
      <c r="X445" s="39"/>
      <c r="Z445" s="39"/>
      <c r="AB445" s="39"/>
      <c r="AC445" s="39"/>
      <c r="AD445" s="39"/>
    </row>
    <row r="446" spans="2:30" s="21" customFormat="1">
      <c r="B446" s="39"/>
      <c r="C446" s="39"/>
      <c r="D446" s="39"/>
      <c r="E446" s="113"/>
      <c r="F446" s="75"/>
      <c r="G446" s="75"/>
      <c r="H446" s="75"/>
      <c r="I446" s="39"/>
      <c r="J446" s="39"/>
      <c r="K446" s="39"/>
      <c r="L446" s="39"/>
      <c r="R446" s="39"/>
      <c r="S446" s="39"/>
      <c r="T446" s="39"/>
      <c r="V446" s="39"/>
      <c r="X446" s="39"/>
      <c r="Z446" s="39"/>
      <c r="AB446" s="39"/>
      <c r="AC446" s="39"/>
      <c r="AD446" s="39"/>
    </row>
    <row r="447" spans="2:30" s="21" customFormat="1">
      <c r="B447" s="39"/>
      <c r="C447" s="39"/>
      <c r="D447" s="39"/>
      <c r="E447" s="113"/>
      <c r="F447" s="75"/>
      <c r="G447" s="75"/>
      <c r="H447" s="75"/>
      <c r="I447" s="39"/>
      <c r="J447" s="39"/>
      <c r="K447" s="39"/>
      <c r="L447" s="39"/>
      <c r="R447" s="39"/>
      <c r="S447" s="39"/>
      <c r="T447" s="39"/>
      <c r="V447" s="39"/>
      <c r="X447" s="39"/>
      <c r="Z447" s="39"/>
      <c r="AB447" s="39"/>
      <c r="AC447" s="39"/>
      <c r="AD447" s="39"/>
    </row>
    <row r="448" spans="2:30" s="21" customFormat="1">
      <c r="B448" s="39"/>
      <c r="C448" s="39"/>
      <c r="D448" s="39"/>
      <c r="E448" s="113"/>
      <c r="F448" s="75"/>
      <c r="G448" s="75"/>
      <c r="H448" s="75"/>
      <c r="I448" s="39"/>
      <c r="J448" s="39"/>
      <c r="K448" s="39"/>
      <c r="L448" s="39"/>
      <c r="R448" s="39"/>
      <c r="S448" s="39"/>
      <c r="T448" s="39"/>
      <c r="V448" s="39"/>
      <c r="X448" s="39"/>
      <c r="Z448" s="39"/>
      <c r="AB448" s="39"/>
      <c r="AC448" s="39"/>
      <c r="AD448" s="39"/>
    </row>
    <row r="449" spans="2:30" s="21" customFormat="1">
      <c r="B449" s="39"/>
      <c r="C449" s="39"/>
      <c r="D449" s="39"/>
      <c r="E449" s="113"/>
      <c r="F449" s="75"/>
      <c r="G449" s="75"/>
      <c r="H449" s="75"/>
      <c r="I449" s="39"/>
      <c r="J449" s="39"/>
      <c r="K449" s="39"/>
      <c r="L449" s="39"/>
      <c r="R449" s="39"/>
      <c r="S449" s="39"/>
      <c r="T449" s="39"/>
      <c r="V449" s="39"/>
      <c r="X449" s="39"/>
      <c r="Z449" s="39"/>
      <c r="AB449" s="39"/>
      <c r="AC449" s="39"/>
      <c r="AD449" s="39"/>
    </row>
    <row r="450" spans="2:30" s="21" customFormat="1">
      <c r="B450" s="39"/>
      <c r="C450" s="39"/>
      <c r="D450" s="39"/>
      <c r="E450" s="113"/>
      <c r="F450" s="75"/>
      <c r="G450" s="75"/>
      <c r="H450" s="75"/>
      <c r="I450" s="39"/>
      <c r="J450" s="39"/>
      <c r="K450" s="39"/>
      <c r="L450" s="39"/>
      <c r="R450" s="39"/>
      <c r="S450" s="39"/>
      <c r="T450" s="39"/>
      <c r="V450" s="39"/>
      <c r="X450" s="39"/>
      <c r="Z450" s="39"/>
      <c r="AB450" s="39"/>
      <c r="AC450" s="39"/>
      <c r="AD450" s="39"/>
    </row>
    <row r="451" spans="2:30" s="21" customFormat="1">
      <c r="B451" s="39"/>
      <c r="C451" s="39"/>
      <c r="D451" s="39"/>
      <c r="E451" s="113"/>
      <c r="F451" s="75"/>
      <c r="G451" s="75"/>
      <c r="H451" s="75"/>
      <c r="I451" s="39"/>
      <c r="J451" s="39"/>
      <c r="K451" s="39"/>
      <c r="L451" s="39"/>
      <c r="R451" s="39"/>
      <c r="S451" s="39"/>
      <c r="T451" s="39"/>
      <c r="V451" s="39"/>
      <c r="X451" s="39"/>
      <c r="Z451" s="39"/>
      <c r="AB451" s="39"/>
      <c r="AC451" s="39"/>
      <c r="AD451" s="39"/>
    </row>
    <row r="452" spans="2:30" s="21" customFormat="1">
      <c r="B452" s="39"/>
      <c r="C452" s="39"/>
      <c r="D452" s="39"/>
      <c r="E452" s="113"/>
      <c r="F452" s="75"/>
      <c r="G452" s="75"/>
      <c r="H452" s="75"/>
      <c r="I452" s="39"/>
      <c r="J452" s="39"/>
      <c r="K452" s="39"/>
      <c r="L452" s="39"/>
      <c r="R452" s="39"/>
      <c r="S452" s="39"/>
      <c r="T452" s="39"/>
      <c r="V452" s="39"/>
      <c r="X452" s="39"/>
      <c r="Z452" s="39"/>
      <c r="AB452" s="39"/>
      <c r="AC452" s="39"/>
      <c r="AD452" s="39"/>
    </row>
    <row r="453" spans="2:30" s="21" customFormat="1">
      <c r="B453" s="39"/>
      <c r="C453" s="39"/>
      <c r="D453" s="39"/>
      <c r="E453" s="113"/>
      <c r="F453" s="75"/>
      <c r="G453" s="75"/>
      <c r="H453" s="75"/>
      <c r="I453" s="39"/>
      <c r="J453" s="39"/>
      <c r="K453" s="39"/>
      <c r="L453" s="39"/>
      <c r="R453" s="39"/>
      <c r="S453" s="39"/>
      <c r="T453" s="39"/>
      <c r="V453" s="39"/>
      <c r="X453" s="39"/>
      <c r="Z453" s="39"/>
      <c r="AB453" s="39"/>
      <c r="AC453" s="39"/>
      <c r="AD453" s="39"/>
    </row>
    <row r="454" spans="2:30" s="21" customFormat="1">
      <c r="B454" s="39"/>
      <c r="C454" s="39"/>
      <c r="D454" s="39"/>
      <c r="E454" s="113"/>
      <c r="F454" s="75"/>
      <c r="G454" s="75"/>
      <c r="H454" s="75"/>
      <c r="I454" s="39"/>
      <c r="J454" s="39"/>
      <c r="K454" s="39"/>
      <c r="L454" s="39"/>
      <c r="R454" s="39"/>
      <c r="S454" s="39"/>
      <c r="T454" s="39"/>
      <c r="V454" s="39"/>
      <c r="X454" s="39"/>
      <c r="Z454" s="39"/>
      <c r="AB454" s="39"/>
      <c r="AC454" s="39"/>
      <c r="AD454" s="39"/>
    </row>
    <row r="455" spans="2:30" s="21" customFormat="1">
      <c r="B455" s="39"/>
      <c r="C455" s="39"/>
      <c r="D455" s="39"/>
      <c r="E455" s="113"/>
      <c r="F455" s="75"/>
      <c r="G455" s="75"/>
      <c r="H455" s="75"/>
      <c r="I455" s="39"/>
      <c r="J455" s="39"/>
      <c r="K455" s="39"/>
      <c r="L455" s="39"/>
      <c r="R455" s="39"/>
      <c r="S455" s="39"/>
      <c r="T455" s="39"/>
      <c r="V455" s="39"/>
      <c r="X455" s="39"/>
      <c r="Z455" s="39"/>
      <c r="AB455" s="39"/>
      <c r="AC455" s="39"/>
      <c r="AD455" s="39"/>
    </row>
    <row r="456" spans="2:30" s="21" customFormat="1">
      <c r="B456" s="39"/>
      <c r="C456" s="39"/>
      <c r="D456" s="39"/>
      <c r="E456" s="113"/>
      <c r="F456" s="75"/>
      <c r="G456" s="75"/>
      <c r="H456" s="75"/>
      <c r="I456" s="39"/>
      <c r="J456" s="39"/>
      <c r="K456" s="39"/>
      <c r="L456" s="39"/>
      <c r="R456" s="39"/>
      <c r="S456" s="39"/>
      <c r="T456" s="39"/>
      <c r="V456" s="39"/>
      <c r="X456" s="39"/>
      <c r="Z456" s="39"/>
      <c r="AB456" s="39"/>
      <c r="AC456" s="39"/>
      <c r="AD456" s="39"/>
    </row>
    <row r="457" spans="2:30" s="21" customFormat="1">
      <c r="B457" s="39"/>
      <c r="C457" s="39"/>
      <c r="D457" s="39"/>
      <c r="E457" s="113"/>
      <c r="F457" s="75"/>
      <c r="G457" s="75"/>
      <c r="H457" s="75"/>
      <c r="I457" s="39"/>
      <c r="J457" s="39"/>
      <c r="K457" s="39"/>
      <c r="L457" s="39"/>
      <c r="R457" s="39"/>
      <c r="S457" s="39"/>
      <c r="T457" s="39"/>
      <c r="V457" s="39"/>
      <c r="X457" s="39"/>
      <c r="Z457" s="39"/>
      <c r="AB457" s="39"/>
      <c r="AC457" s="39"/>
      <c r="AD457" s="39"/>
    </row>
    <row r="458" spans="2:30" s="21" customFormat="1">
      <c r="B458" s="39"/>
      <c r="C458" s="39"/>
      <c r="D458" s="39"/>
      <c r="E458" s="113"/>
      <c r="F458" s="75"/>
      <c r="G458" s="75"/>
      <c r="H458" s="75"/>
      <c r="I458" s="39"/>
      <c r="J458" s="39"/>
      <c r="K458" s="39"/>
      <c r="L458" s="39"/>
      <c r="R458" s="39"/>
      <c r="S458" s="39"/>
      <c r="T458" s="39"/>
      <c r="V458" s="39"/>
      <c r="X458" s="39"/>
      <c r="Z458" s="39"/>
      <c r="AB458" s="39"/>
      <c r="AC458" s="39"/>
      <c r="AD458" s="39"/>
    </row>
    <row r="459" spans="2:30" s="21" customFormat="1">
      <c r="B459" s="39"/>
      <c r="C459" s="39"/>
      <c r="D459" s="39"/>
      <c r="E459" s="113"/>
      <c r="F459" s="75"/>
      <c r="G459" s="75"/>
      <c r="H459" s="75"/>
      <c r="I459" s="39"/>
      <c r="J459" s="39"/>
      <c r="K459" s="39"/>
      <c r="L459" s="39"/>
      <c r="R459" s="39"/>
      <c r="S459" s="39"/>
      <c r="T459" s="39"/>
      <c r="V459" s="39"/>
      <c r="X459" s="39"/>
      <c r="Z459" s="39"/>
      <c r="AB459" s="39"/>
      <c r="AC459" s="39"/>
      <c r="AD459" s="39"/>
    </row>
    <row r="460" spans="2:30" s="21" customFormat="1">
      <c r="B460" s="39"/>
      <c r="C460" s="39"/>
      <c r="D460" s="39"/>
      <c r="E460" s="113"/>
      <c r="F460" s="75"/>
      <c r="G460" s="75"/>
      <c r="H460" s="75"/>
      <c r="I460" s="39"/>
      <c r="J460" s="39"/>
      <c r="K460" s="39"/>
      <c r="L460" s="39"/>
      <c r="R460" s="39"/>
      <c r="S460" s="39"/>
      <c r="T460" s="39"/>
      <c r="V460" s="39"/>
      <c r="X460" s="39"/>
      <c r="Z460" s="39"/>
      <c r="AB460" s="39"/>
      <c r="AC460" s="39"/>
      <c r="AD460" s="39"/>
    </row>
    <row r="461" spans="2:30" s="21" customFormat="1">
      <c r="B461" s="39"/>
      <c r="C461" s="39"/>
      <c r="D461" s="39"/>
      <c r="E461" s="113"/>
      <c r="F461" s="75"/>
      <c r="G461" s="75"/>
      <c r="H461" s="75"/>
      <c r="I461" s="39"/>
      <c r="J461" s="39"/>
      <c r="K461" s="39"/>
      <c r="L461" s="39"/>
      <c r="R461" s="39"/>
      <c r="S461" s="39"/>
      <c r="T461" s="39"/>
      <c r="V461" s="39"/>
      <c r="X461" s="39"/>
      <c r="Z461" s="39"/>
      <c r="AB461" s="39"/>
      <c r="AC461" s="39"/>
      <c r="AD461" s="39"/>
    </row>
    <row r="462" spans="2:30" s="21" customFormat="1">
      <c r="B462" s="39"/>
      <c r="C462" s="39"/>
      <c r="D462" s="39"/>
      <c r="E462" s="113"/>
      <c r="F462" s="75"/>
      <c r="G462" s="75"/>
      <c r="H462" s="75"/>
      <c r="I462" s="39"/>
      <c r="J462" s="39"/>
      <c r="K462" s="39"/>
      <c r="L462" s="39"/>
      <c r="R462" s="39"/>
      <c r="S462" s="39"/>
      <c r="T462" s="39"/>
      <c r="V462" s="39"/>
      <c r="X462" s="39"/>
      <c r="Z462" s="39"/>
      <c r="AB462" s="39"/>
      <c r="AC462" s="39"/>
      <c r="AD462" s="39"/>
    </row>
    <row r="463" spans="2:30" s="21" customFormat="1">
      <c r="B463" s="39"/>
      <c r="C463" s="39"/>
      <c r="D463" s="39"/>
      <c r="E463" s="113"/>
      <c r="F463" s="75"/>
      <c r="G463" s="75"/>
      <c r="H463" s="75"/>
      <c r="I463" s="39"/>
      <c r="J463" s="39"/>
      <c r="K463" s="39"/>
      <c r="L463" s="39"/>
      <c r="R463" s="39"/>
      <c r="S463" s="39"/>
      <c r="T463" s="39"/>
      <c r="V463" s="39"/>
      <c r="X463" s="39"/>
      <c r="Z463" s="39"/>
      <c r="AB463" s="39"/>
      <c r="AC463" s="39"/>
      <c r="AD463" s="39"/>
    </row>
    <row r="464" spans="2:30" s="21" customFormat="1">
      <c r="B464" s="39"/>
      <c r="C464" s="39"/>
      <c r="D464" s="39"/>
      <c r="E464" s="113"/>
      <c r="F464" s="75"/>
      <c r="G464" s="75"/>
      <c r="H464" s="75"/>
      <c r="I464" s="39"/>
      <c r="J464" s="39"/>
      <c r="K464" s="39"/>
      <c r="L464" s="39"/>
      <c r="R464" s="39"/>
      <c r="S464" s="39"/>
      <c r="T464" s="39"/>
      <c r="V464" s="39"/>
      <c r="X464" s="39"/>
      <c r="Z464" s="39"/>
      <c r="AB464" s="39"/>
      <c r="AC464" s="39"/>
      <c r="AD464" s="39"/>
    </row>
    <row r="465" spans="2:30" s="21" customFormat="1">
      <c r="B465" s="39"/>
      <c r="C465" s="39"/>
      <c r="D465" s="39"/>
      <c r="E465" s="113"/>
      <c r="F465" s="75"/>
      <c r="G465" s="75"/>
      <c r="H465" s="75"/>
      <c r="I465" s="39"/>
      <c r="J465" s="39"/>
      <c r="K465" s="39"/>
      <c r="L465" s="39"/>
      <c r="R465" s="39"/>
      <c r="S465" s="39"/>
      <c r="T465" s="39"/>
      <c r="V465" s="39"/>
      <c r="X465" s="39"/>
      <c r="Z465" s="39"/>
      <c r="AB465" s="39"/>
      <c r="AC465" s="39"/>
      <c r="AD465" s="39"/>
    </row>
    <row r="466" spans="2:30" s="21" customFormat="1">
      <c r="B466" s="39"/>
      <c r="C466" s="39"/>
      <c r="D466" s="39"/>
      <c r="E466" s="113"/>
      <c r="F466" s="75"/>
      <c r="G466" s="75"/>
      <c r="H466" s="75"/>
      <c r="I466" s="39"/>
      <c r="J466" s="39"/>
      <c r="K466" s="39"/>
      <c r="L466" s="39"/>
      <c r="R466" s="39"/>
      <c r="S466" s="39"/>
      <c r="T466" s="39"/>
      <c r="V466" s="39"/>
      <c r="X466" s="39"/>
      <c r="Z466" s="39"/>
      <c r="AB466" s="39"/>
      <c r="AC466" s="39"/>
      <c r="AD466" s="39"/>
    </row>
    <row r="467" spans="2:30" s="21" customFormat="1">
      <c r="B467" s="39"/>
      <c r="C467" s="39"/>
      <c r="D467" s="39"/>
      <c r="E467" s="113"/>
      <c r="F467" s="75"/>
      <c r="G467" s="75"/>
      <c r="H467" s="75"/>
      <c r="I467" s="39"/>
      <c r="J467" s="39"/>
      <c r="K467" s="39"/>
      <c r="L467" s="39"/>
      <c r="R467" s="39"/>
      <c r="S467" s="39"/>
      <c r="T467" s="39"/>
      <c r="V467" s="39"/>
      <c r="X467" s="39"/>
      <c r="Z467" s="39"/>
      <c r="AB467" s="39"/>
      <c r="AC467" s="39"/>
      <c r="AD467" s="39"/>
    </row>
    <row r="468" spans="2:30" s="21" customFormat="1">
      <c r="B468" s="39"/>
      <c r="C468" s="39"/>
      <c r="D468" s="39"/>
      <c r="E468" s="113"/>
      <c r="F468" s="75"/>
      <c r="G468" s="75"/>
      <c r="H468" s="75"/>
      <c r="I468" s="39"/>
      <c r="J468" s="39"/>
      <c r="K468" s="39"/>
      <c r="L468" s="39"/>
      <c r="R468" s="39"/>
      <c r="S468" s="39"/>
      <c r="T468" s="39"/>
      <c r="V468" s="39"/>
      <c r="X468" s="39"/>
      <c r="Z468" s="39"/>
      <c r="AB468" s="39"/>
      <c r="AC468" s="39"/>
      <c r="AD468" s="39"/>
    </row>
    <row r="469" spans="2:30" s="21" customFormat="1">
      <c r="B469" s="39"/>
      <c r="C469" s="39"/>
      <c r="D469" s="39"/>
      <c r="E469" s="113"/>
      <c r="F469" s="75"/>
      <c r="G469" s="75"/>
      <c r="H469" s="75"/>
      <c r="I469" s="39"/>
      <c r="J469" s="39"/>
      <c r="K469" s="39"/>
      <c r="L469" s="39"/>
      <c r="R469" s="39"/>
      <c r="S469" s="39"/>
      <c r="T469" s="39"/>
      <c r="V469" s="39"/>
      <c r="X469" s="39"/>
      <c r="Z469" s="39"/>
      <c r="AB469" s="39"/>
      <c r="AC469" s="39"/>
      <c r="AD469" s="39"/>
    </row>
    <row r="470" spans="2:30" s="21" customFormat="1">
      <c r="B470" s="39"/>
      <c r="C470" s="39"/>
      <c r="D470" s="39"/>
      <c r="E470" s="113"/>
      <c r="F470" s="75"/>
      <c r="G470" s="75"/>
      <c r="H470" s="75"/>
      <c r="I470" s="39"/>
      <c r="J470" s="39"/>
      <c r="K470" s="39"/>
      <c r="L470" s="39"/>
      <c r="R470" s="39"/>
      <c r="S470" s="39"/>
      <c r="T470" s="39"/>
      <c r="V470" s="39"/>
      <c r="X470" s="39"/>
      <c r="Z470" s="39"/>
      <c r="AB470" s="39"/>
      <c r="AC470" s="39"/>
      <c r="AD470" s="39"/>
    </row>
    <row r="471" spans="2:30" s="21" customFormat="1">
      <c r="B471" s="39"/>
      <c r="C471" s="39"/>
      <c r="D471" s="39"/>
      <c r="E471" s="113"/>
      <c r="F471" s="75"/>
      <c r="G471" s="75"/>
      <c r="H471" s="75"/>
      <c r="I471" s="39"/>
      <c r="J471" s="39"/>
      <c r="K471" s="39"/>
      <c r="L471" s="39"/>
      <c r="R471" s="39"/>
      <c r="S471" s="39"/>
      <c r="T471" s="39"/>
      <c r="V471" s="39"/>
      <c r="X471" s="39"/>
      <c r="Z471" s="39"/>
      <c r="AB471" s="39"/>
      <c r="AC471" s="39"/>
      <c r="AD471" s="39"/>
    </row>
    <row r="472" spans="2:30" s="21" customFormat="1">
      <c r="B472" s="39"/>
      <c r="C472" s="39"/>
      <c r="D472" s="39"/>
      <c r="E472" s="113"/>
      <c r="F472" s="75"/>
      <c r="G472" s="75"/>
      <c r="H472" s="75"/>
      <c r="I472" s="39"/>
      <c r="J472" s="39"/>
      <c r="K472" s="39"/>
      <c r="L472" s="39"/>
      <c r="R472" s="39"/>
      <c r="S472" s="39"/>
      <c r="T472" s="39"/>
      <c r="V472" s="39"/>
      <c r="X472" s="39"/>
      <c r="Z472" s="39"/>
      <c r="AB472" s="39"/>
      <c r="AC472" s="39"/>
      <c r="AD472" s="39"/>
    </row>
    <row r="473" spans="2:30" s="21" customFormat="1">
      <c r="B473" s="39"/>
      <c r="C473" s="39"/>
      <c r="D473" s="39"/>
      <c r="E473" s="113"/>
      <c r="F473" s="75"/>
      <c r="G473" s="75"/>
      <c r="H473" s="75"/>
      <c r="I473" s="39"/>
      <c r="J473" s="39"/>
      <c r="K473" s="39"/>
      <c r="L473" s="39"/>
      <c r="R473" s="39"/>
      <c r="S473" s="39"/>
      <c r="T473" s="39"/>
      <c r="V473" s="39"/>
      <c r="X473" s="39"/>
      <c r="Z473" s="39"/>
      <c r="AB473" s="39"/>
      <c r="AC473" s="39"/>
      <c r="AD473" s="39"/>
    </row>
    <row r="474" spans="2:30" s="21" customFormat="1">
      <c r="B474" s="39"/>
      <c r="C474" s="39"/>
      <c r="D474" s="39"/>
      <c r="E474" s="113"/>
      <c r="F474" s="75"/>
      <c r="G474" s="75"/>
      <c r="H474" s="75"/>
      <c r="I474" s="39"/>
      <c r="J474" s="39"/>
      <c r="K474" s="39"/>
      <c r="L474" s="39"/>
      <c r="R474" s="39"/>
      <c r="S474" s="39"/>
      <c r="T474" s="39"/>
      <c r="V474" s="39"/>
      <c r="X474" s="39"/>
      <c r="Z474" s="39"/>
      <c r="AB474" s="39"/>
      <c r="AC474" s="39"/>
      <c r="AD474" s="39"/>
    </row>
    <row r="475" spans="2:30" s="21" customFormat="1">
      <c r="B475" s="39"/>
      <c r="C475" s="39"/>
      <c r="D475" s="39"/>
      <c r="E475" s="113"/>
      <c r="F475" s="75"/>
      <c r="G475" s="75"/>
      <c r="H475" s="75"/>
      <c r="I475" s="39"/>
      <c r="J475" s="39"/>
      <c r="K475" s="39"/>
      <c r="L475" s="39"/>
      <c r="R475" s="39"/>
      <c r="S475" s="39"/>
      <c r="T475" s="39"/>
      <c r="V475" s="39"/>
      <c r="X475" s="39"/>
      <c r="Z475" s="39"/>
      <c r="AB475" s="39"/>
      <c r="AC475" s="39"/>
      <c r="AD475" s="39"/>
    </row>
    <row r="476" spans="2:30" s="21" customFormat="1">
      <c r="B476" s="39"/>
      <c r="C476" s="39"/>
      <c r="D476" s="39"/>
      <c r="E476" s="113"/>
      <c r="F476" s="75"/>
      <c r="G476" s="75"/>
      <c r="H476" s="75"/>
      <c r="I476" s="39"/>
      <c r="J476" s="39"/>
      <c r="K476" s="39"/>
      <c r="L476" s="39"/>
      <c r="R476" s="39"/>
      <c r="S476" s="39"/>
      <c r="T476" s="39"/>
      <c r="V476" s="39"/>
      <c r="X476" s="39"/>
      <c r="Z476" s="39"/>
      <c r="AB476" s="39"/>
      <c r="AC476" s="39"/>
      <c r="AD476" s="39"/>
    </row>
    <row r="477" spans="2:30" s="21" customFormat="1">
      <c r="B477" s="39"/>
      <c r="C477" s="39"/>
      <c r="D477" s="39"/>
      <c r="E477" s="113"/>
      <c r="F477" s="75"/>
      <c r="G477" s="75"/>
      <c r="H477" s="75"/>
      <c r="I477" s="39"/>
      <c r="J477" s="39"/>
      <c r="K477" s="39"/>
      <c r="L477" s="39"/>
      <c r="R477" s="39"/>
      <c r="S477" s="39"/>
      <c r="T477" s="39"/>
      <c r="V477" s="39"/>
      <c r="X477" s="39"/>
      <c r="Z477" s="39"/>
      <c r="AB477" s="39"/>
      <c r="AC477" s="39"/>
      <c r="AD477" s="39"/>
    </row>
    <row r="478" spans="2:30" s="21" customFormat="1">
      <c r="B478" s="39"/>
      <c r="C478" s="39"/>
      <c r="D478" s="39"/>
      <c r="E478" s="113"/>
      <c r="F478" s="75"/>
      <c r="G478" s="75"/>
      <c r="H478" s="75"/>
      <c r="I478" s="39"/>
      <c r="J478" s="39"/>
      <c r="K478" s="39"/>
      <c r="L478" s="39"/>
      <c r="R478" s="39"/>
      <c r="S478" s="39"/>
      <c r="T478" s="39"/>
      <c r="V478" s="39"/>
      <c r="X478" s="39"/>
      <c r="Z478" s="39"/>
      <c r="AB478" s="39"/>
      <c r="AC478" s="39"/>
      <c r="AD478" s="39"/>
    </row>
    <row r="479" spans="2:30" s="21" customFormat="1">
      <c r="B479" s="39"/>
      <c r="C479" s="39"/>
      <c r="D479" s="39"/>
      <c r="E479" s="113"/>
      <c r="F479" s="75"/>
      <c r="G479" s="75"/>
      <c r="H479" s="75"/>
      <c r="I479" s="39"/>
      <c r="J479" s="39"/>
      <c r="K479" s="39"/>
      <c r="L479" s="39"/>
      <c r="R479" s="39"/>
      <c r="S479" s="39"/>
      <c r="T479" s="39"/>
      <c r="V479" s="39"/>
      <c r="X479" s="39"/>
      <c r="Z479" s="39"/>
      <c r="AB479" s="39"/>
      <c r="AC479" s="39"/>
      <c r="AD479" s="39"/>
    </row>
    <row r="480" spans="2:30" s="21" customFormat="1">
      <c r="B480" s="39"/>
      <c r="C480" s="39"/>
      <c r="D480" s="39"/>
      <c r="E480" s="113"/>
      <c r="F480" s="75"/>
      <c r="G480" s="75"/>
      <c r="H480" s="75"/>
      <c r="I480" s="39"/>
      <c r="J480" s="39"/>
      <c r="K480" s="39"/>
      <c r="L480" s="39"/>
      <c r="R480" s="39"/>
      <c r="S480" s="39"/>
      <c r="T480" s="39"/>
      <c r="V480" s="39"/>
      <c r="X480" s="39"/>
      <c r="Z480" s="39"/>
      <c r="AB480" s="39"/>
      <c r="AC480" s="39"/>
      <c r="AD480" s="39"/>
    </row>
    <row r="481" spans="2:30" s="21" customFormat="1">
      <c r="B481" s="39"/>
      <c r="C481" s="39"/>
      <c r="D481" s="39"/>
      <c r="E481" s="113"/>
      <c r="F481" s="75"/>
      <c r="G481" s="75"/>
      <c r="H481" s="75"/>
      <c r="I481" s="39"/>
      <c r="J481" s="39"/>
      <c r="K481" s="39"/>
      <c r="L481" s="39"/>
      <c r="R481" s="39"/>
      <c r="S481" s="39"/>
      <c r="T481" s="39"/>
      <c r="V481" s="39"/>
      <c r="X481" s="39"/>
      <c r="Z481" s="39"/>
      <c r="AB481" s="39"/>
      <c r="AC481" s="39"/>
      <c r="AD481" s="39"/>
    </row>
    <row r="482" spans="2:30" s="21" customFormat="1">
      <c r="B482" s="39"/>
      <c r="C482" s="39"/>
      <c r="D482" s="39"/>
      <c r="E482" s="113"/>
      <c r="F482" s="75"/>
      <c r="G482" s="75"/>
      <c r="H482" s="75"/>
      <c r="I482" s="39"/>
      <c r="J482" s="39"/>
      <c r="K482" s="39"/>
      <c r="L482" s="39"/>
      <c r="R482" s="39"/>
      <c r="S482" s="39"/>
      <c r="T482" s="39"/>
      <c r="V482" s="39"/>
      <c r="X482" s="39"/>
      <c r="Z482" s="39"/>
      <c r="AB482" s="39"/>
      <c r="AC482" s="39"/>
      <c r="AD482" s="39"/>
    </row>
    <row r="483" spans="2:30" s="21" customFormat="1">
      <c r="B483" s="39"/>
      <c r="C483" s="39"/>
      <c r="D483" s="39"/>
      <c r="E483" s="113"/>
      <c r="F483" s="75"/>
      <c r="G483" s="75"/>
      <c r="H483" s="75"/>
      <c r="I483" s="39"/>
      <c r="J483" s="39"/>
      <c r="K483" s="39"/>
      <c r="L483" s="39"/>
      <c r="R483" s="39"/>
      <c r="S483" s="39"/>
      <c r="T483" s="39"/>
      <c r="V483" s="39"/>
      <c r="X483" s="39"/>
      <c r="Z483" s="39"/>
      <c r="AB483" s="39"/>
      <c r="AC483" s="39"/>
      <c r="AD483" s="39"/>
    </row>
    <row r="484" spans="2:30" s="21" customFormat="1">
      <c r="B484" s="39"/>
      <c r="C484" s="39"/>
      <c r="D484" s="39"/>
      <c r="E484" s="113"/>
      <c r="F484" s="75"/>
      <c r="G484" s="75"/>
      <c r="H484" s="75"/>
      <c r="I484" s="39"/>
      <c r="J484" s="39"/>
      <c r="K484" s="39"/>
      <c r="L484" s="39"/>
      <c r="R484" s="39"/>
      <c r="S484" s="39"/>
      <c r="T484" s="39"/>
      <c r="V484" s="39"/>
      <c r="X484" s="39"/>
      <c r="Z484" s="39"/>
      <c r="AB484" s="39"/>
      <c r="AC484" s="39"/>
      <c r="AD484" s="39"/>
    </row>
    <row r="485" spans="2:30" s="21" customFormat="1">
      <c r="B485" s="39"/>
      <c r="C485" s="39"/>
      <c r="D485" s="39"/>
      <c r="E485" s="113"/>
      <c r="F485" s="75"/>
      <c r="G485" s="75"/>
      <c r="H485" s="75"/>
      <c r="I485" s="39"/>
      <c r="J485" s="39"/>
      <c r="K485" s="39"/>
      <c r="L485" s="39"/>
      <c r="R485" s="39"/>
      <c r="S485" s="39"/>
      <c r="T485" s="39"/>
      <c r="V485" s="39"/>
      <c r="X485" s="39"/>
      <c r="Z485" s="39"/>
      <c r="AB485" s="39"/>
      <c r="AC485" s="39"/>
      <c r="AD485" s="39"/>
    </row>
    <row r="486" spans="2:30" s="21" customFormat="1">
      <c r="B486" s="39"/>
      <c r="C486" s="39"/>
      <c r="D486" s="39"/>
      <c r="E486" s="113"/>
      <c r="F486" s="75"/>
      <c r="G486" s="75"/>
      <c r="H486" s="75"/>
      <c r="I486" s="39"/>
      <c r="J486" s="39"/>
      <c r="K486" s="39"/>
      <c r="L486" s="39"/>
      <c r="R486" s="39"/>
      <c r="S486" s="39"/>
      <c r="T486" s="39"/>
      <c r="V486" s="39"/>
      <c r="X486" s="39"/>
      <c r="Z486" s="39"/>
      <c r="AB486" s="39"/>
      <c r="AC486" s="39"/>
      <c r="AD486" s="39"/>
    </row>
    <row r="487" spans="2:30" s="21" customFormat="1">
      <c r="B487" s="39"/>
      <c r="C487" s="39"/>
      <c r="D487" s="39"/>
      <c r="E487" s="113"/>
      <c r="F487" s="75"/>
      <c r="G487" s="75"/>
      <c r="H487" s="75"/>
      <c r="I487" s="39"/>
      <c r="J487" s="39"/>
      <c r="K487" s="39"/>
      <c r="L487" s="39"/>
      <c r="R487" s="39"/>
      <c r="S487" s="39"/>
      <c r="T487" s="39"/>
      <c r="V487" s="39"/>
      <c r="X487" s="39"/>
      <c r="Z487" s="39"/>
      <c r="AB487" s="39"/>
      <c r="AC487" s="39"/>
      <c r="AD487" s="39"/>
    </row>
    <row r="488" spans="2:30" s="21" customFormat="1">
      <c r="B488" s="39"/>
      <c r="C488" s="39"/>
      <c r="D488" s="39"/>
      <c r="E488" s="113"/>
      <c r="F488" s="75"/>
      <c r="G488" s="75"/>
      <c r="H488" s="75"/>
      <c r="I488" s="39"/>
      <c r="J488" s="39"/>
      <c r="K488" s="39"/>
      <c r="L488" s="39"/>
      <c r="R488" s="39"/>
      <c r="S488" s="39"/>
      <c r="T488" s="39"/>
      <c r="V488" s="39"/>
      <c r="X488" s="39"/>
      <c r="Z488" s="39"/>
      <c r="AB488" s="39"/>
      <c r="AC488" s="39"/>
      <c r="AD488" s="39"/>
    </row>
    <row r="489" spans="2:30" s="21" customFormat="1">
      <c r="B489" s="39"/>
      <c r="C489" s="39"/>
      <c r="D489" s="39"/>
      <c r="E489" s="113"/>
      <c r="F489" s="75"/>
      <c r="G489" s="75"/>
      <c r="H489" s="75"/>
      <c r="I489" s="39"/>
      <c r="J489" s="39"/>
      <c r="K489" s="39"/>
      <c r="L489" s="39"/>
      <c r="R489" s="39"/>
      <c r="S489" s="39"/>
      <c r="T489" s="39"/>
      <c r="V489" s="39"/>
      <c r="X489" s="39"/>
      <c r="Z489" s="39"/>
      <c r="AB489" s="39"/>
      <c r="AC489" s="39"/>
      <c r="AD489" s="39"/>
    </row>
    <row r="490" spans="2:30" s="21" customFormat="1">
      <c r="B490" s="39"/>
      <c r="C490" s="39"/>
      <c r="D490" s="39"/>
      <c r="E490" s="113"/>
      <c r="F490" s="75"/>
      <c r="G490" s="75"/>
      <c r="H490" s="75"/>
      <c r="I490" s="39"/>
      <c r="J490" s="39"/>
      <c r="K490" s="39"/>
      <c r="L490" s="39"/>
      <c r="R490" s="39"/>
      <c r="S490" s="39"/>
      <c r="T490" s="39"/>
      <c r="V490" s="39"/>
      <c r="X490" s="39"/>
      <c r="Z490" s="39"/>
      <c r="AB490" s="39"/>
      <c r="AC490" s="39"/>
      <c r="AD490" s="39"/>
    </row>
    <row r="491" spans="2:30" s="21" customFormat="1">
      <c r="B491" s="39"/>
      <c r="C491" s="39"/>
      <c r="D491" s="39"/>
      <c r="E491" s="113"/>
      <c r="F491" s="75"/>
      <c r="G491" s="75"/>
      <c r="H491" s="75"/>
      <c r="I491" s="39"/>
      <c r="J491" s="39"/>
      <c r="K491" s="39"/>
      <c r="L491" s="39"/>
      <c r="R491" s="39"/>
      <c r="S491" s="39"/>
      <c r="T491" s="39"/>
      <c r="V491" s="39"/>
      <c r="X491" s="39"/>
      <c r="Z491" s="39"/>
      <c r="AB491" s="39"/>
      <c r="AC491" s="39"/>
      <c r="AD491" s="39"/>
    </row>
    <row r="492" spans="2:30" s="21" customFormat="1">
      <c r="B492" s="39"/>
      <c r="C492" s="39"/>
      <c r="D492" s="39"/>
      <c r="E492" s="113"/>
      <c r="F492" s="75"/>
      <c r="G492" s="75"/>
      <c r="H492" s="75"/>
      <c r="I492" s="39"/>
      <c r="J492" s="39"/>
      <c r="K492" s="39"/>
      <c r="L492" s="39"/>
      <c r="R492" s="39"/>
      <c r="S492" s="39"/>
      <c r="T492" s="39"/>
      <c r="V492" s="39"/>
      <c r="X492" s="39"/>
      <c r="Z492" s="39"/>
      <c r="AB492" s="39"/>
      <c r="AC492" s="39"/>
      <c r="AD492" s="39"/>
    </row>
    <row r="493" spans="2:30" s="21" customFormat="1">
      <c r="B493" s="39"/>
      <c r="C493" s="39"/>
      <c r="D493" s="39"/>
      <c r="E493" s="113"/>
      <c r="F493" s="75"/>
      <c r="G493" s="75"/>
      <c r="H493" s="75"/>
      <c r="I493" s="39"/>
      <c r="J493" s="39"/>
      <c r="K493" s="39"/>
      <c r="L493" s="39"/>
      <c r="R493" s="39"/>
      <c r="S493" s="39"/>
      <c r="T493" s="39"/>
      <c r="V493" s="39"/>
      <c r="X493" s="39"/>
      <c r="Z493" s="39"/>
      <c r="AB493" s="39"/>
      <c r="AC493" s="39"/>
      <c r="AD493" s="39"/>
    </row>
    <row r="494" spans="2:30" s="21" customFormat="1">
      <c r="B494" s="39"/>
      <c r="C494" s="39"/>
      <c r="D494" s="39"/>
      <c r="E494" s="113"/>
      <c r="F494" s="75"/>
      <c r="G494" s="75"/>
      <c r="H494" s="75"/>
      <c r="I494" s="39"/>
      <c r="J494" s="39"/>
      <c r="K494" s="39"/>
      <c r="L494" s="39"/>
      <c r="R494" s="39"/>
      <c r="S494" s="39"/>
      <c r="T494" s="39"/>
      <c r="V494" s="39"/>
      <c r="X494" s="39"/>
      <c r="Z494" s="39"/>
      <c r="AB494" s="39"/>
      <c r="AC494" s="39"/>
      <c r="AD494" s="39"/>
    </row>
    <row r="495" spans="2:30" s="21" customFormat="1">
      <c r="B495" s="39"/>
      <c r="C495" s="39"/>
      <c r="D495" s="39"/>
      <c r="E495" s="113"/>
      <c r="F495" s="75"/>
      <c r="G495" s="75"/>
      <c r="H495" s="75"/>
      <c r="I495" s="39"/>
      <c r="J495" s="39"/>
      <c r="K495" s="39"/>
      <c r="L495" s="39"/>
      <c r="R495" s="39"/>
      <c r="S495" s="39"/>
      <c r="T495" s="39"/>
      <c r="V495" s="39"/>
      <c r="X495" s="39"/>
      <c r="Z495" s="39"/>
      <c r="AB495" s="39"/>
      <c r="AC495" s="39"/>
      <c r="AD495" s="39"/>
    </row>
    <row r="496" spans="2:30" s="21" customFormat="1">
      <c r="B496" s="39"/>
      <c r="C496" s="39"/>
      <c r="D496" s="39"/>
      <c r="E496" s="113"/>
      <c r="F496" s="75"/>
      <c r="G496" s="75"/>
      <c r="H496" s="75"/>
      <c r="I496" s="39"/>
      <c r="J496" s="39"/>
      <c r="K496" s="39"/>
      <c r="L496" s="39"/>
      <c r="R496" s="39"/>
      <c r="S496" s="39"/>
      <c r="T496" s="39"/>
      <c r="V496" s="39"/>
      <c r="X496" s="39"/>
      <c r="Z496" s="39"/>
      <c r="AB496" s="39"/>
      <c r="AC496" s="39"/>
      <c r="AD496" s="39"/>
    </row>
    <row r="497" spans="2:30" s="21" customFormat="1">
      <c r="B497" s="39"/>
      <c r="C497" s="39"/>
      <c r="D497" s="39"/>
      <c r="E497" s="113"/>
      <c r="F497" s="75"/>
      <c r="G497" s="75"/>
      <c r="H497" s="75"/>
      <c r="I497" s="39"/>
      <c r="J497" s="39"/>
      <c r="K497" s="39"/>
      <c r="L497" s="39"/>
      <c r="R497" s="39"/>
      <c r="S497" s="39"/>
      <c r="T497" s="39"/>
      <c r="V497" s="39"/>
      <c r="X497" s="39"/>
      <c r="Z497" s="39"/>
      <c r="AB497" s="39"/>
      <c r="AC497" s="39"/>
      <c r="AD497" s="39"/>
    </row>
    <row r="498" spans="2:30" s="21" customFormat="1">
      <c r="B498" s="39"/>
      <c r="C498" s="39"/>
      <c r="D498" s="39"/>
      <c r="E498" s="113"/>
      <c r="F498" s="75"/>
      <c r="G498" s="75"/>
      <c r="H498" s="75"/>
      <c r="I498" s="39"/>
      <c r="J498" s="39"/>
      <c r="K498" s="39"/>
      <c r="L498" s="39"/>
      <c r="R498" s="39"/>
      <c r="S498" s="39"/>
      <c r="T498" s="39"/>
      <c r="V498" s="39"/>
      <c r="X498" s="39"/>
      <c r="Z498" s="39"/>
      <c r="AB498" s="39"/>
      <c r="AC498" s="39"/>
      <c r="AD498" s="39"/>
    </row>
    <row r="499" spans="2:30" s="21" customFormat="1">
      <c r="B499" s="39"/>
      <c r="C499" s="39"/>
      <c r="D499" s="39"/>
      <c r="E499" s="113"/>
      <c r="F499" s="75"/>
      <c r="G499" s="75"/>
      <c r="H499" s="75"/>
      <c r="I499" s="39"/>
      <c r="J499" s="39"/>
      <c r="K499" s="39"/>
      <c r="L499" s="39"/>
      <c r="R499" s="39"/>
      <c r="S499" s="39"/>
      <c r="T499" s="39"/>
      <c r="V499" s="39"/>
      <c r="X499" s="39"/>
      <c r="Z499" s="39"/>
      <c r="AB499" s="39"/>
      <c r="AC499" s="39"/>
      <c r="AD499" s="39"/>
    </row>
    <row r="500" spans="2:30" s="21" customFormat="1">
      <c r="B500" s="39"/>
      <c r="C500" s="39"/>
      <c r="D500" s="39"/>
      <c r="E500" s="113"/>
      <c r="F500" s="75"/>
      <c r="G500" s="75"/>
      <c r="H500" s="75"/>
      <c r="I500" s="39"/>
      <c r="J500" s="39"/>
      <c r="K500" s="39"/>
      <c r="L500" s="39"/>
      <c r="R500" s="39"/>
      <c r="S500" s="39"/>
      <c r="T500" s="39"/>
      <c r="V500" s="39"/>
      <c r="X500" s="39"/>
      <c r="Z500" s="39"/>
      <c r="AB500" s="39"/>
      <c r="AC500" s="39"/>
      <c r="AD500" s="39"/>
    </row>
    <row r="501" spans="2:30" s="21" customFormat="1">
      <c r="B501" s="39"/>
      <c r="C501" s="39"/>
      <c r="D501" s="39"/>
      <c r="E501" s="113"/>
      <c r="F501" s="75"/>
      <c r="G501" s="75"/>
      <c r="H501" s="75"/>
      <c r="I501" s="39"/>
      <c r="J501" s="39"/>
      <c r="K501" s="39"/>
      <c r="L501" s="39"/>
      <c r="R501" s="39"/>
      <c r="S501" s="39"/>
      <c r="T501" s="39"/>
      <c r="V501" s="39"/>
      <c r="X501" s="39"/>
      <c r="Z501" s="39"/>
      <c r="AB501" s="39"/>
      <c r="AC501" s="39"/>
      <c r="AD501" s="39"/>
    </row>
    <row r="502" spans="2:30" s="21" customFormat="1">
      <c r="B502" s="39"/>
      <c r="C502" s="39"/>
      <c r="D502" s="39"/>
      <c r="E502" s="113"/>
      <c r="F502" s="75"/>
      <c r="G502" s="75"/>
      <c r="H502" s="75"/>
      <c r="I502" s="39"/>
      <c r="J502" s="39"/>
      <c r="K502" s="39"/>
      <c r="L502" s="39"/>
      <c r="R502" s="39"/>
      <c r="S502" s="39"/>
      <c r="T502" s="39"/>
      <c r="V502" s="39"/>
      <c r="X502" s="39"/>
      <c r="Z502" s="39"/>
      <c r="AB502" s="39"/>
      <c r="AC502" s="39"/>
      <c r="AD502" s="39"/>
    </row>
    <row r="503" spans="2:30" s="21" customFormat="1">
      <c r="B503" s="39"/>
      <c r="C503" s="39"/>
      <c r="D503" s="39"/>
      <c r="E503" s="113"/>
      <c r="F503" s="75"/>
      <c r="G503" s="75"/>
      <c r="H503" s="75"/>
      <c r="I503" s="39"/>
      <c r="J503" s="39"/>
      <c r="K503" s="39"/>
      <c r="L503" s="39"/>
      <c r="R503" s="39"/>
      <c r="S503" s="39"/>
      <c r="T503" s="39"/>
      <c r="V503" s="39"/>
      <c r="X503" s="39"/>
      <c r="Z503" s="39"/>
      <c r="AB503" s="39"/>
      <c r="AC503" s="39"/>
      <c r="AD503" s="39"/>
    </row>
    <row r="504" spans="2:30" s="21" customFormat="1">
      <c r="B504" s="39"/>
      <c r="C504" s="39"/>
      <c r="D504" s="39"/>
      <c r="E504" s="113"/>
      <c r="F504" s="75"/>
      <c r="G504" s="75"/>
      <c r="H504" s="75"/>
      <c r="I504" s="39"/>
      <c r="J504" s="39"/>
      <c r="K504" s="39"/>
      <c r="L504" s="39"/>
      <c r="R504" s="39"/>
      <c r="S504" s="39"/>
      <c r="T504" s="39"/>
      <c r="V504" s="39"/>
      <c r="X504" s="39"/>
      <c r="Z504" s="39"/>
      <c r="AB504" s="39"/>
      <c r="AC504" s="39"/>
      <c r="AD504" s="39"/>
    </row>
    <row r="505" spans="2:30" s="21" customFormat="1">
      <c r="B505" s="39"/>
      <c r="C505" s="39"/>
      <c r="D505" s="39"/>
      <c r="E505" s="113"/>
      <c r="F505" s="75"/>
      <c r="G505" s="75"/>
      <c r="H505" s="75"/>
      <c r="I505" s="39"/>
      <c r="J505" s="39"/>
      <c r="K505" s="39"/>
      <c r="L505" s="39"/>
      <c r="R505" s="39"/>
      <c r="S505" s="39"/>
      <c r="T505" s="39"/>
      <c r="V505" s="39"/>
      <c r="X505" s="39"/>
      <c r="Z505" s="39"/>
      <c r="AB505" s="39"/>
      <c r="AC505" s="39"/>
      <c r="AD505" s="39"/>
    </row>
    <row r="506" spans="2:30" s="21" customFormat="1">
      <c r="B506" s="39"/>
      <c r="C506" s="39"/>
      <c r="D506" s="39"/>
      <c r="E506" s="113"/>
      <c r="F506" s="75"/>
      <c r="G506" s="75"/>
      <c r="H506" s="75"/>
      <c r="I506" s="39"/>
      <c r="J506" s="39"/>
      <c r="K506" s="39"/>
      <c r="L506" s="39"/>
      <c r="R506" s="39"/>
      <c r="S506" s="39"/>
      <c r="T506" s="39"/>
      <c r="V506" s="39"/>
      <c r="X506" s="39"/>
      <c r="Z506" s="39"/>
      <c r="AB506" s="39"/>
      <c r="AC506" s="39"/>
      <c r="AD506" s="39"/>
    </row>
    <row r="507" spans="2:30" s="21" customFormat="1">
      <c r="B507" s="39"/>
      <c r="C507" s="39"/>
      <c r="D507" s="39"/>
      <c r="E507" s="113"/>
      <c r="F507" s="75"/>
      <c r="G507" s="75"/>
      <c r="H507" s="75"/>
      <c r="I507" s="39"/>
      <c r="J507" s="39"/>
      <c r="K507" s="39"/>
      <c r="L507" s="39"/>
      <c r="R507" s="39"/>
      <c r="S507" s="39"/>
      <c r="T507" s="39"/>
      <c r="V507" s="39"/>
      <c r="X507" s="39"/>
      <c r="Z507" s="39"/>
      <c r="AB507" s="39"/>
      <c r="AC507" s="39"/>
      <c r="AD507" s="39"/>
    </row>
    <row r="508" spans="2:30" s="21" customFormat="1">
      <c r="B508" s="39"/>
      <c r="C508" s="39"/>
      <c r="D508" s="39"/>
      <c r="E508" s="113"/>
      <c r="F508" s="75"/>
      <c r="G508" s="75"/>
      <c r="H508" s="75"/>
      <c r="I508" s="39"/>
      <c r="J508" s="39"/>
      <c r="K508" s="39"/>
      <c r="L508" s="39"/>
      <c r="R508" s="39"/>
      <c r="S508" s="39"/>
      <c r="T508" s="39"/>
      <c r="V508" s="39"/>
      <c r="X508" s="39"/>
      <c r="Z508" s="39"/>
      <c r="AB508" s="39"/>
      <c r="AC508" s="39"/>
      <c r="AD508" s="39"/>
    </row>
    <row r="509" spans="2:30" s="21" customFormat="1">
      <c r="B509" s="39"/>
      <c r="C509" s="39"/>
      <c r="D509" s="39"/>
      <c r="E509" s="113"/>
      <c r="F509" s="75"/>
      <c r="G509" s="75"/>
      <c r="H509" s="75"/>
      <c r="I509" s="39"/>
      <c r="J509" s="39"/>
      <c r="K509" s="39"/>
      <c r="L509" s="39"/>
      <c r="R509" s="39"/>
      <c r="S509" s="39"/>
      <c r="T509" s="39"/>
      <c r="V509" s="39"/>
      <c r="X509" s="39"/>
      <c r="Z509" s="39"/>
      <c r="AB509" s="39"/>
      <c r="AC509" s="39"/>
      <c r="AD509" s="39"/>
    </row>
    <row r="510" spans="2:30" s="21" customFormat="1">
      <c r="B510" s="39"/>
      <c r="C510" s="39"/>
      <c r="D510" s="39"/>
      <c r="E510" s="113"/>
      <c r="F510" s="75"/>
      <c r="G510" s="75"/>
      <c r="H510" s="75"/>
      <c r="I510" s="39"/>
      <c r="J510" s="39"/>
      <c r="K510" s="39"/>
      <c r="L510" s="39"/>
      <c r="R510" s="39"/>
      <c r="S510" s="39"/>
      <c r="T510" s="39"/>
      <c r="V510" s="39"/>
      <c r="X510" s="39"/>
      <c r="Z510" s="39"/>
      <c r="AB510" s="39"/>
      <c r="AC510" s="39"/>
      <c r="AD510" s="39"/>
    </row>
    <row r="511" spans="2:30" s="21" customFormat="1">
      <c r="B511" s="39"/>
      <c r="C511" s="39"/>
      <c r="D511" s="39"/>
      <c r="E511" s="113"/>
      <c r="F511" s="75"/>
      <c r="G511" s="75"/>
      <c r="H511" s="75"/>
      <c r="I511" s="39"/>
      <c r="J511" s="39"/>
      <c r="K511" s="39"/>
      <c r="L511" s="39"/>
      <c r="R511" s="39"/>
      <c r="S511" s="39"/>
      <c r="T511" s="39"/>
      <c r="V511" s="39"/>
      <c r="X511" s="39"/>
      <c r="Z511" s="39"/>
      <c r="AB511" s="39"/>
      <c r="AC511" s="39"/>
      <c r="AD511" s="39"/>
    </row>
    <row r="512" spans="2:30" s="21" customFormat="1">
      <c r="B512" s="39"/>
      <c r="C512" s="39"/>
      <c r="D512" s="39"/>
      <c r="E512" s="113"/>
      <c r="F512" s="75"/>
      <c r="G512" s="75"/>
      <c r="H512" s="75"/>
      <c r="I512" s="39"/>
      <c r="J512" s="39"/>
      <c r="K512" s="39"/>
      <c r="L512" s="39"/>
      <c r="R512" s="39"/>
      <c r="S512" s="39"/>
      <c r="T512" s="39"/>
      <c r="V512" s="39"/>
      <c r="X512" s="39"/>
      <c r="Z512" s="39"/>
      <c r="AB512" s="39"/>
      <c r="AC512" s="39"/>
      <c r="AD512" s="39"/>
    </row>
    <row r="513" spans="2:30" s="21" customFormat="1">
      <c r="B513" s="39"/>
      <c r="C513" s="39"/>
      <c r="D513" s="39"/>
      <c r="E513" s="113"/>
      <c r="F513" s="75"/>
      <c r="G513" s="75"/>
      <c r="H513" s="75"/>
      <c r="I513" s="39"/>
      <c r="J513" s="39"/>
      <c r="K513" s="39"/>
      <c r="L513" s="39"/>
      <c r="R513" s="39"/>
      <c r="S513" s="39"/>
      <c r="T513" s="39"/>
      <c r="V513" s="39"/>
      <c r="X513" s="39"/>
      <c r="Z513" s="39"/>
      <c r="AB513" s="39"/>
      <c r="AC513" s="39"/>
      <c r="AD513" s="39"/>
    </row>
    <row r="514" spans="2:30" s="21" customFormat="1">
      <c r="B514" s="39"/>
      <c r="C514" s="39"/>
      <c r="D514" s="39"/>
      <c r="E514" s="113"/>
      <c r="F514" s="75"/>
      <c r="G514" s="75"/>
      <c r="H514" s="75"/>
      <c r="I514" s="39"/>
      <c r="J514" s="39"/>
      <c r="K514" s="39"/>
      <c r="L514" s="39"/>
      <c r="R514" s="39"/>
      <c r="S514" s="39"/>
      <c r="T514" s="39"/>
      <c r="V514" s="39"/>
      <c r="X514" s="39"/>
      <c r="Z514" s="39"/>
      <c r="AB514" s="39"/>
      <c r="AC514" s="39"/>
      <c r="AD514" s="39"/>
    </row>
    <row r="515" spans="2:30" s="21" customFormat="1">
      <c r="B515" s="39"/>
      <c r="C515" s="39"/>
      <c r="D515" s="39"/>
      <c r="E515" s="113"/>
      <c r="F515" s="75"/>
      <c r="G515" s="75"/>
      <c r="H515" s="75"/>
      <c r="I515" s="39"/>
      <c r="J515" s="39"/>
      <c r="K515" s="39"/>
      <c r="L515" s="39"/>
      <c r="R515" s="39"/>
      <c r="S515" s="39"/>
      <c r="T515" s="39"/>
      <c r="V515" s="39"/>
      <c r="X515" s="39"/>
      <c r="Z515" s="39"/>
      <c r="AB515" s="39"/>
      <c r="AC515" s="39"/>
      <c r="AD515" s="39"/>
    </row>
    <row r="516" spans="2:30" s="21" customFormat="1">
      <c r="B516" s="39"/>
      <c r="C516" s="39"/>
      <c r="D516" s="39"/>
      <c r="E516" s="113"/>
      <c r="F516" s="75"/>
      <c r="G516" s="75"/>
      <c r="H516" s="75"/>
      <c r="I516" s="39"/>
      <c r="J516" s="39"/>
      <c r="K516" s="39"/>
      <c r="L516" s="39"/>
      <c r="R516" s="39"/>
      <c r="S516" s="39"/>
      <c r="T516" s="39"/>
      <c r="V516" s="39"/>
      <c r="X516" s="39"/>
      <c r="Z516" s="39"/>
      <c r="AB516" s="39"/>
      <c r="AC516" s="39"/>
      <c r="AD516" s="39"/>
    </row>
    <row r="517" spans="2:30" s="21" customFormat="1">
      <c r="B517" s="39"/>
      <c r="C517" s="39"/>
      <c r="D517" s="39"/>
      <c r="E517" s="113"/>
      <c r="F517" s="75"/>
      <c r="G517" s="75"/>
      <c r="H517" s="75"/>
      <c r="I517" s="39"/>
      <c r="J517" s="39"/>
      <c r="K517" s="39"/>
      <c r="L517" s="39"/>
      <c r="R517" s="39"/>
      <c r="S517" s="39"/>
      <c r="T517" s="39"/>
      <c r="V517" s="39"/>
      <c r="X517" s="39"/>
      <c r="Z517" s="39"/>
      <c r="AB517" s="39"/>
      <c r="AC517" s="39"/>
      <c r="AD517" s="39"/>
    </row>
    <row r="518" spans="2:30" s="21" customFormat="1">
      <c r="B518" s="39"/>
      <c r="C518" s="39"/>
      <c r="D518" s="39"/>
      <c r="E518" s="113"/>
      <c r="F518" s="75"/>
      <c r="G518" s="75"/>
      <c r="H518" s="75"/>
      <c r="I518" s="39"/>
      <c r="J518" s="39"/>
      <c r="K518" s="39"/>
      <c r="L518" s="39"/>
      <c r="R518" s="39"/>
      <c r="S518" s="39"/>
      <c r="T518" s="39"/>
      <c r="V518" s="39"/>
      <c r="X518" s="39"/>
      <c r="Z518" s="39"/>
      <c r="AB518" s="39"/>
      <c r="AC518" s="39"/>
      <c r="AD518" s="39"/>
    </row>
    <row r="519" spans="2:30" s="21" customFormat="1">
      <c r="B519" s="39"/>
      <c r="C519" s="39"/>
      <c r="D519" s="39"/>
      <c r="E519" s="113"/>
      <c r="F519" s="75"/>
      <c r="G519" s="75"/>
      <c r="H519" s="75"/>
      <c r="I519" s="39"/>
      <c r="J519" s="39"/>
      <c r="K519" s="39"/>
      <c r="L519" s="39"/>
      <c r="R519" s="39"/>
      <c r="S519" s="39"/>
      <c r="T519" s="39"/>
      <c r="V519" s="39"/>
      <c r="X519" s="39"/>
      <c r="Z519" s="39"/>
      <c r="AB519" s="39"/>
      <c r="AC519" s="39"/>
      <c r="AD519" s="39"/>
    </row>
    <row r="520" spans="2:30" s="21" customFormat="1">
      <c r="B520" s="39"/>
      <c r="C520" s="39"/>
      <c r="D520" s="39"/>
      <c r="E520" s="113"/>
      <c r="F520" s="75"/>
      <c r="G520" s="75"/>
      <c r="H520" s="75"/>
      <c r="I520" s="39"/>
      <c r="J520" s="39"/>
      <c r="K520" s="39"/>
      <c r="L520" s="39"/>
      <c r="R520" s="39"/>
      <c r="S520" s="39"/>
      <c r="T520" s="39"/>
      <c r="V520" s="39"/>
      <c r="X520" s="39"/>
      <c r="Z520" s="39"/>
      <c r="AB520" s="39"/>
      <c r="AC520" s="39"/>
      <c r="AD520" s="39"/>
    </row>
    <row r="521" spans="2:30" s="21" customFormat="1">
      <c r="B521" s="39"/>
      <c r="C521" s="39"/>
      <c r="D521" s="39"/>
      <c r="E521" s="113"/>
      <c r="F521" s="75"/>
      <c r="G521" s="75"/>
      <c r="H521" s="75"/>
      <c r="I521" s="39"/>
      <c r="J521" s="39"/>
      <c r="K521" s="39"/>
      <c r="L521" s="39"/>
      <c r="R521" s="39"/>
      <c r="S521" s="39"/>
      <c r="T521" s="39"/>
      <c r="V521" s="39"/>
      <c r="X521" s="39"/>
      <c r="Z521" s="39"/>
      <c r="AB521" s="39"/>
      <c r="AC521" s="39"/>
      <c r="AD521" s="39"/>
    </row>
    <row r="522" spans="2:30" s="21" customFormat="1">
      <c r="B522" s="39"/>
      <c r="C522" s="39"/>
      <c r="D522" s="39"/>
      <c r="E522" s="113"/>
      <c r="F522" s="75"/>
      <c r="G522" s="75"/>
      <c r="H522" s="75"/>
      <c r="I522" s="39"/>
      <c r="J522" s="39"/>
      <c r="K522" s="39"/>
      <c r="L522" s="39"/>
      <c r="R522" s="39"/>
      <c r="S522" s="39"/>
      <c r="T522" s="39"/>
      <c r="V522" s="39"/>
      <c r="X522" s="39"/>
      <c r="Z522" s="39"/>
      <c r="AB522" s="39"/>
      <c r="AC522" s="39"/>
      <c r="AD522" s="39"/>
    </row>
    <row r="523" spans="2:30" s="21" customFormat="1">
      <c r="B523" s="39"/>
      <c r="C523" s="39"/>
      <c r="D523" s="39"/>
      <c r="E523" s="113"/>
      <c r="F523" s="75"/>
      <c r="G523" s="75"/>
      <c r="H523" s="75"/>
      <c r="I523" s="39"/>
      <c r="J523" s="39"/>
      <c r="K523" s="39"/>
      <c r="L523" s="39"/>
      <c r="R523" s="39"/>
      <c r="S523" s="39"/>
      <c r="T523" s="39"/>
      <c r="V523" s="39"/>
      <c r="X523" s="39"/>
      <c r="Z523" s="39"/>
      <c r="AB523" s="39"/>
      <c r="AC523" s="39"/>
      <c r="AD523" s="39"/>
    </row>
    <row r="524" spans="2:30" s="21" customFormat="1">
      <c r="B524" s="39"/>
      <c r="C524" s="39"/>
      <c r="D524" s="39"/>
      <c r="E524" s="113"/>
      <c r="F524" s="75"/>
      <c r="G524" s="75"/>
      <c r="H524" s="75"/>
      <c r="I524" s="39"/>
      <c r="J524" s="39"/>
      <c r="K524" s="39"/>
      <c r="L524" s="39"/>
      <c r="R524" s="39"/>
      <c r="S524" s="39"/>
      <c r="T524" s="39"/>
      <c r="V524" s="39"/>
      <c r="X524" s="39"/>
      <c r="Z524" s="39"/>
      <c r="AB524" s="39"/>
      <c r="AC524" s="39"/>
      <c r="AD524" s="39"/>
    </row>
    <row r="525" spans="2:30" s="21" customFormat="1">
      <c r="B525" s="39"/>
      <c r="C525" s="39"/>
      <c r="D525" s="39"/>
      <c r="E525" s="113"/>
      <c r="F525" s="75"/>
      <c r="G525" s="75"/>
      <c r="H525" s="75"/>
      <c r="I525" s="39"/>
      <c r="J525" s="39"/>
      <c r="K525" s="39"/>
      <c r="L525" s="39"/>
      <c r="R525" s="39"/>
      <c r="S525" s="39"/>
      <c r="T525" s="39"/>
      <c r="V525" s="39"/>
      <c r="X525" s="39"/>
      <c r="Z525" s="39"/>
      <c r="AB525" s="39"/>
      <c r="AC525" s="39"/>
      <c r="AD525" s="39"/>
    </row>
    <row r="526" spans="2:30" s="21" customFormat="1">
      <c r="B526" s="39"/>
      <c r="C526" s="39"/>
      <c r="D526" s="39"/>
      <c r="E526" s="113"/>
      <c r="F526" s="75"/>
      <c r="G526" s="75"/>
      <c r="H526" s="75"/>
      <c r="I526" s="39"/>
      <c r="J526" s="39"/>
      <c r="K526" s="39"/>
      <c r="L526" s="39"/>
      <c r="R526" s="39"/>
      <c r="S526" s="39"/>
      <c r="T526" s="39"/>
      <c r="V526" s="39"/>
      <c r="X526" s="39"/>
      <c r="Z526" s="39"/>
      <c r="AB526" s="39"/>
      <c r="AC526" s="39"/>
      <c r="AD526" s="39"/>
    </row>
    <row r="527" spans="2:30" s="21" customFormat="1">
      <c r="B527" s="39"/>
      <c r="C527" s="39"/>
      <c r="D527" s="39"/>
      <c r="E527" s="113"/>
      <c r="F527" s="75"/>
      <c r="G527" s="75"/>
      <c r="H527" s="75"/>
      <c r="I527" s="39"/>
      <c r="J527" s="39"/>
      <c r="K527" s="39"/>
      <c r="L527" s="39"/>
      <c r="R527" s="39"/>
      <c r="S527" s="39"/>
      <c r="T527" s="39"/>
      <c r="V527" s="39"/>
      <c r="X527" s="39"/>
      <c r="Z527" s="39"/>
      <c r="AB527" s="39"/>
      <c r="AC527" s="39"/>
      <c r="AD527" s="39"/>
    </row>
    <row r="528" spans="2:30" s="21" customFormat="1">
      <c r="B528" s="39"/>
      <c r="C528" s="39"/>
      <c r="D528" s="39"/>
      <c r="E528" s="113"/>
      <c r="F528" s="75"/>
      <c r="G528" s="75"/>
      <c r="H528" s="75"/>
      <c r="I528" s="39"/>
      <c r="J528" s="39"/>
      <c r="K528" s="39"/>
      <c r="L528" s="39"/>
      <c r="R528" s="39"/>
      <c r="S528" s="39"/>
      <c r="T528" s="39"/>
      <c r="V528" s="39"/>
      <c r="X528" s="39"/>
      <c r="Z528" s="39"/>
      <c r="AB528" s="39"/>
      <c r="AC528" s="39"/>
      <c r="AD528" s="39"/>
    </row>
    <row r="529" spans="2:30" s="21" customFormat="1">
      <c r="B529" s="39"/>
      <c r="C529" s="39"/>
      <c r="D529" s="39"/>
      <c r="E529" s="113"/>
      <c r="F529" s="75"/>
      <c r="G529" s="75"/>
      <c r="H529" s="75"/>
      <c r="I529" s="39"/>
      <c r="J529" s="39"/>
      <c r="K529" s="39"/>
      <c r="L529" s="39"/>
      <c r="R529" s="39"/>
      <c r="S529" s="39"/>
      <c r="T529" s="39"/>
      <c r="V529" s="39"/>
      <c r="X529" s="39"/>
      <c r="Z529" s="39"/>
      <c r="AB529" s="39"/>
      <c r="AC529" s="39"/>
      <c r="AD529" s="39"/>
    </row>
    <row r="530" spans="2:30" s="21" customFormat="1">
      <c r="B530" s="39"/>
      <c r="C530" s="39"/>
      <c r="D530" s="39"/>
      <c r="E530" s="113"/>
      <c r="F530" s="75"/>
      <c r="G530" s="75"/>
      <c r="H530" s="75"/>
      <c r="I530" s="39"/>
      <c r="J530" s="39"/>
      <c r="K530" s="39"/>
      <c r="L530" s="39"/>
      <c r="R530" s="39"/>
      <c r="S530" s="39"/>
      <c r="T530" s="39"/>
      <c r="V530" s="39"/>
      <c r="X530" s="39"/>
      <c r="Z530" s="39"/>
      <c r="AB530" s="39"/>
      <c r="AC530" s="39"/>
      <c r="AD530" s="39"/>
    </row>
    <row r="531" spans="2:30" s="21" customFormat="1">
      <c r="B531" s="39"/>
      <c r="C531" s="39"/>
      <c r="D531" s="39"/>
      <c r="E531" s="113"/>
      <c r="F531" s="75"/>
      <c r="G531" s="75"/>
      <c r="H531" s="75"/>
      <c r="I531" s="39"/>
      <c r="J531" s="39"/>
      <c r="K531" s="39"/>
      <c r="L531" s="39"/>
      <c r="R531" s="39"/>
      <c r="S531" s="39"/>
      <c r="T531" s="39"/>
      <c r="V531" s="39"/>
      <c r="X531" s="39"/>
      <c r="Z531" s="39"/>
      <c r="AB531" s="39"/>
      <c r="AC531" s="39"/>
      <c r="AD531" s="39"/>
    </row>
    <row r="532" spans="2:30" s="21" customFormat="1">
      <c r="B532" s="39"/>
      <c r="C532" s="39"/>
      <c r="D532" s="39"/>
      <c r="E532" s="113"/>
      <c r="F532" s="75"/>
      <c r="G532" s="75"/>
      <c r="H532" s="75"/>
      <c r="I532" s="39"/>
      <c r="J532" s="39"/>
      <c r="K532" s="39"/>
      <c r="L532" s="39"/>
      <c r="R532" s="39"/>
      <c r="S532" s="39"/>
      <c r="T532" s="39"/>
      <c r="V532" s="39"/>
      <c r="X532" s="39"/>
      <c r="Z532" s="39"/>
      <c r="AB532" s="39"/>
      <c r="AC532" s="39"/>
      <c r="AD532" s="39"/>
    </row>
    <row r="533" spans="2:30" s="21" customFormat="1">
      <c r="B533" s="39"/>
      <c r="C533" s="39"/>
      <c r="D533" s="39"/>
      <c r="E533" s="113"/>
      <c r="F533" s="75"/>
      <c r="G533" s="75"/>
      <c r="H533" s="75"/>
      <c r="I533" s="39"/>
      <c r="J533" s="39"/>
      <c r="K533" s="39"/>
      <c r="L533" s="39"/>
      <c r="R533" s="39"/>
      <c r="S533" s="39"/>
      <c r="T533" s="39"/>
      <c r="V533" s="39"/>
      <c r="X533" s="39"/>
      <c r="Z533" s="39"/>
      <c r="AB533" s="39"/>
      <c r="AC533" s="39"/>
      <c r="AD533" s="39"/>
    </row>
    <row r="534" spans="2:30" s="21" customFormat="1">
      <c r="B534" s="39"/>
      <c r="C534" s="39"/>
      <c r="D534" s="39"/>
      <c r="E534" s="113"/>
      <c r="F534" s="75"/>
      <c r="G534" s="75"/>
      <c r="H534" s="75"/>
      <c r="I534" s="39"/>
      <c r="J534" s="39"/>
      <c r="K534" s="39"/>
      <c r="L534" s="39"/>
      <c r="R534" s="39"/>
      <c r="S534" s="39"/>
      <c r="T534" s="39"/>
      <c r="V534" s="39"/>
      <c r="X534" s="39"/>
      <c r="Z534" s="39"/>
      <c r="AB534" s="39"/>
      <c r="AC534" s="39"/>
      <c r="AD534" s="39"/>
    </row>
    <row r="535" spans="2:30" s="21" customFormat="1">
      <c r="B535" s="39"/>
      <c r="C535" s="39"/>
      <c r="D535" s="39"/>
      <c r="E535" s="113"/>
      <c r="F535" s="75"/>
      <c r="G535" s="75"/>
      <c r="H535" s="75"/>
      <c r="I535" s="39"/>
      <c r="J535" s="39"/>
      <c r="K535" s="39"/>
      <c r="L535" s="39"/>
      <c r="R535" s="39"/>
      <c r="S535" s="39"/>
      <c r="T535" s="39"/>
      <c r="V535" s="39"/>
      <c r="X535" s="39"/>
      <c r="Z535" s="39"/>
      <c r="AB535" s="39"/>
      <c r="AC535" s="39"/>
      <c r="AD535" s="39"/>
    </row>
    <row r="536" spans="2:30" s="21" customFormat="1">
      <c r="B536" s="39"/>
      <c r="C536" s="39"/>
      <c r="D536" s="39"/>
      <c r="E536" s="113"/>
      <c r="F536" s="75"/>
      <c r="G536" s="75"/>
      <c r="H536" s="75"/>
      <c r="I536" s="39"/>
      <c r="J536" s="39"/>
      <c r="K536" s="39"/>
      <c r="L536" s="39"/>
      <c r="R536" s="39"/>
      <c r="S536" s="39"/>
      <c r="T536" s="39"/>
      <c r="V536" s="39"/>
      <c r="X536" s="39"/>
      <c r="Z536" s="39"/>
      <c r="AB536" s="39"/>
      <c r="AC536" s="39"/>
      <c r="AD536" s="39"/>
    </row>
    <row r="537" spans="2:30" s="21" customFormat="1">
      <c r="B537" s="39"/>
      <c r="C537" s="39"/>
      <c r="D537" s="39"/>
      <c r="E537" s="113"/>
      <c r="F537" s="75"/>
      <c r="G537" s="75"/>
      <c r="H537" s="75"/>
      <c r="I537" s="39"/>
      <c r="J537" s="39"/>
      <c r="K537" s="39"/>
      <c r="L537" s="39"/>
      <c r="R537" s="39"/>
      <c r="S537" s="39"/>
      <c r="T537" s="39"/>
      <c r="V537" s="39"/>
      <c r="X537" s="39"/>
      <c r="Z537" s="39"/>
      <c r="AB537" s="39"/>
      <c r="AC537" s="39"/>
      <c r="AD537" s="39"/>
    </row>
    <row r="538" spans="2:30" s="21" customFormat="1">
      <c r="B538" s="39"/>
      <c r="C538" s="39"/>
      <c r="D538" s="39"/>
      <c r="E538" s="113"/>
      <c r="F538" s="75"/>
      <c r="G538" s="75"/>
      <c r="H538" s="75"/>
      <c r="I538" s="39"/>
      <c r="J538" s="39"/>
      <c r="K538" s="39"/>
      <c r="L538" s="39"/>
      <c r="R538" s="39"/>
      <c r="S538" s="39"/>
      <c r="T538" s="39"/>
      <c r="V538" s="39"/>
      <c r="X538" s="39"/>
      <c r="Z538" s="39"/>
      <c r="AB538" s="39"/>
      <c r="AC538" s="39"/>
      <c r="AD538" s="39"/>
    </row>
    <row r="539" spans="2:30" s="21" customFormat="1">
      <c r="B539" s="39"/>
      <c r="C539" s="39"/>
      <c r="D539" s="39"/>
      <c r="E539" s="113"/>
      <c r="F539" s="75"/>
      <c r="G539" s="75"/>
      <c r="H539" s="75"/>
      <c r="I539" s="39"/>
      <c r="J539" s="39"/>
      <c r="K539" s="39"/>
      <c r="L539" s="39"/>
      <c r="R539" s="39"/>
      <c r="S539" s="39"/>
      <c r="T539" s="39"/>
      <c r="V539" s="39"/>
      <c r="X539" s="39"/>
      <c r="Z539" s="39"/>
      <c r="AB539" s="39"/>
      <c r="AC539" s="39"/>
      <c r="AD539" s="39"/>
    </row>
    <row r="540" spans="2:30" s="21" customFormat="1">
      <c r="B540" s="39"/>
      <c r="C540" s="39"/>
      <c r="D540" s="39"/>
      <c r="E540" s="113"/>
      <c r="F540" s="75"/>
      <c r="G540" s="75"/>
      <c r="H540" s="75"/>
      <c r="I540" s="39"/>
      <c r="J540" s="39"/>
      <c r="K540" s="39"/>
      <c r="L540" s="39"/>
      <c r="R540" s="39"/>
      <c r="S540" s="39"/>
      <c r="T540" s="39"/>
      <c r="V540" s="39"/>
      <c r="X540" s="39"/>
      <c r="Z540" s="39"/>
      <c r="AB540" s="39"/>
      <c r="AC540" s="39"/>
      <c r="AD540" s="39"/>
    </row>
    <row r="541" spans="2:30" s="21" customFormat="1">
      <c r="B541" s="39"/>
      <c r="C541" s="39"/>
      <c r="D541" s="39"/>
      <c r="E541" s="113"/>
      <c r="F541" s="75"/>
      <c r="G541" s="75"/>
      <c r="H541" s="75"/>
      <c r="I541" s="39"/>
      <c r="J541" s="39"/>
      <c r="K541" s="39"/>
      <c r="L541" s="39"/>
      <c r="R541" s="39"/>
      <c r="S541" s="39"/>
      <c r="T541" s="39"/>
      <c r="V541" s="39"/>
      <c r="X541" s="39"/>
      <c r="Z541" s="39"/>
      <c r="AB541" s="39"/>
      <c r="AC541" s="39"/>
      <c r="AD541" s="39"/>
    </row>
    <row r="542" spans="2:30" s="21" customFormat="1">
      <c r="B542" s="39"/>
      <c r="C542" s="39"/>
      <c r="D542" s="39"/>
      <c r="E542" s="113"/>
      <c r="F542" s="75"/>
      <c r="G542" s="75"/>
      <c r="H542" s="75"/>
      <c r="I542" s="39"/>
      <c r="J542" s="39"/>
      <c r="K542" s="39"/>
      <c r="L542" s="39"/>
      <c r="R542" s="39"/>
      <c r="S542" s="39"/>
      <c r="T542" s="39"/>
      <c r="V542" s="39"/>
      <c r="X542" s="39"/>
      <c r="Z542" s="39"/>
      <c r="AB542" s="39"/>
      <c r="AC542" s="39"/>
      <c r="AD542" s="39"/>
    </row>
    <row r="543" spans="2:30" s="21" customFormat="1">
      <c r="B543" s="39"/>
      <c r="C543" s="39"/>
      <c r="D543" s="39"/>
      <c r="E543" s="113"/>
      <c r="F543" s="75"/>
      <c r="G543" s="75"/>
      <c r="H543" s="75"/>
      <c r="I543" s="39"/>
      <c r="J543" s="39"/>
      <c r="K543" s="39"/>
      <c r="L543" s="39"/>
      <c r="R543" s="39"/>
      <c r="S543" s="39"/>
      <c r="T543" s="39"/>
      <c r="V543" s="39"/>
      <c r="X543" s="39"/>
      <c r="Z543" s="39"/>
      <c r="AB543" s="39"/>
      <c r="AC543" s="39"/>
      <c r="AD543" s="39"/>
    </row>
    <row r="544" spans="2:30" s="21" customFormat="1">
      <c r="B544" s="39"/>
      <c r="C544" s="39"/>
      <c r="D544" s="39"/>
      <c r="E544" s="113"/>
      <c r="F544" s="75"/>
      <c r="G544" s="75"/>
      <c r="H544" s="75"/>
      <c r="I544" s="39"/>
      <c r="J544" s="39"/>
      <c r="K544" s="39"/>
      <c r="L544" s="39"/>
      <c r="R544" s="39"/>
      <c r="S544" s="39"/>
      <c r="T544" s="39"/>
      <c r="V544" s="39"/>
      <c r="X544" s="39"/>
      <c r="Z544" s="39"/>
      <c r="AB544" s="39"/>
      <c r="AC544" s="39"/>
      <c r="AD544" s="39"/>
    </row>
    <row r="545" spans="2:30" s="21" customFormat="1">
      <c r="B545" s="39"/>
      <c r="C545" s="39"/>
      <c r="D545" s="39"/>
      <c r="E545" s="113"/>
      <c r="F545" s="75"/>
      <c r="G545" s="75"/>
      <c r="H545" s="75"/>
      <c r="I545" s="39"/>
      <c r="J545" s="39"/>
      <c r="K545" s="39"/>
      <c r="L545" s="39"/>
      <c r="R545" s="39"/>
      <c r="S545" s="39"/>
      <c r="T545" s="39"/>
      <c r="V545" s="39"/>
      <c r="X545" s="39"/>
      <c r="Z545" s="39"/>
      <c r="AB545" s="39"/>
      <c r="AC545" s="39"/>
      <c r="AD545" s="39"/>
    </row>
    <row r="546" spans="2:30" s="21" customFormat="1">
      <c r="B546" s="39"/>
      <c r="C546" s="39"/>
      <c r="D546" s="39"/>
      <c r="E546" s="113"/>
      <c r="F546" s="75"/>
      <c r="G546" s="75"/>
      <c r="H546" s="75"/>
      <c r="I546" s="39"/>
      <c r="J546" s="39"/>
      <c r="K546" s="39"/>
      <c r="L546" s="39"/>
      <c r="R546" s="39"/>
      <c r="S546" s="39"/>
      <c r="T546" s="39"/>
      <c r="V546" s="39"/>
      <c r="X546" s="39"/>
      <c r="Z546" s="39"/>
      <c r="AB546" s="39"/>
      <c r="AC546" s="39"/>
      <c r="AD546" s="39"/>
    </row>
    <row r="547" spans="2:30" s="21" customFormat="1">
      <c r="B547" s="39"/>
      <c r="C547" s="39"/>
      <c r="D547" s="39"/>
      <c r="E547" s="113"/>
      <c r="F547" s="75"/>
      <c r="G547" s="75"/>
      <c r="H547" s="75"/>
      <c r="I547" s="39"/>
      <c r="J547" s="39"/>
      <c r="K547" s="39"/>
      <c r="L547" s="39"/>
      <c r="R547" s="39"/>
      <c r="S547" s="39"/>
      <c r="T547" s="39"/>
      <c r="V547" s="39"/>
      <c r="X547" s="39"/>
      <c r="Z547" s="39"/>
      <c r="AB547" s="39"/>
      <c r="AC547" s="39"/>
      <c r="AD547" s="39"/>
    </row>
    <row r="548" spans="2:30" s="21" customFormat="1">
      <c r="B548" s="39"/>
      <c r="C548" s="39"/>
      <c r="D548" s="39"/>
      <c r="E548" s="113"/>
      <c r="F548" s="75"/>
      <c r="G548" s="75"/>
      <c r="H548" s="75"/>
      <c r="I548" s="39"/>
      <c r="J548" s="39"/>
      <c r="K548" s="39"/>
      <c r="L548" s="39"/>
      <c r="R548" s="39"/>
      <c r="S548" s="39"/>
      <c r="T548" s="39"/>
      <c r="V548" s="39"/>
      <c r="X548" s="39"/>
      <c r="Z548" s="39"/>
      <c r="AB548" s="39"/>
      <c r="AC548" s="39"/>
      <c r="AD548" s="39"/>
    </row>
    <row r="549" spans="2:30" s="21" customFormat="1">
      <c r="B549" s="39"/>
      <c r="C549" s="39"/>
      <c r="D549" s="39"/>
      <c r="E549" s="113"/>
      <c r="F549" s="75"/>
      <c r="G549" s="75"/>
      <c r="H549" s="75"/>
      <c r="I549" s="39"/>
      <c r="J549" s="39"/>
      <c r="K549" s="39"/>
      <c r="L549" s="39"/>
      <c r="R549" s="39"/>
      <c r="S549" s="39"/>
      <c r="T549" s="39"/>
      <c r="V549" s="39"/>
      <c r="X549" s="39"/>
      <c r="Z549" s="39"/>
      <c r="AB549" s="39"/>
      <c r="AC549" s="39"/>
      <c r="AD549" s="39"/>
    </row>
  </sheetData>
  <autoFilter ref="A2:AH52" xr:uid="{00000000-0009-0000-0000-00000C000000}"/>
  <phoneticPr fontId="1"/>
  <dataValidations count="1">
    <dataValidation type="list" allowBlank="1" showInputMessage="1" showErrorMessage="1" sqref="AC3:AC52 W3:W52 Y3:Y52 AA3:AA52 U3:U52 N3:Q52" xr:uid="{A48074BA-C550-4AC3-9278-857357DC1D9D}">
      <formula1>"○"</formula1>
    </dataValidation>
  </dataValidations>
  <hyperlinks>
    <hyperlink ref="J18" r:id="rId1" xr:uid="{3120764C-C6BB-4D71-9D00-255180728086}"/>
    <hyperlink ref="J5" r:id="rId2" xr:uid="{784ED212-661F-425D-BB88-39820BD255D9}"/>
    <hyperlink ref="J52" r:id="rId3" display="https://chiba.businessclinic.tokyo/" xr:uid="{EF493A38-D6E9-4466-AAB0-0FA3032EE226}"/>
    <hyperlink ref="J37" r:id="rId4" xr:uid="{98C06B65-8518-46D7-970D-B80440EE4D61}"/>
    <hyperlink ref="J38" r:id="rId5" xr:uid="{40FE1DDF-C6A1-46F7-94BC-1BEB5B1297DF}"/>
    <hyperlink ref="J39" r:id="rId6" xr:uid="{A7A4E17C-5D97-4EB8-8C91-4E8FD737FF59}"/>
    <hyperlink ref="J19" r:id="rId7" xr:uid="{A705CB5A-BD2A-4C51-9742-2488835C1DED}"/>
  </hyperlinks>
  <pageMargins left="0.70866141732283472" right="0.70866141732283472" top="0.74803149606299213" bottom="0.74803149606299213" header="0.31496062992125984" footer="0.31496062992125984"/>
  <pageSetup paperSize="8" scale="32" fitToHeight="0" orientation="landscape" r:id="rId8"/>
  <rowBreaks count="3" manualBreakCount="3">
    <brk id="8" max="31" man="1"/>
    <brk id="13" max="31" man="1"/>
    <brk id="18" max="31"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E0C4CF-1DB4-448D-8C3F-DD3A93095B59}">
  <sheetPr>
    <pageSetUpPr fitToPage="1"/>
  </sheetPr>
  <dimension ref="A1:AW604"/>
  <sheetViews>
    <sheetView showGridLines="0" zoomScale="70" zoomScaleNormal="70" zoomScaleSheetLayoutView="100" workbookViewId="0">
      <pane xSplit="3" ySplit="2" topLeftCell="L201" activePane="bottomRight" state="frozen"/>
      <selection pane="topRight" activeCell="B2" sqref="B2"/>
      <selection pane="bottomLeft" activeCell="B2" sqref="B2"/>
      <selection pane="bottomRight" activeCell="AE2" sqref="AE2"/>
    </sheetView>
  </sheetViews>
  <sheetFormatPr defaultColWidth="9" defaultRowHeight="18.75"/>
  <cols>
    <col min="1" max="1" width="10.75" style="114" customWidth="1"/>
    <col min="2" max="2" width="15.125" style="114" customWidth="1"/>
    <col min="3" max="3" width="52.125" style="114" customWidth="1"/>
    <col min="4" max="10" width="12.375" style="114" customWidth="1"/>
    <col min="11" max="11" width="49.375" style="194" customWidth="1"/>
    <col min="12" max="29" width="12.375" style="114" customWidth="1"/>
    <col min="30" max="30" width="18.375" style="114" customWidth="1"/>
    <col min="31" max="16384" width="9" style="114"/>
  </cols>
  <sheetData>
    <row r="1" spans="1:30" customFormat="1" ht="21.75" customHeight="1">
      <c r="A1" s="151" t="s">
        <v>56</v>
      </c>
      <c r="K1" s="11"/>
      <c r="R1" s="19"/>
    </row>
    <row r="2" spans="1:30" s="134" customFormat="1" ht="247.15" customHeight="1">
      <c r="A2" s="8" t="s">
        <v>57</v>
      </c>
      <c r="B2" s="8" t="s">
        <v>58</v>
      </c>
      <c r="C2" s="16" t="s">
        <v>59</v>
      </c>
      <c r="D2" s="8" t="s">
        <v>60</v>
      </c>
      <c r="E2" s="8" t="s">
        <v>61</v>
      </c>
      <c r="F2" s="8" t="s">
        <v>62</v>
      </c>
      <c r="G2" s="8" t="s">
        <v>63</v>
      </c>
      <c r="H2" s="8" t="s">
        <v>64</v>
      </c>
      <c r="I2" s="8" t="s">
        <v>65</v>
      </c>
      <c r="J2" s="8" t="s">
        <v>66</v>
      </c>
      <c r="K2" s="8" t="s">
        <v>67</v>
      </c>
      <c r="L2" s="8" t="s">
        <v>68</v>
      </c>
      <c r="M2" s="8" t="s">
        <v>69</v>
      </c>
      <c r="N2" s="8" t="s">
        <v>70</v>
      </c>
      <c r="O2" s="8" t="s">
        <v>71</v>
      </c>
      <c r="P2" s="8" t="s">
        <v>72</v>
      </c>
      <c r="Q2" s="8" t="s">
        <v>73</v>
      </c>
      <c r="R2" s="17" t="s">
        <v>74</v>
      </c>
      <c r="S2" s="8" t="s">
        <v>75</v>
      </c>
      <c r="T2" s="8" t="s">
        <v>76</v>
      </c>
      <c r="U2" s="8" t="s">
        <v>77</v>
      </c>
      <c r="V2" s="8" t="s">
        <v>78</v>
      </c>
      <c r="W2" s="8" t="s">
        <v>79</v>
      </c>
      <c r="X2" s="8" t="s">
        <v>78</v>
      </c>
      <c r="Y2" s="8" t="s">
        <v>80</v>
      </c>
      <c r="Z2" s="8" t="s">
        <v>78</v>
      </c>
      <c r="AA2" s="8" t="s">
        <v>81</v>
      </c>
      <c r="AB2" s="8" t="s">
        <v>78</v>
      </c>
      <c r="AC2" s="8" t="s">
        <v>82</v>
      </c>
      <c r="AD2" s="8" t="s">
        <v>78</v>
      </c>
    </row>
    <row r="3" spans="1:30" s="154" customFormat="1" ht="18" customHeight="1">
      <c r="A3" s="301" t="s">
        <v>5489</v>
      </c>
      <c r="B3" s="222" t="s">
        <v>716</v>
      </c>
      <c r="C3" s="301" t="s">
        <v>5490</v>
      </c>
      <c r="D3" s="301" t="s">
        <v>5491</v>
      </c>
      <c r="E3" s="301" t="s">
        <v>5492</v>
      </c>
      <c r="F3" s="301" t="s">
        <v>5493</v>
      </c>
      <c r="G3" s="301" t="s">
        <v>5494</v>
      </c>
      <c r="H3" s="301" t="s">
        <v>5495</v>
      </c>
      <c r="I3" s="301" t="s">
        <v>5496</v>
      </c>
      <c r="J3" s="301" t="s">
        <v>5497</v>
      </c>
      <c r="K3" s="302" t="s">
        <v>2746</v>
      </c>
      <c r="L3" s="301" t="s">
        <v>2894</v>
      </c>
      <c r="M3" s="301"/>
      <c r="N3" s="301"/>
      <c r="O3" s="301"/>
      <c r="P3" s="301"/>
      <c r="Q3" s="301"/>
      <c r="R3" s="301"/>
      <c r="S3" s="303" t="s">
        <v>5498</v>
      </c>
      <c r="T3" s="301"/>
      <c r="U3" s="301"/>
      <c r="V3" s="301"/>
      <c r="W3" s="301"/>
      <c r="X3" s="301"/>
      <c r="Y3" s="301"/>
      <c r="Z3" s="301"/>
      <c r="AA3" s="301"/>
      <c r="AB3" s="301"/>
      <c r="AC3" s="301"/>
      <c r="AD3" s="301"/>
    </row>
    <row r="4" spans="1:30" s="154" customFormat="1" ht="28.5">
      <c r="A4" s="301" t="s">
        <v>5489</v>
      </c>
      <c r="B4" s="222" t="s">
        <v>716</v>
      </c>
      <c r="C4" s="301" t="s">
        <v>5499</v>
      </c>
      <c r="D4" s="301" t="s">
        <v>5500</v>
      </c>
      <c r="E4" s="301" t="s">
        <v>5501</v>
      </c>
      <c r="F4" s="301" t="s">
        <v>5502</v>
      </c>
      <c r="G4" s="301" t="s">
        <v>5503</v>
      </c>
      <c r="H4" s="301" t="s">
        <v>5504</v>
      </c>
      <c r="I4" s="301" t="s">
        <v>5505</v>
      </c>
      <c r="J4" s="301" t="s">
        <v>5506</v>
      </c>
      <c r="K4" s="302" t="s">
        <v>5507</v>
      </c>
      <c r="L4" s="301" t="s">
        <v>5508</v>
      </c>
      <c r="M4" s="301"/>
      <c r="N4" s="301"/>
      <c r="O4" s="301"/>
      <c r="P4" s="301"/>
      <c r="Q4" s="301"/>
      <c r="R4" s="301" t="s">
        <v>223</v>
      </c>
      <c r="S4" s="303" t="s">
        <v>1028</v>
      </c>
      <c r="T4" s="301"/>
      <c r="U4" s="301" t="s">
        <v>95</v>
      </c>
      <c r="V4" s="301" t="s">
        <v>5509</v>
      </c>
      <c r="W4" s="301" t="s">
        <v>95</v>
      </c>
      <c r="X4" s="301" t="s">
        <v>5510</v>
      </c>
      <c r="Y4" s="301" t="s">
        <v>95</v>
      </c>
      <c r="Z4" s="301" t="s">
        <v>5511</v>
      </c>
      <c r="AA4" s="301" t="s">
        <v>95</v>
      </c>
      <c r="AB4" s="301" t="s">
        <v>5512</v>
      </c>
      <c r="AC4" s="301" t="s">
        <v>95</v>
      </c>
      <c r="AD4" s="301" t="s">
        <v>5513</v>
      </c>
    </row>
    <row r="5" spans="1:30" s="154" customFormat="1" ht="17.25" customHeight="1">
      <c r="A5" s="301" t="s">
        <v>5489</v>
      </c>
      <c r="B5" s="222" t="s">
        <v>5514</v>
      </c>
      <c r="C5" s="301" t="s">
        <v>5515</v>
      </c>
      <c r="D5" s="301" t="s">
        <v>5516</v>
      </c>
      <c r="E5" s="301" t="s">
        <v>5517</v>
      </c>
      <c r="F5" s="301" t="s">
        <v>5518</v>
      </c>
      <c r="G5" s="301" t="s">
        <v>5519</v>
      </c>
      <c r="H5" s="301" t="s">
        <v>5520</v>
      </c>
      <c r="I5" s="301" t="s">
        <v>5521</v>
      </c>
      <c r="J5" s="301" t="s">
        <v>5522</v>
      </c>
      <c r="K5" s="302" t="s">
        <v>2746</v>
      </c>
      <c r="L5" s="301" t="s">
        <v>422</v>
      </c>
      <c r="M5" s="301"/>
      <c r="N5" s="301"/>
      <c r="O5" s="301"/>
      <c r="P5" s="301"/>
      <c r="Q5" s="301"/>
      <c r="R5" s="301" t="s">
        <v>238</v>
      </c>
      <c r="S5" s="303" t="s">
        <v>5498</v>
      </c>
      <c r="T5" s="301"/>
      <c r="U5" s="301"/>
      <c r="V5" s="301" t="s">
        <v>5523</v>
      </c>
      <c r="W5" s="301"/>
      <c r="X5" s="301"/>
      <c r="Y5" s="301"/>
      <c r="Z5" s="301"/>
      <c r="AA5" s="301"/>
      <c r="AB5" s="301"/>
      <c r="AC5" s="301"/>
      <c r="AD5" s="301"/>
    </row>
    <row r="6" spans="1:30" s="154" customFormat="1" ht="17.25" customHeight="1">
      <c r="A6" s="301" t="s">
        <v>5489</v>
      </c>
      <c r="B6" s="222" t="s">
        <v>5514</v>
      </c>
      <c r="C6" s="301" t="s">
        <v>5524</v>
      </c>
      <c r="D6" s="301" t="s">
        <v>5525</v>
      </c>
      <c r="E6" s="301" t="s">
        <v>5526</v>
      </c>
      <c r="F6" s="301" t="s">
        <v>5527</v>
      </c>
      <c r="G6" s="301" t="s">
        <v>5528</v>
      </c>
      <c r="H6" s="301" t="s">
        <v>5529</v>
      </c>
      <c r="I6" s="301" t="s">
        <v>5530</v>
      </c>
      <c r="J6" s="301" t="s">
        <v>5531</v>
      </c>
      <c r="K6" s="302" t="s">
        <v>5532</v>
      </c>
      <c r="L6" s="301" t="s">
        <v>2894</v>
      </c>
      <c r="M6" s="301"/>
      <c r="N6" s="301"/>
      <c r="O6" s="301"/>
      <c r="P6" s="301"/>
      <c r="Q6" s="301"/>
      <c r="R6" s="304"/>
      <c r="S6" s="303" t="s">
        <v>5533</v>
      </c>
      <c r="T6" s="301"/>
      <c r="U6" s="301"/>
      <c r="V6" s="301"/>
      <c r="W6" s="301"/>
      <c r="X6" s="301"/>
      <c r="Y6" s="301"/>
      <c r="Z6" s="301"/>
      <c r="AA6" s="301"/>
      <c r="AB6" s="301"/>
      <c r="AC6" s="301"/>
      <c r="AD6" s="301"/>
    </row>
    <row r="7" spans="1:30" s="154" customFormat="1" ht="17.25" customHeight="1">
      <c r="A7" s="301" t="s">
        <v>5489</v>
      </c>
      <c r="B7" s="222" t="s">
        <v>5514</v>
      </c>
      <c r="C7" s="301" t="s">
        <v>5534</v>
      </c>
      <c r="D7" s="301" t="s">
        <v>5535</v>
      </c>
      <c r="E7" s="301" t="s">
        <v>5536</v>
      </c>
      <c r="F7" s="301" t="s">
        <v>5537</v>
      </c>
      <c r="G7" s="301" t="s">
        <v>5538</v>
      </c>
      <c r="H7" s="301" t="s">
        <v>5539</v>
      </c>
      <c r="I7" s="301" t="s">
        <v>5540</v>
      </c>
      <c r="J7" s="301" t="s">
        <v>5541</v>
      </c>
      <c r="K7" s="302" t="s">
        <v>2746</v>
      </c>
      <c r="L7" s="301" t="s">
        <v>422</v>
      </c>
      <c r="M7" s="301"/>
      <c r="N7" s="301"/>
      <c r="O7" s="301"/>
      <c r="P7" s="301"/>
      <c r="Q7" s="301"/>
      <c r="R7" s="304"/>
      <c r="S7" s="303" t="s">
        <v>5533</v>
      </c>
      <c r="T7" s="301"/>
      <c r="U7" s="301"/>
      <c r="V7" s="301"/>
      <c r="W7" s="301"/>
      <c r="X7" s="301"/>
      <c r="Y7" s="301"/>
      <c r="Z7" s="301"/>
      <c r="AA7" s="301"/>
      <c r="AB7" s="301"/>
      <c r="AC7" s="301"/>
      <c r="AD7" s="301"/>
    </row>
    <row r="8" spans="1:30" s="154" customFormat="1" ht="17.25" customHeight="1">
      <c r="A8" s="301" t="s">
        <v>5489</v>
      </c>
      <c r="B8" s="222" t="s">
        <v>5514</v>
      </c>
      <c r="C8" s="301" t="s">
        <v>5542</v>
      </c>
      <c r="D8" s="301" t="s">
        <v>5543</v>
      </c>
      <c r="E8" s="301" t="s">
        <v>5544</v>
      </c>
      <c r="F8" s="301" t="s">
        <v>5545</v>
      </c>
      <c r="G8" s="301" t="s">
        <v>5546</v>
      </c>
      <c r="H8" s="301" t="s">
        <v>5547</v>
      </c>
      <c r="I8" s="301" t="s">
        <v>5548</v>
      </c>
      <c r="J8" s="301" t="s">
        <v>5549</v>
      </c>
      <c r="K8" s="302" t="s">
        <v>2746</v>
      </c>
      <c r="L8" s="301" t="s">
        <v>422</v>
      </c>
      <c r="M8" s="301"/>
      <c r="N8" s="301"/>
      <c r="O8" s="301"/>
      <c r="P8" s="301"/>
      <c r="Q8" s="301"/>
      <c r="R8" s="304"/>
      <c r="S8" s="303" t="s">
        <v>5533</v>
      </c>
      <c r="T8" s="301"/>
      <c r="U8" s="301"/>
      <c r="V8" s="301"/>
      <c r="W8" s="301"/>
      <c r="X8" s="301"/>
      <c r="Y8" s="301"/>
      <c r="Z8" s="301"/>
      <c r="AA8" s="301"/>
      <c r="AB8" s="301"/>
      <c r="AC8" s="301"/>
      <c r="AD8" s="301"/>
    </row>
    <row r="9" spans="1:30" s="154" customFormat="1" ht="17.25" customHeight="1">
      <c r="A9" s="301" t="s">
        <v>5489</v>
      </c>
      <c r="B9" s="222" t="s">
        <v>5514</v>
      </c>
      <c r="C9" s="301" t="s">
        <v>5550</v>
      </c>
      <c r="D9" s="301" t="s">
        <v>5551</v>
      </c>
      <c r="E9" s="301" t="s">
        <v>5544</v>
      </c>
      <c r="F9" s="301" t="s">
        <v>5552</v>
      </c>
      <c r="G9" s="301" t="s">
        <v>5553</v>
      </c>
      <c r="H9" s="301" t="s">
        <v>5554</v>
      </c>
      <c r="I9" s="301" t="s">
        <v>5555</v>
      </c>
      <c r="J9" s="301" t="s">
        <v>5556</v>
      </c>
      <c r="K9" s="302" t="s">
        <v>5557</v>
      </c>
      <c r="L9" s="301"/>
      <c r="M9" s="301"/>
      <c r="N9" s="301"/>
      <c r="O9" s="301"/>
      <c r="P9" s="301"/>
      <c r="Q9" s="301"/>
      <c r="R9" s="301"/>
      <c r="S9" s="303" t="s">
        <v>5558</v>
      </c>
      <c r="T9" s="301"/>
      <c r="U9" s="301"/>
      <c r="V9" s="301"/>
      <c r="W9" s="301"/>
      <c r="X9" s="301"/>
      <c r="Y9" s="301"/>
      <c r="Z9" s="301"/>
      <c r="AA9" s="301"/>
      <c r="AB9" s="301"/>
      <c r="AC9" s="301"/>
      <c r="AD9" s="301"/>
    </row>
    <row r="10" spans="1:30" s="154" customFormat="1" ht="17.25" customHeight="1">
      <c r="A10" s="301" t="s">
        <v>5489</v>
      </c>
      <c r="B10" s="222" t="s">
        <v>5514</v>
      </c>
      <c r="C10" s="301" t="s">
        <v>5559</v>
      </c>
      <c r="D10" s="301" t="s">
        <v>5560</v>
      </c>
      <c r="E10" s="301" t="s">
        <v>5561</v>
      </c>
      <c r="F10" s="301" t="s">
        <v>5562</v>
      </c>
      <c r="G10" s="301" t="s">
        <v>5563</v>
      </c>
      <c r="H10" s="301" t="s">
        <v>5564</v>
      </c>
      <c r="I10" s="301" t="s">
        <v>5565</v>
      </c>
      <c r="J10" s="301" t="s">
        <v>5566</v>
      </c>
      <c r="K10" s="302" t="s">
        <v>5567</v>
      </c>
      <c r="L10" s="301"/>
      <c r="M10" s="301"/>
      <c r="N10" s="301"/>
      <c r="O10" s="301"/>
      <c r="P10" s="301"/>
      <c r="Q10" s="301"/>
      <c r="R10" s="301"/>
      <c r="S10" s="303" t="s">
        <v>5558</v>
      </c>
      <c r="T10" s="301"/>
      <c r="U10" s="301"/>
      <c r="V10" s="301"/>
      <c r="W10" s="301"/>
      <c r="X10" s="301"/>
      <c r="Y10" s="301"/>
      <c r="Z10" s="301"/>
      <c r="AA10" s="301"/>
      <c r="AB10" s="301"/>
      <c r="AC10" s="301"/>
      <c r="AD10" s="301"/>
    </row>
    <row r="11" spans="1:30" s="154" customFormat="1" ht="17.25" customHeight="1">
      <c r="A11" s="301" t="s">
        <v>5489</v>
      </c>
      <c r="B11" s="222" t="s">
        <v>5514</v>
      </c>
      <c r="C11" s="301" t="s">
        <v>5568</v>
      </c>
      <c r="D11" s="301" t="s">
        <v>5569</v>
      </c>
      <c r="E11" s="301" t="s">
        <v>5570</v>
      </c>
      <c r="F11" s="301" t="s">
        <v>5571</v>
      </c>
      <c r="G11" s="301" t="s">
        <v>5572</v>
      </c>
      <c r="H11" s="301" t="s">
        <v>5573</v>
      </c>
      <c r="I11" s="301" t="s">
        <v>5574</v>
      </c>
      <c r="J11" s="301" t="s">
        <v>5575</v>
      </c>
      <c r="K11" s="302" t="s">
        <v>5576</v>
      </c>
      <c r="L11" s="301" t="s">
        <v>422</v>
      </c>
      <c r="M11" s="301"/>
      <c r="N11" s="301"/>
      <c r="O11" s="301"/>
      <c r="P11" s="301"/>
      <c r="Q11" s="301"/>
      <c r="R11" s="301"/>
      <c r="S11" s="303" t="s">
        <v>5558</v>
      </c>
      <c r="T11" s="301"/>
      <c r="U11" s="301"/>
      <c r="V11" s="301"/>
      <c r="W11" s="301"/>
      <c r="X11" s="301"/>
      <c r="Y11" s="301"/>
      <c r="Z11" s="301"/>
      <c r="AA11" s="301"/>
      <c r="AB11" s="301"/>
      <c r="AC11" s="301"/>
      <c r="AD11" s="301"/>
    </row>
    <row r="12" spans="1:30" s="154" customFormat="1" ht="17.25" customHeight="1">
      <c r="A12" s="301" t="s">
        <v>5489</v>
      </c>
      <c r="B12" s="222" t="s">
        <v>5514</v>
      </c>
      <c r="C12" s="301" t="s">
        <v>5577</v>
      </c>
      <c r="D12" s="301" t="s">
        <v>5578</v>
      </c>
      <c r="E12" s="301" t="s">
        <v>5579</v>
      </c>
      <c r="F12" s="301" t="s">
        <v>5580</v>
      </c>
      <c r="G12" s="301" t="s">
        <v>5581</v>
      </c>
      <c r="H12" s="301" t="s">
        <v>5582</v>
      </c>
      <c r="I12" s="301" t="s">
        <v>5583</v>
      </c>
      <c r="J12" s="301" t="s">
        <v>5584</v>
      </c>
      <c r="K12" s="302" t="s">
        <v>2746</v>
      </c>
      <c r="L12" s="301" t="s">
        <v>422</v>
      </c>
      <c r="M12" s="301"/>
      <c r="N12" s="301"/>
      <c r="O12" s="301"/>
      <c r="P12" s="301"/>
      <c r="Q12" s="301"/>
      <c r="R12" s="301"/>
      <c r="S12" s="303" t="s">
        <v>5533</v>
      </c>
      <c r="T12" s="301"/>
      <c r="U12" s="301"/>
      <c r="V12" s="301"/>
      <c r="W12" s="301"/>
      <c r="X12" s="301"/>
      <c r="Y12" s="301"/>
      <c r="Z12" s="301"/>
      <c r="AA12" s="301"/>
      <c r="AB12" s="301"/>
      <c r="AC12" s="301"/>
      <c r="AD12" s="301"/>
    </row>
    <row r="13" spans="1:30" s="154" customFormat="1" ht="17.25" customHeight="1">
      <c r="A13" s="301" t="s">
        <v>5489</v>
      </c>
      <c r="B13" s="222" t="s">
        <v>5514</v>
      </c>
      <c r="C13" s="301" t="s">
        <v>5585</v>
      </c>
      <c r="D13" s="301" t="s">
        <v>5586</v>
      </c>
      <c r="E13" s="301" t="s">
        <v>5587</v>
      </c>
      <c r="F13" s="303" t="s">
        <v>5588</v>
      </c>
      <c r="G13" s="303" t="s">
        <v>5589</v>
      </c>
      <c r="H13" s="301" t="s">
        <v>5590</v>
      </c>
      <c r="I13" s="301" t="s">
        <v>5591</v>
      </c>
      <c r="J13" s="301" t="s">
        <v>5592</v>
      </c>
      <c r="K13" s="302" t="s">
        <v>5593</v>
      </c>
      <c r="L13" s="301" t="s">
        <v>5594</v>
      </c>
      <c r="M13" s="301"/>
      <c r="N13" s="301"/>
      <c r="O13" s="301"/>
      <c r="P13" s="301"/>
      <c r="Q13" s="301"/>
      <c r="R13" s="301" t="s">
        <v>223</v>
      </c>
      <c r="S13" s="303" t="s">
        <v>2360</v>
      </c>
      <c r="T13" s="301"/>
      <c r="U13" s="301"/>
      <c r="V13" s="301"/>
      <c r="W13" s="301"/>
      <c r="X13" s="301"/>
      <c r="Y13" s="301"/>
      <c r="Z13" s="301"/>
      <c r="AA13" s="301"/>
      <c r="AB13" s="301"/>
      <c r="AC13" s="301"/>
      <c r="AD13" s="301"/>
    </row>
    <row r="14" spans="1:30" s="154" customFormat="1" ht="17.25" customHeight="1">
      <c r="A14" s="301" t="s">
        <v>5489</v>
      </c>
      <c r="B14" s="222" t="s">
        <v>5514</v>
      </c>
      <c r="C14" s="301" t="s">
        <v>5595</v>
      </c>
      <c r="D14" s="301" t="s">
        <v>5596</v>
      </c>
      <c r="E14" s="301" t="s">
        <v>5597</v>
      </c>
      <c r="F14" s="301" t="s">
        <v>5598</v>
      </c>
      <c r="G14" s="301" t="s">
        <v>5599</v>
      </c>
      <c r="H14" s="301" t="s">
        <v>5600</v>
      </c>
      <c r="I14" s="301" t="s">
        <v>5601</v>
      </c>
      <c r="J14" s="301" t="s">
        <v>5602</v>
      </c>
      <c r="K14" s="302" t="s">
        <v>5603</v>
      </c>
      <c r="L14" s="301" t="s">
        <v>141</v>
      </c>
      <c r="M14" s="301"/>
      <c r="N14" s="301"/>
      <c r="O14" s="301"/>
      <c r="P14" s="301"/>
      <c r="Q14" s="301"/>
      <c r="R14" s="301"/>
      <c r="S14" s="303" t="s">
        <v>5558</v>
      </c>
      <c r="T14" s="301"/>
      <c r="U14" s="301"/>
      <c r="V14" s="301"/>
      <c r="W14" s="301"/>
      <c r="X14" s="301"/>
      <c r="Y14" s="301"/>
      <c r="Z14" s="301"/>
      <c r="AA14" s="301"/>
      <c r="AB14" s="301"/>
      <c r="AC14" s="301"/>
      <c r="AD14" s="301"/>
    </row>
    <row r="15" spans="1:30" s="154" customFormat="1" ht="17.25" customHeight="1">
      <c r="A15" s="301" t="s">
        <v>5489</v>
      </c>
      <c r="B15" s="222" t="s">
        <v>5514</v>
      </c>
      <c r="C15" s="301" t="s">
        <v>5604</v>
      </c>
      <c r="D15" s="301" t="s">
        <v>5605</v>
      </c>
      <c r="E15" s="301" t="s">
        <v>5606</v>
      </c>
      <c r="F15" s="301" t="s">
        <v>5607</v>
      </c>
      <c r="G15" s="301" t="s">
        <v>5608</v>
      </c>
      <c r="H15" s="301" t="s">
        <v>5609</v>
      </c>
      <c r="I15" s="301" t="s">
        <v>5610</v>
      </c>
      <c r="J15" s="301" t="s">
        <v>5611</v>
      </c>
      <c r="K15" s="302" t="s">
        <v>2746</v>
      </c>
      <c r="L15" s="301" t="s">
        <v>2894</v>
      </c>
      <c r="M15" s="301"/>
      <c r="N15" s="301"/>
      <c r="O15" s="301"/>
      <c r="P15" s="301"/>
      <c r="Q15" s="301"/>
      <c r="R15" s="301"/>
      <c r="S15" s="303" t="s">
        <v>5533</v>
      </c>
      <c r="T15" s="301"/>
      <c r="U15" s="301"/>
      <c r="V15" s="301"/>
      <c r="W15" s="301"/>
      <c r="X15" s="301"/>
      <c r="Y15" s="301"/>
      <c r="Z15" s="301"/>
      <c r="AA15" s="301"/>
      <c r="AB15" s="301"/>
      <c r="AC15" s="301"/>
      <c r="AD15" s="301"/>
    </row>
    <row r="16" spans="1:30" s="154" customFormat="1" ht="17.25" customHeight="1">
      <c r="A16" s="301" t="s">
        <v>5489</v>
      </c>
      <c r="B16" s="222" t="s">
        <v>5514</v>
      </c>
      <c r="C16" s="301" t="s">
        <v>5612</v>
      </c>
      <c r="D16" s="301" t="s">
        <v>5613</v>
      </c>
      <c r="E16" s="301" t="s">
        <v>5544</v>
      </c>
      <c r="F16" s="301" t="s">
        <v>5614</v>
      </c>
      <c r="G16" s="301" t="s">
        <v>5615</v>
      </c>
      <c r="H16" s="301" t="s">
        <v>5616</v>
      </c>
      <c r="I16" s="301" t="s">
        <v>5617</v>
      </c>
      <c r="J16" s="301" t="s">
        <v>5618</v>
      </c>
      <c r="K16" s="302" t="s">
        <v>5619</v>
      </c>
      <c r="L16" s="301" t="s">
        <v>422</v>
      </c>
      <c r="M16" s="301"/>
      <c r="N16" s="301"/>
      <c r="O16" s="301"/>
      <c r="P16" s="301"/>
      <c r="Q16" s="301"/>
      <c r="R16" s="301"/>
      <c r="S16" s="303" t="s">
        <v>5558</v>
      </c>
      <c r="T16" s="301"/>
      <c r="U16" s="301"/>
      <c r="V16" s="301"/>
      <c r="W16" s="301"/>
      <c r="X16" s="301"/>
      <c r="Y16" s="301"/>
      <c r="Z16" s="301"/>
      <c r="AA16" s="301"/>
      <c r="AB16" s="301"/>
      <c r="AC16" s="301"/>
      <c r="AD16" s="301"/>
    </row>
    <row r="17" spans="1:30" s="154" customFormat="1" ht="17.25" customHeight="1">
      <c r="A17" s="301" t="s">
        <v>5489</v>
      </c>
      <c r="B17" s="222" t="s">
        <v>5514</v>
      </c>
      <c r="C17" s="301" t="s">
        <v>5620</v>
      </c>
      <c r="D17" s="301" t="s">
        <v>5621</v>
      </c>
      <c r="E17" s="301" t="s">
        <v>5622</v>
      </c>
      <c r="F17" s="301" t="s">
        <v>5623</v>
      </c>
      <c r="G17" s="301" t="s">
        <v>5624</v>
      </c>
      <c r="H17" s="301" t="s">
        <v>5625</v>
      </c>
      <c r="I17" s="301" t="s">
        <v>5626</v>
      </c>
      <c r="J17" s="301" t="s">
        <v>5627</v>
      </c>
      <c r="K17" s="302" t="s">
        <v>5628</v>
      </c>
      <c r="L17" s="301"/>
      <c r="M17" s="301" t="s">
        <v>5629</v>
      </c>
      <c r="N17" s="301"/>
      <c r="O17" s="301"/>
      <c r="P17" s="301"/>
      <c r="Q17" s="301"/>
      <c r="R17" s="301" t="s">
        <v>238</v>
      </c>
      <c r="S17" s="303" t="s">
        <v>2475</v>
      </c>
      <c r="T17" s="301"/>
      <c r="U17" s="301"/>
      <c r="V17" s="301"/>
      <c r="W17" s="301"/>
      <c r="X17" s="301"/>
      <c r="Y17" s="301"/>
      <c r="Z17" s="301"/>
      <c r="AA17" s="301"/>
      <c r="AB17" s="301"/>
      <c r="AC17" s="301"/>
      <c r="AD17" s="301"/>
    </row>
    <row r="18" spans="1:30" s="154" customFormat="1" ht="17.25" customHeight="1">
      <c r="A18" s="301" t="s">
        <v>5489</v>
      </c>
      <c r="B18" s="222" t="s">
        <v>5514</v>
      </c>
      <c r="C18" s="301" t="s">
        <v>5630</v>
      </c>
      <c r="D18" s="301" t="s">
        <v>5631</v>
      </c>
      <c r="E18" s="301" t="s">
        <v>5632</v>
      </c>
      <c r="F18" s="301" t="s">
        <v>5633</v>
      </c>
      <c r="G18" s="301" t="s">
        <v>5634</v>
      </c>
      <c r="H18" s="301" t="s">
        <v>5635</v>
      </c>
      <c r="I18" s="301" t="s">
        <v>5636</v>
      </c>
      <c r="J18" s="301" t="s">
        <v>5637</v>
      </c>
      <c r="K18" s="302" t="s">
        <v>5593</v>
      </c>
      <c r="L18" s="301" t="s">
        <v>5638</v>
      </c>
      <c r="M18" s="301"/>
      <c r="N18" s="301"/>
      <c r="O18" s="301"/>
      <c r="P18" s="301"/>
      <c r="Q18" s="301"/>
      <c r="R18" s="301" t="s">
        <v>223</v>
      </c>
      <c r="S18" s="303" t="s">
        <v>2360</v>
      </c>
      <c r="T18" s="301"/>
      <c r="U18" s="301"/>
      <c r="V18" s="301"/>
      <c r="W18" s="301"/>
      <c r="X18" s="301"/>
      <c r="Y18" s="301"/>
      <c r="Z18" s="301"/>
      <c r="AA18" s="301"/>
      <c r="AB18" s="301"/>
      <c r="AC18" s="301"/>
      <c r="AD18" s="301"/>
    </row>
    <row r="19" spans="1:30" s="154" customFormat="1" ht="142.5">
      <c r="A19" s="301" t="s">
        <v>5489</v>
      </c>
      <c r="B19" s="222" t="s">
        <v>5514</v>
      </c>
      <c r="C19" s="301" t="s">
        <v>5639</v>
      </c>
      <c r="D19" s="302" t="s">
        <v>5640</v>
      </c>
      <c r="E19" s="302" t="s">
        <v>5544</v>
      </c>
      <c r="F19" s="301" t="s">
        <v>5641</v>
      </c>
      <c r="G19" s="301" t="s">
        <v>5642</v>
      </c>
      <c r="H19" s="301" t="s">
        <v>5643</v>
      </c>
      <c r="I19" s="301" t="s">
        <v>5644</v>
      </c>
      <c r="J19" s="301" t="s">
        <v>5645</v>
      </c>
      <c r="K19" s="302" t="s">
        <v>5646</v>
      </c>
      <c r="L19" s="302" t="s">
        <v>5647</v>
      </c>
      <c r="M19" s="302" t="s">
        <v>5648</v>
      </c>
      <c r="N19" s="302"/>
      <c r="O19" s="302"/>
      <c r="P19" s="302"/>
      <c r="Q19" s="302"/>
      <c r="R19" s="302"/>
      <c r="S19" s="305" t="s">
        <v>98</v>
      </c>
      <c r="T19" s="301" t="s">
        <v>5649</v>
      </c>
      <c r="U19" s="301" t="s">
        <v>95</v>
      </c>
      <c r="V19" s="302" t="s">
        <v>5650</v>
      </c>
      <c r="W19" s="301" t="s">
        <v>95</v>
      </c>
      <c r="X19" s="302" t="s">
        <v>5650</v>
      </c>
      <c r="Y19" s="301" t="s">
        <v>95</v>
      </c>
      <c r="Z19" s="302" t="s">
        <v>5650</v>
      </c>
      <c r="AA19" s="301" t="s">
        <v>95</v>
      </c>
      <c r="AB19" s="302" t="s">
        <v>5650</v>
      </c>
      <c r="AC19" s="301" t="s">
        <v>95</v>
      </c>
      <c r="AD19" s="302" t="s">
        <v>5651</v>
      </c>
    </row>
    <row r="20" spans="1:30" s="154" customFormat="1" ht="17.25" customHeight="1">
      <c r="A20" s="301" t="s">
        <v>5489</v>
      </c>
      <c r="B20" s="222" t="s">
        <v>5514</v>
      </c>
      <c r="C20" s="301" t="s">
        <v>5652</v>
      </c>
      <c r="D20" s="301" t="s">
        <v>5653</v>
      </c>
      <c r="E20" s="301" t="s">
        <v>5654</v>
      </c>
      <c r="F20" s="301" t="s">
        <v>5655</v>
      </c>
      <c r="G20" s="301" t="s">
        <v>5656</v>
      </c>
      <c r="H20" s="301" t="s">
        <v>5657</v>
      </c>
      <c r="I20" s="301" t="s">
        <v>5658</v>
      </c>
      <c r="J20" s="301" t="s">
        <v>5659</v>
      </c>
      <c r="K20" s="302" t="s">
        <v>2746</v>
      </c>
      <c r="L20" s="301" t="s">
        <v>422</v>
      </c>
      <c r="M20" s="301"/>
      <c r="N20" s="301"/>
      <c r="O20" s="301"/>
      <c r="P20" s="301"/>
      <c r="Q20" s="301"/>
      <c r="R20" s="301"/>
      <c r="S20" s="303" t="s">
        <v>5533</v>
      </c>
      <c r="T20" s="301"/>
      <c r="U20" s="301"/>
      <c r="V20" s="301"/>
      <c r="W20" s="301"/>
      <c r="X20" s="301"/>
      <c r="Y20" s="301"/>
      <c r="Z20" s="301"/>
      <c r="AA20" s="301"/>
      <c r="AB20" s="301"/>
      <c r="AC20" s="301"/>
      <c r="AD20" s="301"/>
    </row>
    <row r="21" spans="1:30" s="154" customFormat="1" ht="17.25" customHeight="1">
      <c r="A21" s="301" t="s">
        <v>5489</v>
      </c>
      <c r="B21" s="222" t="s">
        <v>5514</v>
      </c>
      <c r="C21" s="301" t="s">
        <v>5660</v>
      </c>
      <c r="D21" s="301" t="s">
        <v>5661</v>
      </c>
      <c r="E21" s="301" t="s">
        <v>5662</v>
      </c>
      <c r="F21" s="301" t="s">
        <v>5663</v>
      </c>
      <c r="G21" s="301" t="s">
        <v>5664</v>
      </c>
      <c r="H21" s="301" t="s">
        <v>5665</v>
      </c>
      <c r="I21" s="301" t="s">
        <v>5666</v>
      </c>
      <c r="J21" s="301" t="s">
        <v>5667</v>
      </c>
      <c r="K21" s="302" t="s">
        <v>2746</v>
      </c>
      <c r="L21" s="301"/>
      <c r="M21" s="301"/>
      <c r="N21" s="301"/>
      <c r="O21" s="301"/>
      <c r="P21" s="301"/>
      <c r="Q21" s="301"/>
      <c r="R21" s="301"/>
      <c r="S21" s="303" t="s">
        <v>5533</v>
      </c>
      <c r="T21" s="301"/>
      <c r="U21" s="301"/>
      <c r="V21" s="301"/>
      <c r="W21" s="301"/>
      <c r="X21" s="301"/>
      <c r="Y21" s="301"/>
      <c r="Z21" s="301"/>
      <c r="AA21" s="301"/>
      <c r="AB21" s="301"/>
      <c r="AC21" s="301"/>
      <c r="AD21" s="301"/>
    </row>
    <row r="22" spans="1:30" s="154" customFormat="1" ht="17.25" customHeight="1">
      <c r="A22" s="301" t="s">
        <v>5489</v>
      </c>
      <c r="B22" s="222" t="s">
        <v>5514</v>
      </c>
      <c r="C22" s="301" t="s">
        <v>5668</v>
      </c>
      <c r="D22" s="301" t="s">
        <v>5669</v>
      </c>
      <c r="E22" s="301" t="s">
        <v>5670</v>
      </c>
      <c r="F22" s="301" t="s">
        <v>5671</v>
      </c>
      <c r="G22" s="301" t="s">
        <v>5672</v>
      </c>
      <c r="H22" s="301" t="s">
        <v>5673</v>
      </c>
      <c r="I22" s="301" t="s">
        <v>5674</v>
      </c>
      <c r="J22" s="301" t="s">
        <v>5675</v>
      </c>
      <c r="K22" s="302" t="s">
        <v>5676</v>
      </c>
      <c r="L22" s="301"/>
      <c r="M22" s="301"/>
      <c r="N22" s="301"/>
      <c r="O22" s="301"/>
      <c r="P22" s="301"/>
      <c r="Q22" s="301"/>
      <c r="R22" s="301"/>
      <c r="S22" s="303" t="s">
        <v>5558</v>
      </c>
      <c r="T22" s="301"/>
      <c r="U22" s="301"/>
      <c r="V22" s="301"/>
      <c r="W22" s="301"/>
      <c r="X22" s="301"/>
      <c r="Y22" s="301"/>
      <c r="Z22" s="301"/>
      <c r="AA22" s="301"/>
      <c r="AB22" s="301"/>
      <c r="AC22" s="301"/>
      <c r="AD22" s="301"/>
    </row>
    <row r="23" spans="1:30" s="154" customFormat="1" ht="17.25" customHeight="1">
      <c r="A23" s="301" t="s">
        <v>5489</v>
      </c>
      <c r="B23" s="222" t="s">
        <v>5514</v>
      </c>
      <c r="C23" s="301" t="s">
        <v>5677</v>
      </c>
      <c r="D23" s="301" t="s">
        <v>5678</v>
      </c>
      <c r="E23" s="301" t="s">
        <v>5679</v>
      </c>
      <c r="F23" s="301" t="s">
        <v>5680</v>
      </c>
      <c r="G23" s="301" t="s">
        <v>5681</v>
      </c>
      <c r="H23" s="301" t="s">
        <v>5682</v>
      </c>
      <c r="I23" s="301" t="s">
        <v>5683</v>
      </c>
      <c r="J23" s="301" t="s">
        <v>5684</v>
      </c>
      <c r="K23" s="302" t="s">
        <v>2746</v>
      </c>
      <c r="L23" s="301" t="s">
        <v>422</v>
      </c>
      <c r="M23" s="301"/>
      <c r="N23" s="301"/>
      <c r="O23" s="301"/>
      <c r="P23" s="301"/>
      <c r="Q23" s="301"/>
      <c r="R23" s="301" t="s">
        <v>238</v>
      </c>
      <c r="S23" s="303" t="s">
        <v>5498</v>
      </c>
      <c r="T23" s="301"/>
      <c r="U23" s="301"/>
      <c r="V23" s="301"/>
      <c r="W23" s="301"/>
      <c r="X23" s="301"/>
      <c r="Y23" s="301"/>
      <c r="Z23" s="301"/>
      <c r="AA23" s="301"/>
      <c r="AB23" s="301"/>
      <c r="AC23" s="301"/>
      <c r="AD23" s="301"/>
    </row>
    <row r="24" spans="1:30" s="154" customFormat="1" ht="17.25" customHeight="1">
      <c r="A24" s="301" t="s">
        <v>5489</v>
      </c>
      <c r="B24" s="222" t="s">
        <v>5514</v>
      </c>
      <c r="C24" s="301" t="s">
        <v>5685</v>
      </c>
      <c r="D24" s="301" t="s">
        <v>5686</v>
      </c>
      <c r="E24" s="301" t="s">
        <v>5687</v>
      </c>
      <c r="F24" s="301" t="s">
        <v>5688</v>
      </c>
      <c r="G24" s="301" t="s">
        <v>5689</v>
      </c>
      <c r="H24" s="301" t="s">
        <v>5690</v>
      </c>
      <c r="I24" s="301" t="s">
        <v>5691</v>
      </c>
      <c r="J24" s="301" t="s">
        <v>5692</v>
      </c>
      <c r="K24" s="302" t="s">
        <v>5693</v>
      </c>
      <c r="L24" s="301" t="s">
        <v>5694</v>
      </c>
      <c r="M24" s="301"/>
      <c r="N24" s="301"/>
      <c r="O24" s="301"/>
      <c r="P24" s="301"/>
      <c r="Q24" s="301"/>
      <c r="R24" s="301" t="s">
        <v>238</v>
      </c>
      <c r="S24" s="303" t="s">
        <v>5695</v>
      </c>
      <c r="T24" s="301"/>
      <c r="U24" s="301" t="s">
        <v>96</v>
      </c>
      <c r="V24" s="301" t="s">
        <v>5696</v>
      </c>
      <c r="W24" s="301" t="s">
        <v>96</v>
      </c>
      <c r="X24" s="301" t="s">
        <v>5696</v>
      </c>
      <c r="Y24" s="301" t="s">
        <v>96</v>
      </c>
      <c r="Z24" s="301" t="s">
        <v>5696</v>
      </c>
      <c r="AA24" s="301"/>
      <c r="AB24" s="301"/>
      <c r="AC24" s="301"/>
      <c r="AD24" s="301"/>
    </row>
    <row r="25" spans="1:30" s="154" customFormat="1" ht="17.25" customHeight="1">
      <c r="A25" s="301" t="s">
        <v>5489</v>
      </c>
      <c r="B25" s="222" t="s">
        <v>5514</v>
      </c>
      <c r="C25" s="301" t="s">
        <v>5697</v>
      </c>
      <c r="D25" s="301" t="s">
        <v>5698</v>
      </c>
      <c r="E25" s="301" t="s">
        <v>5699</v>
      </c>
      <c r="F25" s="301" t="s">
        <v>5700</v>
      </c>
      <c r="G25" s="301" t="s">
        <v>5701</v>
      </c>
      <c r="H25" s="301" t="s">
        <v>5702</v>
      </c>
      <c r="I25" s="301" t="s">
        <v>5703</v>
      </c>
      <c r="J25" s="301" t="s">
        <v>5704</v>
      </c>
      <c r="K25" s="302" t="s">
        <v>2746</v>
      </c>
      <c r="L25" s="301" t="s">
        <v>2894</v>
      </c>
      <c r="M25" s="301"/>
      <c r="N25" s="301"/>
      <c r="O25" s="301"/>
      <c r="P25" s="301"/>
      <c r="Q25" s="301"/>
      <c r="R25" s="301" t="s">
        <v>238</v>
      </c>
      <c r="S25" s="303" t="s">
        <v>5498</v>
      </c>
      <c r="T25" s="301"/>
      <c r="U25" s="301"/>
      <c r="V25" s="301"/>
      <c r="W25" s="301"/>
      <c r="X25" s="301"/>
      <c r="Y25" s="301" t="s">
        <v>96</v>
      </c>
      <c r="Z25" s="301" t="s">
        <v>5705</v>
      </c>
      <c r="AA25" s="301" t="s">
        <v>96</v>
      </c>
      <c r="AB25" s="301"/>
      <c r="AC25" s="301" t="s">
        <v>95</v>
      </c>
      <c r="AD25" s="301"/>
    </row>
    <row r="26" spans="1:30" s="154" customFormat="1" ht="17.25" customHeight="1">
      <c r="A26" s="301" t="s">
        <v>5489</v>
      </c>
      <c r="B26" s="222" t="s">
        <v>5514</v>
      </c>
      <c r="C26" s="301" t="s">
        <v>5706</v>
      </c>
      <c r="D26" s="301" t="s">
        <v>5707</v>
      </c>
      <c r="E26" s="301" t="s">
        <v>5654</v>
      </c>
      <c r="F26" s="301" t="s">
        <v>5708</v>
      </c>
      <c r="G26" s="301" t="s">
        <v>5709</v>
      </c>
      <c r="H26" s="301" t="s">
        <v>5710</v>
      </c>
      <c r="I26" s="301" t="s">
        <v>5711</v>
      </c>
      <c r="J26" s="301" t="s">
        <v>5712</v>
      </c>
      <c r="K26" s="302" t="s">
        <v>5713</v>
      </c>
      <c r="L26" s="301" t="s">
        <v>422</v>
      </c>
      <c r="M26" s="301"/>
      <c r="N26" s="301"/>
      <c r="O26" s="301"/>
      <c r="P26" s="301"/>
      <c r="Q26" s="301"/>
      <c r="R26" s="301" t="s">
        <v>238</v>
      </c>
      <c r="S26" s="303" t="s">
        <v>5498</v>
      </c>
      <c r="T26" s="301"/>
      <c r="U26" s="301"/>
      <c r="V26" s="301" t="s">
        <v>5714</v>
      </c>
      <c r="W26" s="301"/>
      <c r="X26" s="301" t="s">
        <v>5715</v>
      </c>
      <c r="Y26" s="301"/>
      <c r="Z26" s="301" t="s">
        <v>5716</v>
      </c>
      <c r="AA26" s="301"/>
      <c r="AB26" s="301"/>
      <c r="AC26" s="301"/>
      <c r="AD26" s="301"/>
    </row>
    <row r="27" spans="1:30" s="154" customFormat="1" ht="17.25" customHeight="1">
      <c r="A27" s="301" t="s">
        <v>5489</v>
      </c>
      <c r="B27" s="222" t="s">
        <v>5514</v>
      </c>
      <c r="C27" s="301" t="s">
        <v>5717</v>
      </c>
      <c r="D27" s="301" t="s">
        <v>5718</v>
      </c>
      <c r="E27" s="301" t="s">
        <v>5654</v>
      </c>
      <c r="F27" s="301" t="s">
        <v>5719</v>
      </c>
      <c r="G27" s="301" t="s">
        <v>5720</v>
      </c>
      <c r="H27" s="301" t="s">
        <v>5721</v>
      </c>
      <c r="I27" s="301" t="s">
        <v>5722</v>
      </c>
      <c r="J27" s="301" t="s">
        <v>5723</v>
      </c>
      <c r="K27" s="302" t="s">
        <v>2746</v>
      </c>
      <c r="L27" s="301" t="s">
        <v>5724</v>
      </c>
      <c r="M27" s="301"/>
      <c r="N27" s="301"/>
      <c r="O27" s="301"/>
      <c r="P27" s="301"/>
      <c r="Q27" s="301"/>
      <c r="R27" s="301"/>
      <c r="S27" s="303" t="s">
        <v>5533</v>
      </c>
      <c r="T27" s="301"/>
      <c r="U27" s="301"/>
      <c r="V27" s="301"/>
      <c r="W27" s="301"/>
      <c r="X27" s="301"/>
      <c r="Y27" s="301"/>
      <c r="Z27" s="301"/>
      <c r="AA27" s="301"/>
      <c r="AB27" s="301"/>
      <c r="AC27" s="301"/>
      <c r="AD27" s="301"/>
    </row>
    <row r="28" spans="1:30" s="154" customFormat="1" ht="17.25" customHeight="1">
      <c r="A28" s="301" t="s">
        <v>5489</v>
      </c>
      <c r="B28" s="222" t="s">
        <v>5514</v>
      </c>
      <c r="C28" s="301" t="s">
        <v>5725</v>
      </c>
      <c r="D28" s="301" t="s">
        <v>5726</v>
      </c>
      <c r="E28" s="301" t="s">
        <v>5727</v>
      </c>
      <c r="F28" s="301" t="s">
        <v>5728</v>
      </c>
      <c r="G28" s="301" t="s">
        <v>5729</v>
      </c>
      <c r="H28" s="301" t="s">
        <v>5730</v>
      </c>
      <c r="I28" s="301" t="s">
        <v>5731</v>
      </c>
      <c r="J28" s="301" t="s">
        <v>5732</v>
      </c>
      <c r="K28" s="302" t="s">
        <v>5733</v>
      </c>
      <c r="L28" s="301" t="s">
        <v>2894</v>
      </c>
      <c r="M28" s="301"/>
      <c r="N28" s="301"/>
      <c r="O28" s="301"/>
      <c r="P28" s="301"/>
      <c r="Q28" s="301"/>
      <c r="R28" s="301"/>
      <c r="S28" s="303" t="s">
        <v>5558</v>
      </c>
      <c r="T28" s="301"/>
      <c r="U28" s="301"/>
      <c r="V28" s="301"/>
      <c r="W28" s="301"/>
      <c r="X28" s="301"/>
      <c r="Y28" s="301"/>
      <c r="Z28" s="301"/>
      <c r="AA28" s="301"/>
      <c r="AB28" s="301"/>
      <c r="AC28" s="301"/>
      <c r="AD28" s="301"/>
    </row>
    <row r="29" spans="1:30" s="154" customFormat="1" ht="17.25" customHeight="1">
      <c r="A29" s="301" t="s">
        <v>5489</v>
      </c>
      <c r="B29" s="222" t="s">
        <v>5514</v>
      </c>
      <c r="C29" s="301" t="s">
        <v>5734</v>
      </c>
      <c r="D29" s="301" t="s">
        <v>5735</v>
      </c>
      <c r="E29" s="301" t="s">
        <v>5736</v>
      </c>
      <c r="F29" s="301" t="s">
        <v>5737</v>
      </c>
      <c r="G29" s="301" t="s">
        <v>5738</v>
      </c>
      <c r="H29" s="301" t="s">
        <v>5739</v>
      </c>
      <c r="I29" s="301" t="s">
        <v>5740</v>
      </c>
      <c r="J29" s="301" t="s">
        <v>5741</v>
      </c>
      <c r="K29" s="302" t="s">
        <v>5742</v>
      </c>
      <c r="L29" s="301" t="s">
        <v>2894</v>
      </c>
      <c r="M29" s="301"/>
      <c r="N29" s="301"/>
      <c r="O29" s="301"/>
      <c r="P29" s="301"/>
      <c r="Q29" s="301"/>
      <c r="R29" s="301"/>
      <c r="S29" s="303" t="s">
        <v>5558</v>
      </c>
      <c r="T29" s="301"/>
      <c r="U29" s="301"/>
      <c r="V29" s="301"/>
      <c r="W29" s="301"/>
      <c r="X29" s="301"/>
      <c r="Y29" s="301"/>
      <c r="Z29" s="301"/>
      <c r="AA29" s="301"/>
      <c r="AB29" s="301"/>
      <c r="AC29" s="301"/>
      <c r="AD29" s="301"/>
    </row>
    <row r="30" spans="1:30" s="154" customFormat="1" ht="17.25" customHeight="1">
      <c r="A30" s="301" t="s">
        <v>5489</v>
      </c>
      <c r="B30" s="222" t="s">
        <v>5514</v>
      </c>
      <c r="C30" s="301" t="s">
        <v>5743</v>
      </c>
      <c r="D30" s="301" t="s">
        <v>5744</v>
      </c>
      <c r="E30" s="301" t="s">
        <v>5745</v>
      </c>
      <c r="F30" s="301" t="s">
        <v>5746</v>
      </c>
      <c r="G30" s="301" t="s">
        <v>5747</v>
      </c>
      <c r="H30" s="301" t="s">
        <v>5748</v>
      </c>
      <c r="I30" s="301" t="s">
        <v>5749</v>
      </c>
      <c r="J30" s="301" t="s">
        <v>5750</v>
      </c>
      <c r="K30" s="302" t="s">
        <v>5751</v>
      </c>
      <c r="L30" s="301"/>
      <c r="M30" s="301"/>
      <c r="N30" s="301"/>
      <c r="O30" s="301"/>
      <c r="P30" s="301"/>
      <c r="Q30" s="301"/>
      <c r="R30" s="301"/>
      <c r="S30" s="303" t="s">
        <v>5558</v>
      </c>
      <c r="T30" s="301"/>
      <c r="U30" s="301"/>
      <c r="V30" s="301"/>
      <c r="W30" s="301"/>
      <c r="X30" s="301"/>
      <c r="Y30" s="301"/>
      <c r="Z30" s="301"/>
      <c r="AA30" s="301"/>
      <c r="AB30" s="301"/>
      <c r="AC30" s="301"/>
      <c r="AD30" s="301"/>
    </row>
    <row r="31" spans="1:30" s="154" customFormat="1" ht="17.25" customHeight="1">
      <c r="A31" s="301" t="s">
        <v>5489</v>
      </c>
      <c r="B31" s="222" t="s">
        <v>5514</v>
      </c>
      <c r="C31" s="301" t="s">
        <v>5752</v>
      </c>
      <c r="D31" s="301" t="s">
        <v>5753</v>
      </c>
      <c r="E31" s="301" t="s">
        <v>5754</v>
      </c>
      <c r="F31" s="301" t="s">
        <v>5755</v>
      </c>
      <c r="G31" s="301" t="s">
        <v>5756</v>
      </c>
      <c r="H31" s="301" t="s">
        <v>5757</v>
      </c>
      <c r="I31" s="301" t="s">
        <v>5758</v>
      </c>
      <c r="J31" s="301"/>
      <c r="K31" s="302" t="s">
        <v>5593</v>
      </c>
      <c r="L31" s="301" t="s">
        <v>5759</v>
      </c>
      <c r="M31" s="301"/>
      <c r="N31" s="301" t="s">
        <v>95</v>
      </c>
      <c r="O31" s="301"/>
      <c r="P31" s="301"/>
      <c r="Q31" s="301"/>
      <c r="R31" s="301" t="s">
        <v>223</v>
      </c>
      <c r="S31" s="301" t="s">
        <v>2360</v>
      </c>
      <c r="T31" s="301"/>
      <c r="U31" s="301"/>
      <c r="V31" s="301" t="s">
        <v>5760</v>
      </c>
      <c r="W31" s="301" t="s">
        <v>95</v>
      </c>
      <c r="X31" s="301" t="s">
        <v>5761</v>
      </c>
      <c r="Y31" s="301" t="s">
        <v>95</v>
      </c>
      <c r="Z31" s="301" t="s">
        <v>3057</v>
      </c>
      <c r="AA31" s="301" t="s">
        <v>95</v>
      </c>
      <c r="AB31" s="301" t="s">
        <v>5762</v>
      </c>
      <c r="AC31" s="301"/>
      <c r="AD31" s="301"/>
    </row>
    <row r="32" spans="1:30" s="154" customFormat="1" ht="17.25" customHeight="1">
      <c r="A32" s="301" t="s">
        <v>5489</v>
      </c>
      <c r="B32" s="222" t="s">
        <v>5514</v>
      </c>
      <c r="C32" s="301" t="s">
        <v>5763</v>
      </c>
      <c r="D32" s="301" t="s">
        <v>5764</v>
      </c>
      <c r="E32" s="301" t="s">
        <v>5765</v>
      </c>
      <c r="F32" s="301" t="s">
        <v>5766</v>
      </c>
      <c r="G32" s="301" t="s">
        <v>5767</v>
      </c>
      <c r="H32" s="301" t="s">
        <v>5768</v>
      </c>
      <c r="I32" s="301" t="s">
        <v>5769</v>
      </c>
      <c r="J32" s="301" t="s">
        <v>5770</v>
      </c>
      <c r="K32" s="302" t="s">
        <v>5771</v>
      </c>
      <c r="L32" s="301"/>
      <c r="M32" s="301"/>
      <c r="N32" s="301"/>
      <c r="O32" s="301"/>
      <c r="P32" s="301"/>
      <c r="Q32" s="301"/>
      <c r="R32" s="301"/>
      <c r="S32" s="303" t="s">
        <v>5558</v>
      </c>
      <c r="T32" s="301"/>
      <c r="U32" s="301"/>
      <c r="V32" s="301"/>
      <c r="W32" s="301"/>
      <c r="X32" s="301"/>
      <c r="Y32" s="301"/>
      <c r="Z32" s="301"/>
      <c r="AA32" s="301"/>
      <c r="AB32" s="301"/>
      <c r="AC32" s="301"/>
      <c r="AD32" s="301"/>
    </row>
    <row r="33" spans="1:30" s="154" customFormat="1" ht="17.25" customHeight="1">
      <c r="A33" s="301" t="s">
        <v>5489</v>
      </c>
      <c r="B33" s="222" t="s">
        <v>5514</v>
      </c>
      <c r="C33" s="301" t="s">
        <v>5772</v>
      </c>
      <c r="D33" s="301" t="s">
        <v>5773</v>
      </c>
      <c r="E33" s="301" t="s">
        <v>5536</v>
      </c>
      <c r="F33" s="301" t="s">
        <v>5774</v>
      </c>
      <c r="G33" s="301" t="s">
        <v>5775</v>
      </c>
      <c r="H33" s="301" t="s">
        <v>5776</v>
      </c>
      <c r="I33" s="301" t="s">
        <v>5777</v>
      </c>
      <c r="J33" s="301" t="s">
        <v>5778</v>
      </c>
      <c r="K33" s="302" t="s">
        <v>5779</v>
      </c>
      <c r="L33" s="301" t="s">
        <v>422</v>
      </c>
      <c r="M33" s="301"/>
      <c r="N33" s="301"/>
      <c r="O33" s="301"/>
      <c r="P33" s="301"/>
      <c r="Q33" s="301"/>
      <c r="R33" s="301"/>
      <c r="S33" s="303" t="s">
        <v>5558</v>
      </c>
      <c r="T33" s="301"/>
      <c r="U33" s="301"/>
      <c r="V33" s="301"/>
      <c r="W33" s="301"/>
      <c r="X33" s="301"/>
      <c r="Y33" s="301"/>
      <c r="Z33" s="301"/>
      <c r="AA33" s="301"/>
      <c r="AB33" s="301"/>
      <c r="AC33" s="301"/>
      <c r="AD33" s="301"/>
    </row>
    <row r="34" spans="1:30" s="154" customFormat="1" ht="28.5">
      <c r="A34" s="301" t="s">
        <v>5489</v>
      </c>
      <c r="B34" s="222" t="s">
        <v>5514</v>
      </c>
      <c r="C34" s="301" t="s">
        <v>5780</v>
      </c>
      <c r="D34" s="301" t="s">
        <v>5781</v>
      </c>
      <c r="E34" s="301" t="s">
        <v>5782</v>
      </c>
      <c r="F34" s="301" t="s">
        <v>5783</v>
      </c>
      <c r="G34" s="301" t="s">
        <v>5784</v>
      </c>
      <c r="H34" s="301" t="s">
        <v>5785</v>
      </c>
      <c r="I34" s="301" t="s">
        <v>5786</v>
      </c>
      <c r="J34" s="301" t="s">
        <v>5787</v>
      </c>
      <c r="K34" s="302" t="s">
        <v>5788</v>
      </c>
      <c r="L34" s="301"/>
      <c r="M34" s="301"/>
      <c r="N34" s="301" t="s">
        <v>95</v>
      </c>
      <c r="O34" s="301"/>
      <c r="P34" s="301"/>
      <c r="Q34" s="301"/>
      <c r="R34" s="301"/>
      <c r="S34" s="303" t="s">
        <v>5558</v>
      </c>
      <c r="T34" s="301"/>
      <c r="U34" s="301"/>
      <c r="V34" s="301"/>
      <c r="W34" s="301"/>
      <c r="X34" s="301"/>
      <c r="Y34" s="301"/>
      <c r="Z34" s="301"/>
      <c r="AA34" s="301"/>
      <c r="AB34" s="301"/>
      <c r="AC34" s="301"/>
      <c r="AD34" s="301"/>
    </row>
    <row r="35" spans="1:30" s="154" customFormat="1" ht="17.25" customHeight="1">
      <c r="A35" s="301" t="s">
        <v>5489</v>
      </c>
      <c r="B35" s="222" t="s">
        <v>5514</v>
      </c>
      <c r="C35" s="301" t="s">
        <v>5789</v>
      </c>
      <c r="D35" s="301" t="s">
        <v>5790</v>
      </c>
      <c r="E35" s="301" t="s">
        <v>5501</v>
      </c>
      <c r="F35" s="301" t="s">
        <v>5791</v>
      </c>
      <c r="G35" s="301" t="s">
        <v>5792</v>
      </c>
      <c r="H35" s="301" t="s">
        <v>5793</v>
      </c>
      <c r="I35" s="301" t="s">
        <v>5794</v>
      </c>
      <c r="J35" s="301" t="s">
        <v>5795</v>
      </c>
      <c r="K35" s="302" t="s">
        <v>2746</v>
      </c>
      <c r="L35" s="301" t="s">
        <v>422</v>
      </c>
      <c r="M35" s="301"/>
      <c r="N35" s="301"/>
      <c r="O35" s="301"/>
      <c r="P35" s="301"/>
      <c r="Q35" s="301"/>
      <c r="R35" s="301"/>
      <c r="S35" s="303" t="s">
        <v>5533</v>
      </c>
      <c r="T35" s="301"/>
      <c r="U35" s="301"/>
      <c r="V35" s="301"/>
      <c r="W35" s="301"/>
      <c r="X35" s="301"/>
      <c r="Y35" s="301"/>
      <c r="Z35" s="301"/>
      <c r="AA35" s="301"/>
      <c r="AB35" s="301"/>
      <c r="AC35" s="301"/>
      <c r="AD35" s="301"/>
    </row>
    <row r="36" spans="1:30" s="154" customFormat="1" ht="17.25" customHeight="1">
      <c r="A36" s="301" t="s">
        <v>5489</v>
      </c>
      <c r="B36" s="222" t="s">
        <v>5514</v>
      </c>
      <c r="C36" s="301" t="s">
        <v>5796</v>
      </c>
      <c r="D36" s="301" t="s">
        <v>5797</v>
      </c>
      <c r="E36" s="301" t="s">
        <v>5798</v>
      </c>
      <c r="F36" s="301" t="s">
        <v>5799</v>
      </c>
      <c r="G36" s="301" t="s">
        <v>5800</v>
      </c>
      <c r="H36" s="301" t="s">
        <v>5801</v>
      </c>
      <c r="I36" s="301" t="s">
        <v>5802</v>
      </c>
      <c r="J36" s="301" t="s">
        <v>5803</v>
      </c>
      <c r="K36" s="302" t="s">
        <v>5804</v>
      </c>
      <c r="L36" s="301" t="s">
        <v>422</v>
      </c>
      <c r="M36" s="301"/>
      <c r="N36" s="301"/>
      <c r="O36" s="301"/>
      <c r="P36" s="301"/>
      <c r="Q36" s="301"/>
      <c r="R36" s="301"/>
      <c r="S36" s="303" t="s">
        <v>473</v>
      </c>
      <c r="T36" s="301"/>
      <c r="U36" s="301" t="s">
        <v>9</v>
      </c>
      <c r="V36" s="301" t="s">
        <v>5805</v>
      </c>
      <c r="W36" s="301" t="s">
        <v>9</v>
      </c>
      <c r="X36" s="301" t="s">
        <v>5806</v>
      </c>
      <c r="Y36" s="301" t="s">
        <v>9</v>
      </c>
      <c r="Z36" s="301" t="s">
        <v>5806</v>
      </c>
      <c r="AA36" s="301" t="s">
        <v>9</v>
      </c>
      <c r="AB36" s="301" t="s">
        <v>5806</v>
      </c>
      <c r="AC36" s="301"/>
      <c r="AD36" s="301"/>
    </row>
    <row r="37" spans="1:30" s="154" customFormat="1" ht="28.5">
      <c r="A37" s="301" t="s">
        <v>5489</v>
      </c>
      <c r="B37" s="222" t="s">
        <v>5514</v>
      </c>
      <c r="C37" s="301" t="s">
        <v>5807</v>
      </c>
      <c r="D37" s="301" t="s">
        <v>5808</v>
      </c>
      <c r="E37" s="301" t="s">
        <v>5654</v>
      </c>
      <c r="F37" s="301" t="s">
        <v>5809</v>
      </c>
      <c r="G37" s="301" t="s">
        <v>5810</v>
      </c>
      <c r="H37" s="301" t="s">
        <v>5811</v>
      </c>
      <c r="I37" s="301" t="s">
        <v>5812</v>
      </c>
      <c r="J37" s="301" t="s">
        <v>5813</v>
      </c>
      <c r="K37" s="302" t="s">
        <v>5814</v>
      </c>
      <c r="L37" s="301" t="s">
        <v>5815</v>
      </c>
      <c r="M37" s="301"/>
      <c r="N37" s="301"/>
      <c r="O37" s="301"/>
      <c r="P37" s="301"/>
      <c r="Q37" s="301"/>
      <c r="R37" s="301" t="s">
        <v>223</v>
      </c>
      <c r="S37" s="303" t="s">
        <v>2360</v>
      </c>
      <c r="T37" s="301"/>
      <c r="U37" s="301" t="s">
        <v>95</v>
      </c>
      <c r="V37" s="301" t="s">
        <v>5816</v>
      </c>
      <c r="W37" s="301"/>
      <c r="X37" s="301"/>
      <c r="Y37" s="301"/>
      <c r="Z37" s="301"/>
      <c r="AA37" s="301"/>
      <c r="AB37" s="301"/>
      <c r="AC37" s="301"/>
      <c r="AD37" s="301"/>
    </row>
    <row r="38" spans="1:30" s="154" customFormat="1" ht="17.25" customHeight="1">
      <c r="A38" s="301" t="s">
        <v>5489</v>
      </c>
      <c r="B38" s="222" t="s">
        <v>5514</v>
      </c>
      <c r="C38" s="301" t="s">
        <v>5817</v>
      </c>
      <c r="D38" s="301" t="s">
        <v>5818</v>
      </c>
      <c r="E38" s="301" t="s">
        <v>5819</v>
      </c>
      <c r="F38" s="301" t="s">
        <v>5820</v>
      </c>
      <c r="G38" s="301" t="s">
        <v>5821</v>
      </c>
      <c r="H38" s="301" t="s">
        <v>5822</v>
      </c>
      <c r="I38" s="301" t="s">
        <v>5823</v>
      </c>
      <c r="J38" s="301"/>
      <c r="K38" s="302" t="s">
        <v>5824</v>
      </c>
      <c r="L38" s="301"/>
      <c r="M38" s="301"/>
      <c r="N38" s="301"/>
      <c r="O38" s="301"/>
      <c r="P38" s="301"/>
      <c r="Q38" s="301"/>
      <c r="R38" s="301"/>
      <c r="S38" s="303" t="s">
        <v>5558</v>
      </c>
      <c r="T38" s="301"/>
      <c r="U38" s="301"/>
      <c r="V38" s="301"/>
      <c r="W38" s="301"/>
      <c r="X38" s="301"/>
      <c r="Y38" s="301"/>
      <c r="Z38" s="301"/>
      <c r="AA38" s="301"/>
      <c r="AB38" s="301"/>
      <c r="AC38" s="301"/>
      <c r="AD38" s="301"/>
    </row>
    <row r="39" spans="1:30" s="154" customFormat="1" ht="17.25" customHeight="1">
      <c r="A39" s="301" t="s">
        <v>5489</v>
      </c>
      <c r="B39" s="222" t="s">
        <v>5514</v>
      </c>
      <c r="C39" s="301" t="s">
        <v>5825</v>
      </c>
      <c r="D39" s="301" t="s">
        <v>5826</v>
      </c>
      <c r="E39" s="301" t="s">
        <v>5536</v>
      </c>
      <c r="F39" s="301" t="s">
        <v>5827</v>
      </c>
      <c r="G39" s="301" t="s">
        <v>5828</v>
      </c>
      <c r="H39" s="301" t="s">
        <v>5829</v>
      </c>
      <c r="I39" s="301" t="s">
        <v>5830</v>
      </c>
      <c r="J39" s="301" t="s">
        <v>5831</v>
      </c>
      <c r="K39" s="302" t="s">
        <v>2746</v>
      </c>
      <c r="L39" s="301" t="s">
        <v>422</v>
      </c>
      <c r="M39" s="301"/>
      <c r="N39" s="301"/>
      <c r="O39" s="301"/>
      <c r="P39" s="301"/>
      <c r="Q39" s="301"/>
      <c r="R39" s="301"/>
      <c r="S39" s="303" t="s">
        <v>5533</v>
      </c>
      <c r="T39" s="301"/>
      <c r="U39" s="301"/>
      <c r="V39" s="301"/>
      <c r="W39" s="301"/>
      <c r="X39" s="301"/>
      <c r="Y39" s="301"/>
      <c r="Z39" s="301"/>
      <c r="AA39" s="301"/>
      <c r="AB39" s="301"/>
      <c r="AC39" s="301"/>
      <c r="AD39" s="301"/>
    </row>
    <row r="40" spans="1:30" s="154" customFormat="1" ht="17.25" customHeight="1">
      <c r="A40" s="301" t="s">
        <v>5489</v>
      </c>
      <c r="B40" s="222" t="s">
        <v>5514</v>
      </c>
      <c r="C40" s="301" t="s">
        <v>5832</v>
      </c>
      <c r="D40" s="301" t="s">
        <v>5833</v>
      </c>
      <c r="E40" s="301" t="s">
        <v>5834</v>
      </c>
      <c r="F40" s="301" t="s">
        <v>5835</v>
      </c>
      <c r="G40" s="301" t="s">
        <v>5836</v>
      </c>
      <c r="H40" s="301" t="s">
        <v>5837</v>
      </c>
      <c r="I40" s="301" t="s">
        <v>5838</v>
      </c>
      <c r="J40" s="301" t="s">
        <v>5839</v>
      </c>
      <c r="K40" s="302" t="s">
        <v>5840</v>
      </c>
      <c r="L40" s="301"/>
      <c r="M40" s="301"/>
      <c r="N40" s="301"/>
      <c r="O40" s="301"/>
      <c r="P40" s="301"/>
      <c r="Q40" s="301"/>
      <c r="R40" s="301"/>
      <c r="S40" s="303" t="s">
        <v>5558</v>
      </c>
      <c r="T40" s="301"/>
      <c r="U40" s="301"/>
      <c r="V40" s="301"/>
      <c r="W40" s="301"/>
      <c r="X40" s="301"/>
      <c r="Y40" s="301"/>
      <c r="Z40" s="301"/>
      <c r="AA40" s="301"/>
      <c r="AB40" s="301"/>
      <c r="AC40" s="301"/>
      <c r="AD40" s="301"/>
    </row>
    <row r="41" spans="1:30" s="154" customFormat="1" ht="17.25" customHeight="1">
      <c r="A41" s="301" t="s">
        <v>5489</v>
      </c>
      <c r="B41" s="222" t="s">
        <v>5514</v>
      </c>
      <c r="C41" s="301" t="s">
        <v>5841</v>
      </c>
      <c r="D41" s="301" t="s">
        <v>5842</v>
      </c>
      <c r="E41" s="301" t="s">
        <v>5843</v>
      </c>
      <c r="F41" s="301" t="s">
        <v>5844</v>
      </c>
      <c r="G41" s="301" t="s">
        <v>5845</v>
      </c>
      <c r="H41" s="301" t="s">
        <v>5846</v>
      </c>
      <c r="I41" s="301" t="s">
        <v>5847</v>
      </c>
      <c r="J41" s="301" t="s">
        <v>5848</v>
      </c>
      <c r="K41" s="302" t="s">
        <v>2746</v>
      </c>
      <c r="L41" s="301" t="s">
        <v>5849</v>
      </c>
      <c r="M41" s="301"/>
      <c r="N41" s="301"/>
      <c r="O41" s="301"/>
      <c r="P41" s="301"/>
      <c r="Q41" s="301"/>
      <c r="R41" s="301"/>
      <c r="S41" s="303" t="s">
        <v>5533</v>
      </c>
      <c r="T41" s="301"/>
      <c r="U41" s="301"/>
      <c r="V41" s="301"/>
      <c r="W41" s="301"/>
      <c r="X41" s="301"/>
      <c r="Y41" s="301"/>
      <c r="Z41" s="301"/>
      <c r="AA41" s="301"/>
      <c r="AB41" s="301"/>
      <c r="AC41" s="301"/>
      <c r="AD41" s="301"/>
    </row>
    <row r="42" spans="1:30" s="154" customFormat="1" ht="17.25" customHeight="1">
      <c r="A42" s="301" t="s">
        <v>5489</v>
      </c>
      <c r="B42" s="222" t="s">
        <v>5514</v>
      </c>
      <c r="C42" s="301" t="s">
        <v>5850</v>
      </c>
      <c r="D42" s="301" t="s">
        <v>5851</v>
      </c>
      <c r="E42" s="301" t="s">
        <v>5852</v>
      </c>
      <c r="F42" s="301" t="s">
        <v>5853</v>
      </c>
      <c r="G42" s="301" t="s">
        <v>5854</v>
      </c>
      <c r="H42" s="301" t="s">
        <v>5855</v>
      </c>
      <c r="I42" s="301" t="s">
        <v>5856</v>
      </c>
      <c r="J42" s="301" t="s">
        <v>5857</v>
      </c>
      <c r="K42" s="302" t="s">
        <v>2746</v>
      </c>
      <c r="L42" s="301" t="s">
        <v>422</v>
      </c>
      <c r="M42" s="301"/>
      <c r="N42" s="301"/>
      <c r="O42" s="301"/>
      <c r="P42" s="301"/>
      <c r="Q42" s="301"/>
      <c r="R42" s="301"/>
      <c r="S42" s="303" t="s">
        <v>5533</v>
      </c>
      <c r="T42" s="301"/>
      <c r="U42" s="301"/>
      <c r="V42" s="301"/>
      <c r="W42" s="301"/>
      <c r="X42" s="301"/>
      <c r="Y42" s="301"/>
      <c r="Z42" s="301"/>
      <c r="AA42" s="301"/>
      <c r="AB42" s="301"/>
      <c r="AC42" s="301"/>
      <c r="AD42" s="301"/>
    </row>
    <row r="43" spans="1:30" s="154" customFormat="1" ht="17.25" customHeight="1">
      <c r="A43" s="301" t="s">
        <v>5489</v>
      </c>
      <c r="B43" s="222" t="s">
        <v>5514</v>
      </c>
      <c r="C43" s="301" t="s">
        <v>5858</v>
      </c>
      <c r="D43" s="301" t="s">
        <v>5859</v>
      </c>
      <c r="E43" s="301" t="s">
        <v>5843</v>
      </c>
      <c r="F43" s="301" t="s">
        <v>5860</v>
      </c>
      <c r="G43" s="301" t="s">
        <v>5861</v>
      </c>
      <c r="H43" s="301" t="s">
        <v>5862</v>
      </c>
      <c r="I43" s="301" t="s">
        <v>5863</v>
      </c>
      <c r="J43" s="301" t="s">
        <v>5864</v>
      </c>
      <c r="K43" s="302" t="s">
        <v>5865</v>
      </c>
      <c r="L43" s="301" t="s">
        <v>2894</v>
      </c>
      <c r="M43" s="301"/>
      <c r="N43" s="301"/>
      <c r="O43" s="301"/>
      <c r="P43" s="301"/>
      <c r="Q43" s="301"/>
      <c r="R43" s="301"/>
      <c r="S43" s="303" t="s">
        <v>5558</v>
      </c>
      <c r="T43" s="301"/>
      <c r="U43" s="301"/>
      <c r="V43" s="301"/>
      <c r="W43" s="301"/>
      <c r="X43" s="301"/>
      <c r="Y43" s="301"/>
      <c r="Z43" s="301"/>
      <c r="AA43" s="301"/>
      <c r="AB43" s="301"/>
      <c r="AC43" s="301"/>
      <c r="AD43" s="301"/>
    </row>
    <row r="44" spans="1:30" s="154" customFormat="1" ht="17.25" customHeight="1">
      <c r="A44" s="301" t="s">
        <v>5489</v>
      </c>
      <c r="B44" s="222" t="s">
        <v>5514</v>
      </c>
      <c r="C44" s="301" t="s">
        <v>5866</v>
      </c>
      <c r="D44" s="301" t="s">
        <v>5867</v>
      </c>
      <c r="E44" s="301" t="s">
        <v>5868</v>
      </c>
      <c r="F44" s="301" t="s">
        <v>5869</v>
      </c>
      <c r="G44" s="301" t="s">
        <v>5870</v>
      </c>
      <c r="H44" s="301" t="s">
        <v>5871</v>
      </c>
      <c r="I44" s="301" t="s">
        <v>5872</v>
      </c>
      <c r="J44" s="301" t="s">
        <v>5873</v>
      </c>
      <c r="K44" s="302" t="s">
        <v>5567</v>
      </c>
      <c r="L44" s="301"/>
      <c r="M44" s="301"/>
      <c r="N44" s="301"/>
      <c r="O44" s="301"/>
      <c r="P44" s="301"/>
      <c r="Q44" s="301"/>
      <c r="R44" s="301"/>
      <c r="S44" s="303" t="s">
        <v>5558</v>
      </c>
      <c r="T44" s="301"/>
      <c r="U44" s="301"/>
      <c r="V44" s="301"/>
      <c r="W44" s="301"/>
      <c r="X44" s="301"/>
      <c r="Y44" s="301"/>
      <c r="Z44" s="301"/>
      <c r="AA44" s="301"/>
      <c r="AB44" s="301"/>
      <c r="AC44" s="301"/>
      <c r="AD44" s="301"/>
    </row>
    <row r="45" spans="1:30" s="154" customFormat="1" ht="17.25" customHeight="1">
      <c r="A45" s="301" t="s">
        <v>5489</v>
      </c>
      <c r="B45" s="222" t="s">
        <v>5514</v>
      </c>
      <c r="C45" s="301" t="s">
        <v>5874</v>
      </c>
      <c r="D45" s="301" t="s">
        <v>5875</v>
      </c>
      <c r="E45" s="301" t="s">
        <v>5876</v>
      </c>
      <c r="F45" s="301" t="s">
        <v>5877</v>
      </c>
      <c r="G45" s="301" t="s">
        <v>5878</v>
      </c>
      <c r="H45" s="301" t="s">
        <v>5879</v>
      </c>
      <c r="I45" s="301" t="s">
        <v>5880</v>
      </c>
      <c r="J45" s="301" t="s">
        <v>5881</v>
      </c>
      <c r="K45" s="302" t="s">
        <v>5779</v>
      </c>
      <c r="L45" s="301"/>
      <c r="M45" s="301"/>
      <c r="N45" s="301"/>
      <c r="O45" s="301"/>
      <c r="P45" s="301"/>
      <c r="Q45" s="301"/>
      <c r="R45" s="301"/>
      <c r="S45" s="303" t="s">
        <v>5558</v>
      </c>
      <c r="T45" s="301"/>
      <c r="U45" s="301"/>
      <c r="V45" s="301"/>
      <c r="W45" s="301"/>
      <c r="X45" s="301"/>
      <c r="Y45" s="301"/>
      <c r="Z45" s="301"/>
      <c r="AA45" s="301"/>
      <c r="AB45" s="301"/>
      <c r="AC45" s="301"/>
      <c r="AD45" s="301"/>
    </row>
    <row r="46" spans="1:30" s="154" customFormat="1" ht="17.25" customHeight="1">
      <c r="A46" s="301" t="s">
        <v>5489</v>
      </c>
      <c r="B46" s="222" t="s">
        <v>5514</v>
      </c>
      <c r="C46" s="301" t="s">
        <v>5882</v>
      </c>
      <c r="D46" s="301" t="s">
        <v>5883</v>
      </c>
      <c r="E46" s="301" t="s">
        <v>5526</v>
      </c>
      <c r="F46" s="301" t="s">
        <v>5884</v>
      </c>
      <c r="G46" s="301" t="s">
        <v>5885</v>
      </c>
      <c r="H46" s="301" t="s">
        <v>5886</v>
      </c>
      <c r="I46" s="301" t="s">
        <v>5887</v>
      </c>
      <c r="J46" s="301" t="s">
        <v>5888</v>
      </c>
      <c r="K46" s="302" t="s">
        <v>2746</v>
      </c>
      <c r="L46" s="301" t="s">
        <v>2894</v>
      </c>
      <c r="M46" s="301"/>
      <c r="N46" s="301"/>
      <c r="O46" s="301"/>
      <c r="P46" s="301"/>
      <c r="Q46" s="301"/>
      <c r="R46" s="301"/>
      <c r="S46" s="303" t="s">
        <v>5533</v>
      </c>
      <c r="T46" s="301"/>
      <c r="U46" s="301"/>
      <c r="V46" s="301"/>
      <c r="W46" s="301"/>
      <c r="X46" s="301"/>
      <c r="Y46" s="301"/>
      <c r="Z46" s="301"/>
      <c r="AA46" s="301"/>
      <c r="AB46" s="301"/>
      <c r="AC46" s="301"/>
      <c r="AD46" s="301"/>
    </row>
    <row r="47" spans="1:30" s="154" customFormat="1" ht="17.25" customHeight="1">
      <c r="A47" s="301" t="s">
        <v>5489</v>
      </c>
      <c r="B47" s="222" t="s">
        <v>5514</v>
      </c>
      <c r="C47" s="301" t="s">
        <v>5889</v>
      </c>
      <c r="D47" s="301" t="s">
        <v>5890</v>
      </c>
      <c r="E47" s="301" t="s">
        <v>5891</v>
      </c>
      <c r="F47" s="301" t="s">
        <v>5892</v>
      </c>
      <c r="G47" s="301" t="s">
        <v>5893</v>
      </c>
      <c r="H47" s="301" t="s">
        <v>5894</v>
      </c>
      <c r="I47" s="301" t="s">
        <v>5895</v>
      </c>
      <c r="J47" s="301" t="s">
        <v>5896</v>
      </c>
      <c r="K47" s="302" t="s">
        <v>2746</v>
      </c>
      <c r="L47" s="301" t="s">
        <v>422</v>
      </c>
      <c r="M47" s="301"/>
      <c r="N47" s="301"/>
      <c r="O47" s="301"/>
      <c r="P47" s="301"/>
      <c r="Q47" s="301"/>
      <c r="R47" s="301"/>
      <c r="S47" s="303" t="s">
        <v>5533</v>
      </c>
      <c r="T47" s="301"/>
      <c r="U47" s="301"/>
      <c r="V47" s="301"/>
      <c r="W47" s="301"/>
      <c r="X47" s="301"/>
      <c r="Y47" s="301"/>
      <c r="Z47" s="301"/>
      <c r="AA47" s="301"/>
      <c r="AB47" s="301"/>
      <c r="AC47" s="301"/>
      <c r="AD47" s="301"/>
    </row>
    <row r="48" spans="1:30" s="154" customFormat="1" ht="17.25" customHeight="1">
      <c r="A48" s="301" t="s">
        <v>5489</v>
      </c>
      <c r="B48" s="222" t="s">
        <v>5514</v>
      </c>
      <c r="C48" s="301" t="s">
        <v>5897</v>
      </c>
      <c r="D48" s="301" t="s">
        <v>5898</v>
      </c>
      <c r="E48" s="301" t="s">
        <v>5899</v>
      </c>
      <c r="F48" s="301" t="s">
        <v>5900</v>
      </c>
      <c r="G48" s="301" t="s">
        <v>5901</v>
      </c>
      <c r="H48" s="301" t="s">
        <v>5902</v>
      </c>
      <c r="I48" s="301" t="s">
        <v>5903</v>
      </c>
      <c r="J48" s="301" t="s">
        <v>5904</v>
      </c>
      <c r="K48" s="302" t="s">
        <v>5742</v>
      </c>
      <c r="L48" s="301"/>
      <c r="M48" s="301"/>
      <c r="N48" s="301"/>
      <c r="O48" s="301"/>
      <c r="P48" s="301"/>
      <c r="Q48" s="301"/>
      <c r="R48" s="301"/>
      <c r="S48" s="303" t="s">
        <v>5558</v>
      </c>
      <c r="T48" s="301"/>
      <c r="U48" s="301"/>
      <c r="V48" s="301"/>
      <c r="W48" s="301"/>
      <c r="X48" s="301"/>
      <c r="Y48" s="301"/>
      <c r="Z48" s="301"/>
      <c r="AA48" s="301"/>
      <c r="AB48" s="301"/>
      <c r="AC48" s="301"/>
      <c r="AD48" s="301"/>
    </row>
    <row r="49" spans="1:30" s="154" customFormat="1" ht="17.25" customHeight="1">
      <c r="A49" s="301" t="s">
        <v>5489</v>
      </c>
      <c r="B49" s="222" t="s">
        <v>5514</v>
      </c>
      <c r="C49" s="301" t="s">
        <v>5905</v>
      </c>
      <c r="D49" s="301" t="s">
        <v>5906</v>
      </c>
      <c r="E49" s="301" t="s">
        <v>5907</v>
      </c>
      <c r="F49" s="301" t="s">
        <v>5908</v>
      </c>
      <c r="G49" s="301" t="s">
        <v>5909</v>
      </c>
      <c r="H49" s="301" t="s">
        <v>5910</v>
      </c>
      <c r="I49" s="301" t="s">
        <v>5911</v>
      </c>
      <c r="J49" s="301" t="s">
        <v>5912</v>
      </c>
      <c r="K49" s="302" t="s">
        <v>2746</v>
      </c>
      <c r="L49" s="301" t="s">
        <v>422</v>
      </c>
      <c r="M49" s="301"/>
      <c r="N49" s="301"/>
      <c r="O49" s="301"/>
      <c r="P49" s="301"/>
      <c r="Q49" s="301"/>
      <c r="R49" s="301"/>
      <c r="S49" s="303" t="s">
        <v>5533</v>
      </c>
      <c r="T49" s="301"/>
      <c r="U49" s="301"/>
      <c r="V49" s="301"/>
      <c r="W49" s="301"/>
      <c r="X49" s="301"/>
      <c r="Y49" s="301"/>
      <c r="Z49" s="301"/>
      <c r="AA49" s="301"/>
      <c r="AB49" s="301"/>
      <c r="AC49" s="301"/>
      <c r="AD49" s="301"/>
    </row>
    <row r="50" spans="1:30" s="154" customFormat="1" ht="17.25" customHeight="1">
      <c r="A50" s="301" t="s">
        <v>5489</v>
      </c>
      <c r="B50" s="222" t="s">
        <v>5514</v>
      </c>
      <c r="C50" s="301" t="s">
        <v>5913</v>
      </c>
      <c r="D50" s="301" t="s">
        <v>5914</v>
      </c>
      <c r="E50" s="301" t="s">
        <v>5819</v>
      </c>
      <c r="F50" s="301" t="s">
        <v>5915</v>
      </c>
      <c r="G50" s="301" t="s">
        <v>5916</v>
      </c>
      <c r="H50" s="301" t="s">
        <v>5917</v>
      </c>
      <c r="I50" s="301" t="s">
        <v>5918</v>
      </c>
      <c r="J50" s="301" t="s">
        <v>5919</v>
      </c>
      <c r="K50" s="302" t="s">
        <v>2746</v>
      </c>
      <c r="L50" s="301" t="s">
        <v>1454</v>
      </c>
      <c r="M50" s="301"/>
      <c r="N50" s="301"/>
      <c r="O50" s="301"/>
      <c r="P50" s="301"/>
      <c r="Q50" s="301"/>
      <c r="R50" s="301" t="s">
        <v>223</v>
      </c>
      <c r="S50" s="301" t="s">
        <v>2360</v>
      </c>
      <c r="T50" s="301"/>
      <c r="U50" s="301"/>
      <c r="V50" s="301"/>
      <c r="W50" s="301"/>
      <c r="X50" s="301"/>
      <c r="Y50" s="301"/>
      <c r="Z50" s="301"/>
      <c r="AA50" s="301"/>
      <c r="AB50" s="301"/>
      <c r="AC50" s="301"/>
      <c r="AD50" s="301"/>
    </row>
    <row r="51" spans="1:30" s="154" customFormat="1" ht="28.5">
      <c r="A51" s="301" t="s">
        <v>5489</v>
      </c>
      <c r="B51" s="222" t="s">
        <v>5514</v>
      </c>
      <c r="C51" s="301" t="s">
        <v>5920</v>
      </c>
      <c r="D51" s="301" t="s">
        <v>5921</v>
      </c>
      <c r="E51" s="301" t="s">
        <v>5922</v>
      </c>
      <c r="F51" s="301" t="s">
        <v>5923</v>
      </c>
      <c r="G51" s="301" t="s">
        <v>5924</v>
      </c>
      <c r="H51" s="301" t="s">
        <v>5925</v>
      </c>
      <c r="I51" s="301" t="s">
        <v>5926</v>
      </c>
      <c r="J51" s="301" t="s">
        <v>5927</v>
      </c>
      <c r="K51" s="302" t="s">
        <v>5928</v>
      </c>
      <c r="L51" s="301"/>
      <c r="M51" s="301"/>
      <c r="N51" s="301"/>
      <c r="O51" s="301"/>
      <c r="P51" s="301"/>
      <c r="Q51" s="301"/>
      <c r="R51" s="301" t="s">
        <v>238</v>
      </c>
      <c r="S51" s="301" t="s">
        <v>2475</v>
      </c>
      <c r="T51" s="301"/>
      <c r="U51" s="301" t="s">
        <v>96</v>
      </c>
      <c r="V51" s="301" t="s">
        <v>5929</v>
      </c>
      <c r="W51" s="301" t="s">
        <v>96</v>
      </c>
      <c r="X51" s="301" t="s">
        <v>5929</v>
      </c>
      <c r="Y51" s="301" t="s">
        <v>96</v>
      </c>
      <c r="Z51" s="301" t="s">
        <v>5929</v>
      </c>
      <c r="AA51" s="301"/>
      <c r="AB51" s="301"/>
      <c r="AC51" s="301"/>
      <c r="AD51" s="301"/>
    </row>
    <row r="52" spans="1:30" s="154" customFormat="1" ht="17.25" customHeight="1">
      <c r="A52" s="301" t="s">
        <v>5489</v>
      </c>
      <c r="B52" s="222" t="s">
        <v>5514</v>
      </c>
      <c r="C52" s="301" t="s">
        <v>5930</v>
      </c>
      <c r="D52" s="301" t="s">
        <v>5931</v>
      </c>
      <c r="E52" s="301" t="s">
        <v>5932</v>
      </c>
      <c r="F52" s="301" t="s">
        <v>5933</v>
      </c>
      <c r="G52" s="301" t="s">
        <v>5934</v>
      </c>
      <c r="H52" s="301" t="s">
        <v>5935</v>
      </c>
      <c r="I52" s="301" t="s">
        <v>5936</v>
      </c>
      <c r="J52" s="301" t="s">
        <v>5937</v>
      </c>
      <c r="K52" s="302" t="s">
        <v>5938</v>
      </c>
      <c r="L52" s="301" t="s">
        <v>2894</v>
      </c>
      <c r="M52" s="301"/>
      <c r="N52" s="301"/>
      <c r="O52" s="301"/>
      <c r="P52" s="301"/>
      <c r="Q52" s="301"/>
      <c r="R52" s="301" t="s">
        <v>238</v>
      </c>
      <c r="S52" s="301" t="s">
        <v>2475</v>
      </c>
      <c r="T52" s="301"/>
      <c r="U52" s="301"/>
      <c r="V52" s="301"/>
      <c r="W52" s="301"/>
      <c r="X52" s="301"/>
      <c r="Y52" s="301" t="s">
        <v>96</v>
      </c>
      <c r="Z52" s="301" t="s">
        <v>5939</v>
      </c>
      <c r="AA52" s="301"/>
      <c r="AB52" s="301"/>
      <c r="AC52" s="301" t="s">
        <v>95</v>
      </c>
      <c r="AD52" s="301" t="s">
        <v>5940</v>
      </c>
    </row>
    <row r="53" spans="1:30" s="154" customFormat="1" ht="57">
      <c r="A53" s="301" t="s">
        <v>5489</v>
      </c>
      <c r="B53" s="222" t="s">
        <v>5514</v>
      </c>
      <c r="C53" s="301" t="s">
        <v>5941</v>
      </c>
      <c r="D53" s="301" t="s">
        <v>5942</v>
      </c>
      <c r="E53" s="301" t="s">
        <v>5868</v>
      </c>
      <c r="F53" s="301" t="s">
        <v>5943</v>
      </c>
      <c r="G53" s="301" t="s">
        <v>5944</v>
      </c>
      <c r="H53" s="301" t="s">
        <v>5945</v>
      </c>
      <c r="I53" s="301" t="s">
        <v>5946</v>
      </c>
      <c r="J53" s="301" t="s">
        <v>5947</v>
      </c>
      <c r="K53" s="302" t="s">
        <v>5948</v>
      </c>
      <c r="L53" s="302" t="s">
        <v>5949</v>
      </c>
      <c r="M53" s="302" t="s">
        <v>5950</v>
      </c>
      <c r="N53" s="301"/>
      <c r="O53" s="301"/>
      <c r="P53" s="301"/>
      <c r="Q53" s="301"/>
      <c r="R53" s="301" t="s">
        <v>238</v>
      </c>
      <c r="S53" s="301" t="s">
        <v>2475</v>
      </c>
      <c r="T53" s="301"/>
      <c r="U53" s="301"/>
      <c r="V53" s="301"/>
      <c r="W53" s="301"/>
      <c r="X53" s="301"/>
      <c r="Y53" s="301"/>
      <c r="Z53" s="301"/>
      <c r="AA53" s="301"/>
      <c r="AB53" s="301"/>
      <c r="AC53" s="301"/>
      <c r="AD53" s="301"/>
    </row>
    <row r="54" spans="1:30" s="154" customFormat="1" ht="156.75">
      <c r="A54" s="301" t="s">
        <v>5489</v>
      </c>
      <c r="B54" s="222" t="s">
        <v>5514</v>
      </c>
      <c r="C54" s="301" t="s">
        <v>5951</v>
      </c>
      <c r="D54" s="301" t="s">
        <v>5952</v>
      </c>
      <c r="E54" s="301" t="s">
        <v>5953</v>
      </c>
      <c r="F54" s="301" t="s">
        <v>5954</v>
      </c>
      <c r="G54" s="301" t="s">
        <v>5955</v>
      </c>
      <c r="H54" s="301" t="s">
        <v>5956</v>
      </c>
      <c r="I54" s="301" t="s">
        <v>5957</v>
      </c>
      <c r="J54" s="301" t="s">
        <v>5958</v>
      </c>
      <c r="K54" s="302" t="s">
        <v>5959</v>
      </c>
      <c r="L54" s="301" t="s">
        <v>5960</v>
      </c>
      <c r="M54" s="301"/>
      <c r="N54" s="301"/>
      <c r="O54" s="301"/>
      <c r="P54" s="301"/>
      <c r="Q54" s="301" t="s">
        <v>95</v>
      </c>
      <c r="R54" s="301" t="s">
        <v>223</v>
      </c>
      <c r="S54" s="301" t="s">
        <v>98</v>
      </c>
      <c r="T54" s="301" t="s">
        <v>2235</v>
      </c>
      <c r="U54" s="301" t="s">
        <v>95</v>
      </c>
      <c r="V54" s="302" t="s">
        <v>5961</v>
      </c>
      <c r="W54" s="301" t="s">
        <v>95</v>
      </c>
      <c r="X54" s="302" t="s">
        <v>5961</v>
      </c>
      <c r="Y54" s="301" t="s">
        <v>95</v>
      </c>
      <c r="Z54" s="302" t="s">
        <v>5961</v>
      </c>
      <c r="AA54" s="301"/>
      <c r="AB54" s="301"/>
      <c r="AC54" s="301" t="s">
        <v>95</v>
      </c>
      <c r="AD54" s="302" t="s">
        <v>5961</v>
      </c>
    </row>
    <row r="55" spans="1:30" s="154" customFormat="1" ht="17.25" customHeight="1">
      <c r="A55" s="301" t="s">
        <v>5489</v>
      </c>
      <c r="B55" s="222" t="s">
        <v>5514</v>
      </c>
      <c r="C55" s="301" t="s">
        <v>5962</v>
      </c>
      <c r="D55" s="301" t="s">
        <v>5963</v>
      </c>
      <c r="E55" s="301" t="s">
        <v>5964</v>
      </c>
      <c r="F55" s="301" t="s">
        <v>5965</v>
      </c>
      <c r="G55" s="301" t="s">
        <v>5966</v>
      </c>
      <c r="H55" s="301" t="s">
        <v>5967</v>
      </c>
      <c r="I55" s="301" t="s">
        <v>5968</v>
      </c>
      <c r="J55" s="301" t="s">
        <v>5969</v>
      </c>
      <c r="K55" s="302" t="s">
        <v>2746</v>
      </c>
      <c r="L55" s="301"/>
      <c r="M55" s="301"/>
      <c r="N55" s="301"/>
      <c r="O55" s="301"/>
      <c r="P55" s="301"/>
      <c r="Q55" s="301"/>
      <c r="R55" s="301"/>
      <c r="S55" s="303" t="s">
        <v>5533</v>
      </c>
      <c r="T55" s="301"/>
      <c r="U55" s="301"/>
      <c r="V55" s="301"/>
      <c r="W55" s="301"/>
      <c r="X55" s="301"/>
      <c r="Y55" s="301"/>
      <c r="Z55" s="301"/>
      <c r="AA55" s="301"/>
      <c r="AB55" s="301"/>
      <c r="AC55" s="301"/>
      <c r="AD55" s="301"/>
    </row>
    <row r="56" spans="1:30" s="154" customFormat="1" ht="28.5">
      <c r="A56" s="301" t="s">
        <v>5489</v>
      </c>
      <c r="B56" s="222" t="s">
        <v>5514</v>
      </c>
      <c r="C56" s="301" t="s">
        <v>5970</v>
      </c>
      <c r="D56" s="301" t="s">
        <v>5971</v>
      </c>
      <c r="E56" s="301" t="s">
        <v>5544</v>
      </c>
      <c r="F56" s="301" t="s">
        <v>5972</v>
      </c>
      <c r="G56" s="301" t="s">
        <v>5973</v>
      </c>
      <c r="H56" s="301" t="s">
        <v>5974</v>
      </c>
      <c r="I56" s="301" t="s">
        <v>5975</v>
      </c>
      <c r="J56" s="301"/>
      <c r="K56" s="302" t="s">
        <v>5976</v>
      </c>
      <c r="L56" s="301"/>
      <c r="M56" s="301"/>
      <c r="N56" s="301"/>
      <c r="O56" s="301"/>
      <c r="P56" s="301"/>
      <c r="Q56" s="301"/>
      <c r="R56" s="301"/>
      <c r="S56" s="303" t="s">
        <v>5558</v>
      </c>
      <c r="T56" s="301"/>
      <c r="U56" s="301"/>
      <c r="V56" s="301"/>
      <c r="W56" s="301"/>
      <c r="X56" s="301"/>
      <c r="Y56" s="301"/>
      <c r="Z56" s="301"/>
      <c r="AA56" s="301"/>
      <c r="AB56" s="301"/>
      <c r="AC56" s="301"/>
      <c r="AD56" s="301"/>
    </row>
    <row r="57" spans="1:30" s="154" customFormat="1" ht="17.25" customHeight="1">
      <c r="A57" s="301" t="s">
        <v>5489</v>
      </c>
      <c r="B57" s="222" t="s">
        <v>5514</v>
      </c>
      <c r="C57" s="301" t="s">
        <v>5977</v>
      </c>
      <c r="D57" s="301" t="s">
        <v>5978</v>
      </c>
      <c r="E57" s="301" t="s">
        <v>5979</v>
      </c>
      <c r="F57" s="301" t="s">
        <v>5980</v>
      </c>
      <c r="G57" s="301" t="s">
        <v>5981</v>
      </c>
      <c r="H57" s="301" t="s">
        <v>5982</v>
      </c>
      <c r="I57" s="301" t="s">
        <v>5983</v>
      </c>
      <c r="J57" s="301"/>
      <c r="K57" s="302" t="s">
        <v>5984</v>
      </c>
      <c r="L57" s="301"/>
      <c r="M57" s="301"/>
      <c r="N57" s="301"/>
      <c r="O57" s="301"/>
      <c r="P57" s="301"/>
      <c r="Q57" s="301"/>
      <c r="R57" s="301" t="s">
        <v>238</v>
      </c>
      <c r="S57" s="301" t="s">
        <v>2475</v>
      </c>
      <c r="T57" s="301"/>
      <c r="U57" s="301"/>
      <c r="V57" s="301"/>
      <c r="W57" s="301"/>
      <c r="X57" s="301"/>
      <c r="Y57" s="301"/>
      <c r="Z57" s="301"/>
      <c r="AA57" s="301"/>
      <c r="AB57" s="301"/>
      <c r="AC57" s="301"/>
      <c r="AD57" s="301"/>
    </row>
    <row r="58" spans="1:30" s="154" customFormat="1" ht="17.25" customHeight="1">
      <c r="A58" s="301" t="s">
        <v>5489</v>
      </c>
      <c r="B58" s="222" t="s">
        <v>5514</v>
      </c>
      <c r="C58" s="301" t="s">
        <v>5985</v>
      </c>
      <c r="D58" s="301" t="s">
        <v>5986</v>
      </c>
      <c r="E58" s="301" t="s">
        <v>5987</v>
      </c>
      <c r="F58" s="301" t="s">
        <v>5988</v>
      </c>
      <c r="G58" s="301" t="s">
        <v>5989</v>
      </c>
      <c r="H58" s="301" t="s">
        <v>5990</v>
      </c>
      <c r="I58" s="301" t="s">
        <v>5991</v>
      </c>
      <c r="J58" s="301" t="s">
        <v>5992</v>
      </c>
      <c r="K58" s="302" t="s">
        <v>5993</v>
      </c>
      <c r="L58" s="301"/>
      <c r="M58" s="301"/>
      <c r="N58" s="301"/>
      <c r="O58" s="301"/>
      <c r="P58" s="301"/>
      <c r="Q58" s="301"/>
      <c r="R58" s="301" t="s">
        <v>238</v>
      </c>
      <c r="S58" s="301" t="s">
        <v>2475</v>
      </c>
      <c r="T58" s="301"/>
      <c r="U58" s="301"/>
      <c r="V58" s="301"/>
      <c r="W58" s="301"/>
      <c r="X58" s="301"/>
      <c r="Y58" s="301"/>
      <c r="Z58" s="301"/>
      <c r="AA58" s="301"/>
      <c r="AB58" s="301"/>
      <c r="AC58" s="301"/>
      <c r="AD58" s="301"/>
    </row>
    <row r="59" spans="1:30" s="154" customFormat="1" ht="99.75">
      <c r="A59" s="301" t="s">
        <v>5489</v>
      </c>
      <c r="B59" s="222" t="s">
        <v>5514</v>
      </c>
      <c r="C59" s="301" t="s">
        <v>5994</v>
      </c>
      <c r="D59" s="301" t="s">
        <v>5995</v>
      </c>
      <c r="E59" s="301" t="s">
        <v>5996</v>
      </c>
      <c r="F59" s="301" t="s">
        <v>5997</v>
      </c>
      <c r="G59" s="301" t="s">
        <v>5998</v>
      </c>
      <c r="H59" s="303" t="s">
        <v>5999</v>
      </c>
      <c r="I59" s="306" t="s">
        <v>6000</v>
      </c>
      <c r="J59" s="303" t="s">
        <v>6001</v>
      </c>
      <c r="K59" s="302" t="s">
        <v>6002</v>
      </c>
      <c r="L59" s="302" t="s">
        <v>6003</v>
      </c>
      <c r="M59" s="302" t="s">
        <v>6004</v>
      </c>
      <c r="N59" s="301"/>
      <c r="O59" s="301" t="s">
        <v>95</v>
      </c>
      <c r="P59" s="301"/>
      <c r="Q59" s="301" t="s">
        <v>95</v>
      </c>
      <c r="R59" s="301" t="s">
        <v>97</v>
      </c>
      <c r="S59" s="301" t="s">
        <v>98</v>
      </c>
      <c r="T59" s="301" t="s">
        <v>2235</v>
      </c>
      <c r="U59" s="301" t="s">
        <v>95</v>
      </c>
      <c r="V59" s="307" t="s">
        <v>6005</v>
      </c>
      <c r="W59" s="306" t="s">
        <v>95</v>
      </c>
      <c r="X59" s="307" t="s">
        <v>6005</v>
      </c>
      <c r="Y59" s="301"/>
      <c r="Z59" s="301"/>
      <c r="AA59" s="301" t="s">
        <v>95</v>
      </c>
      <c r="AB59" s="302" t="s">
        <v>6006</v>
      </c>
      <c r="AC59" s="301"/>
      <c r="AD59" s="301"/>
    </row>
    <row r="60" spans="1:30" s="154" customFormat="1" ht="17.25" customHeight="1">
      <c r="A60" s="301" t="s">
        <v>5489</v>
      </c>
      <c r="B60" s="222" t="s">
        <v>5514</v>
      </c>
      <c r="C60" s="301" t="s">
        <v>6007</v>
      </c>
      <c r="D60" s="301" t="s">
        <v>6008</v>
      </c>
      <c r="E60" s="301" t="s">
        <v>5517</v>
      </c>
      <c r="F60" s="301" t="s">
        <v>6009</v>
      </c>
      <c r="G60" s="301" t="s">
        <v>6010</v>
      </c>
      <c r="H60" s="301" t="s">
        <v>6011</v>
      </c>
      <c r="I60" s="301" t="s">
        <v>6012</v>
      </c>
      <c r="J60" s="301" t="s">
        <v>6013</v>
      </c>
      <c r="K60" s="302" t="s">
        <v>6014</v>
      </c>
      <c r="L60" s="301" t="s">
        <v>2894</v>
      </c>
      <c r="M60" s="301"/>
      <c r="N60" s="301"/>
      <c r="O60" s="301"/>
      <c r="P60" s="301"/>
      <c r="Q60" s="301"/>
      <c r="R60" s="301"/>
      <c r="S60" s="303" t="s">
        <v>5533</v>
      </c>
      <c r="T60" s="301"/>
      <c r="U60" s="301"/>
      <c r="V60" s="301"/>
      <c r="W60" s="301"/>
      <c r="X60" s="301"/>
      <c r="Y60" s="301"/>
      <c r="Z60" s="301"/>
      <c r="AA60" s="301"/>
      <c r="AB60" s="301"/>
      <c r="AC60" s="301"/>
      <c r="AD60" s="301"/>
    </row>
    <row r="61" spans="1:30" s="154" customFormat="1" ht="17.25" customHeight="1">
      <c r="A61" s="301" t="s">
        <v>5489</v>
      </c>
      <c r="B61" s="222" t="s">
        <v>5514</v>
      </c>
      <c r="C61" s="301" t="s">
        <v>6015</v>
      </c>
      <c r="D61" s="301" t="s">
        <v>6016</v>
      </c>
      <c r="E61" s="301" t="s">
        <v>6017</v>
      </c>
      <c r="F61" s="301" t="s">
        <v>6018</v>
      </c>
      <c r="G61" s="301" t="s">
        <v>6019</v>
      </c>
      <c r="H61" s="301" t="s">
        <v>6020</v>
      </c>
      <c r="I61" s="301" t="s">
        <v>6021</v>
      </c>
      <c r="J61" s="301" t="s">
        <v>6022</v>
      </c>
      <c r="K61" s="302" t="s">
        <v>6023</v>
      </c>
      <c r="L61" s="301"/>
      <c r="M61" s="301"/>
      <c r="N61" s="301"/>
      <c r="O61" s="301"/>
      <c r="P61" s="301"/>
      <c r="Q61" s="301"/>
      <c r="R61" s="301"/>
      <c r="S61" s="303" t="s">
        <v>5558</v>
      </c>
      <c r="T61" s="301"/>
      <c r="U61" s="301"/>
      <c r="V61" s="301"/>
      <c r="W61" s="301"/>
      <c r="X61" s="301"/>
      <c r="Y61" s="301"/>
      <c r="Z61" s="301"/>
      <c r="AA61" s="301"/>
      <c r="AB61" s="301"/>
      <c r="AC61" s="301"/>
      <c r="AD61" s="301"/>
    </row>
    <row r="62" spans="1:30" s="154" customFormat="1" ht="409.5">
      <c r="A62" s="301" t="s">
        <v>5489</v>
      </c>
      <c r="B62" s="222" t="s">
        <v>5514</v>
      </c>
      <c r="C62" s="301" t="s">
        <v>6024</v>
      </c>
      <c r="D62" s="301" t="s">
        <v>6025</v>
      </c>
      <c r="E62" s="301" t="s">
        <v>6026</v>
      </c>
      <c r="F62" s="301" t="s">
        <v>6027</v>
      </c>
      <c r="G62" s="308" t="s">
        <v>6028</v>
      </c>
      <c r="H62" s="301" t="s">
        <v>6029</v>
      </c>
      <c r="I62" s="308" t="s">
        <v>6030</v>
      </c>
      <c r="J62" s="301" t="s">
        <v>6031</v>
      </c>
      <c r="K62" s="309" t="s">
        <v>6032</v>
      </c>
      <c r="L62" s="302" t="s">
        <v>6033</v>
      </c>
      <c r="M62" s="307" t="s">
        <v>6034</v>
      </c>
      <c r="N62" s="301" t="s">
        <v>95</v>
      </c>
      <c r="O62" s="301" t="s">
        <v>95</v>
      </c>
      <c r="P62" s="301"/>
      <c r="Q62" s="301" t="s">
        <v>95</v>
      </c>
      <c r="R62" s="301" t="s">
        <v>97</v>
      </c>
      <c r="S62" s="303" t="s">
        <v>98</v>
      </c>
      <c r="T62" s="301" t="s">
        <v>1131</v>
      </c>
      <c r="U62" s="301" t="s">
        <v>95</v>
      </c>
      <c r="V62" s="301" t="s">
        <v>6035</v>
      </c>
      <c r="W62" s="301" t="s">
        <v>95</v>
      </c>
      <c r="X62" s="301" t="s">
        <v>6036</v>
      </c>
      <c r="Y62" s="301" t="s">
        <v>95</v>
      </c>
      <c r="Z62" s="301" t="s">
        <v>6035</v>
      </c>
      <c r="AA62" s="301" t="s">
        <v>95</v>
      </c>
      <c r="AB62" s="301" t="s">
        <v>6037</v>
      </c>
      <c r="AC62" s="301" t="s">
        <v>95</v>
      </c>
      <c r="AD62" s="302" t="s">
        <v>6038</v>
      </c>
    </row>
    <row r="63" spans="1:30" s="154" customFormat="1" ht="17.25" customHeight="1">
      <c r="A63" s="301" t="s">
        <v>5489</v>
      </c>
      <c r="B63" s="222" t="s">
        <v>5514</v>
      </c>
      <c r="C63" s="301" t="s">
        <v>6039</v>
      </c>
      <c r="D63" s="301" t="s">
        <v>6040</v>
      </c>
      <c r="E63" s="301" t="s">
        <v>5654</v>
      </c>
      <c r="F63" s="301" t="s">
        <v>6041</v>
      </c>
      <c r="G63" s="301" t="s">
        <v>6042</v>
      </c>
      <c r="H63" s="301" t="s">
        <v>6043</v>
      </c>
      <c r="I63" s="301" t="s">
        <v>6044</v>
      </c>
      <c r="J63" s="301" t="s">
        <v>6045</v>
      </c>
      <c r="K63" s="302" t="s">
        <v>6014</v>
      </c>
      <c r="L63" s="301" t="s">
        <v>422</v>
      </c>
      <c r="M63" s="301"/>
      <c r="N63" s="301"/>
      <c r="O63" s="301"/>
      <c r="P63" s="301"/>
      <c r="Q63" s="301"/>
      <c r="R63" s="301"/>
      <c r="S63" s="303" t="s">
        <v>5533</v>
      </c>
      <c r="T63" s="301"/>
      <c r="U63" s="301"/>
      <c r="V63" s="301"/>
      <c r="W63" s="301"/>
      <c r="X63" s="301"/>
      <c r="Y63" s="301"/>
      <c r="Z63" s="301"/>
      <c r="AA63" s="301"/>
      <c r="AB63" s="301"/>
      <c r="AC63" s="301"/>
      <c r="AD63" s="301"/>
    </row>
    <row r="64" spans="1:30" s="154" customFormat="1" ht="17.25" customHeight="1">
      <c r="A64" s="301" t="s">
        <v>5489</v>
      </c>
      <c r="B64" s="222" t="s">
        <v>5514</v>
      </c>
      <c r="C64" s="301" t="s">
        <v>6046</v>
      </c>
      <c r="D64" s="301" t="s">
        <v>6047</v>
      </c>
      <c r="E64" s="301" t="s">
        <v>6048</v>
      </c>
      <c r="F64" s="301" t="s">
        <v>6049</v>
      </c>
      <c r="G64" s="301" t="s">
        <v>6050</v>
      </c>
      <c r="H64" s="301" t="s">
        <v>6051</v>
      </c>
      <c r="I64" s="301" t="s">
        <v>6052</v>
      </c>
      <c r="J64" s="301" t="s">
        <v>6053</v>
      </c>
      <c r="K64" s="302" t="s">
        <v>5557</v>
      </c>
      <c r="L64" s="301" t="s">
        <v>2894</v>
      </c>
      <c r="M64" s="301"/>
      <c r="N64" s="301"/>
      <c r="O64" s="301"/>
      <c r="P64" s="301"/>
      <c r="Q64" s="301"/>
      <c r="R64" s="301"/>
      <c r="S64" s="303" t="s">
        <v>5558</v>
      </c>
      <c r="T64" s="301"/>
      <c r="U64" s="301"/>
      <c r="V64" s="301"/>
      <c r="W64" s="301"/>
      <c r="X64" s="301"/>
      <c r="Y64" s="301"/>
      <c r="Z64" s="301"/>
      <c r="AA64" s="301"/>
      <c r="AB64" s="301"/>
      <c r="AC64" s="301"/>
      <c r="AD64" s="301"/>
    </row>
    <row r="65" spans="1:30" s="154" customFormat="1" ht="17.25" customHeight="1">
      <c r="A65" s="301" t="s">
        <v>5489</v>
      </c>
      <c r="B65" s="222" t="s">
        <v>5514</v>
      </c>
      <c r="C65" s="301" t="s">
        <v>6054</v>
      </c>
      <c r="D65" s="301" t="s">
        <v>6055</v>
      </c>
      <c r="E65" s="301" t="s">
        <v>6056</v>
      </c>
      <c r="F65" s="301" t="s">
        <v>6057</v>
      </c>
      <c r="G65" s="301" t="s">
        <v>6058</v>
      </c>
      <c r="H65" s="301" t="s">
        <v>6059</v>
      </c>
      <c r="I65" s="301" t="s">
        <v>6060</v>
      </c>
      <c r="J65" s="301" t="s">
        <v>6061</v>
      </c>
      <c r="K65" s="302" t="s">
        <v>6062</v>
      </c>
      <c r="L65" s="301" t="s">
        <v>6063</v>
      </c>
      <c r="M65" s="301"/>
      <c r="N65" s="301"/>
      <c r="O65" s="301"/>
      <c r="P65" s="301"/>
      <c r="Q65" s="301"/>
      <c r="R65" s="301" t="s">
        <v>238</v>
      </c>
      <c r="S65" s="303" t="s">
        <v>5498</v>
      </c>
      <c r="T65" s="301"/>
      <c r="U65" s="301"/>
      <c r="V65" s="301"/>
      <c r="W65" s="301"/>
      <c r="X65" s="301"/>
      <c r="Y65" s="301"/>
      <c r="Z65" s="301"/>
      <c r="AA65" s="301"/>
      <c r="AB65" s="301"/>
      <c r="AC65" s="301"/>
      <c r="AD65" s="301"/>
    </row>
    <row r="66" spans="1:30" s="154" customFormat="1" ht="17.25" customHeight="1">
      <c r="A66" s="301" t="s">
        <v>5489</v>
      </c>
      <c r="B66" s="222" t="s">
        <v>5514</v>
      </c>
      <c r="C66" s="301" t="s">
        <v>6064</v>
      </c>
      <c r="D66" s="301" t="s">
        <v>6065</v>
      </c>
      <c r="E66" s="301" t="s">
        <v>6066</v>
      </c>
      <c r="F66" s="301" t="s">
        <v>6067</v>
      </c>
      <c r="G66" s="301" t="s">
        <v>6068</v>
      </c>
      <c r="H66" s="301" t="s">
        <v>6069</v>
      </c>
      <c r="I66" s="301" t="s">
        <v>6070</v>
      </c>
      <c r="J66" s="301" t="s">
        <v>6071</v>
      </c>
      <c r="K66" s="302" t="s">
        <v>6023</v>
      </c>
      <c r="L66" s="301"/>
      <c r="M66" s="301"/>
      <c r="N66" s="301"/>
      <c r="O66" s="301"/>
      <c r="P66" s="301"/>
      <c r="Q66" s="301"/>
      <c r="R66" s="301"/>
      <c r="S66" s="303" t="s">
        <v>5558</v>
      </c>
      <c r="T66" s="301"/>
      <c r="U66" s="301"/>
      <c r="V66" s="301"/>
      <c r="W66" s="301"/>
      <c r="X66" s="301"/>
      <c r="Y66" s="301"/>
      <c r="Z66" s="301"/>
      <c r="AA66" s="301"/>
      <c r="AB66" s="301"/>
      <c r="AC66" s="301"/>
      <c r="AD66" s="301"/>
    </row>
    <row r="67" spans="1:30" s="154" customFormat="1" ht="17.25" customHeight="1">
      <c r="A67" s="301" t="s">
        <v>5489</v>
      </c>
      <c r="B67" s="222" t="s">
        <v>5514</v>
      </c>
      <c r="C67" s="301" t="s">
        <v>6072</v>
      </c>
      <c r="D67" s="301" t="s">
        <v>6073</v>
      </c>
      <c r="E67" s="301" t="s">
        <v>6074</v>
      </c>
      <c r="F67" s="301" t="s">
        <v>6075</v>
      </c>
      <c r="G67" s="301" t="s">
        <v>6076</v>
      </c>
      <c r="H67" s="301" t="s">
        <v>6077</v>
      </c>
      <c r="I67" s="301" t="s">
        <v>6078</v>
      </c>
      <c r="J67" s="301" t="s">
        <v>6079</v>
      </c>
      <c r="K67" s="302" t="s">
        <v>2338</v>
      </c>
      <c r="L67" s="301"/>
      <c r="M67" s="301"/>
      <c r="N67" s="301"/>
      <c r="O67" s="301"/>
      <c r="P67" s="301"/>
      <c r="Q67" s="301"/>
      <c r="R67" s="301" t="s">
        <v>223</v>
      </c>
      <c r="S67" s="303" t="s">
        <v>1432</v>
      </c>
      <c r="T67" s="301"/>
      <c r="U67" s="301"/>
      <c r="V67" s="301"/>
      <c r="W67" s="301"/>
      <c r="X67" s="301"/>
      <c r="Y67" s="301"/>
      <c r="Z67" s="301"/>
      <c r="AA67" s="301"/>
      <c r="AB67" s="301"/>
      <c r="AC67" s="301"/>
      <c r="AD67" s="301"/>
    </row>
    <row r="68" spans="1:30" s="154" customFormat="1" ht="17.25" customHeight="1">
      <c r="A68" s="301" t="s">
        <v>5489</v>
      </c>
      <c r="B68" s="222" t="s">
        <v>5514</v>
      </c>
      <c r="C68" s="301" t="s">
        <v>6080</v>
      </c>
      <c r="D68" s="301" t="s">
        <v>6081</v>
      </c>
      <c r="E68" s="301" t="s">
        <v>5544</v>
      </c>
      <c r="F68" s="301" t="s">
        <v>6082</v>
      </c>
      <c r="G68" s="301" t="s">
        <v>6083</v>
      </c>
      <c r="H68" s="301" t="s">
        <v>6084</v>
      </c>
      <c r="I68" s="301" t="s">
        <v>6085</v>
      </c>
      <c r="J68" s="301"/>
      <c r="K68" s="302" t="s">
        <v>2746</v>
      </c>
      <c r="L68" s="301" t="s">
        <v>1703</v>
      </c>
      <c r="M68" s="301"/>
      <c r="N68" s="301"/>
      <c r="O68" s="301"/>
      <c r="P68" s="301"/>
      <c r="Q68" s="301"/>
      <c r="R68" s="301"/>
      <c r="S68" s="303" t="s">
        <v>5533</v>
      </c>
      <c r="T68" s="301"/>
      <c r="U68" s="301"/>
      <c r="V68" s="301"/>
      <c r="W68" s="301"/>
      <c r="X68" s="301"/>
      <c r="Y68" s="301"/>
      <c r="Z68" s="301"/>
      <c r="AA68" s="301"/>
      <c r="AB68" s="301"/>
      <c r="AC68" s="301"/>
      <c r="AD68" s="301"/>
    </row>
    <row r="69" spans="1:30" s="154" customFormat="1" ht="17.25" customHeight="1">
      <c r="A69" s="301" t="s">
        <v>5489</v>
      </c>
      <c r="B69" s="222" t="s">
        <v>5514</v>
      </c>
      <c r="C69" s="301" t="s">
        <v>6086</v>
      </c>
      <c r="D69" s="301" t="s">
        <v>6087</v>
      </c>
      <c r="E69" s="301" t="s">
        <v>6088</v>
      </c>
      <c r="F69" s="301" t="s">
        <v>6089</v>
      </c>
      <c r="G69" s="301" t="s">
        <v>6090</v>
      </c>
      <c r="H69" s="301" t="s">
        <v>6091</v>
      </c>
      <c r="I69" s="301" t="s">
        <v>6092</v>
      </c>
      <c r="J69" s="301" t="s">
        <v>6093</v>
      </c>
      <c r="K69" s="302" t="s">
        <v>5840</v>
      </c>
      <c r="L69" s="301"/>
      <c r="M69" s="301"/>
      <c r="N69" s="301"/>
      <c r="O69" s="301"/>
      <c r="P69" s="301"/>
      <c r="Q69" s="301"/>
      <c r="R69" s="301"/>
      <c r="S69" s="303" t="s">
        <v>5558</v>
      </c>
      <c r="T69" s="301"/>
      <c r="U69" s="301"/>
      <c r="V69" s="301"/>
      <c r="W69" s="301"/>
      <c r="X69" s="301"/>
      <c r="Y69" s="301"/>
      <c r="Z69" s="301"/>
      <c r="AA69" s="301"/>
      <c r="AB69" s="301"/>
      <c r="AC69" s="301"/>
      <c r="AD69" s="301"/>
    </row>
    <row r="70" spans="1:30" s="154" customFormat="1" ht="17.25" customHeight="1">
      <c r="A70" s="301" t="s">
        <v>5489</v>
      </c>
      <c r="B70" s="222" t="s">
        <v>5514</v>
      </c>
      <c r="C70" s="301" t="s">
        <v>6094</v>
      </c>
      <c r="D70" s="301" t="s">
        <v>6095</v>
      </c>
      <c r="E70" s="301" t="s">
        <v>5501</v>
      </c>
      <c r="F70" s="301" t="s">
        <v>6096</v>
      </c>
      <c r="G70" s="301" t="s">
        <v>6097</v>
      </c>
      <c r="H70" s="301" t="s">
        <v>6098</v>
      </c>
      <c r="I70" s="301" t="s">
        <v>6099</v>
      </c>
      <c r="J70" s="301" t="s">
        <v>6100</v>
      </c>
      <c r="K70" s="302" t="s">
        <v>2746</v>
      </c>
      <c r="L70" s="301" t="s">
        <v>422</v>
      </c>
      <c r="M70" s="301"/>
      <c r="N70" s="301"/>
      <c r="O70" s="301"/>
      <c r="P70" s="301"/>
      <c r="Q70" s="301"/>
      <c r="R70" s="301"/>
      <c r="S70" s="303" t="s">
        <v>5533</v>
      </c>
      <c r="T70" s="301"/>
      <c r="U70" s="301"/>
      <c r="V70" s="301"/>
      <c r="W70" s="301"/>
      <c r="X70" s="301"/>
      <c r="Y70" s="301"/>
      <c r="Z70" s="301"/>
      <c r="AA70" s="301"/>
      <c r="AB70" s="301"/>
      <c r="AC70" s="301"/>
      <c r="AD70" s="301"/>
    </row>
    <row r="71" spans="1:30" s="154" customFormat="1" ht="17.25" customHeight="1">
      <c r="A71" s="301" t="s">
        <v>5489</v>
      </c>
      <c r="B71" s="222" t="s">
        <v>5514</v>
      </c>
      <c r="C71" s="301" t="s">
        <v>6101</v>
      </c>
      <c r="D71" s="301" t="s">
        <v>6102</v>
      </c>
      <c r="E71" s="301" t="s">
        <v>6103</v>
      </c>
      <c r="F71" s="301" t="s">
        <v>6104</v>
      </c>
      <c r="G71" s="301" t="s">
        <v>6105</v>
      </c>
      <c r="H71" s="301" t="s">
        <v>6106</v>
      </c>
      <c r="I71" s="301" t="s">
        <v>5895</v>
      </c>
      <c r="J71" s="301" t="s">
        <v>6107</v>
      </c>
      <c r="K71" s="302" t="s">
        <v>2746</v>
      </c>
      <c r="L71" s="301" t="s">
        <v>422</v>
      </c>
      <c r="M71" s="301"/>
      <c r="N71" s="301"/>
      <c r="O71" s="301"/>
      <c r="P71" s="301"/>
      <c r="Q71" s="301"/>
      <c r="R71" s="301" t="s">
        <v>238</v>
      </c>
      <c r="S71" s="303" t="s">
        <v>5498</v>
      </c>
      <c r="T71" s="301"/>
      <c r="U71" s="301"/>
      <c r="V71" s="301"/>
      <c r="W71" s="301"/>
      <c r="X71" s="301"/>
      <c r="Y71" s="301"/>
      <c r="Z71" s="301"/>
      <c r="AA71" s="301"/>
      <c r="AB71" s="301"/>
      <c r="AC71" s="301"/>
      <c r="AD71" s="301"/>
    </row>
    <row r="72" spans="1:30" s="154" customFormat="1" ht="57">
      <c r="A72" s="301" t="s">
        <v>5489</v>
      </c>
      <c r="B72" s="222" t="s">
        <v>5514</v>
      </c>
      <c r="C72" s="301" t="s">
        <v>6108</v>
      </c>
      <c r="D72" s="301" t="s">
        <v>6109</v>
      </c>
      <c r="E72" s="301" t="s">
        <v>6110</v>
      </c>
      <c r="F72" s="301" t="s">
        <v>6111</v>
      </c>
      <c r="G72" s="301" t="s">
        <v>6112</v>
      </c>
      <c r="H72" s="301" t="s">
        <v>6113</v>
      </c>
      <c r="I72" s="301" t="s">
        <v>6114</v>
      </c>
      <c r="J72" s="301" t="s">
        <v>6115</v>
      </c>
      <c r="K72" s="302" t="s">
        <v>6116</v>
      </c>
      <c r="L72" s="301" t="s">
        <v>112</v>
      </c>
      <c r="M72" s="301"/>
      <c r="N72" s="301"/>
      <c r="O72" s="301"/>
      <c r="P72" s="301"/>
      <c r="Q72" s="301"/>
      <c r="R72" s="301"/>
      <c r="S72" s="303" t="s">
        <v>5558</v>
      </c>
      <c r="T72" s="301"/>
      <c r="U72" s="301"/>
      <c r="V72" s="301"/>
      <c r="W72" s="301"/>
      <c r="X72" s="301"/>
      <c r="Y72" s="301"/>
      <c r="Z72" s="301"/>
      <c r="AA72" s="301"/>
      <c r="AB72" s="301"/>
      <c r="AC72" s="301"/>
      <c r="AD72" s="301"/>
    </row>
    <row r="73" spans="1:30" s="154" customFormat="1" ht="199.5">
      <c r="A73" s="301" t="s">
        <v>5489</v>
      </c>
      <c r="B73" s="222" t="s">
        <v>5514</v>
      </c>
      <c r="C73" s="306" t="s">
        <v>6117</v>
      </c>
      <c r="D73" s="306" t="s">
        <v>6118</v>
      </c>
      <c r="E73" s="301" t="s">
        <v>6119</v>
      </c>
      <c r="F73" s="301" t="s">
        <v>6120</v>
      </c>
      <c r="G73" s="301" t="s">
        <v>6121</v>
      </c>
      <c r="H73" s="301" t="s">
        <v>6122</v>
      </c>
      <c r="I73" s="301" t="s">
        <v>6123</v>
      </c>
      <c r="J73" s="301" t="s">
        <v>6124</v>
      </c>
      <c r="K73" s="302" t="s">
        <v>6125</v>
      </c>
      <c r="L73" s="302" t="s">
        <v>6126</v>
      </c>
      <c r="M73" s="302" t="s">
        <v>3426</v>
      </c>
      <c r="N73" s="301" t="s">
        <v>95</v>
      </c>
      <c r="O73" s="301" t="s">
        <v>95</v>
      </c>
      <c r="P73" s="301"/>
      <c r="Q73" s="301"/>
      <c r="R73" s="301" t="s">
        <v>1059</v>
      </c>
      <c r="S73" s="303" t="s">
        <v>398</v>
      </c>
      <c r="T73" s="301" t="s">
        <v>1131</v>
      </c>
      <c r="U73" s="302" t="s">
        <v>96</v>
      </c>
      <c r="V73" s="302" t="s">
        <v>6127</v>
      </c>
      <c r="W73" s="302" t="s">
        <v>96</v>
      </c>
      <c r="X73" s="302" t="s">
        <v>6128</v>
      </c>
      <c r="Y73" s="302" t="s">
        <v>96</v>
      </c>
      <c r="Z73" s="302" t="s">
        <v>6129</v>
      </c>
      <c r="AA73" s="301" t="s">
        <v>96</v>
      </c>
      <c r="AB73" s="302" t="s">
        <v>6130</v>
      </c>
      <c r="AC73" s="301" t="s">
        <v>3</v>
      </c>
      <c r="AD73" s="307" t="s">
        <v>6131</v>
      </c>
    </row>
    <row r="74" spans="1:30" s="154" customFormat="1" ht="17.25" customHeight="1">
      <c r="A74" s="301" t="s">
        <v>5489</v>
      </c>
      <c r="B74" s="222" t="s">
        <v>5514</v>
      </c>
      <c r="C74" s="301" t="s">
        <v>6132</v>
      </c>
      <c r="D74" s="301" t="s">
        <v>6133</v>
      </c>
      <c r="E74" s="301" t="s">
        <v>6134</v>
      </c>
      <c r="F74" s="301" t="s">
        <v>6135</v>
      </c>
      <c r="G74" s="301" t="s">
        <v>6136</v>
      </c>
      <c r="H74" s="301" t="s">
        <v>6137</v>
      </c>
      <c r="I74" s="301" t="s">
        <v>6138</v>
      </c>
      <c r="J74" s="301" t="s">
        <v>6139</v>
      </c>
      <c r="K74" s="302" t="s">
        <v>6140</v>
      </c>
      <c r="L74" s="301" t="s">
        <v>6141</v>
      </c>
      <c r="M74" s="301"/>
      <c r="N74" s="301"/>
      <c r="O74" s="301"/>
      <c r="P74" s="301"/>
      <c r="Q74" s="301"/>
      <c r="R74" s="301"/>
      <c r="S74" s="303" t="s">
        <v>5533</v>
      </c>
      <c r="T74" s="301"/>
      <c r="U74" s="301"/>
      <c r="V74" s="301"/>
      <c r="W74" s="301"/>
      <c r="X74" s="301"/>
      <c r="Y74" s="301"/>
      <c r="Z74" s="301"/>
      <c r="AA74" s="301"/>
      <c r="AB74" s="301"/>
      <c r="AC74" s="301"/>
      <c r="AD74" s="301"/>
    </row>
    <row r="75" spans="1:30" s="154" customFormat="1" ht="71.25">
      <c r="A75" s="301" t="s">
        <v>5489</v>
      </c>
      <c r="B75" s="222" t="s">
        <v>5514</v>
      </c>
      <c r="C75" s="301" t="s">
        <v>6142</v>
      </c>
      <c r="D75" s="301" t="s">
        <v>6143</v>
      </c>
      <c r="E75" s="301" t="s">
        <v>5654</v>
      </c>
      <c r="F75" s="301" t="s">
        <v>6144</v>
      </c>
      <c r="G75" s="301" t="s">
        <v>6145</v>
      </c>
      <c r="H75" s="301" t="s">
        <v>6146</v>
      </c>
      <c r="I75" s="301" t="s">
        <v>6147</v>
      </c>
      <c r="J75" s="301" t="s">
        <v>6148</v>
      </c>
      <c r="K75" s="302" t="s">
        <v>6149</v>
      </c>
      <c r="L75" s="302" t="s">
        <v>6150</v>
      </c>
      <c r="M75" s="302" t="s">
        <v>6151</v>
      </c>
      <c r="N75" s="301"/>
      <c r="O75" s="301"/>
      <c r="P75" s="301"/>
      <c r="Q75" s="301"/>
      <c r="R75" s="301" t="s">
        <v>223</v>
      </c>
      <c r="S75" s="303" t="s">
        <v>1432</v>
      </c>
      <c r="T75" s="301"/>
      <c r="U75" s="301"/>
      <c r="V75" s="301"/>
      <c r="W75" s="301"/>
      <c r="X75" s="301"/>
      <c r="Y75" s="301"/>
      <c r="Z75" s="301"/>
      <c r="AA75" s="301"/>
      <c r="AB75" s="301"/>
      <c r="AC75" s="301"/>
      <c r="AD75" s="301"/>
    </row>
    <row r="76" spans="1:30" s="154" customFormat="1" ht="71.25">
      <c r="A76" s="301" t="s">
        <v>5489</v>
      </c>
      <c r="B76" s="222" t="s">
        <v>5514</v>
      </c>
      <c r="C76" s="301" t="s">
        <v>6152</v>
      </c>
      <c r="D76" s="301" t="s">
        <v>6153</v>
      </c>
      <c r="E76" s="301" t="s">
        <v>5579</v>
      </c>
      <c r="F76" s="301" t="s">
        <v>6154</v>
      </c>
      <c r="G76" s="301" t="s">
        <v>6155</v>
      </c>
      <c r="H76" s="301" t="s">
        <v>6156</v>
      </c>
      <c r="I76" s="301" t="s">
        <v>6157</v>
      </c>
      <c r="J76" s="301" t="s">
        <v>6158</v>
      </c>
      <c r="K76" s="302" t="s">
        <v>6159</v>
      </c>
      <c r="L76" s="302" t="s">
        <v>6160</v>
      </c>
      <c r="M76" s="302" t="s">
        <v>6161</v>
      </c>
      <c r="N76" s="301" t="s">
        <v>95</v>
      </c>
      <c r="O76" s="301" t="s">
        <v>95</v>
      </c>
      <c r="P76" s="301" t="s">
        <v>95</v>
      </c>
      <c r="Q76" s="301" t="s">
        <v>95</v>
      </c>
      <c r="R76" s="301" t="s">
        <v>97</v>
      </c>
      <c r="S76" s="303" t="s">
        <v>98</v>
      </c>
      <c r="T76" s="301" t="s">
        <v>1131</v>
      </c>
      <c r="U76" s="301" t="s">
        <v>95</v>
      </c>
      <c r="V76" s="302" t="s">
        <v>6162</v>
      </c>
      <c r="W76" s="301" t="s">
        <v>95</v>
      </c>
      <c r="X76" s="302" t="s">
        <v>6162</v>
      </c>
      <c r="Y76" s="301" t="s">
        <v>95</v>
      </c>
      <c r="Z76" s="302" t="s">
        <v>6162</v>
      </c>
      <c r="AA76" s="301" t="s">
        <v>95</v>
      </c>
      <c r="AB76" s="302" t="s">
        <v>6163</v>
      </c>
      <c r="AC76" s="301" t="s">
        <v>95</v>
      </c>
      <c r="AD76" s="302" t="s">
        <v>6164</v>
      </c>
    </row>
    <row r="77" spans="1:30" s="154" customFormat="1" ht="409.5">
      <c r="A77" s="301" t="s">
        <v>5489</v>
      </c>
      <c r="B77" s="222" t="s">
        <v>5514</v>
      </c>
      <c r="C77" s="301" t="s">
        <v>6165</v>
      </c>
      <c r="D77" s="301" t="s">
        <v>6166</v>
      </c>
      <c r="E77" s="301" t="s">
        <v>6167</v>
      </c>
      <c r="F77" s="301" t="s">
        <v>6168</v>
      </c>
      <c r="G77" s="301" t="s">
        <v>6169</v>
      </c>
      <c r="H77" s="301" t="s">
        <v>6170</v>
      </c>
      <c r="I77" s="301" t="s">
        <v>6171</v>
      </c>
      <c r="J77" s="301" t="s">
        <v>6172</v>
      </c>
      <c r="K77" s="302" t="s">
        <v>6173</v>
      </c>
      <c r="L77" s="302" t="s">
        <v>6174</v>
      </c>
      <c r="M77" s="302" t="s">
        <v>6175</v>
      </c>
      <c r="N77" s="301" t="s">
        <v>95</v>
      </c>
      <c r="O77" s="301" t="s">
        <v>95</v>
      </c>
      <c r="P77" s="301"/>
      <c r="Q77" s="301"/>
      <c r="R77" s="301" t="s">
        <v>223</v>
      </c>
      <c r="S77" s="303" t="s">
        <v>98</v>
      </c>
      <c r="T77" s="301" t="s">
        <v>2235</v>
      </c>
      <c r="U77" s="301" t="s">
        <v>6176</v>
      </c>
      <c r="V77" s="301"/>
      <c r="W77" s="301"/>
      <c r="X77" s="302"/>
      <c r="Y77" s="301"/>
      <c r="Z77" s="302" t="s">
        <v>6177</v>
      </c>
      <c r="AA77" s="301" t="s">
        <v>95</v>
      </c>
      <c r="AB77" s="302" t="s">
        <v>6178</v>
      </c>
      <c r="AC77" s="301" t="s">
        <v>95</v>
      </c>
      <c r="AD77" s="302" t="s">
        <v>6179</v>
      </c>
    </row>
    <row r="78" spans="1:30" s="154" customFormat="1" ht="17.25" customHeight="1">
      <c r="A78" s="301" t="s">
        <v>5489</v>
      </c>
      <c r="B78" s="222" t="s">
        <v>5514</v>
      </c>
      <c r="C78" s="301" t="s">
        <v>6180</v>
      </c>
      <c r="D78" s="301" t="s">
        <v>6181</v>
      </c>
      <c r="E78" s="301" t="s">
        <v>5891</v>
      </c>
      <c r="F78" s="301" t="s">
        <v>6182</v>
      </c>
      <c r="G78" s="301" t="s">
        <v>6183</v>
      </c>
      <c r="H78" s="301" t="s">
        <v>6184</v>
      </c>
      <c r="I78" s="301" t="s">
        <v>6185</v>
      </c>
      <c r="J78" s="301" t="s">
        <v>6186</v>
      </c>
      <c r="K78" s="302" t="s">
        <v>6187</v>
      </c>
      <c r="L78" s="301" t="s">
        <v>422</v>
      </c>
      <c r="M78" s="301"/>
      <c r="N78" s="301"/>
      <c r="O78" s="301"/>
      <c r="P78" s="301"/>
      <c r="Q78" s="301"/>
      <c r="R78" s="301"/>
      <c r="S78" s="303" t="s">
        <v>5558</v>
      </c>
      <c r="T78" s="301"/>
      <c r="U78" s="301"/>
      <c r="V78" s="301"/>
      <c r="W78" s="301"/>
      <c r="X78" s="301"/>
      <c r="Y78" s="301"/>
      <c r="Z78" s="301"/>
      <c r="AA78" s="301"/>
      <c r="AB78" s="301"/>
      <c r="AC78" s="301"/>
      <c r="AD78" s="301"/>
    </row>
    <row r="79" spans="1:30" s="154" customFormat="1" ht="17.25" customHeight="1">
      <c r="A79" s="301" t="s">
        <v>5489</v>
      </c>
      <c r="B79" s="222" t="s">
        <v>5514</v>
      </c>
      <c r="C79" s="301" t="s">
        <v>6188</v>
      </c>
      <c r="D79" s="301" t="s">
        <v>6189</v>
      </c>
      <c r="E79" s="301" t="s">
        <v>6190</v>
      </c>
      <c r="F79" s="301" t="s">
        <v>6191</v>
      </c>
      <c r="G79" s="301" t="s">
        <v>6192</v>
      </c>
      <c r="H79" s="301" t="s">
        <v>6193</v>
      </c>
      <c r="I79" s="301" t="s">
        <v>6194</v>
      </c>
      <c r="J79" s="301" t="s">
        <v>6195</v>
      </c>
      <c r="K79" s="302" t="s">
        <v>5779</v>
      </c>
      <c r="L79" s="301"/>
      <c r="M79" s="301"/>
      <c r="N79" s="301"/>
      <c r="O79" s="301"/>
      <c r="P79" s="301"/>
      <c r="Q79" s="301"/>
      <c r="R79" s="301"/>
      <c r="S79" s="303" t="s">
        <v>5558</v>
      </c>
      <c r="T79" s="301"/>
      <c r="U79" s="301"/>
      <c r="V79" s="301"/>
      <c r="W79" s="301"/>
      <c r="X79" s="301"/>
      <c r="Y79" s="301"/>
      <c r="Z79" s="301"/>
      <c r="AA79" s="301"/>
      <c r="AB79" s="301"/>
      <c r="AC79" s="301"/>
      <c r="AD79" s="301"/>
    </row>
    <row r="80" spans="1:30" s="154" customFormat="1" ht="71.25">
      <c r="A80" s="301" t="s">
        <v>5489</v>
      </c>
      <c r="B80" s="222" t="s">
        <v>5514</v>
      </c>
      <c r="C80" s="301" t="s">
        <v>6196</v>
      </c>
      <c r="D80" s="251" t="s">
        <v>6197</v>
      </c>
      <c r="E80" s="306" t="s">
        <v>5679</v>
      </c>
      <c r="F80" s="306" t="s">
        <v>6198</v>
      </c>
      <c r="G80" s="251" t="s">
        <v>6199</v>
      </c>
      <c r="H80" s="306" t="s">
        <v>6200</v>
      </c>
      <c r="I80" s="306" t="s">
        <v>6201</v>
      </c>
      <c r="J80" s="306" t="s">
        <v>6202</v>
      </c>
      <c r="K80" s="302" t="s">
        <v>6203</v>
      </c>
      <c r="L80" s="302" t="s">
        <v>6204</v>
      </c>
      <c r="M80" s="302" t="s">
        <v>6205</v>
      </c>
      <c r="N80" s="301"/>
      <c r="O80" s="301"/>
      <c r="P80" s="301"/>
      <c r="Q80" s="301"/>
      <c r="R80" s="301" t="s">
        <v>223</v>
      </c>
      <c r="S80" s="301" t="s">
        <v>1432</v>
      </c>
      <c r="T80" s="301"/>
      <c r="U80" s="301"/>
      <c r="V80" s="302" t="s">
        <v>6206</v>
      </c>
      <c r="W80" s="301"/>
      <c r="X80" s="301"/>
      <c r="Y80" s="301"/>
      <c r="Z80" s="301"/>
      <c r="AA80" s="251" t="s">
        <v>95</v>
      </c>
      <c r="AB80" s="252" t="s">
        <v>6207</v>
      </c>
      <c r="AC80" s="251" t="s">
        <v>95</v>
      </c>
      <c r="AD80" s="252" t="s">
        <v>6207</v>
      </c>
    </row>
    <row r="81" spans="1:30" s="154" customFormat="1" ht="57">
      <c r="A81" s="301" t="s">
        <v>5489</v>
      </c>
      <c r="B81" s="222" t="s">
        <v>5514</v>
      </c>
      <c r="C81" s="301" t="s">
        <v>6208</v>
      </c>
      <c r="D81" s="302" t="s">
        <v>6209</v>
      </c>
      <c r="E81" s="301" t="s">
        <v>6210</v>
      </c>
      <c r="F81" s="301" t="s">
        <v>6211</v>
      </c>
      <c r="G81" s="301" t="s">
        <v>6212</v>
      </c>
      <c r="H81" s="301" t="s">
        <v>6213</v>
      </c>
      <c r="I81" s="301" t="s">
        <v>6214</v>
      </c>
      <c r="J81" s="301" t="s">
        <v>6215</v>
      </c>
      <c r="K81" s="302" t="s">
        <v>6216</v>
      </c>
      <c r="L81" s="302" t="s">
        <v>6217</v>
      </c>
      <c r="M81" s="302" t="s">
        <v>2061</v>
      </c>
      <c r="N81" s="301"/>
      <c r="O81" s="301"/>
      <c r="P81" s="301"/>
      <c r="Q81" s="301"/>
      <c r="R81" s="301" t="s">
        <v>223</v>
      </c>
      <c r="S81" s="301" t="s">
        <v>1028</v>
      </c>
      <c r="T81" s="301"/>
      <c r="U81" s="301" t="s">
        <v>95</v>
      </c>
      <c r="V81" s="302" t="s">
        <v>6218</v>
      </c>
      <c r="W81" s="301"/>
      <c r="X81" s="301"/>
      <c r="Y81" s="301" t="s">
        <v>95</v>
      </c>
      <c r="Z81" s="302" t="s">
        <v>6218</v>
      </c>
      <c r="AA81" s="301" t="s">
        <v>95</v>
      </c>
      <c r="AB81" s="302" t="s">
        <v>6218</v>
      </c>
      <c r="AC81" s="301"/>
      <c r="AD81" s="301"/>
    </row>
    <row r="82" spans="1:30" s="154" customFormat="1" ht="17.25" customHeight="1">
      <c r="A82" s="301" t="s">
        <v>5489</v>
      </c>
      <c r="B82" s="222" t="s">
        <v>5514</v>
      </c>
      <c r="C82" s="301" t="s">
        <v>6219</v>
      </c>
      <c r="D82" s="301" t="s">
        <v>6220</v>
      </c>
      <c r="E82" s="301" t="s">
        <v>6221</v>
      </c>
      <c r="F82" s="301" t="s">
        <v>6222</v>
      </c>
      <c r="G82" s="301" t="s">
        <v>6223</v>
      </c>
      <c r="H82" s="301" t="s">
        <v>6224</v>
      </c>
      <c r="I82" s="301" t="s">
        <v>6225</v>
      </c>
      <c r="J82" s="301" t="s">
        <v>6226</v>
      </c>
      <c r="K82" s="302" t="s">
        <v>2746</v>
      </c>
      <c r="L82" s="301" t="s">
        <v>6227</v>
      </c>
      <c r="M82" s="301"/>
      <c r="N82" s="301"/>
      <c r="O82" s="301"/>
      <c r="P82" s="301"/>
      <c r="Q82" s="301"/>
      <c r="R82" s="301" t="s">
        <v>223</v>
      </c>
      <c r="S82" s="301" t="s">
        <v>2360</v>
      </c>
      <c r="T82" s="301"/>
      <c r="U82" s="301"/>
      <c r="V82" s="301"/>
      <c r="W82" s="301"/>
      <c r="X82" s="301"/>
      <c r="Y82" s="301"/>
      <c r="Z82" s="301"/>
      <c r="AA82" s="301"/>
      <c r="AB82" s="301"/>
      <c r="AC82" s="301" t="s">
        <v>95</v>
      </c>
      <c r="AD82" s="301"/>
    </row>
    <row r="83" spans="1:30" s="154" customFormat="1" ht="114">
      <c r="A83" s="301" t="s">
        <v>5489</v>
      </c>
      <c r="B83" s="222" t="s">
        <v>5514</v>
      </c>
      <c r="C83" s="301" t="s">
        <v>6228</v>
      </c>
      <c r="D83" s="301" t="s">
        <v>6229</v>
      </c>
      <c r="E83" s="301" t="s">
        <v>6230</v>
      </c>
      <c r="F83" s="301" t="s">
        <v>6231</v>
      </c>
      <c r="G83" s="301" t="s">
        <v>6232</v>
      </c>
      <c r="H83" s="303" t="s">
        <v>6233</v>
      </c>
      <c r="I83" s="303" t="s">
        <v>6234</v>
      </c>
      <c r="J83" s="303" t="s">
        <v>6235</v>
      </c>
      <c r="K83" s="305" t="s">
        <v>6236</v>
      </c>
      <c r="L83" s="302" t="s">
        <v>6237</v>
      </c>
      <c r="M83" s="302" t="s">
        <v>3667</v>
      </c>
      <c r="N83" s="301" t="s">
        <v>95</v>
      </c>
      <c r="O83" s="301"/>
      <c r="P83" s="301"/>
      <c r="Q83" s="301"/>
      <c r="R83" s="301" t="s">
        <v>97</v>
      </c>
      <c r="S83" s="301" t="s">
        <v>98</v>
      </c>
      <c r="T83" s="301" t="s">
        <v>99</v>
      </c>
      <c r="U83" s="301" t="s">
        <v>95</v>
      </c>
      <c r="V83" s="305" t="s">
        <v>6238</v>
      </c>
      <c r="W83" s="301" t="s">
        <v>95</v>
      </c>
      <c r="X83" s="302" t="s">
        <v>6239</v>
      </c>
      <c r="Y83" s="301" t="s">
        <v>95</v>
      </c>
      <c r="Z83" s="305" t="s">
        <v>6238</v>
      </c>
      <c r="AA83" s="301" t="s">
        <v>95</v>
      </c>
      <c r="AB83" s="305" t="s">
        <v>6240</v>
      </c>
      <c r="AC83" s="301" t="s">
        <v>606</v>
      </c>
      <c r="AD83" s="302" t="s">
        <v>6241</v>
      </c>
    </row>
    <row r="84" spans="1:30" s="154" customFormat="1" ht="123.75" customHeight="1">
      <c r="A84" s="301" t="s">
        <v>5489</v>
      </c>
      <c r="B84" s="222" t="s">
        <v>5514</v>
      </c>
      <c r="C84" s="301" t="s">
        <v>6242</v>
      </c>
      <c r="D84" s="302" t="s">
        <v>6243</v>
      </c>
      <c r="E84" s="301" t="s">
        <v>6244</v>
      </c>
      <c r="F84" s="301" t="s">
        <v>6245</v>
      </c>
      <c r="G84" s="301" t="s">
        <v>6246</v>
      </c>
      <c r="H84" s="301" t="s">
        <v>6247</v>
      </c>
      <c r="I84" s="301" t="s">
        <v>6248</v>
      </c>
      <c r="J84" s="301" t="s">
        <v>6249</v>
      </c>
      <c r="K84" s="302" t="s">
        <v>6250</v>
      </c>
      <c r="L84" s="302" t="s">
        <v>6251</v>
      </c>
      <c r="M84" s="302" t="s">
        <v>6252</v>
      </c>
      <c r="N84" s="301" t="s">
        <v>95</v>
      </c>
      <c r="O84" s="301" t="s">
        <v>3</v>
      </c>
      <c r="P84" s="301" t="s">
        <v>95</v>
      </c>
      <c r="Q84" s="301" t="s">
        <v>95</v>
      </c>
      <c r="R84" s="301" t="s">
        <v>97</v>
      </c>
      <c r="S84" s="301" t="s">
        <v>98</v>
      </c>
      <c r="T84" s="301" t="s">
        <v>2235</v>
      </c>
      <c r="U84" s="301" t="s">
        <v>95</v>
      </c>
      <c r="V84" s="301" t="s">
        <v>6253</v>
      </c>
      <c r="W84" s="301" t="s">
        <v>95</v>
      </c>
      <c r="X84" s="301" t="s">
        <v>6254</v>
      </c>
      <c r="Y84" s="301" t="s">
        <v>95</v>
      </c>
      <c r="Z84" s="301" t="s">
        <v>6255</v>
      </c>
      <c r="AA84" s="301" t="s">
        <v>95</v>
      </c>
      <c r="AB84" s="301" t="s">
        <v>6256</v>
      </c>
      <c r="AC84" s="301" t="s">
        <v>95</v>
      </c>
      <c r="AD84" s="307" t="s">
        <v>6257</v>
      </c>
    </row>
    <row r="85" spans="1:30" s="154" customFormat="1" ht="17.25" customHeight="1">
      <c r="A85" s="301" t="s">
        <v>5489</v>
      </c>
      <c r="B85" s="222" t="s">
        <v>5514</v>
      </c>
      <c r="C85" s="301" t="s">
        <v>6258</v>
      </c>
      <c r="D85" s="301" t="s">
        <v>6259</v>
      </c>
      <c r="E85" s="301" t="s">
        <v>5891</v>
      </c>
      <c r="F85" s="301" t="s">
        <v>6260</v>
      </c>
      <c r="G85" s="301" t="s">
        <v>6261</v>
      </c>
      <c r="H85" s="301" t="s">
        <v>6262</v>
      </c>
      <c r="I85" s="301" t="s">
        <v>6263</v>
      </c>
      <c r="J85" s="301" t="s">
        <v>6264</v>
      </c>
      <c r="K85" s="302" t="s">
        <v>2746</v>
      </c>
      <c r="L85" s="301" t="s">
        <v>422</v>
      </c>
      <c r="M85" s="301"/>
      <c r="N85" s="301"/>
      <c r="O85" s="301"/>
      <c r="P85" s="301"/>
      <c r="Q85" s="301"/>
      <c r="R85" s="301"/>
      <c r="S85" s="303" t="s">
        <v>5533</v>
      </c>
      <c r="T85" s="301"/>
      <c r="U85" s="301"/>
      <c r="V85" s="301"/>
      <c r="W85" s="301"/>
      <c r="X85" s="301"/>
      <c r="Y85" s="301"/>
      <c r="Z85" s="301"/>
      <c r="AA85" s="301"/>
      <c r="AB85" s="301"/>
      <c r="AC85" s="301"/>
      <c r="AD85" s="301"/>
    </row>
    <row r="86" spans="1:30" s="154" customFormat="1" ht="17.25" customHeight="1">
      <c r="A86" s="301" t="s">
        <v>5489</v>
      </c>
      <c r="B86" s="222" t="s">
        <v>5514</v>
      </c>
      <c r="C86" s="301" t="s">
        <v>6265</v>
      </c>
      <c r="D86" s="301" t="s">
        <v>6266</v>
      </c>
      <c r="E86" s="301" t="s">
        <v>5819</v>
      </c>
      <c r="F86" s="301" t="s">
        <v>6267</v>
      </c>
      <c r="G86" s="301" t="s">
        <v>6268</v>
      </c>
      <c r="H86" s="301" t="s">
        <v>6269</v>
      </c>
      <c r="I86" s="301" t="s">
        <v>6270</v>
      </c>
      <c r="J86" s="301" t="s">
        <v>6271</v>
      </c>
      <c r="K86" s="302" t="s">
        <v>6272</v>
      </c>
      <c r="L86" s="301" t="s">
        <v>2894</v>
      </c>
      <c r="M86" s="301"/>
      <c r="N86" s="301"/>
      <c r="O86" s="301"/>
      <c r="P86" s="301"/>
      <c r="Q86" s="301"/>
      <c r="R86" s="301"/>
      <c r="S86" s="303" t="s">
        <v>5558</v>
      </c>
      <c r="T86" s="301"/>
      <c r="U86" s="301"/>
      <c r="V86" s="301"/>
      <c r="W86" s="301"/>
      <c r="X86" s="301"/>
      <c r="Y86" s="301"/>
      <c r="Z86" s="301"/>
      <c r="AA86" s="301"/>
      <c r="AB86" s="301"/>
      <c r="AC86" s="301"/>
      <c r="AD86" s="301"/>
    </row>
    <row r="87" spans="1:30" s="154" customFormat="1" ht="17.25" customHeight="1">
      <c r="A87" s="301" t="s">
        <v>5489</v>
      </c>
      <c r="B87" s="222" t="s">
        <v>5514</v>
      </c>
      <c r="C87" s="301" t="s">
        <v>6273</v>
      </c>
      <c r="D87" s="301" t="s">
        <v>6274</v>
      </c>
      <c r="E87" s="301" t="s">
        <v>6275</v>
      </c>
      <c r="F87" s="301" t="s">
        <v>6276</v>
      </c>
      <c r="G87" s="301" t="s">
        <v>6277</v>
      </c>
      <c r="H87" s="301" t="s">
        <v>6278</v>
      </c>
      <c r="I87" s="301" t="s">
        <v>6279</v>
      </c>
      <c r="J87" s="301" t="s">
        <v>6280</v>
      </c>
      <c r="K87" s="302" t="s">
        <v>2746</v>
      </c>
      <c r="L87" s="301" t="s">
        <v>2894</v>
      </c>
      <c r="M87" s="301"/>
      <c r="N87" s="301"/>
      <c r="O87" s="301"/>
      <c r="P87" s="301"/>
      <c r="Q87" s="301"/>
      <c r="R87" s="301"/>
      <c r="S87" s="303" t="s">
        <v>5533</v>
      </c>
      <c r="T87" s="301"/>
      <c r="U87" s="301"/>
      <c r="V87" s="301"/>
      <c r="W87" s="301"/>
      <c r="X87" s="301"/>
      <c r="Y87" s="301"/>
      <c r="Z87" s="301"/>
      <c r="AA87" s="301"/>
      <c r="AB87" s="301"/>
      <c r="AC87" s="301"/>
      <c r="AD87" s="301"/>
    </row>
    <row r="88" spans="1:30" s="154" customFormat="1" ht="17.25" customHeight="1">
      <c r="A88" s="301" t="s">
        <v>5489</v>
      </c>
      <c r="B88" s="222" t="s">
        <v>5514</v>
      </c>
      <c r="C88" s="301" t="s">
        <v>6281</v>
      </c>
      <c r="D88" s="301" t="s">
        <v>6282</v>
      </c>
      <c r="E88" s="301" t="s">
        <v>6275</v>
      </c>
      <c r="F88" s="301" t="s">
        <v>6283</v>
      </c>
      <c r="G88" s="301" t="s">
        <v>6284</v>
      </c>
      <c r="H88" s="301" t="s">
        <v>6285</v>
      </c>
      <c r="I88" s="301" t="s">
        <v>6286</v>
      </c>
      <c r="J88" s="301" t="s">
        <v>6287</v>
      </c>
      <c r="K88" s="302" t="s">
        <v>2746</v>
      </c>
      <c r="L88" s="301" t="s">
        <v>2894</v>
      </c>
      <c r="M88" s="301"/>
      <c r="N88" s="301"/>
      <c r="O88" s="301"/>
      <c r="P88" s="301"/>
      <c r="Q88" s="301"/>
      <c r="R88" s="301"/>
      <c r="S88" s="303" t="s">
        <v>5533</v>
      </c>
      <c r="T88" s="301"/>
      <c r="U88" s="301"/>
      <c r="V88" s="301"/>
      <c r="W88" s="301"/>
      <c r="X88" s="301"/>
      <c r="Y88" s="301"/>
      <c r="Z88" s="301"/>
      <c r="AA88" s="301"/>
      <c r="AB88" s="301"/>
      <c r="AC88" s="301"/>
      <c r="AD88" s="301"/>
    </row>
    <row r="89" spans="1:30" s="154" customFormat="1" ht="17.25" customHeight="1">
      <c r="A89" s="301" t="s">
        <v>5489</v>
      </c>
      <c r="B89" s="222" t="s">
        <v>5514</v>
      </c>
      <c r="C89" s="301" t="s">
        <v>6288</v>
      </c>
      <c r="D89" s="301" t="s">
        <v>6289</v>
      </c>
      <c r="E89" s="301" t="s">
        <v>6290</v>
      </c>
      <c r="F89" s="301" t="s">
        <v>6291</v>
      </c>
      <c r="G89" s="301" t="s">
        <v>6292</v>
      </c>
      <c r="H89" s="301" t="s">
        <v>6293</v>
      </c>
      <c r="I89" s="301" t="s">
        <v>6294</v>
      </c>
      <c r="J89" s="301" t="s">
        <v>6295</v>
      </c>
      <c r="K89" s="302" t="s">
        <v>6296</v>
      </c>
      <c r="L89" s="301"/>
      <c r="M89" s="301"/>
      <c r="N89" s="301"/>
      <c r="O89" s="301"/>
      <c r="P89" s="301"/>
      <c r="Q89" s="301"/>
      <c r="R89" s="301" t="s">
        <v>238</v>
      </c>
      <c r="S89" s="303" t="s">
        <v>2475</v>
      </c>
      <c r="T89" s="301"/>
      <c r="U89" s="301" t="s">
        <v>95</v>
      </c>
      <c r="V89" s="301" t="s">
        <v>6297</v>
      </c>
      <c r="W89" s="301" t="s">
        <v>95</v>
      </c>
      <c r="X89" s="301" t="s">
        <v>6297</v>
      </c>
      <c r="Y89" s="301" t="s">
        <v>95</v>
      </c>
      <c r="Z89" s="301" t="s">
        <v>6297</v>
      </c>
      <c r="AA89" s="301"/>
      <c r="AB89" s="301"/>
      <c r="AC89" s="301"/>
      <c r="AD89" s="301"/>
    </row>
    <row r="90" spans="1:30" s="154" customFormat="1" ht="17.25" customHeight="1">
      <c r="A90" s="301" t="s">
        <v>5489</v>
      </c>
      <c r="B90" s="222" t="s">
        <v>5514</v>
      </c>
      <c r="C90" s="301" t="s">
        <v>6298</v>
      </c>
      <c r="D90" s="301" t="s">
        <v>6299</v>
      </c>
      <c r="E90" s="301" t="s">
        <v>6300</v>
      </c>
      <c r="F90" s="301" t="s">
        <v>6301</v>
      </c>
      <c r="G90" s="301" t="s">
        <v>6302</v>
      </c>
      <c r="H90" s="301" t="s">
        <v>6303</v>
      </c>
      <c r="I90" s="301" t="s">
        <v>6279</v>
      </c>
      <c r="J90" s="301" t="s">
        <v>6304</v>
      </c>
      <c r="K90" s="302" t="s">
        <v>6305</v>
      </c>
      <c r="L90" s="301"/>
      <c r="M90" s="301"/>
      <c r="N90" s="301"/>
      <c r="O90" s="301"/>
      <c r="P90" s="301"/>
      <c r="Q90" s="301"/>
      <c r="R90" s="301"/>
      <c r="S90" s="303" t="s">
        <v>5533</v>
      </c>
      <c r="T90" s="301"/>
      <c r="U90" s="301"/>
      <c r="V90" s="301"/>
      <c r="W90" s="301"/>
      <c r="X90" s="301"/>
      <c r="Y90" s="301"/>
      <c r="Z90" s="301"/>
      <c r="AA90" s="301"/>
      <c r="AB90" s="301"/>
      <c r="AC90" s="301"/>
      <c r="AD90" s="301"/>
    </row>
    <row r="91" spans="1:30" s="154" customFormat="1" ht="17.25" customHeight="1">
      <c r="A91" s="301" t="s">
        <v>5489</v>
      </c>
      <c r="B91" s="222" t="s">
        <v>5514</v>
      </c>
      <c r="C91" s="301" t="s">
        <v>6306</v>
      </c>
      <c r="D91" s="301" t="s">
        <v>6307</v>
      </c>
      <c r="E91" s="301" t="s">
        <v>5561</v>
      </c>
      <c r="F91" s="301" t="s">
        <v>6308</v>
      </c>
      <c r="G91" s="301" t="s">
        <v>6309</v>
      </c>
      <c r="H91" s="301" t="s">
        <v>6310</v>
      </c>
      <c r="I91" s="301" t="s">
        <v>6311</v>
      </c>
      <c r="J91" s="301"/>
      <c r="K91" s="302" t="s">
        <v>6312</v>
      </c>
      <c r="L91" s="301"/>
      <c r="M91" s="301"/>
      <c r="N91" s="301"/>
      <c r="O91" s="301"/>
      <c r="P91" s="301"/>
      <c r="Q91" s="301"/>
      <c r="R91" s="301"/>
      <c r="S91" s="303" t="s">
        <v>5533</v>
      </c>
      <c r="T91" s="301"/>
      <c r="U91" s="301"/>
      <c r="V91" s="301"/>
      <c r="W91" s="301"/>
      <c r="X91" s="301"/>
      <c r="Y91" s="301"/>
      <c r="Z91" s="301"/>
      <c r="AA91" s="301"/>
      <c r="AB91" s="301"/>
      <c r="AC91" s="301"/>
      <c r="AD91" s="301"/>
    </row>
    <row r="92" spans="1:30" s="154" customFormat="1" ht="17.25" customHeight="1">
      <c r="A92" s="301" t="s">
        <v>5489</v>
      </c>
      <c r="B92" s="222" t="s">
        <v>5514</v>
      </c>
      <c r="C92" s="301" t="s">
        <v>6313</v>
      </c>
      <c r="D92" s="301" t="s">
        <v>6314</v>
      </c>
      <c r="E92" s="301" t="s">
        <v>6315</v>
      </c>
      <c r="F92" s="301" t="s">
        <v>6316</v>
      </c>
      <c r="G92" s="301" t="s">
        <v>6317</v>
      </c>
      <c r="H92" s="301" t="s">
        <v>6318</v>
      </c>
      <c r="I92" s="301" t="s">
        <v>6319</v>
      </c>
      <c r="J92" s="301" t="s">
        <v>6320</v>
      </c>
      <c r="K92" s="302" t="s">
        <v>5593</v>
      </c>
      <c r="L92" s="301" t="s">
        <v>6217</v>
      </c>
      <c r="M92" s="301"/>
      <c r="N92" s="301"/>
      <c r="O92" s="301"/>
      <c r="P92" s="301"/>
      <c r="Q92" s="301"/>
      <c r="R92" s="301" t="s">
        <v>223</v>
      </c>
      <c r="S92" s="303" t="s">
        <v>2360</v>
      </c>
      <c r="T92" s="301"/>
      <c r="U92" s="301"/>
      <c r="V92" s="301"/>
      <c r="W92" s="301"/>
      <c r="X92" s="301"/>
      <c r="Y92" s="301"/>
      <c r="Z92" s="301"/>
      <c r="AA92" s="301"/>
      <c r="AB92" s="301"/>
      <c r="AC92" s="301"/>
      <c r="AD92" s="301"/>
    </row>
    <row r="93" spans="1:30" s="154" customFormat="1" ht="17.25" customHeight="1">
      <c r="A93" s="301" t="s">
        <v>5489</v>
      </c>
      <c r="B93" s="222" t="s">
        <v>5514</v>
      </c>
      <c r="C93" s="301" t="s">
        <v>6321</v>
      </c>
      <c r="D93" s="301" t="s">
        <v>6322</v>
      </c>
      <c r="E93" s="301" t="s">
        <v>5544</v>
      </c>
      <c r="F93" s="301" t="s">
        <v>6323</v>
      </c>
      <c r="G93" s="301" t="s">
        <v>6324</v>
      </c>
      <c r="H93" s="301" t="s">
        <v>6325</v>
      </c>
      <c r="I93" s="301" t="s">
        <v>6326</v>
      </c>
      <c r="J93" s="301" t="s">
        <v>6320</v>
      </c>
      <c r="K93" s="302" t="s">
        <v>6327</v>
      </c>
      <c r="L93" s="301" t="s">
        <v>6217</v>
      </c>
      <c r="M93" s="301"/>
      <c r="N93" s="301"/>
      <c r="O93" s="301"/>
      <c r="P93" s="301"/>
      <c r="Q93" s="301"/>
      <c r="R93" s="301" t="s">
        <v>223</v>
      </c>
      <c r="S93" s="303" t="s">
        <v>2360</v>
      </c>
      <c r="T93" s="301"/>
      <c r="U93" s="301"/>
      <c r="V93" s="301"/>
      <c r="W93" s="301"/>
      <c r="X93" s="301"/>
      <c r="Y93" s="301"/>
      <c r="Z93" s="301"/>
      <c r="AA93" s="301"/>
      <c r="AB93" s="301"/>
      <c r="AC93" s="301"/>
      <c r="AD93" s="301"/>
    </row>
    <row r="94" spans="1:30" s="154" customFormat="1" ht="17.25" customHeight="1">
      <c r="A94" s="301" t="s">
        <v>5489</v>
      </c>
      <c r="B94" s="222" t="s">
        <v>5514</v>
      </c>
      <c r="C94" s="301" t="s">
        <v>6328</v>
      </c>
      <c r="D94" s="301" t="s">
        <v>6329</v>
      </c>
      <c r="E94" s="301" t="s">
        <v>6330</v>
      </c>
      <c r="F94" s="301" t="s">
        <v>6331</v>
      </c>
      <c r="G94" s="301" t="s">
        <v>6332</v>
      </c>
      <c r="H94" s="301" t="s">
        <v>6333</v>
      </c>
      <c r="I94" s="301" t="s">
        <v>6334</v>
      </c>
      <c r="J94" s="301" t="s">
        <v>6335</v>
      </c>
      <c r="K94" s="302" t="s">
        <v>6336</v>
      </c>
      <c r="L94" s="301" t="s">
        <v>6337</v>
      </c>
      <c r="M94" s="301"/>
      <c r="N94" s="301"/>
      <c r="O94" s="301"/>
      <c r="P94" s="301"/>
      <c r="Q94" s="301"/>
      <c r="R94" s="301" t="s">
        <v>238</v>
      </c>
      <c r="S94" s="303" t="s">
        <v>2475</v>
      </c>
      <c r="T94" s="301"/>
      <c r="U94" s="301" t="s">
        <v>96</v>
      </c>
      <c r="V94" s="301" t="s">
        <v>6338</v>
      </c>
      <c r="W94" s="301"/>
      <c r="X94" s="301"/>
      <c r="Y94" s="301"/>
      <c r="Z94" s="301"/>
      <c r="AA94" s="301"/>
      <c r="AB94" s="301"/>
      <c r="AC94" s="301"/>
      <c r="AD94" s="301"/>
    </row>
    <row r="95" spans="1:30" s="154" customFormat="1" ht="17.25" customHeight="1">
      <c r="A95" s="301" t="s">
        <v>5489</v>
      </c>
      <c r="B95" s="222" t="s">
        <v>5514</v>
      </c>
      <c r="C95" s="301" t="s">
        <v>6339</v>
      </c>
      <c r="D95" s="301" t="s">
        <v>6340</v>
      </c>
      <c r="E95" s="301" t="s">
        <v>6341</v>
      </c>
      <c r="F95" s="301" t="s">
        <v>6342</v>
      </c>
      <c r="G95" s="301" t="s">
        <v>6343</v>
      </c>
      <c r="H95" s="301" t="s">
        <v>6344</v>
      </c>
      <c r="I95" s="301" t="s">
        <v>6345</v>
      </c>
      <c r="J95" s="301" t="s">
        <v>6346</v>
      </c>
      <c r="K95" s="302" t="s">
        <v>2746</v>
      </c>
      <c r="L95" s="301" t="s">
        <v>5724</v>
      </c>
      <c r="M95" s="301"/>
      <c r="N95" s="301"/>
      <c r="O95" s="301"/>
      <c r="P95" s="301"/>
      <c r="Q95" s="301"/>
      <c r="R95" s="301"/>
      <c r="S95" s="303" t="s">
        <v>5533</v>
      </c>
      <c r="T95" s="301"/>
      <c r="U95" s="301"/>
      <c r="V95" s="301"/>
      <c r="W95" s="301"/>
      <c r="X95" s="301"/>
      <c r="Y95" s="301"/>
      <c r="Z95" s="301"/>
      <c r="AA95" s="301"/>
      <c r="AB95" s="301"/>
      <c r="AC95" s="301"/>
      <c r="AD95" s="301"/>
    </row>
    <row r="96" spans="1:30" s="154" customFormat="1" ht="17.25" customHeight="1">
      <c r="A96" s="301" t="s">
        <v>5489</v>
      </c>
      <c r="B96" s="222" t="s">
        <v>5514</v>
      </c>
      <c r="C96" s="301" t="s">
        <v>6347</v>
      </c>
      <c r="D96" s="301" t="s">
        <v>6348</v>
      </c>
      <c r="E96" s="301" t="s">
        <v>6349</v>
      </c>
      <c r="F96" s="301" t="s">
        <v>6350</v>
      </c>
      <c r="G96" s="301" t="s">
        <v>6351</v>
      </c>
      <c r="H96" s="301" t="s">
        <v>6352</v>
      </c>
      <c r="I96" s="301" t="s">
        <v>6353</v>
      </c>
      <c r="J96" s="301" t="s">
        <v>6354</v>
      </c>
      <c r="K96" s="302" t="s">
        <v>2746</v>
      </c>
      <c r="L96" s="301" t="s">
        <v>2894</v>
      </c>
      <c r="M96" s="301"/>
      <c r="N96" s="301"/>
      <c r="O96" s="301"/>
      <c r="P96" s="301"/>
      <c r="Q96" s="301"/>
      <c r="R96" s="301"/>
      <c r="S96" s="303" t="s">
        <v>5533</v>
      </c>
      <c r="T96" s="301"/>
      <c r="U96" s="301"/>
      <c r="V96" s="301"/>
      <c r="W96" s="301"/>
      <c r="X96" s="301"/>
      <c r="Y96" s="301"/>
      <c r="Z96" s="301"/>
      <c r="AA96" s="301"/>
      <c r="AB96" s="301"/>
      <c r="AC96" s="301"/>
      <c r="AD96" s="301"/>
    </row>
    <row r="97" spans="1:30" s="154" customFormat="1" ht="28.5">
      <c r="A97" s="301" t="s">
        <v>5489</v>
      </c>
      <c r="B97" s="222" t="s">
        <v>5514</v>
      </c>
      <c r="C97" s="301" t="s">
        <v>6355</v>
      </c>
      <c r="D97" s="301" t="s">
        <v>6356</v>
      </c>
      <c r="E97" s="301" t="s">
        <v>6357</v>
      </c>
      <c r="F97" s="301" t="s">
        <v>6358</v>
      </c>
      <c r="G97" s="301" t="s">
        <v>6359</v>
      </c>
      <c r="H97" s="301" t="s">
        <v>6360</v>
      </c>
      <c r="I97" s="301" t="s">
        <v>6361</v>
      </c>
      <c r="J97" s="301" t="s">
        <v>6362</v>
      </c>
      <c r="K97" s="302" t="s">
        <v>5788</v>
      </c>
      <c r="L97" s="301" t="s">
        <v>1955</v>
      </c>
      <c r="M97" s="301"/>
      <c r="N97" s="301"/>
      <c r="O97" s="301"/>
      <c r="P97" s="301"/>
      <c r="Q97" s="301"/>
      <c r="R97" s="301"/>
      <c r="S97" s="303" t="s">
        <v>5558</v>
      </c>
      <c r="T97" s="301"/>
      <c r="U97" s="301"/>
      <c r="V97" s="301"/>
      <c r="W97" s="301"/>
      <c r="X97" s="301"/>
      <c r="Y97" s="301"/>
      <c r="Z97" s="301"/>
      <c r="AA97" s="301"/>
      <c r="AB97" s="301"/>
      <c r="AC97" s="301"/>
      <c r="AD97" s="301"/>
    </row>
    <row r="98" spans="1:30" s="154" customFormat="1" ht="17.25" customHeight="1">
      <c r="A98" s="301" t="s">
        <v>5489</v>
      </c>
      <c r="B98" s="222" t="s">
        <v>5514</v>
      </c>
      <c r="C98" s="301" t="s">
        <v>6363</v>
      </c>
      <c r="D98" s="301" t="s">
        <v>6364</v>
      </c>
      <c r="E98" s="301" t="s">
        <v>5544</v>
      </c>
      <c r="F98" s="301" t="s">
        <v>6365</v>
      </c>
      <c r="G98" s="301" t="s">
        <v>6366</v>
      </c>
      <c r="H98" s="301" t="s">
        <v>6367</v>
      </c>
      <c r="I98" s="301" t="s">
        <v>6368</v>
      </c>
      <c r="J98" s="301" t="s">
        <v>6369</v>
      </c>
      <c r="K98" s="302" t="s">
        <v>6370</v>
      </c>
      <c r="L98" s="301" t="s">
        <v>2894</v>
      </c>
      <c r="M98" s="301"/>
      <c r="N98" s="301"/>
      <c r="O98" s="301"/>
      <c r="P98" s="301"/>
      <c r="Q98" s="301"/>
      <c r="R98" s="301"/>
      <c r="S98" s="303" t="s">
        <v>5558</v>
      </c>
      <c r="T98" s="301"/>
      <c r="U98" s="301"/>
      <c r="V98" s="301"/>
      <c r="W98" s="301"/>
      <c r="X98" s="301"/>
      <c r="Y98" s="301"/>
      <c r="Z98" s="301"/>
      <c r="AA98" s="301"/>
      <c r="AB98" s="301"/>
      <c r="AC98" s="301"/>
      <c r="AD98" s="301"/>
    </row>
    <row r="99" spans="1:30" s="154" customFormat="1" ht="17.25" customHeight="1">
      <c r="A99" s="301" t="s">
        <v>5489</v>
      </c>
      <c r="B99" s="222" t="s">
        <v>5514</v>
      </c>
      <c r="C99" s="301" t="s">
        <v>6371</v>
      </c>
      <c r="D99" s="301" t="s">
        <v>6372</v>
      </c>
      <c r="E99" s="301" t="s">
        <v>6373</v>
      </c>
      <c r="F99" s="301" t="s">
        <v>6374</v>
      </c>
      <c r="G99" s="301" t="s">
        <v>6375</v>
      </c>
      <c r="H99" s="301" t="s">
        <v>6376</v>
      </c>
      <c r="I99" s="301" t="s">
        <v>6377</v>
      </c>
      <c r="J99" s="301" t="s">
        <v>6378</v>
      </c>
      <c r="K99" s="302" t="s">
        <v>6379</v>
      </c>
      <c r="L99" s="301"/>
      <c r="M99" s="301"/>
      <c r="N99" s="301"/>
      <c r="O99" s="301"/>
      <c r="P99" s="301"/>
      <c r="Q99" s="301"/>
      <c r="R99" s="301"/>
      <c r="S99" s="303" t="s">
        <v>5558</v>
      </c>
      <c r="T99" s="301"/>
      <c r="U99" s="301"/>
      <c r="V99" s="301"/>
      <c r="W99" s="301"/>
      <c r="X99" s="301"/>
      <c r="Y99" s="301"/>
      <c r="Z99" s="301"/>
      <c r="AA99" s="301"/>
      <c r="AB99" s="301"/>
      <c r="AC99" s="301"/>
      <c r="AD99" s="301"/>
    </row>
    <row r="100" spans="1:30" s="154" customFormat="1" ht="17.25" customHeight="1">
      <c r="A100" s="301" t="s">
        <v>5489</v>
      </c>
      <c r="B100" s="222" t="s">
        <v>5514</v>
      </c>
      <c r="C100" s="301" t="s">
        <v>6380</v>
      </c>
      <c r="D100" s="301" t="s">
        <v>6381</v>
      </c>
      <c r="E100" s="301" t="s">
        <v>5561</v>
      </c>
      <c r="F100" s="301" t="s">
        <v>6382</v>
      </c>
      <c r="G100" s="301" t="s">
        <v>6383</v>
      </c>
      <c r="H100" s="301" t="s">
        <v>6384</v>
      </c>
      <c r="I100" s="301" t="s">
        <v>6385</v>
      </c>
      <c r="J100" s="301" t="s">
        <v>6386</v>
      </c>
      <c r="K100" s="302" t="s">
        <v>2746</v>
      </c>
      <c r="L100" s="301" t="s">
        <v>2894</v>
      </c>
      <c r="M100" s="301"/>
      <c r="N100" s="301"/>
      <c r="O100" s="301"/>
      <c r="P100" s="301"/>
      <c r="Q100" s="301"/>
      <c r="R100" s="301"/>
      <c r="S100" s="303" t="s">
        <v>5533</v>
      </c>
      <c r="T100" s="301"/>
      <c r="U100" s="301"/>
      <c r="V100" s="301"/>
      <c r="W100" s="301"/>
      <c r="X100" s="301"/>
      <c r="Y100" s="301"/>
      <c r="Z100" s="301"/>
      <c r="AA100" s="301"/>
      <c r="AB100" s="301"/>
      <c r="AC100" s="301"/>
      <c r="AD100" s="301"/>
    </row>
    <row r="101" spans="1:30" s="154" customFormat="1" ht="17.25" customHeight="1">
      <c r="A101" s="301" t="s">
        <v>5489</v>
      </c>
      <c r="B101" s="222" t="s">
        <v>5514</v>
      </c>
      <c r="C101" s="301" t="s">
        <v>6387</v>
      </c>
      <c r="D101" s="301" t="s">
        <v>6388</v>
      </c>
      <c r="E101" s="301" t="s">
        <v>6389</v>
      </c>
      <c r="F101" s="301" t="s">
        <v>6390</v>
      </c>
      <c r="G101" s="301" t="s">
        <v>6391</v>
      </c>
      <c r="H101" s="301" t="s">
        <v>6392</v>
      </c>
      <c r="I101" s="301" t="s">
        <v>6393</v>
      </c>
      <c r="J101" s="301" t="s">
        <v>6394</v>
      </c>
      <c r="K101" s="302" t="s">
        <v>6395</v>
      </c>
      <c r="L101" s="301"/>
      <c r="M101" s="301"/>
      <c r="N101" s="301"/>
      <c r="O101" s="301"/>
      <c r="P101" s="301"/>
      <c r="Q101" s="301"/>
      <c r="R101" s="301" t="s">
        <v>223</v>
      </c>
      <c r="S101" s="303" t="s">
        <v>1432</v>
      </c>
      <c r="T101" s="301"/>
      <c r="U101" s="301"/>
      <c r="V101" s="301"/>
      <c r="W101" s="301"/>
      <c r="X101" s="301"/>
      <c r="Y101" s="301"/>
      <c r="Z101" s="301"/>
      <c r="AA101" s="301"/>
      <c r="AB101" s="301"/>
      <c r="AC101" s="301"/>
      <c r="AD101" s="301"/>
    </row>
    <row r="102" spans="1:30" s="154" customFormat="1" ht="17.25" customHeight="1">
      <c r="A102" s="301" t="s">
        <v>5489</v>
      </c>
      <c r="B102" s="222" t="s">
        <v>5514</v>
      </c>
      <c r="C102" s="301" t="s">
        <v>6396</v>
      </c>
      <c r="D102" s="301" t="s">
        <v>6397</v>
      </c>
      <c r="E102" s="301" t="s">
        <v>6398</v>
      </c>
      <c r="F102" s="301" t="s">
        <v>6399</v>
      </c>
      <c r="G102" s="301" t="s">
        <v>6400</v>
      </c>
      <c r="H102" s="301" t="s">
        <v>6401</v>
      </c>
      <c r="I102" s="301" t="s">
        <v>6402</v>
      </c>
      <c r="J102" s="301" t="s">
        <v>6403</v>
      </c>
      <c r="K102" s="302" t="s">
        <v>6404</v>
      </c>
      <c r="L102" s="301" t="s">
        <v>422</v>
      </c>
      <c r="M102" s="301"/>
      <c r="N102" s="301"/>
      <c r="O102" s="301"/>
      <c r="P102" s="301"/>
      <c r="Q102" s="301"/>
      <c r="R102" s="301"/>
      <c r="S102" s="303" t="s">
        <v>5558</v>
      </c>
      <c r="T102" s="301"/>
      <c r="U102" s="301"/>
      <c r="V102" s="301"/>
      <c r="W102" s="301"/>
      <c r="X102" s="301"/>
      <c r="Y102" s="301"/>
      <c r="Z102" s="301"/>
      <c r="AA102" s="301"/>
      <c r="AB102" s="301"/>
      <c r="AC102" s="301"/>
      <c r="AD102" s="301"/>
    </row>
    <row r="103" spans="1:30" s="154" customFormat="1" ht="17.25" customHeight="1">
      <c r="A103" s="301" t="s">
        <v>5489</v>
      </c>
      <c r="B103" s="222" t="s">
        <v>5514</v>
      </c>
      <c r="C103" s="301" t="s">
        <v>6405</v>
      </c>
      <c r="D103" s="301" t="s">
        <v>6406</v>
      </c>
      <c r="E103" s="301" t="s">
        <v>6290</v>
      </c>
      <c r="F103" s="301" t="s">
        <v>6407</v>
      </c>
      <c r="G103" s="301" t="s">
        <v>6408</v>
      </c>
      <c r="H103" s="301" t="s">
        <v>6409</v>
      </c>
      <c r="I103" s="301" t="s">
        <v>6410</v>
      </c>
      <c r="J103" s="301" t="s">
        <v>6411</v>
      </c>
      <c r="K103" s="302" t="s">
        <v>5742</v>
      </c>
      <c r="L103" s="301"/>
      <c r="M103" s="301"/>
      <c r="N103" s="301"/>
      <c r="O103" s="301"/>
      <c r="P103" s="301"/>
      <c r="Q103" s="301"/>
      <c r="R103" s="301"/>
      <c r="S103" s="303" t="s">
        <v>5558</v>
      </c>
      <c r="T103" s="301"/>
      <c r="U103" s="301"/>
      <c r="V103" s="301"/>
      <c r="W103" s="301"/>
      <c r="X103" s="301"/>
      <c r="Y103" s="301"/>
      <c r="Z103" s="301"/>
      <c r="AA103" s="301"/>
      <c r="AB103" s="301"/>
      <c r="AC103" s="301"/>
      <c r="AD103" s="301"/>
    </row>
    <row r="104" spans="1:30" s="154" customFormat="1" ht="51.75" customHeight="1">
      <c r="A104" s="301" t="s">
        <v>5489</v>
      </c>
      <c r="B104" s="222" t="s">
        <v>5514</v>
      </c>
      <c r="C104" s="301" t="s">
        <v>6412</v>
      </c>
      <c r="D104" s="301" t="s">
        <v>6413</v>
      </c>
      <c r="E104" s="301" t="s">
        <v>5544</v>
      </c>
      <c r="F104" s="301" t="s">
        <v>6414</v>
      </c>
      <c r="G104" s="301" t="s">
        <v>6415</v>
      </c>
      <c r="H104" s="301" t="s">
        <v>6416</v>
      </c>
      <c r="I104" s="301" t="s">
        <v>6417</v>
      </c>
      <c r="J104" s="301" t="s">
        <v>6418</v>
      </c>
      <c r="K104" s="302" t="s">
        <v>6419</v>
      </c>
      <c r="L104" s="301" t="s">
        <v>6420</v>
      </c>
      <c r="M104" s="301"/>
      <c r="N104" s="301"/>
      <c r="O104" s="301"/>
      <c r="P104" s="301"/>
      <c r="Q104" s="301"/>
      <c r="R104" s="301" t="s">
        <v>223</v>
      </c>
      <c r="S104" s="303" t="s">
        <v>1241</v>
      </c>
      <c r="T104" s="301"/>
      <c r="U104" s="301"/>
      <c r="V104" s="301"/>
      <c r="W104" s="301"/>
      <c r="X104" s="301"/>
      <c r="Y104" s="301" t="s">
        <v>95</v>
      </c>
      <c r="Z104" s="301" t="s">
        <v>6421</v>
      </c>
      <c r="AA104" s="301"/>
      <c r="AB104" s="301"/>
      <c r="AC104" s="301" t="s">
        <v>95</v>
      </c>
      <c r="AD104" s="302" t="s">
        <v>6422</v>
      </c>
    </row>
    <row r="105" spans="1:30" s="154" customFormat="1" ht="17.25" customHeight="1">
      <c r="A105" s="301" t="s">
        <v>5489</v>
      </c>
      <c r="B105" s="222" t="s">
        <v>5514</v>
      </c>
      <c r="C105" s="301" t="s">
        <v>6423</v>
      </c>
      <c r="D105" s="301" t="s">
        <v>6424</v>
      </c>
      <c r="E105" s="301" t="s">
        <v>6425</v>
      </c>
      <c r="F105" s="301" t="s">
        <v>6426</v>
      </c>
      <c r="G105" s="301" t="s">
        <v>6427</v>
      </c>
      <c r="H105" s="301" t="s">
        <v>6428</v>
      </c>
      <c r="I105" s="301" t="s">
        <v>6429</v>
      </c>
      <c r="J105" s="301" t="s">
        <v>6430</v>
      </c>
      <c r="K105" s="302" t="s">
        <v>2746</v>
      </c>
      <c r="L105" s="301" t="s">
        <v>6431</v>
      </c>
      <c r="M105" s="301"/>
      <c r="N105" s="301"/>
      <c r="O105" s="301"/>
      <c r="P105" s="301"/>
      <c r="Q105" s="301"/>
      <c r="R105" s="301" t="s">
        <v>238</v>
      </c>
      <c r="S105" s="303" t="s">
        <v>6432</v>
      </c>
      <c r="T105" s="301"/>
      <c r="U105" s="301"/>
      <c r="V105" s="301"/>
      <c r="W105" s="301"/>
      <c r="X105" s="301"/>
      <c r="Y105" s="301"/>
      <c r="Z105" s="301"/>
      <c r="AA105" s="301"/>
      <c r="AB105" s="301"/>
      <c r="AC105" s="301"/>
      <c r="AD105" s="301"/>
    </row>
    <row r="106" spans="1:30" s="154" customFormat="1" ht="28.5">
      <c r="A106" s="301" t="s">
        <v>5489</v>
      </c>
      <c r="B106" s="222" t="s">
        <v>5514</v>
      </c>
      <c r="C106" s="301" t="s">
        <v>6433</v>
      </c>
      <c r="D106" s="301" t="s">
        <v>6434</v>
      </c>
      <c r="E106" s="301" t="s">
        <v>5654</v>
      </c>
      <c r="F106" s="301" t="s">
        <v>6435</v>
      </c>
      <c r="G106" s="301" t="s">
        <v>6436</v>
      </c>
      <c r="H106" s="301" t="s">
        <v>6437</v>
      </c>
      <c r="I106" s="301" t="s">
        <v>6438</v>
      </c>
      <c r="J106" s="301" t="s">
        <v>6439</v>
      </c>
      <c r="K106" s="302" t="s">
        <v>6440</v>
      </c>
      <c r="L106" s="301" t="s">
        <v>6441</v>
      </c>
      <c r="M106" s="301"/>
      <c r="N106" s="301"/>
      <c r="O106" s="301"/>
      <c r="P106" s="301"/>
      <c r="Q106" s="301"/>
      <c r="R106" s="301" t="s">
        <v>223</v>
      </c>
      <c r="S106" s="303" t="s">
        <v>1432</v>
      </c>
      <c r="T106" s="301"/>
      <c r="U106" s="301" t="s">
        <v>95</v>
      </c>
      <c r="V106" s="301" t="s">
        <v>6442</v>
      </c>
      <c r="W106" s="301" t="s">
        <v>95</v>
      </c>
      <c r="X106" s="301" t="s">
        <v>6442</v>
      </c>
      <c r="Y106" s="301"/>
      <c r="Z106" s="301"/>
      <c r="AA106" s="301"/>
      <c r="AB106" s="301"/>
      <c r="AC106" s="301"/>
      <c r="AD106" s="301"/>
    </row>
    <row r="107" spans="1:30" s="154" customFormat="1" ht="28.5">
      <c r="A107" s="301" t="s">
        <v>5489</v>
      </c>
      <c r="B107" s="222" t="s">
        <v>5514</v>
      </c>
      <c r="C107" s="301" t="s">
        <v>6443</v>
      </c>
      <c r="D107" s="301" t="s">
        <v>6444</v>
      </c>
      <c r="E107" s="301" t="s">
        <v>6445</v>
      </c>
      <c r="F107" s="301" t="s">
        <v>6446</v>
      </c>
      <c r="G107" s="301" t="s">
        <v>6447</v>
      </c>
      <c r="H107" s="301" t="s">
        <v>6448</v>
      </c>
      <c r="I107" s="301" t="s">
        <v>6449</v>
      </c>
      <c r="J107" s="301" t="s">
        <v>6450</v>
      </c>
      <c r="K107" s="302" t="s">
        <v>6451</v>
      </c>
      <c r="L107" s="301" t="s">
        <v>112</v>
      </c>
      <c r="M107" s="301"/>
      <c r="N107" s="301"/>
      <c r="O107" s="301"/>
      <c r="P107" s="301"/>
      <c r="Q107" s="301"/>
      <c r="R107" s="301"/>
      <c r="S107" s="303" t="s">
        <v>5558</v>
      </c>
      <c r="T107" s="301"/>
      <c r="U107" s="301"/>
      <c r="V107" s="301"/>
      <c r="W107" s="301"/>
      <c r="X107" s="301"/>
      <c r="Y107" s="301"/>
      <c r="Z107" s="301"/>
      <c r="AA107" s="301"/>
      <c r="AB107" s="301"/>
      <c r="AC107" s="301"/>
      <c r="AD107" s="301"/>
    </row>
    <row r="108" spans="1:30" s="154" customFormat="1" ht="17.25" customHeight="1">
      <c r="A108" s="301" t="s">
        <v>5489</v>
      </c>
      <c r="B108" s="222" t="s">
        <v>5514</v>
      </c>
      <c r="C108" s="301" t="s">
        <v>6452</v>
      </c>
      <c r="D108" s="301" t="s">
        <v>6453</v>
      </c>
      <c r="E108" s="301" t="s">
        <v>5907</v>
      </c>
      <c r="F108" s="301" t="s">
        <v>6454</v>
      </c>
      <c r="G108" s="301" t="s">
        <v>6455</v>
      </c>
      <c r="H108" s="301" t="s">
        <v>6456</v>
      </c>
      <c r="I108" s="301" t="s">
        <v>6457</v>
      </c>
      <c r="J108" s="301" t="s">
        <v>6458</v>
      </c>
      <c r="K108" s="302" t="s">
        <v>5993</v>
      </c>
      <c r="L108" s="301" t="s">
        <v>6459</v>
      </c>
      <c r="M108" s="301"/>
      <c r="N108" s="301"/>
      <c r="O108" s="301"/>
      <c r="P108" s="301"/>
      <c r="Q108" s="301"/>
      <c r="R108" s="301"/>
      <c r="S108" s="303" t="s">
        <v>5558</v>
      </c>
      <c r="T108" s="301"/>
      <c r="U108" s="301"/>
      <c r="V108" s="301"/>
      <c r="W108" s="301"/>
      <c r="X108" s="301"/>
      <c r="Y108" s="301"/>
      <c r="Z108" s="301"/>
      <c r="AA108" s="301"/>
      <c r="AB108" s="301"/>
      <c r="AC108" s="301"/>
      <c r="AD108" s="301"/>
    </row>
    <row r="109" spans="1:30" s="154" customFormat="1" ht="71.25">
      <c r="A109" s="301" t="s">
        <v>5489</v>
      </c>
      <c r="B109" s="222" t="s">
        <v>5514</v>
      </c>
      <c r="C109" s="301" t="s">
        <v>6460</v>
      </c>
      <c r="D109" s="301" t="s">
        <v>6461</v>
      </c>
      <c r="E109" s="301" t="s">
        <v>5891</v>
      </c>
      <c r="F109" s="301" t="s">
        <v>6462</v>
      </c>
      <c r="G109" s="301" t="s">
        <v>6463</v>
      </c>
      <c r="H109" s="301" t="s">
        <v>6464</v>
      </c>
      <c r="I109" s="301" t="s">
        <v>6465</v>
      </c>
      <c r="J109" s="301" t="s">
        <v>6466</v>
      </c>
      <c r="K109" s="302" t="s">
        <v>6467</v>
      </c>
      <c r="L109" s="302" t="s">
        <v>6033</v>
      </c>
      <c r="M109" s="302" t="s">
        <v>6468</v>
      </c>
      <c r="N109" s="301"/>
      <c r="O109" s="301"/>
      <c r="P109" s="301"/>
      <c r="Q109" s="301"/>
      <c r="R109" s="301" t="s">
        <v>223</v>
      </c>
      <c r="S109" s="301" t="s">
        <v>1432</v>
      </c>
      <c r="T109" s="301"/>
      <c r="U109" s="301"/>
      <c r="V109" s="301" t="s">
        <v>6469</v>
      </c>
      <c r="W109" s="301" t="s">
        <v>95</v>
      </c>
      <c r="X109" s="301" t="s">
        <v>6470</v>
      </c>
      <c r="Y109" s="301"/>
      <c r="Z109" s="301"/>
      <c r="AA109" s="301" t="s">
        <v>95</v>
      </c>
      <c r="AB109" s="301" t="s">
        <v>6471</v>
      </c>
      <c r="AC109" s="301"/>
      <c r="AD109" s="301"/>
    </row>
    <row r="110" spans="1:30" s="154" customFormat="1" ht="17.25" customHeight="1">
      <c r="A110" s="301" t="s">
        <v>5489</v>
      </c>
      <c r="B110" s="222" t="s">
        <v>5514</v>
      </c>
      <c r="C110" s="301" t="s">
        <v>6472</v>
      </c>
      <c r="D110" s="301" t="s">
        <v>6473</v>
      </c>
      <c r="E110" s="301" t="s">
        <v>6088</v>
      </c>
      <c r="F110" s="301" t="s">
        <v>6474</v>
      </c>
      <c r="G110" s="301" t="s">
        <v>6475</v>
      </c>
      <c r="H110" s="301" t="s">
        <v>6476</v>
      </c>
      <c r="I110" s="301" t="s">
        <v>6477</v>
      </c>
      <c r="J110" s="301" t="s">
        <v>6478</v>
      </c>
      <c r="K110" s="302" t="s">
        <v>5993</v>
      </c>
      <c r="L110" s="301"/>
      <c r="M110" s="301"/>
      <c r="N110" s="301"/>
      <c r="O110" s="301"/>
      <c r="P110" s="301"/>
      <c r="Q110" s="301"/>
      <c r="R110" s="301" t="s">
        <v>223</v>
      </c>
      <c r="S110" s="301" t="s">
        <v>1432</v>
      </c>
      <c r="T110" s="301"/>
      <c r="U110" s="301"/>
      <c r="V110" s="301"/>
      <c r="W110" s="301"/>
      <c r="X110" s="301"/>
      <c r="Y110" s="301"/>
      <c r="Z110" s="301"/>
      <c r="AA110" s="301"/>
      <c r="AB110" s="301"/>
      <c r="AC110" s="301"/>
      <c r="AD110" s="301"/>
    </row>
    <row r="111" spans="1:30" s="154" customFormat="1" ht="17.25" customHeight="1">
      <c r="A111" s="301" t="s">
        <v>5489</v>
      </c>
      <c r="B111" s="222" t="s">
        <v>5514</v>
      </c>
      <c r="C111" s="301" t="s">
        <v>6479</v>
      </c>
      <c r="D111" s="301" t="s">
        <v>6480</v>
      </c>
      <c r="E111" s="301" t="s">
        <v>6481</v>
      </c>
      <c r="F111" s="301" t="s">
        <v>6482</v>
      </c>
      <c r="G111" s="301" t="s">
        <v>6483</v>
      </c>
      <c r="H111" s="301" t="s">
        <v>6484</v>
      </c>
      <c r="I111" s="301" t="s">
        <v>6485</v>
      </c>
      <c r="J111" s="310" t="s">
        <v>6486</v>
      </c>
      <c r="K111" s="302" t="s">
        <v>2746</v>
      </c>
      <c r="L111" s="301" t="s">
        <v>3114</v>
      </c>
      <c r="M111" s="301"/>
      <c r="N111" s="301"/>
      <c r="O111" s="301"/>
      <c r="P111" s="301"/>
      <c r="Q111" s="301"/>
      <c r="R111" s="301" t="s">
        <v>223</v>
      </c>
      <c r="S111" s="301" t="s">
        <v>2360</v>
      </c>
      <c r="T111" s="301"/>
      <c r="U111" s="301"/>
      <c r="V111" s="301"/>
      <c r="W111" s="301"/>
      <c r="X111" s="301"/>
      <c r="Y111" s="301"/>
      <c r="Z111" s="301"/>
      <c r="AA111" s="301"/>
      <c r="AB111" s="301"/>
      <c r="AC111" s="301"/>
      <c r="AD111" s="301"/>
    </row>
    <row r="112" spans="1:30" s="154" customFormat="1" ht="156.75">
      <c r="A112" s="301" t="s">
        <v>5489</v>
      </c>
      <c r="B112" s="222" t="s">
        <v>5514</v>
      </c>
      <c r="C112" s="301" t="s">
        <v>6487</v>
      </c>
      <c r="D112" s="301" t="s">
        <v>6488</v>
      </c>
      <c r="E112" s="301" t="s">
        <v>6489</v>
      </c>
      <c r="F112" s="301" t="s">
        <v>6490</v>
      </c>
      <c r="G112" s="301" t="s">
        <v>6491</v>
      </c>
      <c r="H112" s="301" t="s">
        <v>6492</v>
      </c>
      <c r="I112" s="301" t="s">
        <v>6493</v>
      </c>
      <c r="J112" s="301" t="s">
        <v>6494</v>
      </c>
      <c r="K112" s="302" t="s">
        <v>6495</v>
      </c>
      <c r="L112" s="302" t="s">
        <v>6496</v>
      </c>
      <c r="M112" s="302" t="s">
        <v>6497</v>
      </c>
      <c r="N112" s="301"/>
      <c r="O112" s="301"/>
      <c r="P112" s="301"/>
      <c r="Q112" s="301"/>
      <c r="R112" s="301" t="s">
        <v>223</v>
      </c>
      <c r="S112" s="301" t="s">
        <v>1432</v>
      </c>
      <c r="T112" s="301"/>
      <c r="U112" s="301"/>
      <c r="V112" s="301"/>
      <c r="W112" s="301"/>
      <c r="X112" s="301"/>
      <c r="Y112" s="301"/>
      <c r="Z112" s="301"/>
      <c r="AA112" s="301"/>
      <c r="AB112" s="301"/>
      <c r="AC112" s="301"/>
      <c r="AD112" s="301"/>
    </row>
    <row r="113" spans="1:30" s="154" customFormat="1" ht="99.75">
      <c r="A113" s="301" t="s">
        <v>5489</v>
      </c>
      <c r="B113" s="222" t="s">
        <v>5514</v>
      </c>
      <c r="C113" s="301" t="s">
        <v>6498</v>
      </c>
      <c r="D113" s="301" t="s">
        <v>6499</v>
      </c>
      <c r="E113" s="301" t="s">
        <v>5987</v>
      </c>
      <c r="F113" s="301" t="s">
        <v>6500</v>
      </c>
      <c r="G113" s="301" t="s">
        <v>6501</v>
      </c>
      <c r="H113" s="301" t="s">
        <v>6502</v>
      </c>
      <c r="I113" s="306" t="s">
        <v>6503</v>
      </c>
      <c r="J113" s="307" t="s">
        <v>6504</v>
      </c>
      <c r="K113" s="307" t="s">
        <v>6505</v>
      </c>
      <c r="L113" s="307" t="s">
        <v>6506</v>
      </c>
      <c r="M113" s="307" t="s">
        <v>6507</v>
      </c>
      <c r="N113" s="301"/>
      <c r="O113" s="301"/>
      <c r="P113" s="301"/>
      <c r="Q113" s="301"/>
      <c r="R113" s="301" t="s">
        <v>223</v>
      </c>
      <c r="S113" s="301" t="s">
        <v>1432</v>
      </c>
      <c r="T113" s="301"/>
      <c r="U113" s="301"/>
      <c r="V113" s="301"/>
      <c r="W113" s="301"/>
      <c r="X113" s="301"/>
      <c r="Y113" s="301"/>
      <c r="Z113" s="301"/>
      <c r="AA113" s="301"/>
      <c r="AB113" s="301"/>
      <c r="AC113" s="301"/>
      <c r="AD113" s="301"/>
    </row>
    <row r="114" spans="1:30" s="154" customFormat="1" ht="28.5">
      <c r="A114" s="301" t="s">
        <v>5489</v>
      </c>
      <c r="B114" s="222" t="s">
        <v>5514</v>
      </c>
      <c r="C114" s="301" t="s">
        <v>6508</v>
      </c>
      <c r="D114" s="301" t="s">
        <v>6509</v>
      </c>
      <c r="E114" s="301" t="s">
        <v>6066</v>
      </c>
      <c r="F114" s="301" t="s">
        <v>6510</v>
      </c>
      <c r="G114" s="301" t="s">
        <v>6511</v>
      </c>
      <c r="H114" s="301" t="s">
        <v>6512</v>
      </c>
      <c r="I114" s="301" t="s">
        <v>6513</v>
      </c>
      <c r="J114" s="301" t="s">
        <v>6514</v>
      </c>
      <c r="K114" s="302" t="s">
        <v>6515</v>
      </c>
      <c r="L114" s="301" t="s">
        <v>6516</v>
      </c>
      <c r="M114" s="301"/>
      <c r="N114" s="301"/>
      <c r="O114" s="301"/>
      <c r="P114" s="301"/>
      <c r="Q114" s="301"/>
      <c r="R114" s="301" t="s">
        <v>223</v>
      </c>
      <c r="S114" s="301" t="s">
        <v>1432</v>
      </c>
      <c r="T114" s="301"/>
      <c r="U114" s="301" t="s">
        <v>95</v>
      </c>
      <c r="V114" s="301" t="s">
        <v>6517</v>
      </c>
      <c r="W114" s="301"/>
      <c r="X114" s="301"/>
      <c r="Y114" s="301" t="s">
        <v>95</v>
      </c>
      <c r="Z114" s="301" t="s">
        <v>6518</v>
      </c>
      <c r="AA114" s="301"/>
      <c r="AB114" s="301"/>
      <c r="AC114" s="301"/>
      <c r="AD114" s="301"/>
    </row>
    <row r="115" spans="1:30" s="154" customFormat="1" ht="17.25" customHeight="1">
      <c r="A115" s="301" t="s">
        <v>5489</v>
      </c>
      <c r="B115" s="222" t="s">
        <v>5514</v>
      </c>
      <c r="C115" s="301" t="s">
        <v>6519</v>
      </c>
      <c r="D115" s="301" t="s">
        <v>6520</v>
      </c>
      <c r="E115" s="301" t="s">
        <v>6066</v>
      </c>
      <c r="F115" s="301" t="s">
        <v>6521</v>
      </c>
      <c r="G115" s="301" t="s">
        <v>6522</v>
      </c>
      <c r="H115" s="301" t="s">
        <v>6523</v>
      </c>
      <c r="I115" s="301" t="s">
        <v>6524</v>
      </c>
      <c r="J115" s="301" t="s">
        <v>6525</v>
      </c>
      <c r="K115" s="302" t="s">
        <v>6526</v>
      </c>
      <c r="L115" s="301" t="s">
        <v>6527</v>
      </c>
      <c r="M115" s="301"/>
      <c r="N115" s="301"/>
      <c r="O115" s="301"/>
      <c r="P115" s="301"/>
      <c r="Q115" s="301"/>
      <c r="R115" s="301" t="s">
        <v>223</v>
      </c>
      <c r="S115" s="301" t="s">
        <v>2360</v>
      </c>
      <c r="T115" s="301"/>
      <c r="U115" s="301"/>
      <c r="V115" s="301"/>
      <c r="W115" s="301"/>
      <c r="X115" s="301"/>
      <c r="Y115" s="301"/>
      <c r="Z115" s="301"/>
      <c r="AA115" s="301"/>
      <c r="AB115" s="301"/>
      <c r="AC115" s="301"/>
      <c r="AD115" s="301"/>
    </row>
    <row r="116" spans="1:30" s="154" customFormat="1" ht="28.5">
      <c r="A116" s="301" t="s">
        <v>5489</v>
      </c>
      <c r="B116" s="222" t="s">
        <v>5514</v>
      </c>
      <c r="C116" s="301" t="s">
        <v>6528</v>
      </c>
      <c r="D116" s="301" t="s">
        <v>6529</v>
      </c>
      <c r="E116" s="301" t="s">
        <v>5501</v>
      </c>
      <c r="F116" s="301" t="s">
        <v>6530</v>
      </c>
      <c r="G116" s="301" t="s">
        <v>6531</v>
      </c>
      <c r="H116" s="301" t="s">
        <v>6532</v>
      </c>
      <c r="I116" s="301" t="s">
        <v>6533</v>
      </c>
      <c r="J116" s="301" t="s">
        <v>6534</v>
      </c>
      <c r="K116" s="302" t="s">
        <v>6535</v>
      </c>
      <c r="L116" s="301"/>
      <c r="M116" s="301"/>
      <c r="N116" s="301"/>
      <c r="O116" s="301"/>
      <c r="P116" s="301"/>
      <c r="Q116" s="301"/>
      <c r="R116" s="301" t="s">
        <v>223</v>
      </c>
      <c r="S116" s="301" t="s">
        <v>1432</v>
      </c>
      <c r="T116" s="301"/>
      <c r="U116" s="301"/>
      <c r="V116" s="301"/>
      <c r="W116" s="301"/>
      <c r="X116" s="301"/>
      <c r="Y116" s="301"/>
      <c r="Z116" s="301"/>
      <c r="AA116" s="301"/>
      <c r="AB116" s="301"/>
      <c r="AC116" s="301"/>
      <c r="AD116" s="301"/>
    </row>
    <row r="117" spans="1:30" s="154" customFormat="1" ht="17.25" customHeight="1">
      <c r="A117" s="301" t="s">
        <v>5489</v>
      </c>
      <c r="B117" s="222" t="s">
        <v>5514</v>
      </c>
      <c r="C117" s="301" t="s">
        <v>6536</v>
      </c>
      <c r="D117" s="301" t="s">
        <v>6537</v>
      </c>
      <c r="E117" s="301" t="s">
        <v>6341</v>
      </c>
      <c r="F117" s="301" t="s">
        <v>6538</v>
      </c>
      <c r="G117" s="301" t="s">
        <v>6539</v>
      </c>
      <c r="H117" s="301" t="s">
        <v>6540</v>
      </c>
      <c r="I117" s="301" t="s">
        <v>6541</v>
      </c>
      <c r="J117" s="301" t="s">
        <v>6542</v>
      </c>
      <c r="K117" s="302" t="s">
        <v>6543</v>
      </c>
      <c r="L117" s="301"/>
      <c r="M117" s="301"/>
      <c r="N117" s="301"/>
      <c r="O117" s="301"/>
      <c r="P117" s="301"/>
      <c r="Q117" s="301"/>
      <c r="R117" s="301" t="s">
        <v>223</v>
      </c>
      <c r="S117" s="301" t="s">
        <v>1432</v>
      </c>
      <c r="T117" s="301"/>
      <c r="U117" s="301"/>
      <c r="V117" s="301"/>
      <c r="W117" s="301"/>
      <c r="X117" s="301"/>
      <c r="Y117" s="301"/>
      <c r="Z117" s="301"/>
      <c r="AA117" s="301"/>
      <c r="AB117" s="301"/>
      <c r="AC117" s="301"/>
      <c r="AD117" s="301"/>
    </row>
    <row r="118" spans="1:30" s="154" customFormat="1" ht="85.5">
      <c r="A118" s="301" t="s">
        <v>5489</v>
      </c>
      <c r="B118" s="222" t="s">
        <v>5514</v>
      </c>
      <c r="C118" s="301" t="s">
        <v>6544</v>
      </c>
      <c r="D118" s="301" t="s">
        <v>6545</v>
      </c>
      <c r="E118" s="301" t="s">
        <v>5843</v>
      </c>
      <c r="F118" s="301" t="s">
        <v>6546</v>
      </c>
      <c r="G118" s="301" t="s">
        <v>6547</v>
      </c>
      <c r="H118" s="301" t="s">
        <v>6548</v>
      </c>
      <c r="I118" s="301" t="s">
        <v>6549</v>
      </c>
      <c r="J118" s="301" t="s">
        <v>6550</v>
      </c>
      <c r="K118" s="302" t="s">
        <v>6551</v>
      </c>
      <c r="L118" s="301" t="s">
        <v>6552</v>
      </c>
      <c r="M118" s="301"/>
      <c r="N118" s="301"/>
      <c r="O118" s="301"/>
      <c r="P118" s="301"/>
      <c r="Q118" s="301"/>
      <c r="R118" s="301" t="s">
        <v>223</v>
      </c>
      <c r="S118" s="301" t="s">
        <v>1432</v>
      </c>
      <c r="T118" s="301"/>
      <c r="U118" s="301"/>
      <c r="V118" s="301" t="s">
        <v>6553</v>
      </c>
      <c r="W118" s="301" t="s">
        <v>95</v>
      </c>
      <c r="X118" s="301" t="s">
        <v>6553</v>
      </c>
      <c r="Y118" s="301" t="s">
        <v>95</v>
      </c>
      <c r="Z118" s="301" t="s">
        <v>6553</v>
      </c>
      <c r="AA118" s="301"/>
      <c r="AB118" s="301"/>
      <c r="AC118" s="301"/>
      <c r="AD118" s="301"/>
    </row>
    <row r="119" spans="1:30" s="154" customFormat="1" ht="28.5">
      <c r="A119" s="301" t="s">
        <v>5489</v>
      </c>
      <c r="B119" s="222" t="s">
        <v>5514</v>
      </c>
      <c r="C119" s="301" t="s">
        <v>6554</v>
      </c>
      <c r="D119" s="301" t="s">
        <v>6555</v>
      </c>
      <c r="E119" s="301" t="s">
        <v>5597</v>
      </c>
      <c r="F119" s="301" t="s">
        <v>6556</v>
      </c>
      <c r="G119" s="301" t="s">
        <v>6557</v>
      </c>
      <c r="H119" s="301" t="s">
        <v>6558</v>
      </c>
      <c r="I119" s="301" t="s">
        <v>6559</v>
      </c>
      <c r="J119" s="301" t="s">
        <v>6560</v>
      </c>
      <c r="K119" s="302" t="s">
        <v>6561</v>
      </c>
      <c r="L119" s="301"/>
      <c r="M119" s="301"/>
      <c r="N119" s="301"/>
      <c r="O119" s="301"/>
      <c r="P119" s="301"/>
      <c r="Q119" s="301"/>
      <c r="R119" s="301" t="s">
        <v>223</v>
      </c>
      <c r="S119" s="301" t="s">
        <v>1432</v>
      </c>
      <c r="T119" s="301"/>
      <c r="U119" s="301"/>
      <c r="V119" s="301"/>
      <c r="W119" s="301"/>
      <c r="X119" s="301"/>
      <c r="Y119" s="301"/>
      <c r="Z119" s="301"/>
      <c r="AA119" s="301"/>
      <c r="AB119" s="301"/>
      <c r="AC119" s="301" t="s">
        <v>3</v>
      </c>
      <c r="AD119" s="301" t="s">
        <v>6562</v>
      </c>
    </row>
    <row r="120" spans="1:30" s="154" customFormat="1" ht="17.25" customHeight="1">
      <c r="A120" s="301" t="s">
        <v>5489</v>
      </c>
      <c r="B120" s="222" t="s">
        <v>5514</v>
      </c>
      <c r="C120" s="301" t="s">
        <v>6563</v>
      </c>
      <c r="D120" s="301" t="s">
        <v>6564</v>
      </c>
      <c r="E120" s="301" t="s">
        <v>6565</v>
      </c>
      <c r="F120" s="301" t="s">
        <v>6566</v>
      </c>
      <c r="G120" s="301" t="s">
        <v>6567</v>
      </c>
      <c r="H120" s="301" t="s">
        <v>6568</v>
      </c>
      <c r="I120" s="301" t="s">
        <v>6569</v>
      </c>
      <c r="J120" s="301" t="s">
        <v>6570</v>
      </c>
      <c r="K120" s="302" t="s">
        <v>6571</v>
      </c>
      <c r="L120" s="301"/>
      <c r="M120" s="301"/>
      <c r="N120" s="301"/>
      <c r="O120" s="301"/>
      <c r="P120" s="301"/>
      <c r="Q120" s="301"/>
      <c r="R120" s="301" t="s">
        <v>223</v>
      </c>
      <c r="S120" s="301" t="s">
        <v>1432</v>
      </c>
      <c r="T120" s="301"/>
      <c r="U120" s="301"/>
      <c r="V120" s="301"/>
      <c r="W120" s="301"/>
      <c r="X120" s="301"/>
      <c r="Y120" s="301"/>
      <c r="Z120" s="301"/>
      <c r="AA120" s="301"/>
      <c r="AB120" s="301"/>
      <c r="AC120" s="301" t="s">
        <v>95</v>
      </c>
      <c r="AD120" s="301"/>
    </row>
    <row r="121" spans="1:30" s="154" customFormat="1" ht="17.25" customHeight="1">
      <c r="A121" s="301" t="s">
        <v>5489</v>
      </c>
      <c r="B121" s="222" t="s">
        <v>5514</v>
      </c>
      <c r="C121" s="301" t="s">
        <v>6572</v>
      </c>
      <c r="D121" s="301" t="s">
        <v>6573</v>
      </c>
      <c r="E121" s="301" t="s">
        <v>6066</v>
      </c>
      <c r="F121" s="301" t="s">
        <v>6574</v>
      </c>
      <c r="G121" s="301" t="s">
        <v>6575</v>
      </c>
      <c r="H121" s="301" t="s">
        <v>6576</v>
      </c>
      <c r="I121" s="301" t="s">
        <v>6577</v>
      </c>
      <c r="J121" s="301" t="s">
        <v>6578</v>
      </c>
      <c r="K121" s="302" t="s">
        <v>6579</v>
      </c>
      <c r="L121" s="301" t="s">
        <v>6580</v>
      </c>
      <c r="M121" s="301"/>
      <c r="N121" s="301"/>
      <c r="O121" s="301"/>
      <c r="P121" s="301"/>
      <c r="Q121" s="301"/>
      <c r="R121" s="301" t="s">
        <v>223</v>
      </c>
      <c r="S121" s="301" t="s">
        <v>1432</v>
      </c>
      <c r="T121" s="301"/>
      <c r="U121" s="301"/>
      <c r="V121" s="301"/>
      <c r="W121" s="301"/>
      <c r="X121" s="301"/>
      <c r="Y121" s="301"/>
      <c r="Z121" s="301"/>
      <c r="AA121" s="301"/>
      <c r="AB121" s="301"/>
      <c r="AC121" s="301"/>
      <c r="AD121" s="301"/>
    </row>
    <row r="122" spans="1:30" s="154" customFormat="1" ht="17.25" customHeight="1">
      <c r="A122" s="301" t="s">
        <v>5489</v>
      </c>
      <c r="B122" s="222" t="s">
        <v>5514</v>
      </c>
      <c r="C122" s="301" t="s">
        <v>6581</v>
      </c>
      <c r="D122" s="301" t="s">
        <v>6582</v>
      </c>
      <c r="E122" s="301" t="s">
        <v>5654</v>
      </c>
      <c r="F122" s="301" t="s">
        <v>6583</v>
      </c>
      <c r="G122" s="301" t="s">
        <v>6584</v>
      </c>
      <c r="H122" s="301" t="s">
        <v>6502</v>
      </c>
      <c r="I122" s="301" t="s">
        <v>6585</v>
      </c>
      <c r="J122" s="301" t="s">
        <v>6586</v>
      </c>
      <c r="K122" s="302" t="s">
        <v>2746</v>
      </c>
      <c r="L122" s="301" t="s">
        <v>6587</v>
      </c>
      <c r="M122" s="301"/>
      <c r="N122" s="301"/>
      <c r="O122" s="301"/>
      <c r="P122" s="301"/>
      <c r="Q122" s="301"/>
      <c r="R122" s="301" t="s">
        <v>223</v>
      </c>
      <c r="S122" s="301" t="s">
        <v>1241</v>
      </c>
      <c r="T122" s="301"/>
      <c r="U122" s="301"/>
      <c r="V122" s="301"/>
      <c r="W122" s="301"/>
      <c r="X122" s="301"/>
      <c r="Y122" s="301"/>
      <c r="Z122" s="301"/>
      <c r="AA122" s="301"/>
      <c r="AB122" s="301"/>
      <c r="AC122" s="301"/>
      <c r="AD122" s="301"/>
    </row>
    <row r="123" spans="1:30" s="154" customFormat="1" ht="128.25">
      <c r="A123" s="301" t="s">
        <v>5489</v>
      </c>
      <c r="B123" s="222" t="s">
        <v>5514</v>
      </c>
      <c r="C123" s="301" t="s">
        <v>6588</v>
      </c>
      <c r="D123" s="301" t="s">
        <v>6589</v>
      </c>
      <c r="E123" s="301" t="s">
        <v>5843</v>
      </c>
      <c r="F123" s="301" t="s">
        <v>6590</v>
      </c>
      <c r="G123" s="301" t="s">
        <v>6591</v>
      </c>
      <c r="H123" s="301" t="s">
        <v>6592</v>
      </c>
      <c r="I123" s="301" t="s">
        <v>6593</v>
      </c>
      <c r="J123" s="301" t="s">
        <v>6594</v>
      </c>
      <c r="K123" s="302" t="s">
        <v>6595</v>
      </c>
      <c r="L123" s="302" t="s">
        <v>6596</v>
      </c>
      <c r="M123" s="302" t="s">
        <v>6597</v>
      </c>
      <c r="N123" s="301"/>
      <c r="O123" s="301"/>
      <c r="P123" s="301"/>
      <c r="Q123" s="301"/>
      <c r="R123" s="301" t="s">
        <v>223</v>
      </c>
      <c r="S123" s="301" t="s">
        <v>2360</v>
      </c>
      <c r="T123" s="301"/>
      <c r="U123" s="301" t="s">
        <v>95</v>
      </c>
      <c r="V123" s="302" t="s">
        <v>6598</v>
      </c>
      <c r="W123" s="301" t="s">
        <v>95</v>
      </c>
      <c r="X123" s="302" t="s">
        <v>6599</v>
      </c>
      <c r="Y123" s="301" t="s">
        <v>95</v>
      </c>
      <c r="Z123" s="302" t="s">
        <v>6598</v>
      </c>
      <c r="AA123" s="301" t="s">
        <v>95</v>
      </c>
      <c r="AB123" s="302" t="s">
        <v>6600</v>
      </c>
      <c r="AC123" s="301"/>
      <c r="AD123" s="301"/>
    </row>
    <row r="124" spans="1:30" s="154" customFormat="1" ht="17.25" customHeight="1">
      <c r="A124" s="301" t="s">
        <v>5489</v>
      </c>
      <c r="B124" s="222" t="s">
        <v>5514</v>
      </c>
      <c r="C124" s="301" t="s">
        <v>6601</v>
      </c>
      <c r="D124" s="301" t="s">
        <v>6602</v>
      </c>
      <c r="E124" s="301" t="s">
        <v>5597</v>
      </c>
      <c r="F124" s="301" t="s">
        <v>6603</v>
      </c>
      <c r="G124" s="301" t="s">
        <v>6604</v>
      </c>
      <c r="H124" s="301" t="s">
        <v>6605</v>
      </c>
      <c r="I124" s="301" t="s">
        <v>6606</v>
      </c>
      <c r="J124" s="301" t="s">
        <v>6607</v>
      </c>
      <c r="K124" s="302" t="s">
        <v>1240</v>
      </c>
      <c r="L124" s="301" t="s">
        <v>6217</v>
      </c>
      <c r="M124" s="301"/>
      <c r="N124" s="301"/>
      <c r="O124" s="301"/>
      <c r="P124" s="301"/>
      <c r="Q124" s="301"/>
      <c r="R124" s="301" t="s">
        <v>223</v>
      </c>
      <c r="S124" s="301" t="s">
        <v>1241</v>
      </c>
      <c r="T124" s="301"/>
      <c r="U124" s="301"/>
      <c r="V124" s="301"/>
      <c r="W124" s="301"/>
      <c r="X124" s="301"/>
      <c r="Y124" s="301"/>
      <c r="Z124" s="301"/>
      <c r="AA124" s="301"/>
      <c r="AB124" s="301"/>
      <c r="AC124" s="301"/>
      <c r="AD124" s="301"/>
    </row>
    <row r="125" spans="1:30" s="154" customFormat="1" ht="17.25" customHeight="1">
      <c r="A125" s="301" t="s">
        <v>5489</v>
      </c>
      <c r="B125" s="222" t="s">
        <v>5514</v>
      </c>
      <c r="C125" s="301" t="s">
        <v>6608</v>
      </c>
      <c r="D125" s="301" t="s">
        <v>6609</v>
      </c>
      <c r="E125" s="301" t="s">
        <v>5670</v>
      </c>
      <c r="F125" s="301" t="s">
        <v>6610</v>
      </c>
      <c r="G125" s="301" t="s">
        <v>6611</v>
      </c>
      <c r="H125" s="301" t="s">
        <v>6612</v>
      </c>
      <c r="I125" s="301" t="s">
        <v>6613</v>
      </c>
      <c r="J125" s="301" t="s">
        <v>6614</v>
      </c>
      <c r="K125" s="302" t="s">
        <v>6615</v>
      </c>
      <c r="L125" s="301"/>
      <c r="M125" s="301"/>
      <c r="N125" s="301"/>
      <c r="O125" s="301"/>
      <c r="P125" s="301"/>
      <c r="Q125" s="301"/>
      <c r="R125" s="301" t="s">
        <v>223</v>
      </c>
      <c r="S125" s="301" t="s">
        <v>2360</v>
      </c>
      <c r="T125" s="301"/>
      <c r="U125" s="301"/>
      <c r="V125" s="301"/>
      <c r="W125" s="301"/>
      <c r="X125" s="301"/>
      <c r="Y125" s="301" t="s">
        <v>95</v>
      </c>
      <c r="Z125" s="301" t="s">
        <v>6616</v>
      </c>
      <c r="AA125" s="301"/>
      <c r="AB125" s="301"/>
      <c r="AC125" s="301"/>
      <c r="AD125" s="301"/>
    </row>
    <row r="126" spans="1:30" s="154" customFormat="1" ht="71.25">
      <c r="A126" s="301" t="s">
        <v>5489</v>
      </c>
      <c r="B126" s="222" t="s">
        <v>5514</v>
      </c>
      <c r="C126" s="301" t="s">
        <v>6617</v>
      </c>
      <c r="D126" s="301" t="s">
        <v>6618</v>
      </c>
      <c r="E126" s="301" t="s">
        <v>6619</v>
      </c>
      <c r="F126" s="301" t="s">
        <v>6620</v>
      </c>
      <c r="G126" s="301" t="s">
        <v>6621</v>
      </c>
      <c r="H126" s="301" t="s">
        <v>6622</v>
      </c>
      <c r="I126" s="301" t="s">
        <v>6623</v>
      </c>
      <c r="J126" s="301" t="s">
        <v>6624</v>
      </c>
      <c r="K126" s="302" t="s">
        <v>6625</v>
      </c>
      <c r="L126" s="301" t="s">
        <v>6033</v>
      </c>
      <c r="M126" s="301"/>
      <c r="N126" s="301"/>
      <c r="O126" s="301"/>
      <c r="P126" s="301"/>
      <c r="Q126" s="301"/>
      <c r="R126" s="301" t="s">
        <v>223</v>
      </c>
      <c r="S126" s="301" t="s">
        <v>1432</v>
      </c>
      <c r="T126" s="301"/>
      <c r="U126" s="301"/>
      <c r="V126" s="301"/>
      <c r="W126" s="301"/>
      <c r="X126" s="301"/>
      <c r="Y126" s="301"/>
      <c r="Z126" s="301"/>
      <c r="AA126" s="301"/>
      <c r="AB126" s="301"/>
      <c r="AC126" s="301" t="s">
        <v>95</v>
      </c>
      <c r="AD126" s="302" t="s">
        <v>6626</v>
      </c>
    </row>
    <row r="127" spans="1:30" s="154" customFormat="1" ht="17.25" customHeight="1">
      <c r="A127" s="306" t="s">
        <v>5489</v>
      </c>
      <c r="B127" s="230" t="s">
        <v>5514</v>
      </c>
      <c r="C127" s="306" t="s">
        <v>6627</v>
      </c>
      <c r="D127" s="306" t="s">
        <v>6628</v>
      </c>
      <c r="E127" s="306" t="s">
        <v>6017</v>
      </c>
      <c r="F127" s="306" t="s">
        <v>6629</v>
      </c>
      <c r="G127" s="306" t="s">
        <v>6630</v>
      </c>
      <c r="H127" s="306" t="s">
        <v>6631</v>
      </c>
      <c r="I127" s="306" t="s">
        <v>6632</v>
      </c>
      <c r="J127" s="306" t="s">
        <v>6633</v>
      </c>
      <c r="K127" s="307" t="s">
        <v>636</v>
      </c>
      <c r="L127" s="306" t="s">
        <v>6634</v>
      </c>
      <c r="M127" s="306"/>
      <c r="N127" s="306"/>
      <c r="O127" s="306"/>
      <c r="P127" s="306"/>
      <c r="Q127" s="306"/>
      <c r="R127" s="306" t="s">
        <v>223</v>
      </c>
      <c r="S127" s="306" t="s">
        <v>1432</v>
      </c>
      <c r="T127" s="306"/>
      <c r="U127" s="306"/>
      <c r="V127" s="306" t="s">
        <v>6635</v>
      </c>
      <c r="W127" s="306"/>
      <c r="X127" s="306"/>
      <c r="Y127" s="306"/>
      <c r="Z127" s="306"/>
      <c r="AA127" s="306" t="s">
        <v>95</v>
      </c>
      <c r="AB127" s="306" t="s">
        <v>6636</v>
      </c>
      <c r="AC127" s="306" t="s">
        <v>95</v>
      </c>
      <c r="AD127" s="306" t="s">
        <v>6637</v>
      </c>
    </row>
    <row r="128" spans="1:30" s="154" customFormat="1" ht="17.25" customHeight="1">
      <c r="A128" s="301" t="s">
        <v>5489</v>
      </c>
      <c r="B128" s="222" t="s">
        <v>5514</v>
      </c>
      <c r="C128" s="301" t="s">
        <v>6638</v>
      </c>
      <c r="D128" s="301" t="s">
        <v>6639</v>
      </c>
      <c r="E128" s="301" t="s">
        <v>6640</v>
      </c>
      <c r="F128" s="301" t="s">
        <v>6641</v>
      </c>
      <c r="G128" s="301" t="s">
        <v>6642</v>
      </c>
      <c r="H128" s="301" t="s">
        <v>6643</v>
      </c>
      <c r="I128" s="301" t="s">
        <v>6644</v>
      </c>
      <c r="J128" s="301" t="s">
        <v>6645</v>
      </c>
      <c r="K128" s="302" t="s">
        <v>6646</v>
      </c>
      <c r="L128" s="301"/>
      <c r="M128" s="301"/>
      <c r="N128" s="301"/>
      <c r="O128" s="301"/>
      <c r="P128" s="301"/>
      <c r="Q128" s="301"/>
      <c r="R128" s="301" t="s">
        <v>223</v>
      </c>
      <c r="S128" s="301" t="s">
        <v>2360</v>
      </c>
      <c r="T128" s="301"/>
      <c r="U128" s="301"/>
      <c r="V128" s="301"/>
      <c r="W128" s="301"/>
      <c r="X128" s="301"/>
      <c r="Y128" s="301"/>
      <c r="Z128" s="301"/>
      <c r="AA128" s="301"/>
      <c r="AB128" s="301"/>
      <c r="AC128" s="301" t="s">
        <v>95</v>
      </c>
      <c r="AD128" s="301" t="s">
        <v>6647</v>
      </c>
    </row>
    <row r="129" spans="1:30" s="154" customFormat="1" ht="17.25" customHeight="1">
      <c r="A129" s="301" t="s">
        <v>5489</v>
      </c>
      <c r="B129" s="222" t="s">
        <v>5514</v>
      </c>
      <c r="C129" s="301" t="s">
        <v>6648</v>
      </c>
      <c r="D129" s="301" t="s">
        <v>6649</v>
      </c>
      <c r="E129" s="301" t="s">
        <v>5654</v>
      </c>
      <c r="F129" s="301" t="s">
        <v>6650</v>
      </c>
      <c r="G129" s="301" t="s">
        <v>6651</v>
      </c>
      <c r="H129" s="301" t="s">
        <v>6652</v>
      </c>
      <c r="I129" s="301" t="s">
        <v>6653</v>
      </c>
      <c r="J129" s="301" t="s">
        <v>6654</v>
      </c>
      <c r="K129" s="302" t="s">
        <v>2746</v>
      </c>
      <c r="L129" s="301" t="s">
        <v>6655</v>
      </c>
      <c r="M129" s="301" t="s">
        <v>6656</v>
      </c>
      <c r="N129" s="301"/>
      <c r="O129" s="301"/>
      <c r="P129" s="301"/>
      <c r="Q129" s="301"/>
      <c r="R129" s="301" t="s">
        <v>223</v>
      </c>
      <c r="S129" s="301" t="s">
        <v>2360</v>
      </c>
      <c r="T129" s="301"/>
      <c r="U129" s="301" t="s">
        <v>95</v>
      </c>
      <c r="V129" s="301" t="s">
        <v>6657</v>
      </c>
      <c r="W129" s="301"/>
      <c r="X129" s="301"/>
      <c r="Y129" s="301" t="s">
        <v>95</v>
      </c>
      <c r="Z129" s="301" t="s">
        <v>6657</v>
      </c>
      <c r="AA129" s="301"/>
      <c r="AB129" s="301"/>
      <c r="AC129" s="301"/>
      <c r="AD129" s="301"/>
    </row>
    <row r="130" spans="1:30" s="154" customFormat="1" ht="17.25" customHeight="1">
      <c r="A130" s="301" t="s">
        <v>5489</v>
      </c>
      <c r="B130" s="222" t="s">
        <v>5514</v>
      </c>
      <c r="C130" s="301" t="s">
        <v>6658</v>
      </c>
      <c r="D130" s="301" t="s">
        <v>6659</v>
      </c>
      <c r="E130" s="301" t="s">
        <v>5745</v>
      </c>
      <c r="F130" s="301" t="s">
        <v>6660</v>
      </c>
      <c r="G130" s="301" t="s">
        <v>6661</v>
      </c>
      <c r="H130" s="301" t="s">
        <v>6662</v>
      </c>
      <c r="I130" s="301" t="s">
        <v>6663</v>
      </c>
      <c r="J130" s="301"/>
      <c r="K130" s="302" t="s">
        <v>6664</v>
      </c>
      <c r="L130" s="301"/>
      <c r="M130" s="301"/>
      <c r="N130" s="301"/>
      <c r="O130" s="301"/>
      <c r="P130" s="301"/>
      <c r="Q130" s="301"/>
      <c r="R130" s="301" t="s">
        <v>223</v>
      </c>
      <c r="S130" s="301" t="s">
        <v>1432</v>
      </c>
      <c r="T130" s="301"/>
      <c r="U130" s="301" t="s">
        <v>95</v>
      </c>
      <c r="V130" s="301" t="s">
        <v>6665</v>
      </c>
      <c r="W130" s="301"/>
      <c r="X130" s="301"/>
      <c r="Y130" s="301"/>
      <c r="Z130" s="301"/>
      <c r="AA130" s="301"/>
      <c r="AB130" s="301"/>
      <c r="AC130" s="301"/>
      <c r="AD130" s="301"/>
    </row>
    <row r="131" spans="1:30" s="154" customFormat="1" ht="17.25" customHeight="1">
      <c r="A131" s="301" t="s">
        <v>5489</v>
      </c>
      <c r="B131" s="222" t="s">
        <v>5514</v>
      </c>
      <c r="C131" s="301" t="s">
        <v>6666</v>
      </c>
      <c r="D131" s="301" t="s">
        <v>6667</v>
      </c>
      <c r="E131" s="301" t="s">
        <v>6668</v>
      </c>
      <c r="F131" s="301" t="s">
        <v>6669</v>
      </c>
      <c r="G131" s="301" t="s">
        <v>6670</v>
      </c>
      <c r="H131" s="301" t="s">
        <v>6671</v>
      </c>
      <c r="I131" s="301" t="s">
        <v>6672</v>
      </c>
      <c r="J131" s="301" t="s">
        <v>6673</v>
      </c>
      <c r="K131" s="302" t="s">
        <v>6674</v>
      </c>
      <c r="L131" s="301"/>
      <c r="M131" s="301"/>
      <c r="N131" s="301"/>
      <c r="O131" s="301"/>
      <c r="P131" s="301"/>
      <c r="Q131" s="301"/>
      <c r="R131" s="301" t="s">
        <v>223</v>
      </c>
      <c r="S131" s="301" t="s">
        <v>1432</v>
      </c>
      <c r="T131" s="301"/>
      <c r="U131" s="301"/>
      <c r="V131" s="301" t="s">
        <v>6675</v>
      </c>
      <c r="W131" s="301"/>
      <c r="X131" s="301"/>
      <c r="Y131" s="301"/>
      <c r="Z131" s="301"/>
      <c r="AA131" s="301"/>
      <c r="AB131" s="301"/>
      <c r="AC131" s="301"/>
      <c r="AD131" s="301"/>
    </row>
    <row r="132" spans="1:30" s="154" customFormat="1" ht="17.25" customHeight="1">
      <c r="A132" s="301" t="s">
        <v>5489</v>
      </c>
      <c r="B132" s="222" t="s">
        <v>5514</v>
      </c>
      <c r="C132" s="301" t="s">
        <v>6676</v>
      </c>
      <c r="D132" s="301" t="s">
        <v>6677</v>
      </c>
      <c r="E132" s="301" t="s">
        <v>5868</v>
      </c>
      <c r="F132" s="301" t="s">
        <v>6678</v>
      </c>
      <c r="G132" s="301" t="s">
        <v>6679</v>
      </c>
      <c r="H132" s="301" t="s">
        <v>6680</v>
      </c>
      <c r="I132" s="301" t="s">
        <v>6681</v>
      </c>
      <c r="J132" s="301" t="s">
        <v>6682</v>
      </c>
      <c r="K132" s="302" t="s">
        <v>6683</v>
      </c>
      <c r="L132" s="301" t="s">
        <v>6684</v>
      </c>
      <c r="M132" s="301"/>
      <c r="N132" s="301"/>
      <c r="O132" s="301"/>
      <c r="P132" s="301"/>
      <c r="Q132" s="301"/>
      <c r="R132" s="301" t="s">
        <v>223</v>
      </c>
      <c r="S132" s="301" t="s">
        <v>1432</v>
      </c>
      <c r="T132" s="301"/>
      <c r="U132" s="301"/>
      <c r="V132" s="301"/>
      <c r="W132" s="301"/>
      <c r="X132" s="301"/>
      <c r="Y132" s="301"/>
      <c r="Z132" s="301"/>
      <c r="AA132" s="301"/>
      <c r="AB132" s="301"/>
      <c r="AC132" s="301"/>
      <c r="AD132" s="301"/>
    </row>
    <row r="133" spans="1:30" s="154" customFormat="1" ht="17.25" customHeight="1">
      <c r="A133" s="301" t="s">
        <v>5489</v>
      </c>
      <c r="B133" s="222" t="s">
        <v>5514</v>
      </c>
      <c r="C133" s="301" t="s">
        <v>6685</v>
      </c>
      <c r="D133" s="301" t="s">
        <v>6686</v>
      </c>
      <c r="E133" s="301" t="s">
        <v>5819</v>
      </c>
      <c r="F133" s="301" t="s">
        <v>6687</v>
      </c>
      <c r="G133" s="301" t="s">
        <v>6688</v>
      </c>
      <c r="H133" s="301" t="s">
        <v>6689</v>
      </c>
      <c r="I133" s="301" t="s">
        <v>6690</v>
      </c>
      <c r="J133" s="301" t="s">
        <v>6691</v>
      </c>
      <c r="K133" s="302" t="s">
        <v>1240</v>
      </c>
      <c r="L133" s="301" t="s">
        <v>6692</v>
      </c>
      <c r="M133" s="301"/>
      <c r="N133" s="301"/>
      <c r="O133" s="301"/>
      <c r="P133" s="301"/>
      <c r="Q133" s="301"/>
      <c r="R133" s="301" t="s">
        <v>223</v>
      </c>
      <c r="S133" s="301" t="s">
        <v>2360</v>
      </c>
      <c r="T133" s="301"/>
      <c r="U133" s="301"/>
      <c r="V133" s="301"/>
      <c r="W133" s="301"/>
      <c r="X133" s="301"/>
      <c r="Y133" s="301"/>
      <c r="Z133" s="301"/>
      <c r="AA133" s="301"/>
      <c r="AB133" s="301"/>
      <c r="AC133" s="301" t="s">
        <v>95</v>
      </c>
      <c r="AD133" s="301" t="s">
        <v>6693</v>
      </c>
    </row>
    <row r="134" spans="1:30" s="154" customFormat="1" ht="17.25" customHeight="1">
      <c r="A134" s="301" t="s">
        <v>5489</v>
      </c>
      <c r="B134" s="222" t="s">
        <v>5514</v>
      </c>
      <c r="C134" s="301" t="s">
        <v>6694</v>
      </c>
      <c r="D134" s="301" t="s">
        <v>6695</v>
      </c>
      <c r="E134" s="301" t="s">
        <v>5670</v>
      </c>
      <c r="F134" s="301" t="s">
        <v>6696</v>
      </c>
      <c r="G134" s="301" t="s">
        <v>6697</v>
      </c>
      <c r="H134" s="301" t="s">
        <v>6698</v>
      </c>
      <c r="I134" s="301" t="s">
        <v>6699</v>
      </c>
      <c r="J134" s="301"/>
      <c r="K134" s="302" t="s">
        <v>2746</v>
      </c>
      <c r="L134" s="301"/>
      <c r="M134" s="301"/>
      <c r="N134" s="301"/>
      <c r="O134" s="301"/>
      <c r="P134" s="301"/>
      <c r="Q134" s="301"/>
      <c r="R134" s="301" t="s">
        <v>223</v>
      </c>
      <c r="S134" s="301" t="s">
        <v>1241</v>
      </c>
      <c r="T134" s="301"/>
      <c r="U134" s="301"/>
      <c r="V134" s="301"/>
      <c r="W134" s="301"/>
      <c r="X134" s="301"/>
      <c r="Y134" s="301"/>
      <c r="Z134" s="301"/>
      <c r="AA134" s="301"/>
      <c r="AB134" s="301"/>
      <c r="AC134" s="301"/>
      <c r="AD134" s="301"/>
    </row>
    <row r="135" spans="1:30" s="154" customFormat="1" ht="17.25" customHeight="1">
      <c r="A135" s="301" t="s">
        <v>5489</v>
      </c>
      <c r="B135" s="222" t="s">
        <v>5514</v>
      </c>
      <c r="C135" s="301" t="s">
        <v>6700</v>
      </c>
      <c r="D135" s="301" t="s">
        <v>6701</v>
      </c>
      <c r="E135" s="301" t="s">
        <v>5597</v>
      </c>
      <c r="F135" s="301" t="s">
        <v>6702</v>
      </c>
      <c r="G135" s="301" t="s">
        <v>6703</v>
      </c>
      <c r="H135" s="301" t="s">
        <v>6704</v>
      </c>
      <c r="I135" s="301" t="s">
        <v>6705</v>
      </c>
      <c r="J135" s="301" t="s">
        <v>6706</v>
      </c>
      <c r="K135" s="302" t="s">
        <v>6707</v>
      </c>
      <c r="L135" s="301" t="s">
        <v>6708</v>
      </c>
      <c r="M135" s="301"/>
      <c r="N135" s="301"/>
      <c r="O135" s="301"/>
      <c r="P135" s="301"/>
      <c r="Q135" s="301"/>
      <c r="R135" s="301" t="s">
        <v>223</v>
      </c>
      <c r="S135" s="301" t="s">
        <v>1432</v>
      </c>
      <c r="T135" s="301"/>
      <c r="U135" s="301"/>
      <c r="V135" s="301"/>
      <c r="W135" s="301"/>
      <c r="X135" s="301"/>
      <c r="Y135" s="301"/>
      <c r="Z135" s="301"/>
      <c r="AA135" s="301"/>
      <c r="AB135" s="301"/>
      <c r="AC135" s="301" t="s">
        <v>95</v>
      </c>
      <c r="AD135" s="301" t="s">
        <v>6709</v>
      </c>
    </row>
    <row r="136" spans="1:30" s="154" customFormat="1" ht="17.25" customHeight="1">
      <c r="A136" s="301" t="s">
        <v>5489</v>
      </c>
      <c r="B136" s="222" t="s">
        <v>5514</v>
      </c>
      <c r="C136" s="301" t="s">
        <v>6710</v>
      </c>
      <c r="D136" s="301" t="s">
        <v>6711</v>
      </c>
      <c r="E136" s="301" t="s">
        <v>5964</v>
      </c>
      <c r="F136" s="301" t="s">
        <v>6712</v>
      </c>
      <c r="G136" s="301" t="s">
        <v>6713</v>
      </c>
      <c r="H136" s="301" t="s">
        <v>6714</v>
      </c>
      <c r="I136" s="301" t="s">
        <v>6715</v>
      </c>
      <c r="J136" s="301" t="s">
        <v>6716</v>
      </c>
      <c r="K136" s="302" t="s">
        <v>5742</v>
      </c>
      <c r="L136" s="301" t="s">
        <v>6717</v>
      </c>
      <c r="M136" s="301"/>
      <c r="N136" s="301"/>
      <c r="O136" s="301"/>
      <c r="P136" s="301"/>
      <c r="Q136" s="301"/>
      <c r="R136" s="301" t="s">
        <v>223</v>
      </c>
      <c r="S136" s="301" t="s">
        <v>1432</v>
      </c>
      <c r="T136" s="301"/>
      <c r="U136" s="301"/>
      <c r="V136" s="301"/>
      <c r="W136" s="301"/>
      <c r="X136" s="301"/>
      <c r="Y136" s="301"/>
      <c r="Z136" s="301"/>
      <c r="AA136" s="301"/>
      <c r="AB136" s="301"/>
      <c r="AC136" s="301"/>
      <c r="AD136" s="301"/>
    </row>
    <row r="137" spans="1:30" s="154" customFormat="1" ht="17.25" customHeight="1">
      <c r="A137" s="301" t="s">
        <v>5489</v>
      </c>
      <c r="B137" s="222" t="s">
        <v>5514</v>
      </c>
      <c r="C137" s="301" t="s">
        <v>6718</v>
      </c>
      <c r="D137" s="301" t="s">
        <v>6719</v>
      </c>
      <c r="E137" s="301" t="s">
        <v>5570</v>
      </c>
      <c r="F137" s="301" t="s">
        <v>6720</v>
      </c>
      <c r="G137" s="301" t="s">
        <v>6721</v>
      </c>
      <c r="H137" s="301" t="s">
        <v>6722</v>
      </c>
      <c r="I137" s="301" t="s">
        <v>6723</v>
      </c>
      <c r="J137" s="301" t="s">
        <v>6724</v>
      </c>
      <c r="K137" s="302" t="s">
        <v>6725</v>
      </c>
      <c r="L137" s="301"/>
      <c r="M137" s="301"/>
      <c r="N137" s="301"/>
      <c r="O137" s="301"/>
      <c r="P137" s="301"/>
      <c r="Q137" s="301"/>
      <c r="R137" s="301" t="s">
        <v>223</v>
      </c>
      <c r="S137" s="301" t="s">
        <v>1432</v>
      </c>
      <c r="T137" s="301"/>
      <c r="U137" s="301"/>
      <c r="V137" s="301"/>
      <c r="W137" s="301"/>
      <c r="X137" s="301"/>
      <c r="Y137" s="301"/>
      <c r="Z137" s="301"/>
      <c r="AA137" s="301"/>
      <c r="AB137" s="301"/>
      <c r="AC137" s="301"/>
      <c r="AD137" s="301"/>
    </row>
    <row r="138" spans="1:30" s="154" customFormat="1" ht="28.5">
      <c r="A138" s="301" t="s">
        <v>5489</v>
      </c>
      <c r="B138" s="222" t="s">
        <v>5514</v>
      </c>
      <c r="C138" s="301" t="s">
        <v>6726</v>
      </c>
      <c r="D138" s="301" t="s">
        <v>6727</v>
      </c>
      <c r="E138" s="301" t="s">
        <v>5517</v>
      </c>
      <c r="F138" s="301" t="s">
        <v>6728</v>
      </c>
      <c r="G138" s="301" t="s">
        <v>6729</v>
      </c>
      <c r="H138" s="301" t="s">
        <v>6730</v>
      </c>
      <c r="I138" s="301" t="s">
        <v>6731</v>
      </c>
      <c r="J138" s="301" t="s">
        <v>6732</v>
      </c>
      <c r="K138" s="302" t="s">
        <v>6733</v>
      </c>
      <c r="L138" s="301" t="s">
        <v>6734</v>
      </c>
      <c r="M138" s="301"/>
      <c r="N138" s="301"/>
      <c r="O138" s="301"/>
      <c r="P138" s="301"/>
      <c r="Q138" s="301"/>
      <c r="R138" s="301" t="s">
        <v>223</v>
      </c>
      <c r="S138" s="301" t="s">
        <v>2360</v>
      </c>
      <c r="T138" s="301"/>
      <c r="U138" s="301"/>
      <c r="V138" s="301"/>
      <c r="W138" s="301"/>
      <c r="X138" s="301"/>
      <c r="Y138" s="301"/>
      <c r="Z138" s="301"/>
      <c r="AA138" s="301"/>
      <c r="AB138" s="301"/>
      <c r="AC138" s="301"/>
      <c r="AD138" s="301"/>
    </row>
    <row r="139" spans="1:30" s="154" customFormat="1" ht="64.5" customHeight="1">
      <c r="A139" s="301" t="s">
        <v>5489</v>
      </c>
      <c r="B139" s="222" t="s">
        <v>5514</v>
      </c>
      <c r="C139" s="301" t="s">
        <v>6735</v>
      </c>
      <c r="D139" s="301" t="s">
        <v>6736</v>
      </c>
      <c r="E139" s="301" t="s">
        <v>6737</v>
      </c>
      <c r="F139" s="301" t="s">
        <v>6738</v>
      </c>
      <c r="G139" s="301" t="s">
        <v>6739</v>
      </c>
      <c r="H139" s="301" t="s">
        <v>6740</v>
      </c>
      <c r="I139" s="301" t="s">
        <v>6741</v>
      </c>
      <c r="J139" s="301" t="s">
        <v>6742</v>
      </c>
      <c r="K139" s="302" t="s">
        <v>6743</v>
      </c>
      <c r="L139" s="302" t="s">
        <v>6217</v>
      </c>
      <c r="M139" s="302" t="s">
        <v>6744</v>
      </c>
      <c r="N139" s="301" t="s">
        <v>95</v>
      </c>
      <c r="O139" s="301"/>
      <c r="P139" s="301"/>
      <c r="Q139" s="301"/>
      <c r="R139" s="301" t="s">
        <v>223</v>
      </c>
      <c r="S139" s="301" t="s">
        <v>1432</v>
      </c>
      <c r="T139" s="301"/>
      <c r="U139" s="301" t="s">
        <v>95</v>
      </c>
      <c r="V139" s="302" t="s">
        <v>6745</v>
      </c>
      <c r="W139" s="301" t="s">
        <v>95</v>
      </c>
      <c r="X139" s="302" t="s">
        <v>6745</v>
      </c>
      <c r="Y139" s="301" t="s">
        <v>95</v>
      </c>
      <c r="Z139" s="302" t="s">
        <v>6745</v>
      </c>
      <c r="AA139" s="301" t="s">
        <v>95</v>
      </c>
      <c r="AB139" s="302" t="s">
        <v>6745</v>
      </c>
      <c r="AC139" s="301" t="s">
        <v>95</v>
      </c>
      <c r="AD139" s="302" t="s">
        <v>6745</v>
      </c>
    </row>
    <row r="140" spans="1:30" s="154" customFormat="1" ht="57">
      <c r="A140" s="301" t="s">
        <v>5489</v>
      </c>
      <c r="B140" s="222" t="s">
        <v>5514</v>
      </c>
      <c r="C140" s="301" t="s">
        <v>6746</v>
      </c>
      <c r="D140" s="301" t="s">
        <v>6747</v>
      </c>
      <c r="E140" s="301" t="s">
        <v>6748</v>
      </c>
      <c r="F140" s="301" t="s">
        <v>6749</v>
      </c>
      <c r="G140" s="301" t="s">
        <v>6750</v>
      </c>
      <c r="H140" s="301" t="s">
        <v>6751</v>
      </c>
      <c r="I140" s="301" t="s">
        <v>6752</v>
      </c>
      <c r="J140" s="301" t="s">
        <v>6753</v>
      </c>
      <c r="K140" s="302" t="s">
        <v>6754</v>
      </c>
      <c r="L140" s="302" t="s">
        <v>6755</v>
      </c>
      <c r="M140" s="302" t="s">
        <v>6756</v>
      </c>
      <c r="N140" s="301"/>
      <c r="O140" s="301"/>
      <c r="P140" s="301"/>
      <c r="Q140" s="301"/>
      <c r="R140" s="301" t="s">
        <v>223</v>
      </c>
      <c r="S140" s="301" t="s">
        <v>1432</v>
      </c>
      <c r="T140" s="301"/>
      <c r="U140" s="301" t="s">
        <v>95</v>
      </c>
      <c r="V140" s="302" t="s">
        <v>6757</v>
      </c>
      <c r="W140" s="301" t="s">
        <v>95</v>
      </c>
      <c r="X140" s="302" t="s">
        <v>6757</v>
      </c>
      <c r="Y140" s="301" t="s">
        <v>95</v>
      </c>
      <c r="Z140" s="302" t="s">
        <v>6757</v>
      </c>
      <c r="AA140" s="301" t="s">
        <v>95</v>
      </c>
      <c r="AB140" s="302" t="s">
        <v>6757</v>
      </c>
      <c r="AC140" s="301"/>
      <c r="AD140" s="301"/>
    </row>
    <row r="141" spans="1:30" s="154" customFormat="1" ht="17.25" customHeight="1">
      <c r="A141" s="301" t="s">
        <v>5489</v>
      </c>
      <c r="B141" s="222" t="s">
        <v>5514</v>
      </c>
      <c r="C141" s="301" t="s">
        <v>6758</v>
      </c>
      <c r="D141" s="301" t="s">
        <v>6759</v>
      </c>
      <c r="E141" s="301" t="s">
        <v>5654</v>
      </c>
      <c r="F141" s="301" t="s">
        <v>6760</v>
      </c>
      <c r="G141" s="301"/>
      <c r="H141" s="301" t="s">
        <v>6761</v>
      </c>
      <c r="I141" s="301" t="s">
        <v>6762</v>
      </c>
      <c r="J141" s="301" t="s">
        <v>6763</v>
      </c>
      <c r="K141" s="302" t="s">
        <v>6764</v>
      </c>
      <c r="L141" s="301" t="s">
        <v>422</v>
      </c>
      <c r="M141" s="301"/>
      <c r="N141" s="301"/>
      <c r="O141" s="301"/>
      <c r="P141" s="301"/>
      <c r="Q141" s="301"/>
      <c r="R141" s="301" t="s">
        <v>223</v>
      </c>
      <c r="S141" s="301" t="s">
        <v>5498</v>
      </c>
      <c r="T141" s="301"/>
      <c r="U141" s="301" t="s">
        <v>95</v>
      </c>
      <c r="V141" s="301" t="s">
        <v>6765</v>
      </c>
      <c r="W141" s="301"/>
      <c r="X141" s="301"/>
      <c r="Y141" s="301" t="s">
        <v>95</v>
      </c>
      <c r="Z141" s="301" t="s">
        <v>6765</v>
      </c>
      <c r="AA141" s="301"/>
      <c r="AB141" s="301"/>
      <c r="AC141" s="301"/>
      <c r="AD141" s="301"/>
    </row>
    <row r="142" spans="1:30" s="154" customFormat="1" ht="17.25" customHeight="1">
      <c r="A142" s="301" t="s">
        <v>5489</v>
      </c>
      <c r="B142" s="222" t="s">
        <v>5514</v>
      </c>
      <c r="C142" s="301" t="s">
        <v>6766</v>
      </c>
      <c r="D142" s="301" t="s">
        <v>6767</v>
      </c>
      <c r="E142" s="301" t="s">
        <v>6768</v>
      </c>
      <c r="F142" s="301" t="s">
        <v>6769</v>
      </c>
      <c r="G142" s="301" t="s">
        <v>6770</v>
      </c>
      <c r="H142" s="301" t="s">
        <v>6771</v>
      </c>
      <c r="I142" s="301" t="s">
        <v>6772</v>
      </c>
      <c r="J142" s="301" t="s">
        <v>6773</v>
      </c>
      <c r="K142" s="302" t="s">
        <v>6023</v>
      </c>
      <c r="L142" s="301" t="s">
        <v>2894</v>
      </c>
      <c r="M142" s="301"/>
      <c r="N142" s="301"/>
      <c r="O142" s="301"/>
      <c r="P142" s="301"/>
      <c r="Q142" s="301"/>
      <c r="R142" s="301" t="s">
        <v>223</v>
      </c>
      <c r="S142" s="301" t="s">
        <v>2475</v>
      </c>
      <c r="T142" s="301"/>
      <c r="U142" s="301"/>
      <c r="V142" s="301" t="s">
        <v>6774</v>
      </c>
      <c r="W142" s="301"/>
      <c r="X142" s="301"/>
      <c r="Y142" s="301"/>
      <c r="Z142" s="301"/>
      <c r="AA142" s="301"/>
      <c r="AB142" s="301"/>
      <c r="AC142" s="301"/>
      <c r="AD142" s="301"/>
    </row>
    <row r="143" spans="1:30" s="154" customFormat="1" ht="17.25" customHeight="1">
      <c r="A143" s="301" t="s">
        <v>5489</v>
      </c>
      <c r="B143" s="222" t="s">
        <v>5514</v>
      </c>
      <c r="C143" s="301" t="s">
        <v>6775</v>
      </c>
      <c r="D143" s="301" t="s">
        <v>6776</v>
      </c>
      <c r="E143" s="302" t="s">
        <v>6777</v>
      </c>
      <c r="F143" s="301" t="s">
        <v>6778</v>
      </c>
      <c r="G143" s="301" t="s">
        <v>6779</v>
      </c>
      <c r="H143" s="301" t="s">
        <v>6780</v>
      </c>
      <c r="I143" s="301" t="s">
        <v>6781</v>
      </c>
      <c r="J143" s="301" t="s">
        <v>6782</v>
      </c>
      <c r="K143" s="302" t="s">
        <v>6783</v>
      </c>
      <c r="L143" s="301" t="s">
        <v>3328</v>
      </c>
      <c r="M143" s="301"/>
      <c r="N143" s="301"/>
      <c r="O143" s="301"/>
      <c r="P143" s="301"/>
      <c r="Q143" s="301"/>
      <c r="R143" s="301" t="s">
        <v>223</v>
      </c>
      <c r="S143" s="301" t="s">
        <v>1432</v>
      </c>
      <c r="T143" s="301"/>
      <c r="U143" s="301" t="s">
        <v>3</v>
      </c>
      <c r="V143" s="301" t="s">
        <v>6784</v>
      </c>
      <c r="W143" s="301" t="s">
        <v>3</v>
      </c>
      <c r="X143" s="301" t="s">
        <v>6784</v>
      </c>
      <c r="Y143" s="301" t="s">
        <v>3</v>
      </c>
      <c r="Z143" s="301" t="s">
        <v>6784</v>
      </c>
      <c r="AA143" s="301" t="s">
        <v>3</v>
      </c>
      <c r="AB143" s="301" t="s">
        <v>6784</v>
      </c>
      <c r="AC143" s="301" t="s">
        <v>3</v>
      </c>
      <c r="AD143" s="301" t="s">
        <v>6785</v>
      </c>
    </row>
    <row r="144" spans="1:30" s="154" customFormat="1" ht="17.25" customHeight="1">
      <c r="A144" s="301" t="s">
        <v>5489</v>
      </c>
      <c r="B144" s="222" t="s">
        <v>5514</v>
      </c>
      <c r="C144" s="301" t="s">
        <v>6786</v>
      </c>
      <c r="D144" s="301" t="s">
        <v>6787</v>
      </c>
      <c r="E144" s="301" t="s">
        <v>6788</v>
      </c>
      <c r="F144" s="301" t="s">
        <v>6789</v>
      </c>
      <c r="G144" s="301" t="s">
        <v>6790</v>
      </c>
      <c r="H144" s="301" t="s">
        <v>6791</v>
      </c>
      <c r="I144" s="301" t="s">
        <v>6792</v>
      </c>
      <c r="J144" s="301" t="s">
        <v>6793</v>
      </c>
      <c r="K144" s="302" t="s">
        <v>6794</v>
      </c>
      <c r="L144" s="302" t="s">
        <v>6795</v>
      </c>
      <c r="M144" s="302" t="s">
        <v>6796</v>
      </c>
      <c r="N144" s="301"/>
      <c r="O144" s="301"/>
      <c r="P144" s="301"/>
      <c r="Q144" s="301"/>
      <c r="R144" s="301" t="s">
        <v>223</v>
      </c>
      <c r="S144" s="301" t="s">
        <v>1432</v>
      </c>
      <c r="T144" s="301"/>
      <c r="U144" s="301"/>
      <c r="V144" s="301"/>
      <c r="W144" s="301"/>
      <c r="X144" s="301"/>
      <c r="Y144" s="301"/>
      <c r="Z144" s="301"/>
      <c r="AA144" s="301" t="s">
        <v>3</v>
      </c>
      <c r="AB144" s="301"/>
      <c r="AC144" s="301" t="s">
        <v>3</v>
      </c>
      <c r="AD144" s="301"/>
    </row>
    <row r="145" spans="1:30" s="154" customFormat="1" ht="17.25" customHeight="1">
      <c r="A145" s="301" t="s">
        <v>5489</v>
      </c>
      <c r="B145" s="222" t="s">
        <v>5514</v>
      </c>
      <c r="C145" s="301" t="s">
        <v>6797</v>
      </c>
      <c r="D145" s="301" t="s">
        <v>6798</v>
      </c>
      <c r="E145" s="301" t="s">
        <v>6799</v>
      </c>
      <c r="F145" s="301" t="s">
        <v>6800</v>
      </c>
      <c r="G145" s="301" t="s">
        <v>6801</v>
      </c>
      <c r="H145" s="301" t="s">
        <v>6802</v>
      </c>
      <c r="I145" s="301" t="s">
        <v>6803</v>
      </c>
      <c r="J145" s="248" t="s">
        <v>6804</v>
      </c>
      <c r="K145" s="307" t="s">
        <v>6805</v>
      </c>
      <c r="L145" s="306" t="s">
        <v>6806</v>
      </c>
      <c r="M145" s="301"/>
      <c r="N145" s="301"/>
      <c r="O145" s="301"/>
      <c r="P145" s="301"/>
      <c r="Q145" s="301"/>
      <c r="R145" s="301" t="s">
        <v>223</v>
      </c>
      <c r="S145" s="301" t="s">
        <v>1432</v>
      </c>
      <c r="T145" s="301"/>
      <c r="U145" s="301"/>
      <c r="V145" s="301"/>
      <c r="W145" s="301"/>
      <c r="X145" s="301"/>
      <c r="Y145" s="301"/>
      <c r="Z145" s="301"/>
      <c r="AA145" s="301"/>
      <c r="AB145" s="301"/>
      <c r="AC145" s="301"/>
      <c r="AD145" s="301"/>
    </row>
    <row r="146" spans="1:30" s="154" customFormat="1" ht="17.25" customHeight="1">
      <c r="A146" s="301" t="s">
        <v>5489</v>
      </c>
      <c r="B146" s="222" t="s">
        <v>5514</v>
      </c>
      <c r="C146" s="301" t="s">
        <v>6807</v>
      </c>
      <c r="D146" s="301" t="s">
        <v>6808</v>
      </c>
      <c r="E146" s="301" t="s">
        <v>5843</v>
      </c>
      <c r="F146" s="301" t="s">
        <v>6809</v>
      </c>
      <c r="G146" s="301" t="s">
        <v>6810</v>
      </c>
      <c r="H146" s="301" t="s">
        <v>6811</v>
      </c>
      <c r="I146" s="301" t="s">
        <v>6812</v>
      </c>
      <c r="J146" s="301" t="s">
        <v>6813</v>
      </c>
      <c r="K146" s="302" t="s">
        <v>6814</v>
      </c>
      <c r="L146" s="301" t="s">
        <v>6815</v>
      </c>
      <c r="M146" s="301"/>
      <c r="N146" s="301"/>
      <c r="O146" s="301"/>
      <c r="P146" s="301"/>
      <c r="Q146" s="301"/>
      <c r="R146" s="301" t="s">
        <v>223</v>
      </c>
      <c r="S146" s="301" t="s">
        <v>2360</v>
      </c>
      <c r="T146" s="301"/>
      <c r="U146" s="301" t="s">
        <v>95</v>
      </c>
      <c r="V146" s="301" t="s">
        <v>6816</v>
      </c>
      <c r="W146" s="301" t="s">
        <v>95</v>
      </c>
      <c r="X146" s="301" t="s">
        <v>6816</v>
      </c>
      <c r="Y146" s="301" t="s">
        <v>95</v>
      </c>
      <c r="Z146" s="301" t="s">
        <v>6816</v>
      </c>
      <c r="AA146" s="301"/>
      <c r="AB146" s="301"/>
      <c r="AC146" s="301"/>
      <c r="AD146" s="301"/>
    </row>
    <row r="147" spans="1:30" s="154" customFormat="1" ht="33" customHeight="1">
      <c r="A147" s="301" t="s">
        <v>5489</v>
      </c>
      <c r="B147" s="222" t="s">
        <v>5514</v>
      </c>
      <c r="C147" s="301" t="s">
        <v>6817</v>
      </c>
      <c r="D147" s="301" t="s">
        <v>6818</v>
      </c>
      <c r="E147" s="301" t="s">
        <v>6341</v>
      </c>
      <c r="F147" s="301" t="s">
        <v>6819</v>
      </c>
      <c r="G147" s="301" t="s">
        <v>6820</v>
      </c>
      <c r="H147" s="301" t="s">
        <v>6821</v>
      </c>
      <c r="I147" s="301" t="s">
        <v>6822</v>
      </c>
      <c r="J147" s="301" t="s">
        <v>6823</v>
      </c>
      <c r="K147" s="302" t="s">
        <v>6824</v>
      </c>
      <c r="L147" s="302" t="s">
        <v>1614</v>
      </c>
      <c r="M147" s="302" t="s">
        <v>6825</v>
      </c>
      <c r="N147" s="301"/>
      <c r="O147" s="301"/>
      <c r="P147" s="301"/>
      <c r="Q147" s="301"/>
      <c r="R147" s="301" t="s">
        <v>223</v>
      </c>
      <c r="S147" s="301" t="s">
        <v>1432</v>
      </c>
      <c r="T147" s="301"/>
      <c r="U147" s="301"/>
      <c r="V147" s="301"/>
      <c r="W147" s="301"/>
      <c r="X147" s="301"/>
      <c r="Y147" s="301"/>
      <c r="Z147" s="301"/>
      <c r="AA147" s="301"/>
      <c r="AB147" s="301"/>
      <c r="AC147" s="301"/>
      <c r="AD147" s="301"/>
    </row>
    <row r="148" spans="1:30" s="154" customFormat="1" ht="28.5">
      <c r="A148" s="301" t="s">
        <v>5489</v>
      </c>
      <c r="B148" s="222" t="s">
        <v>5514</v>
      </c>
      <c r="C148" s="301" t="s">
        <v>6826</v>
      </c>
      <c r="D148" s="301" t="s">
        <v>6827</v>
      </c>
      <c r="E148" s="301" t="s">
        <v>5536</v>
      </c>
      <c r="F148" s="301" t="s">
        <v>6828</v>
      </c>
      <c r="G148" s="301" t="s">
        <v>6829</v>
      </c>
      <c r="H148" s="301" t="s">
        <v>6830</v>
      </c>
      <c r="I148" s="301" t="s">
        <v>6831</v>
      </c>
      <c r="J148" s="301" t="s">
        <v>6832</v>
      </c>
      <c r="K148" s="302" t="s">
        <v>6833</v>
      </c>
      <c r="L148" s="301" t="s">
        <v>6834</v>
      </c>
      <c r="M148" s="301"/>
      <c r="N148" s="301"/>
      <c r="O148" s="301"/>
      <c r="P148" s="301"/>
      <c r="Q148" s="301"/>
      <c r="R148" s="301" t="s">
        <v>223</v>
      </c>
      <c r="S148" s="301" t="s">
        <v>1432</v>
      </c>
      <c r="T148" s="301"/>
      <c r="U148" s="301" t="s">
        <v>95</v>
      </c>
      <c r="V148" s="302" t="s">
        <v>6835</v>
      </c>
      <c r="W148" s="301"/>
      <c r="X148" s="301"/>
      <c r="Y148" s="301" t="s">
        <v>95</v>
      </c>
      <c r="Z148" s="302" t="s">
        <v>6835</v>
      </c>
      <c r="AA148" s="301" t="s">
        <v>95</v>
      </c>
      <c r="AB148" s="302" t="s">
        <v>6835</v>
      </c>
      <c r="AC148" s="301" t="s">
        <v>95</v>
      </c>
      <c r="AD148" s="302" t="s">
        <v>6835</v>
      </c>
    </row>
    <row r="149" spans="1:30" s="154" customFormat="1" ht="85.5">
      <c r="A149" s="301" t="s">
        <v>5489</v>
      </c>
      <c r="B149" s="222" t="s">
        <v>5514</v>
      </c>
      <c r="C149" s="301" t="s">
        <v>6836</v>
      </c>
      <c r="D149" s="301" t="s">
        <v>6837</v>
      </c>
      <c r="E149" s="301" t="s">
        <v>6838</v>
      </c>
      <c r="F149" s="301" t="s">
        <v>6839</v>
      </c>
      <c r="G149" s="301" t="s">
        <v>6840</v>
      </c>
      <c r="H149" s="301" t="s">
        <v>6841</v>
      </c>
      <c r="I149" s="301" t="s">
        <v>6842</v>
      </c>
      <c r="J149" s="301" t="s">
        <v>6843</v>
      </c>
      <c r="K149" s="302" t="s">
        <v>6844</v>
      </c>
      <c r="L149" s="302" t="s">
        <v>6845</v>
      </c>
      <c r="M149" s="302" t="s">
        <v>6846</v>
      </c>
      <c r="N149" s="301"/>
      <c r="O149" s="301"/>
      <c r="P149" s="301"/>
      <c r="Q149" s="301"/>
      <c r="R149" s="301"/>
      <c r="S149" s="301" t="s">
        <v>6847</v>
      </c>
      <c r="T149" s="301"/>
      <c r="U149" s="301"/>
      <c r="V149" s="301" t="s">
        <v>6848</v>
      </c>
      <c r="W149" s="301"/>
      <c r="X149" s="301"/>
      <c r="Y149" s="301"/>
      <c r="Z149" s="301" t="s">
        <v>6849</v>
      </c>
      <c r="AA149" s="301"/>
      <c r="AB149" s="301" t="s">
        <v>6850</v>
      </c>
      <c r="AC149" s="301"/>
      <c r="AD149" s="301"/>
    </row>
    <row r="150" spans="1:30" s="154" customFormat="1" ht="342">
      <c r="A150" s="301" t="s">
        <v>5489</v>
      </c>
      <c r="B150" s="222" t="s">
        <v>5514</v>
      </c>
      <c r="C150" s="301" t="s">
        <v>6851</v>
      </c>
      <c r="D150" s="301" t="s">
        <v>6852</v>
      </c>
      <c r="E150" s="301" t="s">
        <v>6853</v>
      </c>
      <c r="F150" s="301" t="s">
        <v>6854</v>
      </c>
      <c r="G150" s="301" t="s">
        <v>6855</v>
      </c>
      <c r="H150" s="301" t="s">
        <v>6856</v>
      </c>
      <c r="I150" s="301" t="s">
        <v>6857</v>
      </c>
      <c r="J150" s="301" t="s">
        <v>6858</v>
      </c>
      <c r="K150" s="302" t="s">
        <v>6859</v>
      </c>
      <c r="L150" s="302" t="s">
        <v>6860</v>
      </c>
      <c r="M150" s="301"/>
      <c r="N150" s="301"/>
      <c r="O150" s="301"/>
      <c r="P150" s="301"/>
      <c r="Q150" s="301"/>
      <c r="R150" s="301" t="s">
        <v>1025</v>
      </c>
      <c r="S150" s="301" t="s">
        <v>461</v>
      </c>
      <c r="T150" s="301"/>
      <c r="U150" s="301"/>
      <c r="V150" s="301"/>
      <c r="W150" s="301"/>
      <c r="X150" s="301"/>
      <c r="Y150" s="301"/>
      <c r="Z150" s="301"/>
      <c r="AA150" s="301"/>
      <c r="AB150" s="301"/>
      <c r="AC150" s="301"/>
      <c r="AD150" s="301"/>
    </row>
    <row r="151" spans="1:30" s="154" customFormat="1" ht="17.25" customHeight="1">
      <c r="A151" s="301" t="s">
        <v>5489</v>
      </c>
      <c r="B151" s="222" t="s">
        <v>5514</v>
      </c>
      <c r="C151" s="301" t="s">
        <v>6861</v>
      </c>
      <c r="D151" s="301" t="s">
        <v>6862</v>
      </c>
      <c r="E151" s="301" t="s">
        <v>6863</v>
      </c>
      <c r="F151" s="301" t="s">
        <v>6864</v>
      </c>
      <c r="G151" s="301" t="s">
        <v>6865</v>
      </c>
      <c r="H151" s="301" t="s">
        <v>6866</v>
      </c>
      <c r="I151" s="301" t="s">
        <v>6867</v>
      </c>
      <c r="J151" s="308" t="s">
        <v>6868</v>
      </c>
      <c r="K151" s="302" t="s">
        <v>6869</v>
      </c>
      <c r="L151" s="301" t="s">
        <v>3328</v>
      </c>
      <c r="M151" s="301"/>
      <c r="N151" s="301"/>
      <c r="O151" s="301"/>
      <c r="P151" s="301"/>
      <c r="Q151" s="301"/>
      <c r="R151" s="301" t="s">
        <v>1027</v>
      </c>
      <c r="S151" s="301" t="s">
        <v>1028</v>
      </c>
      <c r="T151" s="301"/>
      <c r="U151" s="301"/>
      <c r="V151" s="301"/>
      <c r="W151" s="301"/>
      <c r="X151" s="301"/>
      <c r="Y151" s="301"/>
      <c r="Z151" s="301"/>
      <c r="AA151" s="301"/>
      <c r="AB151" s="301"/>
      <c r="AC151" s="301"/>
      <c r="AD151" s="301"/>
    </row>
    <row r="152" spans="1:30" s="154" customFormat="1" ht="75" customHeight="1">
      <c r="A152" s="301" t="s">
        <v>5489</v>
      </c>
      <c r="B152" s="222" t="s">
        <v>5514</v>
      </c>
      <c r="C152" s="301" t="s">
        <v>6870</v>
      </c>
      <c r="D152" s="301" t="s">
        <v>6871</v>
      </c>
      <c r="E152" s="301" t="s">
        <v>6017</v>
      </c>
      <c r="F152" s="301" t="s">
        <v>6872</v>
      </c>
      <c r="G152" s="301" t="s">
        <v>6873</v>
      </c>
      <c r="H152" s="301" t="s">
        <v>6874</v>
      </c>
      <c r="I152" s="301" t="s">
        <v>6875</v>
      </c>
      <c r="J152" s="301" t="s">
        <v>6876</v>
      </c>
      <c r="K152" s="302" t="s">
        <v>6877</v>
      </c>
      <c r="L152" s="302" t="s">
        <v>6217</v>
      </c>
      <c r="M152" s="302" t="s">
        <v>6878</v>
      </c>
      <c r="N152" s="301"/>
      <c r="O152" s="301"/>
      <c r="P152" s="301"/>
      <c r="Q152" s="301"/>
      <c r="R152" s="301" t="s">
        <v>223</v>
      </c>
      <c r="S152" s="301" t="s">
        <v>1028</v>
      </c>
      <c r="T152" s="301"/>
      <c r="U152" s="301"/>
      <c r="V152" s="301"/>
      <c r="W152" s="301"/>
      <c r="X152" s="301"/>
      <c r="Y152" s="301"/>
      <c r="Z152" s="301"/>
      <c r="AA152" s="301"/>
      <c r="AB152" s="301"/>
      <c r="AC152" s="301" t="s">
        <v>95</v>
      </c>
      <c r="AD152" s="302" t="s">
        <v>6879</v>
      </c>
    </row>
    <row r="153" spans="1:30" s="154" customFormat="1" ht="17.25" customHeight="1">
      <c r="A153" s="301" t="s">
        <v>5489</v>
      </c>
      <c r="B153" s="222" t="s">
        <v>5514</v>
      </c>
      <c r="C153" s="301" t="s">
        <v>6880</v>
      </c>
      <c r="D153" s="301" t="s">
        <v>6881</v>
      </c>
      <c r="E153" s="301" t="s">
        <v>5544</v>
      </c>
      <c r="F153" s="301" t="s">
        <v>6882</v>
      </c>
      <c r="G153" s="301" t="s">
        <v>6883</v>
      </c>
      <c r="H153" s="301" t="s">
        <v>6884</v>
      </c>
      <c r="I153" s="301" t="s">
        <v>6885</v>
      </c>
      <c r="J153" s="301" t="s">
        <v>6886</v>
      </c>
      <c r="K153" s="305" t="s">
        <v>6887</v>
      </c>
      <c r="L153" s="301" t="s">
        <v>6217</v>
      </c>
      <c r="M153" s="301"/>
      <c r="N153" s="301" t="s">
        <v>6888</v>
      </c>
      <c r="O153" s="301"/>
      <c r="P153" s="301"/>
      <c r="Q153" s="301"/>
      <c r="R153" s="301" t="s">
        <v>223</v>
      </c>
      <c r="S153" s="301" t="s">
        <v>1028</v>
      </c>
      <c r="T153" s="301"/>
      <c r="U153" s="301"/>
      <c r="V153" s="301"/>
      <c r="W153" s="301"/>
      <c r="X153" s="301"/>
      <c r="Y153" s="301"/>
      <c r="Z153" s="301"/>
      <c r="AA153" s="301"/>
      <c r="AB153" s="301"/>
      <c r="AC153" s="301"/>
      <c r="AD153" s="301"/>
    </row>
    <row r="154" spans="1:30" s="154" customFormat="1" ht="17.25" customHeight="1">
      <c r="A154" s="301" t="s">
        <v>5489</v>
      </c>
      <c r="B154" s="222" t="s">
        <v>5514</v>
      </c>
      <c r="C154" s="302" t="s">
        <v>6889</v>
      </c>
      <c r="D154" s="302" t="s">
        <v>6890</v>
      </c>
      <c r="E154" s="301" t="s">
        <v>6891</v>
      </c>
      <c r="F154" s="301" t="s">
        <v>6892</v>
      </c>
      <c r="G154" s="301" t="s">
        <v>6893</v>
      </c>
      <c r="H154" s="301" t="s">
        <v>6894</v>
      </c>
      <c r="I154" s="301" t="s">
        <v>6895</v>
      </c>
      <c r="J154" s="301" t="s">
        <v>6896</v>
      </c>
      <c r="K154" s="302" t="s">
        <v>6897</v>
      </c>
      <c r="L154" s="301"/>
      <c r="M154" s="301"/>
      <c r="N154" s="302"/>
      <c r="O154" s="301"/>
      <c r="P154" s="301"/>
      <c r="Q154" s="301"/>
      <c r="R154" s="301" t="s">
        <v>223</v>
      </c>
      <c r="S154" s="301" t="s">
        <v>1028</v>
      </c>
      <c r="T154" s="301"/>
      <c r="U154" s="301"/>
      <c r="V154" s="301"/>
      <c r="W154" s="301"/>
      <c r="X154" s="301"/>
      <c r="Y154" s="301"/>
      <c r="Z154" s="301"/>
      <c r="AA154" s="301"/>
      <c r="AB154" s="301"/>
      <c r="AC154" s="301"/>
      <c r="AD154" s="301"/>
    </row>
    <row r="155" spans="1:30" s="154" customFormat="1" ht="80.25" customHeight="1">
      <c r="A155" s="301" t="s">
        <v>5489</v>
      </c>
      <c r="B155" s="222" t="s">
        <v>5514</v>
      </c>
      <c r="C155" s="301" t="s">
        <v>6898</v>
      </c>
      <c r="D155" s="301" t="s">
        <v>6899</v>
      </c>
      <c r="E155" s="301" t="s">
        <v>6900</v>
      </c>
      <c r="F155" s="301" t="s">
        <v>6901</v>
      </c>
      <c r="G155" s="301" t="s">
        <v>6902</v>
      </c>
      <c r="H155" s="301" t="s">
        <v>6903</v>
      </c>
      <c r="I155" s="301" t="s">
        <v>6904</v>
      </c>
      <c r="J155" s="301" t="s">
        <v>6905</v>
      </c>
      <c r="K155" s="302" t="s">
        <v>6906</v>
      </c>
      <c r="L155" s="302" t="s">
        <v>6907</v>
      </c>
      <c r="M155" s="302" t="s">
        <v>6908</v>
      </c>
      <c r="N155" s="301"/>
      <c r="O155" s="301"/>
      <c r="P155" s="301"/>
      <c r="Q155" s="301"/>
      <c r="R155" s="301" t="s">
        <v>223</v>
      </c>
      <c r="S155" s="301" t="s">
        <v>1028</v>
      </c>
      <c r="T155" s="301"/>
      <c r="U155" s="301"/>
      <c r="V155" s="301"/>
      <c r="W155" s="301"/>
      <c r="X155" s="301"/>
      <c r="Y155" s="301"/>
      <c r="Z155" s="301"/>
      <c r="AA155" s="301" t="s">
        <v>95</v>
      </c>
      <c r="AB155" s="301" t="s">
        <v>6909</v>
      </c>
      <c r="AC155" s="301" t="s">
        <v>95</v>
      </c>
      <c r="AD155" s="301" t="s">
        <v>6909</v>
      </c>
    </row>
    <row r="156" spans="1:30" s="154" customFormat="1" ht="71.25">
      <c r="A156" s="301" t="s">
        <v>5489</v>
      </c>
      <c r="B156" s="222" t="s">
        <v>5514</v>
      </c>
      <c r="C156" s="302" t="s">
        <v>6910</v>
      </c>
      <c r="D156" s="302" t="s">
        <v>6911</v>
      </c>
      <c r="E156" s="301" t="s">
        <v>6912</v>
      </c>
      <c r="F156" s="301" t="s">
        <v>6913</v>
      </c>
      <c r="G156" s="301" t="s">
        <v>6914</v>
      </c>
      <c r="H156" s="301" t="s">
        <v>6915</v>
      </c>
      <c r="I156" s="301" t="s">
        <v>6916</v>
      </c>
      <c r="J156" s="301" t="s">
        <v>6917</v>
      </c>
      <c r="K156" s="302" t="s">
        <v>6918</v>
      </c>
      <c r="L156" s="302" t="s">
        <v>6919</v>
      </c>
      <c r="M156" s="302" t="s">
        <v>6920</v>
      </c>
      <c r="N156" s="301"/>
      <c r="O156" s="301"/>
      <c r="P156" s="301"/>
      <c r="Q156" s="301"/>
      <c r="R156" s="301" t="s">
        <v>223</v>
      </c>
      <c r="S156" s="301" t="s">
        <v>1028</v>
      </c>
      <c r="T156" s="301"/>
      <c r="U156" s="301" t="s">
        <v>95</v>
      </c>
      <c r="V156" s="302" t="s">
        <v>6921</v>
      </c>
      <c r="W156" s="301"/>
      <c r="X156" s="301"/>
      <c r="Y156" s="301" t="s">
        <v>95</v>
      </c>
      <c r="Z156" s="302" t="s">
        <v>6922</v>
      </c>
      <c r="AA156" s="301"/>
      <c r="AB156" s="301"/>
      <c r="AC156" s="301"/>
      <c r="AD156" s="301"/>
    </row>
    <row r="157" spans="1:30" s="154" customFormat="1" ht="71.25">
      <c r="A157" s="301" t="s">
        <v>5489</v>
      </c>
      <c r="B157" s="222" t="s">
        <v>5514</v>
      </c>
      <c r="C157" s="302" t="s">
        <v>6923</v>
      </c>
      <c r="D157" s="302" t="s">
        <v>6924</v>
      </c>
      <c r="E157" s="301" t="s">
        <v>6017</v>
      </c>
      <c r="F157" s="301" t="s">
        <v>6925</v>
      </c>
      <c r="G157" s="301" t="s">
        <v>6926</v>
      </c>
      <c r="H157" s="301" t="s">
        <v>6927</v>
      </c>
      <c r="I157" s="301" t="s">
        <v>6928</v>
      </c>
      <c r="J157" s="301" t="s">
        <v>6929</v>
      </c>
      <c r="K157" s="302" t="s">
        <v>6930</v>
      </c>
      <c r="L157" s="301" t="s">
        <v>2766</v>
      </c>
      <c r="M157" s="301"/>
      <c r="N157" s="301"/>
      <c r="O157" s="301"/>
      <c r="P157" s="301"/>
      <c r="Q157" s="301"/>
      <c r="R157" s="301" t="s">
        <v>223</v>
      </c>
      <c r="S157" s="301" t="s">
        <v>1028</v>
      </c>
      <c r="T157" s="301"/>
      <c r="U157" s="301"/>
      <c r="V157" s="301"/>
      <c r="W157" s="301"/>
      <c r="X157" s="301"/>
      <c r="Y157" s="301"/>
      <c r="Z157" s="301"/>
      <c r="AA157" s="301"/>
      <c r="AB157" s="301"/>
      <c r="AC157" s="301"/>
      <c r="AD157" s="301"/>
    </row>
    <row r="158" spans="1:30" s="154" customFormat="1" ht="17.25" customHeight="1">
      <c r="A158" s="301" t="s">
        <v>5489</v>
      </c>
      <c r="B158" s="222" t="s">
        <v>5514</v>
      </c>
      <c r="C158" s="301" t="s">
        <v>6931</v>
      </c>
      <c r="D158" s="301" t="s">
        <v>6932</v>
      </c>
      <c r="E158" s="301" t="s">
        <v>6933</v>
      </c>
      <c r="F158" s="301" t="s">
        <v>6934</v>
      </c>
      <c r="G158" s="301" t="s">
        <v>6935</v>
      </c>
      <c r="H158" s="301" t="s">
        <v>6936</v>
      </c>
      <c r="I158" s="301" t="s">
        <v>6937</v>
      </c>
      <c r="J158" s="301" t="s">
        <v>6938</v>
      </c>
      <c r="K158" s="302" t="s">
        <v>6939</v>
      </c>
      <c r="L158" s="301" t="s">
        <v>6940</v>
      </c>
      <c r="M158" s="301"/>
      <c r="N158" s="301"/>
      <c r="O158" s="301"/>
      <c r="P158" s="301"/>
      <c r="Q158" s="301"/>
      <c r="R158" s="301" t="s">
        <v>223</v>
      </c>
      <c r="S158" s="301" t="s">
        <v>1241</v>
      </c>
      <c r="T158" s="301"/>
      <c r="U158" s="301"/>
      <c r="V158" s="301"/>
      <c r="W158" s="301"/>
      <c r="X158" s="301"/>
      <c r="Y158" s="301" t="s">
        <v>95</v>
      </c>
      <c r="Z158" s="301" t="s">
        <v>6941</v>
      </c>
      <c r="AA158" s="301" t="s">
        <v>95</v>
      </c>
      <c r="AB158" s="301" t="s">
        <v>6942</v>
      </c>
      <c r="AC158" s="301"/>
      <c r="AD158" s="301"/>
    </row>
    <row r="159" spans="1:30" s="154" customFormat="1" ht="17.25" customHeight="1">
      <c r="A159" s="301" t="s">
        <v>5489</v>
      </c>
      <c r="B159" s="222" t="s">
        <v>5514</v>
      </c>
      <c r="C159" s="301" t="s">
        <v>6943</v>
      </c>
      <c r="D159" s="301" t="s">
        <v>6944</v>
      </c>
      <c r="E159" s="301" t="s">
        <v>5536</v>
      </c>
      <c r="F159" s="301" t="s">
        <v>6945</v>
      </c>
      <c r="G159" s="301" t="s">
        <v>6946</v>
      </c>
      <c r="H159" s="301" t="s">
        <v>6947</v>
      </c>
      <c r="I159" s="301" t="s">
        <v>6937</v>
      </c>
      <c r="J159" s="301" t="s">
        <v>6948</v>
      </c>
      <c r="K159" s="302" t="s">
        <v>6939</v>
      </c>
      <c r="L159" s="301" t="s">
        <v>6940</v>
      </c>
      <c r="M159" s="301"/>
      <c r="N159" s="301"/>
      <c r="O159" s="301"/>
      <c r="P159" s="301"/>
      <c r="Q159" s="301"/>
      <c r="R159" s="301" t="s">
        <v>223</v>
      </c>
      <c r="S159" s="301" t="s">
        <v>1241</v>
      </c>
      <c r="T159" s="301"/>
      <c r="U159" s="301"/>
      <c r="V159" s="301"/>
      <c r="W159" s="301"/>
      <c r="X159" s="301"/>
      <c r="Y159" s="301" t="s">
        <v>95</v>
      </c>
      <c r="Z159" s="301" t="s">
        <v>6941</v>
      </c>
      <c r="AA159" s="301" t="s">
        <v>95</v>
      </c>
      <c r="AB159" s="301" t="s">
        <v>6942</v>
      </c>
      <c r="AC159" s="301"/>
      <c r="AD159" s="301"/>
    </row>
    <row r="160" spans="1:30" s="154" customFormat="1" ht="17.25" customHeight="1">
      <c r="A160" s="301" t="s">
        <v>5489</v>
      </c>
      <c r="B160" s="222" t="s">
        <v>5514</v>
      </c>
      <c r="C160" s="301" t="s">
        <v>6949</v>
      </c>
      <c r="D160" s="301" t="s">
        <v>6950</v>
      </c>
      <c r="E160" s="301" t="s">
        <v>5544</v>
      </c>
      <c r="F160" s="301" t="s">
        <v>6951</v>
      </c>
      <c r="G160" s="301" t="s">
        <v>6952</v>
      </c>
      <c r="H160" s="301" t="s">
        <v>6953</v>
      </c>
      <c r="I160" s="301" t="s">
        <v>6937</v>
      </c>
      <c r="J160" s="301" t="s">
        <v>6954</v>
      </c>
      <c r="K160" s="302" t="s">
        <v>6939</v>
      </c>
      <c r="L160" s="301" t="s">
        <v>6940</v>
      </c>
      <c r="M160" s="301"/>
      <c r="N160" s="301"/>
      <c r="O160" s="301"/>
      <c r="P160" s="301"/>
      <c r="Q160" s="301"/>
      <c r="R160" s="301" t="s">
        <v>223</v>
      </c>
      <c r="S160" s="301" t="s">
        <v>1241</v>
      </c>
      <c r="T160" s="301"/>
      <c r="U160" s="301"/>
      <c r="V160" s="301"/>
      <c r="W160" s="301"/>
      <c r="X160" s="301"/>
      <c r="Y160" s="301" t="s">
        <v>95</v>
      </c>
      <c r="Z160" s="301" t="s">
        <v>6941</v>
      </c>
      <c r="AA160" s="301" t="s">
        <v>95</v>
      </c>
      <c r="AB160" s="301" t="s">
        <v>6942</v>
      </c>
      <c r="AC160" s="301"/>
      <c r="AD160" s="301"/>
    </row>
    <row r="161" spans="1:30" s="154" customFormat="1" ht="85.5">
      <c r="A161" s="301" t="s">
        <v>5489</v>
      </c>
      <c r="B161" s="222" t="s">
        <v>5514</v>
      </c>
      <c r="C161" s="301" t="s">
        <v>6955</v>
      </c>
      <c r="D161" s="301" t="s">
        <v>6956</v>
      </c>
      <c r="E161" s="301" t="s">
        <v>6957</v>
      </c>
      <c r="F161" s="301" t="s">
        <v>6958</v>
      </c>
      <c r="G161" s="301" t="s">
        <v>6959</v>
      </c>
      <c r="H161" s="301" t="s">
        <v>6960</v>
      </c>
      <c r="I161" s="301" t="s">
        <v>6961</v>
      </c>
      <c r="J161" s="301" t="s">
        <v>6962</v>
      </c>
      <c r="K161" s="302" t="s">
        <v>6963</v>
      </c>
      <c r="L161" s="302" t="s">
        <v>6964</v>
      </c>
      <c r="M161" s="302" t="s">
        <v>6965</v>
      </c>
      <c r="N161" s="301"/>
      <c r="O161" s="301"/>
      <c r="P161" s="301"/>
      <c r="Q161" s="301"/>
      <c r="R161" s="301" t="s">
        <v>223</v>
      </c>
      <c r="S161" s="301" t="s">
        <v>1432</v>
      </c>
      <c r="T161" s="301"/>
      <c r="U161" s="301"/>
      <c r="V161" s="301"/>
      <c r="W161" s="301" t="s">
        <v>95</v>
      </c>
      <c r="X161" s="302" t="s">
        <v>6966</v>
      </c>
      <c r="Y161" s="301"/>
      <c r="Z161" s="301"/>
      <c r="AA161" s="301"/>
      <c r="AB161" s="301"/>
      <c r="AC161" s="301"/>
      <c r="AD161" s="301"/>
    </row>
    <row r="162" spans="1:30" s="154" customFormat="1" ht="70.5" customHeight="1">
      <c r="A162" s="301" t="s">
        <v>5489</v>
      </c>
      <c r="B162" s="222" t="s">
        <v>5514</v>
      </c>
      <c r="C162" s="301" t="s">
        <v>6967</v>
      </c>
      <c r="D162" s="301" t="s">
        <v>6968</v>
      </c>
      <c r="E162" s="301" t="s">
        <v>6290</v>
      </c>
      <c r="F162" s="301" t="s">
        <v>6969</v>
      </c>
      <c r="G162" s="301" t="s">
        <v>6970</v>
      </c>
      <c r="H162" s="301" t="s">
        <v>6971</v>
      </c>
      <c r="I162" s="301" t="s">
        <v>6972</v>
      </c>
      <c r="J162" s="301" t="s">
        <v>6973</v>
      </c>
      <c r="K162" s="302" t="s">
        <v>6974</v>
      </c>
      <c r="L162" s="302" t="s">
        <v>6975</v>
      </c>
      <c r="M162" s="302" t="s">
        <v>6976</v>
      </c>
      <c r="N162" s="301"/>
      <c r="O162" s="301"/>
      <c r="P162" s="301"/>
      <c r="Q162" s="301"/>
      <c r="R162" s="301" t="s">
        <v>223</v>
      </c>
      <c r="S162" s="301" t="s">
        <v>1432</v>
      </c>
      <c r="T162" s="301"/>
      <c r="U162" s="301" t="s">
        <v>3</v>
      </c>
      <c r="V162" s="302" t="s">
        <v>6977</v>
      </c>
      <c r="W162" s="301"/>
      <c r="X162" s="301"/>
      <c r="Y162" s="301"/>
      <c r="Z162" s="301"/>
      <c r="AA162" s="301"/>
      <c r="AB162" s="301"/>
      <c r="AC162" s="301"/>
      <c r="AD162" s="301"/>
    </row>
    <row r="163" spans="1:30" s="154" customFormat="1" ht="78.75" customHeight="1">
      <c r="A163" s="301" t="s">
        <v>5489</v>
      </c>
      <c r="B163" s="222" t="s">
        <v>5514</v>
      </c>
      <c r="C163" s="301" t="s">
        <v>6978</v>
      </c>
      <c r="D163" s="301" t="s">
        <v>6979</v>
      </c>
      <c r="E163" s="301" t="s">
        <v>5834</v>
      </c>
      <c r="F163" s="301" t="s">
        <v>6980</v>
      </c>
      <c r="G163" s="301" t="s">
        <v>6981</v>
      </c>
      <c r="H163" s="301" t="s">
        <v>6982</v>
      </c>
      <c r="I163" s="301" t="s">
        <v>6983</v>
      </c>
      <c r="J163" s="301" t="s">
        <v>6984</v>
      </c>
      <c r="K163" s="302" t="s">
        <v>6985</v>
      </c>
      <c r="L163" s="302" t="s">
        <v>2894</v>
      </c>
      <c r="M163" s="302" t="s">
        <v>6986</v>
      </c>
      <c r="N163" s="301"/>
      <c r="O163" s="301"/>
      <c r="P163" s="301"/>
      <c r="Q163" s="301"/>
      <c r="R163" s="301" t="s">
        <v>223</v>
      </c>
      <c r="S163" s="301" t="s">
        <v>1432</v>
      </c>
      <c r="T163" s="301"/>
      <c r="U163" s="301"/>
      <c r="V163" s="301"/>
      <c r="W163" s="301"/>
      <c r="X163" s="301"/>
      <c r="Y163" s="301"/>
      <c r="Z163" s="301"/>
      <c r="AA163" s="301"/>
      <c r="AB163" s="301"/>
      <c r="AC163" s="301"/>
      <c r="AD163" s="301"/>
    </row>
    <row r="164" spans="1:30" s="154" customFormat="1" ht="95.25" customHeight="1">
      <c r="A164" s="301" t="s">
        <v>5489</v>
      </c>
      <c r="B164" s="222" t="s">
        <v>716</v>
      </c>
      <c r="C164" s="301" t="s">
        <v>6987</v>
      </c>
      <c r="D164" s="301" t="s">
        <v>6988</v>
      </c>
      <c r="E164" s="301" t="s">
        <v>5654</v>
      </c>
      <c r="F164" s="301" t="s">
        <v>6989</v>
      </c>
      <c r="G164" s="301" t="s">
        <v>6990</v>
      </c>
      <c r="H164" s="301" t="s">
        <v>6991</v>
      </c>
      <c r="I164" s="301" t="s">
        <v>6992</v>
      </c>
      <c r="J164" s="301" t="s">
        <v>6993</v>
      </c>
      <c r="K164" s="302" t="s">
        <v>6994</v>
      </c>
      <c r="L164" s="302" t="s">
        <v>6995</v>
      </c>
      <c r="M164" s="302" t="s">
        <v>6996</v>
      </c>
      <c r="N164" s="301"/>
      <c r="O164" s="301"/>
      <c r="P164" s="301"/>
      <c r="Q164" s="301"/>
      <c r="R164" s="301" t="s">
        <v>223</v>
      </c>
      <c r="S164" s="301" t="s">
        <v>1432</v>
      </c>
      <c r="T164" s="301"/>
      <c r="U164" s="301" t="s">
        <v>95</v>
      </c>
      <c r="V164" s="302" t="s">
        <v>6997</v>
      </c>
      <c r="W164" s="301" t="s">
        <v>95</v>
      </c>
      <c r="X164" s="302" t="s">
        <v>6997</v>
      </c>
      <c r="Y164" s="301"/>
      <c r="Z164" s="301"/>
      <c r="AA164" s="301"/>
      <c r="AB164" s="301"/>
      <c r="AC164" s="301"/>
      <c r="AD164" s="301"/>
    </row>
    <row r="165" spans="1:30" s="154" customFormat="1" ht="72" customHeight="1">
      <c r="A165" s="301" t="s">
        <v>5489</v>
      </c>
      <c r="B165" s="222" t="s">
        <v>5514</v>
      </c>
      <c r="C165" s="301" t="s">
        <v>6998</v>
      </c>
      <c r="D165" s="301" t="s">
        <v>6999</v>
      </c>
      <c r="E165" s="301" t="s">
        <v>5570</v>
      </c>
      <c r="F165" s="301" t="s">
        <v>7000</v>
      </c>
      <c r="G165" s="301" t="s">
        <v>7001</v>
      </c>
      <c r="H165" s="301" t="s">
        <v>7002</v>
      </c>
      <c r="I165" s="301" t="s">
        <v>7003</v>
      </c>
      <c r="J165" s="311" t="s">
        <v>7004</v>
      </c>
      <c r="K165" s="302" t="s">
        <v>7005</v>
      </c>
      <c r="L165" s="302" t="s">
        <v>6217</v>
      </c>
      <c r="M165" s="302" t="s">
        <v>7006</v>
      </c>
      <c r="N165" s="301"/>
      <c r="O165" s="301"/>
      <c r="P165" s="301"/>
      <c r="Q165" s="301"/>
      <c r="R165" s="301" t="s">
        <v>223</v>
      </c>
      <c r="S165" s="301" t="s">
        <v>1432</v>
      </c>
      <c r="T165" s="301"/>
      <c r="U165" s="301"/>
      <c r="V165" s="301"/>
      <c r="W165" s="301"/>
      <c r="X165" s="301"/>
      <c r="Y165" s="301" t="s">
        <v>95</v>
      </c>
      <c r="Z165" s="302" t="s">
        <v>7007</v>
      </c>
      <c r="AA165" s="301"/>
      <c r="AB165" s="301"/>
      <c r="AC165" s="301"/>
      <c r="AD165" s="301"/>
    </row>
    <row r="166" spans="1:30" s="154" customFormat="1" ht="18" customHeight="1">
      <c r="A166" s="301" t="s">
        <v>5489</v>
      </c>
      <c r="B166" s="222" t="s">
        <v>5514</v>
      </c>
      <c r="C166" s="301" t="s">
        <v>7008</v>
      </c>
      <c r="D166" s="301" t="s">
        <v>7009</v>
      </c>
      <c r="E166" s="301" t="s">
        <v>7010</v>
      </c>
      <c r="F166" s="301" t="s">
        <v>7011</v>
      </c>
      <c r="G166" s="301" t="s">
        <v>7012</v>
      </c>
      <c r="H166" s="301" t="s">
        <v>7013</v>
      </c>
      <c r="I166" s="301" t="s">
        <v>7014</v>
      </c>
      <c r="J166" s="301" t="s">
        <v>7015</v>
      </c>
      <c r="K166" s="302" t="s">
        <v>7016</v>
      </c>
      <c r="L166" s="301" t="s">
        <v>7017</v>
      </c>
      <c r="M166" s="301"/>
      <c r="N166" s="301"/>
      <c r="O166" s="301"/>
      <c r="P166" s="301"/>
      <c r="Q166" s="301"/>
      <c r="R166" s="301" t="s">
        <v>223</v>
      </c>
      <c r="S166" s="301" t="s">
        <v>1432</v>
      </c>
      <c r="T166" s="301"/>
      <c r="U166" s="301"/>
      <c r="V166" s="301"/>
      <c r="W166" s="301"/>
      <c r="X166" s="301"/>
      <c r="Y166" s="301"/>
      <c r="Z166" s="301"/>
      <c r="AA166" s="301"/>
      <c r="AB166" s="301"/>
      <c r="AC166" s="301"/>
      <c r="AD166" s="301"/>
    </row>
    <row r="167" spans="1:30" s="154" customFormat="1" ht="72.75" customHeight="1">
      <c r="A167" s="301" t="s">
        <v>5489</v>
      </c>
      <c r="B167" s="222" t="s">
        <v>5514</v>
      </c>
      <c r="C167" s="301" t="s">
        <v>7018</v>
      </c>
      <c r="D167" s="301" t="s">
        <v>7019</v>
      </c>
      <c r="E167" s="301" t="s">
        <v>7020</v>
      </c>
      <c r="F167" s="301" t="s">
        <v>7021</v>
      </c>
      <c r="G167" s="301" t="s">
        <v>7022</v>
      </c>
      <c r="H167" s="301" t="s">
        <v>7023</v>
      </c>
      <c r="I167" s="301" t="s">
        <v>7024</v>
      </c>
      <c r="J167" s="301" t="s">
        <v>7025</v>
      </c>
      <c r="K167" s="302" t="s">
        <v>7026</v>
      </c>
      <c r="L167" s="302" t="s">
        <v>94</v>
      </c>
      <c r="M167" s="302" t="s">
        <v>2061</v>
      </c>
      <c r="N167" s="301"/>
      <c r="O167" s="301"/>
      <c r="P167" s="301"/>
      <c r="Q167" s="301"/>
      <c r="R167" s="301" t="s">
        <v>223</v>
      </c>
      <c r="S167" s="301" t="s">
        <v>1241</v>
      </c>
      <c r="T167" s="301"/>
      <c r="U167" s="301" t="s">
        <v>95</v>
      </c>
      <c r="V167" s="302" t="s">
        <v>7027</v>
      </c>
      <c r="W167" s="301" t="s">
        <v>95</v>
      </c>
      <c r="X167" s="302" t="s">
        <v>7027</v>
      </c>
      <c r="Y167" s="301" t="s">
        <v>95</v>
      </c>
      <c r="Z167" s="302" t="s">
        <v>7027</v>
      </c>
      <c r="AA167" s="301"/>
      <c r="AB167" s="301"/>
      <c r="AC167" s="301"/>
      <c r="AD167" s="301"/>
    </row>
    <row r="168" spans="1:30" s="155" customFormat="1" ht="62.25" customHeight="1">
      <c r="A168" s="301" t="s">
        <v>5489</v>
      </c>
      <c r="B168" s="312" t="s">
        <v>5514</v>
      </c>
      <c r="C168" s="303" t="s">
        <v>7028</v>
      </c>
      <c r="D168" s="303" t="s">
        <v>7029</v>
      </c>
      <c r="E168" s="303" t="s">
        <v>7030</v>
      </c>
      <c r="F168" s="303" t="s">
        <v>7031</v>
      </c>
      <c r="G168" s="303" t="s">
        <v>7032</v>
      </c>
      <c r="H168" s="303" t="s">
        <v>7033</v>
      </c>
      <c r="I168" s="303" t="s">
        <v>6909</v>
      </c>
      <c r="J168" s="303" t="s">
        <v>7034</v>
      </c>
      <c r="K168" s="305" t="s">
        <v>6906</v>
      </c>
      <c r="L168" s="305" t="s">
        <v>7035</v>
      </c>
      <c r="M168" s="305" t="s">
        <v>7036</v>
      </c>
      <c r="N168" s="303"/>
      <c r="O168" s="303"/>
      <c r="P168" s="303"/>
      <c r="Q168" s="303"/>
      <c r="R168" s="303" t="s">
        <v>223</v>
      </c>
      <c r="S168" s="303" t="s">
        <v>1432</v>
      </c>
      <c r="T168" s="303"/>
      <c r="U168" s="303"/>
      <c r="V168" s="303"/>
      <c r="W168" s="303"/>
      <c r="X168" s="303"/>
      <c r="Y168" s="303"/>
      <c r="Z168" s="303"/>
      <c r="AA168" s="303" t="s">
        <v>95</v>
      </c>
      <c r="AB168" s="305" t="s">
        <v>7037</v>
      </c>
      <c r="AC168" s="303" t="s">
        <v>95</v>
      </c>
      <c r="AD168" s="305" t="s">
        <v>7037</v>
      </c>
    </row>
    <row r="169" spans="1:30" s="155" customFormat="1" ht="28.5">
      <c r="A169" s="301" t="s">
        <v>5489</v>
      </c>
      <c r="B169" s="312" t="s">
        <v>5514</v>
      </c>
      <c r="C169" s="303" t="s">
        <v>7038</v>
      </c>
      <c r="D169" s="303" t="s">
        <v>7039</v>
      </c>
      <c r="E169" s="303" t="s">
        <v>5597</v>
      </c>
      <c r="F169" s="303" t="s">
        <v>7040</v>
      </c>
      <c r="G169" s="303" t="s">
        <v>7041</v>
      </c>
      <c r="H169" s="303" t="s">
        <v>7042</v>
      </c>
      <c r="I169" s="303" t="s">
        <v>7043</v>
      </c>
      <c r="J169" s="303" t="s">
        <v>7044</v>
      </c>
      <c r="K169" s="305" t="s">
        <v>7045</v>
      </c>
      <c r="L169" s="303" t="s">
        <v>7046</v>
      </c>
      <c r="M169" s="303"/>
      <c r="N169" s="303"/>
      <c r="O169" s="303"/>
      <c r="P169" s="303"/>
      <c r="Q169" s="303"/>
      <c r="R169" s="303" t="s">
        <v>223</v>
      </c>
      <c r="S169" s="303" t="s">
        <v>1432</v>
      </c>
      <c r="T169" s="303"/>
      <c r="U169" s="303"/>
      <c r="V169" s="303"/>
      <c r="W169" s="303"/>
      <c r="X169" s="303"/>
      <c r="Y169" s="303"/>
      <c r="Z169" s="303"/>
      <c r="AA169" s="303"/>
      <c r="AB169" s="303"/>
      <c r="AC169" s="303" t="s">
        <v>95</v>
      </c>
      <c r="AD169" s="303" t="s">
        <v>7047</v>
      </c>
    </row>
    <row r="170" spans="1:30" s="155" customFormat="1" ht="39" customHeight="1">
      <c r="A170" s="301" t="s">
        <v>5489</v>
      </c>
      <c r="B170" s="312" t="s">
        <v>5514</v>
      </c>
      <c r="C170" s="303" t="s">
        <v>7048</v>
      </c>
      <c r="D170" s="303" t="s">
        <v>7049</v>
      </c>
      <c r="E170" s="303" t="s">
        <v>7050</v>
      </c>
      <c r="F170" s="303" t="s">
        <v>7051</v>
      </c>
      <c r="G170" s="303" t="s">
        <v>7052</v>
      </c>
      <c r="H170" s="303" t="s">
        <v>7053</v>
      </c>
      <c r="I170" s="303" t="s">
        <v>6904</v>
      </c>
      <c r="J170" s="303" t="s">
        <v>7054</v>
      </c>
      <c r="K170" s="305" t="s">
        <v>6906</v>
      </c>
      <c r="L170" s="305" t="s">
        <v>7035</v>
      </c>
      <c r="M170" s="305" t="s">
        <v>7036</v>
      </c>
      <c r="N170" s="303"/>
      <c r="O170" s="303"/>
      <c r="P170" s="303"/>
      <c r="Q170" s="303"/>
      <c r="R170" s="303" t="s">
        <v>223</v>
      </c>
      <c r="S170" s="303" t="s">
        <v>1432</v>
      </c>
      <c r="T170" s="303"/>
      <c r="U170" s="303"/>
      <c r="V170" s="303"/>
      <c r="W170" s="303"/>
      <c r="X170" s="303"/>
      <c r="Y170" s="303"/>
      <c r="Z170" s="303"/>
      <c r="AA170" s="303" t="s">
        <v>95</v>
      </c>
      <c r="AB170" s="303" t="s">
        <v>7037</v>
      </c>
      <c r="AC170" s="303" t="s">
        <v>95</v>
      </c>
      <c r="AD170" s="303" t="s">
        <v>7037</v>
      </c>
    </row>
    <row r="171" spans="1:30" s="155" customFormat="1" ht="39" customHeight="1">
      <c r="A171" s="301" t="s">
        <v>5489</v>
      </c>
      <c r="B171" s="312" t="s">
        <v>5514</v>
      </c>
      <c r="C171" s="303" t="s">
        <v>7055</v>
      </c>
      <c r="D171" s="303" t="s">
        <v>7056</v>
      </c>
      <c r="E171" s="303" t="s">
        <v>7057</v>
      </c>
      <c r="F171" s="303" t="s">
        <v>7058</v>
      </c>
      <c r="G171" s="303" t="s">
        <v>7059</v>
      </c>
      <c r="H171" s="303" t="s">
        <v>7060</v>
      </c>
      <c r="I171" s="303" t="s">
        <v>7061</v>
      </c>
      <c r="J171" s="303" t="s">
        <v>7062</v>
      </c>
      <c r="K171" s="305" t="s">
        <v>7063</v>
      </c>
      <c r="L171" s="305" t="s">
        <v>7064</v>
      </c>
      <c r="M171" s="305" t="s">
        <v>7065</v>
      </c>
      <c r="N171" s="303"/>
      <c r="O171" s="303"/>
      <c r="P171" s="303"/>
      <c r="Q171" s="303"/>
      <c r="R171" s="303" t="s">
        <v>223</v>
      </c>
      <c r="S171" s="303" t="s">
        <v>1432</v>
      </c>
      <c r="T171" s="303"/>
      <c r="U171" s="303"/>
      <c r="V171" s="303"/>
      <c r="W171" s="303"/>
      <c r="X171" s="303"/>
      <c r="Y171" s="303"/>
      <c r="Z171" s="303"/>
      <c r="AA171" s="303"/>
      <c r="AB171" s="303"/>
      <c r="AC171" s="303" t="s">
        <v>95</v>
      </c>
      <c r="AD171" s="303" t="s">
        <v>7066</v>
      </c>
    </row>
    <row r="172" spans="1:30" s="155" customFormat="1" ht="39" customHeight="1">
      <c r="A172" s="301" t="s">
        <v>5489</v>
      </c>
      <c r="B172" s="312" t="s">
        <v>5514</v>
      </c>
      <c r="C172" s="303" t="s">
        <v>7067</v>
      </c>
      <c r="D172" s="303" t="s">
        <v>5764</v>
      </c>
      <c r="E172" s="303" t="s">
        <v>7068</v>
      </c>
      <c r="F172" s="303" t="s">
        <v>7069</v>
      </c>
      <c r="G172" s="303" t="s">
        <v>7070</v>
      </c>
      <c r="H172" s="303" t="s">
        <v>5768</v>
      </c>
      <c r="I172" s="303" t="s">
        <v>7071</v>
      </c>
      <c r="J172" s="303" t="s">
        <v>7072</v>
      </c>
      <c r="K172" s="305" t="s">
        <v>7073</v>
      </c>
      <c r="L172" s="305" t="s">
        <v>7074</v>
      </c>
      <c r="M172" s="305" t="s">
        <v>7075</v>
      </c>
      <c r="N172" s="303"/>
      <c r="O172" s="303"/>
      <c r="P172" s="303"/>
      <c r="Q172" s="303"/>
      <c r="R172" s="303" t="s">
        <v>223</v>
      </c>
      <c r="S172" s="303" t="s">
        <v>1432</v>
      </c>
      <c r="T172" s="303"/>
      <c r="U172" s="303" t="s">
        <v>95</v>
      </c>
      <c r="V172" s="303" t="s">
        <v>7076</v>
      </c>
      <c r="W172" s="303"/>
      <c r="X172" s="303"/>
      <c r="Y172" s="303" t="s">
        <v>95</v>
      </c>
      <c r="Z172" s="303" t="s">
        <v>7076</v>
      </c>
      <c r="AA172" s="303"/>
      <c r="AB172" s="303"/>
      <c r="AC172" s="303"/>
      <c r="AD172" s="303"/>
    </row>
    <row r="173" spans="1:30" s="155" customFormat="1" ht="39" customHeight="1">
      <c r="A173" s="301" t="s">
        <v>5489</v>
      </c>
      <c r="B173" s="312" t="s">
        <v>5514</v>
      </c>
      <c r="C173" s="303" t="s">
        <v>7077</v>
      </c>
      <c r="D173" s="303" t="s">
        <v>7078</v>
      </c>
      <c r="E173" s="303" t="s">
        <v>7079</v>
      </c>
      <c r="F173" s="303" t="s">
        <v>7080</v>
      </c>
      <c r="G173" s="303" t="s">
        <v>7081</v>
      </c>
      <c r="H173" s="303" t="s">
        <v>7082</v>
      </c>
      <c r="I173" s="303" t="s">
        <v>7083</v>
      </c>
      <c r="J173" s="303" t="s">
        <v>7084</v>
      </c>
      <c r="K173" s="305" t="s">
        <v>7085</v>
      </c>
      <c r="L173" s="305" t="s">
        <v>7086</v>
      </c>
      <c r="M173" s="305" t="s">
        <v>7087</v>
      </c>
      <c r="N173" s="303"/>
      <c r="O173" s="303"/>
      <c r="P173" s="303"/>
      <c r="Q173" s="303"/>
      <c r="R173" s="303" t="s">
        <v>223</v>
      </c>
      <c r="S173" s="303" t="s">
        <v>1432</v>
      </c>
      <c r="T173" s="303"/>
      <c r="U173" s="303"/>
      <c r="V173" s="303"/>
      <c r="W173" s="303"/>
      <c r="X173" s="303"/>
      <c r="Y173" s="303" t="s">
        <v>95</v>
      </c>
      <c r="Z173" s="303" t="s">
        <v>7088</v>
      </c>
      <c r="AA173" s="303"/>
      <c r="AB173" s="303"/>
      <c r="AC173" s="303"/>
      <c r="AD173" s="303"/>
    </row>
    <row r="174" spans="1:30" s="155" customFormat="1" ht="57">
      <c r="A174" s="306" t="s">
        <v>7089</v>
      </c>
      <c r="B174" s="230" t="s">
        <v>5514</v>
      </c>
      <c r="C174" s="313" t="s">
        <v>7090</v>
      </c>
      <c r="D174" s="306" t="s">
        <v>7091</v>
      </c>
      <c r="E174" s="306" t="s">
        <v>7092</v>
      </c>
      <c r="F174" s="306" t="s">
        <v>7093</v>
      </c>
      <c r="G174" s="306" t="s">
        <v>7094</v>
      </c>
      <c r="H174" s="306" t="s">
        <v>7095</v>
      </c>
      <c r="I174" s="306" t="s">
        <v>7096</v>
      </c>
      <c r="J174" s="248" t="s">
        <v>7097</v>
      </c>
      <c r="K174" s="307" t="s">
        <v>7098</v>
      </c>
      <c r="L174" s="307" t="s">
        <v>7099</v>
      </c>
      <c r="M174" s="306" t="s">
        <v>7100</v>
      </c>
      <c r="N174" s="306"/>
      <c r="O174" s="306"/>
      <c r="P174" s="306"/>
      <c r="Q174" s="306"/>
      <c r="R174" s="306" t="s">
        <v>223</v>
      </c>
      <c r="S174" s="306" t="s">
        <v>1432</v>
      </c>
      <c r="T174" s="306"/>
      <c r="U174" s="306"/>
      <c r="V174" s="306"/>
      <c r="W174" s="306" t="s">
        <v>95</v>
      </c>
      <c r="X174" s="306" t="s">
        <v>7101</v>
      </c>
      <c r="Y174" s="306"/>
      <c r="Z174" s="306"/>
      <c r="AA174" s="306"/>
      <c r="AB174" s="306"/>
      <c r="AC174" s="306"/>
      <c r="AD174" s="306"/>
    </row>
    <row r="175" spans="1:30" s="155" customFormat="1" ht="57" customHeight="1">
      <c r="A175" s="306" t="s">
        <v>7089</v>
      </c>
      <c r="B175" s="230" t="s">
        <v>5514</v>
      </c>
      <c r="C175" s="313" t="s">
        <v>7102</v>
      </c>
      <c r="D175" s="306" t="s">
        <v>7103</v>
      </c>
      <c r="E175" s="306" t="s">
        <v>6398</v>
      </c>
      <c r="F175" s="306" t="s">
        <v>7104</v>
      </c>
      <c r="G175" s="306" t="s">
        <v>7105</v>
      </c>
      <c r="H175" s="306" t="s">
        <v>7106</v>
      </c>
      <c r="I175" s="306" t="s">
        <v>7107</v>
      </c>
      <c r="J175" s="248" t="s">
        <v>7108</v>
      </c>
      <c r="K175" s="307" t="s">
        <v>7109</v>
      </c>
      <c r="L175" s="306" t="s">
        <v>6217</v>
      </c>
      <c r="M175" s="306"/>
      <c r="N175" s="306"/>
      <c r="O175" s="306"/>
      <c r="P175" s="306"/>
      <c r="Q175" s="306"/>
      <c r="R175" s="306" t="s">
        <v>223</v>
      </c>
      <c r="S175" s="306" t="s">
        <v>1432</v>
      </c>
      <c r="T175" s="306"/>
      <c r="U175" s="306" t="s">
        <v>95</v>
      </c>
      <c r="V175" s="306" t="s">
        <v>7110</v>
      </c>
      <c r="W175" s="306"/>
      <c r="X175" s="306"/>
      <c r="Y175" s="306"/>
      <c r="Z175" s="306"/>
      <c r="AA175" s="306"/>
      <c r="AB175" s="306"/>
      <c r="AC175" s="306" t="s">
        <v>95</v>
      </c>
      <c r="AD175" s="307" t="s">
        <v>7111</v>
      </c>
    </row>
    <row r="176" spans="1:30" s="154" customFormat="1" ht="87" customHeight="1">
      <c r="A176" s="301" t="s">
        <v>5489</v>
      </c>
      <c r="B176" s="222" t="s">
        <v>762</v>
      </c>
      <c r="C176" s="314" t="s">
        <v>7112</v>
      </c>
      <c r="D176" s="301" t="s">
        <v>7113</v>
      </c>
      <c r="E176" s="301" t="s">
        <v>7114</v>
      </c>
      <c r="F176" s="301" t="s">
        <v>7115</v>
      </c>
      <c r="G176" s="301" t="s">
        <v>7116</v>
      </c>
      <c r="H176" s="301" t="s">
        <v>7117</v>
      </c>
      <c r="I176" s="301" t="s">
        <v>7118</v>
      </c>
      <c r="J176" s="301" t="s">
        <v>7119</v>
      </c>
      <c r="K176" s="302" t="s">
        <v>7120</v>
      </c>
      <c r="L176" s="302" t="s">
        <v>7121</v>
      </c>
      <c r="M176" s="301"/>
      <c r="N176" s="301" t="s">
        <v>7122</v>
      </c>
      <c r="O176" s="301"/>
      <c r="P176" s="301"/>
      <c r="Q176" s="301"/>
      <c r="R176" s="301"/>
      <c r="S176" s="303" t="s">
        <v>7123</v>
      </c>
      <c r="T176" s="301"/>
      <c r="U176" s="301"/>
      <c r="V176" s="301"/>
      <c r="W176" s="301"/>
      <c r="X176" s="301"/>
      <c r="Y176" s="301"/>
      <c r="Z176" s="301"/>
      <c r="AA176" s="301"/>
      <c r="AB176" s="301"/>
      <c r="AC176" s="301"/>
      <c r="AD176" s="301"/>
    </row>
    <row r="177" spans="1:30" s="154" customFormat="1" ht="17.25" customHeight="1">
      <c r="A177" s="301" t="s">
        <v>5489</v>
      </c>
      <c r="B177" s="222" t="s">
        <v>7124</v>
      </c>
      <c r="C177" s="314" t="s">
        <v>7125</v>
      </c>
      <c r="D177" s="301" t="s">
        <v>7126</v>
      </c>
      <c r="E177" s="301" t="s">
        <v>7127</v>
      </c>
      <c r="F177" s="301" t="s">
        <v>7128</v>
      </c>
      <c r="G177" s="301" t="s">
        <v>7129</v>
      </c>
      <c r="H177" s="301" t="s">
        <v>7130</v>
      </c>
      <c r="I177" s="301" t="s">
        <v>7131</v>
      </c>
      <c r="J177" s="301" t="s">
        <v>7132</v>
      </c>
      <c r="K177" s="302" t="s">
        <v>7133</v>
      </c>
      <c r="L177" s="301" t="s">
        <v>422</v>
      </c>
      <c r="M177" s="301"/>
      <c r="N177" s="301"/>
      <c r="O177" s="301"/>
      <c r="P177" s="301"/>
      <c r="Q177" s="301"/>
      <c r="R177" s="301"/>
      <c r="S177" s="303" t="s">
        <v>5533</v>
      </c>
      <c r="T177" s="301"/>
      <c r="U177" s="301"/>
      <c r="V177" s="301"/>
      <c r="W177" s="301"/>
      <c r="X177" s="301"/>
      <c r="Y177" s="301"/>
      <c r="Z177" s="301"/>
      <c r="AA177" s="301"/>
      <c r="AB177" s="301"/>
      <c r="AC177" s="301"/>
      <c r="AD177" s="301"/>
    </row>
    <row r="178" spans="1:30" s="154" customFormat="1" ht="142.5">
      <c r="A178" s="301" t="s">
        <v>5489</v>
      </c>
      <c r="B178" s="222" t="s">
        <v>7124</v>
      </c>
      <c r="C178" s="314" t="s">
        <v>7134</v>
      </c>
      <c r="D178" s="301" t="s">
        <v>7135</v>
      </c>
      <c r="E178" s="301" t="s">
        <v>7136</v>
      </c>
      <c r="F178" s="301" t="s">
        <v>7137</v>
      </c>
      <c r="G178" s="301" t="s">
        <v>7138</v>
      </c>
      <c r="H178" s="301" t="s">
        <v>7139</v>
      </c>
      <c r="I178" s="301" t="s">
        <v>7140</v>
      </c>
      <c r="J178" s="301" t="s">
        <v>7141</v>
      </c>
      <c r="K178" s="302" t="s">
        <v>7142</v>
      </c>
      <c r="L178" s="302" t="s">
        <v>7143</v>
      </c>
      <c r="M178" s="302" t="s">
        <v>7144</v>
      </c>
      <c r="N178" s="301" t="s">
        <v>95</v>
      </c>
      <c r="O178" s="301" t="s">
        <v>95</v>
      </c>
      <c r="P178" s="301" t="s">
        <v>95</v>
      </c>
      <c r="Q178" s="301" t="s">
        <v>95</v>
      </c>
      <c r="R178" s="301" t="s">
        <v>97</v>
      </c>
      <c r="S178" s="301" t="s">
        <v>98</v>
      </c>
      <c r="T178" s="301" t="s">
        <v>2235</v>
      </c>
      <c r="U178" s="301" t="s">
        <v>95</v>
      </c>
      <c r="V178" s="302" t="s">
        <v>7145</v>
      </c>
      <c r="W178" s="301" t="s">
        <v>95</v>
      </c>
      <c r="X178" s="302" t="s">
        <v>7146</v>
      </c>
      <c r="Y178" s="301" t="s">
        <v>95</v>
      </c>
      <c r="Z178" s="302" t="s">
        <v>7147</v>
      </c>
      <c r="AA178" s="301" t="s">
        <v>95</v>
      </c>
      <c r="AB178" s="302" t="s">
        <v>7148</v>
      </c>
      <c r="AC178" s="301" t="s">
        <v>95</v>
      </c>
      <c r="AD178" s="302" t="s">
        <v>7149</v>
      </c>
    </row>
    <row r="179" spans="1:30" s="155" customFormat="1" ht="99.75">
      <c r="A179" s="301" t="s">
        <v>5489</v>
      </c>
      <c r="B179" s="312" t="s">
        <v>7124</v>
      </c>
      <c r="C179" s="155" t="s">
        <v>7150</v>
      </c>
      <c r="D179" s="155" t="s">
        <v>7151</v>
      </c>
      <c r="E179" s="303" t="s">
        <v>7152</v>
      </c>
      <c r="F179" s="303" t="s">
        <v>7153</v>
      </c>
      <c r="G179" s="303" t="s">
        <v>7154</v>
      </c>
      <c r="H179" s="303" t="s">
        <v>7155</v>
      </c>
      <c r="I179" s="303" t="s">
        <v>7156</v>
      </c>
      <c r="J179" s="303" t="s">
        <v>7157</v>
      </c>
      <c r="K179" s="305" t="s">
        <v>7158</v>
      </c>
      <c r="L179" s="305" t="s">
        <v>1955</v>
      </c>
      <c r="M179" s="305" t="s">
        <v>7159</v>
      </c>
      <c r="N179" s="303"/>
      <c r="O179" s="303" t="s">
        <v>7160</v>
      </c>
      <c r="P179" s="303"/>
      <c r="Q179" s="303"/>
      <c r="R179" s="303" t="s">
        <v>97</v>
      </c>
      <c r="S179" s="303" t="s">
        <v>98</v>
      </c>
      <c r="T179" s="303" t="s">
        <v>7161</v>
      </c>
      <c r="U179" s="303"/>
      <c r="V179" s="303"/>
      <c r="W179" s="303"/>
      <c r="X179" s="303"/>
      <c r="Y179" s="303"/>
      <c r="Z179" s="303"/>
      <c r="AA179" s="303"/>
      <c r="AB179" s="303"/>
      <c r="AC179" s="303" t="s">
        <v>95</v>
      </c>
      <c r="AD179" s="305" t="s">
        <v>7162</v>
      </c>
    </row>
    <row r="180" spans="1:30" s="154" customFormat="1" ht="17.25" customHeight="1">
      <c r="A180" s="301" t="s">
        <v>5489</v>
      </c>
      <c r="B180" s="222" t="s">
        <v>7124</v>
      </c>
      <c r="C180" s="314" t="s">
        <v>7163</v>
      </c>
      <c r="D180" s="303" t="s">
        <v>7164</v>
      </c>
      <c r="E180" s="303" t="s">
        <v>7165</v>
      </c>
      <c r="F180" s="303" t="s">
        <v>7166</v>
      </c>
      <c r="G180" s="303" t="s">
        <v>7167</v>
      </c>
      <c r="H180" s="303" t="s">
        <v>7168</v>
      </c>
      <c r="I180" s="303" t="s">
        <v>7169</v>
      </c>
      <c r="J180" s="303" t="s">
        <v>7170</v>
      </c>
      <c r="K180" s="305" t="s">
        <v>2746</v>
      </c>
      <c r="L180" s="303"/>
      <c r="M180" s="303"/>
      <c r="N180" s="303"/>
      <c r="O180" s="303"/>
      <c r="P180" s="303"/>
      <c r="Q180" s="303"/>
      <c r="R180" s="303"/>
      <c r="S180" s="303" t="s">
        <v>5533</v>
      </c>
      <c r="T180" s="301"/>
      <c r="U180" s="301"/>
      <c r="V180" s="301"/>
      <c r="W180" s="301"/>
      <c r="X180" s="301"/>
      <c r="Y180" s="301"/>
      <c r="Z180" s="301"/>
      <c r="AA180" s="301"/>
      <c r="AB180" s="301"/>
      <c r="AC180" s="301"/>
      <c r="AD180" s="301"/>
    </row>
    <row r="181" spans="1:30" s="154" customFormat="1" ht="17.25" customHeight="1">
      <c r="A181" s="301" t="s">
        <v>5489</v>
      </c>
      <c r="B181" s="222" t="s">
        <v>762</v>
      </c>
      <c r="C181" s="314" t="s">
        <v>7171</v>
      </c>
      <c r="D181" s="303" t="s">
        <v>7172</v>
      </c>
      <c r="E181" s="303" t="s">
        <v>7173</v>
      </c>
      <c r="F181" s="303" t="s">
        <v>7174</v>
      </c>
      <c r="G181" s="303" t="s">
        <v>7175</v>
      </c>
      <c r="H181" s="303" t="s">
        <v>7176</v>
      </c>
      <c r="I181" s="303" t="s">
        <v>7177</v>
      </c>
      <c r="J181" s="303" t="s">
        <v>7178</v>
      </c>
      <c r="K181" s="305" t="s">
        <v>7179</v>
      </c>
      <c r="L181" s="303" t="s">
        <v>7180</v>
      </c>
      <c r="M181" s="303"/>
      <c r="N181" s="303"/>
      <c r="O181" s="303"/>
      <c r="P181" s="303"/>
      <c r="Q181" s="303"/>
      <c r="R181" s="303" t="s">
        <v>238</v>
      </c>
      <c r="S181" s="303" t="s">
        <v>2475</v>
      </c>
      <c r="T181" s="301"/>
      <c r="U181" s="301"/>
      <c r="V181" s="301"/>
      <c r="W181" s="301"/>
      <c r="X181" s="301"/>
      <c r="Y181" s="301"/>
      <c r="Z181" s="301"/>
      <c r="AA181" s="301"/>
      <c r="AB181" s="301"/>
      <c r="AC181" s="301"/>
      <c r="AD181" s="301"/>
    </row>
    <row r="182" spans="1:30" s="154" customFormat="1" ht="17.25" customHeight="1">
      <c r="A182" s="301" t="s">
        <v>5489</v>
      </c>
      <c r="B182" s="222" t="s">
        <v>7124</v>
      </c>
      <c r="C182" s="314" t="s">
        <v>7181</v>
      </c>
      <c r="D182" s="301" t="s">
        <v>7182</v>
      </c>
      <c r="E182" s="301" t="s">
        <v>7183</v>
      </c>
      <c r="F182" s="301" t="s">
        <v>7184</v>
      </c>
      <c r="G182" s="301" t="s">
        <v>7185</v>
      </c>
      <c r="H182" s="301" t="s">
        <v>7186</v>
      </c>
      <c r="I182" s="301" t="s">
        <v>7187</v>
      </c>
      <c r="J182" s="301"/>
      <c r="K182" s="302" t="s">
        <v>6140</v>
      </c>
      <c r="L182" s="301" t="s">
        <v>2894</v>
      </c>
      <c r="M182" s="301"/>
      <c r="N182" s="301"/>
      <c r="O182" s="301"/>
      <c r="P182" s="301"/>
      <c r="Q182" s="301"/>
      <c r="R182" s="301" t="s">
        <v>238</v>
      </c>
      <c r="S182" s="301" t="s">
        <v>3613</v>
      </c>
      <c r="T182" s="301"/>
      <c r="U182" s="301" t="s">
        <v>96</v>
      </c>
      <c r="V182" s="301" t="s">
        <v>7188</v>
      </c>
      <c r="W182" s="301"/>
      <c r="X182" s="301"/>
      <c r="Y182" s="301"/>
      <c r="Z182" s="301"/>
      <c r="AA182" s="301"/>
      <c r="AB182" s="301"/>
      <c r="AC182" s="301"/>
      <c r="AD182" s="301"/>
    </row>
    <row r="183" spans="1:30" s="154" customFormat="1" ht="17.25" customHeight="1">
      <c r="A183" s="301" t="s">
        <v>5489</v>
      </c>
      <c r="B183" s="222" t="s">
        <v>7124</v>
      </c>
      <c r="C183" s="314" t="s">
        <v>7189</v>
      </c>
      <c r="D183" s="301" t="s">
        <v>7190</v>
      </c>
      <c r="E183" s="301" t="s">
        <v>7191</v>
      </c>
      <c r="F183" s="301" t="s">
        <v>7192</v>
      </c>
      <c r="G183" s="301" t="s">
        <v>7193</v>
      </c>
      <c r="H183" s="301" t="s">
        <v>7194</v>
      </c>
      <c r="I183" s="301" t="s">
        <v>7195</v>
      </c>
      <c r="J183" s="301"/>
      <c r="K183" s="302" t="s">
        <v>6404</v>
      </c>
      <c r="L183" s="301"/>
      <c r="M183" s="301"/>
      <c r="N183" s="301"/>
      <c r="O183" s="301"/>
      <c r="P183" s="301"/>
      <c r="Q183" s="301"/>
      <c r="R183" s="301"/>
      <c r="S183" s="303" t="s">
        <v>5558</v>
      </c>
      <c r="T183" s="301"/>
      <c r="U183" s="301"/>
      <c r="V183" s="301"/>
      <c r="W183" s="301"/>
      <c r="X183" s="301"/>
      <c r="Y183" s="301"/>
      <c r="Z183" s="301"/>
      <c r="AA183" s="301"/>
      <c r="AB183" s="301"/>
      <c r="AC183" s="301"/>
      <c r="AD183" s="301"/>
    </row>
    <row r="184" spans="1:30" s="154" customFormat="1" ht="17.25" customHeight="1">
      <c r="A184" s="301" t="s">
        <v>5489</v>
      </c>
      <c r="B184" s="222" t="s">
        <v>7124</v>
      </c>
      <c r="C184" s="314" t="s">
        <v>7196</v>
      </c>
      <c r="D184" s="301" t="s">
        <v>7197</v>
      </c>
      <c r="E184" s="301" t="s">
        <v>7198</v>
      </c>
      <c r="F184" s="301" t="s">
        <v>7199</v>
      </c>
      <c r="G184" s="301" t="s">
        <v>7200</v>
      </c>
      <c r="H184" s="301" t="s">
        <v>7201</v>
      </c>
      <c r="I184" s="301" t="s">
        <v>7202</v>
      </c>
      <c r="J184" s="301" t="s">
        <v>7203</v>
      </c>
      <c r="K184" s="302" t="s">
        <v>7204</v>
      </c>
      <c r="L184" s="301" t="s">
        <v>2894</v>
      </c>
      <c r="M184" s="301"/>
      <c r="N184" s="301"/>
      <c r="O184" s="301"/>
      <c r="P184" s="301"/>
      <c r="Q184" s="301"/>
      <c r="R184" s="301"/>
      <c r="S184" s="303" t="s">
        <v>5558</v>
      </c>
      <c r="T184" s="301"/>
      <c r="U184" s="301"/>
      <c r="V184" s="301"/>
      <c r="W184" s="301"/>
      <c r="X184" s="301"/>
      <c r="Y184" s="301"/>
      <c r="Z184" s="301"/>
      <c r="AA184" s="301"/>
      <c r="AB184" s="301"/>
      <c r="AC184" s="301"/>
      <c r="AD184" s="301"/>
    </row>
    <row r="185" spans="1:30" s="154" customFormat="1" ht="17.25" customHeight="1">
      <c r="A185" s="301" t="s">
        <v>5489</v>
      </c>
      <c r="B185" s="222" t="s">
        <v>7124</v>
      </c>
      <c r="C185" s="314" t="s">
        <v>7205</v>
      </c>
      <c r="D185" s="301" t="s">
        <v>7206</v>
      </c>
      <c r="E185" s="301" t="s">
        <v>7127</v>
      </c>
      <c r="F185" s="301" t="s">
        <v>7128</v>
      </c>
      <c r="G185" s="301" t="s">
        <v>7129</v>
      </c>
      <c r="H185" s="301" t="s">
        <v>7207</v>
      </c>
      <c r="I185" s="301" t="s">
        <v>7131</v>
      </c>
      <c r="J185" s="301" t="s">
        <v>7132</v>
      </c>
      <c r="K185" s="302" t="s">
        <v>7133</v>
      </c>
      <c r="L185" s="301"/>
      <c r="M185" s="301"/>
      <c r="N185" s="301"/>
      <c r="O185" s="301"/>
      <c r="P185" s="301"/>
      <c r="Q185" s="301"/>
      <c r="R185" s="301"/>
      <c r="S185" s="303" t="s">
        <v>5533</v>
      </c>
      <c r="T185" s="301"/>
      <c r="U185" s="301"/>
      <c r="V185" s="301"/>
      <c r="W185" s="301"/>
      <c r="X185" s="301"/>
      <c r="Y185" s="301"/>
      <c r="Z185" s="301"/>
      <c r="AA185" s="301"/>
      <c r="AB185" s="301"/>
      <c r="AC185" s="301"/>
      <c r="AD185" s="301"/>
    </row>
    <row r="186" spans="1:30" s="154" customFormat="1" ht="17.25" customHeight="1">
      <c r="A186" s="301" t="s">
        <v>5489</v>
      </c>
      <c r="B186" s="222" t="s">
        <v>7124</v>
      </c>
      <c r="C186" s="314" t="s">
        <v>7208</v>
      </c>
      <c r="D186" s="301" t="s">
        <v>7209</v>
      </c>
      <c r="E186" s="301" t="s">
        <v>7183</v>
      </c>
      <c r="F186" s="301" t="s">
        <v>7210</v>
      </c>
      <c r="G186" s="301" t="s">
        <v>7211</v>
      </c>
      <c r="H186" s="301" t="s">
        <v>7212</v>
      </c>
      <c r="I186" s="301" t="s">
        <v>7213</v>
      </c>
      <c r="J186" s="301" t="s">
        <v>7214</v>
      </c>
      <c r="K186" s="302" t="s">
        <v>5742</v>
      </c>
      <c r="L186" s="301"/>
      <c r="M186" s="301"/>
      <c r="N186" s="301"/>
      <c r="O186" s="301"/>
      <c r="P186" s="301"/>
      <c r="Q186" s="301"/>
      <c r="R186" s="301"/>
      <c r="S186" s="303" t="s">
        <v>5558</v>
      </c>
      <c r="T186" s="301"/>
      <c r="U186" s="301"/>
      <c r="V186" s="301"/>
      <c r="W186" s="301"/>
      <c r="X186" s="301"/>
      <c r="Y186" s="301"/>
      <c r="Z186" s="301"/>
      <c r="AA186" s="301"/>
      <c r="AB186" s="301"/>
      <c r="AC186" s="301"/>
      <c r="AD186" s="301"/>
    </row>
    <row r="187" spans="1:30" s="154" customFormat="1" ht="17.25" customHeight="1">
      <c r="A187" s="301" t="s">
        <v>5489</v>
      </c>
      <c r="B187" s="222" t="s">
        <v>7124</v>
      </c>
      <c r="C187" s="314" t="s">
        <v>7215</v>
      </c>
      <c r="D187" s="301" t="s">
        <v>7216</v>
      </c>
      <c r="E187" s="301" t="s">
        <v>7217</v>
      </c>
      <c r="F187" s="301" t="s">
        <v>7218</v>
      </c>
      <c r="G187" s="301" t="s">
        <v>7219</v>
      </c>
      <c r="H187" s="301" t="s">
        <v>7220</v>
      </c>
      <c r="I187" s="301" t="s">
        <v>7221</v>
      </c>
      <c r="J187" s="301" t="s">
        <v>7222</v>
      </c>
      <c r="K187" s="302" t="s">
        <v>2276</v>
      </c>
      <c r="L187" s="301"/>
      <c r="M187" s="301"/>
      <c r="N187" s="301"/>
      <c r="O187" s="301"/>
      <c r="P187" s="301"/>
      <c r="Q187" s="301"/>
      <c r="R187" s="301"/>
      <c r="S187" s="303" t="s">
        <v>5558</v>
      </c>
      <c r="T187" s="301"/>
      <c r="U187" s="301"/>
      <c r="V187" s="301"/>
      <c r="W187" s="301"/>
      <c r="X187" s="301"/>
      <c r="Y187" s="301"/>
      <c r="Z187" s="301"/>
      <c r="AA187" s="301"/>
      <c r="AB187" s="301"/>
      <c r="AC187" s="301"/>
      <c r="AD187" s="301"/>
    </row>
    <row r="188" spans="1:30" s="154" customFormat="1" ht="17.25" customHeight="1">
      <c r="A188" s="301" t="s">
        <v>5489</v>
      </c>
      <c r="B188" s="222" t="s">
        <v>7124</v>
      </c>
      <c r="C188" s="314" t="s">
        <v>7223</v>
      </c>
      <c r="D188" s="301" t="s">
        <v>7224</v>
      </c>
      <c r="E188" s="301" t="s">
        <v>7225</v>
      </c>
      <c r="F188" s="301" t="s">
        <v>7226</v>
      </c>
      <c r="G188" s="301" t="s">
        <v>7227</v>
      </c>
      <c r="H188" s="301" t="s">
        <v>7228</v>
      </c>
      <c r="I188" s="301" t="s">
        <v>7229</v>
      </c>
      <c r="J188" s="301" t="s">
        <v>7230</v>
      </c>
      <c r="K188" s="302" t="s">
        <v>7231</v>
      </c>
      <c r="L188" s="301"/>
      <c r="M188" s="301"/>
      <c r="N188" s="301"/>
      <c r="O188" s="301"/>
      <c r="P188" s="301"/>
      <c r="Q188" s="301"/>
      <c r="R188" s="301" t="s">
        <v>223</v>
      </c>
      <c r="S188" s="303" t="s">
        <v>1294</v>
      </c>
      <c r="T188" s="301"/>
      <c r="U188" s="301"/>
      <c r="V188" s="301"/>
      <c r="W188" s="301"/>
      <c r="X188" s="301"/>
      <c r="Y188" s="301"/>
      <c r="Z188" s="301"/>
      <c r="AA188" s="301"/>
      <c r="AB188" s="301"/>
      <c r="AC188" s="301"/>
      <c r="AD188" s="301"/>
    </row>
    <row r="189" spans="1:30" s="154" customFormat="1" ht="17.25" customHeight="1">
      <c r="A189" s="301" t="s">
        <v>5489</v>
      </c>
      <c r="B189" s="222" t="s">
        <v>7124</v>
      </c>
      <c r="C189" s="314" t="s">
        <v>7232</v>
      </c>
      <c r="D189" s="301" t="s">
        <v>7233</v>
      </c>
      <c r="E189" s="301" t="s">
        <v>7234</v>
      </c>
      <c r="F189" s="301" t="s">
        <v>7235</v>
      </c>
      <c r="G189" s="301" t="s">
        <v>7236</v>
      </c>
      <c r="H189" s="301" t="s">
        <v>7237</v>
      </c>
      <c r="I189" s="301" t="s">
        <v>6503</v>
      </c>
      <c r="J189" s="301" t="s">
        <v>7238</v>
      </c>
      <c r="K189" s="302" t="s">
        <v>7239</v>
      </c>
      <c r="L189" s="301"/>
      <c r="M189" s="301" t="s">
        <v>2961</v>
      </c>
      <c r="N189" s="301"/>
      <c r="O189" s="301"/>
      <c r="P189" s="301"/>
      <c r="Q189" s="301"/>
      <c r="R189" s="301" t="s">
        <v>223</v>
      </c>
      <c r="S189" s="303" t="s">
        <v>2360</v>
      </c>
      <c r="T189" s="301"/>
      <c r="U189" s="301"/>
      <c r="V189" s="301"/>
      <c r="W189" s="301"/>
      <c r="X189" s="301"/>
      <c r="Y189" s="301"/>
      <c r="Z189" s="301"/>
      <c r="AA189" s="301"/>
      <c r="AB189" s="301"/>
      <c r="AC189" s="301"/>
      <c r="AD189" s="301"/>
    </row>
    <row r="190" spans="1:30" s="154" customFormat="1" ht="17.25" customHeight="1">
      <c r="A190" s="301" t="s">
        <v>5489</v>
      </c>
      <c r="B190" s="222" t="s">
        <v>7124</v>
      </c>
      <c r="C190" s="314" t="s">
        <v>7240</v>
      </c>
      <c r="D190" s="301" t="s">
        <v>7241</v>
      </c>
      <c r="E190" s="301" t="s">
        <v>7242</v>
      </c>
      <c r="F190" s="301" t="s">
        <v>7243</v>
      </c>
      <c r="G190" s="301" t="s">
        <v>7244</v>
      </c>
      <c r="H190" s="301" t="s">
        <v>7245</v>
      </c>
      <c r="I190" s="301" t="s">
        <v>5683</v>
      </c>
      <c r="J190" s="301" t="s">
        <v>7246</v>
      </c>
      <c r="K190" s="302" t="s">
        <v>7247</v>
      </c>
      <c r="L190" s="301" t="s">
        <v>422</v>
      </c>
      <c r="M190" s="301"/>
      <c r="N190" s="301"/>
      <c r="O190" s="301"/>
      <c r="P190" s="301"/>
      <c r="Q190" s="301"/>
      <c r="R190" s="301"/>
      <c r="S190" s="303" t="s">
        <v>5533</v>
      </c>
      <c r="T190" s="301"/>
      <c r="U190" s="301"/>
      <c r="V190" s="301"/>
      <c r="W190" s="301"/>
      <c r="X190" s="301"/>
      <c r="Y190" s="301"/>
      <c r="Z190" s="301"/>
      <c r="AA190" s="301"/>
      <c r="AB190" s="301"/>
      <c r="AC190" s="301"/>
      <c r="AD190" s="301"/>
    </row>
    <row r="191" spans="1:30" s="154" customFormat="1" ht="17.25" customHeight="1">
      <c r="A191" s="301" t="s">
        <v>5489</v>
      </c>
      <c r="B191" s="222" t="s">
        <v>7124</v>
      </c>
      <c r="C191" s="314" t="s">
        <v>7248</v>
      </c>
      <c r="D191" s="301" t="s">
        <v>7249</v>
      </c>
      <c r="E191" s="301" t="s">
        <v>7250</v>
      </c>
      <c r="F191" s="301" t="s">
        <v>7251</v>
      </c>
      <c r="G191" s="301" t="s">
        <v>7252</v>
      </c>
      <c r="H191" s="301" t="s">
        <v>7253</v>
      </c>
      <c r="I191" s="301" t="s">
        <v>7254</v>
      </c>
      <c r="J191" s="301" t="s">
        <v>7255</v>
      </c>
      <c r="K191" s="302" t="s">
        <v>2746</v>
      </c>
      <c r="L191" s="301" t="s">
        <v>6160</v>
      </c>
      <c r="M191" s="301"/>
      <c r="N191" s="301"/>
      <c r="O191" s="301"/>
      <c r="P191" s="301"/>
      <c r="Q191" s="301"/>
      <c r="R191" s="301"/>
      <c r="S191" s="303" t="s">
        <v>5533</v>
      </c>
      <c r="T191" s="301"/>
      <c r="U191" s="301"/>
      <c r="V191" s="301"/>
      <c r="W191" s="301"/>
      <c r="X191" s="301"/>
      <c r="Y191" s="301"/>
      <c r="Z191" s="301"/>
      <c r="AA191" s="301"/>
      <c r="AB191" s="301"/>
      <c r="AC191" s="301"/>
      <c r="AD191" s="301"/>
    </row>
    <row r="192" spans="1:30" s="154" customFormat="1" ht="17.25" customHeight="1">
      <c r="A192" s="301" t="s">
        <v>5489</v>
      </c>
      <c r="B192" s="222" t="s">
        <v>7124</v>
      </c>
      <c r="C192" s="315" t="s">
        <v>7256</v>
      </c>
      <c r="D192" s="301" t="s">
        <v>7257</v>
      </c>
      <c r="E192" s="301" t="s">
        <v>7191</v>
      </c>
      <c r="F192" s="301" t="s">
        <v>7258</v>
      </c>
      <c r="G192" s="301" t="s">
        <v>7259</v>
      </c>
      <c r="H192" s="301" t="s">
        <v>7260</v>
      </c>
      <c r="I192" s="301" t="s">
        <v>7261</v>
      </c>
      <c r="J192" s="301" t="s">
        <v>7262</v>
      </c>
      <c r="K192" s="302" t="s">
        <v>2276</v>
      </c>
      <c r="L192" s="301" t="s">
        <v>7263</v>
      </c>
      <c r="M192" s="301"/>
      <c r="N192" s="301"/>
      <c r="O192" s="301"/>
      <c r="P192" s="301"/>
      <c r="Q192" s="301"/>
      <c r="R192" s="301" t="s">
        <v>223</v>
      </c>
      <c r="S192" s="303" t="s">
        <v>7264</v>
      </c>
      <c r="T192" s="301"/>
      <c r="U192" s="301"/>
      <c r="V192" s="301"/>
      <c r="W192" s="301"/>
      <c r="X192" s="301"/>
      <c r="Y192" s="301"/>
      <c r="Z192" s="301"/>
      <c r="AA192" s="301"/>
      <c r="AB192" s="301"/>
      <c r="AC192" s="301"/>
      <c r="AD192" s="301"/>
    </row>
    <row r="193" spans="1:30" s="154" customFormat="1" ht="17.25" customHeight="1">
      <c r="A193" s="301" t="s">
        <v>5489</v>
      </c>
      <c r="B193" s="222" t="s">
        <v>7124</v>
      </c>
      <c r="C193" s="314" t="s">
        <v>7265</v>
      </c>
      <c r="D193" s="301" t="s">
        <v>7266</v>
      </c>
      <c r="E193" s="301" t="s">
        <v>7267</v>
      </c>
      <c r="F193" s="301" t="s">
        <v>7268</v>
      </c>
      <c r="G193" s="301" t="s">
        <v>7269</v>
      </c>
      <c r="H193" s="301" t="s">
        <v>7270</v>
      </c>
      <c r="I193" s="301" t="s">
        <v>7271</v>
      </c>
      <c r="J193" s="301" t="s">
        <v>7272</v>
      </c>
      <c r="K193" s="302" t="s">
        <v>7273</v>
      </c>
      <c r="L193" s="301"/>
      <c r="M193" s="301"/>
      <c r="N193" s="301"/>
      <c r="O193" s="301"/>
      <c r="P193" s="301"/>
      <c r="Q193" s="301"/>
      <c r="R193" s="301"/>
      <c r="S193" s="303" t="s">
        <v>5558</v>
      </c>
      <c r="T193" s="301"/>
      <c r="U193" s="301"/>
      <c r="V193" s="301"/>
      <c r="W193" s="301"/>
      <c r="X193" s="301"/>
      <c r="Y193" s="301"/>
      <c r="Z193" s="301"/>
      <c r="AA193" s="301"/>
      <c r="AB193" s="301"/>
      <c r="AC193" s="301"/>
      <c r="AD193" s="301"/>
    </row>
    <row r="194" spans="1:30" s="154" customFormat="1" ht="17.25" customHeight="1">
      <c r="A194" s="301" t="s">
        <v>5489</v>
      </c>
      <c r="B194" s="222" t="s">
        <v>7124</v>
      </c>
      <c r="C194" s="314" t="s">
        <v>7274</v>
      </c>
      <c r="D194" s="301" t="s">
        <v>7275</v>
      </c>
      <c r="E194" s="301" t="s">
        <v>7234</v>
      </c>
      <c r="F194" s="301" t="s">
        <v>7276</v>
      </c>
      <c r="G194" s="301" t="s">
        <v>7277</v>
      </c>
      <c r="H194" s="301" t="s">
        <v>7278</v>
      </c>
      <c r="I194" s="301" t="s">
        <v>7279</v>
      </c>
      <c r="J194" s="316" t="s">
        <v>7280</v>
      </c>
      <c r="K194" s="307" t="s">
        <v>7281</v>
      </c>
      <c r="L194" s="301"/>
      <c r="M194" s="301"/>
      <c r="N194" s="301"/>
      <c r="O194" s="301"/>
      <c r="P194" s="301"/>
      <c r="Q194" s="301"/>
      <c r="R194" s="301" t="s">
        <v>223</v>
      </c>
      <c r="S194" s="301" t="s">
        <v>1294</v>
      </c>
      <c r="T194" s="301"/>
      <c r="U194" s="301" t="s">
        <v>95</v>
      </c>
      <c r="V194" s="301" t="s">
        <v>7282</v>
      </c>
      <c r="W194" s="301"/>
      <c r="X194" s="301"/>
      <c r="Y194" s="301"/>
      <c r="Z194" s="301"/>
      <c r="AA194" s="301"/>
      <c r="AB194" s="301"/>
      <c r="AC194" s="301" t="s">
        <v>95</v>
      </c>
      <c r="AD194" s="301" t="s">
        <v>7282</v>
      </c>
    </row>
    <row r="195" spans="1:30" s="154" customFormat="1" ht="17.25" customHeight="1">
      <c r="A195" s="301" t="s">
        <v>5489</v>
      </c>
      <c r="B195" s="222" t="s">
        <v>7124</v>
      </c>
      <c r="C195" s="314" t="s">
        <v>7283</v>
      </c>
      <c r="D195" s="301" t="s">
        <v>7284</v>
      </c>
      <c r="E195" s="301" t="s">
        <v>7127</v>
      </c>
      <c r="F195" s="301" t="s">
        <v>7285</v>
      </c>
      <c r="G195" s="301" t="s">
        <v>7286</v>
      </c>
      <c r="H195" s="301" t="s">
        <v>7287</v>
      </c>
      <c r="I195" s="301" t="s">
        <v>7288</v>
      </c>
      <c r="J195" s="301" t="s">
        <v>7289</v>
      </c>
      <c r="K195" s="302" t="s">
        <v>7290</v>
      </c>
      <c r="L195" s="301" t="s">
        <v>7291</v>
      </c>
      <c r="M195" s="301"/>
      <c r="N195" s="301"/>
      <c r="O195" s="301"/>
      <c r="P195" s="301"/>
      <c r="Q195" s="301"/>
      <c r="R195" s="301" t="s">
        <v>223</v>
      </c>
      <c r="S195" s="301" t="s">
        <v>2360</v>
      </c>
      <c r="T195" s="301"/>
      <c r="U195" s="301"/>
      <c r="V195" s="301"/>
      <c r="W195" s="301"/>
      <c r="X195" s="301"/>
      <c r="Y195" s="301"/>
      <c r="Z195" s="301"/>
      <c r="AA195" s="301"/>
      <c r="AB195" s="301"/>
      <c r="AC195" s="301"/>
      <c r="AD195" s="301"/>
    </row>
    <row r="196" spans="1:30" s="154" customFormat="1" ht="17.25" customHeight="1">
      <c r="A196" s="301" t="s">
        <v>5489</v>
      </c>
      <c r="B196" s="222" t="s">
        <v>7124</v>
      </c>
      <c r="C196" s="314" t="s">
        <v>7292</v>
      </c>
      <c r="D196" s="301" t="s">
        <v>7293</v>
      </c>
      <c r="E196" s="301" t="s">
        <v>7198</v>
      </c>
      <c r="F196" s="301" t="s">
        <v>7294</v>
      </c>
      <c r="G196" s="301" t="s">
        <v>7295</v>
      </c>
      <c r="H196" s="301" t="s">
        <v>7296</v>
      </c>
      <c r="I196" s="301" t="s">
        <v>7297</v>
      </c>
      <c r="J196" s="301" t="s">
        <v>7298</v>
      </c>
      <c r="K196" s="302" t="s">
        <v>7239</v>
      </c>
      <c r="L196" s="301" t="s">
        <v>7299</v>
      </c>
      <c r="M196" s="301"/>
      <c r="N196" s="301"/>
      <c r="O196" s="301"/>
      <c r="P196" s="301"/>
      <c r="Q196" s="301"/>
      <c r="R196" s="301" t="s">
        <v>223</v>
      </c>
      <c r="S196" s="301" t="s">
        <v>7300</v>
      </c>
      <c r="T196" s="301"/>
      <c r="U196" s="301"/>
      <c r="V196" s="301"/>
      <c r="W196" s="301"/>
      <c r="X196" s="301"/>
      <c r="Y196" s="301"/>
      <c r="Z196" s="301"/>
      <c r="AA196" s="301"/>
      <c r="AB196" s="301"/>
      <c r="AC196" s="301" t="s">
        <v>95</v>
      </c>
      <c r="AD196" s="301" t="s">
        <v>7301</v>
      </c>
    </row>
    <row r="197" spans="1:30" s="154" customFormat="1" ht="17.25" customHeight="1">
      <c r="A197" s="301" t="s">
        <v>5489</v>
      </c>
      <c r="B197" s="222" t="s">
        <v>7124</v>
      </c>
      <c r="C197" s="314" t="s">
        <v>7302</v>
      </c>
      <c r="D197" s="301" t="s">
        <v>7303</v>
      </c>
      <c r="E197" s="301" t="s">
        <v>7191</v>
      </c>
      <c r="F197" s="301" t="s">
        <v>7304</v>
      </c>
      <c r="G197" s="301" t="s">
        <v>7305</v>
      </c>
      <c r="H197" s="301" t="s">
        <v>7306</v>
      </c>
      <c r="I197" s="301" t="s">
        <v>7307</v>
      </c>
      <c r="J197" s="301" t="s">
        <v>7308</v>
      </c>
      <c r="K197" s="302" t="s">
        <v>7309</v>
      </c>
      <c r="L197" s="301" t="s">
        <v>2015</v>
      </c>
      <c r="M197" s="301"/>
      <c r="N197" s="301"/>
      <c r="O197" s="301"/>
      <c r="P197" s="301"/>
      <c r="Q197" s="301"/>
      <c r="R197" s="301" t="s">
        <v>223</v>
      </c>
      <c r="S197" s="301" t="s">
        <v>1432</v>
      </c>
      <c r="T197" s="301"/>
      <c r="U197" s="301"/>
      <c r="V197" s="301"/>
      <c r="W197" s="301"/>
      <c r="X197" s="301"/>
      <c r="Y197" s="301"/>
      <c r="Z197" s="301"/>
      <c r="AA197" s="301"/>
      <c r="AB197" s="301"/>
      <c r="AC197" s="301"/>
      <c r="AD197" s="301"/>
    </row>
    <row r="198" spans="1:30" s="154" customFormat="1" ht="17.25" customHeight="1">
      <c r="A198" s="301" t="s">
        <v>5489</v>
      </c>
      <c r="B198" s="222" t="s">
        <v>7124</v>
      </c>
      <c r="C198" s="314" t="s">
        <v>7310</v>
      </c>
      <c r="D198" s="301" t="s">
        <v>7311</v>
      </c>
      <c r="E198" s="301" t="s">
        <v>7312</v>
      </c>
      <c r="F198" s="301" t="s">
        <v>7313</v>
      </c>
      <c r="G198" s="301" t="s">
        <v>7314</v>
      </c>
      <c r="H198" s="301" t="s">
        <v>7315</v>
      </c>
      <c r="I198" s="301" t="s">
        <v>7316</v>
      </c>
      <c r="J198" s="301" t="s">
        <v>7317</v>
      </c>
      <c r="K198" s="302" t="s">
        <v>7318</v>
      </c>
      <c r="L198" s="301"/>
      <c r="M198" s="301"/>
      <c r="N198" s="301"/>
      <c r="O198" s="301"/>
      <c r="P198" s="301"/>
      <c r="Q198" s="301"/>
      <c r="R198" s="301" t="s">
        <v>223</v>
      </c>
      <c r="S198" s="301" t="s">
        <v>1294</v>
      </c>
      <c r="T198" s="301"/>
      <c r="U198" s="301"/>
      <c r="V198" s="301"/>
      <c r="W198" s="301"/>
      <c r="X198" s="301"/>
      <c r="Y198" s="301"/>
      <c r="Z198" s="301"/>
      <c r="AA198" s="301" t="s">
        <v>95</v>
      </c>
      <c r="AB198" s="301" t="s">
        <v>7319</v>
      </c>
      <c r="AC198" s="301"/>
      <c r="AD198" s="301"/>
    </row>
    <row r="199" spans="1:30" s="154" customFormat="1" ht="17.25" customHeight="1">
      <c r="A199" s="301" t="s">
        <v>5489</v>
      </c>
      <c r="B199" s="222" t="s">
        <v>7124</v>
      </c>
      <c r="C199" s="314" t="s">
        <v>7320</v>
      </c>
      <c r="D199" s="301" t="s">
        <v>7321</v>
      </c>
      <c r="E199" s="301" t="s">
        <v>7322</v>
      </c>
      <c r="F199" s="301" t="s">
        <v>7323</v>
      </c>
      <c r="G199" s="301" t="s">
        <v>7324</v>
      </c>
      <c r="H199" s="301" t="s">
        <v>7325</v>
      </c>
      <c r="I199" s="301" t="s">
        <v>7326</v>
      </c>
      <c r="J199" s="301" t="s">
        <v>7327</v>
      </c>
      <c r="K199" s="302" t="s">
        <v>7328</v>
      </c>
      <c r="L199" s="301"/>
      <c r="M199" s="301"/>
      <c r="N199" s="301"/>
      <c r="O199" s="301"/>
      <c r="P199" s="301"/>
      <c r="Q199" s="301"/>
      <c r="R199" s="301" t="s">
        <v>223</v>
      </c>
      <c r="S199" s="301" t="s">
        <v>1432</v>
      </c>
      <c r="T199" s="301"/>
      <c r="U199" s="301"/>
      <c r="V199" s="301"/>
      <c r="W199" s="301"/>
      <c r="X199" s="301"/>
      <c r="Y199" s="301"/>
      <c r="Z199" s="301"/>
      <c r="AA199" s="301"/>
      <c r="AB199" s="301"/>
      <c r="AC199" s="301"/>
      <c r="AD199" s="301"/>
    </row>
    <row r="200" spans="1:30" s="154" customFormat="1" ht="17.25" customHeight="1">
      <c r="A200" s="301" t="s">
        <v>5489</v>
      </c>
      <c r="B200" s="222" t="s">
        <v>7124</v>
      </c>
      <c r="C200" s="314" t="s">
        <v>7329</v>
      </c>
      <c r="D200" s="301" t="s">
        <v>7330</v>
      </c>
      <c r="E200" s="301" t="s">
        <v>7331</v>
      </c>
      <c r="F200" s="301" t="s">
        <v>7332</v>
      </c>
      <c r="G200" s="301" t="s">
        <v>7333</v>
      </c>
      <c r="H200" s="301" t="s">
        <v>7334</v>
      </c>
      <c r="I200" s="301" t="s">
        <v>7335</v>
      </c>
      <c r="J200" s="301" t="s">
        <v>7336</v>
      </c>
      <c r="K200" s="302" t="s">
        <v>7337</v>
      </c>
      <c r="L200" s="301"/>
      <c r="M200" s="301"/>
      <c r="N200" s="301"/>
      <c r="O200" s="301"/>
      <c r="P200" s="301"/>
      <c r="Q200" s="301"/>
      <c r="R200" s="301" t="s">
        <v>223</v>
      </c>
      <c r="S200" s="301" t="s">
        <v>1241</v>
      </c>
      <c r="T200" s="301"/>
      <c r="U200" s="301"/>
      <c r="V200" s="301"/>
      <c r="W200" s="301"/>
      <c r="X200" s="301"/>
      <c r="Y200" s="301"/>
      <c r="Z200" s="301"/>
      <c r="AA200" s="301"/>
      <c r="AB200" s="301"/>
      <c r="AC200" s="301"/>
      <c r="AD200" s="301"/>
    </row>
    <row r="201" spans="1:30" s="154" customFormat="1" ht="156.75">
      <c r="A201" s="301" t="s">
        <v>5489</v>
      </c>
      <c r="B201" s="222" t="s">
        <v>7124</v>
      </c>
      <c r="C201" s="314" t="s">
        <v>7338</v>
      </c>
      <c r="D201" s="303" t="s">
        <v>7339</v>
      </c>
      <c r="E201" s="303" t="s">
        <v>7340</v>
      </c>
      <c r="F201" s="303" t="s">
        <v>7341</v>
      </c>
      <c r="G201" s="303" t="s">
        <v>7342</v>
      </c>
      <c r="H201" s="303" t="s">
        <v>7343</v>
      </c>
      <c r="I201" s="303" t="s">
        <v>7344</v>
      </c>
      <c r="J201" s="303" t="s">
        <v>7345</v>
      </c>
      <c r="K201" s="305" t="s">
        <v>7346</v>
      </c>
      <c r="L201" s="303" t="s">
        <v>3328</v>
      </c>
      <c r="M201" s="301"/>
      <c r="N201" s="301" t="s">
        <v>95</v>
      </c>
      <c r="O201" s="301" t="s">
        <v>95</v>
      </c>
      <c r="P201" s="301" t="s">
        <v>95</v>
      </c>
      <c r="Q201" s="301"/>
      <c r="R201" s="301" t="s">
        <v>97</v>
      </c>
      <c r="S201" s="301" t="s">
        <v>98</v>
      </c>
      <c r="T201" s="301" t="s">
        <v>1131</v>
      </c>
      <c r="U201" s="301" t="s">
        <v>95</v>
      </c>
      <c r="V201" s="307" t="s">
        <v>7347</v>
      </c>
      <c r="W201" s="306" t="s">
        <v>95</v>
      </c>
      <c r="X201" s="307" t="s">
        <v>7347</v>
      </c>
      <c r="Y201" s="306" t="s">
        <v>95</v>
      </c>
      <c r="Z201" s="307" t="s">
        <v>7347</v>
      </c>
      <c r="AA201" s="306" t="s">
        <v>95</v>
      </c>
      <c r="AB201" s="307" t="s">
        <v>7348</v>
      </c>
      <c r="AC201" s="306" t="s">
        <v>95</v>
      </c>
      <c r="AD201" s="307" t="s">
        <v>7349</v>
      </c>
    </row>
    <row r="202" spans="1:30" s="154" customFormat="1" ht="57">
      <c r="A202" s="301" t="s">
        <v>5489</v>
      </c>
      <c r="B202" s="222" t="s">
        <v>7124</v>
      </c>
      <c r="C202" s="314" t="s">
        <v>7350</v>
      </c>
      <c r="D202" s="301" t="s">
        <v>7351</v>
      </c>
      <c r="E202" s="301" t="s">
        <v>7352</v>
      </c>
      <c r="F202" s="301" t="s">
        <v>7353</v>
      </c>
      <c r="G202" s="301" t="s">
        <v>7354</v>
      </c>
      <c r="H202" s="301" t="s">
        <v>7355</v>
      </c>
      <c r="I202" s="301" t="s">
        <v>7356</v>
      </c>
      <c r="J202" s="301" t="s">
        <v>7357</v>
      </c>
      <c r="K202" s="302" t="s">
        <v>7358</v>
      </c>
      <c r="L202" s="302" t="s">
        <v>7359</v>
      </c>
      <c r="M202" s="302" t="s">
        <v>7360</v>
      </c>
      <c r="N202" s="301" t="s">
        <v>95</v>
      </c>
      <c r="O202" s="301" t="s">
        <v>95</v>
      </c>
      <c r="P202" s="301"/>
      <c r="Q202" s="301"/>
      <c r="R202" s="301" t="s">
        <v>97</v>
      </c>
      <c r="S202" s="301" t="s">
        <v>98</v>
      </c>
      <c r="T202" s="301" t="s">
        <v>2235</v>
      </c>
      <c r="U202" s="301" t="s">
        <v>95</v>
      </c>
      <c r="V202" s="302" t="s">
        <v>7361</v>
      </c>
      <c r="W202" s="301"/>
      <c r="X202" s="301"/>
      <c r="Y202" s="301"/>
      <c r="Z202" s="301"/>
      <c r="AA202" s="301" t="s">
        <v>95</v>
      </c>
      <c r="AB202" s="302" t="s">
        <v>7362</v>
      </c>
      <c r="AC202" s="301" t="s">
        <v>95</v>
      </c>
      <c r="AD202" s="302" t="s">
        <v>7363</v>
      </c>
    </row>
    <row r="203" spans="1:30" s="154" customFormat="1" ht="17.25" customHeight="1">
      <c r="A203" s="301" t="s">
        <v>5489</v>
      </c>
      <c r="B203" s="222" t="s">
        <v>7124</v>
      </c>
      <c r="C203" s="314" t="s">
        <v>7364</v>
      </c>
      <c r="D203" s="301" t="s">
        <v>7365</v>
      </c>
      <c r="E203" s="301" t="s">
        <v>7366</v>
      </c>
      <c r="F203" s="301" t="s">
        <v>7367</v>
      </c>
      <c r="G203" s="301" t="s">
        <v>7368</v>
      </c>
      <c r="H203" s="301" t="s">
        <v>7369</v>
      </c>
      <c r="I203" s="301" t="s">
        <v>7370</v>
      </c>
      <c r="J203" s="301" t="s">
        <v>7371</v>
      </c>
      <c r="K203" s="302" t="s">
        <v>7372</v>
      </c>
      <c r="L203" s="301"/>
      <c r="M203" s="301"/>
      <c r="N203" s="301"/>
      <c r="O203" s="301"/>
      <c r="P203" s="301"/>
      <c r="Q203" s="301"/>
      <c r="R203" s="301" t="s">
        <v>223</v>
      </c>
      <c r="S203" s="301" t="s">
        <v>1432</v>
      </c>
      <c r="T203" s="301"/>
      <c r="U203" s="301" t="s">
        <v>3</v>
      </c>
      <c r="V203" s="301" t="s">
        <v>7373</v>
      </c>
      <c r="W203" s="301"/>
      <c r="X203" s="301"/>
      <c r="Y203" s="301"/>
      <c r="Z203" s="301"/>
      <c r="AA203" s="301"/>
      <c r="AB203" s="301"/>
      <c r="AC203" s="301" t="s">
        <v>3</v>
      </c>
      <c r="AD203" s="301" t="s">
        <v>7373</v>
      </c>
    </row>
    <row r="204" spans="1:30" s="154" customFormat="1" ht="17.25" customHeight="1">
      <c r="A204" s="301" t="s">
        <v>5489</v>
      </c>
      <c r="B204" s="222" t="s">
        <v>7124</v>
      </c>
      <c r="C204" s="314" t="s">
        <v>7374</v>
      </c>
      <c r="D204" s="301" t="s">
        <v>7375</v>
      </c>
      <c r="E204" s="301" t="s">
        <v>7376</v>
      </c>
      <c r="F204" s="301" t="s">
        <v>7377</v>
      </c>
      <c r="G204" s="301" t="s">
        <v>7378</v>
      </c>
      <c r="H204" s="301" t="s">
        <v>7379</v>
      </c>
      <c r="I204" s="301" t="s">
        <v>7380</v>
      </c>
      <c r="J204" s="301" t="s">
        <v>7381</v>
      </c>
      <c r="K204" s="302" t="s">
        <v>7382</v>
      </c>
      <c r="L204" s="301" t="s">
        <v>7383</v>
      </c>
      <c r="M204" s="301"/>
      <c r="N204" s="301"/>
      <c r="O204" s="301"/>
      <c r="P204" s="301"/>
      <c r="Q204" s="301"/>
      <c r="R204" s="301"/>
      <c r="S204" s="301" t="s">
        <v>98</v>
      </c>
      <c r="T204" s="301"/>
      <c r="U204" s="301"/>
      <c r="V204" s="301"/>
      <c r="W204" s="301"/>
      <c r="X204" s="301"/>
      <c r="Y204" s="301"/>
      <c r="Z204" s="301"/>
      <c r="AA204" s="301" t="s">
        <v>606</v>
      </c>
      <c r="AB204" s="301"/>
      <c r="AC204" s="301"/>
      <c r="AD204" s="301"/>
    </row>
    <row r="205" spans="1:30" s="154" customFormat="1" ht="79.5" customHeight="1">
      <c r="A205" s="301" t="s">
        <v>5489</v>
      </c>
      <c r="B205" s="222" t="s">
        <v>7124</v>
      </c>
      <c r="C205" s="314" t="s">
        <v>7384</v>
      </c>
      <c r="D205" s="301" t="s">
        <v>7385</v>
      </c>
      <c r="E205" s="301" t="s">
        <v>7386</v>
      </c>
      <c r="F205" s="301" t="s">
        <v>7387</v>
      </c>
      <c r="G205" s="301" t="s">
        <v>7388</v>
      </c>
      <c r="H205" s="301" t="s">
        <v>7389</v>
      </c>
      <c r="I205" s="301" t="s">
        <v>7390</v>
      </c>
      <c r="J205" s="301" t="s">
        <v>7391</v>
      </c>
      <c r="K205" s="302" t="s">
        <v>7392</v>
      </c>
      <c r="L205" s="302" t="s">
        <v>7393</v>
      </c>
      <c r="M205" s="302" t="s">
        <v>7394</v>
      </c>
      <c r="N205" s="301"/>
      <c r="O205" s="301"/>
      <c r="P205" s="301"/>
      <c r="Q205" s="301"/>
      <c r="R205" s="301" t="s">
        <v>223</v>
      </c>
      <c r="S205" s="301" t="s">
        <v>3214</v>
      </c>
      <c r="T205" s="301"/>
      <c r="U205" s="301" t="s">
        <v>95</v>
      </c>
      <c r="V205" s="302" t="s">
        <v>7395</v>
      </c>
      <c r="W205" s="301"/>
      <c r="X205" s="301"/>
      <c r="Y205" s="301"/>
      <c r="Z205" s="301"/>
      <c r="AA205" s="301" t="s">
        <v>95</v>
      </c>
      <c r="AB205" s="302" t="s">
        <v>7396</v>
      </c>
      <c r="AC205" s="301" t="s">
        <v>95</v>
      </c>
      <c r="AD205" s="302" t="s">
        <v>7397</v>
      </c>
    </row>
    <row r="206" spans="1:30" s="155" customFormat="1" ht="79.5" customHeight="1">
      <c r="A206" s="301" t="s">
        <v>5489</v>
      </c>
      <c r="B206" s="312" t="s">
        <v>7124</v>
      </c>
      <c r="C206" s="317" t="s">
        <v>7398</v>
      </c>
      <c r="D206" s="303" t="s">
        <v>7399</v>
      </c>
      <c r="E206" s="303" t="s">
        <v>7400</v>
      </c>
      <c r="F206" s="303" t="s">
        <v>7401</v>
      </c>
      <c r="G206" s="303" t="s">
        <v>7402</v>
      </c>
      <c r="H206" s="303" t="s">
        <v>7403</v>
      </c>
      <c r="I206" s="303" t="s">
        <v>7404</v>
      </c>
      <c r="J206" s="303" t="s">
        <v>7405</v>
      </c>
      <c r="K206" s="305" t="s">
        <v>7406</v>
      </c>
      <c r="L206" s="305" t="s">
        <v>6033</v>
      </c>
      <c r="M206" s="305" t="s">
        <v>7407</v>
      </c>
      <c r="N206" s="303"/>
      <c r="O206" s="303"/>
      <c r="P206" s="303"/>
      <c r="Q206" s="303"/>
      <c r="R206" s="303" t="s">
        <v>223</v>
      </c>
      <c r="S206" s="303" t="s">
        <v>1432</v>
      </c>
      <c r="T206" s="303"/>
      <c r="U206" s="303" t="s">
        <v>95</v>
      </c>
      <c r="V206" s="305" t="s">
        <v>7408</v>
      </c>
      <c r="W206" s="303" t="s">
        <v>95</v>
      </c>
      <c r="X206" s="305" t="s">
        <v>7408</v>
      </c>
      <c r="Y206" s="303" t="s">
        <v>95</v>
      </c>
      <c r="Z206" s="305" t="s">
        <v>7408</v>
      </c>
      <c r="AA206" s="303"/>
      <c r="AB206" s="303"/>
      <c r="AC206" s="303"/>
      <c r="AD206" s="303"/>
    </row>
    <row r="207" spans="1:30" s="155" customFormat="1" ht="99.75">
      <c r="A207" s="306" t="s">
        <v>7089</v>
      </c>
      <c r="B207" s="230" t="s">
        <v>7124</v>
      </c>
      <c r="C207" s="313" t="s">
        <v>7409</v>
      </c>
      <c r="D207" s="306" t="s">
        <v>7410</v>
      </c>
      <c r="E207" s="306" t="s">
        <v>7411</v>
      </c>
      <c r="F207" s="306" t="s">
        <v>7412</v>
      </c>
      <c r="G207" s="306" t="s">
        <v>7413</v>
      </c>
      <c r="H207" s="307" t="s">
        <v>7414</v>
      </c>
      <c r="I207" s="307" t="s">
        <v>7415</v>
      </c>
      <c r="J207" s="306" t="s">
        <v>7416</v>
      </c>
      <c r="K207" s="307" t="s">
        <v>7417</v>
      </c>
      <c r="L207" s="307" t="s">
        <v>7418</v>
      </c>
      <c r="M207" s="307" t="s">
        <v>7394</v>
      </c>
      <c r="N207" s="306"/>
      <c r="O207" s="306"/>
      <c r="P207" s="306"/>
      <c r="Q207" s="306"/>
      <c r="R207" s="306" t="s">
        <v>223</v>
      </c>
      <c r="S207" s="306" t="s">
        <v>1432</v>
      </c>
      <c r="T207" s="306"/>
      <c r="U207" s="306"/>
      <c r="V207" s="306"/>
      <c r="W207" s="306"/>
      <c r="X207" s="306"/>
      <c r="Y207" s="306"/>
      <c r="Z207" s="306"/>
      <c r="AA207" s="306" t="s">
        <v>95</v>
      </c>
      <c r="AB207" s="307" t="s">
        <v>7419</v>
      </c>
      <c r="AC207" s="306" t="s">
        <v>95</v>
      </c>
      <c r="AD207" s="306" t="s">
        <v>7419</v>
      </c>
    </row>
    <row r="208" spans="1:30" s="154" customFormat="1" ht="17.25" customHeight="1">
      <c r="A208" s="301" t="s">
        <v>5489</v>
      </c>
      <c r="B208" s="312" t="s">
        <v>808</v>
      </c>
      <c r="C208" s="301" t="s">
        <v>7420</v>
      </c>
      <c r="D208" s="301" t="s">
        <v>7421</v>
      </c>
      <c r="E208" s="301" t="s">
        <v>7422</v>
      </c>
      <c r="F208" s="301" t="s">
        <v>7423</v>
      </c>
      <c r="G208" s="301" t="s">
        <v>7424</v>
      </c>
      <c r="H208" s="301" t="s">
        <v>7425</v>
      </c>
      <c r="I208" s="301" t="s">
        <v>7426</v>
      </c>
      <c r="J208" s="301" t="s">
        <v>7427</v>
      </c>
      <c r="K208" s="302" t="s">
        <v>7428</v>
      </c>
      <c r="L208" s="301"/>
      <c r="M208" s="301"/>
      <c r="N208" s="301"/>
      <c r="O208" s="301"/>
      <c r="P208" s="301"/>
      <c r="Q208" s="301"/>
      <c r="R208" s="301"/>
      <c r="S208" s="303" t="s">
        <v>5558</v>
      </c>
      <c r="T208" s="301"/>
      <c r="U208" s="301"/>
      <c r="V208" s="301"/>
      <c r="W208" s="301"/>
      <c r="X208" s="301"/>
      <c r="Y208" s="301"/>
      <c r="Z208" s="301"/>
      <c r="AA208" s="301"/>
      <c r="AB208" s="301"/>
      <c r="AC208" s="301"/>
      <c r="AD208" s="301"/>
    </row>
    <row r="209" spans="1:30" s="154" customFormat="1" ht="17.25" customHeight="1">
      <c r="A209" s="301" t="s">
        <v>5489</v>
      </c>
      <c r="B209" s="222" t="s">
        <v>7429</v>
      </c>
      <c r="C209" s="301" t="s">
        <v>7430</v>
      </c>
      <c r="D209" s="301" t="s">
        <v>7431</v>
      </c>
      <c r="E209" s="301" t="s">
        <v>7432</v>
      </c>
      <c r="F209" s="301" t="s">
        <v>7433</v>
      </c>
      <c r="G209" s="301" t="s">
        <v>7434</v>
      </c>
      <c r="H209" s="301" t="s">
        <v>7435</v>
      </c>
      <c r="I209" s="301" t="s">
        <v>7436</v>
      </c>
      <c r="J209" s="301" t="s">
        <v>7437</v>
      </c>
      <c r="K209" s="302" t="s">
        <v>7438</v>
      </c>
      <c r="L209" s="301"/>
      <c r="M209" s="301"/>
      <c r="N209" s="301"/>
      <c r="O209" s="301"/>
      <c r="P209" s="301"/>
      <c r="Q209" s="301"/>
      <c r="R209" s="301" t="s">
        <v>223</v>
      </c>
      <c r="S209" s="303" t="s">
        <v>1432</v>
      </c>
      <c r="T209" s="301"/>
      <c r="U209" s="301"/>
      <c r="V209" s="301"/>
      <c r="W209" s="301"/>
      <c r="X209" s="301"/>
      <c r="Y209" s="301"/>
      <c r="Z209" s="301"/>
      <c r="AA209" s="301"/>
      <c r="AB209" s="301"/>
      <c r="AC209" s="301"/>
      <c r="AD209" s="301"/>
    </row>
    <row r="210" spans="1:30" s="154" customFormat="1" ht="17.25" customHeight="1">
      <c r="A210" s="301" t="s">
        <v>5489</v>
      </c>
      <c r="B210" s="222" t="s">
        <v>7429</v>
      </c>
      <c r="C210" s="301" t="s">
        <v>7439</v>
      </c>
      <c r="D210" s="301" t="s">
        <v>7440</v>
      </c>
      <c r="E210" s="301" t="s">
        <v>7441</v>
      </c>
      <c r="F210" s="301" t="s">
        <v>7442</v>
      </c>
      <c r="G210" s="301" t="s">
        <v>7443</v>
      </c>
      <c r="H210" s="301" t="s">
        <v>7444</v>
      </c>
      <c r="I210" s="301" t="s">
        <v>7445</v>
      </c>
      <c r="J210" s="301"/>
      <c r="K210" s="302" t="s">
        <v>2746</v>
      </c>
      <c r="L210" s="301" t="s">
        <v>1614</v>
      </c>
      <c r="M210" s="301"/>
      <c r="N210" s="301"/>
      <c r="O210" s="301"/>
      <c r="P210" s="301"/>
      <c r="Q210" s="301"/>
      <c r="R210" s="301"/>
      <c r="S210" s="303" t="s">
        <v>5533</v>
      </c>
      <c r="T210" s="301"/>
      <c r="U210" s="301"/>
      <c r="V210" s="301"/>
      <c r="W210" s="301"/>
      <c r="X210" s="301"/>
      <c r="Y210" s="301"/>
      <c r="Z210" s="301"/>
      <c r="AA210" s="301"/>
      <c r="AB210" s="301"/>
      <c r="AC210" s="301"/>
      <c r="AD210" s="301"/>
    </row>
    <row r="211" spans="1:30" s="154" customFormat="1" ht="17.25" customHeight="1">
      <c r="A211" s="301" t="s">
        <v>5489</v>
      </c>
      <c r="B211" s="222" t="s">
        <v>7429</v>
      </c>
      <c r="C211" s="301" t="s">
        <v>7446</v>
      </c>
      <c r="D211" s="301" t="s">
        <v>7447</v>
      </c>
      <c r="E211" s="301" t="s">
        <v>7448</v>
      </c>
      <c r="F211" s="301" t="s">
        <v>7449</v>
      </c>
      <c r="G211" s="301" t="s">
        <v>7450</v>
      </c>
      <c r="H211" s="301" t="s">
        <v>7451</v>
      </c>
      <c r="I211" s="301" t="s">
        <v>7452</v>
      </c>
      <c r="J211" s="301" t="s">
        <v>7453</v>
      </c>
      <c r="K211" s="302" t="s">
        <v>6404</v>
      </c>
      <c r="L211" s="301"/>
      <c r="M211" s="301"/>
      <c r="N211" s="301"/>
      <c r="O211" s="301"/>
      <c r="P211" s="301"/>
      <c r="Q211" s="301"/>
      <c r="R211" s="301"/>
      <c r="S211" s="303" t="s">
        <v>5558</v>
      </c>
      <c r="T211" s="301"/>
      <c r="U211" s="301"/>
      <c r="V211" s="301"/>
      <c r="W211" s="301"/>
      <c r="X211" s="301"/>
      <c r="Y211" s="301"/>
      <c r="Z211" s="301"/>
      <c r="AA211" s="301"/>
      <c r="AB211" s="301"/>
      <c r="AC211" s="301"/>
      <c r="AD211" s="301"/>
    </row>
    <row r="212" spans="1:30" s="154" customFormat="1" ht="17.25" customHeight="1">
      <c r="A212" s="301" t="s">
        <v>5489</v>
      </c>
      <c r="B212" s="222" t="s">
        <v>7429</v>
      </c>
      <c r="C212" s="301" t="s">
        <v>7454</v>
      </c>
      <c r="D212" s="301" t="s">
        <v>7455</v>
      </c>
      <c r="E212" s="301" t="s">
        <v>7456</v>
      </c>
      <c r="F212" s="301" t="s">
        <v>7457</v>
      </c>
      <c r="G212" s="301" t="s">
        <v>7458</v>
      </c>
      <c r="H212" s="301" t="s">
        <v>7459</v>
      </c>
      <c r="I212" s="301" t="s">
        <v>7460</v>
      </c>
      <c r="J212" s="301" t="s">
        <v>7461</v>
      </c>
      <c r="K212" s="302" t="s">
        <v>7462</v>
      </c>
      <c r="L212" s="301" t="s">
        <v>7463</v>
      </c>
      <c r="M212" s="301"/>
      <c r="N212" s="301"/>
      <c r="O212" s="301"/>
      <c r="P212" s="301"/>
      <c r="Q212" s="301"/>
      <c r="R212" s="301"/>
      <c r="S212" s="303" t="s">
        <v>5558</v>
      </c>
      <c r="T212" s="301"/>
      <c r="U212" s="301"/>
      <c r="V212" s="301"/>
      <c r="W212" s="301"/>
      <c r="X212" s="301"/>
      <c r="Y212" s="301"/>
      <c r="Z212" s="301"/>
      <c r="AA212" s="301"/>
      <c r="AB212" s="301"/>
      <c r="AC212" s="301"/>
      <c r="AD212" s="301"/>
    </row>
    <row r="213" spans="1:30" s="154" customFormat="1" ht="17.25" customHeight="1">
      <c r="A213" s="301" t="s">
        <v>5489</v>
      </c>
      <c r="B213" s="222" t="s">
        <v>7429</v>
      </c>
      <c r="C213" s="301" t="s">
        <v>7464</v>
      </c>
      <c r="D213" s="301" t="s">
        <v>7465</v>
      </c>
      <c r="E213" s="301" t="s">
        <v>7422</v>
      </c>
      <c r="F213" s="301" t="s">
        <v>7466</v>
      </c>
      <c r="G213" s="301" t="s">
        <v>7467</v>
      </c>
      <c r="H213" s="301" t="s">
        <v>7468</v>
      </c>
      <c r="I213" s="301" t="s">
        <v>7469</v>
      </c>
      <c r="J213" s="301" t="s">
        <v>7470</v>
      </c>
      <c r="K213" s="302" t="s">
        <v>7471</v>
      </c>
      <c r="L213" s="301"/>
      <c r="M213" s="301"/>
      <c r="N213" s="301"/>
      <c r="O213" s="301"/>
      <c r="P213" s="301"/>
      <c r="Q213" s="301"/>
      <c r="R213" s="301"/>
      <c r="S213" s="303" t="s">
        <v>5558</v>
      </c>
      <c r="T213" s="301"/>
      <c r="U213" s="301"/>
      <c r="V213" s="301"/>
      <c r="W213" s="301"/>
      <c r="X213" s="301"/>
      <c r="Y213" s="301"/>
      <c r="Z213" s="301"/>
      <c r="AA213" s="301"/>
      <c r="AB213" s="301"/>
      <c r="AC213" s="301"/>
      <c r="AD213" s="301"/>
    </row>
    <row r="214" spans="1:30" s="154" customFormat="1" ht="17.25" customHeight="1">
      <c r="A214" s="301" t="s">
        <v>5489</v>
      </c>
      <c r="B214" s="222" t="s">
        <v>7429</v>
      </c>
      <c r="C214" s="301" t="s">
        <v>7472</v>
      </c>
      <c r="D214" s="301" t="s">
        <v>7473</v>
      </c>
      <c r="E214" s="301" t="s">
        <v>7474</v>
      </c>
      <c r="F214" s="301" t="s">
        <v>7475</v>
      </c>
      <c r="G214" s="301" t="s">
        <v>7476</v>
      </c>
      <c r="H214" s="301" t="s">
        <v>7477</v>
      </c>
      <c r="I214" s="301" t="s">
        <v>7478</v>
      </c>
      <c r="J214" s="301" t="s">
        <v>7479</v>
      </c>
      <c r="K214" s="302" t="s">
        <v>2746</v>
      </c>
      <c r="L214" s="301" t="s">
        <v>422</v>
      </c>
      <c r="M214" s="301"/>
      <c r="N214" s="301"/>
      <c r="O214" s="301"/>
      <c r="P214" s="301"/>
      <c r="Q214" s="301"/>
      <c r="R214" s="301"/>
      <c r="S214" s="303" t="s">
        <v>5533</v>
      </c>
      <c r="T214" s="301"/>
      <c r="U214" s="301"/>
      <c r="V214" s="301"/>
      <c r="W214" s="301"/>
      <c r="X214" s="301"/>
      <c r="Y214" s="301"/>
      <c r="Z214" s="301"/>
      <c r="AA214" s="301"/>
      <c r="AB214" s="301"/>
      <c r="AC214" s="301"/>
      <c r="AD214" s="301"/>
    </row>
    <row r="215" spans="1:30" s="154" customFormat="1" ht="17.25" customHeight="1">
      <c r="A215" s="301" t="s">
        <v>5489</v>
      </c>
      <c r="B215" s="222" t="s">
        <v>7429</v>
      </c>
      <c r="C215" s="301" t="s">
        <v>7480</v>
      </c>
      <c r="D215" s="301" t="s">
        <v>7481</v>
      </c>
      <c r="E215" s="301" t="s">
        <v>7482</v>
      </c>
      <c r="F215" s="301" t="s">
        <v>7483</v>
      </c>
      <c r="G215" s="301" t="s">
        <v>7484</v>
      </c>
      <c r="H215" s="301" t="s">
        <v>7485</v>
      </c>
      <c r="I215" s="301" t="s">
        <v>7486</v>
      </c>
      <c r="J215" s="301" t="s">
        <v>7487</v>
      </c>
      <c r="K215" s="302" t="s">
        <v>7488</v>
      </c>
      <c r="L215" s="301"/>
      <c r="M215" s="301"/>
      <c r="N215" s="301"/>
      <c r="O215" s="301"/>
      <c r="P215" s="301"/>
      <c r="Q215" s="301"/>
      <c r="R215" s="301"/>
      <c r="S215" s="303" t="s">
        <v>5558</v>
      </c>
      <c r="T215" s="301"/>
      <c r="U215" s="301"/>
      <c r="V215" s="301"/>
      <c r="W215" s="301"/>
      <c r="X215" s="301"/>
      <c r="Y215" s="301"/>
      <c r="Z215" s="301"/>
      <c r="AA215" s="301"/>
      <c r="AB215" s="301"/>
      <c r="AC215" s="301"/>
      <c r="AD215" s="301"/>
    </row>
    <row r="216" spans="1:30" s="154" customFormat="1" ht="17.25" customHeight="1">
      <c r="A216" s="301" t="s">
        <v>5489</v>
      </c>
      <c r="B216" s="222" t="s">
        <v>7429</v>
      </c>
      <c r="C216" s="301" t="s">
        <v>7489</v>
      </c>
      <c r="D216" s="301" t="s">
        <v>7490</v>
      </c>
      <c r="E216" s="301" t="s">
        <v>7491</v>
      </c>
      <c r="F216" s="301" t="s">
        <v>7492</v>
      </c>
      <c r="G216" s="301" t="s">
        <v>7493</v>
      </c>
      <c r="H216" s="301" t="s">
        <v>7494</v>
      </c>
      <c r="I216" s="301" t="s">
        <v>7495</v>
      </c>
      <c r="J216" s="301"/>
      <c r="K216" s="302" t="s">
        <v>2746</v>
      </c>
      <c r="L216" s="301"/>
      <c r="M216" s="301"/>
      <c r="N216" s="301"/>
      <c r="O216" s="301"/>
      <c r="P216" s="301"/>
      <c r="Q216" s="301"/>
      <c r="R216" s="301"/>
      <c r="S216" s="303" t="s">
        <v>5533</v>
      </c>
      <c r="T216" s="301"/>
      <c r="U216" s="301"/>
      <c r="V216" s="301"/>
      <c r="W216" s="301"/>
      <c r="X216" s="301"/>
      <c r="Y216" s="301"/>
      <c r="Z216" s="301"/>
      <c r="AA216" s="301"/>
      <c r="AB216" s="301"/>
      <c r="AC216" s="301"/>
      <c r="AD216" s="301"/>
    </row>
    <row r="217" spans="1:30" s="154" customFormat="1" ht="17.25" customHeight="1">
      <c r="A217" s="301" t="s">
        <v>5489</v>
      </c>
      <c r="B217" s="222" t="s">
        <v>7429</v>
      </c>
      <c r="C217" s="301" t="s">
        <v>7496</v>
      </c>
      <c r="D217" s="301" t="s">
        <v>7497</v>
      </c>
      <c r="E217" s="301" t="s">
        <v>7498</v>
      </c>
      <c r="F217" s="301" t="s">
        <v>7499</v>
      </c>
      <c r="G217" s="301" t="s">
        <v>7500</v>
      </c>
      <c r="H217" s="301" t="s">
        <v>7501</v>
      </c>
      <c r="I217" s="301" t="s">
        <v>7502</v>
      </c>
      <c r="J217" s="301" t="s">
        <v>7503</v>
      </c>
      <c r="K217" s="302" t="s">
        <v>7504</v>
      </c>
      <c r="L217" s="301" t="s">
        <v>3843</v>
      </c>
      <c r="M217" s="301"/>
      <c r="N217" s="301"/>
      <c r="O217" s="301"/>
      <c r="P217" s="301"/>
      <c r="Q217" s="301"/>
      <c r="R217" s="301"/>
      <c r="S217" s="303" t="s">
        <v>5558</v>
      </c>
      <c r="T217" s="301"/>
      <c r="U217" s="301"/>
      <c r="V217" s="301"/>
      <c r="W217" s="301"/>
      <c r="X217" s="301"/>
      <c r="Y217" s="301"/>
      <c r="Z217" s="301"/>
      <c r="AA217" s="301"/>
      <c r="AB217" s="301"/>
      <c r="AC217" s="301"/>
      <c r="AD217" s="301"/>
    </row>
    <row r="218" spans="1:30" s="154" customFormat="1" ht="17.25" customHeight="1">
      <c r="A218" s="301" t="s">
        <v>5489</v>
      </c>
      <c r="B218" s="222" t="s">
        <v>7429</v>
      </c>
      <c r="C218" s="301" t="s">
        <v>7505</v>
      </c>
      <c r="D218" s="301" t="s">
        <v>7506</v>
      </c>
      <c r="E218" s="301" t="s">
        <v>7507</v>
      </c>
      <c r="F218" s="301" t="s">
        <v>7508</v>
      </c>
      <c r="G218" s="301" t="s">
        <v>7509</v>
      </c>
      <c r="H218" s="301" t="s">
        <v>7510</v>
      </c>
      <c r="I218" s="301" t="s">
        <v>7511</v>
      </c>
      <c r="J218" s="301" t="s">
        <v>7512</v>
      </c>
      <c r="K218" s="302" t="s">
        <v>7513</v>
      </c>
      <c r="L218" s="301" t="s">
        <v>2894</v>
      </c>
      <c r="M218" s="301"/>
      <c r="N218" s="301"/>
      <c r="O218" s="301"/>
      <c r="P218" s="301"/>
      <c r="Q218" s="301"/>
      <c r="R218" s="301"/>
      <c r="S218" s="303" t="s">
        <v>5558</v>
      </c>
      <c r="T218" s="301"/>
      <c r="U218" s="301"/>
      <c r="V218" s="301"/>
      <c r="W218" s="301"/>
      <c r="X218" s="301"/>
      <c r="Y218" s="301"/>
      <c r="Z218" s="301"/>
      <c r="AA218" s="301"/>
      <c r="AB218" s="301"/>
      <c r="AC218" s="301"/>
      <c r="AD218" s="301"/>
    </row>
    <row r="219" spans="1:30" s="154" customFormat="1" ht="17.25" customHeight="1">
      <c r="A219" s="301" t="s">
        <v>5489</v>
      </c>
      <c r="B219" s="222" t="s">
        <v>7429</v>
      </c>
      <c r="C219" s="301" t="s">
        <v>7514</v>
      </c>
      <c r="D219" s="301" t="s">
        <v>7515</v>
      </c>
      <c r="E219" s="301" t="s">
        <v>7441</v>
      </c>
      <c r="F219" s="301" t="s">
        <v>7516</v>
      </c>
      <c r="G219" s="301" t="s">
        <v>7517</v>
      </c>
      <c r="H219" s="301" t="s">
        <v>7518</v>
      </c>
      <c r="I219" s="301" t="s">
        <v>7519</v>
      </c>
      <c r="J219" s="301" t="s">
        <v>7520</v>
      </c>
      <c r="K219" s="302" t="s">
        <v>6495</v>
      </c>
      <c r="L219" s="301" t="s">
        <v>2766</v>
      </c>
      <c r="M219" s="301"/>
      <c r="N219" s="301"/>
      <c r="O219" s="301"/>
      <c r="P219" s="301"/>
      <c r="Q219" s="301"/>
      <c r="R219" s="301" t="s">
        <v>223</v>
      </c>
      <c r="S219" s="301" t="s">
        <v>1432</v>
      </c>
      <c r="T219" s="301"/>
      <c r="U219" s="301"/>
      <c r="V219" s="301"/>
      <c r="W219" s="301"/>
      <c r="X219" s="301"/>
      <c r="Y219" s="301" t="s">
        <v>95</v>
      </c>
      <c r="Z219" s="301" t="s">
        <v>7521</v>
      </c>
      <c r="AA219" s="301"/>
      <c r="AB219" s="301"/>
      <c r="AC219" s="301"/>
      <c r="AD219" s="301"/>
    </row>
    <row r="220" spans="1:30" s="154" customFormat="1" ht="17.25" customHeight="1">
      <c r="A220" s="301" t="s">
        <v>5489</v>
      </c>
      <c r="B220" s="222" t="s">
        <v>7429</v>
      </c>
      <c r="C220" s="301" t="s">
        <v>7522</v>
      </c>
      <c r="D220" s="301" t="s">
        <v>7523</v>
      </c>
      <c r="E220" s="301" t="s">
        <v>7524</v>
      </c>
      <c r="F220" s="301" t="s">
        <v>7525</v>
      </c>
      <c r="G220" s="301" t="s">
        <v>7526</v>
      </c>
      <c r="H220" s="301" t="s">
        <v>7527</v>
      </c>
      <c r="I220" s="301" t="s">
        <v>7528</v>
      </c>
      <c r="J220" s="301" t="s">
        <v>7529</v>
      </c>
      <c r="K220" s="302" t="s">
        <v>2746</v>
      </c>
      <c r="L220" s="301" t="s">
        <v>422</v>
      </c>
      <c r="M220" s="301"/>
      <c r="N220" s="301"/>
      <c r="O220" s="301"/>
      <c r="P220" s="301"/>
      <c r="Q220" s="301"/>
      <c r="R220" s="301"/>
      <c r="S220" s="303" t="s">
        <v>5533</v>
      </c>
      <c r="T220" s="301"/>
      <c r="U220" s="301"/>
      <c r="V220" s="301"/>
      <c r="W220" s="301"/>
      <c r="X220" s="301"/>
      <c r="Y220" s="301"/>
      <c r="Z220" s="301"/>
      <c r="AA220" s="301"/>
      <c r="AB220" s="301"/>
      <c r="AC220" s="301"/>
      <c r="AD220" s="301"/>
    </row>
    <row r="221" spans="1:30" s="154" customFormat="1" ht="17.25" customHeight="1">
      <c r="A221" s="301" t="s">
        <v>5489</v>
      </c>
      <c r="B221" s="222" t="s">
        <v>7429</v>
      </c>
      <c r="C221" s="301" t="s">
        <v>7530</v>
      </c>
      <c r="D221" s="301" t="s">
        <v>7531</v>
      </c>
      <c r="E221" s="301" t="s">
        <v>7532</v>
      </c>
      <c r="F221" s="301" t="s">
        <v>7533</v>
      </c>
      <c r="G221" s="301" t="s">
        <v>7534</v>
      </c>
      <c r="H221" s="301" t="s">
        <v>7535</v>
      </c>
      <c r="I221" s="301" t="s">
        <v>7536</v>
      </c>
      <c r="J221" s="301" t="s">
        <v>7537</v>
      </c>
      <c r="K221" s="302" t="s">
        <v>5567</v>
      </c>
      <c r="L221" s="301"/>
      <c r="M221" s="301"/>
      <c r="N221" s="301"/>
      <c r="O221" s="301"/>
      <c r="P221" s="301"/>
      <c r="Q221" s="301"/>
      <c r="R221" s="301"/>
      <c r="S221" s="303" t="s">
        <v>5558</v>
      </c>
      <c r="T221" s="301"/>
      <c r="U221" s="301"/>
      <c r="V221" s="301"/>
      <c r="W221" s="301"/>
      <c r="X221" s="301"/>
      <c r="Y221" s="301"/>
      <c r="Z221" s="301"/>
      <c r="AA221" s="301"/>
      <c r="AB221" s="301"/>
      <c r="AC221" s="301"/>
      <c r="AD221" s="301"/>
    </row>
    <row r="222" spans="1:30" s="154" customFormat="1" ht="17.25" customHeight="1">
      <c r="A222" s="301" t="s">
        <v>5489</v>
      </c>
      <c r="B222" s="222" t="s">
        <v>7429</v>
      </c>
      <c r="C222" s="301" t="s">
        <v>7538</v>
      </c>
      <c r="D222" s="301" t="s">
        <v>7539</v>
      </c>
      <c r="E222" s="301" t="s">
        <v>7540</v>
      </c>
      <c r="F222" s="301" t="s">
        <v>7541</v>
      </c>
      <c r="G222" s="301" t="s">
        <v>7542</v>
      </c>
      <c r="H222" s="301" t="s">
        <v>7543</v>
      </c>
      <c r="I222" s="301" t="s">
        <v>7544</v>
      </c>
      <c r="J222" s="301" t="s">
        <v>7545</v>
      </c>
      <c r="K222" s="302" t="s">
        <v>5779</v>
      </c>
      <c r="L222" s="301"/>
      <c r="M222" s="301"/>
      <c r="N222" s="301"/>
      <c r="O222" s="301"/>
      <c r="P222" s="301"/>
      <c r="Q222" s="301"/>
      <c r="R222" s="301"/>
      <c r="S222" s="303" t="s">
        <v>5558</v>
      </c>
      <c r="T222" s="301"/>
      <c r="U222" s="301"/>
      <c r="V222" s="301"/>
      <c r="W222" s="301"/>
      <c r="X222" s="301"/>
      <c r="Y222" s="301"/>
      <c r="Z222" s="301"/>
      <c r="AA222" s="301"/>
      <c r="AB222" s="301"/>
      <c r="AC222" s="301"/>
      <c r="AD222" s="301"/>
    </row>
    <row r="223" spans="1:30" s="154" customFormat="1" ht="17.25" customHeight="1">
      <c r="A223" s="301" t="s">
        <v>5489</v>
      </c>
      <c r="B223" s="222" t="s">
        <v>7429</v>
      </c>
      <c r="C223" s="301" t="s">
        <v>7546</v>
      </c>
      <c r="D223" s="301" t="s">
        <v>7547</v>
      </c>
      <c r="E223" s="301" t="s">
        <v>7548</v>
      </c>
      <c r="F223" s="301" t="s">
        <v>7549</v>
      </c>
      <c r="G223" s="301" t="s">
        <v>7550</v>
      </c>
      <c r="H223" s="301" t="s">
        <v>7551</v>
      </c>
      <c r="I223" s="301" t="s">
        <v>7552</v>
      </c>
      <c r="J223" s="301" t="s">
        <v>7553</v>
      </c>
      <c r="K223" s="302" t="s">
        <v>6023</v>
      </c>
      <c r="L223" s="301"/>
      <c r="M223" s="301"/>
      <c r="N223" s="301"/>
      <c r="O223" s="301"/>
      <c r="P223" s="301"/>
      <c r="Q223" s="301"/>
      <c r="R223" s="301"/>
      <c r="S223" s="303" t="s">
        <v>5558</v>
      </c>
      <c r="T223" s="301"/>
      <c r="U223" s="301"/>
      <c r="V223" s="301"/>
      <c r="W223" s="301"/>
      <c r="X223" s="301"/>
      <c r="Y223" s="301"/>
      <c r="Z223" s="301"/>
      <c r="AA223" s="301"/>
      <c r="AB223" s="301"/>
      <c r="AC223" s="301"/>
      <c r="AD223" s="301"/>
    </row>
    <row r="224" spans="1:30" s="154" customFormat="1" ht="17.25" customHeight="1">
      <c r="A224" s="301" t="s">
        <v>5489</v>
      </c>
      <c r="B224" s="222" t="s">
        <v>7429</v>
      </c>
      <c r="C224" s="301" t="s">
        <v>7554</v>
      </c>
      <c r="D224" s="301" t="s">
        <v>7555</v>
      </c>
      <c r="E224" s="301" t="s">
        <v>7556</v>
      </c>
      <c r="F224" s="301" t="s">
        <v>7557</v>
      </c>
      <c r="G224" s="301" t="s">
        <v>7558</v>
      </c>
      <c r="H224" s="301" t="s">
        <v>7559</v>
      </c>
      <c r="I224" s="301" t="s">
        <v>7560</v>
      </c>
      <c r="J224" s="301" t="s">
        <v>7561</v>
      </c>
      <c r="K224" s="302" t="s">
        <v>2746</v>
      </c>
      <c r="L224" s="301" t="s">
        <v>3927</v>
      </c>
      <c r="M224" s="301"/>
      <c r="N224" s="301"/>
      <c r="O224" s="301"/>
      <c r="P224" s="301"/>
      <c r="Q224" s="301"/>
      <c r="R224" s="301"/>
      <c r="S224" s="303" t="s">
        <v>5533</v>
      </c>
      <c r="T224" s="301"/>
      <c r="U224" s="301"/>
      <c r="V224" s="301"/>
      <c r="W224" s="301"/>
      <c r="X224" s="301"/>
      <c r="Y224" s="301"/>
      <c r="Z224" s="301"/>
      <c r="AA224" s="301"/>
      <c r="AB224" s="301"/>
      <c r="AC224" s="301"/>
      <c r="AD224" s="301"/>
    </row>
    <row r="225" spans="1:30" s="154" customFormat="1" ht="313.5">
      <c r="A225" s="301" t="s">
        <v>5489</v>
      </c>
      <c r="B225" s="222" t="s">
        <v>7429</v>
      </c>
      <c r="C225" s="301" t="s">
        <v>7562</v>
      </c>
      <c r="D225" s="301" t="s">
        <v>7563</v>
      </c>
      <c r="E225" s="301" t="s">
        <v>7564</v>
      </c>
      <c r="F225" s="301" t="s">
        <v>7565</v>
      </c>
      <c r="G225" s="301" t="s">
        <v>7566</v>
      </c>
      <c r="H225" s="301" t="s">
        <v>7567</v>
      </c>
      <c r="I225" s="301" t="s">
        <v>7568</v>
      </c>
      <c r="J225" s="301" t="s">
        <v>7569</v>
      </c>
      <c r="K225" s="302" t="s">
        <v>7570</v>
      </c>
      <c r="L225" s="301" t="s">
        <v>7571</v>
      </c>
      <c r="M225" s="301"/>
      <c r="N225" s="301" t="s">
        <v>95</v>
      </c>
      <c r="O225" s="301"/>
      <c r="P225" s="301" t="s">
        <v>95</v>
      </c>
      <c r="Q225" s="301"/>
      <c r="R225" s="301" t="s">
        <v>97</v>
      </c>
      <c r="S225" s="303" t="s">
        <v>98</v>
      </c>
      <c r="T225" s="301" t="s">
        <v>2235</v>
      </c>
      <c r="U225" s="301" t="s">
        <v>95</v>
      </c>
      <c r="V225" s="302" t="s">
        <v>7572</v>
      </c>
      <c r="W225" s="301" t="s">
        <v>95</v>
      </c>
      <c r="X225" s="302" t="s">
        <v>7573</v>
      </c>
      <c r="Y225" s="301"/>
      <c r="Z225" s="301"/>
      <c r="AA225" s="301" t="s">
        <v>95</v>
      </c>
      <c r="AB225" s="302" t="s">
        <v>7574</v>
      </c>
      <c r="AC225" s="301"/>
      <c r="AD225" s="301"/>
    </row>
    <row r="226" spans="1:30" s="154" customFormat="1" ht="17.25" customHeight="1">
      <c r="A226" s="301" t="s">
        <v>5489</v>
      </c>
      <c r="B226" s="222" t="s">
        <v>7429</v>
      </c>
      <c r="C226" s="301" t="s">
        <v>7575</v>
      </c>
      <c r="D226" s="301" t="s">
        <v>7576</v>
      </c>
      <c r="E226" s="301" t="s">
        <v>7577</v>
      </c>
      <c r="F226" s="301" t="s">
        <v>7578</v>
      </c>
      <c r="G226" s="301" t="s">
        <v>7579</v>
      </c>
      <c r="H226" s="301" t="s">
        <v>7580</v>
      </c>
      <c r="I226" s="301" t="s">
        <v>7581</v>
      </c>
      <c r="J226" s="301" t="s">
        <v>7582</v>
      </c>
      <c r="K226" s="302" t="s">
        <v>7583</v>
      </c>
      <c r="L226" s="301"/>
      <c r="M226" s="301"/>
      <c r="N226" s="301"/>
      <c r="O226" s="301"/>
      <c r="P226" s="301"/>
      <c r="Q226" s="301"/>
      <c r="R226" s="301"/>
      <c r="S226" s="303" t="s">
        <v>5558</v>
      </c>
      <c r="T226" s="301"/>
      <c r="U226" s="301"/>
      <c r="V226" s="301"/>
      <c r="W226" s="301"/>
      <c r="X226" s="301"/>
      <c r="Y226" s="301"/>
      <c r="Z226" s="301"/>
      <c r="AA226" s="301"/>
      <c r="AB226" s="301"/>
      <c r="AC226" s="301"/>
      <c r="AD226" s="301"/>
    </row>
    <row r="227" spans="1:30" s="154" customFormat="1" ht="17.25" customHeight="1">
      <c r="A227" s="301" t="s">
        <v>5489</v>
      </c>
      <c r="B227" s="222" t="s">
        <v>7429</v>
      </c>
      <c r="C227" s="301" t="s">
        <v>7584</v>
      </c>
      <c r="D227" s="301" t="s">
        <v>7585</v>
      </c>
      <c r="E227" s="301" t="s">
        <v>7482</v>
      </c>
      <c r="F227" s="301" t="s">
        <v>7586</v>
      </c>
      <c r="G227" s="301" t="s">
        <v>7587</v>
      </c>
      <c r="H227" s="301" t="s">
        <v>7588</v>
      </c>
      <c r="I227" s="301" t="s">
        <v>7589</v>
      </c>
      <c r="J227" s="301" t="s">
        <v>7590</v>
      </c>
      <c r="K227" s="302" t="s">
        <v>5742</v>
      </c>
      <c r="L227" s="301" t="s">
        <v>7591</v>
      </c>
      <c r="M227" s="301"/>
      <c r="N227" s="301"/>
      <c r="O227" s="301"/>
      <c r="P227" s="301"/>
      <c r="Q227" s="301"/>
      <c r="R227" s="301"/>
      <c r="S227" s="303" t="s">
        <v>5558</v>
      </c>
      <c r="T227" s="301"/>
      <c r="U227" s="301"/>
      <c r="V227" s="301"/>
      <c r="W227" s="301"/>
      <c r="X227" s="301"/>
      <c r="Y227" s="301"/>
      <c r="Z227" s="301"/>
      <c r="AA227" s="301"/>
      <c r="AB227" s="301"/>
      <c r="AC227" s="301"/>
      <c r="AD227" s="301"/>
    </row>
    <row r="228" spans="1:30" s="154" customFormat="1" ht="17.25" customHeight="1">
      <c r="A228" s="301" t="s">
        <v>5489</v>
      </c>
      <c r="B228" s="222" t="s">
        <v>7429</v>
      </c>
      <c r="C228" s="301" t="s">
        <v>7592</v>
      </c>
      <c r="D228" s="301" t="s">
        <v>7593</v>
      </c>
      <c r="E228" s="301" t="s">
        <v>7594</v>
      </c>
      <c r="F228" s="301" t="s">
        <v>7595</v>
      </c>
      <c r="G228" s="301" t="s">
        <v>7596</v>
      </c>
      <c r="H228" s="301" t="s">
        <v>7597</v>
      </c>
      <c r="I228" s="301" t="s">
        <v>7598</v>
      </c>
      <c r="J228" s="301" t="s">
        <v>7599</v>
      </c>
      <c r="K228" s="302" t="s">
        <v>2746</v>
      </c>
      <c r="L228" s="301" t="s">
        <v>3927</v>
      </c>
      <c r="M228" s="301"/>
      <c r="N228" s="301"/>
      <c r="O228" s="301"/>
      <c r="P228" s="301"/>
      <c r="Q228" s="301"/>
      <c r="R228" s="301" t="s">
        <v>238</v>
      </c>
      <c r="S228" s="303" t="s">
        <v>7600</v>
      </c>
      <c r="T228" s="301"/>
      <c r="U228" s="301"/>
      <c r="V228" s="301"/>
      <c r="W228" s="301"/>
      <c r="X228" s="301"/>
      <c r="Y228" s="301"/>
      <c r="Z228" s="301"/>
      <c r="AA228" s="301"/>
      <c r="AB228" s="301"/>
      <c r="AC228" s="301"/>
      <c r="AD228" s="301"/>
    </row>
    <row r="229" spans="1:30" s="154" customFormat="1" ht="17.25" customHeight="1">
      <c r="A229" s="301" t="s">
        <v>5489</v>
      </c>
      <c r="B229" s="222" t="s">
        <v>7429</v>
      </c>
      <c r="C229" s="301" t="s">
        <v>7601</v>
      </c>
      <c r="D229" s="301" t="s">
        <v>7602</v>
      </c>
      <c r="E229" s="301" t="s">
        <v>7603</v>
      </c>
      <c r="F229" s="301" t="s">
        <v>7604</v>
      </c>
      <c r="G229" s="301" t="s">
        <v>7605</v>
      </c>
      <c r="H229" s="301" t="s">
        <v>7606</v>
      </c>
      <c r="I229" s="301" t="s">
        <v>7607</v>
      </c>
      <c r="J229" s="301" t="s">
        <v>7608</v>
      </c>
      <c r="K229" s="302" t="s">
        <v>7609</v>
      </c>
      <c r="L229" s="301"/>
      <c r="M229" s="301"/>
      <c r="N229" s="301"/>
      <c r="O229" s="301"/>
      <c r="P229" s="301"/>
      <c r="Q229" s="301"/>
      <c r="R229" s="301"/>
      <c r="S229" s="303" t="s">
        <v>5558</v>
      </c>
      <c r="T229" s="301"/>
      <c r="U229" s="301"/>
      <c r="V229" s="301"/>
      <c r="W229" s="301"/>
      <c r="X229" s="301"/>
      <c r="Y229" s="301"/>
      <c r="Z229" s="301"/>
      <c r="AA229" s="301"/>
      <c r="AB229" s="301"/>
      <c r="AC229" s="301"/>
      <c r="AD229" s="301"/>
    </row>
    <row r="230" spans="1:30" s="154" customFormat="1" ht="17.25" customHeight="1">
      <c r="A230" s="301" t="s">
        <v>5489</v>
      </c>
      <c r="B230" s="222" t="s">
        <v>7429</v>
      </c>
      <c r="C230" s="301" t="s">
        <v>7610</v>
      </c>
      <c r="D230" s="301" t="s">
        <v>7611</v>
      </c>
      <c r="E230" s="301" t="s">
        <v>7612</v>
      </c>
      <c r="F230" s="301" t="s">
        <v>7613</v>
      </c>
      <c r="G230" s="301" t="s">
        <v>7614</v>
      </c>
      <c r="H230" s="301" t="s">
        <v>7615</v>
      </c>
      <c r="I230" s="301" t="s">
        <v>7616</v>
      </c>
      <c r="J230" s="301" t="s">
        <v>7617</v>
      </c>
      <c r="K230" s="302" t="s">
        <v>2746</v>
      </c>
      <c r="L230" s="301" t="s">
        <v>7618</v>
      </c>
      <c r="M230" s="301"/>
      <c r="N230" s="301"/>
      <c r="O230" s="301"/>
      <c r="P230" s="301"/>
      <c r="Q230" s="301"/>
      <c r="R230" s="301"/>
      <c r="S230" s="303" t="s">
        <v>5533</v>
      </c>
      <c r="T230" s="301"/>
      <c r="U230" s="301"/>
      <c r="V230" s="301"/>
      <c r="W230" s="301"/>
      <c r="X230" s="301"/>
      <c r="Y230" s="301"/>
      <c r="Z230" s="301"/>
      <c r="AA230" s="301"/>
      <c r="AB230" s="301"/>
      <c r="AC230" s="301"/>
      <c r="AD230" s="301"/>
    </row>
    <row r="231" spans="1:30" s="154" customFormat="1" ht="42.75">
      <c r="A231" s="301" t="s">
        <v>5489</v>
      </c>
      <c r="B231" s="222" t="s">
        <v>7429</v>
      </c>
      <c r="C231" s="301" t="s">
        <v>7619</v>
      </c>
      <c r="D231" s="301" t="s">
        <v>7620</v>
      </c>
      <c r="E231" s="301" t="s">
        <v>7621</v>
      </c>
      <c r="F231" s="301" t="s">
        <v>7622</v>
      </c>
      <c r="G231" s="301" t="s">
        <v>7623</v>
      </c>
      <c r="H231" s="301" t="s">
        <v>7624</v>
      </c>
      <c r="I231" s="301" t="s">
        <v>7625</v>
      </c>
      <c r="J231" s="301" t="s">
        <v>7626</v>
      </c>
      <c r="K231" s="302" t="s">
        <v>7627</v>
      </c>
      <c r="L231" s="301" t="s">
        <v>6217</v>
      </c>
      <c r="M231" s="301"/>
      <c r="N231" s="301"/>
      <c r="O231" s="301"/>
      <c r="P231" s="301"/>
      <c r="Q231" s="301"/>
      <c r="R231" s="301" t="s">
        <v>238</v>
      </c>
      <c r="S231" s="303" t="s">
        <v>2475</v>
      </c>
      <c r="T231" s="301"/>
      <c r="U231" s="301" t="s">
        <v>96</v>
      </c>
      <c r="V231" s="301" t="s">
        <v>7628</v>
      </c>
      <c r="W231" s="301"/>
      <c r="X231" s="301"/>
      <c r="Y231" s="301"/>
      <c r="Z231" s="301"/>
      <c r="AA231" s="301"/>
      <c r="AB231" s="301"/>
      <c r="AC231" s="301"/>
      <c r="AD231" s="301"/>
    </row>
    <row r="232" spans="1:30" s="154" customFormat="1" ht="17.25" customHeight="1">
      <c r="A232" s="301" t="s">
        <v>5489</v>
      </c>
      <c r="B232" s="222" t="s">
        <v>7429</v>
      </c>
      <c r="C232" s="301" t="s">
        <v>7629</v>
      </c>
      <c r="D232" s="301" t="s">
        <v>7630</v>
      </c>
      <c r="E232" s="301" t="s">
        <v>7631</v>
      </c>
      <c r="F232" s="301" t="s">
        <v>7632</v>
      </c>
      <c r="G232" s="301" t="s">
        <v>7633</v>
      </c>
      <c r="H232" s="301" t="s">
        <v>7634</v>
      </c>
      <c r="I232" s="301" t="s">
        <v>7635</v>
      </c>
      <c r="J232" s="301" t="s">
        <v>7636</v>
      </c>
      <c r="K232" s="302" t="s">
        <v>7637</v>
      </c>
      <c r="L232" s="301"/>
      <c r="M232" s="301"/>
      <c r="N232" s="301"/>
      <c r="O232" s="301"/>
      <c r="P232" s="301"/>
      <c r="Q232" s="301"/>
      <c r="R232" s="301"/>
      <c r="S232" s="303" t="s">
        <v>5558</v>
      </c>
      <c r="T232" s="301"/>
      <c r="U232" s="301"/>
      <c r="V232" s="301"/>
      <c r="W232" s="301"/>
      <c r="X232" s="301"/>
      <c r="Y232" s="301"/>
      <c r="Z232" s="301"/>
      <c r="AA232" s="301"/>
      <c r="AB232" s="301"/>
      <c r="AC232" s="301"/>
      <c r="AD232" s="301"/>
    </row>
    <row r="233" spans="1:30" s="154" customFormat="1" ht="17.25" customHeight="1">
      <c r="A233" s="301" t="s">
        <v>5489</v>
      </c>
      <c r="B233" s="222" t="s">
        <v>7429</v>
      </c>
      <c r="C233" s="301" t="s">
        <v>7638</v>
      </c>
      <c r="D233" s="301" t="s">
        <v>7639</v>
      </c>
      <c r="E233" s="301" t="s">
        <v>7640</v>
      </c>
      <c r="F233" s="301" t="s">
        <v>7641</v>
      </c>
      <c r="G233" s="301" t="s">
        <v>7642</v>
      </c>
      <c r="H233" s="301" t="s">
        <v>7643</v>
      </c>
      <c r="I233" s="301" t="s">
        <v>7644</v>
      </c>
      <c r="J233" s="301" t="s">
        <v>7645</v>
      </c>
      <c r="K233" s="302" t="s">
        <v>5593</v>
      </c>
      <c r="L233" s="301" t="s">
        <v>7646</v>
      </c>
      <c r="M233" s="301"/>
      <c r="N233" s="301"/>
      <c r="O233" s="301"/>
      <c r="P233" s="301"/>
      <c r="Q233" s="301"/>
      <c r="R233" s="301" t="s">
        <v>238</v>
      </c>
      <c r="S233" s="303" t="s">
        <v>7647</v>
      </c>
      <c r="T233" s="301"/>
      <c r="U233" s="301"/>
      <c r="V233" s="301"/>
      <c r="W233" s="301"/>
      <c r="X233" s="301"/>
      <c r="Y233" s="301"/>
      <c r="Z233" s="301"/>
      <c r="AA233" s="301"/>
      <c r="AB233" s="301"/>
      <c r="AC233" s="301"/>
      <c r="AD233" s="301"/>
    </row>
    <row r="234" spans="1:30" s="154" customFormat="1" ht="17.25" customHeight="1">
      <c r="A234" s="301" t="s">
        <v>5489</v>
      </c>
      <c r="B234" s="222" t="s">
        <v>7429</v>
      </c>
      <c r="C234" s="301" t="s">
        <v>7648</v>
      </c>
      <c r="D234" s="301" t="s">
        <v>7649</v>
      </c>
      <c r="E234" s="301" t="s">
        <v>7650</v>
      </c>
      <c r="F234" s="301" t="s">
        <v>7651</v>
      </c>
      <c r="G234" s="301" t="s">
        <v>7652</v>
      </c>
      <c r="H234" s="301" t="s">
        <v>7653</v>
      </c>
      <c r="I234" s="301" t="s">
        <v>7654</v>
      </c>
      <c r="J234" s="301" t="s">
        <v>7655</v>
      </c>
      <c r="K234" s="302" t="s">
        <v>7656</v>
      </c>
      <c r="L234" s="301" t="s">
        <v>7657</v>
      </c>
      <c r="M234" s="301"/>
      <c r="N234" s="301"/>
      <c r="O234" s="301"/>
      <c r="P234" s="301"/>
      <c r="Q234" s="301"/>
      <c r="R234" s="301" t="s">
        <v>223</v>
      </c>
      <c r="S234" s="303" t="s">
        <v>1241</v>
      </c>
      <c r="T234" s="301"/>
      <c r="U234" s="301"/>
      <c r="V234" s="301"/>
      <c r="W234" s="301"/>
      <c r="X234" s="301"/>
      <c r="Y234" s="301"/>
      <c r="Z234" s="301"/>
      <c r="AA234" s="301"/>
      <c r="AB234" s="301"/>
      <c r="AC234" s="301"/>
      <c r="AD234" s="301"/>
    </row>
    <row r="235" spans="1:30" s="154" customFormat="1" ht="17.25" customHeight="1">
      <c r="A235" s="301" t="s">
        <v>5489</v>
      </c>
      <c r="B235" s="222" t="s">
        <v>7429</v>
      </c>
      <c r="C235" s="301" t="s">
        <v>7658</v>
      </c>
      <c r="D235" s="301" t="s">
        <v>7659</v>
      </c>
      <c r="E235" s="301" t="s">
        <v>7660</v>
      </c>
      <c r="F235" s="301" t="s">
        <v>7661</v>
      </c>
      <c r="G235" s="301" t="s">
        <v>7662</v>
      </c>
      <c r="H235" s="301" t="s">
        <v>7663</v>
      </c>
      <c r="I235" s="301" t="s">
        <v>7664</v>
      </c>
      <c r="J235" s="301" t="s">
        <v>7665</v>
      </c>
      <c r="K235" s="302" t="s">
        <v>7666</v>
      </c>
      <c r="L235" s="301" t="s">
        <v>422</v>
      </c>
      <c r="M235" s="301"/>
      <c r="N235" s="301"/>
      <c r="O235" s="301"/>
      <c r="P235" s="301"/>
      <c r="Q235" s="301"/>
      <c r="R235" s="301" t="s">
        <v>238</v>
      </c>
      <c r="S235" s="303" t="s">
        <v>473</v>
      </c>
      <c r="T235" s="301"/>
      <c r="U235" s="301" t="s">
        <v>96</v>
      </c>
      <c r="V235" s="301" t="s">
        <v>7667</v>
      </c>
      <c r="W235" s="301"/>
      <c r="X235" s="301"/>
      <c r="Y235" s="301"/>
      <c r="Z235" s="301"/>
      <c r="AA235" s="301"/>
      <c r="AB235" s="301"/>
      <c r="AC235" s="301" t="s">
        <v>3</v>
      </c>
      <c r="AD235" s="301"/>
    </row>
    <row r="236" spans="1:30" s="154" customFormat="1" ht="17.25" customHeight="1">
      <c r="A236" s="301" t="s">
        <v>5489</v>
      </c>
      <c r="B236" s="222" t="s">
        <v>7429</v>
      </c>
      <c r="C236" s="301" t="s">
        <v>7668</v>
      </c>
      <c r="D236" s="301" t="s">
        <v>7669</v>
      </c>
      <c r="E236" s="301" t="s">
        <v>7670</v>
      </c>
      <c r="F236" s="301" t="s">
        <v>7671</v>
      </c>
      <c r="G236" s="301" t="s">
        <v>7672</v>
      </c>
      <c r="H236" s="301" t="s">
        <v>7673</v>
      </c>
      <c r="I236" s="301" t="s">
        <v>7674</v>
      </c>
      <c r="J236" s="301" t="s">
        <v>7675</v>
      </c>
      <c r="K236" s="302" t="s">
        <v>6725</v>
      </c>
      <c r="L236" s="301"/>
      <c r="M236" s="301"/>
      <c r="N236" s="301"/>
      <c r="O236" s="301"/>
      <c r="P236" s="301"/>
      <c r="Q236" s="301"/>
      <c r="R236" s="301"/>
      <c r="S236" s="303" t="s">
        <v>5558</v>
      </c>
      <c r="T236" s="301"/>
      <c r="U236" s="301"/>
      <c r="V236" s="301"/>
      <c r="W236" s="301"/>
      <c r="X236" s="301"/>
      <c r="Y236" s="301"/>
      <c r="Z236" s="301"/>
      <c r="AA236" s="301"/>
      <c r="AB236" s="301"/>
      <c r="AC236" s="301"/>
      <c r="AD236" s="301"/>
    </row>
    <row r="237" spans="1:30" s="154" customFormat="1" ht="17.25" customHeight="1">
      <c r="A237" s="301" t="s">
        <v>5489</v>
      </c>
      <c r="B237" s="222" t="s">
        <v>7429</v>
      </c>
      <c r="C237" s="301" t="s">
        <v>7676</v>
      </c>
      <c r="D237" s="301" t="s">
        <v>7677</v>
      </c>
      <c r="E237" s="301" t="s">
        <v>7678</v>
      </c>
      <c r="F237" s="301" t="s">
        <v>7679</v>
      </c>
      <c r="G237" s="301" t="s">
        <v>7680</v>
      </c>
      <c r="H237" s="301" t="s">
        <v>7681</v>
      </c>
      <c r="I237" s="301" t="s">
        <v>7682</v>
      </c>
      <c r="J237" s="301" t="s">
        <v>7683</v>
      </c>
      <c r="K237" s="302" t="s">
        <v>2746</v>
      </c>
      <c r="L237" s="301" t="s">
        <v>7684</v>
      </c>
      <c r="M237" s="301"/>
      <c r="N237" s="301"/>
      <c r="O237" s="301"/>
      <c r="P237" s="301"/>
      <c r="Q237" s="301"/>
      <c r="R237" s="301" t="s">
        <v>238</v>
      </c>
      <c r="S237" s="301" t="s">
        <v>5498</v>
      </c>
      <c r="T237" s="301"/>
      <c r="U237" s="301"/>
      <c r="V237" s="301"/>
      <c r="W237" s="301"/>
      <c r="X237" s="301"/>
      <c r="Y237" s="301"/>
      <c r="Z237" s="301"/>
      <c r="AA237" s="301"/>
      <c r="AB237" s="301"/>
      <c r="AC237" s="301"/>
      <c r="AD237" s="301"/>
    </row>
    <row r="238" spans="1:30" s="154" customFormat="1" ht="327.75">
      <c r="A238" s="301" t="s">
        <v>5489</v>
      </c>
      <c r="B238" s="222" t="s">
        <v>7429</v>
      </c>
      <c r="C238" s="301" t="s">
        <v>7685</v>
      </c>
      <c r="D238" s="301" t="s">
        <v>7686</v>
      </c>
      <c r="E238" s="301" t="s">
        <v>7687</v>
      </c>
      <c r="F238" s="301" t="s">
        <v>7688</v>
      </c>
      <c r="G238" s="301" t="s">
        <v>7689</v>
      </c>
      <c r="H238" s="301" t="s">
        <v>7690</v>
      </c>
      <c r="I238" s="301" t="s">
        <v>7691</v>
      </c>
      <c r="J238" s="301" t="s">
        <v>7692</v>
      </c>
      <c r="K238" s="302" t="s">
        <v>7693</v>
      </c>
      <c r="L238" s="302" t="s">
        <v>6033</v>
      </c>
      <c r="M238" s="302" t="s">
        <v>7694</v>
      </c>
      <c r="N238" s="301" t="s">
        <v>95</v>
      </c>
      <c r="O238" s="301" t="s">
        <v>95</v>
      </c>
      <c r="P238" s="301" t="s">
        <v>95</v>
      </c>
      <c r="Q238" s="301"/>
      <c r="R238" s="301" t="s">
        <v>97</v>
      </c>
      <c r="S238" s="301" t="s">
        <v>98</v>
      </c>
      <c r="T238" s="301" t="s">
        <v>1131</v>
      </c>
      <c r="U238" s="301" t="s">
        <v>95</v>
      </c>
      <c r="V238" s="302" t="s">
        <v>7695</v>
      </c>
      <c r="W238" s="301" t="s">
        <v>95</v>
      </c>
      <c r="X238" s="302" t="s">
        <v>7696</v>
      </c>
      <c r="Y238" s="301" t="s">
        <v>95</v>
      </c>
      <c r="Z238" s="302" t="s">
        <v>7695</v>
      </c>
      <c r="AA238" s="301" t="s">
        <v>95</v>
      </c>
      <c r="AB238" s="302" t="s">
        <v>7697</v>
      </c>
      <c r="AC238" s="301" t="s">
        <v>95</v>
      </c>
      <c r="AD238" s="302" t="s">
        <v>7698</v>
      </c>
    </row>
    <row r="239" spans="1:30" s="154" customFormat="1" ht="242.25">
      <c r="A239" s="301" t="s">
        <v>5489</v>
      </c>
      <c r="B239" s="222" t="s">
        <v>7429</v>
      </c>
      <c r="C239" s="301" t="s">
        <v>7699</v>
      </c>
      <c r="D239" s="301" t="s">
        <v>7700</v>
      </c>
      <c r="E239" s="301" t="s">
        <v>7701</v>
      </c>
      <c r="F239" s="301" t="s">
        <v>7702</v>
      </c>
      <c r="G239" s="301" t="s">
        <v>7703</v>
      </c>
      <c r="H239" s="301" t="s">
        <v>7704</v>
      </c>
      <c r="I239" s="301" t="s">
        <v>7705</v>
      </c>
      <c r="J239" s="301" t="s">
        <v>7706</v>
      </c>
      <c r="K239" s="302" t="s">
        <v>7707</v>
      </c>
      <c r="L239" s="302" t="s">
        <v>2894</v>
      </c>
      <c r="M239" s="302" t="s">
        <v>7708</v>
      </c>
      <c r="N239" s="301" t="s">
        <v>95</v>
      </c>
      <c r="O239" s="301"/>
      <c r="P239" s="301"/>
      <c r="Q239" s="301"/>
      <c r="R239" s="301" t="s">
        <v>223</v>
      </c>
      <c r="S239" s="301" t="s">
        <v>1026</v>
      </c>
      <c r="T239" s="301"/>
      <c r="U239" s="301"/>
      <c r="V239" s="301"/>
      <c r="W239" s="301"/>
      <c r="X239" s="301"/>
      <c r="Y239" s="301"/>
      <c r="Z239" s="301"/>
      <c r="AA239" s="301"/>
      <c r="AB239" s="301"/>
      <c r="AC239" s="301" t="s">
        <v>3</v>
      </c>
      <c r="AD239" s="302" t="s">
        <v>7709</v>
      </c>
    </row>
    <row r="240" spans="1:30" s="154" customFormat="1" ht="17.25" customHeight="1">
      <c r="A240" s="301" t="s">
        <v>5489</v>
      </c>
      <c r="B240" s="222" t="s">
        <v>7429</v>
      </c>
      <c r="C240" s="301" t="s">
        <v>7710</v>
      </c>
      <c r="D240" s="301" t="s">
        <v>7711</v>
      </c>
      <c r="E240" s="301" t="s">
        <v>7712</v>
      </c>
      <c r="F240" s="301" t="s">
        <v>7713</v>
      </c>
      <c r="G240" s="301" t="s">
        <v>7714</v>
      </c>
      <c r="H240" s="301" t="s">
        <v>7715</v>
      </c>
      <c r="I240" s="301" t="s">
        <v>7716</v>
      </c>
      <c r="J240" s="301" t="s">
        <v>7717</v>
      </c>
      <c r="K240" s="302" t="s">
        <v>5779</v>
      </c>
      <c r="L240" s="301"/>
      <c r="M240" s="301"/>
      <c r="N240" s="301"/>
      <c r="O240" s="301"/>
      <c r="P240" s="301"/>
      <c r="Q240" s="301"/>
      <c r="R240" s="301"/>
      <c r="S240" s="303" t="s">
        <v>5558</v>
      </c>
      <c r="T240" s="301"/>
      <c r="U240" s="301"/>
      <c r="V240" s="301"/>
      <c r="W240" s="301"/>
      <c r="X240" s="301"/>
      <c r="Y240" s="301"/>
      <c r="Z240" s="301"/>
      <c r="AA240" s="301"/>
      <c r="AB240" s="301"/>
      <c r="AC240" s="301"/>
      <c r="AD240" s="301"/>
    </row>
    <row r="241" spans="1:30" s="154" customFormat="1" ht="69.75" customHeight="1">
      <c r="A241" s="301" t="s">
        <v>5489</v>
      </c>
      <c r="B241" s="222" t="s">
        <v>7429</v>
      </c>
      <c r="C241" s="301" t="s">
        <v>7718</v>
      </c>
      <c r="D241" s="301" t="s">
        <v>7719</v>
      </c>
      <c r="E241" s="301" t="s">
        <v>7720</v>
      </c>
      <c r="F241" s="301" t="s">
        <v>7721</v>
      </c>
      <c r="G241" s="301" t="s">
        <v>7722</v>
      </c>
      <c r="H241" s="301" t="s">
        <v>7723</v>
      </c>
      <c r="I241" s="301" t="s">
        <v>2461</v>
      </c>
      <c r="J241" s="301" t="s">
        <v>7724</v>
      </c>
      <c r="K241" s="302" t="s">
        <v>7725</v>
      </c>
      <c r="L241" s="302" t="s">
        <v>422</v>
      </c>
      <c r="M241" s="301"/>
      <c r="N241" s="301" t="s">
        <v>95</v>
      </c>
      <c r="O241" s="301"/>
      <c r="P241" s="301"/>
      <c r="Q241" s="301"/>
      <c r="R241" s="301"/>
      <c r="S241" s="303" t="s">
        <v>7123</v>
      </c>
      <c r="T241" s="301"/>
      <c r="U241" s="301"/>
      <c r="V241" s="301"/>
      <c r="W241" s="301"/>
      <c r="X241" s="301"/>
      <c r="Y241" s="301"/>
      <c r="Z241" s="301"/>
      <c r="AA241" s="301"/>
      <c r="AB241" s="301"/>
      <c r="AC241" s="301"/>
      <c r="AD241" s="301"/>
    </row>
    <row r="242" spans="1:30" s="154" customFormat="1" ht="17.25" customHeight="1">
      <c r="A242" s="301" t="s">
        <v>5489</v>
      </c>
      <c r="B242" s="222" t="s">
        <v>7429</v>
      </c>
      <c r="C242" s="301" t="s">
        <v>7726</v>
      </c>
      <c r="D242" s="301" t="s">
        <v>7727</v>
      </c>
      <c r="E242" s="301" t="s">
        <v>7728</v>
      </c>
      <c r="F242" s="301" t="s">
        <v>7729</v>
      </c>
      <c r="G242" s="301" t="s">
        <v>7730</v>
      </c>
      <c r="H242" s="301" t="s">
        <v>7731</v>
      </c>
      <c r="I242" s="301" t="s">
        <v>7732</v>
      </c>
      <c r="J242" s="301" t="s">
        <v>7733</v>
      </c>
      <c r="K242" s="302" t="s">
        <v>5824</v>
      </c>
      <c r="L242" s="301" t="s">
        <v>422</v>
      </c>
      <c r="M242" s="301"/>
      <c r="N242" s="301"/>
      <c r="O242" s="301"/>
      <c r="P242" s="301"/>
      <c r="Q242" s="301"/>
      <c r="R242" s="301"/>
      <c r="S242" s="303" t="s">
        <v>5558</v>
      </c>
      <c r="T242" s="301"/>
      <c r="U242" s="301"/>
      <c r="V242" s="301"/>
      <c r="W242" s="301"/>
      <c r="X242" s="301"/>
      <c r="Y242" s="301"/>
      <c r="Z242" s="301"/>
      <c r="AA242" s="301"/>
      <c r="AB242" s="301"/>
      <c r="AC242" s="301"/>
      <c r="AD242" s="301"/>
    </row>
    <row r="243" spans="1:30" s="154" customFormat="1" ht="63.75" customHeight="1">
      <c r="A243" s="301" t="s">
        <v>5489</v>
      </c>
      <c r="B243" s="222" t="s">
        <v>7429</v>
      </c>
      <c r="C243" s="301" t="s">
        <v>7734</v>
      </c>
      <c r="D243" s="301" t="s">
        <v>7735</v>
      </c>
      <c r="E243" s="301" t="s">
        <v>7736</v>
      </c>
      <c r="F243" s="301" t="s">
        <v>7737</v>
      </c>
      <c r="G243" s="301" t="s">
        <v>7738</v>
      </c>
      <c r="H243" s="301" t="s">
        <v>7739</v>
      </c>
      <c r="I243" s="301" t="s">
        <v>7740</v>
      </c>
      <c r="J243" s="301"/>
      <c r="K243" s="302" t="s">
        <v>7741</v>
      </c>
      <c r="L243" s="307" t="s">
        <v>7742</v>
      </c>
      <c r="M243" s="307" t="s">
        <v>7743</v>
      </c>
      <c r="N243" s="301"/>
      <c r="O243" s="301"/>
      <c r="P243" s="304"/>
      <c r="Q243" s="301"/>
      <c r="R243" s="301" t="s">
        <v>223</v>
      </c>
      <c r="S243" s="303" t="s">
        <v>1432</v>
      </c>
      <c r="T243" s="301"/>
      <c r="U243" s="301"/>
      <c r="V243" s="301"/>
      <c r="W243" s="301"/>
      <c r="X243" s="301"/>
      <c r="Y243" s="301"/>
      <c r="Z243" s="301"/>
      <c r="AA243" s="301"/>
      <c r="AB243" s="301"/>
      <c r="AC243" s="301"/>
      <c r="AD243" s="301"/>
    </row>
    <row r="244" spans="1:30" s="154" customFormat="1" ht="17.25" customHeight="1">
      <c r="A244" s="301" t="s">
        <v>5489</v>
      </c>
      <c r="B244" s="222" t="s">
        <v>7429</v>
      </c>
      <c r="C244" s="301" t="s">
        <v>7744</v>
      </c>
      <c r="D244" s="301" t="s">
        <v>7745</v>
      </c>
      <c r="E244" s="301" t="s">
        <v>7746</v>
      </c>
      <c r="F244" s="301" t="s">
        <v>7747</v>
      </c>
      <c r="G244" s="301" t="s">
        <v>7748</v>
      </c>
      <c r="H244" s="301" t="s">
        <v>7749</v>
      </c>
      <c r="I244" s="301" t="s">
        <v>7750</v>
      </c>
      <c r="J244" s="301"/>
      <c r="K244" s="302" t="s">
        <v>7751</v>
      </c>
      <c r="L244" s="301"/>
      <c r="M244" s="301"/>
      <c r="N244" s="301"/>
      <c r="O244" s="301"/>
      <c r="P244" s="301"/>
      <c r="Q244" s="301"/>
      <c r="R244" s="301"/>
      <c r="S244" s="303" t="s">
        <v>5558</v>
      </c>
      <c r="T244" s="301"/>
      <c r="U244" s="301"/>
      <c r="V244" s="301"/>
      <c r="W244" s="301"/>
      <c r="X244" s="301"/>
      <c r="Y244" s="301"/>
      <c r="Z244" s="301"/>
      <c r="AA244" s="301"/>
      <c r="AB244" s="301"/>
      <c r="AC244" s="301"/>
      <c r="AD244" s="301"/>
    </row>
    <row r="245" spans="1:30" s="154" customFormat="1" ht="17.25" customHeight="1">
      <c r="A245" s="301" t="s">
        <v>5489</v>
      </c>
      <c r="B245" s="222" t="s">
        <v>7429</v>
      </c>
      <c r="C245" s="301" t="s">
        <v>7752</v>
      </c>
      <c r="D245" s="301" t="s">
        <v>7753</v>
      </c>
      <c r="E245" s="301" t="s">
        <v>7754</v>
      </c>
      <c r="F245" s="301" t="s">
        <v>7755</v>
      </c>
      <c r="G245" s="301" t="s">
        <v>7756</v>
      </c>
      <c r="H245" s="301" t="s">
        <v>7757</v>
      </c>
      <c r="I245" s="301" t="s">
        <v>7758</v>
      </c>
      <c r="J245" s="301" t="s">
        <v>7759</v>
      </c>
      <c r="K245" s="302" t="s">
        <v>6014</v>
      </c>
      <c r="L245" s="301" t="s">
        <v>422</v>
      </c>
      <c r="M245" s="301"/>
      <c r="N245" s="301"/>
      <c r="O245" s="301"/>
      <c r="P245" s="301"/>
      <c r="Q245" s="301"/>
      <c r="R245" s="301"/>
      <c r="S245" s="303" t="s">
        <v>5558</v>
      </c>
      <c r="T245" s="301"/>
      <c r="U245" s="301"/>
      <c r="V245" s="301"/>
      <c r="W245" s="301"/>
      <c r="X245" s="301"/>
      <c r="Y245" s="301"/>
      <c r="Z245" s="301"/>
      <c r="AA245" s="301"/>
      <c r="AB245" s="301"/>
      <c r="AC245" s="301"/>
      <c r="AD245" s="301"/>
    </row>
    <row r="246" spans="1:30" s="154" customFormat="1" ht="78" customHeight="1">
      <c r="A246" s="301" t="s">
        <v>5489</v>
      </c>
      <c r="B246" s="222" t="s">
        <v>7429</v>
      </c>
      <c r="C246" s="301" t="s">
        <v>7760</v>
      </c>
      <c r="D246" s="301" t="s">
        <v>7761</v>
      </c>
      <c r="E246" s="301" t="s">
        <v>7762</v>
      </c>
      <c r="F246" s="301" t="s">
        <v>7763</v>
      </c>
      <c r="G246" s="301" t="s">
        <v>7764</v>
      </c>
      <c r="H246" s="301" t="s">
        <v>7765</v>
      </c>
      <c r="I246" s="301" t="s">
        <v>2461</v>
      </c>
      <c r="J246" s="301" t="s">
        <v>7766</v>
      </c>
      <c r="K246" s="302" t="s">
        <v>7767</v>
      </c>
      <c r="L246" s="302" t="s">
        <v>422</v>
      </c>
      <c r="M246" s="305" t="s">
        <v>7768</v>
      </c>
      <c r="N246" s="301" t="s">
        <v>95</v>
      </c>
      <c r="O246" s="301" t="s">
        <v>3</v>
      </c>
      <c r="P246" s="301"/>
      <c r="Q246" s="301"/>
      <c r="R246" s="301"/>
      <c r="S246" s="303" t="s">
        <v>7769</v>
      </c>
      <c r="T246" s="301" t="s">
        <v>1031</v>
      </c>
      <c r="U246" s="301"/>
      <c r="V246" s="301"/>
      <c r="W246" s="301"/>
      <c r="X246" s="301"/>
      <c r="Y246" s="301" t="s">
        <v>3</v>
      </c>
      <c r="Z246" s="302" t="s">
        <v>7770</v>
      </c>
      <c r="AA246" s="155" t="s">
        <v>7771</v>
      </c>
      <c r="AB246" s="305" t="s">
        <v>7772</v>
      </c>
      <c r="AC246" s="301" t="s">
        <v>3</v>
      </c>
      <c r="AD246" s="302" t="s">
        <v>7773</v>
      </c>
    </row>
    <row r="247" spans="1:30" s="154" customFormat="1" ht="57.75" customHeight="1">
      <c r="A247" s="301" t="s">
        <v>5489</v>
      </c>
      <c r="B247" s="222" t="s">
        <v>7429</v>
      </c>
      <c r="C247" s="301" t="s">
        <v>7774</v>
      </c>
      <c r="D247" s="301" t="s">
        <v>7775</v>
      </c>
      <c r="E247" s="301" t="s">
        <v>7728</v>
      </c>
      <c r="F247" s="301" t="s">
        <v>7776</v>
      </c>
      <c r="G247" s="301" t="s">
        <v>7777</v>
      </c>
      <c r="H247" s="301" t="s">
        <v>7778</v>
      </c>
      <c r="I247" s="301" t="s">
        <v>7779</v>
      </c>
      <c r="J247" s="301" t="s">
        <v>7780</v>
      </c>
      <c r="K247" s="302" t="s">
        <v>7781</v>
      </c>
      <c r="L247" s="302" t="s">
        <v>7782</v>
      </c>
      <c r="M247" s="302" t="s">
        <v>7783</v>
      </c>
      <c r="N247" s="301"/>
      <c r="O247" s="301"/>
      <c r="P247" s="301"/>
      <c r="Q247" s="301"/>
      <c r="R247" s="301" t="s">
        <v>223</v>
      </c>
      <c r="S247" s="303" t="s">
        <v>2360</v>
      </c>
      <c r="T247" s="301"/>
      <c r="U247" s="301"/>
      <c r="V247" s="301"/>
      <c r="W247" s="301"/>
      <c r="X247" s="301"/>
      <c r="Y247" s="301"/>
      <c r="Z247" s="301"/>
      <c r="AA247" s="301"/>
      <c r="AB247" s="301"/>
      <c r="AC247" s="301"/>
      <c r="AD247" s="301"/>
    </row>
    <row r="248" spans="1:30" s="154" customFormat="1" ht="17.25" customHeight="1">
      <c r="A248" s="301" t="s">
        <v>5489</v>
      </c>
      <c r="B248" s="222" t="s">
        <v>7429</v>
      </c>
      <c r="C248" s="301" t="s">
        <v>7784</v>
      </c>
      <c r="D248" s="301" t="s">
        <v>7785</v>
      </c>
      <c r="E248" s="301" t="s">
        <v>7786</v>
      </c>
      <c r="F248" s="301" t="s">
        <v>7787</v>
      </c>
      <c r="G248" s="301" t="s">
        <v>7788</v>
      </c>
      <c r="H248" s="301" t="s">
        <v>7789</v>
      </c>
      <c r="I248" s="301" t="s">
        <v>7790</v>
      </c>
      <c r="J248" s="301" t="s">
        <v>7791</v>
      </c>
      <c r="K248" s="302" t="s">
        <v>2746</v>
      </c>
      <c r="L248" s="301" t="s">
        <v>422</v>
      </c>
      <c r="M248" s="301"/>
      <c r="N248" s="301"/>
      <c r="O248" s="301"/>
      <c r="P248" s="301"/>
      <c r="Q248" s="301"/>
      <c r="R248" s="301"/>
      <c r="S248" s="303" t="s">
        <v>5533</v>
      </c>
      <c r="T248" s="301"/>
      <c r="U248" s="301"/>
      <c r="V248" s="301"/>
      <c r="W248" s="301"/>
      <c r="X248" s="301"/>
      <c r="Y248" s="301"/>
      <c r="Z248" s="301"/>
      <c r="AA248" s="301"/>
      <c r="AB248" s="301"/>
      <c r="AC248" s="301"/>
      <c r="AD248" s="301"/>
    </row>
    <row r="249" spans="1:30" s="154" customFormat="1" ht="17.25" customHeight="1">
      <c r="A249" s="301" t="s">
        <v>5489</v>
      </c>
      <c r="B249" s="222" t="s">
        <v>7429</v>
      </c>
      <c r="C249" s="301" t="s">
        <v>7792</v>
      </c>
      <c r="D249" s="301" t="s">
        <v>7793</v>
      </c>
      <c r="E249" s="301" t="s">
        <v>7736</v>
      </c>
      <c r="F249" s="301" t="s">
        <v>7794</v>
      </c>
      <c r="G249" s="301" t="s">
        <v>7795</v>
      </c>
      <c r="H249" s="301" t="s">
        <v>7796</v>
      </c>
      <c r="I249" s="301" t="s">
        <v>7797</v>
      </c>
      <c r="J249" s="301" t="s">
        <v>7798</v>
      </c>
      <c r="K249" s="302" t="s">
        <v>6023</v>
      </c>
      <c r="L249" s="301" t="s">
        <v>422</v>
      </c>
      <c r="M249" s="301"/>
      <c r="N249" s="301"/>
      <c r="O249" s="301"/>
      <c r="P249" s="301"/>
      <c r="Q249" s="301"/>
      <c r="R249" s="301"/>
      <c r="S249" s="303" t="s">
        <v>5558</v>
      </c>
      <c r="T249" s="301"/>
      <c r="U249" s="301"/>
      <c r="V249" s="301"/>
      <c r="W249" s="301"/>
      <c r="X249" s="301"/>
      <c r="Y249" s="301"/>
      <c r="Z249" s="301"/>
      <c r="AA249" s="301"/>
      <c r="AB249" s="301"/>
      <c r="AC249" s="301"/>
      <c r="AD249" s="301"/>
    </row>
    <row r="250" spans="1:30" s="154" customFormat="1" ht="44.25" customHeight="1">
      <c r="A250" s="301" t="s">
        <v>5489</v>
      </c>
      <c r="B250" s="222" t="s">
        <v>7429</v>
      </c>
      <c r="C250" s="301" t="s">
        <v>7799</v>
      </c>
      <c r="D250" s="301" t="s">
        <v>7800</v>
      </c>
      <c r="E250" s="301" t="s">
        <v>7801</v>
      </c>
      <c r="F250" s="301" t="s">
        <v>7802</v>
      </c>
      <c r="G250" s="301" t="s">
        <v>7803</v>
      </c>
      <c r="H250" s="301" t="s">
        <v>7804</v>
      </c>
      <c r="I250" s="301" t="s">
        <v>7805</v>
      </c>
      <c r="J250" s="301" t="s">
        <v>7806</v>
      </c>
      <c r="K250" s="302" t="s">
        <v>7807</v>
      </c>
      <c r="L250" s="301" t="s">
        <v>7808</v>
      </c>
      <c r="M250" s="301"/>
      <c r="N250" s="301"/>
      <c r="O250" s="301"/>
      <c r="P250" s="301"/>
      <c r="Q250" s="301"/>
      <c r="R250" s="301" t="s">
        <v>223</v>
      </c>
      <c r="S250" s="303" t="s">
        <v>7264</v>
      </c>
      <c r="T250" s="301"/>
      <c r="U250" s="301" t="s">
        <v>95</v>
      </c>
      <c r="V250" s="302" t="s">
        <v>7809</v>
      </c>
      <c r="W250" s="301" t="s">
        <v>95</v>
      </c>
      <c r="X250" s="302" t="s">
        <v>7809</v>
      </c>
      <c r="Y250" s="301" t="s">
        <v>95</v>
      </c>
      <c r="Z250" s="302" t="s">
        <v>7809</v>
      </c>
      <c r="AA250" s="301"/>
      <c r="AB250" s="301"/>
      <c r="AC250" s="301"/>
      <c r="AD250" s="301"/>
    </row>
    <row r="251" spans="1:30" s="154" customFormat="1" ht="17.25" customHeight="1">
      <c r="A251" s="301" t="s">
        <v>5489</v>
      </c>
      <c r="B251" s="222" t="s">
        <v>7429</v>
      </c>
      <c r="C251" s="301" t="s">
        <v>7810</v>
      </c>
      <c r="D251" s="301" t="s">
        <v>7811</v>
      </c>
      <c r="E251" s="301" t="s">
        <v>7812</v>
      </c>
      <c r="F251" s="301" t="s">
        <v>7813</v>
      </c>
      <c r="G251" s="301" t="s">
        <v>7814</v>
      </c>
      <c r="H251" s="301" t="s">
        <v>7815</v>
      </c>
      <c r="I251" s="301" t="s">
        <v>7816</v>
      </c>
      <c r="J251" s="301" t="s">
        <v>7817</v>
      </c>
      <c r="K251" s="302" t="s">
        <v>7818</v>
      </c>
      <c r="L251" s="301" t="s">
        <v>422</v>
      </c>
      <c r="M251" s="301"/>
      <c r="N251" s="301"/>
      <c r="O251" s="301"/>
      <c r="P251" s="301"/>
      <c r="Q251" s="301"/>
      <c r="R251" s="301"/>
      <c r="S251" s="303" t="s">
        <v>5558</v>
      </c>
      <c r="T251" s="301"/>
      <c r="U251" s="301"/>
      <c r="V251" s="301"/>
      <c r="W251" s="301"/>
      <c r="X251" s="301"/>
      <c r="Y251" s="301"/>
      <c r="Z251" s="301"/>
      <c r="AA251" s="301"/>
      <c r="AB251" s="301"/>
      <c r="AC251" s="301"/>
      <c r="AD251" s="301"/>
    </row>
    <row r="252" spans="1:30" s="154" customFormat="1" ht="17.25" customHeight="1">
      <c r="A252" s="301" t="s">
        <v>5489</v>
      </c>
      <c r="B252" s="222" t="s">
        <v>7429</v>
      </c>
      <c r="C252" s="301" t="s">
        <v>7819</v>
      </c>
      <c r="D252" s="301" t="s">
        <v>7820</v>
      </c>
      <c r="E252" s="301" t="s">
        <v>7448</v>
      </c>
      <c r="F252" s="301" t="s">
        <v>7821</v>
      </c>
      <c r="G252" s="301" t="s">
        <v>7822</v>
      </c>
      <c r="H252" s="301" t="s">
        <v>7823</v>
      </c>
      <c r="I252" s="301" t="s">
        <v>7824</v>
      </c>
      <c r="J252" s="301" t="s">
        <v>7825</v>
      </c>
      <c r="K252" s="302" t="s">
        <v>7826</v>
      </c>
      <c r="L252" s="301"/>
      <c r="M252" s="301"/>
      <c r="N252" s="301"/>
      <c r="O252" s="301"/>
      <c r="P252" s="301"/>
      <c r="Q252" s="301"/>
      <c r="R252" s="301" t="s">
        <v>223</v>
      </c>
      <c r="S252" s="301" t="s">
        <v>7264</v>
      </c>
      <c r="T252" s="301"/>
      <c r="U252" s="301"/>
      <c r="V252" s="301"/>
      <c r="W252" s="301"/>
      <c r="X252" s="301"/>
      <c r="Y252" s="301"/>
      <c r="Z252" s="301"/>
      <c r="AA252" s="301"/>
      <c r="AB252" s="301"/>
      <c r="AC252" s="301"/>
      <c r="AD252" s="301"/>
    </row>
    <row r="253" spans="1:30" s="154" customFormat="1" ht="17.25" customHeight="1">
      <c r="A253" s="301" t="s">
        <v>5489</v>
      </c>
      <c r="B253" s="222" t="s">
        <v>7429</v>
      </c>
      <c r="C253" s="301" t="s">
        <v>7827</v>
      </c>
      <c r="D253" s="301" t="s">
        <v>7828</v>
      </c>
      <c r="E253" s="301" t="s">
        <v>7829</v>
      </c>
      <c r="F253" s="301" t="s">
        <v>7830</v>
      </c>
      <c r="G253" s="301" t="s">
        <v>7831</v>
      </c>
      <c r="H253" s="301" t="s">
        <v>7832</v>
      </c>
      <c r="I253" s="301" t="s">
        <v>7833</v>
      </c>
      <c r="J253" s="301" t="s">
        <v>7834</v>
      </c>
      <c r="K253" s="302" t="s">
        <v>6023</v>
      </c>
      <c r="L253" s="301"/>
      <c r="M253" s="301"/>
      <c r="N253" s="301"/>
      <c r="O253" s="301"/>
      <c r="P253" s="301"/>
      <c r="Q253" s="301"/>
      <c r="R253" s="301"/>
      <c r="S253" s="303" t="s">
        <v>5558</v>
      </c>
      <c r="T253" s="301"/>
      <c r="U253" s="301"/>
      <c r="V253" s="301"/>
      <c r="W253" s="301"/>
      <c r="X253" s="301"/>
      <c r="Y253" s="301"/>
      <c r="Z253" s="301"/>
      <c r="AA253" s="301"/>
      <c r="AB253" s="301"/>
      <c r="AC253" s="301"/>
      <c r="AD253" s="301"/>
    </row>
    <row r="254" spans="1:30" s="154" customFormat="1" ht="17.25" customHeight="1">
      <c r="A254" s="301" t="s">
        <v>5489</v>
      </c>
      <c r="B254" s="222" t="s">
        <v>7429</v>
      </c>
      <c r="C254" s="301" t="s">
        <v>7835</v>
      </c>
      <c r="D254" s="301" t="s">
        <v>7836</v>
      </c>
      <c r="E254" s="301" t="s">
        <v>7837</v>
      </c>
      <c r="F254" s="301" t="s">
        <v>7838</v>
      </c>
      <c r="G254" s="301" t="s">
        <v>7839</v>
      </c>
      <c r="H254" s="301" t="s">
        <v>7840</v>
      </c>
      <c r="I254" s="301" t="s">
        <v>7841</v>
      </c>
      <c r="J254" s="301" t="s">
        <v>7842</v>
      </c>
      <c r="K254" s="302" t="s">
        <v>5779</v>
      </c>
      <c r="L254" s="301"/>
      <c r="M254" s="301"/>
      <c r="N254" s="301"/>
      <c r="O254" s="301"/>
      <c r="P254" s="301"/>
      <c r="Q254" s="301"/>
      <c r="R254" s="301"/>
      <c r="S254" s="303" t="s">
        <v>5558</v>
      </c>
      <c r="T254" s="301"/>
      <c r="U254" s="301"/>
      <c r="V254" s="301"/>
      <c r="W254" s="301"/>
      <c r="X254" s="301"/>
      <c r="Y254" s="301"/>
      <c r="Z254" s="301"/>
      <c r="AA254" s="301"/>
      <c r="AB254" s="301"/>
      <c r="AC254" s="301"/>
      <c r="AD254" s="301"/>
    </row>
    <row r="255" spans="1:30" s="154" customFormat="1" ht="17.25" customHeight="1">
      <c r="A255" s="301" t="s">
        <v>5489</v>
      </c>
      <c r="B255" s="222" t="s">
        <v>7429</v>
      </c>
      <c r="C255" s="301" t="s">
        <v>7843</v>
      </c>
      <c r="D255" s="301" t="s">
        <v>7844</v>
      </c>
      <c r="E255" s="301" t="s">
        <v>7845</v>
      </c>
      <c r="F255" s="301" t="s">
        <v>7846</v>
      </c>
      <c r="G255" s="301" t="s">
        <v>7847</v>
      </c>
      <c r="H255" s="301" t="s">
        <v>7848</v>
      </c>
      <c r="I255" s="301" t="s">
        <v>7849</v>
      </c>
      <c r="J255" s="301"/>
      <c r="K255" s="302" t="s">
        <v>2746</v>
      </c>
      <c r="L255" s="301"/>
      <c r="M255" s="301"/>
      <c r="N255" s="301"/>
      <c r="O255" s="301"/>
      <c r="P255" s="301"/>
      <c r="Q255" s="301"/>
      <c r="R255" s="301"/>
      <c r="S255" s="303" t="s">
        <v>5533</v>
      </c>
      <c r="T255" s="301"/>
      <c r="U255" s="301"/>
      <c r="V255" s="301"/>
      <c r="W255" s="301"/>
      <c r="X255" s="301"/>
      <c r="Y255" s="301"/>
      <c r="Z255" s="301"/>
      <c r="AA255" s="301"/>
      <c r="AB255" s="301"/>
      <c r="AC255" s="301"/>
      <c r="AD255" s="301"/>
    </row>
    <row r="256" spans="1:30" s="154" customFormat="1" ht="17.25" customHeight="1">
      <c r="A256" s="301" t="s">
        <v>5489</v>
      </c>
      <c r="B256" s="222" t="s">
        <v>7429</v>
      </c>
      <c r="C256" s="301" t="s">
        <v>7850</v>
      </c>
      <c r="D256" s="301" t="s">
        <v>7851</v>
      </c>
      <c r="E256" s="301" t="s">
        <v>7852</v>
      </c>
      <c r="F256" s="301" t="s">
        <v>7853</v>
      </c>
      <c r="G256" s="301" t="s">
        <v>7854</v>
      </c>
      <c r="H256" s="301" t="s">
        <v>7855</v>
      </c>
      <c r="I256" s="301" t="s">
        <v>7856</v>
      </c>
      <c r="J256" s="301" t="s">
        <v>7857</v>
      </c>
      <c r="K256" s="302" t="s">
        <v>7858</v>
      </c>
      <c r="L256" s="301"/>
      <c r="M256" s="301"/>
      <c r="N256" s="301"/>
      <c r="O256" s="301"/>
      <c r="P256" s="301"/>
      <c r="Q256" s="301"/>
      <c r="R256" s="301"/>
      <c r="S256" s="303" t="s">
        <v>5558</v>
      </c>
      <c r="T256" s="301"/>
      <c r="U256" s="301"/>
      <c r="V256" s="301"/>
      <c r="W256" s="301"/>
      <c r="X256" s="301"/>
      <c r="Y256" s="301"/>
      <c r="Z256" s="301"/>
      <c r="AA256" s="301"/>
      <c r="AB256" s="301"/>
      <c r="AC256" s="301"/>
      <c r="AD256" s="301"/>
    </row>
    <row r="257" spans="1:30" s="154" customFormat="1" ht="17.25" customHeight="1">
      <c r="A257" s="301" t="s">
        <v>5489</v>
      </c>
      <c r="B257" s="222" t="s">
        <v>7429</v>
      </c>
      <c r="C257" s="301" t="s">
        <v>7859</v>
      </c>
      <c r="D257" s="301" t="s">
        <v>7860</v>
      </c>
      <c r="E257" s="301" t="s">
        <v>7861</v>
      </c>
      <c r="F257" s="301" t="s">
        <v>7862</v>
      </c>
      <c r="G257" s="301" t="s">
        <v>7863</v>
      </c>
      <c r="H257" s="301" t="s">
        <v>7864</v>
      </c>
      <c r="I257" s="301" t="s">
        <v>7865</v>
      </c>
      <c r="J257" s="301" t="s">
        <v>7866</v>
      </c>
      <c r="K257" s="302" t="s">
        <v>7867</v>
      </c>
      <c r="L257" s="301" t="s">
        <v>7868</v>
      </c>
      <c r="M257" s="301"/>
      <c r="N257" s="301"/>
      <c r="O257" s="301"/>
      <c r="P257" s="301"/>
      <c r="Q257" s="301"/>
      <c r="R257" s="301" t="s">
        <v>223</v>
      </c>
      <c r="S257" s="303" t="s">
        <v>1241</v>
      </c>
      <c r="T257" s="301"/>
      <c r="U257" s="301"/>
      <c r="V257" s="301"/>
      <c r="W257" s="301"/>
      <c r="X257" s="301"/>
      <c r="Y257" s="301"/>
      <c r="Z257" s="301"/>
      <c r="AA257" s="301"/>
      <c r="AB257" s="301"/>
      <c r="AC257" s="301"/>
      <c r="AD257" s="301"/>
    </row>
    <row r="258" spans="1:30" s="154" customFormat="1" ht="17.25" customHeight="1">
      <c r="A258" s="301" t="s">
        <v>5489</v>
      </c>
      <c r="B258" s="222" t="s">
        <v>7429</v>
      </c>
      <c r="C258" s="301" t="s">
        <v>7869</v>
      </c>
      <c r="D258" s="301" t="s">
        <v>7870</v>
      </c>
      <c r="E258" s="301" t="s">
        <v>7871</v>
      </c>
      <c r="F258" s="301" t="s">
        <v>7872</v>
      </c>
      <c r="G258" s="301" t="s">
        <v>7873</v>
      </c>
      <c r="H258" s="301" t="s">
        <v>7874</v>
      </c>
      <c r="I258" s="301" t="s">
        <v>7875</v>
      </c>
      <c r="J258" s="301" t="s">
        <v>7876</v>
      </c>
      <c r="K258" s="302" t="s">
        <v>7877</v>
      </c>
      <c r="L258" s="301" t="s">
        <v>141</v>
      </c>
      <c r="M258" s="301"/>
      <c r="N258" s="301"/>
      <c r="O258" s="301"/>
      <c r="P258" s="301"/>
      <c r="Q258" s="301"/>
      <c r="R258" s="301"/>
      <c r="S258" s="303" t="s">
        <v>5558</v>
      </c>
      <c r="T258" s="301"/>
      <c r="U258" s="301"/>
      <c r="V258" s="301"/>
      <c r="W258" s="301"/>
      <c r="X258" s="301"/>
      <c r="Y258" s="301"/>
      <c r="Z258" s="301"/>
      <c r="AA258" s="301"/>
      <c r="AB258" s="301"/>
      <c r="AC258" s="301"/>
      <c r="AD258" s="301"/>
    </row>
    <row r="259" spans="1:30" s="154" customFormat="1" ht="17.25" customHeight="1">
      <c r="A259" s="301" t="s">
        <v>5489</v>
      </c>
      <c r="B259" s="222" t="s">
        <v>7429</v>
      </c>
      <c r="C259" s="301" t="s">
        <v>7878</v>
      </c>
      <c r="D259" s="301" t="s">
        <v>7879</v>
      </c>
      <c r="E259" s="301" t="s">
        <v>7880</v>
      </c>
      <c r="F259" s="301" t="s">
        <v>7881</v>
      </c>
      <c r="G259" s="301" t="s">
        <v>7882</v>
      </c>
      <c r="H259" s="301" t="s">
        <v>7883</v>
      </c>
      <c r="I259" s="301" t="s">
        <v>7884</v>
      </c>
      <c r="J259" s="301" t="s">
        <v>7885</v>
      </c>
      <c r="K259" s="302" t="s">
        <v>7886</v>
      </c>
      <c r="L259" s="301" t="s">
        <v>7887</v>
      </c>
      <c r="M259" s="301"/>
      <c r="N259" s="301"/>
      <c r="O259" s="301"/>
      <c r="P259" s="301"/>
      <c r="Q259" s="301"/>
      <c r="R259" s="301" t="s">
        <v>223</v>
      </c>
      <c r="S259" s="301" t="s">
        <v>7300</v>
      </c>
      <c r="T259" s="301"/>
      <c r="U259" s="301"/>
      <c r="V259" s="301"/>
      <c r="W259" s="301"/>
      <c r="X259" s="301"/>
      <c r="Y259" s="301"/>
      <c r="Z259" s="301"/>
      <c r="AA259" s="301"/>
      <c r="AB259" s="301"/>
      <c r="AC259" s="301"/>
      <c r="AD259" s="301"/>
    </row>
    <row r="260" spans="1:30" s="154" customFormat="1" ht="45" customHeight="1">
      <c r="A260" s="301" t="s">
        <v>5489</v>
      </c>
      <c r="B260" s="222" t="s">
        <v>7429</v>
      </c>
      <c r="C260" s="301" t="s">
        <v>7888</v>
      </c>
      <c r="D260" s="301" t="s">
        <v>7889</v>
      </c>
      <c r="E260" s="301" t="s">
        <v>7890</v>
      </c>
      <c r="F260" s="301" t="s">
        <v>7891</v>
      </c>
      <c r="G260" s="301" t="s">
        <v>7892</v>
      </c>
      <c r="H260" s="301" t="s">
        <v>7893</v>
      </c>
      <c r="I260" s="301" t="s">
        <v>7894</v>
      </c>
      <c r="J260" s="301" t="s">
        <v>7895</v>
      </c>
      <c r="K260" s="302" t="s">
        <v>7896</v>
      </c>
      <c r="L260" s="302" t="s">
        <v>7897</v>
      </c>
      <c r="M260" s="302" t="s">
        <v>5385</v>
      </c>
      <c r="N260" s="301"/>
      <c r="O260" s="301"/>
      <c r="P260" s="301"/>
      <c r="Q260" s="301"/>
      <c r="R260" s="301" t="s">
        <v>223</v>
      </c>
      <c r="S260" s="301" t="s">
        <v>1432</v>
      </c>
      <c r="T260" s="301"/>
      <c r="U260" s="301"/>
      <c r="V260" s="301"/>
      <c r="W260" s="301"/>
      <c r="X260" s="301"/>
      <c r="Y260" s="301"/>
      <c r="Z260" s="301"/>
      <c r="AA260" s="301"/>
      <c r="AB260" s="301"/>
      <c r="AC260" s="301"/>
      <c r="AD260" s="301"/>
    </row>
    <row r="261" spans="1:30" s="154" customFormat="1" ht="81.75" customHeight="1">
      <c r="A261" s="301" t="s">
        <v>5489</v>
      </c>
      <c r="B261" s="222" t="s">
        <v>7429</v>
      </c>
      <c r="C261" s="302" t="s">
        <v>7898</v>
      </c>
      <c r="D261" s="301" t="s">
        <v>7899</v>
      </c>
      <c r="E261" s="301" t="s">
        <v>7603</v>
      </c>
      <c r="F261" s="301" t="s">
        <v>7900</v>
      </c>
      <c r="G261" s="301" t="s">
        <v>7901</v>
      </c>
      <c r="H261" s="301" t="s">
        <v>7902</v>
      </c>
      <c r="I261" s="301" t="s">
        <v>7903</v>
      </c>
      <c r="J261" s="301" t="s">
        <v>7904</v>
      </c>
      <c r="K261" s="302" t="s">
        <v>7905</v>
      </c>
      <c r="L261" s="302" t="s">
        <v>7906</v>
      </c>
      <c r="M261" s="302" t="s">
        <v>7907</v>
      </c>
      <c r="N261" s="301"/>
      <c r="O261" s="301"/>
      <c r="P261" s="301"/>
      <c r="Q261" s="301"/>
      <c r="R261" s="301" t="s">
        <v>223</v>
      </c>
      <c r="S261" s="301" t="s">
        <v>1432</v>
      </c>
      <c r="T261" s="301"/>
      <c r="U261" s="301"/>
      <c r="V261" s="301"/>
      <c r="W261" s="301"/>
      <c r="X261" s="301"/>
      <c r="Y261" s="301"/>
      <c r="Z261" s="301"/>
      <c r="AA261" s="301"/>
      <c r="AB261" s="301"/>
      <c r="AC261" s="301"/>
      <c r="AD261" s="301"/>
    </row>
    <row r="262" spans="1:30" s="154" customFormat="1" ht="86.25" customHeight="1">
      <c r="A262" s="301" t="s">
        <v>5489</v>
      </c>
      <c r="B262" s="222" t="s">
        <v>7429</v>
      </c>
      <c r="C262" s="301" t="s">
        <v>7908</v>
      </c>
      <c r="D262" s="301" t="s">
        <v>7909</v>
      </c>
      <c r="E262" s="303" t="s">
        <v>7910</v>
      </c>
      <c r="F262" s="303" t="s">
        <v>7911</v>
      </c>
      <c r="G262" s="303" t="s">
        <v>7912</v>
      </c>
      <c r="H262" s="303" t="s">
        <v>7913</v>
      </c>
      <c r="I262" s="303" t="s">
        <v>7914</v>
      </c>
      <c r="J262" s="318" t="s">
        <v>7915</v>
      </c>
      <c r="K262" s="305" t="s">
        <v>7916</v>
      </c>
      <c r="L262" s="305" t="s">
        <v>7917</v>
      </c>
      <c r="M262" s="305" t="s">
        <v>7918</v>
      </c>
      <c r="N262" s="301"/>
      <c r="O262" s="301"/>
      <c r="P262" s="301"/>
      <c r="Q262" s="301"/>
      <c r="R262" s="301" t="s">
        <v>223</v>
      </c>
      <c r="S262" s="301" t="s">
        <v>1432</v>
      </c>
      <c r="T262" s="301"/>
      <c r="U262" s="301"/>
      <c r="V262" s="301"/>
      <c r="W262" s="301"/>
      <c r="X262" s="301"/>
      <c r="Y262" s="301"/>
      <c r="Z262" s="301"/>
      <c r="AA262" s="301"/>
      <c r="AB262" s="301"/>
      <c r="AC262" s="301"/>
      <c r="AD262" s="301"/>
    </row>
    <row r="263" spans="1:30" s="154" customFormat="1" ht="17.25" customHeight="1">
      <c r="A263" s="301" t="s">
        <v>5489</v>
      </c>
      <c r="B263" s="222" t="s">
        <v>7429</v>
      </c>
      <c r="C263" s="301" t="s">
        <v>7919</v>
      </c>
      <c r="D263" s="301" t="s">
        <v>7920</v>
      </c>
      <c r="E263" s="301" t="s">
        <v>7921</v>
      </c>
      <c r="F263" s="301" t="s">
        <v>7922</v>
      </c>
      <c r="G263" s="301" t="s">
        <v>7923</v>
      </c>
      <c r="H263" s="301" t="s">
        <v>7924</v>
      </c>
      <c r="I263" s="301" t="s">
        <v>7925</v>
      </c>
      <c r="J263" s="301" t="s">
        <v>7926</v>
      </c>
      <c r="K263" s="302" t="s">
        <v>5593</v>
      </c>
      <c r="L263" s="301" t="s">
        <v>7927</v>
      </c>
      <c r="M263" s="301"/>
      <c r="N263" s="301"/>
      <c r="O263" s="301"/>
      <c r="P263" s="301"/>
      <c r="Q263" s="301"/>
      <c r="R263" s="301" t="s">
        <v>223</v>
      </c>
      <c r="S263" s="301" t="s">
        <v>1241</v>
      </c>
      <c r="T263" s="301"/>
      <c r="U263" s="301"/>
      <c r="V263" s="301"/>
      <c r="W263" s="301"/>
      <c r="X263" s="301"/>
      <c r="Y263" s="301"/>
      <c r="Z263" s="301"/>
      <c r="AA263" s="301"/>
      <c r="AB263" s="301"/>
      <c r="AC263" s="301"/>
      <c r="AD263" s="301"/>
    </row>
    <row r="264" spans="1:30" s="154" customFormat="1" ht="17.25" customHeight="1">
      <c r="A264" s="301" t="s">
        <v>5489</v>
      </c>
      <c r="B264" s="222" t="s">
        <v>7429</v>
      </c>
      <c r="C264" s="301" t="s">
        <v>7928</v>
      </c>
      <c r="D264" s="301" t="s">
        <v>7929</v>
      </c>
      <c r="E264" s="301" t="s">
        <v>7930</v>
      </c>
      <c r="F264" s="301" t="s">
        <v>7931</v>
      </c>
      <c r="G264" s="301" t="s">
        <v>7932</v>
      </c>
      <c r="H264" s="301" t="s">
        <v>7933</v>
      </c>
      <c r="I264" s="301" t="s">
        <v>7934</v>
      </c>
      <c r="J264" s="301" t="s">
        <v>7935</v>
      </c>
      <c r="K264" s="302" t="s">
        <v>7936</v>
      </c>
      <c r="L264" s="301" t="s">
        <v>7937</v>
      </c>
      <c r="M264" s="301"/>
      <c r="N264" s="301"/>
      <c r="O264" s="301"/>
      <c r="P264" s="301"/>
      <c r="Q264" s="301"/>
      <c r="R264" s="301" t="s">
        <v>223</v>
      </c>
      <c r="S264" s="301" t="s">
        <v>2360</v>
      </c>
      <c r="T264" s="301"/>
      <c r="U264" s="301"/>
      <c r="V264" s="301"/>
      <c r="W264" s="301"/>
      <c r="X264" s="301"/>
      <c r="Y264" s="301"/>
      <c r="Z264" s="301"/>
      <c r="AA264" s="301"/>
      <c r="AB264" s="301"/>
      <c r="AC264" s="301"/>
      <c r="AD264" s="301"/>
    </row>
    <row r="265" spans="1:30" s="154" customFormat="1" ht="17.25" customHeight="1">
      <c r="A265" s="301" t="s">
        <v>5489</v>
      </c>
      <c r="B265" s="222" t="s">
        <v>7429</v>
      </c>
      <c r="C265" s="301" t="s">
        <v>7938</v>
      </c>
      <c r="D265" s="301" t="s">
        <v>7939</v>
      </c>
      <c r="E265" s="301" t="s">
        <v>7940</v>
      </c>
      <c r="F265" s="301" t="s">
        <v>7941</v>
      </c>
      <c r="G265" s="301" t="s">
        <v>7942</v>
      </c>
      <c r="H265" s="301" t="s">
        <v>7943</v>
      </c>
      <c r="I265" s="301" t="s">
        <v>7944</v>
      </c>
      <c r="J265" s="301" t="s">
        <v>7945</v>
      </c>
      <c r="K265" s="302" t="s">
        <v>7946</v>
      </c>
      <c r="L265" s="301"/>
      <c r="M265" s="301"/>
      <c r="N265" s="301"/>
      <c r="O265" s="301"/>
      <c r="P265" s="301"/>
      <c r="Q265" s="301"/>
      <c r="R265" s="301" t="s">
        <v>223</v>
      </c>
      <c r="S265" s="301" t="s">
        <v>1432</v>
      </c>
      <c r="T265" s="301"/>
      <c r="U265" s="301"/>
      <c r="V265" s="301"/>
      <c r="W265" s="301"/>
      <c r="X265" s="301"/>
      <c r="Y265" s="301"/>
      <c r="Z265" s="301"/>
      <c r="AA265" s="301"/>
      <c r="AB265" s="301"/>
      <c r="AC265" s="301"/>
      <c r="AD265" s="301"/>
    </row>
    <row r="266" spans="1:30" s="154" customFormat="1" ht="17.25" customHeight="1">
      <c r="A266" s="301" t="s">
        <v>5489</v>
      </c>
      <c r="B266" s="222" t="s">
        <v>7429</v>
      </c>
      <c r="C266" s="301" t="s">
        <v>7947</v>
      </c>
      <c r="D266" s="301" t="s">
        <v>7948</v>
      </c>
      <c r="E266" s="301" t="s">
        <v>7949</v>
      </c>
      <c r="F266" s="301" t="s">
        <v>7950</v>
      </c>
      <c r="G266" s="301" t="s">
        <v>7951</v>
      </c>
      <c r="H266" s="301" t="s">
        <v>7952</v>
      </c>
      <c r="I266" s="301" t="s">
        <v>7953</v>
      </c>
      <c r="J266" s="255" t="s">
        <v>7954</v>
      </c>
      <c r="K266" s="302" t="s">
        <v>7955</v>
      </c>
      <c r="L266" s="301" t="s">
        <v>6217</v>
      </c>
      <c r="M266" s="301"/>
      <c r="N266" s="308"/>
      <c r="O266" s="308"/>
      <c r="P266" s="301"/>
      <c r="Q266" s="301"/>
      <c r="R266" s="301" t="s">
        <v>223</v>
      </c>
      <c r="S266" s="301" t="s">
        <v>1030</v>
      </c>
      <c r="T266" s="301"/>
      <c r="U266" s="301"/>
      <c r="V266" s="301"/>
      <c r="W266" s="301"/>
      <c r="X266" s="301"/>
      <c r="Y266" s="301"/>
      <c r="Z266" s="301"/>
      <c r="AA266" s="301"/>
      <c r="AB266" s="301"/>
      <c r="AC266" s="301"/>
      <c r="AD266" s="301"/>
    </row>
    <row r="267" spans="1:30" s="154" customFormat="1" ht="17.25" customHeight="1">
      <c r="A267" s="301" t="s">
        <v>5489</v>
      </c>
      <c r="B267" s="222" t="s">
        <v>7429</v>
      </c>
      <c r="C267" s="301" t="s">
        <v>7956</v>
      </c>
      <c r="D267" s="301" t="s">
        <v>7957</v>
      </c>
      <c r="E267" s="301" t="s">
        <v>7958</v>
      </c>
      <c r="F267" s="301" t="s">
        <v>7959</v>
      </c>
      <c r="G267" s="301" t="s">
        <v>7960</v>
      </c>
      <c r="H267" s="301" t="s">
        <v>7961</v>
      </c>
      <c r="I267" s="301" t="s">
        <v>7962</v>
      </c>
      <c r="J267" s="301" t="s">
        <v>7963</v>
      </c>
      <c r="K267" s="302" t="s">
        <v>7964</v>
      </c>
      <c r="L267" s="301" t="s">
        <v>7965</v>
      </c>
      <c r="M267" s="301"/>
      <c r="N267" s="301"/>
      <c r="O267" s="301"/>
      <c r="P267" s="301"/>
      <c r="Q267" s="301"/>
      <c r="R267" s="301" t="s">
        <v>223</v>
      </c>
      <c r="S267" s="301" t="s">
        <v>2360</v>
      </c>
      <c r="T267" s="301"/>
      <c r="U267" s="301" t="s">
        <v>95</v>
      </c>
      <c r="V267" s="301" t="s">
        <v>7966</v>
      </c>
      <c r="W267" s="301"/>
      <c r="X267" s="301"/>
      <c r="Y267" s="301" t="s">
        <v>95</v>
      </c>
      <c r="Z267" s="301" t="s">
        <v>7966</v>
      </c>
      <c r="AA267" s="301"/>
      <c r="AB267" s="301"/>
      <c r="AC267" s="301"/>
      <c r="AD267" s="301"/>
    </row>
    <row r="268" spans="1:30" s="154" customFormat="1" ht="17.25" customHeight="1">
      <c r="A268" s="301" t="s">
        <v>5489</v>
      </c>
      <c r="B268" s="222" t="s">
        <v>7429</v>
      </c>
      <c r="C268" s="301" t="s">
        <v>7967</v>
      </c>
      <c r="D268" s="301" t="s">
        <v>7968</v>
      </c>
      <c r="E268" s="301" t="s">
        <v>7474</v>
      </c>
      <c r="F268" s="301" t="s">
        <v>7969</v>
      </c>
      <c r="G268" s="301" t="s">
        <v>7970</v>
      </c>
      <c r="H268" s="301" t="s">
        <v>7971</v>
      </c>
      <c r="I268" s="301" t="s">
        <v>7972</v>
      </c>
      <c r="J268" s="301" t="s">
        <v>7973</v>
      </c>
      <c r="K268" s="302" t="s">
        <v>6526</v>
      </c>
      <c r="L268" s="301" t="s">
        <v>1614</v>
      </c>
      <c r="M268" s="301"/>
      <c r="N268" s="301"/>
      <c r="O268" s="301"/>
      <c r="P268" s="301"/>
      <c r="Q268" s="301"/>
      <c r="R268" s="301" t="s">
        <v>238</v>
      </c>
      <c r="S268" s="301" t="s">
        <v>7647</v>
      </c>
      <c r="T268" s="301"/>
      <c r="U268" s="301" t="s">
        <v>95</v>
      </c>
      <c r="V268" s="301"/>
      <c r="W268" s="301"/>
      <c r="X268" s="301"/>
      <c r="Y268" s="301"/>
      <c r="Z268" s="301"/>
      <c r="AA268" s="301"/>
      <c r="AB268" s="301"/>
      <c r="AC268" s="301"/>
      <c r="AD268" s="301"/>
    </row>
    <row r="269" spans="1:30" s="154" customFormat="1" ht="17.25" customHeight="1">
      <c r="A269" s="301" t="s">
        <v>5489</v>
      </c>
      <c r="B269" s="222" t="s">
        <v>808</v>
      </c>
      <c r="C269" s="301" t="s">
        <v>7974</v>
      </c>
      <c r="D269" s="301" t="s">
        <v>7975</v>
      </c>
      <c r="E269" s="301" t="s">
        <v>7976</v>
      </c>
      <c r="F269" s="301" t="s">
        <v>7977</v>
      </c>
      <c r="G269" s="301" t="s">
        <v>7978</v>
      </c>
      <c r="H269" s="301" t="s">
        <v>7979</v>
      </c>
      <c r="I269" s="301" t="s">
        <v>7980</v>
      </c>
      <c r="J269" s="301" t="s">
        <v>7981</v>
      </c>
      <c r="K269" s="302" t="s">
        <v>6140</v>
      </c>
      <c r="L269" s="301" t="s">
        <v>7982</v>
      </c>
      <c r="M269" s="301"/>
      <c r="N269" s="301"/>
      <c r="O269" s="301"/>
      <c r="P269" s="301"/>
      <c r="Q269" s="301"/>
      <c r="R269" s="301" t="s">
        <v>223</v>
      </c>
      <c r="S269" s="301" t="s">
        <v>1030</v>
      </c>
      <c r="T269" s="301"/>
      <c r="U269" s="301"/>
      <c r="V269" s="301"/>
      <c r="W269" s="301"/>
      <c r="X269" s="301"/>
      <c r="Y269" s="301"/>
      <c r="Z269" s="301"/>
      <c r="AA269" s="301"/>
      <c r="AB269" s="301"/>
      <c r="AC269" s="301"/>
      <c r="AD269" s="301"/>
    </row>
    <row r="270" spans="1:30" s="154" customFormat="1" ht="17.25" customHeight="1">
      <c r="A270" s="301" t="s">
        <v>5489</v>
      </c>
      <c r="B270" s="222" t="s">
        <v>7429</v>
      </c>
      <c r="C270" s="301" t="s">
        <v>7983</v>
      </c>
      <c r="D270" s="301" t="s">
        <v>7984</v>
      </c>
      <c r="E270" s="301" t="s">
        <v>7985</v>
      </c>
      <c r="F270" s="301" t="s">
        <v>7986</v>
      </c>
      <c r="G270" s="301" t="s">
        <v>7987</v>
      </c>
      <c r="H270" s="301" t="s">
        <v>7988</v>
      </c>
      <c r="I270" s="301" t="s">
        <v>7989</v>
      </c>
      <c r="J270" s="301"/>
      <c r="K270" s="302" t="s">
        <v>5593</v>
      </c>
      <c r="L270" s="301"/>
      <c r="M270" s="301"/>
      <c r="N270" s="301"/>
      <c r="O270" s="301"/>
      <c r="P270" s="301"/>
      <c r="Q270" s="301"/>
      <c r="R270" s="301" t="s">
        <v>223</v>
      </c>
      <c r="S270" s="301" t="s">
        <v>7647</v>
      </c>
      <c r="T270" s="301"/>
      <c r="U270" s="301"/>
      <c r="V270" s="301"/>
      <c r="W270" s="301"/>
      <c r="X270" s="301"/>
      <c r="Y270" s="301"/>
      <c r="Z270" s="302"/>
      <c r="AA270" s="301"/>
      <c r="AB270" s="301"/>
      <c r="AC270" s="301"/>
      <c r="AD270" s="301"/>
    </row>
    <row r="271" spans="1:30" s="154" customFormat="1" ht="85.5">
      <c r="A271" s="301" t="s">
        <v>5489</v>
      </c>
      <c r="B271" s="222" t="s">
        <v>7429</v>
      </c>
      <c r="C271" s="301" t="s">
        <v>7990</v>
      </c>
      <c r="D271" s="301" t="s">
        <v>7991</v>
      </c>
      <c r="E271" s="301" t="s">
        <v>7992</v>
      </c>
      <c r="F271" s="301" t="s">
        <v>7993</v>
      </c>
      <c r="G271" s="301" t="s">
        <v>7994</v>
      </c>
      <c r="H271" s="301" t="s">
        <v>7995</v>
      </c>
      <c r="I271" s="301" t="s">
        <v>7996</v>
      </c>
      <c r="J271" s="301" t="s">
        <v>7997</v>
      </c>
      <c r="K271" s="302" t="s">
        <v>7998</v>
      </c>
      <c r="L271" s="302" t="s">
        <v>7999</v>
      </c>
      <c r="M271" s="301"/>
      <c r="N271" s="301"/>
      <c r="O271" s="301"/>
      <c r="P271" s="301"/>
      <c r="Q271" s="301" t="s">
        <v>95</v>
      </c>
      <c r="R271" s="301" t="s">
        <v>97</v>
      </c>
      <c r="S271" s="301" t="s">
        <v>2307</v>
      </c>
      <c r="T271" s="301" t="s">
        <v>2235</v>
      </c>
      <c r="U271" s="301"/>
      <c r="V271" s="301"/>
      <c r="W271" s="301"/>
      <c r="X271" s="301"/>
      <c r="Y271" s="301"/>
      <c r="Z271" s="301"/>
      <c r="AA271" s="301"/>
      <c r="AB271" s="301"/>
      <c r="AC271" s="301" t="s">
        <v>95</v>
      </c>
      <c r="AD271" s="302" t="s">
        <v>8000</v>
      </c>
    </row>
    <row r="272" spans="1:30" s="154" customFormat="1" ht="17.25" customHeight="1">
      <c r="A272" s="301" t="s">
        <v>5489</v>
      </c>
      <c r="B272" s="222" t="s">
        <v>7429</v>
      </c>
      <c r="C272" s="301" t="s">
        <v>8001</v>
      </c>
      <c r="D272" s="301" t="s">
        <v>8002</v>
      </c>
      <c r="E272" s="301" t="s">
        <v>8003</v>
      </c>
      <c r="F272" s="301" t="s">
        <v>8004</v>
      </c>
      <c r="G272" s="301" t="s">
        <v>8005</v>
      </c>
      <c r="H272" s="301" t="s">
        <v>8006</v>
      </c>
      <c r="I272" s="301" t="s">
        <v>8007</v>
      </c>
      <c r="J272" s="301" t="s">
        <v>8008</v>
      </c>
      <c r="K272" s="302" t="s">
        <v>8009</v>
      </c>
      <c r="L272" s="301"/>
      <c r="M272" s="301"/>
      <c r="N272" s="301"/>
      <c r="O272" s="301"/>
      <c r="P272" s="301"/>
      <c r="Q272" s="301"/>
      <c r="R272" s="301"/>
      <c r="S272" s="301" t="s">
        <v>1030</v>
      </c>
      <c r="T272" s="301"/>
      <c r="U272" s="301"/>
      <c r="V272" s="301"/>
      <c r="W272" s="301"/>
      <c r="X272" s="301"/>
      <c r="Y272" s="301"/>
      <c r="Z272" s="301"/>
      <c r="AA272" s="301"/>
      <c r="AB272" s="301"/>
      <c r="AC272" s="301" t="s">
        <v>95</v>
      </c>
      <c r="AD272" s="301" t="s">
        <v>8010</v>
      </c>
    </row>
    <row r="273" spans="1:31" s="154" customFormat="1" ht="71.25">
      <c r="A273" s="301" t="s">
        <v>5489</v>
      </c>
      <c r="B273" s="222" t="s">
        <v>7429</v>
      </c>
      <c r="C273" s="301" t="s">
        <v>8011</v>
      </c>
      <c r="D273" s="301" t="s">
        <v>8012</v>
      </c>
      <c r="E273" s="301" t="s">
        <v>7890</v>
      </c>
      <c r="F273" s="301" t="s">
        <v>8013</v>
      </c>
      <c r="G273" s="301" t="s">
        <v>8014</v>
      </c>
      <c r="H273" s="301" t="s">
        <v>8015</v>
      </c>
      <c r="I273" s="301" t="s">
        <v>8016</v>
      </c>
      <c r="J273" s="301" t="s">
        <v>8017</v>
      </c>
      <c r="K273" s="302" t="s">
        <v>8018</v>
      </c>
      <c r="L273" s="301" t="s">
        <v>8019</v>
      </c>
      <c r="M273" s="301"/>
      <c r="N273" s="301"/>
      <c r="O273" s="301"/>
      <c r="P273" s="301"/>
      <c r="Q273" s="301"/>
      <c r="R273" s="301" t="s">
        <v>223</v>
      </c>
      <c r="S273" s="301" t="s">
        <v>2360</v>
      </c>
      <c r="T273" s="301"/>
      <c r="U273" s="301" t="s">
        <v>95</v>
      </c>
      <c r="V273" s="302" t="s">
        <v>8020</v>
      </c>
      <c r="W273" s="301" t="s">
        <v>95</v>
      </c>
      <c r="X273" s="302" t="s">
        <v>8021</v>
      </c>
      <c r="Y273" s="301" t="s">
        <v>95</v>
      </c>
      <c r="Z273" s="302" t="s">
        <v>8020</v>
      </c>
      <c r="AA273" s="301"/>
      <c r="AB273" s="301"/>
      <c r="AC273" s="301"/>
      <c r="AD273" s="301" t="s">
        <v>8022</v>
      </c>
      <c r="AE273" s="154" t="s">
        <v>8023</v>
      </c>
    </row>
    <row r="274" spans="1:31" s="154" customFormat="1" ht="356.25">
      <c r="A274" s="301" t="s">
        <v>5489</v>
      </c>
      <c r="B274" s="222" t="s">
        <v>7429</v>
      </c>
      <c r="C274" s="301" t="s">
        <v>8024</v>
      </c>
      <c r="D274" s="301" t="s">
        <v>8025</v>
      </c>
      <c r="E274" s="301" t="s">
        <v>8026</v>
      </c>
      <c r="F274" s="301" t="s">
        <v>8027</v>
      </c>
      <c r="G274" s="301" t="s">
        <v>8028</v>
      </c>
      <c r="H274" s="301" t="s">
        <v>8029</v>
      </c>
      <c r="I274" s="301" t="s">
        <v>8030</v>
      </c>
      <c r="J274" s="301" t="s">
        <v>8031</v>
      </c>
      <c r="K274" s="302" t="s">
        <v>8032</v>
      </c>
      <c r="L274" s="302" t="s">
        <v>1454</v>
      </c>
      <c r="M274" s="301"/>
      <c r="N274" s="301"/>
      <c r="O274" s="301" t="s">
        <v>3</v>
      </c>
      <c r="P274" s="301"/>
      <c r="Q274" s="301"/>
      <c r="R274" s="301" t="s">
        <v>238</v>
      </c>
      <c r="S274" s="301" t="s">
        <v>2307</v>
      </c>
      <c r="T274" s="301" t="s">
        <v>99</v>
      </c>
      <c r="U274" s="301"/>
      <c r="V274" s="301"/>
      <c r="W274" s="301"/>
      <c r="X274" s="301"/>
      <c r="Y274" s="301"/>
      <c r="Z274" s="301"/>
      <c r="AA274" s="301"/>
      <c r="AB274" s="301"/>
      <c r="AC274" s="301" t="s">
        <v>95</v>
      </c>
      <c r="AD274" s="302" t="s">
        <v>8033</v>
      </c>
    </row>
    <row r="275" spans="1:31" s="154" customFormat="1" ht="73.5" customHeight="1">
      <c r="A275" s="301" t="s">
        <v>5489</v>
      </c>
      <c r="B275" s="222" t="s">
        <v>7429</v>
      </c>
      <c r="C275" s="301" t="s">
        <v>8034</v>
      </c>
      <c r="D275" s="301" t="s">
        <v>8035</v>
      </c>
      <c r="E275" s="301" t="s">
        <v>8036</v>
      </c>
      <c r="F275" s="301" t="s">
        <v>8037</v>
      </c>
      <c r="G275" s="301" t="s">
        <v>8038</v>
      </c>
      <c r="H275" s="301" t="s">
        <v>8039</v>
      </c>
      <c r="I275" s="301" t="s">
        <v>8040</v>
      </c>
      <c r="J275" s="301" t="s">
        <v>8041</v>
      </c>
      <c r="K275" s="302" t="s">
        <v>8042</v>
      </c>
      <c r="L275" s="302" t="s">
        <v>3328</v>
      </c>
      <c r="M275" s="302" t="s">
        <v>8043</v>
      </c>
      <c r="N275" s="301"/>
      <c r="O275" s="301"/>
      <c r="P275" s="301"/>
      <c r="Q275" s="301"/>
      <c r="R275" s="301"/>
      <c r="S275" s="301" t="s">
        <v>1028</v>
      </c>
      <c r="T275" s="301"/>
      <c r="U275" s="301"/>
      <c r="V275" s="301"/>
      <c r="W275" s="301"/>
      <c r="X275" s="301"/>
      <c r="Y275" s="301"/>
      <c r="Z275" s="301"/>
      <c r="AA275" s="301"/>
      <c r="AB275" s="301"/>
      <c r="AC275" s="301"/>
      <c r="AD275" s="301"/>
    </row>
    <row r="276" spans="1:31" s="154" customFormat="1" ht="17.25" customHeight="1">
      <c r="A276" s="301" t="s">
        <v>5489</v>
      </c>
      <c r="B276" s="222" t="s">
        <v>7429</v>
      </c>
      <c r="C276" s="301" t="s">
        <v>8044</v>
      </c>
      <c r="D276" s="301" t="s">
        <v>8045</v>
      </c>
      <c r="E276" s="301" t="s">
        <v>8046</v>
      </c>
      <c r="F276" s="301" t="s">
        <v>8047</v>
      </c>
      <c r="G276" s="301" t="s">
        <v>8048</v>
      </c>
      <c r="H276" s="301" t="s">
        <v>8049</v>
      </c>
      <c r="I276" s="301" t="s">
        <v>8050</v>
      </c>
      <c r="J276" s="301" t="s">
        <v>8051</v>
      </c>
      <c r="K276" s="302" t="s">
        <v>7428</v>
      </c>
      <c r="L276" s="301" t="s">
        <v>8052</v>
      </c>
      <c r="M276" s="301"/>
      <c r="N276" s="301"/>
      <c r="O276" s="301"/>
      <c r="P276" s="301"/>
      <c r="Q276" s="301"/>
      <c r="R276" s="301" t="s">
        <v>223</v>
      </c>
      <c r="S276" s="301" t="s">
        <v>2475</v>
      </c>
      <c r="T276" s="301"/>
      <c r="U276" s="301"/>
      <c r="V276" s="301"/>
      <c r="W276" s="301"/>
      <c r="X276" s="301"/>
      <c r="Y276" s="301"/>
      <c r="Z276" s="301"/>
      <c r="AA276" s="301"/>
      <c r="AB276" s="301"/>
      <c r="AC276" s="301" t="s">
        <v>95</v>
      </c>
      <c r="AD276" s="301" t="s">
        <v>8053</v>
      </c>
    </row>
    <row r="277" spans="1:31" s="154" customFormat="1" ht="49.5" customHeight="1">
      <c r="A277" s="301" t="s">
        <v>5489</v>
      </c>
      <c r="B277" s="222" t="s">
        <v>7429</v>
      </c>
      <c r="C277" s="301" t="s">
        <v>8054</v>
      </c>
      <c r="D277" s="301" t="s">
        <v>8055</v>
      </c>
      <c r="E277" s="301" t="s">
        <v>8056</v>
      </c>
      <c r="F277" s="301" t="s">
        <v>8057</v>
      </c>
      <c r="G277" s="301" t="s">
        <v>8058</v>
      </c>
      <c r="H277" s="301" t="s">
        <v>8059</v>
      </c>
      <c r="I277" s="301" t="s">
        <v>8060</v>
      </c>
      <c r="J277" s="301" t="s">
        <v>8061</v>
      </c>
      <c r="K277" s="302" t="s">
        <v>8062</v>
      </c>
      <c r="L277" s="301" t="s">
        <v>8063</v>
      </c>
      <c r="M277" s="301"/>
      <c r="N277" s="301"/>
      <c r="O277" s="301"/>
      <c r="P277" s="301"/>
      <c r="Q277" s="301"/>
      <c r="R277" s="301" t="s">
        <v>223</v>
      </c>
      <c r="S277" s="301" t="s">
        <v>2475</v>
      </c>
      <c r="T277" s="301"/>
      <c r="U277" s="301" t="s">
        <v>95</v>
      </c>
      <c r="V277" s="302" t="s">
        <v>6297</v>
      </c>
      <c r="W277" s="301" t="s">
        <v>95</v>
      </c>
      <c r="X277" s="302" t="s">
        <v>6297</v>
      </c>
      <c r="Y277" s="301" t="s">
        <v>95</v>
      </c>
      <c r="Z277" s="302" t="s">
        <v>6297</v>
      </c>
      <c r="AA277" s="301"/>
      <c r="AB277" s="301"/>
      <c r="AC277" s="301"/>
      <c r="AD277" s="301"/>
    </row>
    <row r="278" spans="1:31" s="154" customFormat="1" ht="71.25">
      <c r="A278" s="301" t="s">
        <v>5489</v>
      </c>
      <c r="B278" s="222" t="s">
        <v>7429</v>
      </c>
      <c r="C278" s="301" t="s">
        <v>8064</v>
      </c>
      <c r="D278" s="301" t="s">
        <v>8065</v>
      </c>
      <c r="E278" s="301" t="s">
        <v>7474</v>
      </c>
      <c r="F278" s="301" t="s">
        <v>8066</v>
      </c>
      <c r="G278" s="301" t="s">
        <v>8067</v>
      </c>
      <c r="H278" s="301" t="s">
        <v>8068</v>
      </c>
      <c r="I278" s="301" t="s">
        <v>8069</v>
      </c>
      <c r="J278" s="301" t="s">
        <v>8070</v>
      </c>
      <c r="K278" s="302" t="s">
        <v>8071</v>
      </c>
      <c r="L278" s="301" t="s">
        <v>422</v>
      </c>
      <c r="M278" s="301"/>
      <c r="N278" s="301"/>
      <c r="O278" s="301"/>
      <c r="P278" s="301"/>
      <c r="Q278" s="301"/>
      <c r="R278" s="301" t="s">
        <v>8072</v>
      </c>
      <c r="S278" s="301" t="s">
        <v>2475</v>
      </c>
      <c r="T278" s="301"/>
      <c r="U278" s="301" t="s">
        <v>95</v>
      </c>
      <c r="V278" s="302" t="s">
        <v>8073</v>
      </c>
      <c r="W278" s="301" t="s">
        <v>95</v>
      </c>
      <c r="X278" s="302" t="s">
        <v>8073</v>
      </c>
      <c r="Y278" s="301" t="s">
        <v>95</v>
      </c>
      <c r="Z278" s="302" t="s">
        <v>8073</v>
      </c>
      <c r="AA278" s="301" t="s">
        <v>95</v>
      </c>
      <c r="AB278" s="302" t="s">
        <v>8073</v>
      </c>
      <c r="AC278" s="301"/>
      <c r="AD278" s="301"/>
    </row>
    <row r="279" spans="1:31" s="155" customFormat="1" ht="17.25" customHeight="1">
      <c r="A279" s="301" t="s">
        <v>5489</v>
      </c>
      <c r="B279" s="312" t="s">
        <v>7429</v>
      </c>
      <c r="C279" s="303" t="s">
        <v>8074</v>
      </c>
      <c r="D279" s="303" t="s">
        <v>8075</v>
      </c>
      <c r="E279" s="303" t="s">
        <v>7801</v>
      </c>
      <c r="F279" s="303" t="s">
        <v>8076</v>
      </c>
      <c r="G279" s="303" t="s">
        <v>8077</v>
      </c>
      <c r="H279" s="303" t="s">
        <v>8078</v>
      </c>
      <c r="I279" s="303" t="s">
        <v>8079</v>
      </c>
      <c r="J279" s="303" t="s">
        <v>8080</v>
      </c>
      <c r="K279" s="305" t="s">
        <v>8081</v>
      </c>
      <c r="L279" s="303" t="s">
        <v>8082</v>
      </c>
      <c r="M279" s="303"/>
      <c r="N279" s="303"/>
      <c r="O279" s="303"/>
      <c r="P279" s="303"/>
      <c r="Q279" s="303"/>
      <c r="R279" s="303" t="s">
        <v>8072</v>
      </c>
      <c r="S279" s="303" t="s">
        <v>2475</v>
      </c>
      <c r="T279" s="303"/>
      <c r="U279" s="303"/>
      <c r="V279" s="303"/>
      <c r="W279" s="303"/>
      <c r="X279" s="303"/>
      <c r="Y279" s="303"/>
      <c r="Z279" s="303"/>
      <c r="AA279" s="303"/>
      <c r="AB279" s="303"/>
      <c r="AC279" s="303" t="s">
        <v>95</v>
      </c>
      <c r="AD279" s="303" t="s">
        <v>8083</v>
      </c>
    </row>
    <row r="280" spans="1:31" s="155" customFormat="1" ht="17.25" customHeight="1">
      <c r="A280" s="301" t="s">
        <v>5489</v>
      </c>
      <c r="B280" s="312" t="s">
        <v>7429</v>
      </c>
      <c r="C280" s="303" t="s">
        <v>8084</v>
      </c>
      <c r="D280" s="303" t="s">
        <v>8085</v>
      </c>
      <c r="E280" s="303" t="s">
        <v>7491</v>
      </c>
      <c r="F280" s="303" t="s">
        <v>8086</v>
      </c>
      <c r="G280" s="303" t="s">
        <v>8087</v>
      </c>
      <c r="H280" s="303" t="s">
        <v>8088</v>
      </c>
      <c r="I280" s="303" t="s">
        <v>8089</v>
      </c>
      <c r="J280" s="303" t="s">
        <v>8090</v>
      </c>
      <c r="K280" s="305" t="s">
        <v>7085</v>
      </c>
      <c r="L280" s="303"/>
      <c r="M280" s="303"/>
      <c r="N280" s="303"/>
      <c r="O280" s="303"/>
      <c r="P280" s="303"/>
      <c r="Q280" s="303"/>
      <c r="R280" s="303" t="s">
        <v>8072</v>
      </c>
      <c r="S280" s="303" t="s">
        <v>2475</v>
      </c>
      <c r="T280" s="303"/>
      <c r="U280" s="303"/>
      <c r="V280" s="303"/>
      <c r="W280" s="303"/>
      <c r="X280" s="303"/>
      <c r="Y280" s="303"/>
      <c r="Z280" s="303"/>
      <c r="AA280" s="303"/>
      <c r="AB280" s="303"/>
      <c r="AC280" s="303" t="s">
        <v>95</v>
      </c>
      <c r="AD280" s="303" t="s">
        <v>8091</v>
      </c>
    </row>
    <row r="281" spans="1:31" s="155" customFormat="1" ht="61.5" customHeight="1">
      <c r="A281" s="301" t="s">
        <v>5489</v>
      </c>
      <c r="B281" s="312" t="s">
        <v>7429</v>
      </c>
      <c r="C281" s="303" t="s">
        <v>8092</v>
      </c>
      <c r="D281" s="303" t="s">
        <v>8093</v>
      </c>
      <c r="E281" s="303" t="s">
        <v>7621</v>
      </c>
      <c r="F281" s="303" t="s">
        <v>8094</v>
      </c>
      <c r="G281" s="303" t="s">
        <v>8095</v>
      </c>
      <c r="H281" s="303" t="s">
        <v>8096</v>
      </c>
      <c r="I281" s="303" t="s">
        <v>8097</v>
      </c>
      <c r="J281" s="303" t="s">
        <v>8098</v>
      </c>
      <c r="K281" s="305" t="s">
        <v>8099</v>
      </c>
      <c r="L281" s="305" t="s">
        <v>8100</v>
      </c>
      <c r="M281" s="305" t="s">
        <v>8101</v>
      </c>
      <c r="N281" s="303"/>
      <c r="O281" s="303"/>
      <c r="P281" s="303"/>
      <c r="Q281" s="303"/>
      <c r="R281" s="303" t="s">
        <v>8072</v>
      </c>
      <c r="S281" s="303" t="s">
        <v>2475</v>
      </c>
      <c r="T281" s="303"/>
      <c r="U281" s="303"/>
      <c r="V281" s="303"/>
      <c r="W281" s="303"/>
      <c r="X281" s="303"/>
      <c r="Y281" s="303"/>
      <c r="Z281" s="303"/>
      <c r="AA281" s="303"/>
      <c r="AB281" s="303"/>
      <c r="AC281" s="303" t="s">
        <v>95</v>
      </c>
      <c r="AD281" s="303" t="s">
        <v>8102</v>
      </c>
    </row>
    <row r="282" spans="1:31" s="155" customFormat="1" ht="17.25" customHeight="1">
      <c r="A282" s="306" t="s">
        <v>5489</v>
      </c>
      <c r="B282" s="230" t="s">
        <v>7429</v>
      </c>
      <c r="C282" s="306" t="s">
        <v>8103</v>
      </c>
      <c r="D282" s="306" t="s">
        <v>8104</v>
      </c>
      <c r="E282" s="306" t="s">
        <v>7880</v>
      </c>
      <c r="F282" s="306" t="s">
        <v>8105</v>
      </c>
      <c r="G282" s="306" t="s">
        <v>8106</v>
      </c>
      <c r="H282" s="306" t="s">
        <v>8107</v>
      </c>
      <c r="I282" s="306" t="s">
        <v>8108</v>
      </c>
      <c r="J282" s="306" t="s">
        <v>8109</v>
      </c>
      <c r="K282" s="307" t="s">
        <v>8110</v>
      </c>
      <c r="L282" s="306" t="s">
        <v>6217</v>
      </c>
      <c r="M282" s="306"/>
      <c r="N282" s="306"/>
      <c r="O282" s="306"/>
      <c r="P282" s="306"/>
      <c r="Q282" s="306"/>
      <c r="R282" s="306" t="s">
        <v>8072</v>
      </c>
      <c r="S282" s="306" t="s">
        <v>2475</v>
      </c>
      <c r="T282" s="306"/>
      <c r="U282" s="306" t="s">
        <v>95</v>
      </c>
      <c r="V282" s="306" t="s">
        <v>8111</v>
      </c>
      <c r="W282" s="306"/>
      <c r="X282" s="306"/>
      <c r="Y282" s="306" t="s">
        <v>95</v>
      </c>
      <c r="Z282" s="306" t="s">
        <v>8111</v>
      </c>
      <c r="AA282" s="306"/>
      <c r="AB282" s="306"/>
      <c r="AC282" s="306"/>
      <c r="AD282" s="306"/>
    </row>
    <row r="283" spans="1:31" s="155" customFormat="1" ht="27.75" customHeight="1" thickBot="1">
      <c r="A283" s="306" t="s">
        <v>5489</v>
      </c>
      <c r="B283" s="230" t="s">
        <v>7429</v>
      </c>
      <c r="C283" s="306" t="s">
        <v>8112</v>
      </c>
      <c r="D283" s="306" t="s">
        <v>8113</v>
      </c>
      <c r="E283" s="306" t="s">
        <v>8114</v>
      </c>
      <c r="F283" s="306" t="s">
        <v>8115</v>
      </c>
      <c r="G283" s="306" t="s">
        <v>8116</v>
      </c>
      <c r="H283" s="306" t="s">
        <v>8117</v>
      </c>
      <c r="I283" s="307" t="s">
        <v>8118</v>
      </c>
      <c r="J283" s="198" t="s">
        <v>8119</v>
      </c>
      <c r="K283" s="307" t="s">
        <v>8120</v>
      </c>
      <c r="L283" s="306"/>
      <c r="M283" s="306"/>
      <c r="N283" s="306"/>
      <c r="O283" s="306"/>
      <c r="P283" s="306"/>
      <c r="Q283" s="306"/>
      <c r="R283" s="306" t="s">
        <v>223</v>
      </c>
      <c r="S283" s="306" t="s">
        <v>98</v>
      </c>
      <c r="T283" s="306"/>
      <c r="U283" s="306"/>
      <c r="V283" s="306"/>
      <c r="W283" s="306"/>
      <c r="X283" s="306"/>
      <c r="Y283" s="306"/>
      <c r="Z283" s="306"/>
      <c r="AA283" s="306" t="s">
        <v>95</v>
      </c>
      <c r="AB283" s="307" t="s">
        <v>8121</v>
      </c>
      <c r="AC283" s="306" t="s">
        <v>95</v>
      </c>
      <c r="AD283" s="306" t="s">
        <v>8122</v>
      </c>
    </row>
    <row r="284" spans="1:31" s="155" customFormat="1" ht="114">
      <c r="A284" s="301" t="s">
        <v>5489</v>
      </c>
      <c r="B284" s="312" t="s">
        <v>854</v>
      </c>
      <c r="C284" s="303" t="s">
        <v>8123</v>
      </c>
      <c r="D284" s="303" t="s">
        <v>8124</v>
      </c>
      <c r="E284" s="303" t="s">
        <v>8125</v>
      </c>
      <c r="F284" s="303" t="s">
        <v>8126</v>
      </c>
      <c r="G284" s="303" t="s">
        <v>8127</v>
      </c>
      <c r="H284" s="303" t="s">
        <v>8128</v>
      </c>
      <c r="I284" s="303" t="s">
        <v>8129</v>
      </c>
      <c r="J284" s="303" t="s">
        <v>8130</v>
      </c>
      <c r="K284" s="305" t="s">
        <v>8131</v>
      </c>
      <c r="L284" s="305" t="s">
        <v>8132</v>
      </c>
      <c r="M284" s="305" t="s">
        <v>8133</v>
      </c>
      <c r="N284" s="303" t="s">
        <v>7160</v>
      </c>
      <c r="O284" s="303"/>
      <c r="P284" s="303"/>
      <c r="Q284" s="303"/>
      <c r="R284" s="303" t="s">
        <v>97</v>
      </c>
      <c r="S284" s="303" t="s">
        <v>98</v>
      </c>
      <c r="T284" s="303" t="s">
        <v>99</v>
      </c>
      <c r="U284" s="303" t="s">
        <v>95</v>
      </c>
      <c r="V284" s="305" t="s">
        <v>8134</v>
      </c>
      <c r="W284" s="303"/>
      <c r="X284" s="303"/>
      <c r="Y284" s="303" t="s">
        <v>95</v>
      </c>
      <c r="Z284" s="305" t="s">
        <v>8134</v>
      </c>
      <c r="AA284" s="303" t="s">
        <v>95</v>
      </c>
      <c r="AC284" s="305" t="s">
        <v>95</v>
      </c>
      <c r="AD284" s="305" t="s">
        <v>8134</v>
      </c>
    </row>
    <row r="285" spans="1:31" s="154" customFormat="1" ht="17.25" customHeight="1">
      <c r="A285" s="301" t="s">
        <v>5489</v>
      </c>
      <c r="B285" s="222" t="s">
        <v>8135</v>
      </c>
      <c r="C285" s="301" t="s">
        <v>8136</v>
      </c>
      <c r="D285" s="301" t="s">
        <v>8137</v>
      </c>
      <c r="E285" s="301" t="s">
        <v>8138</v>
      </c>
      <c r="F285" s="301" t="s">
        <v>8139</v>
      </c>
      <c r="G285" s="301" t="s">
        <v>8140</v>
      </c>
      <c r="H285" s="301" t="s">
        <v>8141</v>
      </c>
      <c r="I285" s="301" t="s">
        <v>8142</v>
      </c>
      <c r="J285" s="301"/>
      <c r="K285" s="302" t="s">
        <v>6140</v>
      </c>
      <c r="L285" s="301" t="s">
        <v>422</v>
      </c>
      <c r="M285" s="301"/>
      <c r="N285" s="301"/>
      <c r="O285" s="301"/>
      <c r="P285" s="301"/>
      <c r="Q285" s="301"/>
      <c r="R285" s="301"/>
      <c r="S285" s="303" t="s">
        <v>5533</v>
      </c>
      <c r="T285" s="301"/>
      <c r="U285" s="301"/>
      <c r="V285" s="301"/>
      <c r="W285" s="301"/>
      <c r="X285" s="301"/>
      <c r="Y285" s="301"/>
      <c r="Z285" s="301"/>
      <c r="AA285" s="301"/>
      <c r="AB285" s="301"/>
      <c r="AC285" s="301"/>
      <c r="AD285" s="301"/>
    </row>
    <row r="286" spans="1:31" s="154" customFormat="1" ht="17.25" customHeight="1">
      <c r="A286" s="301" t="s">
        <v>5489</v>
      </c>
      <c r="B286" s="222" t="s">
        <v>8135</v>
      </c>
      <c r="C286" s="301" t="s">
        <v>8143</v>
      </c>
      <c r="D286" s="301" t="s">
        <v>8144</v>
      </c>
      <c r="E286" s="301" t="s">
        <v>8145</v>
      </c>
      <c r="F286" s="301" t="s">
        <v>8146</v>
      </c>
      <c r="G286" s="301" t="s">
        <v>8147</v>
      </c>
      <c r="H286" s="301" t="s">
        <v>8148</v>
      </c>
      <c r="I286" s="301" t="s">
        <v>8149</v>
      </c>
      <c r="J286" s="301" t="s">
        <v>8150</v>
      </c>
      <c r="K286" s="302" t="s">
        <v>2746</v>
      </c>
      <c r="L286" s="301" t="s">
        <v>422</v>
      </c>
      <c r="M286" s="301"/>
      <c r="N286" s="301"/>
      <c r="O286" s="301"/>
      <c r="P286" s="301"/>
      <c r="Q286" s="301"/>
      <c r="R286" s="301"/>
      <c r="S286" s="303" t="s">
        <v>5533</v>
      </c>
      <c r="T286" s="301"/>
      <c r="U286" s="301"/>
      <c r="V286" s="301"/>
      <c r="W286" s="301"/>
      <c r="X286" s="301"/>
      <c r="Y286" s="301"/>
      <c r="Z286" s="301"/>
      <c r="AA286" s="301"/>
      <c r="AB286" s="301"/>
      <c r="AC286" s="301"/>
      <c r="AD286" s="301"/>
    </row>
    <row r="287" spans="1:31" s="154" customFormat="1" ht="17.25" customHeight="1">
      <c r="A287" s="301" t="s">
        <v>5489</v>
      </c>
      <c r="B287" s="222" t="s">
        <v>8135</v>
      </c>
      <c r="C287" s="301" t="s">
        <v>8151</v>
      </c>
      <c r="D287" s="301" t="s">
        <v>8152</v>
      </c>
      <c r="E287" s="301" t="s">
        <v>8153</v>
      </c>
      <c r="F287" s="301" t="s">
        <v>8154</v>
      </c>
      <c r="G287" s="301" t="s">
        <v>8155</v>
      </c>
      <c r="H287" s="301" t="s">
        <v>8156</v>
      </c>
      <c r="I287" s="301" t="s">
        <v>8157</v>
      </c>
      <c r="J287" s="301" t="s">
        <v>8158</v>
      </c>
      <c r="K287" s="302" t="s">
        <v>8159</v>
      </c>
      <c r="L287" s="301" t="s">
        <v>422</v>
      </c>
      <c r="M287" s="301"/>
      <c r="N287" s="301"/>
      <c r="O287" s="301"/>
      <c r="P287" s="301"/>
      <c r="Q287" s="301"/>
      <c r="R287" s="301" t="s">
        <v>238</v>
      </c>
      <c r="S287" s="303" t="s">
        <v>5498</v>
      </c>
      <c r="T287" s="301"/>
      <c r="U287" s="301"/>
      <c r="V287" s="301"/>
      <c r="W287" s="301"/>
      <c r="X287" s="301"/>
      <c r="Y287" s="301"/>
      <c r="Z287" s="301"/>
      <c r="AA287" s="301"/>
      <c r="AB287" s="301"/>
      <c r="AC287" s="301"/>
      <c r="AD287" s="301"/>
    </row>
    <row r="288" spans="1:31" s="154" customFormat="1" ht="17.25" customHeight="1">
      <c r="A288" s="301" t="s">
        <v>5489</v>
      </c>
      <c r="B288" s="222" t="s">
        <v>8135</v>
      </c>
      <c r="C288" s="301" t="s">
        <v>8160</v>
      </c>
      <c r="D288" s="301" t="s">
        <v>8161</v>
      </c>
      <c r="E288" s="301" t="s">
        <v>8125</v>
      </c>
      <c r="F288" s="301" t="s">
        <v>8162</v>
      </c>
      <c r="G288" s="301" t="s">
        <v>8163</v>
      </c>
      <c r="H288" s="301" t="s">
        <v>8164</v>
      </c>
      <c r="I288" s="301" t="s">
        <v>8165</v>
      </c>
      <c r="J288" s="301" t="s">
        <v>8166</v>
      </c>
      <c r="K288" s="302" t="s">
        <v>6023</v>
      </c>
      <c r="L288" s="301"/>
      <c r="M288" s="301"/>
      <c r="N288" s="301"/>
      <c r="O288" s="301"/>
      <c r="P288" s="301"/>
      <c r="Q288" s="301"/>
      <c r="R288" s="301"/>
      <c r="S288" s="303" t="s">
        <v>5558</v>
      </c>
      <c r="T288" s="301"/>
      <c r="U288" s="301"/>
      <c r="V288" s="301"/>
      <c r="W288" s="301"/>
      <c r="X288" s="301"/>
      <c r="Y288" s="301"/>
      <c r="Z288" s="301"/>
      <c r="AA288" s="301"/>
      <c r="AB288" s="301"/>
      <c r="AC288" s="301"/>
      <c r="AD288" s="301"/>
    </row>
    <row r="289" spans="1:30" s="154" customFormat="1" ht="17.25" customHeight="1">
      <c r="A289" s="301" t="s">
        <v>5489</v>
      </c>
      <c r="B289" s="222" t="s">
        <v>8135</v>
      </c>
      <c r="C289" s="301" t="s">
        <v>8167</v>
      </c>
      <c r="D289" s="301" t="s">
        <v>8168</v>
      </c>
      <c r="E289" s="301" t="s">
        <v>8169</v>
      </c>
      <c r="F289" s="301" t="s">
        <v>8170</v>
      </c>
      <c r="G289" s="301" t="s">
        <v>8171</v>
      </c>
      <c r="H289" s="301" t="s">
        <v>8172</v>
      </c>
      <c r="I289" s="301" t="s">
        <v>8173</v>
      </c>
      <c r="J289" s="301" t="s">
        <v>8174</v>
      </c>
      <c r="K289" s="302" t="s">
        <v>8175</v>
      </c>
      <c r="L289" s="301"/>
      <c r="M289" s="301"/>
      <c r="N289" s="301"/>
      <c r="O289" s="301"/>
      <c r="P289" s="301"/>
      <c r="Q289" s="301"/>
      <c r="R289" s="301" t="s">
        <v>238</v>
      </c>
      <c r="S289" s="303" t="s">
        <v>1028</v>
      </c>
      <c r="T289" s="301"/>
      <c r="U289" s="301"/>
      <c r="V289" s="301"/>
      <c r="W289" s="301"/>
      <c r="X289" s="301"/>
      <c r="Y289" s="301" t="s">
        <v>95</v>
      </c>
      <c r="Z289" s="301" t="s">
        <v>8176</v>
      </c>
      <c r="AA289" s="301"/>
      <c r="AB289" s="301"/>
      <c r="AC289" s="301" t="s">
        <v>95</v>
      </c>
      <c r="AD289" s="301" t="s">
        <v>8177</v>
      </c>
    </row>
    <row r="290" spans="1:30" s="154" customFormat="1" ht="17.25" customHeight="1">
      <c r="A290" s="301" t="s">
        <v>5489</v>
      </c>
      <c r="B290" s="222" t="s">
        <v>8135</v>
      </c>
      <c r="C290" s="301" t="s">
        <v>8178</v>
      </c>
      <c r="D290" s="301" t="s">
        <v>8179</v>
      </c>
      <c r="E290" s="301" t="s">
        <v>8180</v>
      </c>
      <c r="F290" s="301" t="s">
        <v>8181</v>
      </c>
      <c r="G290" s="301" t="s">
        <v>8182</v>
      </c>
      <c r="H290" s="301" t="s">
        <v>8183</v>
      </c>
      <c r="I290" s="301" t="s">
        <v>8184</v>
      </c>
      <c r="J290" s="301" t="s">
        <v>8185</v>
      </c>
      <c r="K290" s="302" t="s">
        <v>8186</v>
      </c>
      <c r="L290" s="301" t="s">
        <v>422</v>
      </c>
      <c r="M290" s="301"/>
      <c r="N290" s="301"/>
      <c r="O290" s="301"/>
      <c r="P290" s="301"/>
      <c r="Q290" s="301"/>
      <c r="R290" s="301"/>
      <c r="S290" s="303" t="s">
        <v>5533</v>
      </c>
      <c r="T290" s="301"/>
      <c r="U290" s="301"/>
      <c r="V290" s="301"/>
      <c r="W290" s="301"/>
      <c r="X290" s="301"/>
      <c r="Y290" s="301"/>
      <c r="Z290" s="301"/>
      <c r="AA290" s="301"/>
      <c r="AB290" s="301"/>
      <c r="AC290" s="301"/>
      <c r="AD290" s="301"/>
    </row>
    <row r="291" spans="1:30" s="154" customFormat="1" ht="17.25" customHeight="1">
      <c r="A291" s="301" t="s">
        <v>5489</v>
      </c>
      <c r="B291" s="222" t="s">
        <v>8135</v>
      </c>
      <c r="C291" s="301" t="s">
        <v>8187</v>
      </c>
      <c r="D291" s="301" t="s">
        <v>8188</v>
      </c>
      <c r="E291" s="301" t="s">
        <v>8153</v>
      </c>
      <c r="F291" s="301" t="s">
        <v>8189</v>
      </c>
      <c r="G291" s="301" t="s">
        <v>8190</v>
      </c>
      <c r="H291" s="301" t="s">
        <v>8191</v>
      </c>
      <c r="I291" s="301" t="s">
        <v>8192</v>
      </c>
      <c r="J291" s="301" t="s">
        <v>8193</v>
      </c>
      <c r="K291" s="302" t="s">
        <v>6023</v>
      </c>
      <c r="L291" s="301"/>
      <c r="M291" s="301"/>
      <c r="N291" s="301"/>
      <c r="O291" s="301"/>
      <c r="P291" s="301"/>
      <c r="Q291" s="301"/>
      <c r="R291" s="301"/>
      <c r="S291" s="303" t="s">
        <v>5558</v>
      </c>
      <c r="T291" s="301"/>
      <c r="U291" s="301"/>
      <c r="V291" s="301"/>
      <c r="W291" s="301"/>
      <c r="X291" s="301"/>
      <c r="Y291" s="301"/>
      <c r="Z291" s="301"/>
      <c r="AA291" s="301"/>
      <c r="AB291" s="301"/>
      <c r="AC291" s="301"/>
      <c r="AD291" s="301"/>
    </row>
    <row r="292" spans="1:30" s="154" customFormat="1" ht="17.25" customHeight="1">
      <c r="A292" s="301" t="s">
        <v>5489</v>
      </c>
      <c r="B292" s="222" t="s">
        <v>8135</v>
      </c>
      <c r="C292" s="301" t="s">
        <v>8194</v>
      </c>
      <c r="D292" s="301" t="s">
        <v>8195</v>
      </c>
      <c r="E292" s="301" t="s">
        <v>8196</v>
      </c>
      <c r="F292" s="301" t="s">
        <v>8197</v>
      </c>
      <c r="G292" s="301" t="s">
        <v>8198</v>
      </c>
      <c r="H292" s="301" t="s">
        <v>8199</v>
      </c>
      <c r="I292" s="301" t="s">
        <v>2461</v>
      </c>
      <c r="J292" s="301" t="s">
        <v>8200</v>
      </c>
      <c r="K292" s="302" t="s">
        <v>8201</v>
      </c>
      <c r="L292" s="301" t="s">
        <v>422</v>
      </c>
      <c r="M292" s="301"/>
      <c r="N292" s="301" t="s">
        <v>95</v>
      </c>
      <c r="O292" s="301"/>
      <c r="P292" s="301"/>
      <c r="Q292" s="301"/>
      <c r="R292" s="301"/>
      <c r="S292" s="303" t="s">
        <v>7123</v>
      </c>
      <c r="T292" s="301"/>
      <c r="U292" s="301"/>
      <c r="V292" s="301"/>
      <c r="W292" s="301"/>
      <c r="X292" s="301"/>
      <c r="Y292" s="301"/>
      <c r="Z292" s="301"/>
      <c r="AA292" s="301"/>
      <c r="AB292" s="301"/>
      <c r="AC292" s="301"/>
      <c r="AD292" s="301"/>
    </row>
    <row r="293" spans="1:30" s="154" customFormat="1" ht="17.25" customHeight="1">
      <c r="A293" s="301" t="s">
        <v>5489</v>
      </c>
      <c r="B293" s="222" t="s">
        <v>8135</v>
      </c>
      <c r="C293" s="301" t="s">
        <v>8202</v>
      </c>
      <c r="D293" s="301" t="s">
        <v>8203</v>
      </c>
      <c r="E293" s="301" t="s">
        <v>8204</v>
      </c>
      <c r="F293" s="301" t="s">
        <v>8205</v>
      </c>
      <c r="G293" s="301" t="s">
        <v>8206</v>
      </c>
      <c r="H293" s="301" t="s">
        <v>8207</v>
      </c>
      <c r="I293" s="301" t="s">
        <v>8208</v>
      </c>
      <c r="J293" s="301" t="s">
        <v>8209</v>
      </c>
      <c r="K293" s="302" t="s">
        <v>5993</v>
      </c>
      <c r="L293" s="301"/>
      <c r="M293" s="301"/>
      <c r="N293" s="301"/>
      <c r="O293" s="301"/>
      <c r="P293" s="301"/>
      <c r="Q293" s="301"/>
      <c r="R293" s="301"/>
      <c r="S293" s="303" t="s">
        <v>5558</v>
      </c>
      <c r="T293" s="301"/>
      <c r="U293" s="301"/>
      <c r="V293" s="301"/>
      <c r="W293" s="301"/>
      <c r="X293" s="301"/>
      <c r="Y293" s="301"/>
      <c r="Z293" s="301"/>
      <c r="AA293" s="301"/>
      <c r="AB293" s="301"/>
      <c r="AC293" s="301"/>
      <c r="AD293" s="301"/>
    </row>
    <row r="294" spans="1:30" s="154" customFormat="1" ht="17.25" customHeight="1">
      <c r="A294" s="301" t="s">
        <v>5489</v>
      </c>
      <c r="B294" s="222" t="s">
        <v>8135</v>
      </c>
      <c r="C294" s="301" t="s">
        <v>8210</v>
      </c>
      <c r="D294" s="301" t="s">
        <v>8211</v>
      </c>
      <c r="E294" s="301" t="s">
        <v>8212</v>
      </c>
      <c r="F294" s="301" t="s">
        <v>8213</v>
      </c>
      <c r="G294" s="301" t="s">
        <v>8214</v>
      </c>
      <c r="H294" s="301" t="s">
        <v>8215</v>
      </c>
      <c r="I294" s="301" t="s">
        <v>8216</v>
      </c>
      <c r="J294" s="301" t="s">
        <v>8217</v>
      </c>
      <c r="K294" s="302" t="s">
        <v>8218</v>
      </c>
      <c r="L294" s="301" t="s">
        <v>141</v>
      </c>
      <c r="M294" s="301"/>
      <c r="N294" s="301"/>
      <c r="O294" s="301"/>
      <c r="P294" s="301"/>
      <c r="Q294" s="301"/>
      <c r="R294" s="301"/>
      <c r="S294" s="303" t="s">
        <v>5558</v>
      </c>
      <c r="T294" s="301"/>
      <c r="U294" s="301"/>
      <c r="V294" s="301"/>
      <c r="W294" s="301"/>
      <c r="X294" s="301"/>
      <c r="Y294" s="301"/>
      <c r="Z294" s="301"/>
      <c r="AA294" s="301"/>
      <c r="AB294" s="301"/>
      <c r="AC294" s="301"/>
      <c r="AD294" s="301"/>
    </row>
    <row r="295" spans="1:30" s="154" customFormat="1" ht="17.25" customHeight="1">
      <c r="A295" s="301" t="s">
        <v>5489</v>
      </c>
      <c r="B295" s="222" t="s">
        <v>8135</v>
      </c>
      <c r="C295" s="301" t="s">
        <v>8219</v>
      </c>
      <c r="D295" s="301" t="s">
        <v>8220</v>
      </c>
      <c r="E295" s="301" t="s">
        <v>8221</v>
      </c>
      <c r="F295" s="301" t="s">
        <v>8222</v>
      </c>
      <c r="G295" s="301" t="s">
        <v>8223</v>
      </c>
      <c r="H295" s="301" t="s">
        <v>8224</v>
      </c>
      <c r="I295" s="301" t="s">
        <v>8225</v>
      </c>
      <c r="J295" s="301" t="s">
        <v>8226</v>
      </c>
      <c r="K295" s="302" t="s">
        <v>2276</v>
      </c>
      <c r="L295" s="301"/>
      <c r="M295" s="301"/>
      <c r="N295" s="301"/>
      <c r="O295" s="301"/>
      <c r="P295" s="301"/>
      <c r="Q295" s="301"/>
      <c r="R295" s="301"/>
      <c r="S295" s="303" t="s">
        <v>5558</v>
      </c>
      <c r="T295" s="301"/>
      <c r="U295" s="301"/>
      <c r="V295" s="301"/>
      <c r="W295" s="301"/>
      <c r="X295" s="301"/>
      <c r="Y295" s="301"/>
      <c r="Z295" s="301"/>
      <c r="AA295" s="301"/>
      <c r="AB295" s="301"/>
      <c r="AC295" s="301"/>
      <c r="AD295" s="301"/>
    </row>
    <row r="296" spans="1:30" s="154" customFormat="1" ht="17.25" customHeight="1">
      <c r="A296" s="301" t="s">
        <v>5489</v>
      </c>
      <c r="B296" s="222" t="s">
        <v>8135</v>
      </c>
      <c r="C296" s="301" t="s">
        <v>8227</v>
      </c>
      <c r="D296" s="301" t="s">
        <v>8228</v>
      </c>
      <c r="E296" s="301" t="s">
        <v>8212</v>
      </c>
      <c r="F296" s="301" t="s">
        <v>8229</v>
      </c>
      <c r="G296" s="301" t="s">
        <v>8230</v>
      </c>
      <c r="H296" s="301" t="s">
        <v>8231</v>
      </c>
      <c r="I296" s="301" t="s">
        <v>2724</v>
      </c>
      <c r="J296" s="301" t="s">
        <v>8232</v>
      </c>
      <c r="K296" s="302" t="s">
        <v>8233</v>
      </c>
      <c r="L296" s="301" t="s">
        <v>6160</v>
      </c>
      <c r="M296" s="301"/>
      <c r="N296" s="301"/>
      <c r="O296" s="301"/>
      <c r="P296" s="301"/>
      <c r="Q296" s="301"/>
      <c r="R296" s="301" t="s">
        <v>238</v>
      </c>
      <c r="S296" s="303" t="s">
        <v>473</v>
      </c>
      <c r="T296" s="301"/>
      <c r="U296" s="301" t="s">
        <v>96</v>
      </c>
      <c r="V296" s="301" t="s">
        <v>8234</v>
      </c>
      <c r="W296" s="301"/>
      <c r="X296" s="301"/>
      <c r="Y296" s="301"/>
      <c r="Z296" s="301"/>
      <c r="AA296" s="301" t="s">
        <v>3</v>
      </c>
      <c r="AB296" s="301" t="s">
        <v>8235</v>
      </c>
      <c r="AC296" s="301" t="s">
        <v>95</v>
      </c>
      <c r="AD296" s="301"/>
    </row>
    <row r="297" spans="1:30" s="154" customFormat="1" ht="17.25" customHeight="1">
      <c r="A297" s="301" t="s">
        <v>5489</v>
      </c>
      <c r="B297" s="222" t="s">
        <v>8135</v>
      </c>
      <c r="C297" s="301" t="s">
        <v>8236</v>
      </c>
      <c r="D297" s="301" t="s">
        <v>8237</v>
      </c>
      <c r="E297" s="301" t="s">
        <v>8238</v>
      </c>
      <c r="F297" s="301" t="s">
        <v>8239</v>
      </c>
      <c r="G297" s="301" t="s">
        <v>8240</v>
      </c>
      <c r="H297" s="301" t="s">
        <v>8241</v>
      </c>
      <c r="I297" s="301" t="s">
        <v>8242</v>
      </c>
      <c r="J297" s="301" t="s">
        <v>8243</v>
      </c>
      <c r="K297" s="302" t="s">
        <v>2746</v>
      </c>
      <c r="L297" s="301" t="s">
        <v>8244</v>
      </c>
      <c r="M297" s="301"/>
      <c r="N297" s="301"/>
      <c r="O297" s="301"/>
      <c r="P297" s="301"/>
      <c r="Q297" s="301"/>
      <c r="R297" s="301"/>
      <c r="S297" s="303" t="s">
        <v>5533</v>
      </c>
      <c r="T297" s="301"/>
      <c r="U297" s="301"/>
      <c r="V297" s="301"/>
      <c r="W297" s="301"/>
      <c r="X297" s="301"/>
      <c r="Y297" s="301"/>
      <c r="Z297" s="301"/>
      <c r="AA297" s="301"/>
      <c r="AB297" s="301"/>
      <c r="AC297" s="301"/>
      <c r="AD297" s="301"/>
    </row>
    <row r="298" spans="1:30" s="154" customFormat="1" ht="17.25" customHeight="1">
      <c r="A298" s="301" t="s">
        <v>5489</v>
      </c>
      <c r="B298" s="222" t="s">
        <v>8135</v>
      </c>
      <c r="C298" s="301" t="s">
        <v>8245</v>
      </c>
      <c r="D298" s="301" t="s">
        <v>8246</v>
      </c>
      <c r="E298" s="301" t="s">
        <v>8247</v>
      </c>
      <c r="F298" s="301" t="s">
        <v>8248</v>
      </c>
      <c r="G298" s="301" t="s">
        <v>8249</v>
      </c>
      <c r="H298" s="301" t="s">
        <v>8250</v>
      </c>
      <c r="I298" s="301" t="s">
        <v>8251</v>
      </c>
      <c r="J298" s="301" t="s">
        <v>8252</v>
      </c>
      <c r="K298" s="302" t="s">
        <v>6140</v>
      </c>
      <c r="L298" s="301" t="s">
        <v>422</v>
      </c>
      <c r="M298" s="301"/>
      <c r="N298" s="301"/>
      <c r="O298" s="301"/>
      <c r="P298" s="301"/>
      <c r="Q298" s="301"/>
      <c r="R298" s="301"/>
      <c r="S298" s="303" t="s">
        <v>5533</v>
      </c>
      <c r="T298" s="301"/>
      <c r="U298" s="301"/>
      <c r="V298" s="301"/>
      <c r="W298" s="301"/>
      <c r="X298" s="301"/>
      <c r="Y298" s="301"/>
      <c r="Z298" s="301"/>
      <c r="AA298" s="301"/>
      <c r="AB298" s="301"/>
      <c r="AC298" s="301"/>
      <c r="AD298" s="301"/>
    </row>
    <row r="299" spans="1:30" s="154" customFormat="1" ht="17.25" customHeight="1">
      <c r="A299" s="301" t="s">
        <v>5489</v>
      </c>
      <c r="B299" s="222" t="s">
        <v>8135</v>
      </c>
      <c r="C299" s="301" t="s">
        <v>8253</v>
      </c>
      <c r="D299" s="301" t="s">
        <v>8254</v>
      </c>
      <c r="E299" s="301" t="s">
        <v>8255</v>
      </c>
      <c r="F299" s="301" t="s">
        <v>8256</v>
      </c>
      <c r="G299" s="301" t="s">
        <v>8257</v>
      </c>
      <c r="H299" s="301" t="s">
        <v>8258</v>
      </c>
      <c r="I299" s="301" t="s">
        <v>8259</v>
      </c>
      <c r="J299" s="301" t="s">
        <v>8260</v>
      </c>
      <c r="K299" s="302" t="s">
        <v>8261</v>
      </c>
      <c r="L299" s="301"/>
      <c r="M299" s="301"/>
      <c r="N299" s="301"/>
      <c r="O299" s="301"/>
      <c r="P299" s="301"/>
      <c r="Q299" s="301"/>
      <c r="R299" s="301"/>
      <c r="S299" s="303" t="s">
        <v>5558</v>
      </c>
      <c r="T299" s="301"/>
      <c r="U299" s="301"/>
      <c r="V299" s="301"/>
      <c r="W299" s="301"/>
      <c r="X299" s="301"/>
      <c r="Y299" s="301"/>
      <c r="Z299" s="301"/>
      <c r="AA299" s="301"/>
      <c r="AB299" s="301"/>
      <c r="AC299" s="301"/>
      <c r="AD299" s="301"/>
    </row>
    <row r="300" spans="1:30" s="154" customFormat="1" ht="17.25" customHeight="1">
      <c r="A300" s="301" t="s">
        <v>5489</v>
      </c>
      <c r="B300" s="222" t="s">
        <v>8135</v>
      </c>
      <c r="C300" s="301" t="s">
        <v>8262</v>
      </c>
      <c r="D300" s="301" t="s">
        <v>8263</v>
      </c>
      <c r="E300" s="301" t="s">
        <v>8264</v>
      </c>
      <c r="F300" s="301" t="s">
        <v>8265</v>
      </c>
      <c r="G300" s="301" t="s">
        <v>8266</v>
      </c>
      <c r="H300" s="301" t="s">
        <v>8267</v>
      </c>
      <c r="I300" s="301" t="s">
        <v>8268</v>
      </c>
      <c r="J300" s="301" t="s">
        <v>8269</v>
      </c>
      <c r="K300" s="302" t="s">
        <v>2746</v>
      </c>
      <c r="L300" s="301" t="s">
        <v>422</v>
      </c>
      <c r="M300" s="301"/>
      <c r="N300" s="301"/>
      <c r="O300" s="301"/>
      <c r="P300" s="301"/>
      <c r="Q300" s="301"/>
      <c r="R300" s="301"/>
      <c r="S300" s="303" t="s">
        <v>5533</v>
      </c>
      <c r="T300" s="301"/>
      <c r="U300" s="301"/>
      <c r="V300" s="301"/>
      <c r="W300" s="301"/>
      <c r="X300" s="301"/>
      <c r="Y300" s="301"/>
      <c r="Z300" s="301"/>
      <c r="AA300" s="301"/>
      <c r="AB300" s="301"/>
      <c r="AC300" s="301"/>
      <c r="AD300" s="301"/>
    </row>
    <row r="301" spans="1:30" s="154" customFormat="1" ht="28.5">
      <c r="A301" s="301" t="s">
        <v>5489</v>
      </c>
      <c r="B301" s="222" t="s">
        <v>8135</v>
      </c>
      <c r="C301" s="301" t="s">
        <v>8270</v>
      </c>
      <c r="D301" s="301" t="s">
        <v>8271</v>
      </c>
      <c r="E301" s="301" t="s">
        <v>8272</v>
      </c>
      <c r="F301" s="301" t="s">
        <v>8273</v>
      </c>
      <c r="G301" s="301" t="s">
        <v>8274</v>
      </c>
      <c r="H301" s="301" t="s">
        <v>8275</v>
      </c>
      <c r="I301" s="301" t="s">
        <v>8276</v>
      </c>
      <c r="J301" s="301" t="s">
        <v>8277</v>
      </c>
      <c r="K301" s="302" t="s">
        <v>8278</v>
      </c>
      <c r="L301" s="301" t="s">
        <v>422</v>
      </c>
      <c r="M301" s="301"/>
      <c r="N301" s="301" t="s">
        <v>95</v>
      </c>
      <c r="O301" s="301"/>
      <c r="P301" s="301"/>
      <c r="Q301" s="301"/>
      <c r="R301" s="301"/>
      <c r="S301" s="303" t="s">
        <v>7123</v>
      </c>
      <c r="T301" s="301"/>
      <c r="U301" s="301"/>
      <c r="V301" s="301"/>
      <c r="W301" s="301"/>
      <c r="X301" s="301"/>
      <c r="Y301" s="301"/>
      <c r="Z301" s="301"/>
      <c r="AA301" s="301"/>
      <c r="AB301" s="301"/>
      <c r="AC301" s="301"/>
      <c r="AD301" s="301"/>
    </row>
    <row r="302" spans="1:30" s="154" customFormat="1" ht="57">
      <c r="A302" s="301" t="s">
        <v>5489</v>
      </c>
      <c r="B302" s="222" t="s">
        <v>8135</v>
      </c>
      <c r="C302" s="301" t="s">
        <v>8279</v>
      </c>
      <c r="D302" s="301" t="s">
        <v>8280</v>
      </c>
      <c r="E302" s="301" t="s">
        <v>8281</v>
      </c>
      <c r="F302" s="301" t="s">
        <v>8282</v>
      </c>
      <c r="G302" s="301" t="s">
        <v>8283</v>
      </c>
      <c r="H302" s="301" t="s">
        <v>8284</v>
      </c>
      <c r="I302" s="301" t="s">
        <v>8285</v>
      </c>
      <c r="J302" s="301" t="s">
        <v>8286</v>
      </c>
      <c r="K302" s="302" t="s">
        <v>8287</v>
      </c>
      <c r="L302" s="301" t="s">
        <v>8288</v>
      </c>
      <c r="M302" s="301"/>
      <c r="N302" s="301" t="s">
        <v>95</v>
      </c>
      <c r="O302" s="301" t="s">
        <v>95</v>
      </c>
      <c r="P302" s="301"/>
      <c r="Q302" s="301" t="s">
        <v>95</v>
      </c>
      <c r="R302" s="301"/>
      <c r="S302" s="301" t="s">
        <v>398</v>
      </c>
      <c r="T302" s="301" t="s">
        <v>8289</v>
      </c>
      <c r="U302" s="301"/>
      <c r="V302" s="301"/>
      <c r="W302" s="301"/>
      <c r="X302" s="301"/>
      <c r="Y302" s="301"/>
      <c r="Z302" s="301"/>
      <c r="AA302" s="301" t="s">
        <v>95</v>
      </c>
      <c r="AB302" s="301" t="s">
        <v>8290</v>
      </c>
      <c r="AC302" s="301"/>
      <c r="AD302" s="301"/>
    </row>
    <row r="303" spans="1:30" s="154" customFormat="1" ht="17.25" customHeight="1">
      <c r="A303" s="301" t="s">
        <v>5489</v>
      </c>
      <c r="B303" s="222" t="s">
        <v>8135</v>
      </c>
      <c r="C303" s="301" t="s">
        <v>8291</v>
      </c>
      <c r="D303" s="301" t="s">
        <v>8292</v>
      </c>
      <c r="E303" s="301" t="s">
        <v>8293</v>
      </c>
      <c r="F303" s="301" t="s">
        <v>8294</v>
      </c>
      <c r="G303" s="301" t="s">
        <v>8295</v>
      </c>
      <c r="H303" s="301" t="s">
        <v>8296</v>
      </c>
      <c r="I303" s="301" t="s">
        <v>8297</v>
      </c>
      <c r="J303" s="301" t="s">
        <v>8298</v>
      </c>
      <c r="K303" s="302" t="s">
        <v>6023</v>
      </c>
      <c r="L303" s="301"/>
      <c r="M303" s="301"/>
      <c r="N303" s="301"/>
      <c r="O303" s="301"/>
      <c r="P303" s="301"/>
      <c r="Q303" s="301"/>
      <c r="R303" s="301"/>
      <c r="S303" s="303" t="s">
        <v>5558</v>
      </c>
      <c r="T303" s="301"/>
      <c r="U303" s="301"/>
      <c r="V303" s="301"/>
      <c r="W303" s="301"/>
      <c r="X303" s="301"/>
      <c r="Y303" s="301"/>
      <c r="Z303" s="301"/>
      <c r="AA303" s="301"/>
      <c r="AB303" s="301"/>
      <c r="AC303" s="301"/>
      <c r="AD303" s="301"/>
    </row>
    <row r="304" spans="1:30" s="154" customFormat="1" ht="17.25" customHeight="1">
      <c r="A304" s="301" t="s">
        <v>5489</v>
      </c>
      <c r="B304" s="222" t="s">
        <v>8135</v>
      </c>
      <c r="C304" s="301" t="s">
        <v>8299</v>
      </c>
      <c r="D304" s="301" t="s">
        <v>8300</v>
      </c>
      <c r="E304" s="301" t="s">
        <v>8301</v>
      </c>
      <c r="F304" s="301" t="s">
        <v>8302</v>
      </c>
      <c r="G304" s="301" t="s">
        <v>8303</v>
      </c>
      <c r="H304" s="301" t="s">
        <v>8304</v>
      </c>
      <c r="I304" s="301" t="s">
        <v>8305</v>
      </c>
      <c r="J304" s="301" t="s">
        <v>8306</v>
      </c>
      <c r="K304" s="302" t="s">
        <v>2746</v>
      </c>
      <c r="L304" s="301" t="s">
        <v>422</v>
      </c>
      <c r="M304" s="301"/>
      <c r="N304" s="301"/>
      <c r="O304" s="301"/>
      <c r="P304" s="301"/>
      <c r="Q304" s="301"/>
      <c r="R304" s="301"/>
      <c r="S304" s="303" t="s">
        <v>5533</v>
      </c>
      <c r="T304" s="301"/>
      <c r="U304" s="301"/>
      <c r="V304" s="301"/>
      <c r="W304" s="301"/>
      <c r="X304" s="301"/>
      <c r="Y304" s="301"/>
      <c r="Z304" s="301"/>
      <c r="AA304" s="301"/>
      <c r="AB304" s="301"/>
      <c r="AC304" s="301"/>
      <c r="AD304" s="301"/>
    </row>
    <row r="305" spans="1:30" s="154" customFormat="1" ht="299.25">
      <c r="A305" s="301" t="s">
        <v>5489</v>
      </c>
      <c r="B305" s="222" t="s">
        <v>8135</v>
      </c>
      <c r="C305" s="301" t="s">
        <v>8307</v>
      </c>
      <c r="D305" s="301" t="s">
        <v>8308</v>
      </c>
      <c r="E305" s="301" t="s">
        <v>8309</v>
      </c>
      <c r="F305" s="301" t="s">
        <v>8310</v>
      </c>
      <c r="G305" s="301" t="s">
        <v>8311</v>
      </c>
      <c r="H305" s="301" t="s">
        <v>8312</v>
      </c>
      <c r="I305" s="301" t="s">
        <v>8313</v>
      </c>
      <c r="J305" s="301" t="s">
        <v>8314</v>
      </c>
      <c r="K305" s="302" t="s">
        <v>8315</v>
      </c>
      <c r="L305" s="302" t="s">
        <v>8316</v>
      </c>
      <c r="M305" s="301"/>
      <c r="N305" s="301" t="s">
        <v>95</v>
      </c>
      <c r="O305" s="301" t="s">
        <v>95</v>
      </c>
      <c r="P305" s="301" t="s">
        <v>95</v>
      </c>
      <c r="Q305" s="301" t="s">
        <v>95</v>
      </c>
      <c r="R305" s="301" t="s">
        <v>97</v>
      </c>
      <c r="S305" s="303" t="s">
        <v>98</v>
      </c>
      <c r="T305" s="301" t="s">
        <v>1131</v>
      </c>
      <c r="U305" s="301" t="s">
        <v>95</v>
      </c>
      <c r="V305" s="307" t="s">
        <v>8317</v>
      </c>
      <c r="W305" s="306" t="s">
        <v>95</v>
      </c>
      <c r="X305" s="307" t="s">
        <v>8318</v>
      </c>
      <c r="Y305" s="306" t="s">
        <v>95</v>
      </c>
      <c r="Z305" s="307" t="s">
        <v>8319</v>
      </c>
      <c r="AA305" s="301" t="s">
        <v>95</v>
      </c>
      <c r="AB305" s="302" t="s">
        <v>8320</v>
      </c>
      <c r="AC305" s="301" t="s">
        <v>95</v>
      </c>
      <c r="AD305" s="302" t="s">
        <v>8321</v>
      </c>
    </row>
    <row r="306" spans="1:30" s="154" customFormat="1" ht="17.25" customHeight="1">
      <c r="A306" s="301" t="s">
        <v>5489</v>
      </c>
      <c r="B306" s="222" t="s">
        <v>8135</v>
      </c>
      <c r="C306" s="301" t="s">
        <v>8322</v>
      </c>
      <c r="D306" s="301" t="s">
        <v>8323</v>
      </c>
      <c r="E306" s="301" t="s">
        <v>8153</v>
      </c>
      <c r="F306" s="301" t="s">
        <v>8324</v>
      </c>
      <c r="G306" s="301" t="s">
        <v>8325</v>
      </c>
      <c r="H306" s="301" t="s">
        <v>8326</v>
      </c>
      <c r="I306" s="301" t="s">
        <v>8327</v>
      </c>
      <c r="J306" s="301" t="s">
        <v>8328</v>
      </c>
      <c r="K306" s="302" t="s">
        <v>8329</v>
      </c>
      <c r="L306" s="301" t="s">
        <v>4471</v>
      </c>
      <c r="M306" s="301"/>
      <c r="N306" s="301"/>
      <c r="O306" s="301"/>
      <c r="P306" s="301"/>
      <c r="Q306" s="301"/>
      <c r="R306" s="301"/>
      <c r="S306" s="303" t="s">
        <v>5558</v>
      </c>
      <c r="T306" s="301"/>
      <c r="U306" s="301"/>
      <c r="V306" s="301"/>
      <c r="W306" s="301"/>
      <c r="X306" s="301"/>
      <c r="Y306" s="301"/>
      <c r="Z306" s="301"/>
      <c r="AA306" s="301"/>
      <c r="AB306" s="301"/>
      <c r="AC306" s="301"/>
      <c r="AD306" s="301"/>
    </row>
    <row r="307" spans="1:30" s="154" customFormat="1" ht="17.25" customHeight="1">
      <c r="A307" s="301" t="s">
        <v>5489</v>
      </c>
      <c r="B307" s="222" t="s">
        <v>8135</v>
      </c>
      <c r="C307" s="301" t="s">
        <v>8330</v>
      </c>
      <c r="D307" s="301" t="s">
        <v>8331</v>
      </c>
      <c r="E307" s="301" t="s">
        <v>8153</v>
      </c>
      <c r="F307" s="301" t="s">
        <v>8332</v>
      </c>
      <c r="G307" s="301" t="s">
        <v>8333</v>
      </c>
      <c r="H307" s="301" t="s">
        <v>8334</v>
      </c>
      <c r="I307" s="301" t="s">
        <v>8335</v>
      </c>
      <c r="J307" s="301" t="s">
        <v>8336</v>
      </c>
      <c r="K307" s="302" t="s">
        <v>2746</v>
      </c>
      <c r="L307" s="301" t="s">
        <v>112</v>
      </c>
      <c r="M307" s="301"/>
      <c r="N307" s="301"/>
      <c r="O307" s="301"/>
      <c r="P307" s="301"/>
      <c r="Q307" s="301"/>
      <c r="R307" s="301"/>
      <c r="S307" s="303" t="s">
        <v>5533</v>
      </c>
      <c r="T307" s="301"/>
      <c r="U307" s="301"/>
      <c r="V307" s="301"/>
      <c r="W307" s="301"/>
      <c r="X307" s="301"/>
      <c r="Y307" s="301"/>
      <c r="Z307" s="301"/>
      <c r="AA307" s="301"/>
      <c r="AB307" s="301"/>
      <c r="AC307" s="301"/>
      <c r="AD307" s="301"/>
    </row>
    <row r="308" spans="1:30" s="154" customFormat="1" ht="17.25" customHeight="1">
      <c r="A308" s="301" t="s">
        <v>5489</v>
      </c>
      <c r="B308" s="222" t="s">
        <v>8135</v>
      </c>
      <c r="C308" s="301" t="s">
        <v>8337</v>
      </c>
      <c r="D308" s="301" t="s">
        <v>8338</v>
      </c>
      <c r="E308" s="301" t="s">
        <v>8339</v>
      </c>
      <c r="F308" s="301" t="s">
        <v>8340</v>
      </c>
      <c r="G308" s="301" t="s">
        <v>8341</v>
      </c>
      <c r="H308" s="301" t="s">
        <v>8342</v>
      </c>
      <c r="I308" s="301" t="s">
        <v>8343</v>
      </c>
      <c r="J308" s="301" t="s">
        <v>8344</v>
      </c>
      <c r="K308" s="302" t="s">
        <v>2746</v>
      </c>
      <c r="L308" s="301" t="s">
        <v>1614</v>
      </c>
      <c r="M308" s="301"/>
      <c r="N308" s="301"/>
      <c r="O308" s="301"/>
      <c r="P308" s="301"/>
      <c r="Q308" s="301"/>
      <c r="R308" s="301"/>
      <c r="S308" s="303" t="s">
        <v>5533</v>
      </c>
      <c r="T308" s="301"/>
      <c r="U308" s="301"/>
      <c r="V308" s="301"/>
      <c r="W308" s="301"/>
      <c r="X308" s="301"/>
      <c r="Y308" s="301"/>
      <c r="Z308" s="301"/>
      <c r="AA308" s="301"/>
      <c r="AB308" s="301"/>
      <c r="AC308" s="301"/>
      <c r="AD308" s="301"/>
    </row>
    <row r="309" spans="1:30" s="154" customFormat="1" ht="17.25" customHeight="1">
      <c r="A309" s="301" t="s">
        <v>5489</v>
      </c>
      <c r="B309" s="222" t="s">
        <v>8135</v>
      </c>
      <c r="C309" s="301" t="s">
        <v>8345</v>
      </c>
      <c r="D309" s="301" t="s">
        <v>8346</v>
      </c>
      <c r="E309" s="301" t="s">
        <v>8255</v>
      </c>
      <c r="F309" s="301" t="s">
        <v>8347</v>
      </c>
      <c r="G309" s="301" t="s">
        <v>8348</v>
      </c>
      <c r="H309" s="301" t="s">
        <v>8349</v>
      </c>
      <c r="I309" s="301" t="s">
        <v>8350</v>
      </c>
      <c r="J309" s="301" t="s">
        <v>8351</v>
      </c>
      <c r="K309" s="302" t="s">
        <v>8352</v>
      </c>
      <c r="L309" s="301" t="s">
        <v>1614</v>
      </c>
      <c r="M309" s="301"/>
      <c r="N309" s="301"/>
      <c r="O309" s="301"/>
      <c r="P309" s="301"/>
      <c r="Q309" s="301"/>
      <c r="R309" s="301" t="s">
        <v>238</v>
      </c>
      <c r="S309" s="303" t="s">
        <v>5498</v>
      </c>
      <c r="T309" s="301"/>
      <c r="U309" s="301" t="s">
        <v>96</v>
      </c>
      <c r="V309" s="301" t="s">
        <v>8353</v>
      </c>
      <c r="W309" s="301"/>
      <c r="X309" s="301"/>
      <c r="Y309" s="301"/>
      <c r="Z309" s="301"/>
      <c r="AA309" s="301"/>
      <c r="AB309" s="301"/>
      <c r="AC309" s="301"/>
      <c r="AD309" s="301"/>
    </row>
    <row r="310" spans="1:30" s="154" customFormat="1" ht="17.25" customHeight="1">
      <c r="A310" s="301" t="s">
        <v>5489</v>
      </c>
      <c r="B310" s="222" t="s">
        <v>8135</v>
      </c>
      <c r="C310" s="301" t="s">
        <v>8354</v>
      </c>
      <c r="D310" s="301" t="s">
        <v>8355</v>
      </c>
      <c r="E310" s="301" t="s">
        <v>8356</v>
      </c>
      <c r="F310" s="301" t="s">
        <v>8357</v>
      </c>
      <c r="G310" s="301" t="s">
        <v>8358</v>
      </c>
      <c r="H310" s="301" t="s">
        <v>8359</v>
      </c>
      <c r="I310" s="301" t="s">
        <v>8360</v>
      </c>
      <c r="J310" s="301" t="s">
        <v>8361</v>
      </c>
      <c r="K310" s="302" t="s">
        <v>2746</v>
      </c>
      <c r="L310" s="301" t="s">
        <v>422</v>
      </c>
      <c r="M310" s="301"/>
      <c r="N310" s="301"/>
      <c r="O310" s="301"/>
      <c r="P310" s="301"/>
      <c r="Q310" s="301"/>
      <c r="R310" s="301"/>
      <c r="S310" s="303" t="s">
        <v>5533</v>
      </c>
      <c r="T310" s="301"/>
      <c r="U310" s="301"/>
      <c r="V310" s="301"/>
      <c r="W310" s="301"/>
      <c r="X310" s="301"/>
      <c r="Y310" s="301"/>
      <c r="Z310" s="301"/>
      <c r="AA310" s="301"/>
      <c r="AB310" s="301"/>
      <c r="AC310" s="301"/>
      <c r="AD310" s="301"/>
    </row>
    <row r="311" spans="1:30" s="154" customFormat="1" ht="17.25" customHeight="1">
      <c r="A311" s="301" t="s">
        <v>5489</v>
      </c>
      <c r="B311" s="222" t="s">
        <v>8135</v>
      </c>
      <c r="C311" s="301" t="s">
        <v>8362</v>
      </c>
      <c r="D311" s="301" t="s">
        <v>8363</v>
      </c>
      <c r="E311" s="301" t="s">
        <v>8364</v>
      </c>
      <c r="F311" s="301" t="s">
        <v>8365</v>
      </c>
      <c r="G311" s="301" t="s">
        <v>8366</v>
      </c>
      <c r="H311" s="301" t="s">
        <v>8367</v>
      </c>
      <c r="I311" s="301" t="s">
        <v>8368</v>
      </c>
      <c r="J311" s="301" t="s">
        <v>8369</v>
      </c>
      <c r="K311" s="302" t="s">
        <v>8370</v>
      </c>
      <c r="L311" s="301"/>
      <c r="M311" s="301"/>
      <c r="N311" s="301"/>
      <c r="O311" s="301"/>
      <c r="P311" s="301"/>
      <c r="Q311" s="301"/>
      <c r="R311" s="301"/>
      <c r="S311" s="303" t="s">
        <v>5558</v>
      </c>
      <c r="T311" s="301"/>
      <c r="U311" s="301"/>
      <c r="V311" s="301"/>
      <c r="W311" s="301"/>
      <c r="X311" s="301"/>
      <c r="Y311" s="301"/>
      <c r="Z311" s="301"/>
      <c r="AA311" s="301"/>
      <c r="AB311" s="301"/>
      <c r="AC311" s="301"/>
      <c r="AD311" s="301"/>
    </row>
    <row r="312" spans="1:30" s="154" customFormat="1" ht="17.25" customHeight="1">
      <c r="A312" s="301" t="s">
        <v>5489</v>
      </c>
      <c r="B312" s="222" t="s">
        <v>8135</v>
      </c>
      <c r="C312" s="301" t="s">
        <v>8371</v>
      </c>
      <c r="D312" s="301" t="s">
        <v>8372</v>
      </c>
      <c r="E312" s="301" t="s">
        <v>8373</v>
      </c>
      <c r="F312" s="301" t="s">
        <v>8374</v>
      </c>
      <c r="G312" s="301" t="s">
        <v>8375</v>
      </c>
      <c r="H312" s="301" t="s">
        <v>8376</v>
      </c>
      <c r="I312" s="301" t="s">
        <v>8377</v>
      </c>
      <c r="J312" s="301" t="s">
        <v>8378</v>
      </c>
      <c r="K312" s="302" t="s">
        <v>2746</v>
      </c>
      <c r="L312" s="302"/>
      <c r="M312" s="301"/>
      <c r="N312" s="301"/>
      <c r="O312" s="301"/>
      <c r="P312" s="301"/>
      <c r="Q312" s="301"/>
      <c r="R312" s="301"/>
      <c r="S312" s="303" t="s">
        <v>5533</v>
      </c>
      <c r="T312" s="301"/>
      <c r="U312" s="301"/>
      <c r="V312" s="301"/>
      <c r="W312" s="301"/>
      <c r="X312" s="301"/>
      <c r="Y312" s="301"/>
      <c r="Z312" s="301"/>
      <c r="AA312" s="301"/>
      <c r="AB312" s="302"/>
      <c r="AC312" s="301"/>
      <c r="AD312" s="301"/>
    </row>
    <row r="313" spans="1:30" s="154" customFormat="1" ht="17.25" customHeight="1">
      <c r="A313" s="301" t="s">
        <v>5489</v>
      </c>
      <c r="B313" s="222" t="s">
        <v>8135</v>
      </c>
      <c r="C313" s="301" t="s">
        <v>8379</v>
      </c>
      <c r="D313" s="301" t="s">
        <v>8380</v>
      </c>
      <c r="E313" s="301" t="s">
        <v>8169</v>
      </c>
      <c r="F313" s="301" t="s">
        <v>8381</v>
      </c>
      <c r="G313" s="301" t="s">
        <v>8382</v>
      </c>
      <c r="H313" s="301" t="s">
        <v>8383</v>
      </c>
      <c r="I313" s="301" t="s">
        <v>8384</v>
      </c>
      <c r="J313" s="301" t="s">
        <v>8385</v>
      </c>
      <c r="K313" s="302" t="s">
        <v>2746</v>
      </c>
      <c r="L313" s="301" t="s">
        <v>2894</v>
      </c>
      <c r="M313" s="301"/>
      <c r="N313" s="301"/>
      <c r="O313" s="301"/>
      <c r="P313" s="301"/>
      <c r="Q313" s="301"/>
      <c r="R313" s="301"/>
      <c r="S313" s="303" t="s">
        <v>5533</v>
      </c>
      <c r="T313" s="301"/>
      <c r="U313" s="301"/>
      <c r="V313" s="301"/>
      <c r="W313" s="301"/>
      <c r="X313" s="301"/>
      <c r="Y313" s="301"/>
      <c r="Z313" s="301"/>
      <c r="AA313" s="301"/>
      <c r="AB313" s="301"/>
      <c r="AC313" s="301"/>
      <c r="AD313" s="301"/>
    </row>
    <row r="314" spans="1:30" s="154" customFormat="1" ht="17.25" customHeight="1">
      <c r="A314" s="301" t="s">
        <v>5489</v>
      </c>
      <c r="B314" s="222" t="s">
        <v>8135</v>
      </c>
      <c r="C314" s="301" t="s">
        <v>8386</v>
      </c>
      <c r="D314" s="301" t="s">
        <v>8387</v>
      </c>
      <c r="E314" s="301" t="s">
        <v>8388</v>
      </c>
      <c r="F314" s="301" t="s">
        <v>8389</v>
      </c>
      <c r="G314" s="301" t="s">
        <v>8390</v>
      </c>
      <c r="H314" s="301" t="s">
        <v>8391</v>
      </c>
      <c r="I314" s="301" t="s">
        <v>8392</v>
      </c>
      <c r="J314" s="301" t="s">
        <v>8393</v>
      </c>
      <c r="K314" s="302" t="s">
        <v>5779</v>
      </c>
      <c r="L314" s="301"/>
      <c r="M314" s="301"/>
      <c r="N314" s="301"/>
      <c r="O314" s="301"/>
      <c r="P314" s="301"/>
      <c r="Q314" s="301"/>
      <c r="R314" s="301"/>
      <c r="S314" s="303" t="s">
        <v>5558</v>
      </c>
      <c r="T314" s="301"/>
      <c r="U314" s="301"/>
      <c r="V314" s="301"/>
      <c r="W314" s="301"/>
      <c r="X314" s="301"/>
      <c r="Y314" s="301"/>
      <c r="Z314" s="301"/>
      <c r="AA314" s="301"/>
      <c r="AB314" s="301"/>
      <c r="AC314" s="301"/>
      <c r="AD314" s="301"/>
    </row>
    <row r="315" spans="1:30" s="154" customFormat="1" ht="55.5" customHeight="1">
      <c r="A315" s="301" t="s">
        <v>5489</v>
      </c>
      <c r="B315" s="222" t="s">
        <v>8135</v>
      </c>
      <c r="C315" s="301" t="s">
        <v>8394</v>
      </c>
      <c r="D315" s="301" t="s">
        <v>8395</v>
      </c>
      <c r="E315" s="301" t="s">
        <v>8125</v>
      </c>
      <c r="F315" s="301" t="s">
        <v>8396</v>
      </c>
      <c r="G315" s="301" t="s">
        <v>8397</v>
      </c>
      <c r="H315" s="301" t="s">
        <v>8398</v>
      </c>
      <c r="I315" s="301" t="s">
        <v>8399</v>
      </c>
      <c r="J315" s="301" t="s">
        <v>8400</v>
      </c>
      <c r="K315" s="302" t="s">
        <v>8401</v>
      </c>
      <c r="L315" s="302" t="s">
        <v>6580</v>
      </c>
      <c r="M315" s="302" t="s">
        <v>8402</v>
      </c>
      <c r="N315" s="301"/>
      <c r="O315" s="301"/>
      <c r="P315" s="301"/>
      <c r="Q315" s="301"/>
      <c r="R315" s="301" t="s">
        <v>223</v>
      </c>
      <c r="S315" s="303" t="s">
        <v>2360</v>
      </c>
      <c r="T315" s="301"/>
      <c r="U315" s="301" t="s">
        <v>95</v>
      </c>
      <c r="V315" s="301" t="s">
        <v>8403</v>
      </c>
      <c r="W315" s="301"/>
      <c r="X315" s="301"/>
      <c r="Y315" s="301" t="s">
        <v>95</v>
      </c>
      <c r="Z315" s="301" t="s">
        <v>8403</v>
      </c>
      <c r="AA315" s="301"/>
      <c r="AB315" s="301"/>
      <c r="AC315" s="301" t="s">
        <v>95</v>
      </c>
      <c r="AD315" s="301" t="s">
        <v>8403</v>
      </c>
    </row>
    <row r="316" spans="1:30" s="154" customFormat="1" ht="17.25" customHeight="1">
      <c r="A316" s="301" t="s">
        <v>5489</v>
      </c>
      <c r="B316" s="222" t="s">
        <v>8135</v>
      </c>
      <c r="C316" s="301" t="s">
        <v>8404</v>
      </c>
      <c r="D316" s="301" t="s">
        <v>8405</v>
      </c>
      <c r="E316" s="301" t="s">
        <v>8169</v>
      </c>
      <c r="F316" s="301" t="s">
        <v>8406</v>
      </c>
      <c r="G316" s="301" t="s">
        <v>8407</v>
      </c>
      <c r="H316" s="301" t="s">
        <v>8408</v>
      </c>
      <c r="I316" s="301" t="s">
        <v>8409</v>
      </c>
      <c r="J316" s="301" t="s">
        <v>8410</v>
      </c>
      <c r="K316" s="302" t="s">
        <v>8411</v>
      </c>
      <c r="L316" s="301" t="s">
        <v>1614</v>
      </c>
      <c r="M316" s="301"/>
      <c r="N316" s="301"/>
      <c r="O316" s="301"/>
      <c r="P316" s="301"/>
      <c r="Q316" s="301"/>
      <c r="R316" s="301" t="s">
        <v>223</v>
      </c>
      <c r="S316" s="303" t="s">
        <v>2475</v>
      </c>
      <c r="T316" s="301"/>
      <c r="U316" s="301"/>
      <c r="V316" s="301"/>
      <c r="W316" s="301"/>
      <c r="X316" s="301"/>
      <c r="Y316" s="301" t="s">
        <v>95</v>
      </c>
      <c r="Z316" s="301" t="s">
        <v>8412</v>
      </c>
      <c r="AA316" s="301"/>
      <c r="AB316" s="301"/>
      <c r="AC316" s="301" t="s">
        <v>95</v>
      </c>
      <c r="AD316" s="301" t="s">
        <v>8413</v>
      </c>
    </row>
    <row r="317" spans="1:30" s="154" customFormat="1" ht="57">
      <c r="A317" s="301" t="s">
        <v>5489</v>
      </c>
      <c r="B317" s="222" t="s">
        <v>8135</v>
      </c>
      <c r="C317" s="301" t="s">
        <v>8414</v>
      </c>
      <c r="D317" s="301" t="s">
        <v>8415</v>
      </c>
      <c r="E317" s="301" t="s">
        <v>8255</v>
      </c>
      <c r="F317" s="301" t="s">
        <v>8416</v>
      </c>
      <c r="G317" s="301" t="s">
        <v>8417</v>
      </c>
      <c r="H317" s="301" t="s">
        <v>8418</v>
      </c>
      <c r="I317" s="301" t="s">
        <v>8419</v>
      </c>
      <c r="J317" s="301" t="s">
        <v>8420</v>
      </c>
      <c r="K317" s="302" t="s">
        <v>8421</v>
      </c>
      <c r="L317" s="301"/>
      <c r="M317" s="301"/>
      <c r="N317" s="301"/>
      <c r="O317" s="301"/>
      <c r="P317" s="301"/>
      <c r="Q317" s="301"/>
      <c r="R317" s="301" t="s">
        <v>238</v>
      </c>
      <c r="S317" s="303" t="s">
        <v>2475</v>
      </c>
      <c r="T317" s="301"/>
      <c r="U317" s="301"/>
      <c r="V317" s="301"/>
      <c r="W317" s="301"/>
      <c r="X317" s="301"/>
      <c r="Y317" s="301" t="s">
        <v>96</v>
      </c>
      <c r="Z317" s="301" t="s">
        <v>8422</v>
      </c>
      <c r="AA317" s="301"/>
      <c r="AB317" s="301"/>
      <c r="AC317" s="301"/>
      <c r="AD317" s="301"/>
    </row>
    <row r="318" spans="1:30" s="154" customFormat="1" ht="17.25" customHeight="1">
      <c r="A318" s="301" t="s">
        <v>5489</v>
      </c>
      <c r="B318" s="222" t="s">
        <v>8135</v>
      </c>
      <c r="C318" s="301" t="s">
        <v>8423</v>
      </c>
      <c r="D318" s="301" t="s">
        <v>8424</v>
      </c>
      <c r="E318" s="301" t="s">
        <v>8425</v>
      </c>
      <c r="F318" s="301" t="s">
        <v>8426</v>
      </c>
      <c r="G318" s="301" t="s">
        <v>8427</v>
      </c>
      <c r="H318" s="301" t="s">
        <v>8428</v>
      </c>
      <c r="I318" s="301" t="s">
        <v>8429</v>
      </c>
      <c r="J318" s="301" t="s">
        <v>8430</v>
      </c>
      <c r="K318" s="302" t="s">
        <v>8431</v>
      </c>
      <c r="L318" s="301"/>
      <c r="M318" s="301"/>
      <c r="N318" s="301"/>
      <c r="O318" s="301"/>
      <c r="P318" s="301"/>
      <c r="Q318" s="301"/>
      <c r="R318" s="301"/>
      <c r="S318" s="303" t="s">
        <v>5558</v>
      </c>
      <c r="T318" s="301"/>
      <c r="U318" s="301"/>
      <c r="V318" s="301"/>
      <c r="W318" s="301"/>
      <c r="X318" s="301"/>
      <c r="Y318" s="301"/>
      <c r="Z318" s="301"/>
      <c r="AA318" s="301"/>
      <c r="AB318" s="301"/>
      <c r="AC318" s="301"/>
      <c r="AD318" s="301"/>
    </row>
    <row r="319" spans="1:30" s="154" customFormat="1" ht="17.25" customHeight="1">
      <c r="A319" s="301" t="s">
        <v>5489</v>
      </c>
      <c r="B319" s="222" t="s">
        <v>8135</v>
      </c>
      <c r="C319" s="301" t="s">
        <v>8432</v>
      </c>
      <c r="D319" s="301" t="s">
        <v>8433</v>
      </c>
      <c r="E319" s="301" t="s">
        <v>8434</v>
      </c>
      <c r="F319" s="301" t="s">
        <v>8435</v>
      </c>
      <c r="G319" s="301" t="s">
        <v>8436</v>
      </c>
      <c r="H319" s="301" t="s">
        <v>8437</v>
      </c>
      <c r="I319" s="301" t="s">
        <v>8438</v>
      </c>
      <c r="J319" s="301" t="s">
        <v>8439</v>
      </c>
      <c r="K319" s="302" t="s">
        <v>8440</v>
      </c>
      <c r="L319" s="301" t="s">
        <v>8441</v>
      </c>
      <c r="M319" s="301"/>
      <c r="N319" s="301"/>
      <c r="O319" s="301"/>
      <c r="P319" s="301"/>
      <c r="Q319" s="301"/>
      <c r="R319" s="301" t="s">
        <v>223</v>
      </c>
      <c r="S319" s="303" t="s">
        <v>1241</v>
      </c>
      <c r="T319" s="301"/>
      <c r="U319" s="301" t="s">
        <v>95</v>
      </c>
      <c r="V319" s="301" t="s">
        <v>8442</v>
      </c>
      <c r="W319" s="301"/>
      <c r="X319" s="301"/>
      <c r="Y319" s="301"/>
      <c r="Z319" s="301"/>
      <c r="AA319" s="301"/>
      <c r="AB319" s="301"/>
      <c r="AC319" s="301"/>
      <c r="AD319" s="301"/>
    </row>
    <row r="320" spans="1:30" s="154" customFormat="1" ht="17.25" customHeight="1">
      <c r="A320" s="301" t="s">
        <v>5489</v>
      </c>
      <c r="B320" s="222" t="s">
        <v>8135</v>
      </c>
      <c r="C320" s="301" t="s">
        <v>8443</v>
      </c>
      <c r="D320" s="301" t="s">
        <v>8444</v>
      </c>
      <c r="E320" s="301" t="s">
        <v>8445</v>
      </c>
      <c r="F320" s="301" t="s">
        <v>8446</v>
      </c>
      <c r="G320" s="301" t="s">
        <v>8447</v>
      </c>
      <c r="H320" s="301" t="s">
        <v>8448</v>
      </c>
      <c r="I320" s="301" t="s">
        <v>8449</v>
      </c>
      <c r="J320" s="319" t="s">
        <v>8450</v>
      </c>
      <c r="K320" s="302" t="s">
        <v>2746</v>
      </c>
      <c r="L320" s="301"/>
      <c r="M320" s="301"/>
      <c r="N320" s="301"/>
      <c r="O320" s="301"/>
      <c r="P320" s="301"/>
      <c r="Q320" s="301"/>
      <c r="R320" s="301"/>
      <c r="S320" s="303" t="s">
        <v>5533</v>
      </c>
      <c r="T320" s="301"/>
      <c r="U320" s="301"/>
      <c r="V320" s="301"/>
      <c r="W320" s="301"/>
      <c r="X320" s="301"/>
      <c r="Y320" s="301"/>
      <c r="Z320" s="301"/>
      <c r="AA320" s="301"/>
      <c r="AB320" s="301"/>
      <c r="AC320" s="301"/>
      <c r="AD320" s="301"/>
    </row>
    <row r="321" spans="1:30" s="154" customFormat="1" ht="17.25" customHeight="1">
      <c r="A321" s="301" t="s">
        <v>5489</v>
      </c>
      <c r="B321" s="222" t="s">
        <v>8135</v>
      </c>
      <c r="C321" s="301" t="s">
        <v>8451</v>
      </c>
      <c r="D321" s="301" t="s">
        <v>8452</v>
      </c>
      <c r="E321" s="301" t="s">
        <v>8453</v>
      </c>
      <c r="F321" s="301" t="s">
        <v>8454</v>
      </c>
      <c r="G321" s="301" t="s">
        <v>8455</v>
      </c>
      <c r="H321" s="301" t="s">
        <v>8456</v>
      </c>
      <c r="I321" s="301" t="s">
        <v>8457</v>
      </c>
      <c r="J321" s="301"/>
      <c r="K321" s="302" t="s">
        <v>5567</v>
      </c>
      <c r="L321" s="301"/>
      <c r="M321" s="301"/>
      <c r="N321" s="301"/>
      <c r="O321" s="301"/>
      <c r="P321" s="301"/>
      <c r="Q321" s="301"/>
      <c r="R321" s="301"/>
      <c r="S321" s="303" t="s">
        <v>5558</v>
      </c>
      <c r="T321" s="301"/>
      <c r="U321" s="301"/>
      <c r="V321" s="301"/>
      <c r="W321" s="301"/>
      <c r="X321" s="301"/>
      <c r="Y321" s="301"/>
      <c r="Z321" s="301"/>
      <c r="AA321" s="301"/>
      <c r="AB321" s="301"/>
      <c r="AC321" s="301"/>
      <c r="AD321" s="301"/>
    </row>
    <row r="322" spans="1:30" s="154" customFormat="1" ht="17.25" customHeight="1">
      <c r="A322" s="301" t="s">
        <v>5489</v>
      </c>
      <c r="B322" s="222" t="s">
        <v>8135</v>
      </c>
      <c r="C322" s="301" t="s">
        <v>8458</v>
      </c>
      <c r="D322" s="301" t="s">
        <v>8459</v>
      </c>
      <c r="E322" s="301" t="s">
        <v>8453</v>
      </c>
      <c r="F322" s="301" t="s">
        <v>8460</v>
      </c>
      <c r="G322" s="301" t="s">
        <v>8461</v>
      </c>
      <c r="H322" s="301" t="s">
        <v>8462</v>
      </c>
      <c r="I322" s="301" t="s">
        <v>8463</v>
      </c>
      <c r="J322" s="301" t="s">
        <v>8464</v>
      </c>
      <c r="K322" s="302" t="s">
        <v>5742</v>
      </c>
      <c r="L322" s="301"/>
      <c r="M322" s="301"/>
      <c r="N322" s="301"/>
      <c r="O322" s="301"/>
      <c r="P322" s="301"/>
      <c r="Q322" s="301"/>
      <c r="R322" s="301"/>
      <c r="S322" s="303" t="s">
        <v>5558</v>
      </c>
      <c r="T322" s="301"/>
      <c r="U322" s="301"/>
      <c r="V322" s="301"/>
      <c r="W322" s="301"/>
      <c r="X322" s="301"/>
      <c r="Y322" s="301"/>
      <c r="Z322" s="301"/>
      <c r="AA322" s="301"/>
      <c r="AB322" s="301"/>
      <c r="AC322" s="301"/>
      <c r="AD322" s="301"/>
    </row>
    <row r="323" spans="1:30" s="154" customFormat="1" ht="28.5">
      <c r="A323" s="301" t="s">
        <v>5489</v>
      </c>
      <c r="B323" s="222" t="s">
        <v>8135</v>
      </c>
      <c r="C323" s="301" t="s">
        <v>8465</v>
      </c>
      <c r="D323" s="301" t="s">
        <v>8466</v>
      </c>
      <c r="E323" s="301" t="s">
        <v>8467</v>
      </c>
      <c r="F323" s="301" t="s">
        <v>8468</v>
      </c>
      <c r="G323" s="301" t="s">
        <v>8469</v>
      </c>
      <c r="H323" s="301" t="s">
        <v>8470</v>
      </c>
      <c r="I323" s="301" t="s">
        <v>8471</v>
      </c>
      <c r="J323" s="301" t="s">
        <v>8472</v>
      </c>
      <c r="K323" s="302" t="s">
        <v>8473</v>
      </c>
      <c r="L323" s="301"/>
      <c r="M323" s="301"/>
      <c r="N323" s="301"/>
      <c r="O323" s="301"/>
      <c r="P323" s="301"/>
      <c r="Q323" s="301"/>
      <c r="R323" s="301" t="s">
        <v>223</v>
      </c>
      <c r="S323" s="303" t="s">
        <v>1432</v>
      </c>
      <c r="T323" s="301"/>
      <c r="U323" s="301"/>
      <c r="V323" s="301"/>
      <c r="W323" s="301"/>
      <c r="X323" s="301"/>
      <c r="Y323" s="301"/>
      <c r="Z323" s="301"/>
      <c r="AA323" s="301"/>
      <c r="AB323" s="301"/>
      <c r="AC323" s="301"/>
      <c r="AD323" s="301"/>
    </row>
    <row r="324" spans="1:30" s="154" customFormat="1" ht="17.25" customHeight="1">
      <c r="A324" s="301" t="s">
        <v>5489</v>
      </c>
      <c r="B324" s="222" t="s">
        <v>8135</v>
      </c>
      <c r="C324" s="301" t="s">
        <v>8474</v>
      </c>
      <c r="D324" s="301" t="s">
        <v>8475</v>
      </c>
      <c r="E324" s="301" t="s">
        <v>8476</v>
      </c>
      <c r="F324" s="301" t="s">
        <v>8477</v>
      </c>
      <c r="G324" s="301" t="s">
        <v>8478</v>
      </c>
      <c r="H324" s="301" t="s">
        <v>8479</v>
      </c>
      <c r="I324" s="301" t="s">
        <v>8480</v>
      </c>
      <c r="J324" s="301" t="s">
        <v>8481</v>
      </c>
      <c r="K324" s="302" t="s">
        <v>8482</v>
      </c>
      <c r="L324" s="301"/>
      <c r="M324" s="301"/>
      <c r="N324" s="301"/>
      <c r="O324" s="301"/>
      <c r="P324" s="301"/>
      <c r="Q324" s="301"/>
      <c r="R324" s="301" t="s">
        <v>238</v>
      </c>
      <c r="S324" s="303" t="s">
        <v>2475</v>
      </c>
      <c r="T324" s="301"/>
      <c r="U324" s="301"/>
      <c r="V324" s="301"/>
      <c r="W324" s="301"/>
      <c r="X324" s="301"/>
      <c r="Y324" s="301" t="s">
        <v>96</v>
      </c>
      <c r="Z324" s="301" t="s">
        <v>8483</v>
      </c>
      <c r="AA324" s="301"/>
      <c r="AB324" s="301"/>
      <c r="AC324" s="301"/>
      <c r="AD324" s="301"/>
    </row>
    <row r="325" spans="1:30" s="154" customFormat="1" ht="409.5">
      <c r="A325" s="301" t="s">
        <v>5489</v>
      </c>
      <c r="B325" s="222" t="s">
        <v>8135</v>
      </c>
      <c r="C325" s="303" t="s">
        <v>8484</v>
      </c>
      <c r="D325" s="303" t="s">
        <v>8485</v>
      </c>
      <c r="E325" s="303" t="s">
        <v>8486</v>
      </c>
      <c r="F325" s="303" t="s">
        <v>8487</v>
      </c>
      <c r="G325" s="303" t="s">
        <v>8488</v>
      </c>
      <c r="H325" s="303" t="s">
        <v>8489</v>
      </c>
      <c r="I325" s="306" t="s">
        <v>8490</v>
      </c>
      <c r="J325" s="320" t="s">
        <v>8491</v>
      </c>
      <c r="K325" s="305" t="s">
        <v>8492</v>
      </c>
      <c r="L325" s="302" t="s">
        <v>8493</v>
      </c>
      <c r="M325" s="302" t="s">
        <v>8494</v>
      </c>
      <c r="N325" s="301" t="s">
        <v>95</v>
      </c>
      <c r="O325" s="301" t="s">
        <v>95</v>
      </c>
      <c r="P325" s="301" t="s">
        <v>95</v>
      </c>
      <c r="Q325" s="301"/>
      <c r="R325" s="301" t="s">
        <v>97</v>
      </c>
      <c r="S325" s="303" t="s">
        <v>98</v>
      </c>
      <c r="T325" s="301" t="s">
        <v>99</v>
      </c>
      <c r="U325" s="306"/>
      <c r="V325" s="306"/>
      <c r="W325" s="301" t="s">
        <v>8495</v>
      </c>
      <c r="X325" s="306" t="s">
        <v>8496</v>
      </c>
      <c r="Y325" s="301"/>
      <c r="Z325" s="301"/>
      <c r="AA325" s="301" t="s">
        <v>95</v>
      </c>
      <c r="AB325" s="307" t="s">
        <v>8497</v>
      </c>
      <c r="AC325" s="301"/>
      <c r="AD325" s="301"/>
    </row>
    <row r="326" spans="1:30" s="154" customFormat="1" ht="17.25" customHeight="1">
      <c r="A326" s="301" t="s">
        <v>5489</v>
      </c>
      <c r="B326" s="222" t="s">
        <v>8135</v>
      </c>
      <c r="C326" s="301" t="s">
        <v>8498</v>
      </c>
      <c r="D326" s="301" t="s">
        <v>8499</v>
      </c>
      <c r="E326" s="301" t="s">
        <v>8204</v>
      </c>
      <c r="F326" s="301" t="s">
        <v>8500</v>
      </c>
      <c r="G326" s="301" t="s">
        <v>8501</v>
      </c>
      <c r="H326" s="301" t="s">
        <v>8502</v>
      </c>
      <c r="I326" s="301" t="s">
        <v>8503</v>
      </c>
      <c r="J326" s="301"/>
      <c r="K326" s="302" t="s">
        <v>6140</v>
      </c>
      <c r="L326" s="301"/>
      <c r="M326" s="301"/>
      <c r="N326" s="301"/>
      <c r="O326" s="301"/>
      <c r="P326" s="301"/>
      <c r="Q326" s="301"/>
      <c r="R326" s="301"/>
      <c r="S326" s="303" t="s">
        <v>5533</v>
      </c>
      <c r="T326" s="301"/>
      <c r="U326" s="301"/>
      <c r="V326" s="301"/>
      <c r="W326" s="301"/>
      <c r="X326" s="301"/>
      <c r="Y326" s="301"/>
      <c r="Z326" s="301"/>
      <c r="AA326" s="301"/>
      <c r="AB326" s="301"/>
      <c r="AC326" s="301"/>
      <c r="AD326" s="301"/>
    </row>
    <row r="327" spans="1:30" s="154" customFormat="1" ht="17.25" customHeight="1">
      <c r="A327" s="301" t="s">
        <v>5489</v>
      </c>
      <c r="B327" s="222" t="s">
        <v>8135</v>
      </c>
      <c r="C327" s="301" t="s">
        <v>8504</v>
      </c>
      <c r="D327" s="301" t="s">
        <v>8505</v>
      </c>
      <c r="E327" s="301" t="s">
        <v>8204</v>
      </c>
      <c r="F327" s="301" t="s">
        <v>8506</v>
      </c>
      <c r="G327" s="301" t="s">
        <v>8507</v>
      </c>
      <c r="H327" s="301" t="s">
        <v>8508</v>
      </c>
      <c r="I327" s="301" t="s">
        <v>8509</v>
      </c>
      <c r="J327" s="301" t="s">
        <v>8510</v>
      </c>
      <c r="K327" s="302" t="s">
        <v>8511</v>
      </c>
      <c r="L327" s="301"/>
      <c r="M327" s="301"/>
      <c r="N327" s="301"/>
      <c r="O327" s="301"/>
      <c r="P327" s="301"/>
      <c r="Q327" s="301"/>
      <c r="R327" s="301"/>
      <c r="S327" s="303" t="s">
        <v>5558</v>
      </c>
      <c r="T327" s="301"/>
      <c r="U327" s="301"/>
      <c r="V327" s="301"/>
      <c r="W327" s="301"/>
      <c r="X327" s="301"/>
      <c r="Y327" s="301"/>
      <c r="Z327" s="301"/>
      <c r="AA327" s="301"/>
      <c r="AB327" s="301"/>
      <c r="AC327" s="301"/>
      <c r="AD327" s="301"/>
    </row>
    <row r="328" spans="1:30" s="154" customFormat="1" ht="59.25" customHeight="1">
      <c r="A328" s="301" t="s">
        <v>5489</v>
      </c>
      <c r="B328" s="222" t="s">
        <v>8135</v>
      </c>
      <c r="C328" s="301" t="s">
        <v>8512</v>
      </c>
      <c r="D328" s="301" t="s">
        <v>8513</v>
      </c>
      <c r="E328" s="301" t="s">
        <v>8153</v>
      </c>
      <c r="F328" s="301" t="s">
        <v>8514</v>
      </c>
      <c r="G328" s="301" t="s">
        <v>8515</v>
      </c>
      <c r="H328" s="301" t="s">
        <v>8516</v>
      </c>
      <c r="I328" s="301" t="s">
        <v>8517</v>
      </c>
      <c r="J328" s="301" t="s">
        <v>8518</v>
      </c>
      <c r="K328" s="302" t="s">
        <v>8519</v>
      </c>
      <c r="L328" s="302" t="s">
        <v>8520</v>
      </c>
      <c r="M328" s="302" t="s">
        <v>8521</v>
      </c>
      <c r="N328" s="301"/>
      <c r="O328" s="301"/>
      <c r="P328" s="301"/>
      <c r="Q328" s="301"/>
      <c r="R328" s="301" t="s">
        <v>223</v>
      </c>
      <c r="S328" s="301" t="s">
        <v>2360</v>
      </c>
      <c r="T328" s="301"/>
      <c r="U328" s="301"/>
      <c r="V328" s="301"/>
      <c r="W328" s="301"/>
      <c r="X328" s="301"/>
      <c r="Y328" s="301"/>
      <c r="Z328" s="301"/>
      <c r="AA328" s="301"/>
      <c r="AB328" s="301"/>
      <c r="AC328" s="301"/>
      <c r="AD328" s="301"/>
    </row>
    <row r="329" spans="1:30" s="154" customFormat="1" ht="17.25" customHeight="1">
      <c r="A329" s="301" t="s">
        <v>5489</v>
      </c>
      <c r="B329" s="222" t="s">
        <v>8135</v>
      </c>
      <c r="C329" s="301" t="s">
        <v>8522</v>
      </c>
      <c r="D329" s="301" t="s">
        <v>8523</v>
      </c>
      <c r="E329" s="301" t="s">
        <v>8138</v>
      </c>
      <c r="F329" s="301" t="s">
        <v>8524</v>
      </c>
      <c r="G329" s="301" t="s">
        <v>8525</v>
      </c>
      <c r="H329" s="301" t="s">
        <v>8526</v>
      </c>
      <c r="I329" s="301" t="s">
        <v>8527</v>
      </c>
      <c r="J329" s="301"/>
      <c r="K329" s="302" t="s">
        <v>8528</v>
      </c>
      <c r="L329" s="301" t="s">
        <v>8529</v>
      </c>
      <c r="M329" s="301"/>
      <c r="N329" s="301"/>
      <c r="O329" s="301"/>
      <c r="P329" s="301"/>
      <c r="Q329" s="301"/>
      <c r="R329" s="301" t="s">
        <v>1027</v>
      </c>
      <c r="S329" s="301" t="s">
        <v>1030</v>
      </c>
      <c r="T329" s="301"/>
      <c r="U329" s="301" t="s">
        <v>95</v>
      </c>
      <c r="V329" s="301" t="s">
        <v>8530</v>
      </c>
      <c r="W329" s="301"/>
      <c r="X329" s="301"/>
      <c r="Y329" s="301"/>
      <c r="Z329" s="301"/>
      <c r="AA329" s="301"/>
      <c r="AB329" s="301"/>
      <c r="AC329" s="301"/>
      <c r="AD329" s="301"/>
    </row>
    <row r="330" spans="1:30" s="154" customFormat="1" ht="17.25" customHeight="1">
      <c r="A330" s="301" t="s">
        <v>5489</v>
      </c>
      <c r="B330" s="222" t="s">
        <v>8135</v>
      </c>
      <c r="C330" s="301" t="s">
        <v>8531</v>
      </c>
      <c r="D330" s="301" t="s">
        <v>8532</v>
      </c>
      <c r="E330" s="301" t="s">
        <v>8138</v>
      </c>
      <c r="F330" s="301" t="s">
        <v>8533</v>
      </c>
      <c r="G330" s="301" t="s">
        <v>8534</v>
      </c>
      <c r="H330" s="301" t="s">
        <v>8535</v>
      </c>
      <c r="I330" s="301" t="s">
        <v>8536</v>
      </c>
      <c r="J330" s="301" t="s">
        <v>8537</v>
      </c>
      <c r="K330" s="302" t="s">
        <v>8538</v>
      </c>
      <c r="L330" s="301"/>
      <c r="M330" s="301"/>
      <c r="N330" s="301"/>
      <c r="O330" s="301"/>
      <c r="P330" s="301"/>
      <c r="Q330" s="301"/>
      <c r="R330" s="301" t="s">
        <v>223</v>
      </c>
      <c r="S330" s="301" t="s">
        <v>1432</v>
      </c>
      <c r="T330" s="301"/>
      <c r="U330" s="301" t="s">
        <v>95</v>
      </c>
      <c r="V330" s="301" t="s">
        <v>8539</v>
      </c>
      <c r="W330" s="301"/>
      <c r="X330" s="301"/>
      <c r="Y330" s="301"/>
      <c r="Z330" s="301"/>
      <c r="AA330" s="301"/>
      <c r="AB330" s="301"/>
      <c r="AC330" s="301" t="s">
        <v>95</v>
      </c>
      <c r="AD330" s="301" t="s">
        <v>8540</v>
      </c>
    </row>
    <row r="331" spans="1:30" s="154" customFormat="1" ht="99.75">
      <c r="A331" s="301" t="s">
        <v>5489</v>
      </c>
      <c r="B331" s="222" t="s">
        <v>8135</v>
      </c>
      <c r="C331" s="301" t="s">
        <v>8541</v>
      </c>
      <c r="D331" s="301" t="s">
        <v>8542</v>
      </c>
      <c r="E331" s="301" t="s">
        <v>8445</v>
      </c>
      <c r="F331" s="301" t="s">
        <v>8543</v>
      </c>
      <c r="G331" s="301" t="s">
        <v>8544</v>
      </c>
      <c r="H331" s="301" t="s">
        <v>8545</v>
      </c>
      <c r="I331" s="301" t="s">
        <v>8546</v>
      </c>
      <c r="J331" s="301" t="s">
        <v>8547</v>
      </c>
      <c r="K331" s="302" t="s">
        <v>8548</v>
      </c>
      <c r="L331" s="301"/>
      <c r="M331" s="301"/>
      <c r="N331" s="301"/>
      <c r="O331" s="301"/>
      <c r="P331" s="301"/>
      <c r="Q331" s="301"/>
      <c r="R331" s="301" t="s">
        <v>223</v>
      </c>
      <c r="S331" s="301" t="s">
        <v>1432</v>
      </c>
      <c r="T331" s="301"/>
      <c r="U331" s="301"/>
      <c r="V331" s="301"/>
      <c r="W331" s="301"/>
      <c r="X331" s="301"/>
      <c r="Y331" s="301" t="s">
        <v>95</v>
      </c>
      <c r="Z331" s="302" t="s">
        <v>8549</v>
      </c>
      <c r="AA331" s="301"/>
      <c r="AB331" s="301"/>
      <c r="AC331" s="301" t="s">
        <v>95</v>
      </c>
      <c r="AD331" s="302" t="s">
        <v>8549</v>
      </c>
    </row>
    <row r="332" spans="1:30" s="154" customFormat="1" ht="17.25" customHeight="1">
      <c r="A332" s="301" t="s">
        <v>5489</v>
      </c>
      <c r="B332" s="222" t="s">
        <v>8135</v>
      </c>
      <c r="C332" s="301" t="s">
        <v>8550</v>
      </c>
      <c r="D332" s="301" t="s">
        <v>8551</v>
      </c>
      <c r="E332" s="301" t="s">
        <v>8221</v>
      </c>
      <c r="F332" s="301" t="s">
        <v>8552</v>
      </c>
      <c r="G332" s="301" t="s">
        <v>8553</v>
      </c>
      <c r="H332" s="301" t="s">
        <v>8554</v>
      </c>
      <c r="I332" s="301" t="s">
        <v>8555</v>
      </c>
      <c r="J332" s="301" t="s">
        <v>8556</v>
      </c>
      <c r="K332" s="302" t="s">
        <v>2746</v>
      </c>
      <c r="L332" s="301"/>
      <c r="M332" s="301"/>
      <c r="N332" s="301"/>
      <c r="O332" s="301"/>
      <c r="P332" s="301"/>
      <c r="Q332" s="301"/>
      <c r="R332" s="301" t="s">
        <v>223</v>
      </c>
      <c r="S332" s="301" t="s">
        <v>1241</v>
      </c>
      <c r="T332" s="301"/>
      <c r="U332" s="301"/>
      <c r="V332" s="301"/>
      <c r="W332" s="301"/>
      <c r="X332" s="301"/>
      <c r="Y332" s="301"/>
      <c r="Z332" s="301"/>
      <c r="AA332" s="301"/>
      <c r="AB332" s="301"/>
      <c r="AC332" s="301"/>
      <c r="AD332" s="301"/>
    </row>
    <row r="333" spans="1:30" s="154" customFormat="1" ht="28.5">
      <c r="A333" s="301" t="s">
        <v>5489</v>
      </c>
      <c r="B333" s="222" t="s">
        <v>854</v>
      </c>
      <c r="C333" s="301" t="s">
        <v>8557</v>
      </c>
      <c r="D333" s="301" t="s">
        <v>8558</v>
      </c>
      <c r="E333" s="301" t="s">
        <v>8125</v>
      </c>
      <c r="F333" s="301" t="s">
        <v>8559</v>
      </c>
      <c r="G333" s="301" t="s">
        <v>8560</v>
      </c>
      <c r="H333" s="301" t="s">
        <v>8561</v>
      </c>
      <c r="I333" s="301" t="s">
        <v>8562</v>
      </c>
      <c r="J333" s="301"/>
      <c r="K333" s="302" t="s">
        <v>8563</v>
      </c>
      <c r="L333" s="301"/>
      <c r="M333" s="301"/>
      <c r="N333" s="301"/>
      <c r="O333" s="301"/>
      <c r="P333" s="301"/>
      <c r="Q333" s="301"/>
      <c r="R333" s="301" t="s">
        <v>223</v>
      </c>
      <c r="S333" s="301" t="s">
        <v>1432</v>
      </c>
      <c r="T333" s="301"/>
      <c r="U333" s="301" t="s">
        <v>95</v>
      </c>
      <c r="V333" s="302" t="s">
        <v>8564</v>
      </c>
      <c r="W333" s="301" t="s">
        <v>95</v>
      </c>
      <c r="X333" s="302" t="s">
        <v>8564</v>
      </c>
      <c r="Y333" s="301" t="s">
        <v>95</v>
      </c>
      <c r="Z333" s="302" t="s">
        <v>8565</v>
      </c>
      <c r="AA333" s="301" t="s">
        <v>95</v>
      </c>
      <c r="AB333" s="302" t="s">
        <v>8564</v>
      </c>
      <c r="AC333" s="301"/>
      <c r="AD333" s="301"/>
    </row>
    <row r="334" spans="1:30" s="154" customFormat="1" ht="100.5" customHeight="1">
      <c r="A334" s="301" t="s">
        <v>5489</v>
      </c>
      <c r="B334" s="222" t="s">
        <v>8135</v>
      </c>
      <c r="C334" s="301" t="s">
        <v>8566</v>
      </c>
      <c r="D334" s="301" t="s">
        <v>8567</v>
      </c>
      <c r="E334" s="301" t="s">
        <v>8568</v>
      </c>
      <c r="F334" s="301" t="s">
        <v>8569</v>
      </c>
      <c r="G334" s="301" t="s">
        <v>8570</v>
      </c>
      <c r="H334" s="301" t="s">
        <v>8571</v>
      </c>
      <c r="I334" s="301" t="s">
        <v>8572</v>
      </c>
      <c r="J334" s="301" t="s">
        <v>8573</v>
      </c>
      <c r="K334" s="302" t="s">
        <v>8574</v>
      </c>
      <c r="L334" s="302" t="s">
        <v>8575</v>
      </c>
      <c r="M334" s="302" t="s">
        <v>8576</v>
      </c>
      <c r="N334" s="301"/>
      <c r="O334" s="301"/>
      <c r="P334" s="301"/>
      <c r="Q334" s="301"/>
      <c r="R334" s="301" t="s">
        <v>223</v>
      </c>
      <c r="S334" s="301" t="s">
        <v>1432</v>
      </c>
      <c r="T334" s="301"/>
      <c r="U334" s="301" t="s">
        <v>95</v>
      </c>
      <c r="V334" s="302" t="s">
        <v>8577</v>
      </c>
      <c r="W334" s="301" t="s">
        <v>95</v>
      </c>
      <c r="X334" s="302" t="s">
        <v>8578</v>
      </c>
      <c r="Y334" s="301" t="s">
        <v>95</v>
      </c>
      <c r="Z334" s="302" t="s">
        <v>8578</v>
      </c>
      <c r="AA334" s="301" t="s">
        <v>95</v>
      </c>
      <c r="AB334" s="302" t="s">
        <v>8578</v>
      </c>
      <c r="AC334" s="301" t="s">
        <v>95</v>
      </c>
      <c r="AD334" s="302" t="s">
        <v>8579</v>
      </c>
    </row>
    <row r="335" spans="1:30" s="154" customFormat="1" ht="409.5">
      <c r="A335" s="301" t="s">
        <v>5489</v>
      </c>
      <c r="B335" s="222" t="s">
        <v>8135</v>
      </c>
      <c r="C335" s="301" t="s">
        <v>8580</v>
      </c>
      <c r="D335" s="301" t="s">
        <v>8581</v>
      </c>
      <c r="E335" s="301" t="s">
        <v>8582</v>
      </c>
      <c r="F335" s="301" t="s">
        <v>8583</v>
      </c>
      <c r="G335" s="301" t="s">
        <v>8584</v>
      </c>
      <c r="H335" s="301" t="s">
        <v>8585</v>
      </c>
      <c r="I335" s="301" t="s">
        <v>8586</v>
      </c>
      <c r="J335" s="301" t="s">
        <v>8587</v>
      </c>
      <c r="K335" s="302" t="s">
        <v>8588</v>
      </c>
      <c r="L335" s="302" t="s">
        <v>8589</v>
      </c>
      <c r="M335" s="302" t="s">
        <v>8590</v>
      </c>
      <c r="N335" s="301"/>
      <c r="O335" s="301" t="s">
        <v>95</v>
      </c>
      <c r="P335" s="301"/>
      <c r="Q335" s="301"/>
      <c r="R335" s="301" t="s">
        <v>97</v>
      </c>
      <c r="S335" s="301" t="s">
        <v>98</v>
      </c>
      <c r="T335" s="301" t="s">
        <v>2235</v>
      </c>
      <c r="U335" s="301" t="s">
        <v>95</v>
      </c>
      <c r="V335" s="302" t="s">
        <v>8591</v>
      </c>
      <c r="W335" s="301" t="s">
        <v>95</v>
      </c>
      <c r="X335" s="302" t="s">
        <v>8592</v>
      </c>
      <c r="Y335" s="301" t="s">
        <v>9</v>
      </c>
      <c r="Z335" s="302" t="s">
        <v>8593</v>
      </c>
      <c r="AA335" s="301" t="s">
        <v>95</v>
      </c>
      <c r="AB335" s="302" t="s">
        <v>8594</v>
      </c>
      <c r="AC335" s="301" t="s">
        <v>95</v>
      </c>
      <c r="AD335" s="302" t="s">
        <v>8595</v>
      </c>
    </row>
    <row r="336" spans="1:30" s="154" customFormat="1" ht="71.25">
      <c r="A336" s="301" t="s">
        <v>5489</v>
      </c>
      <c r="B336" s="222" t="s">
        <v>8135</v>
      </c>
      <c r="C336" s="301" t="s">
        <v>8596</v>
      </c>
      <c r="D336" s="301" t="s">
        <v>8597</v>
      </c>
      <c r="E336" s="301" t="s">
        <v>8598</v>
      </c>
      <c r="F336" s="301" t="s">
        <v>8599</v>
      </c>
      <c r="G336" s="301" t="s">
        <v>8600</v>
      </c>
      <c r="H336" s="301" t="s">
        <v>8601</v>
      </c>
      <c r="I336" s="301" t="s">
        <v>8602</v>
      </c>
      <c r="J336" s="301" t="s">
        <v>8603</v>
      </c>
      <c r="K336" s="302" t="s">
        <v>8604</v>
      </c>
      <c r="L336" s="301"/>
      <c r="M336" s="301"/>
      <c r="N336" s="301"/>
      <c r="O336" s="301"/>
      <c r="P336" s="301"/>
      <c r="Q336" s="301"/>
      <c r="R336" s="301" t="s">
        <v>1027</v>
      </c>
      <c r="S336" s="301" t="s">
        <v>1030</v>
      </c>
      <c r="T336" s="301"/>
      <c r="U336" s="301"/>
      <c r="V336" s="301"/>
      <c r="W336" s="301"/>
      <c r="X336" s="301"/>
      <c r="Y336" s="301" t="s">
        <v>95</v>
      </c>
      <c r="Z336" s="301" t="s">
        <v>8605</v>
      </c>
      <c r="AA336" s="301"/>
      <c r="AB336" s="301"/>
      <c r="AC336" s="301"/>
      <c r="AD336" s="301"/>
    </row>
    <row r="337" spans="1:30" s="154" customFormat="1" ht="17.25" customHeight="1">
      <c r="A337" s="301" t="s">
        <v>5489</v>
      </c>
      <c r="B337" s="222" t="s">
        <v>8135</v>
      </c>
      <c r="C337" s="301" t="s">
        <v>8606</v>
      </c>
      <c r="D337" s="301" t="s">
        <v>8607</v>
      </c>
      <c r="E337" s="301" t="s">
        <v>8608</v>
      </c>
      <c r="F337" s="301" t="s">
        <v>8609</v>
      </c>
      <c r="G337" s="301" t="s">
        <v>8610</v>
      </c>
      <c r="H337" s="301" t="s">
        <v>8611</v>
      </c>
      <c r="I337" s="301" t="s">
        <v>8612</v>
      </c>
      <c r="J337" s="301" t="s">
        <v>8613</v>
      </c>
      <c r="K337" s="302" t="s">
        <v>7867</v>
      </c>
      <c r="L337" s="301" t="s">
        <v>8614</v>
      </c>
      <c r="M337" s="301"/>
      <c r="N337" s="301"/>
      <c r="O337" s="301"/>
      <c r="P337" s="301"/>
      <c r="Q337" s="301"/>
      <c r="R337" s="301" t="s">
        <v>223</v>
      </c>
      <c r="S337" s="301" t="s">
        <v>2360</v>
      </c>
      <c r="T337" s="301"/>
      <c r="U337" s="301"/>
      <c r="V337" s="301"/>
      <c r="W337" s="301"/>
      <c r="X337" s="301"/>
      <c r="Y337" s="301"/>
      <c r="Z337" s="301"/>
      <c r="AA337" s="301"/>
      <c r="AB337" s="301"/>
      <c r="AC337" s="301"/>
      <c r="AD337" s="301"/>
    </row>
    <row r="338" spans="1:30" s="154" customFormat="1" ht="17.25" customHeight="1">
      <c r="A338" s="301" t="s">
        <v>5489</v>
      </c>
      <c r="B338" s="222" t="s">
        <v>8135</v>
      </c>
      <c r="C338" s="301" t="s">
        <v>8615</v>
      </c>
      <c r="D338" s="301" t="s">
        <v>8616</v>
      </c>
      <c r="E338" s="301" t="s">
        <v>8617</v>
      </c>
      <c r="F338" s="301" t="s">
        <v>8618</v>
      </c>
      <c r="G338" s="301" t="s">
        <v>8619</v>
      </c>
      <c r="H338" s="301" t="s">
        <v>8620</v>
      </c>
      <c r="I338" s="301" t="s">
        <v>8621</v>
      </c>
      <c r="J338" s="301" t="s">
        <v>8622</v>
      </c>
      <c r="K338" s="302" t="s">
        <v>8623</v>
      </c>
      <c r="L338" s="301"/>
      <c r="M338" s="301"/>
      <c r="N338" s="301"/>
      <c r="O338" s="301"/>
      <c r="P338" s="301"/>
      <c r="Q338" s="301"/>
      <c r="R338" s="301" t="s">
        <v>223</v>
      </c>
      <c r="S338" s="301" t="s">
        <v>8624</v>
      </c>
      <c r="T338" s="301"/>
      <c r="U338" s="301" t="s">
        <v>95</v>
      </c>
      <c r="V338" s="301" t="s">
        <v>8625</v>
      </c>
      <c r="W338" s="301"/>
      <c r="X338" s="301"/>
      <c r="Y338" s="301"/>
      <c r="Z338" s="301"/>
      <c r="AA338" s="301"/>
      <c r="AB338" s="301"/>
      <c r="AC338" s="301"/>
      <c r="AD338" s="301"/>
    </row>
    <row r="339" spans="1:30" s="154" customFormat="1" ht="17.25" customHeight="1">
      <c r="A339" s="301" t="s">
        <v>5489</v>
      </c>
      <c r="B339" s="222" t="s">
        <v>8135</v>
      </c>
      <c r="C339" s="301" t="s">
        <v>8626</v>
      </c>
      <c r="D339" s="301" t="s">
        <v>8627</v>
      </c>
      <c r="E339" s="301" t="s">
        <v>8628</v>
      </c>
      <c r="F339" s="301" t="s">
        <v>8629</v>
      </c>
      <c r="G339" s="301" t="s">
        <v>8630</v>
      </c>
      <c r="H339" s="301" t="s">
        <v>8631</v>
      </c>
      <c r="I339" s="301" t="s">
        <v>8632</v>
      </c>
      <c r="J339" s="301"/>
      <c r="K339" s="302" t="s">
        <v>8633</v>
      </c>
      <c r="L339" s="301"/>
      <c r="M339" s="301"/>
      <c r="N339" s="301"/>
      <c r="O339" s="301"/>
      <c r="P339" s="301"/>
      <c r="Q339" s="301"/>
      <c r="R339" s="301" t="s">
        <v>223</v>
      </c>
      <c r="S339" s="301" t="s">
        <v>2360</v>
      </c>
      <c r="T339" s="301"/>
      <c r="U339" s="301"/>
      <c r="V339" s="301"/>
      <c r="W339" s="301"/>
      <c r="X339" s="301"/>
      <c r="Y339" s="301"/>
      <c r="Z339" s="301"/>
      <c r="AA339" s="301"/>
      <c r="AB339" s="301"/>
      <c r="AC339" s="301"/>
      <c r="AD339" s="301"/>
    </row>
    <row r="340" spans="1:30" s="154" customFormat="1" ht="131.25" customHeight="1">
      <c r="A340" s="301" t="s">
        <v>5489</v>
      </c>
      <c r="B340" s="222" t="s">
        <v>8135</v>
      </c>
      <c r="C340" s="301" t="s">
        <v>8634</v>
      </c>
      <c r="D340" s="301" t="s">
        <v>8635</v>
      </c>
      <c r="E340" s="301" t="s">
        <v>8138</v>
      </c>
      <c r="F340" s="301" t="s">
        <v>8636</v>
      </c>
      <c r="G340" s="301" t="s">
        <v>8637</v>
      </c>
      <c r="H340" s="301" t="s">
        <v>8638</v>
      </c>
      <c r="I340" s="301" t="s">
        <v>8639</v>
      </c>
      <c r="J340" s="301" t="s">
        <v>8640</v>
      </c>
      <c r="K340" s="302" t="s">
        <v>8641</v>
      </c>
      <c r="L340" s="302" t="s">
        <v>8642</v>
      </c>
      <c r="M340" s="302" t="s">
        <v>8643</v>
      </c>
      <c r="N340" s="301"/>
      <c r="O340" s="301" t="s">
        <v>95</v>
      </c>
      <c r="P340" s="301"/>
      <c r="Q340" s="301"/>
      <c r="R340" s="301" t="s">
        <v>97</v>
      </c>
      <c r="S340" s="301" t="s">
        <v>98</v>
      </c>
      <c r="T340" s="301" t="s">
        <v>1131</v>
      </c>
      <c r="U340" s="301" t="s">
        <v>95</v>
      </c>
      <c r="V340" s="302" t="s">
        <v>8644</v>
      </c>
      <c r="W340" s="301" t="s">
        <v>95</v>
      </c>
      <c r="X340" s="302" t="s">
        <v>8644</v>
      </c>
      <c r="Y340" s="301" t="s">
        <v>95</v>
      </c>
      <c r="Z340" s="302" t="s">
        <v>8645</v>
      </c>
      <c r="AA340" s="301" t="s">
        <v>95</v>
      </c>
      <c r="AB340" s="302" t="s">
        <v>8646</v>
      </c>
      <c r="AC340" s="301" t="s">
        <v>95</v>
      </c>
      <c r="AD340" s="302" t="s">
        <v>8647</v>
      </c>
    </row>
    <row r="341" spans="1:30" s="154" customFormat="1" ht="72" customHeight="1">
      <c r="A341" s="301" t="s">
        <v>5489</v>
      </c>
      <c r="B341" s="222" t="s">
        <v>8135</v>
      </c>
      <c r="C341" s="301" t="s">
        <v>8648</v>
      </c>
      <c r="D341" s="302" t="s">
        <v>8649</v>
      </c>
      <c r="E341" s="302" t="s">
        <v>8169</v>
      </c>
      <c r="F341" s="301" t="s">
        <v>8650</v>
      </c>
      <c r="G341" s="301" t="s">
        <v>8651</v>
      </c>
      <c r="H341" s="301" t="s">
        <v>8652</v>
      </c>
      <c r="I341" s="301" t="s">
        <v>8653</v>
      </c>
      <c r="J341" s="301" t="s">
        <v>8654</v>
      </c>
      <c r="K341" s="302" t="s">
        <v>8655</v>
      </c>
      <c r="L341" s="302" t="s">
        <v>422</v>
      </c>
      <c r="M341" s="302" t="s">
        <v>8656</v>
      </c>
      <c r="N341" s="302"/>
      <c r="O341" s="302"/>
      <c r="P341" s="302"/>
      <c r="Q341" s="302"/>
      <c r="R341" s="302" t="s">
        <v>223</v>
      </c>
      <c r="S341" s="302" t="s">
        <v>1432</v>
      </c>
      <c r="T341" s="302"/>
      <c r="U341" s="302"/>
      <c r="V341" s="301" t="s">
        <v>8657</v>
      </c>
      <c r="W341" s="302"/>
      <c r="X341" s="302"/>
      <c r="Y341" s="302"/>
      <c r="Z341" s="302"/>
      <c r="AA341" s="302"/>
      <c r="AB341" s="302"/>
      <c r="AC341" s="302"/>
      <c r="AD341" s="302"/>
    </row>
    <row r="342" spans="1:30" s="154" customFormat="1" ht="17.25" customHeight="1">
      <c r="A342" s="301" t="s">
        <v>5489</v>
      </c>
      <c r="B342" s="222" t="s">
        <v>8135</v>
      </c>
      <c r="C342" s="301" t="s">
        <v>8658</v>
      </c>
      <c r="D342" s="301" t="s">
        <v>8659</v>
      </c>
      <c r="E342" s="301" t="s">
        <v>8660</v>
      </c>
      <c r="F342" s="301" t="s">
        <v>8661</v>
      </c>
      <c r="G342" s="301" t="s">
        <v>8662</v>
      </c>
      <c r="H342" s="301" t="s">
        <v>8663</v>
      </c>
      <c r="I342" s="301" t="s">
        <v>8664</v>
      </c>
      <c r="J342" s="301" t="s">
        <v>8665</v>
      </c>
      <c r="K342" s="302" t="s">
        <v>8666</v>
      </c>
      <c r="L342" s="301" t="s">
        <v>5724</v>
      </c>
      <c r="M342" s="301"/>
      <c r="N342" s="301"/>
      <c r="O342" s="301"/>
      <c r="P342" s="301"/>
      <c r="Q342" s="301"/>
      <c r="R342" s="301" t="s">
        <v>223</v>
      </c>
      <c r="S342" s="301" t="s">
        <v>1432</v>
      </c>
      <c r="T342" s="301"/>
      <c r="U342" s="301"/>
      <c r="V342" s="301"/>
      <c r="W342" s="301"/>
      <c r="X342" s="301"/>
      <c r="Y342" s="301"/>
      <c r="Z342" s="301"/>
      <c r="AA342" s="301" t="s">
        <v>95</v>
      </c>
      <c r="AB342" s="301" t="s">
        <v>8667</v>
      </c>
      <c r="AC342" s="301"/>
      <c r="AD342" s="301"/>
    </row>
    <row r="343" spans="1:30" s="154" customFormat="1" ht="71.25">
      <c r="A343" s="301" t="s">
        <v>5489</v>
      </c>
      <c r="B343" s="222" t="s">
        <v>8135</v>
      </c>
      <c r="C343" s="301" t="s">
        <v>8668</v>
      </c>
      <c r="D343" s="301" t="s">
        <v>8669</v>
      </c>
      <c r="E343" s="301" t="s">
        <v>8670</v>
      </c>
      <c r="F343" s="301" t="s">
        <v>8671</v>
      </c>
      <c r="G343" s="301" t="s">
        <v>8672</v>
      </c>
      <c r="H343" s="301" t="s">
        <v>8673</v>
      </c>
      <c r="I343" s="301" t="s">
        <v>8674</v>
      </c>
      <c r="J343" s="301" t="s">
        <v>8675</v>
      </c>
      <c r="K343" s="302" t="s">
        <v>8676</v>
      </c>
      <c r="L343" s="302" t="s">
        <v>8677</v>
      </c>
      <c r="M343" s="302" t="s">
        <v>1596</v>
      </c>
      <c r="N343" s="301"/>
      <c r="O343" s="301"/>
      <c r="P343" s="301"/>
      <c r="Q343" s="301"/>
      <c r="R343" s="301" t="s">
        <v>1025</v>
      </c>
      <c r="S343" s="301" t="s">
        <v>1026</v>
      </c>
      <c r="T343" s="301" t="s">
        <v>2235</v>
      </c>
      <c r="U343" s="301" t="s">
        <v>95</v>
      </c>
      <c r="V343" s="301" t="s">
        <v>8678</v>
      </c>
      <c r="W343" s="301"/>
      <c r="X343" s="301"/>
      <c r="Y343" s="301" t="s">
        <v>95</v>
      </c>
      <c r="Z343" s="301" t="s">
        <v>8678</v>
      </c>
      <c r="AA343" s="301"/>
      <c r="AB343" s="301"/>
      <c r="AC343" s="301"/>
      <c r="AD343" s="301"/>
    </row>
    <row r="344" spans="1:30" s="154" customFormat="1" ht="96.75" customHeight="1">
      <c r="A344" s="301" t="s">
        <v>5489</v>
      </c>
      <c r="B344" s="222" t="s">
        <v>8135</v>
      </c>
      <c r="C344" s="301" t="s">
        <v>8679</v>
      </c>
      <c r="D344" s="301" t="s">
        <v>8680</v>
      </c>
      <c r="E344" s="301" t="s">
        <v>8681</v>
      </c>
      <c r="F344" s="301" t="s">
        <v>8682</v>
      </c>
      <c r="G344" s="301" t="s">
        <v>8683</v>
      </c>
      <c r="H344" s="301" t="s">
        <v>8684</v>
      </c>
      <c r="I344" s="301" t="s">
        <v>8685</v>
      </c>
      <c r="J344" s="301" t="s">
        <v>8686</v>
      </c>
      <c r="K344" s="302" t="s">
        <v>8687</v>
      </c>
      <c r="L344" s="302" t="s">
        <v>8688</v>
      </c>
      <c r="M344" s="302" t="s">
        <v>8689</v>
      </c>
      <c r="N344" s="301"/>
      <c r="O344" s="301"/>
      <c r="P344" s="301"/>
      <c r="Q344" s="301"/>
      <c r="R344" s="301" t="s">
        <v>223</v>
      </c>
      <c r="S344" s="301" t="s">
        <v>2475</v>
      </c>
      <c r="T344" s="301"/>
      <c r="U344" s="301"/>
      <c r="V344" s="301"/>
      <c r="W344" s="301" t="s">
        <v>95</v>
      </c>
      <c r="X344" s="302" t="s">
        <v>8690</v>
      </c>
      <c r="Y344" s="301" t="s">
        <v>95</v>
      </c>
      <c r="Z344" s="302" t="s">
        <v>8690</v>
      </c>
      <c r="AA344" s="301"/>
      <c r="AB344" s="301"/>
      <c r="AC344" s="301"/>
      <c r="AD344" s="301"/>
    </row>
    <row r="345" spans="1:30" s="154" customFormat="1" ht="57">
      <c r="A345" s="301" t="s">
        <v>5489</v>
      </c>
      <c r="B345" s="222" t="s">
        <v>8135</v>
      </c>
      <c r="C345" s="301" t="s">
        <v>8691</v>
      </c>
      <c r="D345" s="301" t="s">
        <v>8692</v>
      </c>
      <c r="E345" s="301" t="s">
        <v>8169</v>
      </c>
      <c r="F345" s="301" t="s">
        <v>8693</v>
      </c>
      <c r="G345" s="301" t="s">
        <v>8694</v>
      </c>
      <c r="H345" s="301" t="s">
        <v>8695</v>
      </c>
      <c r="I345" s="301" t="s">
        <v>8696</v>
      </c>
      <c r="J345" s="301" t="s">
        <v>8697</v>
      </c>
      <c r="K345" s="302" t="s">
        <v>8698</v>
      </c>
      <c r="L345" s="301" t="s">
        <v>2061</v>
      </c>
      <c r="M345" s="301" t="s">
        <v>2061</v>
      </c>
      <c r="N345" s="301"/>
      <c r="O345" s="301"/>
      <c r="P345" s="301"/>
      <c r="Q345" s="301"/>
      <c r="R345" s="301" t="s">
        <v>223</v>
      </c>
      <c r="S345" s="301" t="s">
        <v>1432</v>
      </c>
      <c r="T345" s="301"/>
      <c r="U345" s="301" t="s">
        <v>95</v>
      </c>
      <c r="V345" s="301" t="s">
        <v>8699</v>
      </c>
      <c r="W345" s="301"/>
      <c r="X345" s="301"/>
      <c r="Y345" s="301"/>
      <c r="Z345" s="301"/>
      <c r="AA345" s="301"/>
      <c r="AB345" s="301"/>
      <c r="AC345" s="301"/>
      <c r="AD345" s="301"/>
    </row>
    <row r="346" spans="1:30" s="155" customFormat="1" ht="17.25" customHeight="1">
      <c r="A346" s="301" t="s">
        <v>5489</v>
      </c>
      <c r="B346" s="312" t="s">
        <v>8135</v>
      </c>
      <c r="C346" s="303" t="s">
        <v>8700</v>
      </c>
      <c r="D346" s="303" t="s">
        <v>8701</v>
      </c>
      <c r="E346" s="303" t="s">
        <v>8702</v>
      </c>
      <c r="F346" s="303" t="s">
        <v>8703</v>
      </c>
      <c r="G346" s="303" t="s">
        <v>8704</v>
      </c>
      <c r="H346" s="303" t="s">
        <v>8705</v>
      </c>
      <c r="I346" s="303" t="s">
        <v>8706</v>
      </c>
      <c r="J346" s="303" t="s">
        <v>8707</v>
      </c>
      <c r="K346" s="305" t="s">
        <v>8708</v>
      </c>
      <c r="L346" s="303" t="s">
        <v>6217</v>
      </c>
      <c r="M346" s="303"/>
      <c r="N346" s="303"/>
      <c r="O346" s="303"/>
      <c r="P346" s="303"/>
      <c r="Q346" s="303"/>
      <c r="R346" s="303" t="s">
        <v>223</v>
      </c>
      <c r="S346" s="303" t="s">
        <v>1432</v>
      </c>
      <c r="T346" s="303"/>
      <c r="U346" s="303"/>
      <c r="V346" s="303"/>
      <c r="W346" s="303"/>
      <c r="X346" s="303"/>
      <c r="Y346" s="303" t="s">
        <v>95</v>
      </c>
      <c r="Z346" s="303" t="s">
        <v>8709</v>
      </c>
      <c r="AA346" s="303"/>
      <c r="AB346" s="303"/>
      <c r="AC346" s="303"/>
      <c r="AD346" s="303"/>
    </row>
    <row r="347" spans="1:30" s="155" customFormat="1" ht="17.25" customHeight="1">
      <c r="A347" s="301" t="s">
        <v>5489</v>
      </c>
      <c r="B347" s="312" t="s">
        <v>8135</v>
      </c>
      <c r="C347" s="303" t="s">
        <v>8710</v>
      </c>
      <c r="D347" s="303" t="s">
        <v>8711</v>
      </c>
      <c r="E347" s="303" t="s">
        <v>8712</v>
      </c>
      <c r="F347" s="303" t="s">
        <v>8713</v>
      </c>
      <c r="G347" s="303" t="s">
        <v>8714</v>
      </c>
      <c r="H347" s="303" t="s">
        <v>8715</v>
      </c>
      <c r="I347" s="303" t="s">
        <v>8716</v>
      </c>
      <c r="J347" s="303" t="s">
        <v>8717</v>
      </c>
      <c r="K347" s="305" t="s">
        <v>8718</v>
      </c>
      <c r="L347" s="303"/>
      <c r="M347" s="303"/>
      <c r="N347" s="303"/>
      <c r="O347" s="303"/>
      <c r="P347" s="303"/>
      <c r="Q347" s="303"/>
      <c r="R347" s="303" t="s">
        <v>223</v>
      </c>
      <c r="S347" s="303" t="s">
        <v>1432</v>
      </c>
      <c r="T347" s="303"/>
      <c r="U347" s="303" t="s">
        <v>95</v>
      </c>
      <c r="V347" s="303" t="s">
        <v>8719</v>
      </c>
      <c r="W347" s="303"/>
      <c r="X347" s="303"/>
      <c r="Y347" s="303" t="s">
        <v>95</v>
      </c>
      <c r="Z347" s="303" t="s">
        <v>8719</v>
      </c>
      <c r="AA347" s="303"/>
      <c r="AB347" s="303"/>
      <c r="AC347" s="303"/>
      <c r="AD347" s="303"/>
    </row>
    <row r="348" spans="1:30" s="156" customFormat="1" ht="40.5" customHeight="1">
      <c r="A348" s="306" t="s">
        <v>7089</v>
      </c>
      <c r="B348" s="230" t="s">
        <v>8135</v>
      </c>
      <c r="C348" s="306" t="s">
        <v>8720</v>
      </c>
      <c r="D348" s="306" t="s">
        <v>8721</v>
      </c>
      <c r="E348" s="306" t="s">
        <v>8722</v>
      </c>
      <c r="F348" s="306" t="s">
        <v>8723</v>
      </c>
      <c r="G348" s="306" t="s">
        <v>8724</v>
      </c>
      <c r="H348" s="306" t="s">
        <v>8725</v>
      </c>
      <c r="I348" s="306" t="s">
        <v>8726</v>
      </c>
      <c r="J348" s="306" t="s">
        <v>8727</v>
      </c>
      <c r="K348" s="307" t="s">
        <v>8728</v>
      </c>
      <c r="L348" s="307" t="s">
        <v>8729</v>
      </c>
      <c r="M348" s="307" t="s">
        <v>8730</v>
      </c>
      <c r="N348" s="306"/>
      <c r="O348" s="306"/>
      <c r="P348" s="306"/>
      <c r="Q348" s="306"/>
      <c r="R348" s="306" t="s">
        <v>223</v>
      </c>
      <c r="S348" s="306" t="s">
        <v>1432</v>
      </c>
      <c r="T348" s="306"/>
      <c r="U348" s="306"/>
      <c r="V348" s="306"/>
      <c r="W348" s="306"/>
      <c r="X348" s="306"/>
      <c r="Y348" s="306" t="s">
        <v>95</v>
      </c>
      <c r="Z348" s="306" t="s">
        <v>8731</v>
      </c>
      <c r="AA348" s="306"/>
      <c r="AB348" s="306"/>
      <c r="AC348" s="306"/>
      <c r="AD348" s="306"/>
    </row>
    <row r="349" spans="1:30" s="154" customFormat="1" ht="40.5" customHeight="1">
      <c r="A349" s="301" t="s">
        <v>5489</v>
      </c>
      <c r="B349" s="222" t="s">
        <v>895</v>
      </c>
      <c r="C349" s="301" t="s">
        <v>8732</v>
      </c>
      <c r="D349" s="301" t="s">
        <v>7899</v>
      </c>
      <c r="E349" s="301" t="s">
        <v>8733</v>
      </c>
      <c r="F349" s="301" t="s">
        <v>8734</v>
      </c>
      <c r="G349" s="301" t="s">
        <v>8735</v>
      </c>
      <c r="H349" s="301" t="s">
        <v>8736</v>
      </c>
      <c r="I349" s="301" t="s">
        <v>8737</v>
      </c>
      <c r="J349" s="301" t="s">
        <v>7904</v>
      </c>
      <c r="K349" s="302" t="s">
        <v>8738</v>
      </c>
      <c r="L349" s="302" t="s">
        <v>422</v>
      </c>
      <c r="M349" s="302" t="s">
        <v>8739</v>
      </c>
      <c r="N349" s="301"/>
      <c r="O349" s="301"/>
      <c r="P349" s="301"/>
      <c r="Q349" s="301"/>
      <c r="R349" s="301" t="s">
        <v>238</v>
      </c>
      <c r="S349" s="301" t="s">
        <v>6847</v>
      </c>
      <c r="T349" s="301"/>
      <c r="U349" s="301"/>
      <c r="V349" s="301"/>
      <c r="W349" s="301"/>
      <c r="X349" s="301"/>
      <c r="Y349" s="301"/>
      <c r="Z349" s="301"/>
      <c r="AA349" s="301"/>
      <c r="AB349" s="301"/>
      <c r="AC349" s="301"/>
      <c r="AD349" s="301"/>
    </row>
    <row r="350" spans="1:30" s="154" customFormat="1" ht="17.25" customHeight="1">
      <c r="A350" s="301" t="s">
        <v>5489</v>
      </c>
      <c r="B350" s="222" t="s">
        <v>8740</v>
      </c>
      <c r="C350" s="301" t="s">
        <v>8741</v>
      </c>
      <c r="D350" s="301" t="s">
        <v>8742</v>
      </c>
      <c r="E350" s="301" t="s">
        <v>8743</v>
      </c>
      <c r="F350" s="301" t="s">
        <v>8744</v>
      </c>
      <c r="G350" s="301" t="s">
        <v>8745</v>
      </c>
      <c r="H350" s="301" t="s">
        <v>8746</v>
      </c>
      <c r="I350" s="301" t="s">
        <v>8747</v>
      </c>
      <c r="J350" s="301" t="s">
        <v>8748</v>
      </c>
      <c r="K350" s="302" t="s">
        <v>2746</v>
      </c>
      <c r="L350" s="301" t="s">
        <v>2894</v>
      </c>
      <c r="M350" s="301"/>
      <c r="N350" s="301"/>
      <c r="O350" s="301"/>
      <c r="P350" s="301"/>
      <c r="Q350" s="301"/>
      <c r="R350" s="301"/>
      <c r="S350" s="303" t="s">
        <v>5533</v>
      </c>
      <c r="T350" s="301"/>
      <c r="U350" s="301"/>
      <c r="V350" s="301"/>
      <c r="W350" s="301"/>
      <c r="X350" s="301"/>
      <c r="Y350" s="301"/>
      <c r="Z350" s="301"/>
      <c r="AA350" s="301"/>
      <c r="AB350" s="301"/>
      <c r="AC350" s="301"/>
      <c r="AD350" s="301"/>
    </row>
    <row r="351" spans="1:30" s="154" customFormat="1" ht="17.25" customHeight="1">
      <c r="A351" s="301" t="s">
        <v>5489</v>
      </c>
      <c r="B351" s="222" t="s">
        <v>8740</v>
      </c>
      <c r="C351" s="301" t="s">
        <v>8749</v>
      </c>
      <c r="D351" s="301" t="s">
        <v>8750</v>
      </c>
      <c r="E351" s="301" t="s">
        <v>8751</v>
      </c>
      <c r="F351" s="301" t="s">
        <v>8752</v>
      </c>
      <c r="G351" s="301" t="s">
        <v>8753</v>
      </c>
      <c r="H351" s="301" t="s">
        <v>8754</v>
      </c>
      <c r="I351" s="301" t="s">
        <v>8755</v>
      </c>
      <c r="J351" s="301" t="s">
        <v>8756</v>
      </c>
      <c r="K351" s="302" t="s">
        <v>7372</v>
      </c>
      <c r="L351" s="301"/>
      <c r="M351" s="301"/>
      <c r="N351" s="301"/>
      <c r="O351" s="301"/>
      <c r="P351" s="301"/>
      <c r="Q351" s="301"/>
      <c r="R351" s="301" t="s">
        <v>223</v>
      </c>
      <c r="S351" s="303" t="s">
        <v>8624</v>
      </c>
      <c r="T351" s="301"/>
      <c r="U351" s="301"/>
      <c r="V351" s="301"/>
      <c r="W351" s="301"/>
      <c r="X351" s="301"/>
      <c r="Y351" s="301" t="s">
        <v>3</v>
      </c>
      <c r="Z351" s="301" t="s">
        <v>8757</v>
      </c>
      <c r="AA351" s="301"/>
      <c r="AB351" s="301"/>
      <c r="AC351" s="301"/>
      <c r="AD351" s="301"/>
    </row>
    <row r="352" spans="1:30" s="154" customFormat="1" ht="17.25" customHeight="1">
      <c r="A352" s="301" t="s">
        <v>5489</v>
      </c>
      <c r="B352" s="222" t="s">
        <v>8740</v>
      </c>
      <c r="C352" s="301" t="s">
        <v>8758</v>
      </c>
      <c r="D352" s="301" t="s">
        <v>8759</v>
      </c>
      <c r="E352" s="301" t="s">
        <v>8760</v>
      </c>
      <c r="F352" s="301" t="s">
        <v>8761</v>
      </c>
      <c r="G352" s="301" t="s">
        <v>8762</v>
      </c>
      <c r="H352" s="301" t="s">
        <v>8763</v>
      </c>
      <c r="I352" s="301" t="s">
        <v>8764</v>
      </c>
      <c r="J352" s="301" t="s">
        <v>8765</v>
      </c>
      <c r="K352" s="302" t="s">
        <v>7372</v>
      </c>
      <c r="L352" s="301"/>
      <c r="M352" s="301"/>
      <c r="N352" s="301"/>
      <c r="O352" s="301"/>
      <c r="P352" s="301"/>
      <c r="Q352" s="301"/>
      <c r="R352" s="301" t="s">
        <v>1027</v>
      </c>
      <c r="S352" s="303" t="s">
        <v>1432</v>
      </c>
      <c r="T352" s="301"/>
      <c r="U352" s="301" t="s">
        <v>95</v>
      </c>
      <c r="V352" s="301" t="s">
        <v>8766</v>
      </c>
      <c r="W352" s="301"/>
      <c r="X352" s="301"/>
      <c r="Y352" s="301"/>
      <c r="Z352" s="301"/>
      <c r="AA352" s="301"/>
      <c r="AB352" s="301"/>
      <c r="AC352" s="301"/>
      <c r="AD352" s="301"/>
    </row>
    <row r="353" spans="1:30" s="154" customFormat="1" ht="17.25" customHeight="1">
      <c r="A353" s="301" t="s">
        <v>5489</v>
      </c>
      <c r="B353" s="222" t="s">
        <v>8740</v>
      </c>
      <c r="C353" s="301" t="s">
        <v>8767</v>
      </c>
      <c r="D353" s="301" t="s">
        <v>8768</v>
      </c>
      <c r="E353" s="301" t="s">
        <v>8769</v>
      </c>
      <c r="F353" s="301" t="s">
        <v>8770</v>
      </c>
      <c r="G353" s="301" t="s">
        <v>8771</v>
      </c>
      <c r="H353" s="301" t="s">
        <v>8772</v>
      </c>
      <c r="I353" s="301" t="s">
        <v>8773</v>
      </c>
      <c r="J353" s="301" t="s">
        <v>8774</v>
      </c>
      <c r="K353" s="302" t="s">
        <v>8775</v>
      </c>
      <c r="L353" s="301"/>
      <c r="M353" s="301"/>
      <c r="N353" s="301"/>
      <c r="O353" s="301"/>
      <c r="P353" s="301"/>
      <c r="Q353" s="301"/>
      <c r="R353" s="301" t="s">
        <v>223</v>
      </c>
      <c r="S353" s="303" t="s">
        <v>1028</v>
      </c>
      <c r="T353" s="301"/>
      <c r="U353" s="301"/>
      <c r="V353" s="301"/>
      <c r="W353" s="301"/>
      <c r="X353" s="301"/>
      <c r="Y353" s="301" t="s">
        <v>95</v>
      </c>
      <c r="Z353" s="301" t="s">
        <v>8776</v>
      </c>
      <c r="AA353" s="301"/>
      <c r="AB353" s="301"/>
      <c r="AC353" s="301"/>
      <c r="AD353" s="301"/>
    </row>
    <row r="354" spans="1:30" s="154" customFormat="1" ht="28.5">
      <c r="A354" s="301" t="s">
        <v>5489</v>
      </c>
      <c r="B354" s="222" t="s">
        <v>8740</v>
      </c>
      <c r="C354" s="301" t="s">
        <v>8777</v>
      </c>
      <c r="D354" s="301" t="s">
        <v>8778</v>
      </c>
      <c r="E354" s="301" t="s">
        <v>8779</v>
      </c>
      <c r="F354" s="301" t="s">
        <v>8780</v>
      </c>
      <c r="G354" s="301" t="s">
        <v>8781</v>
      </c>
      <c r="H354" s="301" t="s">
        <v>8782</v>
      </c>
      <c r="I354" s="301" t="s">
        <v>8783</v>
      </c>
      <c r="J354" s="301" t="s">
        <v>8784</v>
      </c>
      <c r="K354" s="302" t="s">
        <v>8785</v>
      </c>
      <c r="L354" s="301"/>
      <c r="M354" s="301"/>
      <c r="N354" s="301"/>
      <c r="O354" s="301"/>
      <c r="P354" s="301"/>
      <c r="Q354" s="301"/>
      <c r="R354" s="301"/>
      <c r="S354" s="303" t="s">
        <v>5558</v>
      </c>
      <c r="T354" s="301"/>
      <c r="U354" s="301"/>
      <c r="V354" s="301"/>
      <c r="W354" s="301"/>
      <c r="X354" s="301"/>
      <c r="Y354" s="301"/>
      <c r="Z354" s="301"/>
      <c r="AA354" s="301"/>
      <c r="AB354" s="301"/>
      <c r="AC354" s="301"/>
      <c r="AD354" s="301"/>
    </row>
    <row r="355" spans="1:30" s="154" customFormat="1" ht="17.25" customHeight="1">
      <c r="A355" s="301" t="s">
        <v>5489</v>
      </c>
      <c r="B355" s="222" t="s">
        <v>895</v>
      </c>
      <c r="C355" s="301" t="s">
        <v>8786</v>
      </c>
      <c r="D355" s="301" t="s">
        <v>8787</v>
      </c>
      <c r="E355" s="301" t="s">
        <v>8788</v>
      </c>
      <c r="F355" s="301" t="s">
        <v>8789</v>
      </c>
      <c r="G355" s="301" t="s">
        <v>8790</v>
      </c>
      <c r="H355" s="301" t="s">
        <v>8791</v>
      </c>
      <c r="I355" s="301" t="s">
        <v>8792</v>
      </c>
      <c r="J355" s="301" t="s">
        <v>8793</v>
      </c>
      <c r="K355" s="302" t="s">
        <v>8794</v>
      </c>
      <c r="L355" s="301"/>
      <c r="M355" s="301"/>
      <c r="N355" s="301"/>
      <c r="O355" s="301"/>
      <c r="P355" s="301"/>
      <c r="Q355" s="301"/>
      <c r="R355" s="301"/>
      <c r="S355" s="303" t="s">
        <v>7123</v>
      </c>
      <c r="T355" s="301"/>
      <c r="U355" s="301"/>
      <c r="V355" s="301"/>
      <c r="W355" s="301"/>
      <c r="X355" s="301"/>
      <c r="Y355" s="301"/>
      <c r="Z355" s="301"/>
      <c r="AA355" s="301"/>
      <c r="AB355" s="301"/>
      <c r="AC355" s="301"/>
      <c r="AD355" s="301"/>
    </row>
    <row r="356" spans="1:30" s="154" customFormat="1" ht="28.5">
      <c r="A356" s="301" t="s">
        <v>5489</v>
      </c>
      <c r="B356" s="222" t="s">
        <v>8740</v>
      </c>
      <c r="C356" s="301" t="s">
        <v>8795</v>
      </c>
      <c r="D356" s="301" t="s">
        <v>8796</v>
      </c>
      <c r="E356" s="301" t="s">
        <v>8797</v>
      </c>
      <c r="F356" s="301" t="s">
        <v>8798</v>
      </c>
      <c r="G356" s="301" t="s">
        <v>8799</v>
      </c>
      <c r="H356" s="301" t="s">
        <v>8800</v>
      </c>
      <c r="I356" s="301" t="s">
        <v>8801</v>
      </c>
      <c r="J356" s="301" t="s">
        <v>8802</v>
      </c>
      <c r="K356" s="302" t="s">
        <v>8803</v>
      </c>
      <c r="L356" s="301" t="s">
        <v>422</v>
      </c>
      <c r="M356" s="301"/>
      <c r="N356" s="301" t="s">
        <v>95</v>
      </c>
      <c r="O356" s="301"/>
      <c r="P356" s="301"/>
      <c r="Q356" s="301"/>
      <c r="R356" s="301" t="s">
        <v>1059</v>
      </c>
      <c r="S356" s="303" t="s">
        <v>398</v>
      </c>
      <c r="T356" s="301" t="s">
        <v>8804</v>
      </c>
      <c r="U356" s="301"/>
      <c r="V356" s="301"/>
      <c r="W356" s="301"/>
      <c r="X356" s="301"/>
      <c r="Y356" s="301"/>
      <c r="Z356" s="301"/>
      <c r="AA356" s="301"/>
      <c r="AB356" s="301"/>
      <c r="AC356" s="301"/>
      <c r="AD356" s="301"/>
    </row>
    <row r="357" spans="1:30" s="154" customFormat="1" ht="57">
      <c r="A357" s="301" t="s">
        <v>5489</v>
      </c>
      <c r="B357" s="222" t="s">
        <v>8740</v>
      </c>
      <c r="C357" s="301" t="s">
        <v>8805</v>
      </c>
      <c r="D357" s="301" t="s">
        <v>8806</v>
      </c>
      <c r="E357" s="301" t="s">
        <v>8807</v>
      </c>
      <c r="F357" s="301" t="s">
        <v>8808</v>
      </c>
      <c r="G357" s="301" t="s">
        <v>8809</v>
      </c>
      <c r="H357" s="301" t="s">
        <v>8810</v>
      </c>
      <c r="I357" s="301" t="s">
        <v>8811</v>
      </c>
      <c r="J357" s="301" t="s">
        <v>8812</v>
      </c>
      <c r="K357" s="302" t="s">
        <v>8813</v>
      </c>
      <c r="L357" s="301" t="s">
        <v>422</v>
      </c>
      <c r="M357" s="301"/>
      <c r="N357" s="301" t="s">
        <v>95</v>
      </c>
      <c r="O357" s="301"/>
      <c r="P357" s="301"/>
      <c r="Q357" s="301"/>
      <c r="R357" s="301"/>
      <c r="S357" s="303" t="s">
        <v>98</v>
      </c>
      <c r="T357" s="301" t="s">
        <v>99</v>
      </c>
      <c r="U357" s="301"/>
      <c r="V357" s="301" t="s">
        <v>8814</v>
      </c>
      <c r="W357" s="301"/>
      <c r="X357" s="301"/>
      <c r="Y357" s="301"/>
      <c r="Z357" s="301"/>
      <c r="AA357" s="301"/>
      <c r="AB357" s="301"/>
      <c r="AC357" s="301"/>
      <c r="AD357" s="301"/>
    </row>
    <row r="358" spans="1:30" s="154" customFormat="1" ht="17.25" customHeight="1">
      <c r="A358" s="301" t="s">
        <v>5489</v>
      </c>
      <c r="B358" s="222" t="s">
        <v>8740</v>
      </c>
      <c r="C358" s="301" t="s">
        <v>8815</v>
      </c>
      <c r="D358" s="301" t="s">
        <v>8816</v>
      </c>
      <c r="E358" s="301" t="s">
        <v>8817</v>
      </c>
      <c r="F358" s="301" t="s">
        <v>8818</v>
      </c>
      <c r="G358" s="301" t="s">
        <v>8819</v>
      </c>
      <c r="H358" s="301" t="s">
        <v>8820</v>
      </c>
      <c r="I358" s="301" t="s">
        <v>8821</v>
      </c>
      <c r="J358" s="301" t="s">
        <v>8822</v>
      </c>
      <c r="K358" s="302" t="s">
        <v>8823</v>
      </c>
      <c r="L358" s="301"/>
      <c r="M358" s="301"/>
      <c r="N358" s="301"/>
      <c r="O358" s="301"/>
      <c r="P358" s="301"/>
      <c r="Q358" s="301"/>
      <c r="R358" s="301"/>
      <c r="S358" s="303" t="s">
        <v>5558</v>
      </c>
      <c r="T358" s="301"/>
      <c r="U358" s="301"/>
      <c r="V358" s="301"/>
      <c r="W358" s="301"/>
      <c r="X358" s="301"/>
      <c r="Y358" s="301"/>
      <c r="Z358" s="301"/>
      <c r="AA358" s="301"/>
      <c r="AB358" s="301"/>
      <c r="AC358" s="301"/>
      <c r="AD358" s="301"/>
    </row>
    <row r="359" spans="1:30" s="154" customFormat="1" ht="17.25" customHeight="1">
      <c r="A359" s="301" t="s">
        <v>5489</v>
      </c>
      <c r="B359" s="222" t="s">
        <v>8740</v>
      </c>
      <c r="C359" s="301" t="s">
        <v>8824</v>
      </c>
      <c r="D359" s="301" t="s">
        <v>8825</v>
      </c>
      <c r="E359" s="301" t="s">
        <v>8826</v>
      </c>
      <c r="F359" s="301" t="s">
        <v>8827</v>
      </c>
      <c r="G359" s="301" t="s">
        <v>8828</v>
      </c>
      <c r="H359" s="301" t="s">
        <v>8829</v>
      </c>
      <c r="I359" s="301" t="s">
        <v>8830</v>
      </c>
      <c r="J359" s="301" t="s">
        <v>8831</v>
      </c>
      <c r="K359" s="302" t="s">
        <v>2746</v>
      </c>
      <c r="L359" s="301"/>
      <c r="M359" s="301"/>
      <c r="N359" s="301"/>
      <c r="O359" s="301"/>
      <c r="P359" s="301"/>
      <c r="Q359" s="301"/>
      <c r="R359" s="301"/>
      <c r="S359" s="303" t="s">
        <v>5533</v>
      </c>
      <c r="T359" s="301"/>
      <c r="U359" s="301"/>
      <c r="V359" s="301"/>
      <c r="W359" s="301"/>
      <c r="X359" s="301"/>
      <c r="Y359" s="301"/>
      <c r="Z359" s="301"/>
      <c r="AA359" s="301"/>
      <c r="AB359" s="301"/>
      <c r="AC359" s="301"/>
      <c r="AD359" s="301"/>
    </row>
    <row r="360" spans="1:30" s="154" customFormat="1" ht="57">
      <c r="A360" s="301" t="s">
        <v>5489</v>
      </c>
      <c r="B360" s="222" t="s">
        <v>8740</v>
      </c>
      <c r="C360" s="301" t="s">
        <v>8832</v>
      </c>
      <c r="D360" s="301" t="s">
        <v>8833</v>
      </c>
      <c r="E360" s="301" t="s">
        <v>8834</v>
      </c>
      <c r="F360" s="301" t="s">
        <v>8835</v>
      </c>
      <c r="G360" s="303" t="s">
        <v>8836</v>
      </c>
      <c r="H360" s="301" t="s">
        <v>8837</v>
      </c>
      <c r="I360" s="303" t="s">
        <v>8838</v>
      </c>
      <c r="J360" s="301" t="s">
        <v>8839</v>
      </c>
      <c r="K360" s="302" t="s">
        <v>8840</v>
      </c>
      <c r="L360" s="301" t="s">
        <v>422</v>
      </c>
      <c r="M360" s="301"/>
      <c r="N360" s="301" t="s">
        <v>95</v>
      </c>
      <c r="O360" s="301" t="s">
        <v>95</v>
      </c>
      <c r="P360" s="301"/>
      <c r="Q360" s="301"/>
      <c r="R360" s="301"/>
      <c r="S360" s="301" t="s">
        <v>461</v>
      </c>
      <c r="T360" s="301" t="s">
        <v>8841</v>
      </c>
      <c r="U360" s="301"/>
      <c r="V360" s="301"/>
      <c r="W360" s="301"/>
      <c r="X360" s="301"/>
      <c r="Y360" s="301"/>
      <c r="Z360" s="301"/>
      <c r="AA360" s="301"/>
      <c r="AB360" s="301"/>
      <c r="AC360" s="301"/>
      <c r="AD360" s="301"/>
    </row>
    <row r="361" spans="1:30" s="154" customFormat="1" ht="17.25" customHeight="1">
      <c r="A361" s="301" t="s">
        <v>5489</v>
      </c>
      <c r="B361" s="222" t="s">
        <v>8740</v>
      </c>
      <c r="C361" s="301" t="s">
        <v>8842</v>
      </c>
      <c r="D361" s="301" t="s">
        <v>8843</v>
      </c>
      <c r="E361" s="301" t="s">
        <v>8797</v>
      </c>
      <c r="F361" s="301" t="s">
        <v>8844</v>
      </c>
      <c r="G361" s="301" t="s">
        <v>8845</v>
      </c>
      <c r="H361" s="301" t="s">
        <v>8846</v>
      </c>
      <c r="I361" s="301" t="s">
        <v>8847</v>
      </c>
      <c r="J361" s="301" t="s">
        <v>8848</v>
      </c>
      <c r="K361" s="302" t="s">
        <v>8849</v>
      </c>
      <c r="L361" s="301"/>
      <c r="M361" s="301"/>
      <c r="N361" s="301"/>
      <c r="O361" s="301"/>
      <c r="P361" s="301"/>
      <c r="Q361" s="301"/>
      <c r="R361" s="301" t="s">
        <v>238</v>
      </c>
      <c r="S361" s="301" t="s">
        <v>2475</v>
      </c>
      <c r="T361" s="301"/>
      <c r="U361" s="301"/>
      <c r="V361" s="301"/>
      <c r="W361" s="301"/>
      <c r="X361" s="301"/>
      <c r="Y361" s="301"/>
      <c r="Z361" s="301"/>
      <c r="AA361" s="301"/>
      <c r="AB361" s="301"/>
      <c r="AC361" s="301"/>
      <c r="AD361" s="301"/>
    </row>
    <row r="362" spans="1:30" s="154" customFormat="1" ht="28.5">
      <c r="A362" s="301" t="s">
        <v>5489</v>
      </c>
      <c r="B362" s="222" t="s">
        <v>8740</v>
      </c>
      <c r="C362" s="301" t="s">
        <v>8850</v>
      </c>
      <c r="D362" s="301" t="s">
        <v>8851</v>
      </c>
      <c r="E362" s="301" t="s">
        <v>8852</v>
      </c>
      <c r="F362" s="301" t="s">
        <v>8853</v>
      </c>
      <c r="G362" s="301" t="s">
        <v>8854</v>
      </c>
      <c r="H362" s="301" t="s">
        <v>8855</v>
      </c>
      <c r="I362" s="301" t="s">
        <v>8856</v>
      </c>
      <c r="J362" s="301" t="s">
        <v>8857</v>
      </c>
      <c r="K362" s="302" t="s">
        <v>8858</v>
      </c>
      <c r="L362" s="301" t="s">
        <v>5488</v>
      </c>
      <c r="M362" s="301"/>
      <c r="N362" s="301"/>
      <c r="O362" s="301"/>
      <c r="P362" s="301"/>
      <c r="Q362" s="301"/>
      <c r="R362" s="301"/>
      <c r="S362" s="303" t="s">
        <v>5558</v>
      </c>
      <c r="T362" s="301"/>
      <c r="U362" s="301"/>
      <c r="V362" s="301"/>
      <c r="W362" s="301"/>
      <c r="X362" s="301"/>
      <c r="Y362" s="301"/>
      <c r="Z362" s="301"/>
      <c r="AA362" s="301"/>
      <c r="AB362" s="301"/>
      <c r="AC362" s="301"/>
      <c r="AD362" s="301"/>
    </row>
    <row r="363" spans="1:30" s="154" customFormat="1" ht="17.25" customHeight="1">
      <c r="A363" s="301" t="s">
        <v>5489</v>
      </c>
      <c r="B363" s="222" t="s">
        <v>8740</v>
      </c>
      <c r="C363" s="301" t="s">
        <v>8859</v>
      </c>
      <c r="D363" s="301" t="s">
        <v>8860</v>
      </c>
      <c r="E363" s="301" t="s">
        <v>8861</v>
      </c>
      <c r="F363" s="301" t="s">
        <v>8862</v>
      </c>
      <c r="G363" s="301" t="s">
        <v>8863</v>
      </c>
      <c r="H363" s="301" t="s">
        <v>8864</v>
      </c>
      <c r="I363" s="301" t="s">
        <v>8865</v>
      </c>
      <c r="J363" s="301" t="s">
        <v>8866</v>
      </c>
      <c r="K363" s="302" t="s">
        <v>2746</v>
      </c>
      <c r="L363" s="301"/>
      <c r="M363" s="301"/>
      <c r="N363" s="301"/>
      <c r="O363" s="301"/>
      <c r="P363" s="301"/>
      <c r="Q363" s="301"/>
      <c r="R363" s="301" t="s">
        <v>238</v>
      </c>
      <c r="S363" s="303" t="s">
        <v>5498</v>
      </c>
      <c r="T363" s="301"/>
      <c r="U363" s="301"/>
      <c r="V363" s="301"/>
      <c r="W363" s="301"/>
      <c r="X363" s="301"/>
      <c r="Y363" s="301"/>
      <c r="Z363" s="301"/>
      <c r="AA363" s="301"/>
      <c r="AB363" s="301"/>
      <c r="AC363" s="301"/>
      <c r="AD363" s="301"/>
    </row>
    <row r="364" spans="1:30" s="154" customFormat="1" ht="42.75">
      <c r="A364" s="301" t="s">
        <v>5489</v>
      </c>
      <c r="B364" s="222" t="s">
        <v>8740</v>
      </c>
      <c r="C364" s="301" t="s">
        <v>8867</v>
      </c>
      <c r="D364" s="301" t="s">
        <v>8868</v>
      </c>
      <c r="E364" s="301" t="s">
        <v>8869</v>
      </c>
      <c r="F364" s="301" t="s">
        <v>8870</v>
      </c>
      <c r="G364" s="301" t="s">
        <v>8871</v>
      </c>
      <c r="H364" s="301" t="s">
        <v>8872</v>
      </c>
      <c r="I364" s="301" t="s">
        <v>8873</v>
      </c>
      <c r="J364" s="301" t="s">
        <v>8874</v>
      </c>
      <c r="K364" s="302" t="s">
        <v>8875</v>
      </c>
      <c r="L364" s="301" t="s">
        <v>422</v>
      </c>
      <c r="M364" s="301"/>
      <c r="N364" s="301" t="s">
        <v>95</v>
      </c>
      <c r="O364" s="301"/>
      <c r="P364" s="301"/>
      <c r="Q364" s="301"/>
      <c r="R364" s="301"/>
      <c r="S364" s="303" t="s">
        <v>5558</v>
      </c>
      <c r="T364" s="301"/>
      <c r="U364" s="301"/>
      <c r="V364" s="301"/>
      <c r="W364" s="301"/>
      <c r="X364" s="301"/>
      <c r="Y364" s="301"/>
      <c r="Z364" s="301"/>
      <c r="AA364" s="301"/>
      <c r="AB364" s="301"/>
      <c r="AC364" s="301"/>
      <c r="AD364" s="301"/>
    </row>
    <row r="365" spans="1:30" s="154" customFormat="1" ht="370.5">
      <c r="A365" s="301" t="s">
        <v>5489</v>
      </c>
      <c r="B365" s="222" t="s">
        <v>8740</v>
      </c>
      <c r="C365" s="301" t="s">
        <v>8876</v>
      </c>
      <c r="D365" s="301" t="s">
        <v>8877</v>
      </c>
      <c r="E365" s="301" t="s">
        <v>8878</v>
      </c>
      <c r="F365" s="301" t="s">
        <v>8879</v>
      </c>
      <c r="G365" s="301" t="s">
        <v>8880</v>
      </c>
      <c r="H365" s="301" t="s">
        <v>8881</v>
      </c>
      <c r="I365" s="301" t="s">
        <v>8586</v>
      </c>
      <c r="J365" s="301" t="s">
        <v>8882</v>
      </c>
      <c r="K365" s="321" t="s">
        <v>8883</v>
      </c>
      <c r="L365" s="321" t="s">
        <v>8884</v>
      </c>
      <c r="M365" s="302" t="s">
        <v>8885</v>
      </c>
      <c r="N365" s="301" t="s">
        <v>95</v>
      </c>
      <c r="O365" s="301" t="s">
        <v>9</v>
      </c>
      <c r="P365" s="301" t="s">
        <v>3</v>
      </c>
      <c r="Q365" s="301"/>
      <c r="R365" s="301" t="s">
        <v>1025</v>
      </c>
      <c r="S365" s="303" t="s">
        <v>461</v>
      </c>
      <c r="T365" s="302" t="s">
        <v>8886</v>
      </c>
      <c r="U365" s="301"/>
      <c r="V365" s="301"/>
      <c r="W365" s="301"/>
      <c r="X365" s="301"/>
      <c r="Y365" s="301"/>
      <c r="Z365" s="301"/>
      <c r="AA365" s="301" t="s">
        <v>9</v>
      </c>
      <c r="AB365" s="321" t="s">
        <v>8887</v>
      </c>
      <c r="AC365" s="301" t="s">
        <v>9</v>
      </c>
      <c r="AD365" s="302" t="s">
        <v>8888</v>
      </c>
    </row>
    <row r="366" spans="1:30" s="154" customFormat="1" ht="17.25" customHeight="1">
      <c r="A366" s="301" t="s">
        <v>5489</v>
      </c>
      <c r="B366" s="222" t="s">
        <v>8740</v>
      </c>
      <c r="C366" s="301" t="s">
        <v>8889</v>
      </c>
      <c r="D366" s="301" t="s">
        <v>8890</v>
      </c>
      <c r="E366" s="301" t="s">
        <v>8891</v>
      </c>
      <c r="F366" s="301" t="s">
        <v>8892</v>
      </c>
      <c r="G366" s="301" t="s">
        <v>8893</v>
      </c>
      <c r="H366" s="301" t="s">
        <v>8894</v>
      </c>
      <c r="I366" s="301" t="s">
        <v>8895</v>
      </c>
      <c r="J366" s="301"/>
      <c r="K366" s="302" t="s">
        <v>8896</v>
      </c>
      <c r="L366" s="301"/>
      <c r="M366" s="301"/>
      <c r="N366" s="301"/>
      <c r="O366" s="301"/>
      <c r="P366" s="301"/>
      <c r="Q366" s="301"/>
      <c r="R366" s="301"/>
      <c r="S366" s="303" t="s">
        <v>5558</v>
      </c>
      <c r="T366" s="301"/>
      <c r="U366" s="301"/>
      <c r="V366" s="301"/>
      <c r="W366" s="301"/>
      <c r="X366" s="301"/>
      <c r="Y366" s="301"/>
      <c r="Z366" s="301"/>
      <c r="AA366" s="301"/>
      <c r="AB366" s="301"/>
      <c r="AC366" s="301"/>
      <c r="AD366" s="301"/>
    </row>
    <row r="367" spans="1:30" s="154" customFormat="1" ht="17.25" customHeight="1">
      <c r="A367" s="301" t="s">
        <v>5489</v>
      </c>
      <c r="B367" s="222" t="s">
        <v>8740</v>
      </c>
      <c r="C367" s="301" t="s">
        <v>8897</v>
      </c>
      <c r="D367" s="301" t="s">
        <v>8898</v>
      </c>
      <c r="E367" s="301" t="s">
        <v>8899</v>
      </c>
      <c r="F367" s="301" t="s">
        <v>8900</v>
      </c>
      <c r="G367" s="301" t="s">
        <v>8901</v>
      </c>
      <c r="H367" s="301" t="s">
        <v>8902</v>
      </c>
      <c r="I367" s="301" t="s">
        <v>8903</v>
      </c>
      <c r="J367" s="301"/>
      <c r="K367" s="302" t="s">
        <v>6404</v>
      </c>
      <c r="L367" s="301"/>
      <c r="M367" s="301"/>
      <c r="N367" s="301"/>
      <c r="O367" s="301"/>
      <c r="P367" s="301"/>
      <c r="Q367" s="301"/>
      <c r="R367" s="301"/>
      <c r="S367" s="303" t="s">
        <v>5558</v>
      </c>
      <c r="T367" s="301"/>
      <c r="U367" s="301"/>
      <c r="V367" s="301"/>
      <c r="W367" s="301"/>
      <c r="X367" s="301"/>
      <c r="Y367" s="301"/>
      <c r="Z367" s="301"/>
      <c r="AA367" s="301"/>
      <c r="AB367" s="301"/>
      <c r="AC367" s="301"/>
      <c r="AD367" s="301"/>
    </row>
    <row r="368" spans="1:30" s="154" customFormat="1" ht="17.25" customHeight="1">
      <c r="A368" s="301" t="s">
        <v>5489</v>
      </c>
      <c r="B368" s="222" t="s">
        <v>8740</v>
      </c>
      <c r="C368" s="301" t="s">
        <v>8904</v>
      </c>
      <c r="D368" s="301" t="s">
        <v>8905</v>
      </c>
      <c r="E368" s="301" t="s">
        <v>8906</v>
      </c>
      <c r="F368" s="301" t="s">
        <v>8907</v>
      </c>
      <c r="G368" s="301" t="s">
        <v>8908</v>
      </c>
      <c r="H368" s="301" t="s">
        <v>8909</v>
      </c>
      <c r="I368" s="301" t="s">
        <v>8910</v>
      </c>
      <c r="J368" s="301" t="s">
        <v>8911</v>
      </c>
      <c r="K368" s="302" t="s">
        <v>8912</v>
      </c>
      <c r="L368" s="301"/>
      <c r="M368" s="301"/>
      <c r="N368" s="301"/>
      <c r="O368" s="301"/>
      <c r="P368" s="301"/>
      <c r="Q368" s="301"/>
      <c r="R368" s="301" t="s">
        <v>223</v>
      </c>
      <c r="S368" s="303" t="s">
        <v>1432</v>
      </c>
      <c r="T368" s="301"/>
      <c r="U368" s="301"/>
      <c r="V368" s="301"/>
      <c r="W368" s="301"/>
      <c r="X368" s="301"/>
      <c r="Y368" s="301"/>
      <c r="Z368" s="301"/>
      <c r="AA368" s="301"/>
      <c r="AB368" s="301"/>
      <c r="AC368" s="301"/>
      <c r="AD368" s="301"/>
    </row>
    <row r="369" spans="1:30" s="154" customFormat="1" ht="17.25" customHeight="1">
      <c r="A369" s="301" t="s">
        <v>5489</v>
      </c>
      <c r="B369" s="222" t="s">
        <v>8740</v>
      </c>
      <c r="C369" s="301" t="s">
        <v>8913</v>
      </c>
      <c r="D369" s="301" t="s">
        <v>8914</v>
      </c>
      <c r="E369" s="301" t="s">
        <v>8915</v>
      </c>
      <c r="F369" s="301" t="s">
        <v>8916</v>
      </c>
      <c r="G369" s="301" t="s">
        <v>8917</v>
      </c>
      <c r="H369" s="301" t="s">
        <v>8918</v>
      </c>
      <c r="I369" s="301" t="s">
        <v>8919</v>
      </c>
      <c r="J369" s="301" t="s">
        <v>8920</v>
      </c>
      <c r="K369" s="302" t="s">
        <v>8921</v>
      </c>
      <c r="L369" s="301"/>
      <c r="M369" s="301"/>
      <c r="N369" s="301"/>
      <c r="O369" s="301"/>
      <c r="P369" s="301"/>
      <c r="Q369" s="301"/>
      <c r="R369" s="301"/>
      <c r="S369" s="303" t="s">
        <v>5558</v>
      </c>
      <c r="T369" s="301"/>
      <c r="U369" s="301"/>
      <c r="V369" s="301"/>
      <c r="W369" s="301"/>
      <c r="X369" s="301"/>
      <c r="Y369" s="301"/>
      <c r="Z369" s="301"/>
      <c r="AA369" s="301"/>
      <c r="AB369" s="301"/>
      <c r="AC369" s="301"/>
      <c r="AD369" s="301"/>
    </row>
    <row r="370" spans="1:30" s="154" customFormat="1" ht="17.25" customHeight="1">
      <c r="A370" s="301" t="s">
        <v>5489</v>
      </c>
      <c r="B370" s="222" t="s">
        <v>8740</v>
      </c>
      <c r="C370" s="301" t="s">
        <v>3024</v>
      </c>
      <c r="D370" s="301" t="s">
        <v>8922</v>
      </c>
      <c r="E370" s="301" t="s">
        <v>8923</v>
      </c>
      <c r="F370" s="301" t="s">
        <v>8924</v>
      </c>
      <c r="G370" s="301" t="s">
        <v>8925</v>
      </c>
      <c r="H370" s="301" t="s">
        <v>8926</v>
      </c>
      <c r="I370" s="301" t="s">
        <v>8927</v>
      </c>
      <c r="J370" s="301" t="s">
        <v>8928</v>
      </c>
      <c r="K370" s="302" t="s">
        <v>2746</v>
      </c>
      <c r="L370" s="301"/>
      <c r="M370" s="301"/>
      <c r="N370" s="301"/>
      <c r="O370" s="301"/>
      <c r="P370" s="301"/>
      <c r="Q370" s="301"/>
      <c r="R370" s="301"/>
      <c r="S370" s="303" t="s">
        <v>5533</v>
      </c>
      <c r="T370" s="301"/>
      <c r="U370" s="301"/>
      <c r="V370" s="301"/>
      <c r="W370" s="301"/>
      <c r="X370" s="301"/>
      <c r="Y370" s="301"/>
      <c r="Z370" s="301"/>
      <c r="AA370" s="301"/>
      <c r="AB370" s="301"/>
      <c r="AC370" s="301"/>
      <c r="AD370" s="301"/>
    </row>
    <row r="371" spans="1:30" s="154" customFormat="1" ht="17.25" customHeight="1">
      <c r="A371" s="301" t="s">
        <v>5489</v>
      </c>
      <c r="B371" s="222" t="s">
        <v>8740</v>
      </c>
      <c r="C371" s="301" t="s">
        <v>8929</v>
      </c>
      <c r="D371" s="301" t="s">
        <v>8930</v>
      </c>
      <c r="E371" s="301" t="s">
        <v>8769</v>
      </c>
      <c r="F371" s="301" t="s">
        <v>8931</v>
      </c>
      <c r="G371" s="301" t="s">
        <v>8932</v>
      </c>
      <c r="H371" s="301" t="s">
        <v>8933</v>
      </c>
      <c r="I371" s="301" t="s">
        <v>8934</v>
      </c>
      <c r="J371" s="301" t="s">
        <v>8935</v>
      </c>
      <c r="K371" s="302" t="s">
        <v>2746</v>
      </c>
      <c r="L371" s="301" t="s">
        <v>422</v>
      </c>
      <c r="M371" s="301"/>
      <c r="N371" s="301"/>
      <c r="O371" s="301"/>
      <c r="P371" s="301"/>
      <c r="Q371" s="301"/>
      <c r="R371" s="301"/>
      <c r="S371" s="303" t="s">
        <v>5533</v>
      </c>
      <c r="T371" s="301"/>
      <c r="U371" s="301"/>
      <c r="V371" s="301"/>
      <c r="W371" s="301"/>
      <c r="X371" s="301"/>
      <c r="Y371" s="301"/>
      <c r="Z371" s="301"/>
      <c r="AA371" s="301"/>
      <c r="AB371" s="301"/>
      <c r="AC371" s="301"/>
      <c r="AD371" s="301"/>
    </row>
    <row r="372" spans="1:30" s="154" customFormat="1" ht="17.25" customHeight="1">
      <c r="A372" s="301" t="s">
        <v>5489</v>
      </c>
      <c r="B372" s="222" t="s">
        <v>8740</v>
      </c>
      <c r="C372" s="301" t="s">
        <v>8936</v>
      </c>
      <c r="D372" s="301" t="s">
        <v>8937</v>
      </c>
      <c r="E372" s="301" t="s">
        <v>8938</v>
      </c>
      <c r="F372" s="301" t="s">
        <v>8939</v>
      </c>
      <c r="G372" s="301" t="s">
        <v>8940</v>
      </c>
      <c r="H372" s="301" t="s">
        <v>8941</v>
      </c>
      <c r="I372" s="301" t="s">
        <v>8942</v>
      </c>
      <c r="J372" s="301" t="s">
        <v>8943</v>
      </c>
      <c r="K372" s="302" t="s">
        <v>8944</v>
      </c>
      <c r="L372" s="301"/>
      <c r="M372" s="301"/>
      <c r="N372" s="301"/>
      <c r="O372" s="301"/>
      <c r="P372" s="301"/>
      <c r="Q372" s="301"/>
      <c r="R372" s="301"/>
      <c r="S372" s="303" t="s">
        <v>5558</v>
      </c>
      <c r="T372" s="301"/>
      <c r="U372" s="301"/>
      <c r="V372" s="301"/>
      <c r="W372" s="301"/>
      <c r="X372" s="301"/>
      <c r="Y372" s="301"/>
      <c r="Z372" s="301"/>
      <c r="AA372" s="301"/>
      <c r="AB372" s="301"/>
      <c r="AC372" s="301"/>
      <c r="AD372" s="301"/>
    </row>
    <row r="373" spans="1:30" s="154" customFormat="1" ht="17.25" customHeight="1">
      <c r="A373" s="301" t="s">
        <v>5489</v>
      </c>
      <c r="B373" s="222" t="s">
        <v>8740</v>
      </c>
      <c r="C373" s="301" t="s">
        <v>8945</v>
      </c>
      <c r="D373" s="301" t="s">
        <v>8946</v>
      </c>
      <c r="E373" s="301" t="s">
        <v>8769</v>
      </c>
      <c r="F373" s="301" t="s">
        <v>8947</v>
      </c>
      <c r="G373" s="301" t="s">
        <v>8948</v>
      </c>
      <c r="H373" s="301" t="s">
        <v>8949</v>
      </c>
      <c r="I373" s="301" t="s">
        <v>8950</v>
      </c>
      <c r="J373" s="301"/>
      <c r="K373" s="302" t="s">
        <v>8951</v>
      </c>
      <c r="L373" s="301"/>
      <c r="M373" s="301"/>
      <c r="N373" s="301"/>
      <c r="O373" s="301"/>
      <c r="P373" s="301"/>
      <c r="Q373" s="301"/>
      <c r="R373" s="301"/>
      <c r="S373" s="303" t="s">
        <v>5558</v>
      </c>
      <c r="T373" s="301"/>
      <c r="U373" s="301"/>
      <c r="V373" s="301"/>
      <c r="W373" s="301"/>
      <c r="X373" s="301"/>
      <c r="Y373" s="301"/>
      <c r="Z373" s="301"/>
      <c r="AA373" s="301"/>
      <c r="AB373" s="301"/>
      <c r="AC373" s="301"/>
      <c r="AD373" s="301"/>
    </row>
    <row r="374" spans="1:30" s="154" customFormat="1" ht="47.25" customHeight="1">
      <c r="A374" s="301" t="s">
        <v>5489</v>
      </c>
      <c r="B374" s="222" t="s">
        <v>8740</v>
      </c>
      <c r="C374" s="301" t="s">
        <v>8952</v>
      </c>
      <c r="D374" s="301" t="s">
        <v>8953</v>
      </c>
      <c r="E374" s="301" t="s">
        <v>8954</v>
      </c>
      <c r="F374" s="301" t="s">
        <v>8955</v>
      </c>
      <c r="G374" s="301" t="s">
        <v>8956</v>
      </c>
      <c r="H374" s="301" t="s">
        <v>8957</v>
      </c>
      <c r="I374" s="301" t="s">
        <v>8958</v>
      </c>
      <c r="J374" s="301" t="s">
        <v>8959</v>
      </c>
      <c r="K374" s="302" t="s">
        <v>8960</v>
      </c>
      <c r="L374" s="302" t="s">
        <v>8961</v>
      </c>
      <c r="M374" s="302" t="s">
        <v>8962</v>
      </c>
      <c r="N374" s="301"/>
      <c r="O374" s="301"/>
      <c r="P374" s="301"/>
      <c r="Q374" s="301"/>
      <c r="R374" s="301" t="s">
        <v>223</v>
      </c>
      <c r="S374" s="301" t="s">
        <v>2360</v>
      </c>
      <c r="T374" s="301"/>
      <c r="U374" s="301"/>
      <c r="V374" s="301"/>
      <c r="W374" s="301"/>
      <c r="X374" s="301"/>
      <c r="Y374" s="301"/>
      <c r="Z374" s="301"/>
      <c r="AA374" s="301"/>
      <c r="AB374" s="301"/>
      <c r="AC374" s="301" t="s">
        <v>95</v>
      </c>
      <c r="AD374" s="301"/>
    </row>
    <row r="375" spans="1:30" s="154" customFormat="1" ht="17.25" customHeight="1">
      <c r="A375" s="301" t="s">
        <v>5489</v>
      </c>
      <c r="B375" s="222" t="s">
        <v>8740</v>
      </c>
      <c r="C375" s="301" t="s">
        <v>8963</v>
      </c>
      <c r="D375" s="301" t="s">
        <v>8964</v>
      </c>
      <c r="E375" s="301" t="s">
        <v>8965</v>
      </c>
      <c r="F375" s="301" t="s">
        <v>8966</v>
      </c>
      <c r="G375" s="301" t="s">
        <v>8967</v>
      </c>
      <c r="H375" s="301" t="s">
        <v>8968</v>
      </c>
      <c r="I375" s="301" t="s">
        <v>8969</v>
      </c>
      <c r="J375" s="301" t="s">
        <v>8970</v>
      </c>
      <c r="K375" s="302" t="s">
        <v>8971</v>
      </c>
      <c r="L375" s="301" t="s">
        <v>8972</v>
      </c>
      <c r="M375" s="301"/>
      <c r="N375" s="301"/>
      <c r="O375" s="301"/>
      <c r="P375" s="301"/>
      <c r="Q375" s="301"/>
      <c r="R375" s="301" t="s">
        <v>223</v>
      </c>
      <c r="S375" s="301" t="s">
        <v>1432</v>
      </c>
      <c r="T375" s="301"/>
      <c r="U375" s="301" t="s">
        <v>95</v>
      </c>
      <c r="V375" s="301" t="s">
        <v>8973</v>
      </c>
      <c r="W375" s="301" t="s">
        <v>95</v>
      </c>
      <c r="X375" s="301" t="s">
        <v>8973</v>
      </c>
      <c r="Y375" s="301"/>
      <c r="Z375" s="301"/>
      <c r="AA375" s="301" t="s">
        <v>95</v>
      </c>
      <c r="AB375" s="301" t="s">
        <v>8973</v>
      </c>
      <c r="AC375" s="301"/>
      <c r="AD375" s="301"/>
    </row>
    <row r="376" spans="1:30" s="154" customFormat="1" ht="17.25" customHeight="1">
      <c r="A376" s="301" t="s">
        <v>5489</v>
      </c>
      <c r="B376" s="222" t="s">
        <v>8740</v>
      </c>
      <c r="C376" s="301" t="s">
        <v>8974</v>
      </c>
      <c r="D376" s="301" t="s">
        <v>8975</v>
      </c>
      <c r="E376" s="301" t="s">
        <v>8915</v>
      </c>
      <c r="F376" s="301" t="s">
        <v>8976</v>
      </c>
      <c r="G376" s="301" t="s">
        <v>8977</v>
      </c>
      <c r="H376" s="301" t="s">
        <v>8978</v>
      </c>
      <c r="I376" s="301" t="s">
        <v>8979</v>
      </c>
      <c r="J376" s="301" t="s">
        <v>8980</v>
      </c>
      <c r="K376" s="302" t="s">
        <v>8981</v>
      </c>
      <c r="L376" s="301"/>
      <c r="M376" s="301"/>
      <c r="N376" s="301"/>
      <c r="O376" s="301"/>
      <c r="P376" s="301"/>
      <c r="Q376" s="301"/>
      <c r="R376" s="301" t="s">
        <v>223</v>
      </c>
      <c r="S376" s="301" t="s">
        <v>7300</v>
      </c>
      <c r="T376" s="301"/>
      <c r="U376" s="301"/>
      <c r="V376" s="301"/>
      <c r="W376" s="301"/>
      <c r="X376" s="301"/>
      <c r="Y376" s="301"/>
      <c r="Z376" s="301"/>
      <c r="AA376" s="301"/>
      <c r="AB376" s="301"/>
      <c r="AC376" s="301"/>
      <c r="AD376" s="301"/>
    </row>
    <row r="377" spans="1:30" s="154" customFormat="1" ht="17.25" customHeight="1">
      <c r="A377" s="301" t="s">
        <v>5489</v>
      </c>
      <c r="B377" s="222" t="s">
        <v>8740</v>
      </c>
      <c r="C377" s="301" t="s">
        <v>8982</v>
      </c>
      <c r="D377" s="301" t="s">
        <v>8983</v>
      </c>
      <c r="E377" s="301" t="s">
        <v>8984</v>
      </c>
      <c r="F377" s="301" t="s">
        <v>8985</v>
      </c>
      <c r="G377" s="301" t="s">
        <v>8986</v>
      </c>
      <c r="H377" s="301" t="s">
        <v>8987</v>
      </c>
      <c r="I377" s="301" t="s">
        <v>8988</v>
      </c>
      <c r="J377" s="301" t="s">
        <v>8989</v>
      </c>
      <c r="K377" s="302" t="s">
        <v>8990</v>
      </c>
      <c r="L377" s="301"/>
      <c r="M377" s="301"/>
      <c r="N377" s="301"/>
      <c r="O377" s="301"/>
      <c r="P377" s="301"/>
      <c r="Q377" s="301"/>
      <c r="R377" s="301" t="s">
        <v>238</v>
      </c>
      <c r="S377" s="301" t="s">
        <v>6847</v>
      </c>
      <c r="T377" s="301"/>
      <c r="U377" s="301"/>
      <c r="V377" s="301"/>
      <c r="W377" s="301"/>
      <c r="X377" s="301"/>
      <c r="Y377" s="301" t="s">
        <v>96</v>
      </c>
      <c r="Z377" s="301" t="s">
        <v>8991</v>
      </c>
      <c r="AA377" s="301"/>
      <c r="AB377" s="301"/>
      <c r="AC377" s="301"/>
      <c r="AD377" s="301"/>
    </row>
    <row r="378" spans="1:30" s="154" customFormat="1" ht="28.5">
      <c r="A378" s="301" t="s">
        <v>5489</v>
      </c>
      <c r="B378" s="222" t="s">
        <v>8740</v>
      </c>
      <c r="C378" s="301" t="s">
        <v>8992</v>
      </c>
      <c r="D378" s="301" t="s">
        <v>8993</v>
      </c>
      <c r="E378" s="301" t="s">
        <v>8994</v>
      </c>
      <c r="F378" s="301" t="s">
        <v>8995</v>
      </c>
      <c r="G378" s="301" t="s">
        <v>8996</v>
      </c>
      <c r="H378" s="301" t="s">
        <v>8997</v>
      </c>
      <c r="I378" s="301" t="s">
        <v>8998</v>
      </c>
      <c r="J378" s="301" t="s">
        <v>8999</v>
      </c>
      <c r="K378" s="302" t="s">
        <v>9000</v>
      </c>
      <c r="L378" s="301"/>
      <c r="M378" s="301"/>
      <c r="N378" s="301"/>
      <c r="O378" s="301"/>
      <c r="P378" s="301"/>
      <c r="Q378" s="301"/>
      <c r="R378" s="301" t="s">
        <v>223</v>
      </c>
      <c r="S378" s="301" t="s">
        <v>1432</v>
      </c>
      <c r="T378" s="301"/>
      <c r="U378" s="301"/>
      <c r="V378" s="301"/>
      <c r="W378" s="301"/>
      <c r="X378" s="301"/>
      <c r="Y378" s="301"/>
      <c r="Z378" s="301"/>
      <c r="AA378" s="301"/>
      <c r="AB378" s="301"/>
      <c r="AC378" s="301"/>
      <c r="AD378" s="301"/>
    </row>
    <row r="379" spans="1:30" s="154" customFormat="1" ht="28.5">
      <c r="A379" s="301" t="s">
        <v>5489</v>
      </c>
      <c r="B379" s="222" t="s">
        <v>8740</v>
      </c>
      <c r="C379" s="301" t="s">
        <v>9001</v>
      </c>
      <c r="D379" s="301" t="s">
        <v>9002</v>
      </c>
      <c r="E379" s="301" t="s">
        <v>9003</v>
      </c>
      <c r="F379" s="301" t="s">
        <v>9004</v>
      </c>
      <c r="G379" s="301" t="s">
        <v>9005</v>
      </c>
      <c r="H379" s="301" t="s">
        <v>9006</v>
      </c>
      <c r="I379" s="301" t="s">
        <v>9007</v>
      </c>
      <c r="J379" s="301" t="s">
        <v>9008</v>
      </c>
      <c r="K379" s="302" t="s">
        <v>9009</v>
      </c>
      <c r="L379" s="301"/>
      <c r="M379" s="301"/>
      <c r="N379" s="301"/>
      <c r="O379" s="301"/>
      <c r="P379" s="301"/>
      <c r="Q379" s="301"/>
      <c r="R379" s="301" t="s">
        <v>223</v>
      </c>
      <c r="S379" s="301" t="s">
        <v>1432</v>
      </c>
      <c r="T379" s="301"/>
      <c r="U379" s="301"/>
      <c r="V379" s="301"/>
      <c r="W379" s="301"/>
      <c r="X379" s="301"/>
      <c r="Y379" s="301"/>
      <c r="Z379" s="301"/>
      <c r="AA379" s="301"/>
      <c r="AB379" s="301"/>
      <c r="AC379" s="301"/>
      <c r="AD379" s="301"/>
    </row>
    <row r="380" spans="1:30" s="154" customFormat="1" ht="17.25" customHeight="1">
      <c r="A380" s="301" t="s">
        <v>5489</v>
      </c>
      <c r="B380" s="222" t="s">
        <v>8740</v>
      </c>
      <c r="C380" s="301" t="s">
        <v>9010</v>
      </c>
      <c r="D380" s="301" t="s">
        <v>9011</v>
      </c>
      <c r="E380" s="301" t="s">
        <v>9012</v>
      </c>
      <c r="F380" s="301" t="s">
        <v>9013</v>
      </c>
      <c r="G380" s="301" t="s">
        <v>9014</v>
      </c>
      <c r="H380" s="301" t="s">
        <v>9015</v>
      </c>
      <c r="I380" s="301" t="s">
        <v>9016</v>
      </c>
      <c r="J380" s="301" t="s">
        <v>9017</v>
      </c>
      <c r="K380" s="302" t="s">
        <v>5779</v>
      </c>
      <c r="L380" s="301"/>
      <c r="M380" s="301"/>
      <c r="N380" s="301"/>
      <c r="O380" s="301"/>
      <c r="P380" s="301"/>
      <c r="Q380" s="301"/>
      <c r="R380" s="301" t="s">
        <v>223</v>
      </c>
      <c r="S380" s="301" t="s">
        <v>1432</v>
      </c>
      <c r="T380" s="301"/>
      <c r="U380" s="301"/>
      <c r="V380" s="301"/>
      <c r="W380" s="301"/>
      <c r="X380" s="301"/>
      <c r="Y380" s="301"/>
      <c r="Z380" s="301"/>
      <c r="AA380" s="301"/>
      <c r="AB380" s="301"/>
      <c r="AC380" s="301"/>
      <c r="AD380" s="301"/>
    </row>
    <row r="381" spans="1:30" s="154" customFormat="1" ht="17.25" customHeight="1">
      <c r="A381" s="301" t="s">
        <v>5489</v>
      </c>
      <c r="B381" s="222" t="s">
        <v>8740</v>
      </c>
      <c r="C381" s="301" t="s">
        <v>9018</v>
      </c>
      <c r="D381" s="301" t="s">
        <v>9019</v>
      </c>
      <c r="E381" s="301" t="s">
        <v>9020</v>
      </c>
      <c r="F381" s="301" t="s">
        <v>9021</v>
      </c>
      <c r="G381" s="301" t="s">
        <v>9022</v>
      </c>
      <c r="H381" s="301" t="s">
        <v>9023</v>
      </c>
      <c r="I381" s="301" t="s">
        <v>9024</v>
      </c>
      <c r="J381" s="301" t="s">
        <v>9025</v>
      </c>
      <c r="K381" s="302" t="s">
        <v>6140</v>
      </c>
      <c r="L381" s="301" t="s">
        <v>9026</v>
      </c>
      <c r="M381" s="301"/>
      <c r="N381" s="301"/>
      <c r="O381" s="301"/>
      <c r="P381" s="301"/>
      <c r="Q381" s="301"/>
      <c r="R381" s="301" t="s">
        <v>223</v>
      </c>
      <c r="S381" s="301" t="s">
        <v>2360</v>
      </c>
      <c r="T381" s="301"/>
      <c r="U381" s="301"/>
      <c r="V381" s="301"/>
      <c r="W381" s="301"/>
      <c r="X381" s="301"/>
      <c r="Y381" s="301"/>
      <c r="Z381" s="301"/>
      <c r="AA381" s="301"/>
      <c r="AB381" s="301"/>
      <c r="AC381" s="301"/>
      <c r="AD381" s="301"/>
    </row>
    <row r="382" spans="1:30" s="154" customFormat="1" ht="409.5">
      <c r="A382" s="301" t="s">
        <v>5489</v>
      </c>
      <c r="B382" s="222" t="s">
        <v>8740</v>
      </c>
      <c r="C382" s="301" t="s">
        <v>9027</v>
      </c>
      <c r="D382" s="301" t="s">
        <v>9028</v>
      </c>
      <c r="E382" s="301" t="s">
        <v>8869</v>
      </c>
      <c r="F382" s="301" t="s">
        <v>9029</v>
      </c>
      <c r="G382" s="301" t="s">
        <v>9030</v>
      </c>
      <c r="H382" s="301" t="s">
        <v>9031</v>
      </c>
      <c r="I382" s="301" t="s">
        <v>5758</v>
      </c>
      <c r="J382" s="301" t="s">
        <v>9032</v>
      </c>
      <c r="K382" s="302" t="s">
        <v>9033</v>
      </c>
      <c r="L382" s="302" t="s">
        <v>6033</v>
      </c>
      <c r="M382" s="302" t="s">
        <v>9034</v>
      </c>
      <c r="N382" s="301" t="s">
        <v>95</v>
      </c>
      <c r="O382" s="301" t="s">
        <v>95</v>
      </c>
      <c r="P382" s="301"/>
      <c r="Q382" s="301"/>
      <c r="R382" s="301" t="s">
        <v>97</v>
      </c>
      <c r="S382" s="301" t="s">
        <v>98</v>
      </c>
      <c r="T382" s="301" t="s">
        <v>2235</v>
      </c>
      <c r="U382" s="301" t="s">
        <v>95</v>
      </c>
      <c r="V382" s="301" t="s">
        <v>9035</v>
      </c>
      <c r="W382" s="301"/>
      <c r="X382" s="301"/>
      <c r="Y382" s="301"/>
      <c r="Z382" s="301"/>
      <c r="AA382" s="301" t="s">
        <v>95</v>
      </c>
      <c r="AB382" s="302" t="s">
        <v>9036</v>
      </c>
      <c r="AC382" s="301"/>
      <c r="AD382" s="301"/>
    </row>
    <row r="383" spans="1:30" s="154" customFormat="1" ht="14.25">
      <c r="A383" s="301" t="s">
        <v>5489</v>
      </c>
      <c r="B383" s="222" t="s">
        <v>8740</v>
      </c>
      <c r="C383" s="301" t="s">
        <v>9037</v>
      </c>
      <c r="D383" s="301" t="s">
        <v>9038</v>
      </c>
      <c r="E383" s="301" t="s">
        <v>8769</v>
      </c>
      <c r="F383" s="301" t="s">
        <v>9039</v>
      </c>
      <c r="G383" s="301" t="s">
        <v>9040</v>
      </c>
      <c r="H383" s="301" t="s">
        <v>9041</v>
      </c>
      <c r="I383" s="301" t="s">
        <v>9042</v>
      </c>
      <c r="J383" s="301" t="s">
        <v>9043</v>
      </c>
      <c r="K383" s="302" t="s">
        <v>6526</v>
      </c>
      <c r="L383" s="301"/>
      <c r="M383" s="301"/>
      <c r="N383" s="301"/>
      <c r="O383" s="301"/>
      <c r="P383" s="301"/>
      <c r="Q383" s="301"/>
      <c r="R383" s="301" t="s">
        <v>223</v>
      </c>
      <c r="S383" s="301" t="s">
        <v>1241</v>
      </c>
      <c r="T383" s="301"/>
      <c r="U383" s="301"/>
      <c r="V383" s="301"/>
      <c r="W383" s="301"/>
      <c r="X383" s="301"/>
      <c r="Y383" s="301"/>
      <c r="Z383" s="301"/>
      <c r="AA383" s="301"/>
      <c r="AB383" s="301"/>
      <c r="AC383" s="301"/>
      <c r="AD383" s="301"/>
    </row>
    <row r="384" spans="1:30" s="154" customFormat="1" ht="71.25">
      <c r="A384" s="301" t="s">
        <v>5489</v>
      </c>
      <c r="B384" s="222" t="s">
        <v>8740</v>
      </c>
      <c r="C384" s="301" t="s">
        <v>9044</v>
      </c>
      <c r="D384" s="301" t="s">
        <v>9045</v>
      </c>
      <c r="E384" s="301" t="s">
        <v>9046</v>
      </c>
      <c r="F384" s="301" t="s">
        <v>9047</v>
      </c>
      <c r="G384" s="301" t="s">
        <v>9048</v>
      </c>
      <c r="H384" s="301" t="s">
        <v>9049</v>
      </c>
      <c r="I384" s="301" t="s">
        <v>9050</v>
      </c>
      <c r="J384" s="301" t="s">
        <v>9051</v>
      </c>
      <c r="K384" s="302" t="s">
        <v>9052</v>
      </c>
      <c r="L384" s="301" t="s">
        <v>2061</v>
      </c>
      <c r="M384" s="301" t="s">
        <v>2061</v>
      </c>
      <c r="N384" s="301"/>
      <c r="O384" s="301"/>
      <c r="P384" s="301"/>
      <c r="Q384" s="301"/>
      <c r="R384" s="301" t="s">
        <v>1027</v>
      </c>
      <c r="S384" s="301" t="s">
        <v>1028</v>
      </c>
      <c r="T384" s="301"/>
      <c r="U384" s="301"/>
      <c r="V384" s="301"/>
      <c r="W384" s="301"/>
      <c r="X384" s="301"/>
      <c r="Y384" s="301"/>
      <c r="Z384" s="301"/>
      <c r="AA384" s="301"/>
      <c r="AB384" s="301"/>
      <c r="AC384" s="301" t="s">
        <v>95</v>
      </c>
      <c r="AD384" s="302" t="s">
        <v>9053</v>
      </c>
    </row>
    <row r="385" spans="1:30" s="154" customFormat="1" ht="17.25" customHeight="1">
      <c r="A385" s="301" t="s">
        <v>5489</v>
      </c>
      <c r="B385" s="222" t="s">
        <v>8740</v>
      </c>
      <c r="C385" s="301" t="s">
        <v>9054</v>
      </c>
      <c r="D385" s="301" t="s">
        <v>9055</v>
      </c>
      <c r="E385" s="301" t="s">
        <v>9056</v>
      </c>
      <c r="F385" s="301" t="s">
        <v>9057</v>
      </c>
      <c r="G385" s="301" t="s">
        <v>9058</v>
      </c>
      <c r="H385" s="301" t="s">
        <v>9059</v>
      </c>
      <c r="I385" s="301" t="s">
        <v>9060</v>
      </c>
      <c r="J385" s="301" t="s">
        <v>9061</v>
      </c>
      <c r="K385" s="302" t="s">
        <v>9062</v>
      </c>
      <c r="L385" s="301" t="s">
        <v>9063</v>
      </c>
      <c r="M385" s="301"/>
      <c r="N385" s="301"/>
      <c r="O385" s="301"/>
      <c r="P385" s="301"/>
      <c r="Q385" s="301"/>
      <c r="R385" s="301" t="s">
        <v>1027</v>
      </c>
      <c r="S385" s="301" t="s">
        <v>1028</v>
      </c>
      <c r="T385" s="301"/>
      <c r="U385" s="301"/>
      <c r="V385" s="301"/>
      <c r="W385" s="301"/>
      <c r="X385" s="301"/>
      <c r="Y385" s="301"/>
      <c r="Z385" s="301"/>
      <c r="AA385" s="301" t="s">
        <v>95</v>
      </c>
      <c r="AB385" s="301" t="s">
        <v>9064</v>
      </c>
      <c r="AC385" s="301" t="s">
        <v>95</v>
      </c>
      <c r="AD385" s="301" t="s">
        <v>9064</v>
      </c>
    </row>
    <row r="386" spans="1:30" s="154" customFormat="1" ht="142.5" customHeight="1">
      <c r="A386" s="301" t="s">
        <v>5489</v>
      </c>
      <c r="B386" s="222" t="s">
        <v>8740</v>
      </c>
      <c r="C386" s="301" t="s">
        <v>9065</v>
      </c>
      <c r="D386" s="301" t="s">
        <v>9066</v>
      </c>
      <c r="E386" s="301" t="s">
        <v>9067</v>
      </c>
      <c r="F386" s="301" t="s">
        <v>9068</v>
      </c>
      <c r="G386" s="301" t="s">
        <v>9069</v>
      </c>
      <c r="H386" s="301" t="s">
        <v>9070</v>
      </c>
      <c r="I386" s="301" t="s">
        <v>9071</v>
      </c>
      <c r="J386" s="301" t="s">
        <v>9072</v>
      </c>
      <c r="K386" s="302" t="s">
        <v>9073</v>
      </c>
      <c r="L386" s="302" t="s">
        <v>9074</v>
      </c>
      <c r="M386" s="302" t="s">
        <v>9075</v>
      </c>
      <c r="N386" s="301"/>
      <c r="O386" s="301"/>
      <c r="P386" s="301"/>
      <c r="Q386" s="301"/>
      <c r="R386" s="301" t="s">
        <v>1027</v>
      </c>
      <c r="S386" s="301" t="s">
        <v>1028</v>
      </c>
      <c r="T386" s="301"/>
      <c r="U386" s="301"/>
      <c r="V386" s="301"/>
      <c r="W386" s="301"/>
      <c r="X386" s="301"/>
      <c r="Y386" s="301" t="s">
        <v>95</v>
      </c>
      <c r="Z386" s="302" t="s">
        <v>9076</v>
      </c>
      <c r="AA386" s="301" t="s">
        <v>95</v>
      </c>
      <c r="AB386" s="302" t="s">
        <v>9076</v>
      </c>
      <c r="AC386" s="301"/>
      <c r="AD386" s="301"/>
    </row>
    <row r="387" spans="1:30" s="154" customFormat="1" ht="42.75" customHeight="1">
      <c r="A387" s="301" t="s">
        <v>5489</v>
      </c>
      <c r="B387" s="222" t="s">
        <v>8740</v>
      </c>
      <c r="C387" s="301" t="s">
        <v>9077</v>
      </c>
      <c r="D387" s="301" t="s">
        <v>9078</v>
      </c>
      <c r="E387" s="301" t="s">
        <v>9079</v>
      </c>
      <c r="F387" s="301" t="s">
        <v>9080</v>
      </c>
      <c r="G387" s="301" t="s">
        <v>9081</v>
      </c>
      <c r="H387" s="301" t="s">
        <v>9082</v>
      </c>
      <c r="I387" s="301" t="s">
        <v>9083</v>
      </c>
      <c r="J387" s="301" t="s">
        <v>9084</v>
      </c>
      <c r="K387" s="302" t="s">
        <v>9085</v>
      </c>
      <c r="L387" s="302" t="s">
        <v>9086</v>
      </c>
      <c r="M387" s="302" t="s">
        <v>9087</v>
      </c>
      <c r="N387" s="301"/>
      <c r="O387" s="301"/>
      <c r="P387" s="301"/>
      <c r="Q387" s="301"/>
      <c r="R387" s="301" t="s">
        <v>223</v>
      </c>
      <c r="S387" s="301" t="s">
        <v>1432</v>
      </c>
      <c r="T387" s="301"/>
      <c r="U387" s="301" t="s">
        <v>3</v>
      </c>
      <c r="V387" s="302" t="s">
        <v>9088</v>
      </c>
      <c r="W387" s="301" t="s">
        <v>3</v>
      </c>
      <c r="X387" s="302" t="s">
        <v>9088</v>
      </c>
      <c r="Y387" s="301" t="s">
        <v>96</v>
      </c>
      <c r="Z387" s="302" t="s">
        <v>9088</v>
      </c>
      <c r="AA387" s="301"/>
      <c r="AB387" s="302"/>
      <c r="AC387" s="301"/>
      <c r="AD387" s="301"/>
    </row>
    <row r="388" spans="1:30" s="154" customFormat="1" ht="17.25" customHeight="1">
      <c r="A388" s="301" t="s">
        <v>5489</v>
      </c>
      <c r="B388" s="222" t="s">
        <v>8740</v>
      </c>
      <c r="C388" s="301" t="s">
        <v>9089</v>
      </c>
      <c r="D388" s="301" t="s">
        <v>9090</v>
      </c>
      <c r="E388" s="301" t="s">
        <v>9091</v>
      </c>
      <c r="F388" s="301" t="s">
        <v>9092</v>
      </c>
      <c r="G388" s="301" t="s">
        <v>9093</v>
      </c>
      <c r="H388" s="301" t="s">
        <v>9094</v>
      </c>
      <c r="I388" s="301" t="s">
        <v>9095</v>
      </c>
      <c r="J388" s="301" t="s">
        <v>9096</v>
      </c>
      <c r="K388" s="302" t="s">
        <v>6023</v>
      </c>
      <c r="L388" s="302" t="s">
        <v>4065</v>
      </c>
      <c r="M388" s="302" t="s">
        <v>4065</v>
      </c>
      <c r="N388" s="301"/>
      <c r="O388" s="301"/>
      <c r="P388" s="301"/>
      <c r="Q388" s="301"/>
      <c r="R388" s="301" t="s">
        <v>1027</v>
      </c>
      <c r="S388" s="301" t="s">
        <v>1028</v>
      </c>
      <c r="T388" s="301"/>
      <c r="U388" s="301"/>
      <c r="V388" s="301"/>
      <c r="W388" s="301"/>
      <c r="X388" s="301"/>
      <c r="Y388" s="301"/>
      <c r="Z388" s="301"/>
      <c r="AA388" s="301"/>
      <c r="AB388" s="301"/>
      <c r="AC388" s="301" t="s">
        <v>3</v>
      </c>
      <c r="AD388" s="301" t="s">
        <v>9097</v>
      </c>
    </row>
    <row r="389" spans="1:30" s="154" customFormat="1" ht="54.75" customHeight="1">
      <c r="A389" s="301" t="s">
        <v>5489</v>
      </c>
      <c r="B389" s="222" t="s">
        <v>8740</v>
      </c>
      <c r="C389" s="301" t="s">
        <v>9098</v>
      </c>
      <c r="D389" s="301" t="s">
        <v>9099</v>
      </c>
      <c r="E389" s="301" t="s">
        <v>9100</v>
      </c>
      <c r="F389" s="301" t="s">
        <v>9101</v>
      </c>
      <c r="G389" s="301" t="s">
        <v>9102</v>
      </c>
      <c r="H389" s="301" t="s">
        <v>9103</v>
      </c>
      <c r="I389" s="301" t="s">
        <v>9104</v>
      </c>
      <c r="J389" s="301" t="s">
        <v>9105</v>
      </c>
      <c r="K389" s="302" t="s">
        <v>9106</v>
      </c>
      <c r="L389" s="302" t="s">
        <v>9107</v>
      </c>
      <c r="M389" s="302" t="s">
        <v>9108</v>
      </c>
      <c r="N389" s="301"/>
      <c r="O389" s="301"/>
      <c r="P389" s="301"/>
      <c r="Q389" s="301"/>
      <c r="R389" s="301" t="s">
        <v>1027</v>
      </c>
      <c r="S389" s="301" t="s">
        <v>1028</v>
      </c>
      <c r="T389" s="301"/>
      <c r="U389" s="301"/>
      <c r="V389" s="301"/>
      <c r="W389" s="301"/>
      <c r="X389" s="301"/>
      <c r="Y389" s="301"/>
      <c r="Z389" s="301"/>
      <c r="AA389" s="301" t="s">
        <v>95</v>
      </c>
      <c r="AB389" s="302" t="s">
        <v>9109</v>
      </c>
      <c r="AC389" s="301" t="s">
        <v>95</v>
      </c>
      <c r="AD389" s="302" t="s">
        <v>9110</v>
      </c>
    </row>
    <row r="390" spans="1:30" s="154" customFormat="1" ht="54.75" customHeight="1">
      <c r="A390" s="301" t="s">
        <v>5489</v>
      </c>
      <c r="B390" s="222" t="s">
        <v>8740</v>
      </c>
      <c r="C390" s="301" t="s">
        <v>9111</v>
      </c>
      <c r="D390" s="301" t="s">
        <v>9112</v>
      </c>
      <c r="E390" s="301" t="s">
        <v>9113</v>
      </c>
      <c r="F390" s="301" t="s">
        <v>9114</v>
      </c>
      <c r="G390" s="301" t="s">
        <v>9115</v>
      </c>
      <c r="H390" s="301" t="s">
        <v>9116</v>
      </c>
      <c r="I390" s="301" t="s">
        <v>9117</v>
      </c>
      <c r="J390" s="301" t="s">
        <v>9118</v>
      </c>
      <c r="K390" s="302" t="s">
        <v>9119</v>
      </c>
      <c r="L390" s="302" t="s">
        <v>9107</v>
      </c>
      <c r="M390" s="302" t="s">
        <v>9120</v>
      </c>
      <c r="N390" s="301"/>
      <c r="O390" s="301"/>
      <c r="P390" s="301"/>
      <c r="Q390" s="301"/>
      <c r="R390" s="301" t="s">
        <v>1027</v>
      </c>
      <c r="S390" s="301" t="s">
        <v>1028</v>
      </c>
      <c r="T390" s="301"/>
      <c r="U390" s="301"/>
      <c r="V390" s="301"/>
      <c r="W390" s="301"/>
      <c r="X390" s="301"/>
      <c r="Y390" s="301"/>
      <c r="Z390" s="301"/>
      <c r="AA390" s="301" t="s">
        <v>95</v>
      </c>
      <c r="AB390" s="302" t="s">
        <v>9121</v>
      </c>
      <c r="AC390" s="301" t="s">
        <v>95</v>
      </c>
      <c r="AD390" s="302" t="s">
        <v>9122</v>
      </c>
    </row>
    <row r="391" spans="1:30" s="154" customFormat="1" ht="27" customHeight="1">
      <c r="A391" s="301" t="s">
        <v>5489</v>
      </c>
      <c r="B391" s="222" t="s">
        <v>8740</v>
      </c>
      <c r="C391" s="301" t="s">
        <v>9123</v>
      </c>
      <c r="D391" s="301" t="s">
        <v>9124</v>
      </c>
      <c r="E391" s="301" t="s">
        <v>9125</v>
      </c>
      <c r="F391" s="301" t="s">
        <v>9126</v>
      </c>
      <c r="G391" s="301" t="s">
        <v>9127</v>
      </c>
      <c r="H391" s="301" t="s">
        <v>9128</v>
      </c>
      <c r="I391" s="301" t="s">
        <v>9129</v>
      </c>
      <c r="J391" s="301" t="s">
        <v>9130</v>
      </c>
      <c r="K391" s="302" t="s">
        <v>9131</v>
      </c>
      <c r="L391" s="302" t="s">
        <v>6217</v>
      </c>
      <c r="M391" s="302" t="s">
        <v>9132</v>
      </c>
      <c r="N391" s="301"/>
      <c r="O391" s="301"/>
      <c r="P391" s="301"/>
      <c r="Q391" s="301"/>
      <c r="R391" s="301" t="s">
        <v>223</v>
      </c>
      <c r="S391" s="301" t="s">
        <v>1432</v>
      </c>
      <c r="T391" s="301"/>
      <c r="U391" s="301"/>
      <c r="V391" s="301"/>
      <c r="W391" s="301"/>
      <c r="X391" s="301"/>
      <c r="Y391" s="301"/>
      <c r="Z391" s="301"/>
      <c r="AA391" s="301"/>
      <c r="AB391" s="301"/>
      <c r="AC391" s="301"/>
      <c r="AD391" s="301"/>
    </row>
    <row r="392" spans="1:30" s="154" customFormat="1" ht="17.25" customHeight="1">
      <c r="A392" s="301" t="s">
        <v>5489</v>
      </c>
      <c r="B392" s="222" t="s">
        <v>8740</v>
      </c>
      <c r="C392" s="301" t="s">
        <v>9133</v>
      </c>
      <c r="D392" s="301" t="s">
        <v>9134</v>
      </c>
      <c r="E392" s="301">
        <v>1600023</v>
      </c>
      <c r="F392" s="301" t="s">
        <v>9135</v>
      </c>
      <c r="G392" s="301" t="s">
        <v>9136</v>
      </c>
      <c r="H392" s="301">
        <v>359253855</v>
      </c>
      <c r="I392" s="301" t="s">
        <v>9137</v>
      </c>
      <c r="J392" s="301" t="s">
        <v>9138</v>
      </c>
      <c r="K392" s="302" t="s">
        <v>9139</v>
      </c>
      <c r="L392" s="301" t="s">
        <v>9140</v>
      </c>
      <c r="M392" s="302"/>
      <c r="N392" s="301"/>
      <c r="O392" s="301"/>
      <c r="P392" s="301"/>
      <c r="Q392" s="301"/>
      <c r="R392" s="301" t="s">
        <v>223</v>
      </c>
      <c r="S392" s="301" t="s">
        <v>1432</v>
      </c>
      <c r="T392" s="301"/>
      <c r="U392" s="301" t="s">
        <v>95</v>
      </c>
      <c r="V392" s="301" t="s">
        <v>9137</v>
      </c>
      <c r="W392" s="301"/>
      <c r="X392" s="301"/>
      <c r="Y392" s="301"/>
      <c r="Z392" s="301"/>
      <c r="AA392" s="301"/>
      <c r="AB392" s="301"/>
      <c r="AC392" s="301"/>
      <c r="AD392" s="301"/>
    </row>
    <row r="393" spans="1:30" s="155" customFormat="1" ht="17.25" customHeight="1">
      <c r="A393" s="301" t="s">
        <v>5489</v>
      </c>
      <c r="B393" s="312" t="s">
        <v>8740</v>
      </c>
      <c r="C393" s="303" t="s">
        <v>9141</v>
      </c>
      <c r="D393" s="303" t="s">
        <v>9142</v>
      </c>
      <c r="E393" s="303" t="s">
        <v>9143</v>
      </c>
      <c r="F393" s="303" t="s">
        <v>9144</v>
      </c>
      <c r="G393" s="303" t="s">
        <v>9145</v>
      </c>
      <c r="H393" s="303" t="s">
        <v>9146</v>
      </c>
      <c r="I393" s="303" t="s">
        <v>9147</v>
      </c>
      <c r="J393" s="303" t="s">
        <v>9148</v>
      </c>
      <c r="K393" s="305" t="s">
        <v>9149</v>
      </c>
      <c r="L393" s="303"/>
      <c r="M393" s="303"/>
      <c r="N393" s="303"/>
      <c r="O393" s="303"/>
      <c r="P393" s="303"/>
      <c r="Q393" s="303"/>
      <c r="R393" s="303" t="s">
        <v>223</v>
      </c>
      <c r="S393" s="303" t="s">
        <v>1432</v>
      </c>
      <c r="T393" s="303"/>
      <c r="U393" s="303" t="s">
        <v>95</v>
      </c>
      <c r="V393" s="303" t="s">
        <v>9150</v>
      </c>
      <c r="W393" s="303" t="s">
        <v>95</v>
      </c>
      <c r="X393" s="303" t="s">
        <v>9151</v>
      </c>
      <c r="Y393" s="303" t="s">
        <v>95</v>
      </c>
      <c r="Z393" s="303" t="s">
        <v>9152</v>
      </c>
      <c r="AA393" s="303"/>
      <c r="AB393" s="303"/>
      <c r="AC393" s="303"/>
      <c r="AD393" s="303"/>
    </row>
    <row r="394" spans="1:30" s="154" customFormat="1" ht="42.75">
      <c r="A394" s="301" t="s">
        <v>5489</v>
      </c>
      <c r="B394" s="222" t="s">
        <v>930</v>
      </c>
      <c r="C394" s="301" t="s">
        <v>9153</v>
      </c>
      <c r="D394" s="301" t="s">
        <v>9154</v>
      </c>
      <c r="E394" s="301" t="s">
        <v>9155</v>
      </c>
      <c r="F394" s="301" t="s">
        <v>9156</v>
      </c>
      <c r="G394" s="301" t="s">
        <v>9157</v>
      </c>
      <c r="H394" s="301" t="s">
        <v>9158</v>
      </c>
      <c r="I394" s="301" t="s">
        <v>9159</v>
      </c>
      <c r="J394" s="319" t="s">
        <v>9160</v>
      </c>
      <c r="K394" s="302" t="s">
        <v>9161</v>
      </c>
      <c r="L394" s="301" t="s">
        <v>9162</v>
      </c>
      <c r="M394" s="301"/>
      <c r="N394" s="301"/>
      <c r="O394" s="301"/>
      <c r="P394" s="301"/>
      <c r="Q394" s="301"/>
      <c r="R394" s="301" t="s">
        <v>238</v>
      </c>
      <c r="S394" s="301" t="s">
        <v>2307</v>
      </c>
      <c r="T394" s="301" t="s">
        <v>2235</v>
      </c>
      <c r="U394" s="301"/>
      <c r="V394" s="301"/>
      <c r="W394" s="301"/>
      <c r="X394" s="301"/>
      <c r="Y394" s="301" t="s">
        <v>96</v>
      </c>
      <c r="Z394" s="301" t="s">
        <v>9163</v>
      </c>
      <c r="AA394" s="301"/>
      <c r="AB394" s="301"/>
      <c r="AC394" s="301"/>
      <c r="AD394" s="301"/>
    </row>
    <row r="395" spans="1:30" s="154" customFormat="1" ht="17.25" customHeight="1">
      <c r="A395" s="301" t="s">
        <v>5489</v>
      </c>
      <c r="B395" s="222" t="s">
        <v>930</v>
      </c>
      <c r="C395" s="301" t="s">
        <v>9164</v>
      </c>
      <c r="D395" s="301" t="s">
        <v>9165</v>
      </c>
      <c r="E395" s="301" t="s">
        <v>9166</v>
      </c>
      <c r="F395" s="301" t="s">
        <v>9167</v>
      </c>
      <c r="G395" s="301" t="s">
        <v>9168</v>
      </c>
      <c r="H395" s="301" t="s">
        <v>9169</v>
      </c>
      <c r="I395" s="301" t="s">
        <v>9170</v>
      </c>
      <c r="J395" s="301" t="s">
        <v>9171</v>
      </c>
      <c r="K395" s="302" t="s">
        <v>5779</v>
      </c>
      <c r="L395" s="301"/>
      <c r="M395" s="301"/>
      <c r="N395" s="301"/>
      <c r="O395" s="301"/>
      <c r="P395" s="301"/>
      <c r="Q395" s="301"/>
      <c r="R395" s="301"/>
      <c r="S395" s="303" t="s">
        <v>5558</v>
      </c>
      <c r="T395" s="301"/>
      <c r="U395" s="301"/>
      <c r="V395" s="301"/>
      <c r="W395" s="301"/>
      <c r="X395" s="301"/>
      <c r="Y395" s="301"/>
      <c r="Z395" s="301"/>
      <c r="AA395" s="301"/>
      <c r="AB395" s="301"/>
      <c r="AC395" s="301"/>
      <c r="AD395" s="301"/>
    </row>
    <row r="396" spans="1:30" s="154" customFormat="1" ht="41.25" customHeight="1">
      <c r="A396" s="301" t="s">
        <v>5489</v>
      </c>
      <c r="B396" s="222" t="s">
        <v>9172</v>
      </c>
      <c r="C396" s="301" t="s">
        <v>9173</v>
      </c>
      <c r="D396" s="301" t="s">
        <v>9174</v>
      </c>
      <c r="E396" s="301" t="s">
        <v>9175</v>
      </c>
      <c r="F396" s="301" t="s">
        <v>9176</v>
      </c>
      <c r="G396" s="301" t="s">
        <v>9177</v>
      </c>
      <c r="H396" s="301" t="s">
        <v>9178</v>
      </c>
      <c r="I396" s="306" t="s">
        <v>9179</v>
      </c>
      <c r="J396" s="248" t="s">
        <v>9180</v>
      </c>
      <c r="K396" s="307" t="s">
        <v>9181</v>
      </c>
      <c r="L396" s="306"/>
      <c r="M396" s="306"/>
      <c r="N396" s="306"/>
      <c r="O396" s="306"/>
      <c r="P396" s="306"/>
      <c r="Q396" s="306"/>
      <c r="R396" s="306" t="s">
        <v>223</v>
      </c>
      <c r="S396" s="303" t="s">
        <v>5558</v>
      </c>
      <c r="T396" s="301"/>
      <c r="U396" s="301"/>
      <c r="V396" s="301"/>
      <c r="W396" s="199" t="s">
        <v>95</v>
      </c>
      <c r="X396" s="322" t="s">
        <v>9182</v>
      </c>
      <c r="Y396" s="301"/>
      <c r="Z396" s="301"/>
      <c r="AA396" s="301"/>
      <c r="AB396" s="301"/>
      <c r="AC396" s="301"/>
      <c r="AD396" s="301"/>
    </row>
    <row r="397" spans="1:30" s="154" customFormat="1" ht="65.25" customHeight="1">
      <c r="A397" s="301" t="s">
        <v>5489</v>
      </c>
      <c r="B397" s="222" t="s">
        <v>9172</v>
      </c>
      <c r="C397" s="301" t="s">
        <v>9183</v>
      </c>
      <c r="D397" s="301" t="s">
        <v>9184</v>
      </c>
      <c r="E397" s="301" t="s">
        <v>9185</v>
      </c>
      <c r="F397" s="301" t="s">
        <v>9186</v>
      </c>
      <c r="G397" s="301" t="s">
        <v>9187</v>
      </c>
      <c r="H397" s="301" t="s">
        <v>9188</v>
      </c>
      <c r="I397" s="301" t="s">
        <v>9189</v>
      </c>
      <c r="J397" s="301" t="s">
        <v>9190</v>
      </c>
      <c r="K397" s="302" t="s">
        <v>9191</v>
      </c>
      <c r="L397" s="302" t="s">
        <v>422</v>
      </c>
      <c r="M397" s="301"/>
      <c r="N397" s="301" t="s">
        <v>95</v>
      </c>
      <c r="O397" s="301"/>
      <c r="P397" s="301"/>
      <c r="Q397" s="301"/>
      <c r="R397" s="301"/>
      <c r="S397" s="303" t="s">
        <v>98</v>
      </c>
      <c r="T397" s="301"/>
      <c r="U397" s="301"/>
      <c r="V397" s="301"/>
      <c r="W397" s="301"/>
      <c r="X397" s="301"/>
      <c r="Y397" s="301"/>
      <c r="Z397" s="301"/>
      <c r="AA397" s="301"/>
      <c r="AB397" s="301"/>
      <c r="AC397" s="301"/>
      <c r="AD397" s="301"/>
    </row>
    <row r="398" spans="1:30" s="154" customFormat="1" ht="17.25" customHeight="1">
      <c r="A398" s="301" t="s">
        <v>5489</v>
      </c>
      <c r="B398" s="222" t="s">
        <v>9172</v>
      </c>
      <c r="C398" s="301" t="s">
        <v>9192</v>
      </c>
      <c r="D398" s="301" t="s">
        <v>9193</v>
      </c>
      <c r="E398" s="301" t="s">
        <v>9194</v>
      </c>
      <c r="F398" s="301" t="s">
        <v>9195</v>
      </c>
      <c r="G398" s="301" t="s">
        <v>9196</v>
      </c>
      <c r="H398" s="301" t="s">
        <v>9197</v>
      </c>
      <c r="I398" s="301" t="s">
        <v>9198</v>
      </c>
      <c r="J398" s="301" t="s">
        <v>9199</v>
      </c>
      <c r="K398" s="302" t="s">
        <v>8823</v>
      </c>
      <c r="L398" s="301"/>
      <c r="M398" s="301"/>
      <c r="N398" s="301"/>
      <c r="O398" s="301"/>
      <c r="P398" s="301"/>
      <c r="Q398" s="301"/>
      <c r="R398" s="301"/>
      <c r="S398" s="303" t="s">
        <v>5558</v>
      </c>
      <c r="T398" s="301"/>
      <c r="U398" s="301"/>
      <c r="V398" s="301"/>
      <c r="W398" s="301"/>
      <c r="X398" s="301"/>
      <c r="Y398" s="301"/>
      <c r="Z398" s="301"/>
      <c r="AA398" s="301"/>
      <c r="AB398" s="301"/>
      <c r="AC398" s="301"/>
      <c r="AD398" s="301"/>
    </row>
    <row r="399" spans="1:30" s="154" customFormat="1" ht="17.25" customHeight="1">
      <c r="A399" s="301" t="s">
        <v>5489</v>
      </c>
      <c r="B399" s="222" t="s">
        <v>930</v>
      </c>
      <c r="C399" s="301" t="s">
        <v>9200</v>
      </c>
      <c r="D399" s="301" t="s">
        <v>9201</v>
      </c>
      <c r="E399" s="301" t="s">
        <v>9202</v>
      </c>
      <c r="F399" s="301" t="s">
        <v>9203</v>
      </c>
      <c r="G399" s="301" t="s">
        <v>9204</v>
      </c>
      <c r="H399" s="301" t="s">
        <v>9205</v>
      </c>
      <c r="I399" s="301" t="s">
        <v>9206</v>
      </c>
      <c r="J399" s="301" t="s">
        <v>9207</v>
      </c>
      <c r="K399" s="302" t="s">
        <v>7858</v>
      </c>
      <c r="L399" s="301"/>
      <c r="M399" s="301"/>
      <c r="N399" s="301"/>
      <c r="O399" s="301"/>
      <c r="P399" s="301"/>
      <c r="Q399" s="301"/>
      <c r="R399" s="301"/>
      <c r="S399" s="303" t="s">
        <v>5558</v>
      </c>
      <c r="T399" s="301"/>
      <c r="U399" s="301"/>
      <c r="V399" s="301"/>
      <c r="W399" s="301"/>
      <c r="X399" s="301"/>
      <c r="Y399" s="301"/>
      <c r="Z399" s="301"/>
      <c r="AA399" s="301"/>
      <c r="AB399" s="301"/>
      <c r="AC399" s="301"/>
      <c r="AD399" s="301"/>
    </row>
    <row r="400" spans="1:30" s="154" customFormat="1" ht="17.25" customHeight="1">
      <c r="A400" s="301" t="s">
        <v>5489</v>
      </c>
      <c r="B400" s="222" t="s">
        <v>9172</v>
      </c>
      <c r="C400" s="301" t="s">
        <v>9208</v>
      </c>
      <c r="D400" s="301" t="s">
        <v>9209</v>
      </c>
      <c r="E400" s="301" t="s">
        <v>9210</v>
      </c>
      <c r="F400" s="301" t="s">
        <v>9211</v>
      </c>
      <c r="G400" s="301" t="s">
        <v>9212</v>
      </c>
      <c r="H400" s="301" t="s">
        <v>9213</v>
      </c>
      <c r="I400" s="301" t="s">
        <v>9214</v>
      </c>
      <c r="J400" s="301" t="s">
        <v>9215</v>
      </c>
      <c r="K400" s="302" t="s">
        <v>7309</v>
      </c>
      <c r="L400" s="301" t="s">
        <v>9216</v>
      </c>
      <c r="M400" s="301"/>
      <c r="N400" s="301"/>
      <c r="O400" s="301"/>
      <c r="P400" s="301"/>
      <c r="Q400" s="301"/>
      <c r="R400" s="301"/>
      <c r="S400" s="303" t="s">
        <v>5558</v>
      </c>
      <c r="T400" s="301"/>
      <c r="U400" s="301"/>
      <c r="V400" s="301"/>
      <c r="W400" s="301"/>
      <c r="X400" s="301"/>
      <c r="Y400" s="301"/>
      <c r="Z400" s="301"/>
      <c r="AA400" s="301"/>
      <c r="AB400" s="301"/>
      <c r="AC400" s="301"/>
      <c r="AD400" s="301"/>
    </row>
    <row r="401" spans="1:30" s="154" customFormat="1" ht="17.25" customHeight="1">
      <c r="A401" s="301" t="s">
        <v>5489</v>
      </c>
      <c r="B401" s="222" t="s">
        <v>9172</v>
      </c>
      <c r="C401" s="301" t="s">
        <v>9217</v>
      </c>
      <c r="D401" s="301" t="s">
        <v>9218</v>
      </c>
      <c r="E401" s="301" t="s">
        <v>9219</v>
      </c>
      <c r="F401" s="301" t="s">
        <v>9220</v>
      </c>
      <c r="G401" s="301" t="s">
        <v>9221</v>
      </c>
      <c r="H401" s="301" t="s">
        <v>9222</v>
      </c>
      <c r="I401" s="301" t="s">
        <v>9223</v>
      </c>
      <c r="J401" s="301" t="s">
        <v>9224</v>
      </c>
      <c r="K401" s="302" t="s">
        <v>9225</v>
      </c>
      <c r="L401" s="301"/>
      <c r="M401" s="301"/>
      <c r="N401" s="301"/>
      <c r="O401" s="301"/>
      <c r="P401" s="301"/>
      <c r="Q401" s="301"/>
      <c r="R401" s="301"/>
      <c r="S401" s="303" t="s">
        <v>5558</v>
      </c>
      <c r="T401" s="301"/>
      <c r="U401" s="301"/>
      <c r="V401" s="301"/>
      <c r="W401" s="301"/>
      <c r="X401" s="301"/>
      <c r="Y401" s="301"/>
      <c r="Z401" s="301"/>
      <c r="AA401" s="301"/>
      <c r="AB401" s="301"/>
      <c r="AC401" s="301"/>
      <c r="AD401" s="301"/>
    </row>
    <row r="402" spans="1:30" s="154" customFormat="1" ht="17.25" customHeight="1">
      <c r="A402" s="301" t="s">
        <v>5489</v>
      </c>
      <c r="B402" s="222" t="s">
        <v>9172</v>
      </c>
      <c r="C402" s="301" t="s">
        <v>9226</v>
      </c>
      <c r="D402" s="301" t="s">
        <v>9227</v>
      </c>
      <c r="E402" s="301" t="s">
        <v>9228</v>
      </c>
      <c r="F402" s="301" t="s">
        <v>9229</v>
      </c>
      <c r="G402" s="301" t="s">
        <v>9230</v>
      </c>
      <c r="H402" s="301" t="s">
        <v>9231</v>
      </c>
      <c r="I402" s="301" t="s">
        <v>9232</v>
      </c>
      <c r="J402" s="301" t="s">
        <v>9233</v>
      </c>
      <c r="K402" s="302" t="s">
        <v>2746</v>
      </c>
      <c r="L402" s="301" t="s">
        <v>1614</v>
      </c>
      <c r="M402" s="301"/>
      <c r="N402" s="301"/>
      <c r="O402" s="301"/>
      <c r="P402" s="301"/>
      <c r="Q402" s="301"/>
      <c r="R402" s="301"/>
      <c r="S402" s="303" t="s">
        <v>5533</v>
      </c>
      <c r="T402" s="301"/>
      <c r="U402" s="301"/>
      <c r="V402" s="301"/>
      <c r="W402" s="301"/>
      <c r="X402" s="301"/>
      <c r="Y402" s="301"/>
      <c r="Z402" s="301"/>
      <c r="AA402" s="301"/>
      <c r="AB402" s="301"/>
      <c r="AC402" s="301"/>
      <c r="AD402" s="301"/>
    </row>
    <row r="403" spans="1:30" s="154" customFormat="1" ht="17.25" customHeight="1">
      <c r="A403" s="301" t="s">
        <v>5489</v>
      </c>
      <c r="B403" s="222" t="s">
        <v>9172</v>
      </c>
      <c r="C403" s="301" t="s">
        <v>9234</v>
      </c>
      <c r="D403" s="301" t="s">
        <v>9235</v>
      </c>
      <c r="E403" s="301" t="s">
        <v>9236</v>
      </c>
      <c r="F403" s="301" t="s">
        <v>9237</v>
      </c>
      <c r="G403" s="301" t="s">
        <v>9238</v>
      </c>
      <c r="H403" s="301" t="s">
        <v>9239</v>
      </c>
      <c r="I403" s="301" t="s">
        <v>9240</v>
      </c>
      <c r="J403" s="255"/>
      <c r="K403" s="302" t="s">
        <v>6023</v>
      </c>
      <c r="L403" s="301"/>
      <c r="M403" s="301"/>
      <c r="N403" s="301"/>
      <c r="O403" s="301"/>
      <c r="P403" s="301"/>
      <c r="Q403" s="301"/>
      <c r="R403" s="301"/>
      <c r="S403" s="303" t="s">
        <v>5558</v>
      </c>
      <c r="T403" s="301"/>
      <c r="U403" s="301"/>
      <c r="V403" s="301"/>
      <c r="W403" s="301"/>
      <c r="X403" s="301"/>
      <c r="Y403" s="301"/>
      <c r="Z403" s="301"/>
      <c r="AA403" s="301"/>
      <c r="AB403" s="301"/>
      <c r="AC403" s="301"/>
      <c r="AD403" s="301"/>
    </row>
    <row r="404" spans="1:30" s="154" customFormat="1" ht="17.25" customHeight="1">
      <c r="A404" s="301" t="s">
        <v>5489</v>
      </c>
      <c r="B404" s="222" t="s">
        <v>9172</v>
      </c>
      <c r="C404" s="301" t="s">
        <v>9241</v>
      </c>
      <c r="D404" s="301" t="s">
        <v>9242</v>
      </c>
      <c r="E404" s="301" t="s">
        <v>9243</v>
      </c>
      <c r="F404" s="301" t="s">
        <v>9244</v>
      </c>
      <c r="G404" s="301" t="s">
        <v>9245</v>
      </c>
      <c r="H404" s="301" t="s">
        <v>9246</v>
      </c>
      <c r="I404" s="301" t="s">
        <v>9247</v>
      </c>
      <c r="J404" s="301" t="s">
        <v>9248</v>
      </c>
      <c r="K404" s="302" t="s">
        <v>9249</v>
      </c>
      <c r="L404" s="301"/>
      <c r="M404" s="301"/>
      <c r="N404" s="301"/>
      <c r="O404" s="301"/>
      <c r="P404" s="301"/>
      <c r="Q404" s="301"/>
      <c r="R404" s="301" t="s">
        <v>223</v>
      </c>
      <c r="S404" s="301" t="s">
        <v>1432</v>
      </c>
      <c r="T404" s="301"/>
      <c r="U404" s="301"/>
      <c r="V404" s="301"/>
      <c r="W404" s="301"/>
      <c r="X404" s="301"/>
      <c r="Y404" s="301"/>
      <c r="Z404" s="301"/>
      <c r="AA404" s="301"/>
      <c r="AB404" s="301"/>
      <c r="AC404" s="301"/>
      <c r="AD404" s="301"/>
    </row>
    <row r="405" spans="1:30" s="154" customFormat="1" ht="17.25" customHeight="1">
      <c r="A405" s="301" t="s">
        <v>5489</v>
      </c>
      <c r="B405" s="222" t="s">
        <v>9172</v>
      </c>
      <c r="C405" s="301" t="s">
        <v>9250</v>
      </c>
      <c r="D405" s="301" t="s">
        <v>9251</v>
      </c>
      <c r="E405" s="301" t="s">
        <v>9252</v>
      </c>
      <c r="F405" s="301" t="s">
        <v>9253</v>
      </c>
      <c r="G405" s="301" t="s">
        <v>9254</v>
      </c>
      <c r="H405" s="301" t="s">
        <v>9255</v>
      </c>
      <c r="I405" s="301" t="s">
        <v>9256</v>
      </c>
      <c r="J405" s="301" t="s">
        <v>9257</v>
      </c>
      <c r="K405" s="302" t="s">
        <v>9258</v>
      </c>
      <c r="L405" s="301"/>
      <c r="M405" s="301"/>
      <c r="N405" s="301"/>
      <c r="O405" s="301"/>
      <c r="P405" s="301"/>
      <c r="Q405" s="301"/>
      <c r="R405" s="301" t="s">
        <v>223</v>
      </c>
      <c r="S405" s="301" t="s">
        <v>7300</v>
      </c>
      <c r="T405" s="301"/>
      <c r="U405" s="301"/>
      <c r="V405" s="301"/>
      <c r="W405" s="301"/>
      <c r="X405" s="301"/>
      <c r="Y405" s="301"/>
      <c r="Z405" s="301"/>
      <c r="AA405" s="301"/>
      <c r="AB405" s="301"/>
      <c r="AC405" s="301"/>
      <c r="AD405" s="301"/>
    </row>
    <row r="406" spans="1:30" s="154" customFormat="1" ht="17.25" customHeight="1">
      <c r="A406" s="301" t="s">
        <v>5489</v>
      </c>
      <c r="B406" s="222" t="s">
        <v>9172</v>
      </c>
      <c r="C406" s="301" t="s">
        <v>9259</v>
      </c>
      <c r="D406" s="301" t="s">
        <v>9260</v>
      </c>
      <c r="E406" s="301" t="s">
        <v>9261</v>
      </c>
      <c r="F406" s="301" t="s">
        <v>9262</v>
      </c>
      <c r="G406" s="301" t="s">
        <v>9263</v>
      </c>
      <c r="H406" s="301" t="s">
        <v>9264</v>
      </c>
      <c r="I406" s="301" t="s">
        <v>9265</v>
      </c>
      <c r="J406" s="301" t="s">
        <v>9266</v>
      </c>
      <c r="K406" s="302" t="s">
        <v>9267</v>
      </c>
      <c r="L406" s="301"/>
      <c r="M406" s="301"/>
      <c r="N406" s="301"/>
      <c r="O406" s="301"/>
      <c r="P406" s="301"/>
      <c r="Q406" s="301"/>
      <c r="R406" s="301"/>
      <c r="S406" s="303" t="s">
        <v>98</v>
      </c>
      <c r="T406" s="301"/>
      <c r="U406" s="301"/>
      <c r="V406" s="301"/>
      <c r="W406" s="301"/>
      <c r="X406" s="301"/>
      <c r="Y406" s="301"/>
      <c r="Z406" s="301"/>
      <c r="AA406" s="301"/>
      <c r="AB406" s="301"/>
      <c r="AC406" s="301"/>
      <c r="AD406" s="301"/>
    </row>
    <row r="407" spans="1:30" s="154" customFormat="1" ht="114">
      <c r="A407" s="301" t="s">
        <v>5489</v>
      </c>
      <c r="B407" s="222" t="s">
        <v>9172</v>
      </c>
      <c r="C407" s="301" t="s">
        <v>9268</v>
      </c>
      <c r="D407" s="301" t="s">
        <v>9269</v>
      </c>
      <c r="E407" s="301" t="s">
        <v>9270</v>
      </c>
      <c r="F407" s="301" t="s">
        <v>9271</v>
      </c>
      <c r="G407" s="301" t="s">
        <v>9272</v>
      </c>
      <c r="H407" s="301" t="s">
        <v>9273</v>
      </c>
      <c r="I407" s="301" t="s">
        <v>9274</v>
      </c>
      <c r="J407" s="301" t="s">
        <v>9275</v>
      </c>
      <c r="K407" s="302" t="s">
        <v>9276</v>
      </c>
      <c r="L407" s="302" t="s">
        <v>9277</v>
      </c>
      <c r="M407" s="302" t="s">
        <v>9278</v>
      </c>
      <c r="N407" s="301"/>
      <c r="O407" s="301"/>
      <c r="P407" s="301"/>
      <c r="Q407" s="301"/>
      <c r="R407" s="301" t="s">
        <v>97</v>
      </c>
      <c r="S407" s="303" t="s">
        <v>98</v>
      </c>
      <c r="T407" s="301" t="s">
        <v>99</v>
      </c>
      <c r="U407" s="301"/>
      <c r="V407" s="301"/>
      <c r="W407" s="301"/>
      <c r="X407" s="301"/>
      <c r="Y407" s="301"/>
      <c r="Z407" s="301"/>
      <c r="AA407" s="301" t="s">
        <v>95</v>
      </c>
      <c r="AB407" s="301" t="s">
        <v>9279</v>
      </c>
      <c r="AC407" s="301" t="s">
        <v>95</v>
      </c>
      <c r="AD407" s="302" t="s">
        <v>9280</v>
      </c>
    </row>
    <row r="408" spans="1:30" s="154" customFormat="1" ht="17.25" customHeight="1">
      <c r="A408" s="301" t="s">
        <v>5489</v>
      </c>
      <c r="B408" s="222" t="s">
        <v>958</v>
      </c>
      <c r="C408" s="301" t="s">
        <v>9281</v>
      </c>
      <c r="D408" s="301" t="s">
        <v>9282</v>
      </c>
      <c r="E408" s="301" t="s">
        <v>9283</v>
      </c>
      <c r="F408" s="301" t="s">
        <v>9284</v>
      </c>
      <c r="G408" s="301" t="s">
        <v>9285</v>
      </c>
      <c r="H408" s="301" t="s">
        <v>9286</v>
      </c>
      <c r="I408" s="301" t="s">
        <v>9287</v>
      </c>
      <c r="J408" s="301" t="s">
        <v>9288</v>
      </c>
      <c r="K408" s="302" t="s">
        <v>9289</v>
      </c>
      <c r="L408" s="301" t="s">
        <v>2894</v>
      </c>
      <c r="M408" s="301"/>
      <c r="N408" s="301"/>
      <c r="O408" s="301"/>
      <c r="P408" s="301"/>
      <c r="Q408" s="301"/>
      <c r="R408" s="301"/>
      <c r="S408" s="303" t="s">
        <v>5558</v>
      </c>
      <c r="T408" s="301"/>
      <c r="U408" s="301"/>
      <c r="V408" s="301"/>
      <c r="W408" s="301"/>
      <c r="X408" s="301"/>
      <c r="Y408" s="301"/>
      <c r="Z408" s="301"/>
      <c r="AA408" s="301"/>
      <c r="AB408" s="301"/>
      <c r="AC408" s="301"/>
      <c r="AD408" s="301"/>
    </row>
    <row r="409" spans="1:30" s="154" customFormat="1" ht="17.25" customHeight="1">
      <c r="A409" s="301" t="s">
        <v>5489</v>
      </c>
      <c r="B409" s="222" t="s">
        <v>9290</v>
      </c>
      <c r="C409" s="301" t="s">
        <v>9291</v>
      </c>
      <c r="D409" s="301" t="s">
        <v>9292</v>
      </c>
      <c r="E409" s="301" t="s">
        <v>9293</v>
      </c>
      <c r="F409" s="301" t="s">
        <v>9294</v>
      </c>
      <c r="G409" s="301" t="s">
        <v>9295</v>
      </c>
      <c r="H409" s="301" t="s">
        <v>9296</v>
      </c>
      <c r="I409" s="301" t="s">
        <v>9297</v>
      </c>
      <c r="J409" s="301" t="s">
        <v>9298</v>
      </c>
      <c r="K409" s="302" t="s">
        <v>5779</v>
      </c>
      <c r="L409" s="301"/>
      <c r="M409" s="301"/>
      <c r="N409" s="301"/>
      <c r="O409" s="301"/>
      <c r="P409" s="301"/>
      <c r="Q409" s="301"/>
      <c r="R409" s="301"/>
      <c r="S409" s="303" t="s">
        <v>5558</v>
      </c>
      <c r="T409" s="301"/>
      <c r="U409" s="301"/>
      <c r="V409" s="301"/>
      <c r="W409" s="301"/>
      <c r="X409" s="301"/>
      <c r="Y409" s="301"/>
      <c r="Z409" s="301"/>
      <c r="AA409" s="301"/>
      <c r="AB409" s="301"/>
      <c r="AC409" s="301"/>
      <c r="AD409" s="301"/>
    </row>
    <row r="410" spans="1:30" s="154" customFormat="1" ht="17.25" customHeight="1">
      <c r="A410" s="301" t="s">
        <v>5489</v>
      </c>
      <c r="B410" s="222" t="s">
        <v>9290</v>
      </c>
      <c r="C410" s="301" t="s">
        <v>9299</v>
      </c>
      <c r="D410" s="301" t="s">
        <v>9300</v>
      </c>
      <c r="E410" s="301" t="s">
        <v>9301</v>
      </c>
      <c r="F410" s="301" t="s">
        <v>9302</v>
      </c>
      <c r="G410" s="301" t="s">
        <v>9303</v>
      </c>
      <c r="H410" s="301" t="s">
        <v>9304</v>
      </c>
      <c r="I410" s="301" t="s">
        <v>9305</v>
      </c>
      <c r="J410" s="301" t="s">
        <v>9306</v>
      </c>
      <c r="K410" s="302" t="s">
        <v>9307</v>
      </c>
      <c r="L410" s="301" t="s">
        <v>422</v>
      </c>
      <c r="M410" s="301"/>
      <c r="N410" s="301"/>
      <c r="O410" s="301"/>
      <c r="P410" s="301" t="s">
        <v>2434</v>
      </c>
      <c r="Q410" s="301"/>
      <c r="R410" s="301"/>
      <c r="S410" s="303" t="s">
        <v>5558</v>
      </c>
      <c r="T410" s="301"/>
      <c r="U410" s="301"/>
      <c r="V410" s="301"/>
      <c r="W410" s="301"/>
      <c r="X410" s="301"/>
      <c r="Y410" s="301"/>
      <c r="Z410" s="301"/>
      <c r="AA410" s="301"/>
      <c r="AB410" s="301"/>
      <c r="AC410" s="301"/>
      <c r="AD410" s="301"/>
    </row>
    <row r="411" spans="1:30" s="154" customFormat="1" ht="42.75">
      <c r="A411" s="301" t="s">
        <v>5489</v>
      </c>
      <c r="B411" s="222" t="s">
        <v>9290</v>
      </c>
      <c r="C411" s="301" t="s">
        <v>9308</v>
      </c>
      <c r="D411" s="301" t="s">
        <v>9309</v>
      </c>
      <c r="E411" s="301" t="s">
        <v>9310</v>
      </c>
      <c r="F411" s="301" t="s">
        <v>9311</v>
      </c>
      <c r="G411" s="301" t="s">
        <v>9312</v>
      </c>
      <c r="H411" s="301" t="s">
        <v>9313</v>
      </c>
      <c r="I411" s="301" t="s">
        <v>9314</v>
      </c>
      <c r="J411" s="301" t="s">
        <v>9315</v>
      </c>
      <c r="K411" s="302" t="s">
        <v>9316</v>
      </c>
      <c r="L411" s="301" t="s">
        <v>9317</v>
      </c>
      <c r="M411" s="301"/>
      <c r="N411" s="301" t="s">
        <v>95</v>
      </c>
      <c r="O411" s="301"/>
      <c r="P411" s="301"/>
      <c r="Q411" s="301"/>
      <c r="R411" s="301"/>
      <c r="S411" s="303" t="s">
        <v>98</v>
      </c>
      <c r="T411" s="301"/>
      <c r="U411" s="301"/>
      <c r="V411" s="301"/>
      <c r="W411" s="301"/>
      <c r="X411" s="301"/>
      <c r="Y411" s="301"/>
      <c r="Z411" s="301"/>
      <c r="AA411" s="301"/>
      <c r="AB411" s="301"/>
      <c r="AC411" s="301"/>
      <c r="AD411" s="301"/>
    </row>
    <row r="412" spans="1:30" s="154" customFormat="1" ht="409.5">
      <c r="A412" s="301" t="s">
        <v>5489</v>
      </c>
      <c r="B412" s="222" t="s">
        <v>9290</v>
      </c>
      <c r="C412" s="301" t="s">
        <v>9318</v>
      </c>
      <c r="D412" s="301" t="s">
        <v>9319</v>
      </c>
      <c r="E412" s="301" t="s">
        <v>9320</v>
      </c>
      <c r="F412" s="301" t="s">
        <v>9321</v>
      </c>
      <c r="G412" s="301" t="s">
        <v>9322</v>
      </c>
      <c r="H412" s="301" t="s">
        <v>9323</v>
      </c>
      <c r="I412" s="301" t="s">
        <v>9324</v>
      </c>
      <c r="J412" s="301" t="s">
        <v>9325</v>
      </c>
      <c r="K412" s="302" t="s">
        <v>9326</v>
      </c>
      <c r="L412" s="302" t="s">
        <v>9327</v>
      </c>
      <c r="M412" s="302" t="s">
        <v>9328</v>
      </c>
      <c r="N412" s="301" t="s">
        <v>95</v>
      </c>
      <c r="O412" s="301" t="s">
        <v>95</v>
      </c>
      <c r="P412" s="301" t="s">
        <v>95</v>
      </c>
      <c r="Q412" s="301"/>
      <c r="R412" s="301" t="s">
        <v>97</v>
      </c>
      <c r="S412" s="303" t="s">
        <v>2307</v>
      </c>
      <c r="T412" s="301" t="s">
        <v>1131</v>
      </c>
      <c r="U412" s="301" t="s">
        <v>95</v>
      </c>
      <c r="V412" s="302" t="s">
        <v>9329</v>
      </c>
      <c r="W412" s="302"/>
      <c r="X412" s="302"/>
      <c r="Y412" s="301" t="s">
        <v>3</v>
      </c>
      <c r="Z412" s="302" t="s">
        <v>9330</v>
      </c>
      <c r="AA412" s="301" t="s">
        <v>95</v>
      </c>
      <c r="AB412" s="302" t="s">
        <v>9331</v>
      </c>
      <c r="AC412" s="301" t="s">
        <v>95</v>
      </c>
      <c r="AD412" s="302" t="s">
        <v>9332</v>
      </c>
    </row>
    <row r="413" spans="1:30" s="154" customFormat="1" ht="101.25" customHeight="1">
      <c r="A413" s="301" t="s">
        <v>5489</v>
      </c>
      <c r="B413" s="222" t="s">
        <v>9290</v>
      </c>
      <c r="C413" s="301" t="s">
        <v>9333</v>
      </c>
      <c r="D413" s="301" t="s">
        <v>9334</v>
      </c>
      <c r="E413" s="301" t="s">
        <v>9335</v>
      </c>
      <c r="F413" s="301" t="s">
        <v>9336</v>
      </c>
      <c r="G413" s="301" t="s">
        <v>9337</v>
      </c>
      <c r="H413" s="301" t="s">
        <v>9338</v>
      </c>
      <c r="I413" s="301" t="s">
        <v>9339</v>
      </c>
      <c r="J413" s="301" t="s">
        <v>9340</v>
      </c>
      <c r="K413" s="302" t="s">
        <v>9341</v>
      </c>
      <c r="L413" s="305" t="s">
        <v>9342</v>
      </c>
      <c r="M413" s="302" t="s">
        <v>9343</v>
      </c>
      <c r="N413" s="301"/>
      <c r="O413" s="301"/>
      <c r="P413" s="301"/>
      <c r="Q413" s="301"/>
      <c r="R413" s="301"/>
      <c r="S413" s="303" t="s">
        <v>2307</v>
      </c>
      <c r="T413" s="301"/>
      <c r="U413" s="301"/>
      <c r="V413" s="301"/>
      <c r="W413" s="301"/>
      <c r="X413" s="301"/>
      <c r="Y413" s="301"/>
      <c r="Z413" s="301"/>
      <c r="AA413" s="301"/>
      <c r="AB413" s="301"/>
      <c r="AC413" s="301" t="s">
        <v>3</v>
      </c>
      <c r="AD413" s="301" t="s">
        <v>9344</v>
      </c>
    </row>
    <row r="414" spans="1:30" s="154" customFormat="1" ht="71.25">
      <c r="A414" s="301" t="s">
        <v>5489</v>
      </c>
      <c r="B414" s="222" t="s">
        <v>9290</v>
      </c>
      <c r="C414" s="301" t="s">
        <v>9345</v>
      </c>
      <c r="D414" s="301" t="s">
        <v>9346</v>
      </c>
      <c r="E414" s="301" t="s">
        <v>9347</v>
      </c>
      <c r="F414" s="301" t="s">
        <v>9348</v>
      </c>
      <c r="G414" s="301" t="s">
        <v>9349</v>
      </c>
      <c r="H414" s="301" t="s">
        <v>9350</v>
      </c>
      <c r="I414" s="301" t="s">
        <v>9351</v>
      </c>
      <c r="J414" s="301" t="s">
        <v>9352</v>
      </c>
      <c r="K414" s="302" t="s">
        <v>9353</v>
      </c>
      <c r="L414" s="302" t="s">
        <v>9354</v>
      </c>
      <c r="M414" s="301"/>
      <c r="N414" s="301" t="s">
        <v>95</v>
      </c>
      <c r="O414" s="301" t="s">
        <v>95</v>
      </c>
      <c r="P414" s="301"/>
      <c r="Q414" s="301"/>
      <c r="R414" s="301" t="s">
        <v>97</v>
      </c>
      <c r="S414" s="303" t="s">
        <v>2234</v>
      </c>
      <c r="T414" s="301" t="s">
        <v>2235</v>
      </c>
      <c r="U414" s="301" t="s">
        <v>95</v>
      </c>
      <c r="V414" s="301" t="s">
        <v>9355</v>
      </c>
      <c r="W414" s="301"/>
      <c r="X414" s="301"/>
      <c r="Y414" s="301"/>
      <c r="Z414" s="301"/>
      <c r="AA414" s="301" t="s">
        <v>95</v>
      </c>
      <c r="AB414" s="301" t="s">
        <v>9356</v>
      </c>
      <c r="AC414" s="301"/>
      <c r="AD414" s="301"/>
    </row>
    <row r="415" spans="1:30" s="154" customFormat="1" ht="28.5">
      <c r="A415" s="301" t="s">
        <v>5489</v>
      </c>
      <c r="B415" s="222" t="s">
        <v>9290</v>
      </c>
      <c r="C415" s="301" t="s">
        <v>9357</v>
      </c>
      <c r="D415" s="301" t="s">
        <v>9358</v>
      </c>
      <c r="E415" s="301" t="s">
        <v>9359</v>
      </c>
      <c r="F415" s="301" t="s">
        <v>9360</v>
      </c>
      <c r="G415" s="301" t="s">
        <v>9361</v>
      </c>
      <c r="H415" s="301" t="s">
        <v>9362</v>
      </c>
      <c r="I415" s="301" t="s">
        <v>9363</v>
      </c>
      <c r="J415" s="301" t="s">
        <v>9364</v>
      </c>
      <c r="K415" s="302" t="s">
        <v>9365</v>
      </c>
      <c r="L415" s="301"/>
      <c r="M415" s="301"/>
      <c r="N415" s="301"/>
      <c r="O415" s="301"/>
      <c r="P415" s="301"/>
      <c r="Q415" s="301"/>
      <c r="R415" s="301"/>
      <c r="S415" s="303" t="s">
        <v>5558</v>
      </c>
      <c r="T415" s="301"/>
      <c r="U415" s="301"/>
      <c r="V415" s="301"/>
      <c r="W415" s="301"/>
      <c r="X415" s="301"/>
      <c r="Y415" s="301"/>
      <c r="Z415" s="301"/>
      <c r="AA415" s="301"/>
      <c r="AB415" s="301"/>
      <c r="AC415" s="301"/>
      <c r="AD415" s="301"/>
    </row>
    <row r="416" spans="1:30" s="154" customFormat="1" ht="17.25" customHeight="1">
      <c r="A416" s="301" t="s">
        <v>5489</v>
      </c>
      <c r="B416" s="222" t="s">
        <v>9290</v>
      </c>
      <c r="C416" s="301" t="s">
        <v>9366</v>
      </c>
      <c r="D416" s="301" t="s">
        <v>9367</v>
      </c>
      <c r="E416" s="301" t="s">
        <v>9368</v>
      </c>
      <c r="F416" s="301" t="s">
        <v>9369</v>
      </c>
      <c r="G416" s="301" t="s">
        <v>9370</v>
      </c>
      <c r="H416" s="301" t="s">
        <v>9371</v>
      </c>
      <c r="I416" s="301" t="s">
        <v>9372</v>
      </c>
      <c r="J416" s="301" t="s">
        <v>9373</v>
      </c>
      <c r="K416" s="302" t="s">
        <v>5567</v>
      </c>
      <c r="L416" s="301"/>
      <c r="M416" s="301"/>
      <c r="N416" s="301"/>
      <c r="O416" s="301"/>
      <c r="P416" s="301"/>
      <c r="Q416" s="301"/>
      <c r="R416" s="301"/>
      <c r="S416" s="303" t="s">
        <v>5558</v>
      </c>
      <c r="T416" s="301"/>
      <c r="U416" s="301"/>
      <c r="V416" s="301"/>
      <c r="W416" s="301"/>
      <c r="X416" s="301"/>
      <c r="Y416" s="301"/>
      <c r="Z416" s="301"/>
      <c r="AA416" s="301"/>
      <c r="AB416" s="301"/>
      <c r="AC416" s="301"/>
      <c r="AD416" s="301"/>
    </row>
    <row r="417" spans="1:30" s="154" customFormat="1" ht="138.75" customHeight="1">
      <c r="A417" s="301" t="s">
        <v>5489</v>
      </c>
      <c r="B417" s="222" t="s">
        <v>9290</v>
      </c>
      <c r="C417" s="301" t="s">
        <v>9374</v>
      </c>
      <c r="D417" s="301" t="s">
        <v>9375</v>
      </c>
      <c r="E417" s="301" t="s">
        <v>9376</v>
      </c>
      <c r="F417" s="301" t="s">
        <v>9377</v>
      </c>
      <c r="G417" s="301" t="s">
        <v>9378</v>
      </c>
      <c r="H417" s="301" t="s">
        <v>9379</v>
      </c>
      <c r="I417" s="303" t="s">
        <v>9380</v>
      </c>
      <c r="J417" s="301" t="s">
        <v>9381</v>
      </c>
      <c r="K417" s="302" t="s">
        <v>9382</v>
      </c>
      <c r="L417" s="302" t="s">
        <v>9383</v>
      </c>
      <c r="M417" s="302" t="s">
        <v>9384</v>
      </c>
      <c r="N417" s="301" t="s">
        <v>95</v>
      </c>
      <c r="O417" s="301" t="s">
        <v>95</v>
      </c>
      <c r="P417" s="301"/>
      <c r="Q417" s="301"/>
      <c r="R417" s="301" t="s">
        <v>97</v>
      </c>
      <c r="S417" s="301" t="s">
        <v>2234</v>
      </c>
      <c r="T417" s="301" t="s">
        <v>2235</v>
      </c>
      <c r="U417" s="301"/>
      <c r="V417" s="301"/>
      <c r="W417" s="301"/>
      <c r="X417" s="301"/>
      <c r="Y417" s="301"/>
      <c r="Z417" s="301"/>
      <c r="AA417" s="301" t="s">
        <v>95</v>
      </c>
      <c r="AB417" s="302" t="s">
        <v>9385</v>
      </c>
      <c r="AC417" s="301" t="s">
        <v>3</v>
      </c>
      <c r="AD417" s="302" t="s">
        <v>9386</v>
      </c>
    </row>
    <row r="418" spans="1:30" s="154" customFormat="1" ht="17.25" customHeight="1">
      <c r="A418" s="301" t="s">
        <v>5489</v>
      </c>
      <c r="B418" s="222" t="s">
        <v>9290</v>
      </c>
      <c r="C418" s="301" t="s">
        <v>9387</v>
      </c>
      <c r="D418" s="301" t="s">
        <v>9388</v>
      </c>
      <c r="E418" s="301" t="s">
        <v>9335</v>
      </c>
      <c r="F418" s="301" t="s">
        <v>9389</v>
      </c>
      <c r="G418" s="301" t="s">
        <v>9390</v>
      </c>
      <c r="H418" s="301" t="s">
        <v>9391</v>
      </c>
      <c r="I418" s="301" t="s">
        <v>9392</v>
      </c>
      <c r="J418" s="301" t="s">
        <v>9393</v>
      </c>
      <c r="K418" s="302" t="s">
        <v>7867</v>
      </c>
      <c r="L418" s="301" t="s">
        <v>9394</v>
      </c>
      <c r="M418" s="301"/>
      <c r="N418" s="301"/>
      <c r="O418" s="301"/>
      <c r="P418" s="301"/>
      <c r="Q418" s="301"/>
      <c r="R418" s="301" t="s">
        <v>223</v>
      </c>
      <c r="S418" s="301" t="s">
        <v>2360</v>
      </c>
      <c r="T418" s="301"/>
      <c r="U418" s="301" t="s">
        <v>95</v>
      </c>
      <c r="V418" s="301" t="s">
        <v>3057</v>
      </c>
      <c r="W418" s="301" t="s">
        <v>95</v>
      </c>
      <c r="X418" s="301" t="s">
        <v>3057</v>
      </c>
      <c r="Y418" s="301" t="s">
        <v>95</v>
      </c>
      <c r="Z418" s="301" t="s">
        <v>3057</v>
      </c>
      <c r="AA418" s="301"/>
      <c r="AB418" s="301"/>
      <c r="AC418" s="301"/>
      <c r="AD418" s="301"/>
    </row>
    <row r="419" spans="1:30" s="154" customFormat="1" ht="17.25" customHeight="1">
      <c r="A419" s="301" t="s">
        <v>5489</v>
      </c>
      <c r="B419" s="222" t="s">
        <v>9290</v>
      </c>
      <c r="C419" s="301" t="s">
        <v>9395</v>
      </c>
      <c r="D419" s="301" t="s">
        <v>9396</v>
      </c>
      <c r="E419" s="301" t="s">
        <v>9397</v>
      </c>
      <c r="F419" s="301" t="s">
        <v>9398</v>
      </c>
      <c r="G419" s="301" t="s">
        <v>9399</v>
      </c>
      <c r="H419" s="301" t="s">
        <v>9400</v>
      </c>
      <c r="I419" s="301" t="s">
        <v>9401</v>
      </c>
      <c r="J419" s="301" t="s">
        <v>9402</v>
      </c>
      <c r="K419" s="302" t="s">
        <v>5593</v>
      </c>
      <c r="L419" s="301" t="s">
        <v>1614</v>
      </c>
      <c r="M419" s="301"/>
      <c r="N419" s="301"/>
      <c r="O419" s="301"/>
      <c r="P419" s="301"/>
      <c r="Q419" s="301"/>
      <c r="R419" s="301" t="s">
        <v>238</v>
      </c>
      <c r="S419" s="301" t="s">
        <v>7647</v>
      </c>
      <c r="T419" s="301"/>
      <c r="U419" s="301"/>
      <c r="V419" s="301"/>
      <c r="W419" s="301" t="s">
        <v>95</v>
      </c>
      <c r="X419" s="301" t="s">
        <v>3057</v>
      </c>
      <c r="Y419" s="301"/>
      <c r="Z419" s="301"/>
      <c r="AA419" s="301"/>
      <c r="AB419" s="301"/>
      <c r="AC419" s="301"/>
      <c r="AD419" s="301"/>
    </row>
    <row r="420" spans="1:30" s="154" customFormat="1" ht="17.25" customHeight="1">
      <c r="A420" s="301" t="s">
        <v>5489</v>
      </c>
      <c r="B420" s="222" t="s">
        <v>9290</v>
      </c>
      <c r="C420" s="301" t="s">
        <v>9403</v>
      </c>
      <c r="D420" s="301" t="s">
        <v>9404</v>
      </c>
      <c r="E420" s="301" t="s">
        <v>9405</v>
      </c>
      <c r="F420" s="301" t="s">
        <v>9406</v>
      </c>
      <c r="G420" s="301" t="s">
        <v>9407</v>
      </c>
      <c r="H420" s="301" t="s">
        <v>9408</v>
      </c>
      <c r="I420" s="301" t="s">
        <v>9409</v>
      </c>
      <c r="J420" s="301" t="s">
        <v>9410</v>
      </c>
      <c r="K420" s="302" t="s">
        <v>9411</v>
      </c>
      <c r="L420" s="301"/>
      <c r="M420" s="301"/>
      <c r="N420" s="301"/>
      <c r="O420" s="301"/>
      <c r="P420" s="301"/>
      <c r="Q420" s="301"/>
      <c r="R420" s="301" t="s">
        <v>223</v>
      </c>
      <c r="S420" s="301" t="s">
        <v>2360</v>
      </c>
      <c r="T420" s="301"/>
      <c r="U420" s="301"/>
      <c r="V420" s="301"/>
      <c r="W420" s="301"/>
      <c r="X420" s="301"/>
      <c r="Y420" s="301"/>
      <c r="Z420" s="301"/>
      <c r="AA420" s="301"/>
      <c r="AB420" s="301"/>
      <c r="AC420" s="301"/>
      <c r="AD420" s="301"/>
    </row>
    <row r="421" spans="1:30" s="154" customFormat="1" ht="17.25" customHeight="1">
      <c r="A421" s="301" t="s">
        <v>5489</v>
      </c>
      <c r="B421" s="222" t="s">
        <v>9290</v>
      </c>
      <c r="C421" s="301" t="s">
        <v>9412</v>
      </c>
      <c r="D421" s="301" t="s">
        <v>9413</v>
      </c>
      <c r="E421" s="301" t="s">
        <v>9414</v>
      </c>
      <c r="F421" s="301" t="s">
        <v>9415</v>
      </c>
      <c r="G421" s="301" t="s">
        <v>9416</v>
      </c>
      <c r="H421" s="301" t="s">
        <v>9417</v>
      </c>
      <c r="I421" s="301" t="s">
        <v>9418</v>
      </c>
      <c r="J421" s="301"/>
      <c r="K421" s="302" t="s">
        <v>9419</v>
      </c>
      <c r="L421" s="301"/>
      <c r="M421" s="301"/>
      <c r="N421" s="301"/>
      <c r="O421" s="301"/>
      <c r="P421" s="301"/>
      <c r="Q421" s="301"/>
      <c r="R421" s="301" t="s">
        <v>238</v>
      </c>
      <c r="S421" s="301" t="s">
        <v>5695</v>
      </c>
      <c r="T421" s="301"/>
      <c r="U421" s="301"/>
      <c r="V421" s="301"/>
      <c r="W421" s="301"/>
      <c r="X421" s="301"/>
      <c r="Y421" s="301"/>
      <c r="Z421" s="301"/>
      <c r="AA421" s="301"/>
      <c r="AB421" s="301"/>
      <c r="AC421" s="301"/>
      <c r="AD421" s="301"/>
    </row>
    <row r="422" spans="1:30" s="154" customFormat="1" ht="192.75" customHeight="1">
      <c r="A422" s="301" t="s">
        <v>5489</v>
      </c>
      <c r="B422" s="222" t="s">
        <v>9290</v>
      </c>
      <c r="C422" s="301" t="s">
        <v>9420</v>
      </c>
      <c r="D422" s="301" t="s">
        <v>9421</v>
      </c>
      <c r="E422" s="301" t="s">
        <v>9422</v>
      </c>
      <c r="F422" s="301" t="s">
        <v>9423</v>
      </c>
      <c r="G422" s="301" t="s">
        <v>9424</v>
      </c>
      <c r="H422" s="301" t="s">
        <v>9425</v>
      </c>
      <c r="I422" s="301" t="s">
        <v>9426</v>
      </c>
      <c r="J422" s="301" t="s">
        <v>9427</v>
      </c>
      <c r="K422" s="302" t="s">
        <v>9428</v>
      </c>
      <c r="L422" s="302" t="s">
        <v>6217</v>
      </c>
      <c r="M422" s="302" t="s">
        <v>9429</v>
      </c>
      <c r="N422" s="301"/>
      <c r="O422" s="301"/>
      <c r="P422" s="301"/>
      <c r="Q422" s="301"/>
      <c r="R422" s="301" t="s">
        <v>223</v>
      </c>
      <c r="S422" s="301" t="s">
        <v>1432</v>
      </c>
      <c r="T422" s="301"/>
      <c r="U422" s="301"/>
      <c r="V422" s="301"/>
      <c r="W422" s="301"/>
      <c r="X422" s="301"/>
      <c r="Y422" s="301"/>
      <c r="Z422" s="301"/>
      <c r="AA422" s="301" t="s">
        <v>95</v>
      </c>
      <c r="AB422" s="302" t="s">
        <v>9430</v>
      </c>
      <c r="AC422" s="301"/>
      <c r="AD422" s="302"/>
    </row>
    <row r="423" spans="1:30" s="154" customFormat="1" ht="29.25" customHeight="1">
      <c r="A423" s="301" t="s">
        <v>5489</v>
      </c>
      <c r="B423" s="222" t="s">
        <v>9290</v>
      </c>
      <c r="C423" s="301" t="s">
        <v>9431</v>
      </c>
      <c r="D423" s="301" t="s">
        <v>9432</v>
      </c>
      <c r="E423" s="301" t="s">
        <v>9433</v>
      </c>
      <c r="F423" s="301" t="s">
        <v>9434</v>
      </c>
      <c r="G423" s="301" t="s">
        <v>9435</v>
      </c>
      <c r="H423" s="301" t="s">
        <v>9436</v>
      </c>
      <c r="I423" s="301" t="s">
        <v>6762</v>
      </c>
      <c r="J423" s="301" t="s">
        <v>6763</v>
      </c>
      <c r="K423" s="302" t="s">
        <v>6764</v>
      </c>
      <c r="L423" s="301" t="s">
        <v>422</v>
      </c>
      <c r="M423" s="301"/>
      <c r="N423" s="301"/>
      <c r="O423" s="301"/>
      <c r="P423" s="301"/>
      <c r="Q423" s="301"/>
      <c r="R423" s="301" t="s">
        <v>223</v>
      </c>
      <c r="S423" s="301" t="s">
        <v>7600</v>
      </c>
      <c r="T423" s="301"/>
      <c r="U423" s="301" t="s">
        <v>95</v>
      </c>
      <c r="V423" s="301" t="s">
        <v>6765</v>
      </c>
      <c r="W423" s="301"/>
      <c r="X423" s="301"/>
      <c r="Y423" s="301" t="s">
        <v>95</v>
      </c>
      <c r="Z423" s="301" t="s">
        <v>6765</v>
      </c>
      <c r="AA423" s="301"/>
      <c r="AB423" s="301"/>
      <c r="AC423" s="301"/>
      <c r="AD423" s="301"/>
    </row>
    <row r="424" spans="1:30" s="154" customFormat="1" ht="17.25" customHeight="1">
      <c r="A424" s="301" t="s">
        <v>5489</v>
      </c>
      <c r="B424" s="222" t="s">
        <v>9290</v>
      </c>
      <c r="C424" s="301" t="s">
        <v>9437</v>
      </c>
      <c r="D424" s="301" t="s">
        <v>9438</v>
      </c>
      <c r="E424" s="301" t="s">
        <v>9439</v>
      </c>
      <c r="F424" s="301" t="s">
        <v>9440</v>
      </c>
      <c r="G424" s="301" t="s">
        <v>9441</v>
      </c>
      <c r="H424" s="301" t="s">
        <v>9442</v>
      </c>
      <c r="I424" s="301" t="s">
        <v>9443</v>
      </c>
      <c r="J424" s="301" t="s">
        <v>9444</v>
      </c>
      <c r="K424" s="302" t="s">
        <v>6023</v>
      </c>
      <c r="L424" s="301" t="s">
        <v>2894</v>
      </c>
      <c r="M424" s="301"/>
      <c r="N424" s="301"/>
      <c r="O424" s="301"/>
      <c r="P424" s="301"/>
      <c r="Q424" s="301"/>
      <c r="R424" s="301" t="s">
        <v>223</v>
      </c>
      <c r="S424" s="301" t="s">
        <v>2475</v>
      </c>
      <c r="T424" s="301"/>
      <c r="U424" s="301"/>
      <c r="V424" s="301" t="s">
        <v>6774</v>
      </c>
      <c r="W424" s="301"/>
      <c r="X424" s="301"/>
      <c r="Y424" s="301"/>
      <c r="Z424" s="301"/>
      <c r="AA424" s="301"/>
      <c r="AB424" s="301"/>
      <c r="AC424" s="301"/>
      <c r="AD424" s="301"/>
    </row>
    <row r="425" spans="1:30" s="154" customFormat="1" ht="77.25" customHeight="1">
      <c r="A425" s="301" t="s">
        <v>5489</v>
      </c>
      <c r="B425" s="222" t="s">
        <v>9290</v>
      </c>
      <c r="C425" s="301" t="s">
        <v>9445</v>
      </c>
      <c r="D425" s="301" t="s">
        <v>9446</v>
      </c>
      <c r="E425" s="301" t="s">
        <v>9368</v>
      </c>
      <c r="F425" s="301" t="s">
        <v>9447</v>
      </c>
      <c r="G425" s="301" t="s">
        <v>9448</v>
      </c>
      <c r="H425" s="301" t="s">
        <v>9449</v>
      </c>
      <c r="I425" s="301" t="s">
        <v>9450</v>
      </c>
      <c r="J425" s="301" t="s">
        <v>9451</v>
      </c>
      <c r="K425" s="302" t="s">
        <v>9452</v>
      </c>
      <c r="L425" s="302" t="s">
        <v>3328</v>
      </c>
      <c r="M425" s="302" t="s">
        <v>2961</v>
      </c>
      <c r="N425" s="301"/>
      <c r="O425" s="301"/>
      <c r="P425" s="301"/>
      <c r="Q425" s="301"/>
      <c r="R425" s="301" t="s">
        <v>223</v>
      </c>
      <c r="S425" s="301" t="s">
        <v>1432</v>
      </c>
      <c r="T425" s="301"/>
      <c r="U425" s="301"/>
      <c r="V425" s="301"/>
      <c r="W425" s="301"/>
      <c r="X425" s="301"/>
      <c r="Y425" s="301"/>
      <c r="Z425" s="301"/>
      <c r="AA425" s="301"/>
      <c r="AB425" s="301"/>
      <c r="AC425" s="301"/>
      <c r="AD425" s="301"/>
    </row>
    <row r="426" spans="1:30" s="154" customFormat="1" ht="71.25">
      <c r="A426" s="301" t="s">
        <v>5489</v>
      </c>
      <c r="B426" s="222" t="s">
        <v>9290</v>
      </c>
      <c r="C426" s="301" t="s">
        <v>9453</v>
      </c>
      <c r="D426" s="301" t="s">
        <v>9454</v>
      </c>
      <c r="E426" s="301" t="s">
        <v>9455</v>
      </c>
      <c r="F426" s="301" t="s">
        <v>9456</v>
      </c>
      <c r="G426" s="301" t="s">
        <v>9457</v>
      </c>
      <c r="H426" s="301" t="s">
        <v>9458</v>
      </c>
      <c r="I426" s="301" t="s">
        <v>9459</v>
      </c>
      <c r="J426" s="301" t="s">
        <v>9460</v>
      </c>
      <c r="K426" s="302" t="s">
        <v>9461</v>
      </c>
      <c r="L426" s="302" t="s">
        <v>112</v>
      </c>
      <c r="M426" s="301"/>
      <c r="N426" s="301" t="s">
        <v>9462</v>
      </c>
      <c r="O426" s="301"/>
      <c r="P426" s="301"/>
      <c r="Q426" s="301"/>
      <c r="R426" s="301" t="s">
        <v>223</v>
      </c>
      <c r="S426" s="301" t="s">
        <v>1432</v>
      </c>
      <c r="T426" s="301"/>
      <c r="U426" s="301"/>
      <c r="V426" s="301"/>
      <c r="W426" s="301"/>
      <c r="X426" s="301"/>
      <c r="Y426" s="301" t="s">
        <v>95</v>
      </c>
      <c r="Z426" s="302" t="s">
        <v>9463</v>
      </c>
      <c r="AA426" s="301"/>
      <c r="AB426" s="301"/>
      <c r="AC426" s="301" t="s">
        <v>95</v>
      </c>
      <c r="AD426" s="302" t="s">
        <v>9464</v>
      </c>
    </row>
    <row r="427" spans="1:30" s="154" customFormat="1" ht="141" customHeight="1">
      <c r="A427" s="301" t="s">
        <v>5489</v>
      </c>
      <c r="B427" s="222" t="s">
        <v>9290</v>
      </c>
      <c r="C427" s="301" t="s">
        <v>9465</v>
      </c>
      <c r="D427" s="301" t="s">
        <v>9466</v>
      </c>
      <c r="E427" s="301" t="s">
        <v>9467</v>
      </c>
      <c r="F427" s="301" t="s">
        <v>9468</v>
      </c>
      <c r="G427" s="301" t="s">
        <v>9469</v>
      </c>
      <c r="H427" s="301" t="s">
        <v>9470</v>
      </c>
      <c r="I427" s="301" t="s">
        <v>9471</v>
      </c>
      <c r="J427" s="301" t="s">
        <v>9472</v>
      </c>
      <c r="K427" s="302" t="s">
        <v>9473</v>
      </c>
      <c r="L427" s="302" t="s">
        <v>9474</v>
      </c>
      <c r="M427" s="302" t="s">
        <v>9475</v>
      </c>
      <c r="N427" s="301"/>
      <c r="O427" s="301"/>
      <c r="P427" s="301"/>
      <c r="Q427" s="301"/>
      <c r="R427" s="301" t="s">
        <v>223</v>
      </c>
      <c r="S427" s="301" t="s">
        <v>1432</v>
      </c>
      <c r="T427" s="301"/>
      <c r="U427" s="301"/>
      <c r="V427" s="301"/>
      <c r="W427" s="301"/>
      <c r="X427" s="301"/>
      <c r="Y427" s="301"/>
      <c r="Z427" s="301"/>
      <c r="AA427" s="301" t="s">
        <v>95</v>
      </c>
      <c r="AB427" s="302" t="s">
        <v>9476</v>
      </c>
      <c r="AC427" s="301" t="s">
        <v>95</v>
      </c>
      <c r="AD427" s="302" t="s">
        <v>9476</v>
      </c>
    </row>
    <row r="428" spans="1:30" s="157" customFormat="1" ht="14.25">
      <c r="A428" s="301" t="s">
        <v>5489</v>
      </c>
      <c r="B428" s="222" t="s">
        <v>9290</v>
      </c>
      <c r="C428" s="319" t="s">
        <v>9477</v>
      </c>
      <c r="D428" s="319" t="s">
        <v>9478</v>
      </c>
      <c r="E428" s="319" t="s">
        <v>9479</v>
      </c>
      <c r="F428" s="319" t="s">
        <v>9480</v>
      </c>
      <c r="G428" s="319" t="s">
        <v>9481</v>
      </c>
      <c r="H428" s="319" t="s">
        <v>9482</v>
      </c>
      <c r="I428" s="319" t="s">
        <v>9483</v>
      </c>
      <c r="J428" s="319" t="s">
        <v>9484</v>
      </c>
      <c r="K428" s="323" t="s">
        <v>9485</v>
      </c>
      <c r="L428" s="319" t="s">
        <v>9486</v>
      </c>
      <c r="M428" s="319"/>
      <c r="N428" s="319"/>
      <c r="O428" s="319"/>
      <c r="P428" s="319"/>
      <c r="Q428" s="319"/>
      <c r="R428" s="319"/>
      <c r="S428" s="319" t="s">
        <v>1026</v>
      </c>
      <c r="T428" s="319"/>
      <c r="U428" s="319"/>
      <c r="V428" s="319"/>
      <c r="W428" s="319"/>
      <c r="X428" s="319"/>
      <c r="Y428" s="319"/>
      <c r="Z428" s="319"/>
      <c r="AA428" s="319" t="s">
        <v>9</v>
      </c>
      <c r="AB428" s="319"/>
      <c r="AC428" s="319"/>
      <c r="AD428" s="319"/>
    </row>
    <row r="429" spans="1:30" s="158" customFormat="1" ht="14.25">
      <c r="A429" s="301" t="s">
        <v>5489</v>
      </c>
      <c r="B429" s="312" t="s">
        <v>9290</v>
      </c>
      <c r="C429" s="324" t="s">
        <v>9487</v>
      </c>
      <c r="D429" s="324" t="s">
        <v>9488</v>
      </c>
      <c r="E429" s="324" t="s">
        <v>9293</v>
      </c>
      <c r="F429" s="324" t="s">
        <v>9489</v>
      </c>
      <c r="G429" s="324" t="s">
        <v>9490</v>
      </c>
      <c r="H429" s="324" t="s">
        <v>9491</v>
      </c>
      <c r="I429" s="324" t="s">
        <v>9492</v>
      </c>
      <c r="J429" s="324" t="s">
        <v>9493</v>
      </c>
      <c r="K429" s="325" t="s">
        <v>9494</v>
      </c>
      <c r="L429" s="325"/>
      <c r="M429" s="325" t="s">
        <v>2961</v>
      </c>
      <c r="N429" s="324"/>
      <c r="O429" s="324"/>
      <c r="P429" s="324"/>
      <c r="Q429" s="324"/>
      <c r="R429" s="324" t="s">
        <v>223</v>
      </c>
      <c r="S429" s="324" t="s">
        <v>1432</v>
      </c>
      <c r="T429" s="324"/>
      <c r="U429" s="324"/>
      <c r="V429" s="324"/>
      <c r="W429" s="324"/>
      <c r="X429" s="324"/>
      <c r="Y429" s="324"/>
      <c r="Z429" s="324"/>
      <c r="AA429" s="324"/>
      <c r="AB429" s="324"/>
      <c r="AC429" s="324"/>
      <c r="AD429" s="324"/>
    </row>
    <row r="430" spans="1:30" s="158" customFormat="1" ht="57">
      <c r="A430" s="301" t="s">
        <v>5489</v>
      </c>
      <c r="B430" s="312" t="s">
        <v>9290</v>
      </c>
      <c r="C430" s="324" t="s">
        <v>9495</v>
      </c>
      <c r="D430" s="324" t="s">
        <v>9496</v>
      </c>
      <c r="E430" s="324" t="s">
        <v>9335</v>
      </c>
      <c r="F430" s="324" t="s">
        <v>9497</v>
      </c>
      <c r="G430" s="324" t="s">
        <v>9498</v>
      </c>
      <c r="H430" s="324" t="s">
        <v>9499</v>
      </c>
      <c r="I430" s="324" t="s">
        <v>9500</v>
      </c>
      <c r="J430" s="324"/>
      <c r="K430" s="325" t="s">
        <v>9501</v>
      </c>
      <c r="L430" s="325" t="s">
        <v>9502</v>
      </c>
      <c r="M430" s="325" t="s">
        <v>9503</v>
      </c>
      <c r="N430" s="324"/>
      <c r="O430" s="324"/>
      <c r="P430" s="324"/>
      <c r="Q430" s="324"/>
      <c r="R430" s="158" t="s">
        <v>223</v>
      </c>
      <c r="S430" s="324" t="s">
        <v>1432</v>
      </c>
      <c r="T430" s="324"/>
      <c r="U430" s="324"/>
      <c r="V430" s="324"/>
      <c r="W430" s="324"/>
      <c r="X430" s="324"/>
      <c r="Y430" s="324"/>
      <c r="Z430" s="324"/>
      <c r="AA430" s="324"/>
      <c r="AB430" s="324"/>
      <c r="AC430" s="324" t="s">
        <v>95</v>
      </c>
      <c r="AD430" s="325" t="s">
        <v>9504</v>
      </c>
    </row>
    <row r="431" spans="1:30" s="158" customFormat="1">
      <c r="A431" s="306" t="s">
        <v>7089</v>
      </c>
      <c r="B431" s="230" t="s">
        <v>9290</v>
      </c>
      <c r="C431" s="326" t="s">
        <v>9505</v>
      </c>
      <c r="D431" s="326" t="s">
        <v>9506</v>
      </c>
      <c r="E431" s="326" t="s">
        <v>9405</v>
      </c>
      <c r="F431" s="326" t="s">
        <v>9507</v>
      </c>
      <c r="G431" s="326" t="s">
        <v>9508</v>
      </c>
      <c r="H431" s="326" t="s">
        <v>9509</v>
      </c>
      <c r="I431" s="326" t="s">
        <v>9510</v>
      </c>
      <c r="J431" s="248" t="s">
        <v>9511</v>
      </c>
      <c r="K431" s="327" t="s">
        <v>9512</v>
      </c>
      <c r="L431" s="326"/>
      <c r="M431" s="326"/>
      <c r="N431" s="326"/>
      <c r="O431" s="326"/>
      <c r="P431" s="326"/>
      <c r="Q431" s="326"/>
      <c r="R431" s="326" t="s">
        <v>223</v>
      </c>
      <c r="S431" s="326" t="s">
        <v>1432</v>
      </c>
      <c r="T431" s="326"/>
      <c r="U431" s="326"/>
      <c r="V431" s="328"/>
      <c r="W431" s="328"/>
      <c r="X431" s="328"/>
      <c r="Y431" s="328"/>
      <c r="Z431" s="328"/>
      <c r="AA431" s="328"/>
      <c r="AB431" s="328"/>
      <c r="AC431" s="328"/>
      <c r="AD431" s="328"/>
    </row>
    <row r="432" spans="1:30" s="154" customFormat="1" ht="17.25" customHeight="1">
      <c r="A432" s="301" t="s">
        <v>5489</v>
      </c>
      <c r="B432" s="222" t="s">
        <v>983</v>
      </c>
      <c r="C432" s="301" t="s">
        <v>9513</v>
      </c>
      <c r="D432" s="301" t="s">
        <v>9514</v>
      </c>
      <c r="E432" s="301" t="s">
        <v>9515</v>
      </c>
      <c r="F432" s="301" t="s">
        <v>9516</v>
      </c>
      <c r="G432" s="301" t="s">
        <v>9517</v>
      </c>
      <c r="H432" s="301" t="s">
        <v>9518</v>
      </c>
      <c r="I432" s="301" t="s">
        <v>9519</v>
      </c>
      <c r="J432" s="301"/>
      <c r="K432" s="302" t="s">
        <v>6140</v>
      </c>
      <c r="L432" s="301"/>
      <c r="M432" s="301"/>
      <c r="N432" s="301"/>
      <c r="O432" s="301"/>
      <c r="P432" s="301"/>
      <c r="Q432" s="301"/>
      <c r="R432" s="301"/>
      <c r="S432" s="303" t="s">
        <v>5533</v>
      </c>
      <c r="T432" s="301"/>
      <c r="U432" s="301"/>
      <c r="V432" s="301"/>
      <c r="W432" s="301"/>
      <c r="X432" s="301"/>
      <c r="Y432" s="301"/>
      <c r="Z432" s="301"/>
      <c r="AA432" s="301"/>
      <c r="AB432" s="301"/>
      <c r="AC432" s="301"/>
      <c r="AD432" s="301"/>
    </row>
    <row r="433" spans="1:30" s="154" customFormat="1" ht="17.25" customHeight="1">
      <c r="A433" s="301" t="s">
        <v>5489</v>
      </c>
      <c r="B433" s="222" t="s">
        <v>983</v>
      </c>
      <c r="C433" s="301" t="s">
        <v>9520</v>
      </c>
      <c r="D433" s="301" t="s">
        <v>9521</v>
      </c>
      <c r="E433" s="301" t="s">
        <v>9522</v>
      </c>
      <c r="F433" s="301" t="s">
        <v>9523</v>
      </c>
      <c r="G433" s="301" t="s">
        <v>9524</v>
      </c>
      <c r="H433" s="301" t="s">
        <v>9525</v>
      </c>
      <c r="I433" s="301" t="s">
        <v>9526</v>
      </c>
      <c r="J433" s="301" t="s">
        <v>9527</v>
      </c>
      <c r="K433" s="302" t="s">
        <v>9528</v>
      </c>
      <c r="L433" s="301"/>
      <c r="M433" s="301"/>
      <c r="N433" s="301"/>
      <c r="O433" s="301"/>
      <c r="P433" s="301"/>
      <c r="Q433" s="301"/>
      <c r="R433" s="301" t="s">
        <v>223</v>
      </c>
      <c r="S433" s="301" t="s">
        <v>1241</v>
      </c>
      <c r="T433" s="301"/>
      <c r="U433" s="301"/>
      <c r="V433" s="301"/>
      <c r="W433" s="301"/>
      <c r="X433" s="301"/>
      <c r="Y433" s="301" t="s">
        <v>95</v>
      </c>
      <c r="Z433" s="301" t="s">
        <v>9529</v>
      </c>
      <c r="AA433" s="301" t="s">
        <v>95</v>
      </c>
      <c r="AB433" s="301" t="s">
        <v>9529</v>
      </c>
      <c r="AC433" s="301"/>
      <c r="AD433" s="301"/>
    </row>
    <row r="434" spans="1:30" s="154" customFormat="1" ht="17.25" customHeight="1">
      <c r="A434" s="301" t="s">
        <v>5489</v>
      </c>
      <c r="B434" s="222" t="s">
        <v>983</v>
      </c>
      <c r="C434" s="301" t="s">
        <v>9530</v>
      </c>
      <c r="D434" s="301" t="s">
        <v>8914</v>
      </c>
      <c r="E434" s="301" t="s">
        <v>9531</v>
      </c>
      <c r="F434" s="301" t="s">
        <v>9532</v>
      </c>
      <c r="G434" s="159" t="s">
        <v>9533</v>
      </c>
      <c r="H434" s="301" t="s">
        <v>9534</v>
      </c>
      <c r="I434" s="301" t="s">
        <v>9535</v>
      </c>
      <c r="J434" s="301" t="s">
        <v>9536</v>
      </c>
      <c r="K434" s="302" t="s">
        <v>7741</v>
      </c>
      <c r="L434" s="301"/>
      <c r="M434" s="301"/>
      <c r="N434" s="301"/>
      <c r="O434" s="301"/>
      <c r="P434" s="301"/>
      <c r="Q434" s="301"/>
      <c r="R434" s="301" t="s">
        <v>223</v>
      </c>
      <c r="S434" s="301" t="s">
        <v>2475</v>
      </c>
      <c r="T434" s="301"/>
      <c r="U434" s="301"/>
      <c r="V434" s="301" t="s">
        <v>9537</v>
      </c>
      <c r="W434" s="301"/>
      <c r="X434" s="301"/>
      <c r="Y434" s="301"/>
      <c r="Z434" s="301"/>
      <c r="AA434" s="301"/>
      <c r="AB434" s="301"/>
      <c r="AC434" s="301"/>
      <c r="AD434" s="301"/>
    </row>
    <row r="435" spans="1:30" s="154" customFormat="1" ht="17.25" customHeight="1">
      <c r="A435" s="301" t="s">
        <v>5489</v>
      </c>
      <c r="B435" s="222" t="s">
        <v>1000</v>
      </c>
      <c r="C435" s="301" t="s">
        <v>9538</v>
      </c>
      <c r="D435" s="301" t="s">
        <v>9539</v>
      </c>
      <c r="E435" s="301" t="s">
        <v>9540</v>
      </c>
      <c r="F435" s="301" t="s">
        <v>9541</v>
      </c>
      <c r="G435" s="301" t="s">
        <v>9542</v>
      </c>
      <c r="H435" s="301" t="s">
        <v>9543</v>
      </c>
      <c r="I435" s="301" t="s">
        <v>9544</v>
      </c>
      <c r="J435" s="301" t="s">
        <v>9545</v>
      </c>
      <c r="K435" s="302" t="s">
        <v>9546</v>
      </c>
      <c r="L435" s="301"/>
      <c r="M435" s="301"/>
      <c r="N435" s="301"/>
      <c r="O435" s="301"/>
      <c r="P435" s="301"/>
      <c r="Q435" s="301"/>
      <c r="R435" s="301"/>
      <c r="S435" s="303" t="s">
        <v>5558</v>
      </c>
      <c r="T435" s="301"/>
      <c r="U435" s="301"/>
      <c r="V435" s="301"/>
      <c r="W435" s="301"/>
      <c r="X435" s="301"/>
      <c r="Y435" s="301"/>
      <c r="Z435" s="301"/>
      <c r="AA435" s="301"/>
      <c r="AB435" s="301"/>
      <c r="AC435" s="301"/>
      <c r="AD435" s="301"/>
    </row>
    <row r="436" spans="1:30" s="154" customFormat="1" ht="17.25" customHeight="1">
      <c r="A436" s="301" t="s">
        <v>5489</v>
      </c>
      <c r="B436" s="222" t="s">
        <v>9547</v>
      </c>
      <c r="C436" s="301" t="s">
        <v>9548</v>
      </c>
      <c r="D436" s="301" t="s">
        <v>9549</v>
      </c>
      <c r="E436" s="301" t="s">
        <v>9550</v>
      </c>
      <c r="F436" s="301" t="s">
        <v>9551</v>
      </c>
      <c r="G436" s="301" t="s">
        <v>9552</v>
      </c>
      <c r="H436" s="301" t="s">
        <v>9553</v>
      </c>
      <c r="I436" s="301" t="s">
        <v>9554</v>
      </c>
      <c r="J436" s="301"/>
      <c r="K436" s="302" t="s">
        <v>9555</v>
      </c>
      <c r="L436" s="301"/>
      <c r="M436" s="301"/>
      <c r="N436" s="301"/>
      <c r="O436" s="301"/>
      <c r="P436" s="301"/>
      <c r="Q436" s="301"/>
      <c r="R436" s="301"/>
      <c r="S436" s="303" t="s">
        <v>5533</v>
      </c>
      <c r="T436" s="301"/>
      <c r="U436" s="301"/>
      <c r="V436" s="301"/>
      <c r="W436" s="301"/>
      <c r="X436" s="301"/>
      <c r="Y436" s="301"/>
      <c r="Z436" s="301"/>
      <c r="AA436" s="301"/>
      <c r="AB436" s="301"/>
      <c r="AC436" s="301"/>
      <c r="AD436" s="301"/>
    </row>
    <row r="437" spans="1:30" s="154" customFormat="1" ht="17.25" customHeight="1">
      <c r="A437" s="301" t="s">
        <v>5489</v>
      </c>
      <c r="B437" s="222" t="s">
        <v>9547</v>
      </c>
      <c r="C437" s="301" t="s">
        <v>9556</v>
      </c>
      <c r="D437" s="301" t="s">
        <v>9557</v>
      </c>
      <c r="E437" s="301" t="s">
        <v>9558</v>
      </c>
      <c r="F437" s="301" t="s">
        <v>9559</v>
      </c>
      <c r="G437" s="301" t="s">
        <v>9560</v>
      </c>
      <c r="H437" s="301" t="s">
        <v>9561</v>
      </c>
      <c r="I437" s="301" t="s">
        <v>9562</v>
      </c>
      <c r="J437" s="301"/>
      <c r="K437" s="302" t="s">
        <v>9563</v>
      </c>
      <c r="L437" s="301"/>
      <c r="M437" s="301"/>
      <c r="N437" s="301"/>
      <c r="O437" s="301"/>
      <c r="P437" s="301"/>
      <c r="Q437" s="301"/>
      <c r="R437" s="301"/>
      <c r="S437" s="303" t="s">
        <v>5558</v>
      </c>
      <c r="T437" s="301"/>
      <c r="U437" s="301"/>
      <c r="V437" s="301"/>
      <c r="W437" s="301"/>
      <c r="X437" s="301"/>
      <c r="Y437" s="301"/>
      <c r="Z437" s="301"/>
      <c r="AA437" s="301"/>
      <c r="AB437" s="301"/>
      <c r="AC437" s="301"/>
      <c r="AD437" s="301"/>
    </row>
    <row r="438" spans="1:30" s="154" customFormat="1" ht="17.25" customHeight="1">
      <c r="A438" s="301" t="s">
        <v>5489</v>
      </c>
      <c r="B438" s="222" t="s">
        <v>9547</v>
      </c>
      <c r="C438" s="301" t="s">
        <v>9564</v>
      </c>
      <c r="D438" s="301" t="s">
        <v>9565</v>
      </c>
      <c r="E438" s="301" t="s">
        <v>9566</v>
      </c>
      <c r="F438" s="301" t="s">
        <v>9567</v>
      </c>
      <c r="G438" s="301" t="s">
        <v>9568</v>
      </c>
      <c r="H438" s="301" t="s">
        <v>9569</v>
      </c>
      <c r="I438" s="301" t="s">
        <v>9570</v>
      </c>
      <c r="J438" s="301" t="s">
        <v>9571</v>
      </c>
      <c r="K438" s="302" t="s">
        <v>7867</v>
      </c>
      <c r="L438" s="301"/>
      <c r="M438" s="301"/>
      <c r="N438" s="301"/>
      <c r="O438" s="301"/>
      <c r="P438" s="301"/>
      <c r="Q438" s="301"/>
      <c r="R438" s="301" t="s">
        <v>238</v>
      </c>
      <c r="S438" s="303" t="s">
        <v>5498</v>
      </c>
      <c r="T438" s="301"/>
      <c r="U438" s="301"/>
      <c r="V438" s="301"/>
      <c r="W438" s="301"/>
      <c r="X438" s="301"/>
      <c r="Y438" s="301" t="s">
        <v>96</v>
      </c>
      <c r="Z438" s="301" t="s">
        <v>9572</v>
      </c>
      <c r="AA438" s="301" t="s">
        <v>96</v>
      </c>
      <c r="AB438" s="301"/>
      <c r="AC438" s="301"/>
      <c r="AD438" s="301"/>
    </row>
    <row r="439" spans="1:30" s="154" customFormat="1" ht="17.25" customHeight="1">
      <c r="A439" s="301" t="s">
        <v>5489</v>
      </c>
      <c r="B439" s="222" t="s">
        <v>9547</v>
      </c>
      <c r="C439" s="301" t="s">
        <v>9573</v>
      </c>
      <c r="D439" s="301" t="s">
        <v>9574</v>
      </c>
      <c r="E439" s="301" t="s">
        <v>9575</v>
      </c>
      <c r="F439" s="301" t="s">
        <v>9576</v>
      </c>
      <c r="G439" s="301" t="s">
        <v>9577</v>
      </c>
      <c r="H439" s="301" t="s">
        <v>9578</v>
      </c>
      <c r="I439" s="301" t="s">
        <v>9579</v>
      </c>
      <c r="J439" s="301"/>
      <c r="K439" s="302" t="s">
        <v>2746</v>
      </c>
      <c r="L439" s="301"/>
      <c r="M439" s="301"/>
      <c r="N439" s="301"/>
      <c r="O439" s="301"/>
      <c r="P439" s="301"/>
      <c r="Q439" s="301"/>
      <c r="R439" s="301"/>
      <c r="S439" s="303" t="s">
        <v>5533</v>
      </c>
      <c r="T439" s="301"/>
      <c r="U439" s="301"/>
      <c r="V439" s="301"/>
      <c r="W439" s="301"/>
      <c r="X439" s="301"/>
      <c r="Y439" s="301"/>
      <c r="Z439" s="301"/>
      <c r="AA439" s="301"/>
      <c r="AB439" s="301"/>
      <c r="AC439" s="301"/>
      <c r="AD439" s="301"/>
    </row>
    <row r="440" spans="1:30" s="154" customFormat="1" ht="17.25" customHeight="1">
      <c r="A440" s="301" t="s">
        <v>5489</v>
      </c>
      <c r="B440" s="222" t="s">
        <v>9547</v>
      </c>
      <c r="C440" s="301" t="s">
        <v>9580</v>
      </c>
      <c r="D440" s="301" t="s">
        <v>9581</v>
      </c>
      <c r="E440" s="301" t="s">
        <v>9582</v>
      </c>
      <c r="F440" s="301" t="s">
        <v>9583</v>
      </c>
      <c r="G440" s="301" t="s">
        <v>9584</v>
      </c>
      <c r="H440" s="301" t="s">
        <v>9585</v>
      </c>
      <c r="I440" s="301" t="s">
        <v>9586</v>
      </c>
      <c r="J440" s="301" t="s">
        <v>9587</v>
      </c>
      <c r="K440" s="302" t="s">
        <v>2746</v>
      </c>
      <c r="L440" s="301" t="s">
        <v>1955</v>
      </c>
      <c r="M440" s="301"/>
      <c r="N440" s="301"/>
      <c r="O440" s="301"/>
      <c r="P440" s="301"/>
      <c r="Q440" s="301"/>
      <c r="R440" s="301"/>
      <c r="S440" s="303" t="s">
        <v>5533</v>
      </c>
      <c r="T440" s="301"/>
      <c r="U440" s="301"/>
      <c r="V440" s="301"/>
      <c r="W440" s="301"/>
      <c r="X440" s="301"/>
      <c r="Y440" s="301"/>
      <c r="Z440" s="301"/>
      <c r="AA440" s="301"/>
      <c r="AB440" s="301"/>
      <c r="AC440" s="301"/>
      <c r="AD440" s="301"/>
    </row>
    <row r="441" spans="1:30" s="154" customFormat="1" ht="17.25" customHeight="1">
      <c r="A441" s="301" t="s">
        <v>5489</v>
      </c>
      <c r="B441" s="222" t="s">
        <v>9547</v>
      </c>
      <c r="C441" s="301" t="s">
        <v>9588</v>
      </c>
      <c r="D441" s="301" t="s">
        <v>9589</v>
      </c>
      <c r="E441" s="301" t="s">
        <v>9590</v>
      </c>
      <c r="F441" s="301" t="s">
        <v>9591</v>
      </c>
      <c r="G441" s="301" t="s">
        <v>9592</v>
      </c>
      <c r="H441" s="301" t="s">
        <v>9593</v>
      </c>
      <c r="I441" s="301" t="s">
        <v>9594</v>
      </c>
      <c r="J441" s="301"/>
      <c r="K441" s="302" t="s">
        <v>2746</v>
      </c>
      <c r="L441" s="301"/>
      <c r="M441" s="301"/>
      <c r="N441" s="301"/>
      <c r="O441" s="301"/>
      <c r="P441" s="301"/>
      <c r="Q441" s="301"/>
      <c r="R441" s="301"/>
      <c r="S441" s="303" t="s">
        <v>5533</v>
      </c>
      <c r="T441" s="301"/>
      <c r="U441" s="301"/>
      <c r="V441" s="301"/>
      <c r="W441" s="301"/>
      <c r="X441" s="301"/>
      <c r="Y441" s="301"/>
      <c r="Z441" s="301"/>
      <c r="AA441" s="301"/>
      <c r="AB441" s="302"/>
      <c r="AC441" s="301"/>
      <c r="AD441" s="301"/>
    </row>
    <row r="442" spans="1:30" s="154" customFormat="1" ht="28.5">
      <c r="A442" s="301" t="s">
        <v>5489</v>
      </c>
      <c r="B442" s="222" t="s">
        <v>9547</v>
      </c>
      <c r="C442" s="301" t="s">
        <v>9595</v>
      </c>
      <c r="D442" s="301" t="s">
        <v>9596</v>
      </c>
      <c r="E442" s="301" t="s">
        <v>9597</v>
      </c>
      <c r="F442" s="301" t="s">
        <v>9598</v>
      </c>
      <c r="G442" s="301" t="s">
        <v>9599</v>
      </c>
      <c r="H442" s="301" t="s">
        <v>9600</v>
      </c>
      <c r="I442" s="301" t="s">
        <v>9601</v>
      </c>
      <c r="J442" s="301" t="s">
        <v>9602</v>
      </c>
      <c r="K442" s="302" t="s">
        <v>9603</v>
      </c>
      <c r="L442" s="301" t="s">
        <v>422</v>
      </c>
      <c r="M442" s="301"/>
      <c r="N442" s="301" t="s">
        <v>95</v>
      </c>
      <c r="O442" s="301" t="s">
        <v>3</v>
      </c>
      <c r="P442" s="301"/>
      <c r="Q442" s="301"/>
      <c r="R442" s="301"/>
      <c r="S442" s="301" t="s">
        <v>461</v>
      </c>
      <c r="T442" s="301" t="s">
        <v>1131</v>
      </c>
      <c r="U442" s="301"/>
      <c r="V442" s="301"/>
      <c r="W442" s="301"/>
      <c r="X442" s="301"/>
      <c r="Y442" s="301"/>
      <c r="Z442" s="301"/>
      <c r="AA442" s="301"/>
      <c r="AB442" s="302"/>
      <c r="AC442" s="301"/>
      <c r="AD442" s="301"/>
    </row>
    <row r="443" spans="1:30" s="154" customFormat="1" ht="17.25" customHeight="1">
      <c r="A443" s="301" t="s">
        <v>5489</v>
      </c>
      <c r="B443" s="222" t="s">
        <v>9547</v>
      </c>
      <c r="C443" s="301" t="s">
        <v>9604</v>
      </c>
      <c r="D443" s="301" t="s">
        <v>9605</v>
      </c>
      <c r="E443" s="301" t="s">
        <v>9606</v>
      </c>
      <c r="F443" s="301" t="s">
        <v>9607</v>
      </c>
      <c r="G443" s="301" t="s">
        <v>9608</v>
      </c>
      <c r="H443" s="301" t="s">
        <v>9609</v>
      </c>
      <c r="I443" s="301" t="s">
        <v>9610</v>
      </c>
      <c r="J443" s="301"/>
      <c r="K443" s="302" t="s">
        <v>2746</v>
      </c>
      <c r="L443" s="301"/>
      <c r="M443" s="301"/>
      <c r="N443" s="301"/>
      <c r="O443" s="301"/>
      <c r="P443" s="301"/>
      <c r="Q443" s="301"/>
      <c r="R443" s="301"/>
      <c r="S443" s="303" t="s">
        <v>5533</v>
      </c>
      <c r="T443" s="301"/>
      <c r="U443" s="301"/>
      <c r="V443" s="301"/>
      <c r="W443" s="301"/>
      <c r="X443" s="301"/>
      <c r="Y443" s="301"/>
      <c r="Z443" s="301"/>
      <c r="AA443" s="301"/>
      <c r="AB443" s="301"/>
      <c r="AC443" s="301"/>
      <c r="AD443" s="301"/>
    </row>
    <row r="444" spans="1:30" s="154" customFormat="1" ht="17.25" customHeight="1">
      <c r="A444" s="301" t="s">
        <v>5489</v>
      </c>
      <c r="B444" s="222" t="s">
        <v>9547</v>
      </c>
      <c r="C444" s="301" t="s">
        <v>9611</v>
      </c>
      <c r="D444" s="301" t="s">
        <v>9612</v>
      </c>
      <c r="E444" s="301" t="s">
        <v>9613</v>
      </c>
      <c r="F444" s="301" t="s">
        <v>9614</v>
      </c>
      <c r="G444" s="301" t="s">
        <v>9615</v>
      </c>
      <c r="H444" s="301" t="s">
        <v>9616</v>
      </c>
      <c r="I444" s="301" t="s">
        <v>9617</v>
      </c>
      <c r="J444" s="301" t="s">
        <v>9618</v>
      </c>
      <c r="K444" s="302" t="s">
        <v>5593</v>
      </c>
      <c r="L444" s="301" t="s">
        <v>422</v>
      </c>
      <c r="M444" s="301"/>
      <c r="N444" s="301"/>
      <c r="O444" s="301"/>
      <c r="P444" s="301"/>
      <c r="Q444" s="301"/>
      <c r="R444" s="301" t="s">
        <v>223</v>
      </c>
      <c r="S444" s="301" t="s">
        <v>2360</v>
      </c>
      <c r="T444" s="301"/>
      <c r="U444" s="301" t="s">
        <v>95</v>
      </c>
      <c r="V444" s="301" t="s">
        <v>9619</v>
      </c>
      <c r="W444" s="301"/>
      <c r="X444" s="301"/>
      <c r="Y444" s="301"/>
      <c r="Z444" s="301"/>
      <c r="AA444" s="301"/>
      <c r="AB444" s="301"/>
      <c r="AC444" s="301"/>
      <c r="AD444" s="301"/>
    </row>
    <row r="445" spans="1:30" s="154" customFormat="1" ht="17.25" customHeight="1">
      <c r="A445" s="301" t="s">
        <v>5489</v>
      </c>
      <c r="B445" s="222" t="s">
        <v>9547</v>
      </c>
      <c r="C445" s="301" t="s">
        <v>9620</v>
      </c>
      <c r="D445" s="301" t="s">
        <v>9621</v>
      </c>
      <c r="E445" s="301" t="s">
        <v>9622</v>
      </c>
      <c r="F445" s="301" t="s">
        <v>9623</v>
      </c>
      <c r="G445" s="301" t="s">
        <v>9624</v>
      </c>
      <c r="H445" s="301" t="s">
        <v>9625</v>
      </c>
      <c r="I445" s="301" t="s">
        <v>9626</v>
      </c>
      <c r="J445" s="301" t="s">
        <v>9627</v>
      </c>
      <c r="K445" s="302" t="s">
        <v>9628</v>
      </c>
      <c r="L445" s="301" t="s">
        <v>9629</v>
      </c>
      <c r="M445" s="301"/>
      <c r="N445" s="301"/>
      <c r="O445" s="301"/>
      <c r="P445" s="301"/>
      <c r="Q445" s="301"/>
      <c r="R445" s="301" t="s">
        <v>223</v>
      </c>
      <c r="S445" s="301" t="s">
        <v>2360</v>
      </c>
      <c r="T445" s="301"/>
      <c r="U445" s="301" t="s">
        <v>95</v>
      </c>
      <c r="V445" s="301" t="s">
        <v>9630</v>
      </c>
      <c r="W445" s="301" t="s">
        <v>95</v>
      </c>
      <c r="X445" s="301" t="s">
        <v>9630</v>
      </c>
      <c r="Y445" s="301" t="s">
        <v>95</v>
      </c>
      <c r="Z445" s="301" t="s">
        <v>9630</v>
      </c>
      <c r="AA445" s="301"/>
      <c r="AB445" s="301"/>
      <c r="AC445" s="301"/>
      <c r="AD445" s="301"/>
    </row>
    <row r="446" spans="1:30" s="154" customFormat="1" ht="17.25" customHeight="1">
      <c r="A446" s="301" t="s">
        <v>5489</v>
      </c>
      <c r="B446" s="222" t="s">
        <v>9547</v>
      </c>
      <c r="C446" s="301" t="s">
        <v>9631</v>
      </c>
      <c r="D446" s="301" t="s">
        <v>9632</v>
      </c>
      <c r="E446" s="301" t="s">
        <v>9633</v>
      </c>
      <c r="F446" s="301" t="s">
        <v>9634</v>
      </c>
      <c r="G446" s="301" t="s">
        <v>9635</v>
      </c>
      <c r="H446" s="301" t="s">
        <v>9636</v>
      </c>
      <c r="I446" s="301" t="s">
        <v>9637</v>
      </c>
      <c r="J446" s="301" t="s">
        <v>9638</v>
      </c>
      <c r="K446" s="302" t="s">
        <v>9639</v>
      </c>
      <c r="L446" s="301"/>
      <c r="M446" s="301"/>
      <c r="N446" s="301"/>
      <c r="O446" s="301"/>
      <c r="P446" s="301"/>
      <c r="Q446" s="301"/>
      <c r="R446" s="301" t="s">
        <v>223</v>
      </c>
      <c r="S446" s="301" t="s">
        <v>1432</v>
      </c>
      <c r="T446" s="301"/>
      <c r="U446" s="301" t="s">
        <v>95</v>
      </c>
      <c r="V446" s="301" t="s">
        <v>9640</v>
      </c>
      <c r="W446" s="301"/>
      <c r="X446" s="301"/>
      <c r="Y446" s="301"/>
      <c r="Z446" s="301"/>
      <c r="AA446" s="301"/>
      <c r="AB446" s="301"/>
      <c r="AC446" s="301"/>
      <c r="AD446" s="301"/>
    </row>
    <row r="447" spans="1:30" s="154" customFormat="1" ht="17.25" customHeight="1">
      <c r="A447" s="301" t="s">
        <v>5489</v>
      </c>
      <c r="B447" s="222" t="s">
        <v>9547</v>
      </c>
      <c r="C447" s="301" t="s">
        <v>9641</v>
      </c>
      <c r="D447" s="301" t="s">
        <v>9642</v>
      </c>
      <c r="E447" s="301" t="s">
        <v>9643</v>
      </c>
      <c r="F447" s="301" t="s">
        <v>9644</v>
      </c>
      <c r="G447" s="301" t="s">
        <v>9645</v>
      </c>
      <c r="H447" s="301" t="s">
        <v>9646</v>
      </c>
      <c r="I447" s="301" t="s">
        <v>9647</v>
      </c>
      <c r="J447" s="301" t="s">
        <v>9648</v>
      </c>
      <c r="K447" s="302" t="s">
        <v>9649</v>
      </c>
      <c r="L447" s="301"/>
      <c r="M447" s="301"/>
      <c r="N447" s="301"/>
      <c r="O447" s="301"/>
      <c r="P447" s="301"/>
      <c r="Q447" s="301"/>
      <c r="R447" s="301" t="s">
        <v>223</v>
      </c>
      <c r="S447" s="301" t="s">
        <v>1432</v>
      </c>
      <c r="T447" s="301"/>
      <c r="U447" s="301"/>
      <c r="V447" s="301"/>
      <c r="W447" s="301"/>
      <c r="X447" s="301"/>
      <c r="Y447" s="301"/>
      <c r="Z447" s="301"/>
      <c r="AA447" s="301"/>
      <c r="AB447" s="301"/>
      <c r="AC447" s="301"/>
      <c r="AD447" s="301"/>
    </row>
    <row r="448" spans="1:30" s="154" customFormat="1" ht="17.25" customHeight="1">
      <c r="A448" s="301" t="s">
        <v>5489</v>
      </c>
      <c r="B448" s="222" t="s">
        <v>9547</v>
      </c>
      <c r="C448" s="301" t="s">
        <v>9650</v>
      </c>
      <c r="D448" s="301" t="s">
        <v>9651</v>
      </c>
      <c r="E448" s="301" t="s">
        <v>9652</v>
      </c>
      <c r="F448" s="301" t="s">
        <v>9653</v>
      </c>
      <c r="G448" s="301" t="s">
        <v>9654</v>
      </c>
      <c r="H448" s="301" t="s">
        <v>9655</v>
      </c>
      <c r="I448" s="301" t="s">
        <v>9656</v>
      </c>
      <c r="J448" s="301" t="s">
        <v>9657</v>
      </c>
      <c r="K448" s="302" t="s">
        <v>9658</v>
      </c>
      <c r="L448" s="301"/>
      <c r="M448" s="301"/>
      <c r="N448" s="301" t="s">
        <v>95</v>
      </c>
      <c r="O448" s="301"/>
      <c r="P448" s="301"/>
      <c r="Q448" s="301"/>
      <c r="R448" s="301" t="s">
        <v>97</v>
      </c>
      <c r="S448" s="301" t="s">
        <v>98</v>
      </c>
      <c r="T448" s="301" t="s">
        <v>2235</v>
      </c>
      <c r="U448" s="301"/>
      <c r="V448" s="301"/>
      <c r="W448" s="301"/>
      <c r="X448" s="301"/>
      <c r="Y448" s="301"/>
      <c r="Z448" s="301"/>
      <c r="AA448" s="301"/>
      <c r="AB448" s="301"/>
      <c r="AC448" s="301"/>
      <c r="AD448" s="301"/>
    </row>
    <row r="449" spans="1:30" s="154" customFormat="1" ht="72" customHeight="1">
      <c r="A449" s="301" t="s">
        <v>5489</v>
      </c>
      <c r="B449" s="222" t="s">
        <v>9547</v>
      </c>
      <c r="C449" s="301" t="s">
        <v>9659</v>
      </c>
      <c r="D449" s="301" t="s">
        <v>9660</v>
      </c>
      <c r="E449" s="301" t="s">
        <v>9661</v>
      </c>
      <c r="F449" s="301" t="s">
        <v>9662</v>
      </c>
      <c r="G449" s="301" t="s">
        <v>9663</v>
      </c>
      <c r="H449" s="301" t="s">
        <v>9664</v>
      </c>
      <c r="I449" s="301" t="s">
        <v>9665</v>
      </c>
      <c r="J449" s="301" t="s">
        <v>9666</v>
      </c>
      <c r="K449" s="302" t="s">
        <v>9667</v>
      </c>
      <c r="L449" s="302" t="s">
        <v>6217</v>
      </c>
      <c r="M449" s="302" t="s">
        <v>9132</v>
      </c>
      <c r="N449" s="301"/>
      <c r="O449" s="301"/>
      <c r="P449" s="301"/>
      <c r="Q449" s="301"/>
      <c r="R449" s="301" t="s">
        <v>223</v>
      </c>
      <c r="S449" s="301" t="s">
        <v>2475</v>
      </c>
      <c r="T449" s="301"/>
      <c r="U449" s="301"/>
      <c r="V449" s="301"/>
      <c r="W449" s="301"/>
      <c r="X449" s="301"/>
      <c r="Y449" s="301"/>
      <c r="Z449" s="301"/>
      <c r="AA449" s="301"/>
      <c r="AB449" s="301"/>
      <c r="AC449" s="301"/>
      <c r="AD449" s="301"/>
    </row>
    <row r="450" spans="1:30" s="154" customFormat="1" ht="128.25">
      <c r="A450" s="301" t="s">
        <v>5489</v>
      </c>
      <c r="B450" s="222" t="s">
        <v>9547</v>
      </c>
      <c r="C450" s="301" t="s">
        <v>9668</v>
      </c>
      <c r="D450" s="301" t="s">
        <v>9669</v>
      </c>
      <c r="E450" s="301" t="s">
        <v>9670</v>
      </c>
      <c r="F450" s="301" t="s">
        <v>9671</v>
      </c>
      <c r="G450" s="301" t="s">
        <v>9672</v>
      </c>
      <c r="H450" s="301" t="s">
        <v>9673</v>
      </c>
      <c r="I450" s="301" t="s">
        <v>9674</v>
      </c>
      <c r="J450" s="301" t="s">
        <v>9675</v>
      </c>
      <c r="K450" s="302" t="s">
        <v>9676</v>
      </c>
      <c r="L450" s="302" t="s">
        <v>9677</v>
      </c>
      <c r="M450" s="302" t="s">
        <v>9678</v>
      </c>
      <c r="N450" s="301"/>
      <c r="O450" s="301" t="s">
        <v>95</v>
      </c>
      <c r="P450" s="301"/>
      <c r="Q450" s="301"/>
      <c r="R450" s="301" t="s">
        <v>97</v>
      </c>
      <c r="S450" s="301" t="s">
        <v>98</v>
      </c>
      <c r="T450" s="301" t="s">
        <v>99</v>
      </c>
      <c r="U450" s="301"/>
      <c r="V450" s="301"/>
      <c r="W450" s="301"/>
      <c r="X450" s="301"/>
      <c r="Y450" s="301"/>
      <c r="Z450" s="301"/>
      <c r="AA450" s="301" t="s">
        <v>95</v>
      </c>
      <c r="AB450" s="302" t="s">
        <v>9679</v>
      </c>
      <c r="AC450" s="301" t="s">
        <v>95</v>
      </c>
      <c r="AD450" s="302" t="s">
        <v>9680</v>
      </c>
    </row>
    <row r="451" spans="1:30" s="154" customFormat="1" ht="71.25">
      <c r="A451" s="301" t="s">
        <v>5489</v>
      </c>
      <c r="B451" s="222" t="s">
        <v>1009</v>
      </c>
      <c r="C451" s="301" t="s">
        <v>9681</v>
      </c>
      <c r="D451" s="301" t="s">
        <v>9682</v>
      </c>
      <c r="E451" s="301" t="s">
        <v>9683</v>
      </c>
      <c r="F451" s="301" t="s">
        <v>9684</v>
      </c>
      <c r="G451" s="301" t="s">
        <v>9685</v>
      </c>
      <c r="H451" s="301" t="s">
        <v>9686</v>
      </c>
      <c r="I451" s="301" t="s">
        <v>9687</v>
      </c>
      <c r="J451" s="301" t="s">
        <v>9688</v>
      </c>
      <c r="K451" s="302" t="s">
        <v>9689</v>
      </c>
      <c r="L451" s="301" t="s">
        <v>3328</v>
      </c>
      <c r="M451" s="301"/>
      <c r="N451" s="301" t="s">
        <v>3</v>
      </c>
      <c r="O451" s="301" t="s">
        <v>3</v>
      </c>
      <c r="P451" s="301"/>
      <c r="Q451" s="301"/>
      <c r="R451" s="301"/>
      <c r="S451" s="301" t="s">
        <v>1026</v>
      </c>
      <c r="T451" s="301" t="s">
        <v>2235</v>
      </c>
      <c r="U451" s="301"/>
      <c r="V451" s="301"/>
      <c r="W451" s="301"/>
      <c r="X451" s="301"/>
      <c r="Y451" s="301"/>
      <c r="Z451" s="301"/>
      <c r="AA451" s="301"/>
      <c r="AB451" s="301"/>
      <c r="AC451" s="301" t="s">
        <v>3</v>
      </c>
      <c r="AD451" s="302" t="s">
        <v>9690</v>
      </c>
    </row>
    <row r="452" spans="1:30" s="154" customFormat="1" ht="17.25" customHeight="1">
      <c r="A452" s="301" t="s">
        <v>5489</v>
      </c>
      <c r="B452" s="222" t="s">
        <v>9691</v>
      </c>
      <c r="C452" s="301" t="s">
        <v>9692</v>
      </c>
      <c r="D452" s="301" t="s">
        <v>9693</v>
      </c>
      <c r="E452" s="301" t="s">
        <v>9694</v>
      </c>
      <c r="F452" s="301" t="s">
        <v>9695</v>
      </c>
      <c r="G452" s="301" t="s">
        <v>9696</v>
      </c>
      <c r="H452" s="301" t="s">
        <v>9697</v>
      </c>
      <c r="I452" s="301" t="s">
        <v>9698</v>
      </c>
      <c r="J452" s="301" t="s">
        <v>9699</v>
      </c>
      <c r="K452" s="302" t="s">
        <v>8511</v>
      </c>
      <c r="L452" s="301"/>
      <c r="M452" s="301"/>
      <c r="N452" s="301"/>
      <c r="O452" s="301"/>
      <c r="P452" s="301"/>
      <c r="Q452" s="301"/>
      <c r="R452" s="301"/>
      <c r="S452" s="303" t="s">
        <v>5558</v>
      </c>
      <c r="T452" s="301"/>
      <c r="U452" s="301"/>
      <c r="V452" s="301"/>
      <c r="W452" s="301"/>
      <c r="X452" s="301"/>
      <c r="Y452" s="301"/>
      <c r="Z452" s="301"/>
      <c r="AA452" s="301"/>
      <c r="AB452" s="302"/>
      <c r="AC452" s="301"/>
      <c r="AD452" s="301"/>
    </row>
    <row r="453" spans="1:30" s="154" customFormat="1" ht="17.25" customHeight="1">
      <c r="A453" s="301" t="s">
        <v>5489</v>
      </c>
      <c r="B453" s="222" t="s">
        <v>9691</v>
      </c>
      <c r="C453" s="301" t="s">
        <v>9700</v>
      </c>
      <c r="D453" s="301" t="s">
        <v>9701</v>
      </c>
      <c r="E453" s="301" t="s">
        <v>9702</v>
      </c>
      <c r="F453" s="301" t="s">
        <v>9703</v>
      </c>
      <c r="G453" s="301" t="s">
        <v>9704</v>
      </c>
      <c r="H453" s="301" t="s">
        <v>9705</v>
      </c>
      <c r="I453" s="301" t="s">
        <v>9706</v>
      </c>
      <c r="J453" s="301" t="s">
        <v>9707</v>
      </c>
      <c r="K453" s="302" t="s">
        <v>9708</v>
      </c>
      <c r="L453" s="301"/>
      <c r="M453" s="301"/>
      <c r="N453" s="301"/>
      <c r="O453" s="301"/>
      <c r="P453" s="301"/>
      <c r="Q453" s="301"/>
      <c r="R453" s="301"/>
      <c r="S453" s="303" t="s">
        <v>98</v>
      </c>
      <c r="T453" s="301"/>
      <c r="U453" s="301"/>
      <c r="V453" s="301"/>
      <c r="W453" s="301"/>
      <c r="X453" s="301"/>
      <c r="Y453" s="301"/>
      <c r="Z453" s="301"/>
      <c r="AA453" s="301"/>
      <c r="AB453" s="302"/>
      <c r="AC453" s="301"/>
      <c r="AD453" s="301"/>
    </row>
    <row r="454" spans="1:30" s="154" customFormat="1" ht="71.25">
      <c r="A454" s="301" t="s">
        <v>5489</v>
      </c>
      <c r="B454" s="222" t="s">
        <v>9691</v>
      </c>
      <c r="C454" s="301" t="s">
        <v>9709</v>
      </c>
      <c r="D454" s="301" t="s">
        <v>9710</v>
      </c>
      <c r="E454" s="301" t="s">
        <v>9711</v>
      </c>
      <c r="F454" s="301" t="s">
        <v>9712</v>
      </c>
      <c r="G454" s="301" t="s">
        <v>9713</v>
      </c>
      <c r="H454" s="301" t="s">
        <v>9714</v>
      </c>
      <c r="I454" s="301" t="s">
        <v>9715</v>
      </c>
      <c r="J454" s="301" t="s">
        <v>9716</v>
      </c>
      <c r="K454" s="302" t="s">
        <v>9717</v>
      </c>
      <c r="L454" s="301" t="s">
        <v>3328</v>
      </c>
      <c r="M454" s="301"/>
      <c r="N454" s="301" t="s">
        <v>95</v>
      </c>
      <c r="O454" s="301"/>
      <c r="P454" s="301" t="s">
        <v>95</v>
      </c>
      <c r="Q454" s="301"/>
      <c r="R454" s="301" t="s">
        <v>1025</v>
      </c>
      <c r="S454" s="303" t="s">
        <v>461</v>
      </c>
      <c r="T454" s="301" t="s">
        <v>2235</v>
      </c>
      <c r="U454" s="301" t="s">
        <v>95</v>
      </c>
      <c r="V454" s="301" t="s">
        <v>3103</v>
      </c>
      <c r="W454" s="301"/>
      <c r="X454" s="301"/>
      <c r="Y454" s="301"/>
      <c r="Z454" s="301"/>
      <c r="AA454" s="301" t="s">
        <v>95</v>
      </c>
      <c r="AB454" s="302" t="s">
        <v>9718</v>
      </c>
      <c r="AC454" s="301" t="s">
        <v>95</v>
      </c>
      <c r="AD454" s="302" t="s">
        <v>9719</v>
      </c>
    </row>
    <row r="455" spans="1:30" s="154" customFormat="1" ht="17.25" customHeight="1">
      <c r="A455" s="301" t="s">
        <v>5489</v>
      </c>
      <c r="B455" s="222" t="s">
        <v>9691</v>
      </c>
      <c r="C455" s="301" t="s">
        <v>9720</v>
      </c>
      <c r="D455" s="301" t="s">
        <v>9721</v>
      </c>
      <c r="E455" s="301" t="s">
        <v>9722</v>
      </c>
      <c r="F455" s="301" t="s">
        <v>9723</v>
      </c>
      <c r="G455" s="301" t="s">
        <v>9724</v>
      </c>
      <c r="H455" s="301" t="s">
        <v>9725</v>
      </c>
      <c r="I455" s="301" t="s">
        <v>9726</v>
      </c>
      <c r="J455" s="301" t="s">
        <v>9727</v>
      </c>
      <c r="K455" s="302" t="s">
        <v>2676</v>
      </c>
      <c r="L455" s="301"/>
      <c r="M455" s="301"/>
      <c r="N455" s="301"/>
      <c r="O455" s="301"/>
      <c r="P455" s="301"/>
      <c r="Q455" s="301"/>
      <c r="R455" s="301"/>
      <c r="S455" s="303" t="s">
        <v>5533</v>
      </c>
      <c r="T455" s="301"/>
      <c r="U455" s="301"/>
      <c r="V455" s="301"/>
      <c r="W455" s="301"/>
      <c r="X455" s="301"/>
      <c r="Y455" s="301"/>
      <c r="Z455" s="301"/>
      <c r="AA455" s="301"/>
      <c r="AB455" s="301"/>
      <c r="AC455" s="301"/>
      <c r="AD455" s="301"/>
    </row>
    <row r="456" spans="1:30" s="154" customFormat="1" ht="17.25" customHeight="1">
      <c r="A456" s="301" t="s">
        <v>5489</v>
      </c>
      <c r="B456" s="222" t="s">
        <v>9691</v>
      </c>
      <c r="C456" s="301" t="s">
        <v>9728</v>
      </c>
      <c r="D456" s="301" t="s">
        <v>9729</v>
      </c>
      <c r="E456" s="301" t="s">
        <v>9730</v>
      </c>
      <c r="F456" s="301" t="s">
        <v>9731</v>
      </c>
      <c r="G456" s="301" t="s">
        <v>9732</v>
      </c>
      <c r="H456" s="301" t="s">
        <v>9733</v>
      </c>
      <c r="I456" s="301" t="s">
        <v>9734</v>
      </c>
      <c r="J456" s="301"/>
      <c r="K456" s="302" t="s">
        <v>9735</v>
      </c>
      <c r="L456" s="301"/>
      <c r="M456" s="301"/>
      <c r="N456" s="301"/>
      <c r="O456" s="301"/>
      <c r="P456" s="301"/>
      <c r="Q456" s="301"/>
      <c r="R456" s="301"/>
      <c r="S456" s="303" t="s">
        <v>5558</v>
      </c>
      <c r="T456" s="301"/>
      <c r="U456" s="301"/>
      <c r="V456" s="301"/>
      <c r="W456" s="301"/>
      <c r="X456" s="301"/>
      <c r="Y456" s="301"/>
      <c r="Z456" s="301"/>
      <c r="AA456" s="301"/>
      <c r="AB456" s="301"/>
      <c r="AC456" s="301"/>
      <c r="AD456" s="301"/>
    </row>
    <row r="457" spans="1:30" s="154" customFormat="1" ht="17.25" customHeight="1">
      <c r="A457" s="301" t="s">
        <v>5489</v>
      </c>
      <c r="B457" s="222" t="s">
        <v>9691</v>
      </c>
      <c r="C457" s="301" t="s">
        <v>9736</v>
      </c>
      <c r="D457" s="301" t="s">
        <v>9737</v>
      </c>
      <c r="E457" s="301" t="s">
        <v>9738</v>
      </c>
      <c r="F457" s="301" t="s">
        <v>9739</v>
      </c>
      <c r="G457" s="301" t="s">
        <v>9740</v>
      </c>
      <c r="H457" s="301" t="s">
        <v>9741</v>
      </c>
      <c r="I457" s="301" t="s">
        <v>9742</v>
      </c>
      <c r="J457" s="301" t="s">
        <v>9743</v>
      </c>
      <c r="K457" s="302" t="s">
        <v>5593</v>
      </c>
      <c r="L457" s="301"/>
      <c r="M457" s="301"/>
      <c r="N457" s="301"/>
      <c r="O457" s="301"/>
      <c r="P457" s="301"/>
      <c r="Q457" s="301"/>
      <c r="R457" s="301" t="s">
        <v>223</v>
      </c>
      <c r="S457" s="301" t="s">
        <v>2360</v>
      </c>
      <c r="T457" s="301"/>
      <c r="U457" s="301"/>
      <c r="V457" s="301"/>
      <c r="W457" s="301"/>
      <c r="X457" s="301"/>
      <c r="Y457" s="301" t="s">
        <v>95</v>
      </c>
      <c r="Z457" s="301" t="s">
        <v>9744</v>
      </c>
      <c r="AA457" s="301" t="s">
        <v>95</v>
      </c>
      <c r="AB457" s="301" t="s">
        <v>9744</v>
      </c>
      <c r="AC457" s="301" t="s">
        <v>95</v>
      </c>
      <c r="AD457" s="301" t="s">
        <v>9744</v>
      </c>
    </row>
    <row r="458" spans="1:30" s="154" customFormat="1" ht="17.25" customHeight="1">
      <c r="A458" s="301" t="s">
        <v>5489</v>
      </c>
      <c r="B458" s="222" t="s">
        <v>9691</v>
      </c>
      <c r="C458" s="301" t="s">
        <v>9745</v>
      </c>
      <c r="D458" s="301" t="s">
        <v>9746</v>
      </c>
      <c r="E458" s="301" t="s">
        <v>9747</v>
      </c>
      <c r="F458" s="301" t="s">
        <v>9748</v>
      </c>
      <c r="G458" s="301" t="s">
        <v>9749</v>
      </c>
      <c r="H458" s="301" t="s">
        <v>9750</v>
      </c>
      <c r="I458" s="301" t="s">
        <v>9751</v>
      </c>
      <c r="J458" s="301" t="s">
        <v>9752</v>
      </c>
      <c r="K458" s="302" t="s">
        <v>9753</v>
      </c>
      <c r="L458" s="301"/>
      <c r="M458" s="301"/>
      <c r="N458" s="301"/>
      <c r="O458" s="301"/>
      <c r="P458" s="301"/>
      <c r="Q458" s="301"/>
      <c r="R458" s="301" t="s">
        <v>223</v>
      </c>
      <c r="S458" s="301" t="s">
        <v>1432</v>
      </c>
      <c r="T458" s="301"/>
      <c r="U458" s="301"/>
      <c r="V458" s="301"/>
      <c r="W458" s="301"/>
      <c r="X458" s="301"/>
      <c r="Y458" s="301"/>
      <c r="Z458" s="301"/>
      <c r="AA458" s="301"/>
      <c r="AB458" s="301"/>
      <c r="AC458" s="301"/>
      <c r="AD458" s="301"/>
    </row>
    <row r="459" spans="1:30" s="154" customFormat="1" ht="17.25" customHeight="1">
      <c r="A459" s="301" t="s">
        <v>5489</v>
      </c>
      <c r="B459" s="222" t="s">
        <v>9691</v>
      </c>
      <c r="C459" s="301" t="s">
        <v>9754</v>
      </c>
      <c r="D459" s="301" t="s">
        <v>9755</v>
      </c>
      <c r="E459" s="301" t="s">
        <v>9756</v>
      </c>
      <c r="F459" s="301" t="s">
        <v>9757</v>
      </c>
      <c r="G459" s="301" t="s">
        <v>9758</v>
      </c>
      <c r="H459" s="301" t="s">
        <v>9759</v>
      </c>
      <c r="I459" s="301" t="s">
        <v>9760</v>
      </c>
      <c r="J459" s="301" t="s">
        <v>9761</v>
      </c>
      <c r="K459" s="302" t="s">
        <v>9762</v>
      </c>
      <c r="L459" s="301"/>
      <c r="M459" s="301"/>
      <c r="N459" s="301"/>
      <c r="O459" s="301"/>
      <c r="P459" s="301"/>
      <c r="Q459" s="301"/>
      <c r="R459" s="301" t="s">
        <v>223</v>
      </c>
      <c r="S459" s="301" t="s">
        <v>1028</v>
      </c>
      <c r="T459" s="301"/>
      <c r="U459" s="301"/>
      <c r="V459" s="301"/>
      <c r="W459" s="301"/>
      <c r="X459" s="301"/>
      <c r="Y459" s="301"/>
      <c r="Z459" s="301"/>
      <c r="AA459" s="301"/>
      <c r="AB459" s="301"/>
      <c r="AC459" s="301"/>
      <c r="AD459" s="301"/>
    </row>
    <row r="460" spans="1:30" s="154" customFormat="1" ht="17.25" customHeight="1">
      <c r="A460" s="301" t="s">
        <v>5489</v>
      </c>
      <c r="B460" s="222" t="s">
        <v>1014</v>
      </c>
      <c r="C460" s="301" t="s">
        <v>9763</v>
      </c>
      <c r="D460" s="301" t="s">
        <v>9764</v>
      </c>
      <c r="E460" s="301" t="s">
        <v>9765</v>
      </c>
      <c r="F460" s="301" t="s">
        <v>9766</v>
      </c>
      <c r="G460" s="301" t="s">
        <v>9767</v>
      </c>
      <c r="H460" s="301" t="s">
        <v>9768</v>
      </c>
      <c r="I460" s="301" t="s">
        <v>9769</v>
      </c>
      <c r="J460" s="301" t="s">
        <v>9770</v>
      </c>
      <c r="K460" s="302" t="s">
        <v>5593</v>
      </c>
      <c r="L460" s="301" t="s">
        <v>9771</v>
      </c>
      <c r="M460" s="301"/>
      <c r="N460" s="301"/>
      <c r="O460" s="301"/>
      <c r="P460" s="301"/>
      <c r="Q460" s="301"/>
      <c r="R460" s="301" t="s">
        <v>223</v>
      </c>
      <c r="S460" s="301" t="s">
        <v>7647</v>
      </c>
      <c r="T460" s="301"/>
      <c r="U460" s="301"/>
      <c r="V460" s="301"/>
      <c r="W460" s="301"/>
      <c r="X460" s="301"/>
      <c r="Y460" s="301"/>
      <c r="Z460" s="301"/>
      <c r="AA460" s="301"/>
      <c r="AB460" s="301"/>
      <c r="AC460" s="301"/>
      <c r="AD460" s="301"/>
    </row>
    <row r="461" spans="1:30" s="154" customFormat="1" ht="299.25">
      <c r="A461" s="301" t="s">
        <v>5489</v>
      </c>
      <c r="B461" s="222" t="s">
        <v>9772</v>
      </c>
      <c r="C461" s="301" t="s">
        <v>9773</v>
      </c>
      <c r="D461" s="301" t="s">
        <v>9774</v>
      </c>
      <c r="E461" s="301" t="s">
        <v>9775</v>
      </c>
      <c r="F461" s="301" t="s">
        <v>9776</v>
      </c>
      <c r="G461" s="301" t="s">
        <v>9777</v>
      </c>
      <c r="H461" s="301" t="s">
        <v>9778</v>
      </c>
      <c r="I461" s="301" t="s">
        <v>9779</v>
      </c>
      <c r="J461" s="301" t="s">
        <v>9780</v>
      </c>
      <c r="K461" s="302" t="s">
        <v>9781</v>
      </c>
      <c r="L461" s="302" t="s">
        <v>9782</v>
      </c>
      <c r="M461" s="302" t="s">
        <v>9783</v>
      </c>
      <c r="N461" s="301" t="s">
        <v>95</v>
      </c>
      <c r="O461" s="301" t="s">
        <v>95</v>
      </c>
      <c r="P461" s="301" t="s">
        <v>95</v>
      </c>
      <c r="Q461" s="301"/>
      <c r="R461" s="301" t="s">
        <v>97</v>
      </c>
      <c r="S461" s="301" t="s">
        <v>98</v>
      </c>
      <c r="T461" s="301" t="s">
        <v>4542</v>
      </c>
      <c r="U461" s="301"/>
      <c r="V461" s="301"/>
      <c r="W461" s="301" t="s">
        <v>95</v>
      </c>
      <c r="X461" s="301" t="s">
        <v>9784</v>
      </c>
      <c r="Y461" s="301"/>
      <c r="Z461" s="301"/>
      <c r="AA461" s="301" t="s">
        <v>95</v>
      </c>
      <c r="AB461" s="302" t="s">
        <v>9785</v>
      </c>
      <c r="AC461" s="301" t="s">
        <v>95</v>
      </c>
      <c r="AD461" s="307" t="s">
        <v>9786</v>
      </c>
    </row>
    <row r="462" spans="1:30" s="154" customFormat="1" ht="133.5" customHeight="1">
      <c r="A462" s="301" t="s">
        <v>5489</v>
      </c>
      <c r="B462" s="222" t="s">
        <v>9772</v>
      </c>
      <c r="C462" s="301" t="s">
        <v>9787</v>
      </c>
      <c r="D462" s="301" t="s">
        <v>9788</v>
      </c>
      <c r="E462" s="301" t="s">
        <v>9789</v>
      </c>
      <c r="F462" s="301" t="s">
        <v>9790</v>
      </c>
      <c r="G462" s="301" t="s">
        <v>9791</v>
      </c>
      <c r="H462" s="301" t="s">
        <v>9792</v>
      </c>
      <c r="I462" s="301" t="s">
        <v>9793</v>
      </c>
      <c r="J462" s="301" t="s">
        <v>9794</v>
      </c>
      <c r="K462" s="302" t="s">
        <v>9795</v>
      </c>
      <c r="L462" s="302" t="s">
        <v>9796</v>
      </c>
      <c r="M462" s="302" t="s">
        <v>9797</v>
      </c>
      <c r="N462" s="301" t="s">
        <v>3</v>
      </c>
      <c r="O462" s="301"/>
      <c r="P462" s="301"/>
      <c r="Q462" s="301"/>
      <c r="R462" s="301" t="s">
        <v>223</v>
      </c>
      <c r="S462" s="301" t="s">
        <v>98</v>
      </c>
      <c r="T462" s="301"/>
      <c r="U462" s="301"/>
      <c r="V462" s="301"/>
      <c r="W462" s="301"/>
      <c r="X462" s="301"/>
      <c r="Y462" s="301"/>
      <c r="Z462" s="301"/>
      <c r="AA462" s="301" t="s">
        <v>3</v>
      </c>
      <c r="AB462" s="302" t="s">
        <v>9798</v>
      </c>
      <c r="AC462" s="301"/>
      <c r="AD462" s="301"/>
    </row>
    <row r="463" spans="1:30" s="154" customFormat="1" ht="409.5">
      <c r="A463" s="301" t="s">
        <v>5489</v>
      </c>
      <c r="B463" s="222" t="s">
        <v>9772</v>
      </c>
      <c r="C463" s="301" t="s">
        <v>9799</v>
      </c>
      <c r="D463" s="301" t="s">
        <v>9800</v>
      </c>
      <c r="E463" s="301" t="s">
        <v>9801</v>
      </c>
      <c r="F463" s="301" t="s">
        <v>9802</v>
      </c>
      <c r="G463" s="301" t="s">
        <v>9803</v>
      </c>
      <c r="H463" s="301" t="s">
        <v>9804</v>
      </c>
      <c r="I463" s="301" t="s">
        <v>9805</v>
      </c>
      <c r="J463" s="301" t="s">
        <v>9806</v>
      </c>
      <c r="K463" s="302" t="s">
        <v>9807</v>
      </c>
      <c r="L463" s="302" t="s">
        <v>422</v>
      </c>
      <c r="M463" s="302" t="s">
        <v>9808</v>
      </c>
      <c r="N463" s="301" t="s">
        <v>95</v>
      </c>
      <c r="O463" s="301" t="s">
        <v>95</v>
      </c>
      <c r="P463" s="301" t="s">
        <v>95</v>
      </c>
      <c r="Q463" s="301"/>
      <c r="R463" s="301" t="s">
        <v>97</v>
      </c>
      <c r="S463" s="301" t="s">
        <v>98</v>
      </c>
      <c r="T463" s="301" t="s">
        <v>1131</v>
      </c>
      <c r="U463" s="301"/>
      <c r="V463" s="301"/>
      <c r="W463" s="301"/>
      <c r="X463" s="301"/>
      <c r="Y463" s="301"/>
      <c r="Z463" s="301"/>
      <c r="AA463" s="301" t="s">
        <v>95</v>
      </c>
      <c r="AB463" s="302" t="s">
        <v>9809</v>
      </c>
      <c r="AC463" s="301"/>
      <c r="AD463" s="301"/>
    </row>
    <row r="464" spans="1:30" s="154" customFormat="1" ht="199.5">
      <c r="A464" s="301" t="s">
        <v>5489</v>
      </c>
      <c r="B464" s="222" t="s">
        <v>9772</v>
      </c>
      <c r="C464" s="301" t="s">
        <v>9810</v>
      </c>
      <c r="D464" s="301" t="s">
        <v>9811</v>
      </c>
      <c r="E464" s="301" t="s">
        <v>9812</v>
      </c>
      <c r="F464" s="301" t="s">
        <v>9813</v>
      </c>
      <c r="G464" s="301" t="s">
        <v>9814</v>
      </c>
      <c r="H464" s="301" t="s">
        <v>9815</v>
      </c>
      <c r="I464" s="301" t="s">
        <v>9816</v>
      </c>
      <c r="J464" s="301" t="s">
        <v>9817</v>
      </c>
      <c r="K464" s="302" t="s">
        <v>9818</v>
      </c>
      <c r="L464" s="302" t="s">
        <v>6033</v>
      </c>
      <c r="M464" s="302" t="s">
        <v>9819</v>
      </c>
      <c r="N464" s="301"/>
      <c r="O464" s="301"/>
      <c r="P464" s="301"/>
      <c r="Q464" s="301"/>
      <c r="R464" s="301" t="s">
        <v>223</v>
      </c>
      <c r="S464" s="301" t="s">
        <v>2360</v>
      </c>
      <c r="T464" s="301"/>
      <c r="U464" s="301" t="s">
        <v>95</v>
      </c>
      <c r="V464" s="301" t="s">
        <v>9820</v>
      </c>
      <c r="W464" s="301"/>
      <c r="X464" s="301"/>
      <c r="Y464" s="301"/>
      <c r="Z464" s="301"/>
      <c r="AA464" s="301"/>
      <c r="AB464" s="301"/>
      <c r="AC464" s="301"/>
      <c r="AD464" s="301"/>
    </row>
    <row r="465" spans="1:49" s="154" customFormat="1" ht="58.5" customHeight="1">
      <c r="A465" s="301" t="s">
        <v>5489</v>
      </c>
      <c r="B465" s="222" t="s">
        <v>9772</v>
      </c>
      <c r="C465" s="301" t="s">
        <v>9821</v>
      </c>
      <c r="D465" s="301" t="s">
        <v>9822</v>
      </c>
      <c r="E465" s="301" t="s">
        <v>9823</v>
      </c>
      <c r="F465" s="301" t="s">
        <v>9824</v>
      </c>
      <c r="G465" s="301" t="s">
        <v>9825</v>
      </c>
      <c r="H465" s="301" t="s">
        <v>9826</v>
      </c>
      <c r="I465" s="301" t="s">
        <v>9827</v>
      </c>
      <c r="J465" s="301"/>
      <c r="K465" s="302" t="s">
        <v>9828</v>
      </c>
      <c r="L465" s="302" t="s">
        <v>9829</v>
      </c>
      <c r="M465" s="302" t="s">
        <v>9830</v>
      </c>
      <c r="N465" s="301"/>
      <c r="O465" s="301"/>
      <c r="P465" s="301"/>
      <c r="Q465" s="301"/>
      <c r="R465" s="301" t="s">
        <v>1027</v>
      </c>
      <c r="S465" s="301" t="s">
        <v>1028</v>
      </c>
      <c r="T465" s="301"/>
      <c r="U465" s="301"/>
      <c r="V465" s="301" t="s">
        <v>9831</v>
      </c>
      <c r="W465" s="301"/>
      <c r="X465" s="301"/>
      <c r="Y465" s="301" t="s">
        <v>95</v>
      </c>
      <c r="Z465" s="301" t="s">
        <v>9832</v>
      </c>
      <c r="AA465" s="301"/>
      <c r="AB465" s="301"/>
      <c r="AC465" s="301"/>
      <c r="AD465" s="301"/>
    </row>
    <row r="466" spans="1:49" s="154" customFormat="1" ht="17.25" customHeight="1">
      <c r="A466" s="301" t="s">
        <v>5489</v>
      </c>
      <c r="B466" s="222" t="s">
        <v>9772</v>
      </c>
      <c r="C466" s="301" t="s">
        <v>9833</v>
      </c>
      <c r="D466" s="301" t="s">
        <v>9834</v>
      </c>
      <c r="E466" s="301" t="s">
        <v>9835</v>
      </c>
      <c r="F466" s="301" t="s">
        <v>9836</v>
      </c>
      <c r="G466" s="301" t="s">
        <v>9837</v>
      </c>
      <c r="H466" s="301" t="s">
        <v>9838</v>
      </c>
      <c r="I466" s="301" t="s">
        <v>9839</v>
      </c>
      <c r="J466" s="301" t="s">
        <v>9840</v>
      </c>
      <c r="K466" s="302" t="s">
        <v>9841</v>
      </c>
      <c r="L466" s="301" t="s">
        <v>9842</v>
      </c>
      <c r="M466" s="301"/>
      <c r="N466" s="301"/>
      <c r="O466" s="301"/>
      <c r="P466" s="301"/>
      <c r="Q466" s="301"/>
      <c r="R466" s="301" t="s">
        <v>238</v>
      </c>
      <c r="S466" s="301" t="s">
        <v>7647</v>
      </c>
      <c r="T466" s="301"/>
      <c r="U466" s="301"/>
      <c r="V466" s="301"/>
      <c r="W466" s="301" t="s">
        <v>95</v>
      </c>
      <c r="X466" s="301" t="s">
        <v>640</v>
      </c>
      <c r="Y466" s="301"/>
      <c r="Z466" s="301"/>
      <c r="AA466" s="301"/>
      <c r="AB466" s="301"/>
      <c r="AC466" s="301"/>
      <c r="AD466" s="301"/>
    </row>
    <row r="467" spans="1:49" s="154" customFormat="1" ht="16.5" customHeight="1">
      <c r="A467" s="301" t="s">
        <v>5489</v>
      </c>
      <c r="B467" s="222" t="s">
        <v>9772</v>
      </c>
      <c r="C467" s="301" t="s">
        <v>9843</v>
      </c>
      <c r="D467" s="301" t="s">
        <v>9844</v>
      </c>
      <c r="E467" s="301" t="s">
        <v>9823</v>
      </c>
      <c r="F467" s="301" t="s">
        <v>9845</v>
      </c>
      <c r="G467" s="301" t="s">
        <v>9846</v>
      </c>
      <c r="H467" s="301" t="s">
        <v>9847</v>
      </c>
      <c r="I467" s="301" t="s">
        <v>9848</v>
      </c>
      <c r="J467" s="301" t="s">
        <v>9849</v>
      </c>
      <c r="K467" s="302" t="s">
        <v>9850</v>
      </c>
      <c r="L467" s="301"/>
      <c r="M467" s="301" t="s">
        <v>9851</v>
      </c>
      <c r="N467" s="301"/>
      <c r="O467" s="301"/>
      <c r="P467" s="301"/>
      <c r="Q467" s="301"/>
      <c r="R467" s="301" t="s">
        <v>223</v>
      </c>
      <c r="S467" s="301" t="s">
        <v>1432</v>
      </c>
      <c r="T467" s="301"/>
      <c r="U467" s="301" t="s">
        <v>95</v>
      </c>
      <c r="V467" s="301" t="s">
        <v>9852</v>
      </c>
      <c r="W467" s="301"/>
      <c r="X467" s="301"/>
      <c r="Y467" s="301"/>
      <c r="Z467" s="301"/>
      <c r="AA467" s="301"/>
      <c r="AB467" s="301"/>
      <c r="AC467" s="301"/>
      <c r="AD467" s="301"/>
    </row>
    <row r="468" spans="1:49" s="154" customFormat="1" ht="17.25" customHeight="1">
      <c r="A468" s="301" t="s">
        <v>5489</v>
      </c>
      <c r="B468" s="222" t="s">
        <v>9772</v>
      </c>
      <c r="C468" s="301" t="s">
        <v>9853</v>
      </c>
      <c r="D468" s="301" t="s">
        <v>9854</v>
      </c>
      <c r="E468" s="301" t="s">
        <v>9855</v>
      </c>
      <c r="F468" s="301" t="s">
        <v>9856</v>
      </c>
      <c r="G468" s="301" t="s">
        <v>9857</v>
      </c>
      <c r="H468" s="303" t="s">
        <v>9858</v>
      </c>
      <c r="I468" s="301" t="s">
        <v>9859</v>
      </c>
      <c r="J468" s="303" t="s">
        <v>9860</v>
      </c>
      <c r="K468" s="302" t="s">
        <v>9861</v>
      </c>
      <c r="L468" s="301" t="s">
        <v>9862</v>
      </c>
      <c r="M468" s="301"/>
      <c r="N468" s="301"/>
      <c r="O468" s="301"/>
      <c r="P468" s="301"/>
      <c r="Q468" s="301"/>
      <c r="R468" s="301" t="s">
        <v>223</v>
      </c>
      <c r="S468" s="301" t="s">
        <v>98</v>
      </c>
      <c r="T468" s="301"/>
      <c r="U468" s="301"/>
      <c r="V468" s="301"/>
      <c r="W468" s="301"/>
      <c r="X468" s="301"/>
      <c r="Y468" s="301"/>
      <c r="Z468" s="301"/>
      <c r="AA468" s="301"/>
      <c r="AB468" s="301"/>
      <c r="AC468" s="301"/>
      <c r="AD468" s="301"/>
    </row>
    <row r="469" spans="1:49" s="154" customFormat="1" ht="45" customHeight="1">
      <c r="A469" s="301" t="s">
        <v>5489</v>
      </c>
      <c r="B469" s="222" t="s">
        <v>9772</v>
      </c>
      <c r="C469" s="301" t="s">
        <v>9863</v>
      </c>
      <c r="D469" s="301" t="s">
        <v>9864</v>
      </c>
      <c r="E469" s="301" t="s">
        <v>9865</v>
      </c>
      <c r="F469" s="301" t="s">
        <v>9866</v>
      </c>
      <c r="G469" s="301" t="s">
        <v>9867</v>
      </c>
      <c r="H469" s="301" t="s">
        <v>9868</v>
      </c>
      <c r="I469" s="301" t="s">
        <v>9869</v>
      </c>
      <c r="J469" s="301" t="s">
        <v>9870</v>
      </c>
      <c r="K469" s="302" t="s">
        <v>9871</v>
      </c>
      <c r="L469" s="302" t="s">
        <v>9872</v>
      </c>
      <c r="M469" s="302" t="s">
        <v>2061</v>
      </c>
      <c r="N469" s="301"/>
      <c r="O469" s="301"/>
      <c r="P469" s="301"/>
      <c r="Q469" s="301"/>
      <c r="R469" s="301" t="s">
        <v>223</v>
      </c>
      <c r="S469" s="301" t="s">
        <v>2475</v>
      </c>
      <c r="T469" s="301"/>
      <c r="U469" s="301" t="s">
        <v>95</v>
      </c>
      <c r="V469" s="301" t="s">
        <v>9873</v>
      </c>
      <c r="W469" s="301"/>
      <c r="X469" s="301"/>
      <c r="Y469" s="301" t="s">
        <v>95</v>
      </c>
      <c r="Z469" s="301" t="s">
        <v>9874</v>
      </c>
      <c r="AA469" s="301"/>
      <c r="AB469" s="301"/>
      <c r="AC469" s="301"/>
      <c r="AD469" s="301"/>
    </row>
    <row r="470" spans="1:49" s="154" customFormat="1" ht="17.25" customHeight="1">
      <c r="A470" s="301" t="s">
        <v>5489</v>
      </c>
      <c r="B470" s="222" t="s">
        <v>9772</v>
      </c>
      <c r="C470" s="301" t="s">
        <v>9875</v>
      </c>
      <c r="D470" s="301" t="s">
        <v>9876</v>
      </c>
      <c r="E470" s="301" t="s">
        <v>9877</v>
      </c>
      <c r="F470" s="301" t="s">
        <v>9878</v>
      </c>
      <c r="G470" s="301" t="s">
        <v>9879</v>
      </c>
      <c r="H470" s="301" t="s">
        <v>9880</v>
      </c>
      <c r="I470" s="301" t="s">
        <v>9881</v>
      </c>
      <c r="J470" s="301" t="s">
        <v>9882</v>
      </c>
      <c r="K470" s="302" t="s">
        <v>9883</v>
      </c>
      <c r="L470" s="302" t="s">
        <v>9884</v>
      </c>
      <c r="M470" s="302" t="s">
        <v>2061</v>
      </c>
      <c r="N470" s="301"/>
      <c r="O470" s="301"/>
      <c r="P470" s="301"/>
      <c r="Q470" s="301"/>
      <c r="R470" s="301" t="s">
        <v>223</v>
      </c>
      <c r="S470" s="301" t="s">
        <v>2475</v>
      </c>
      <c r="T470" s="301"/>
      <c r="U470" s="301"/>
      <c r="V470" s="301"/>
      <c r="W470" s="301"/>
      <c r="X470" s="301"/>
      <c r="Y470" s="301" t="s">
        <v>95</v>
      </c>
      <c r="Z470" s="301" t="s">
        <v>9885</v>
      </c>
      <c r="AA470" s="301"/>
      <c r="AB470" s="301"/>
      <c r="AC470" s="301"/>
      <c r="AD470" s="301"/>
    </row>
    <row r="471" spans="1:49" s="154" customFormat="1" ht="42.75">
      <c r="A471" s="301" t="s">
        <v>5489</v>
      </c>
      <c r="B471" s="222" t="s">
        <v>9772</v>
      </c>
      <c r="C471" s="301" t="s">
        <v>9886</v>
      </c>
      <c r="D471" s="301" t="s">
        <v>9887</v>
      </c>
      <c r="E471" s="301" t="s">
        <v>9888</v>
      </c>
      <c r="F471" s="301" t="s">
        <v>9889</v>
      </c>
      <c r="G471" s="301" t="s">
        <v>9890</v>
      </c>
      <c r="H471" s="301" t="s">
        <v>9891</v>
      </c>
      <c r="I471" s="301" t="s">
        <v>9892</v>
      </c>
      <c r="J471" s="301" t="s">
        <v>9893</v>
      </c>
      <c r="K471" s="302" t="s">
        <v>9894</v>
      </c>
      <c r="L471" s="302" t="s">
        <v>9895</v>
      </c>
      <c r="M471" s="302" t="s">
        <v>9896</v>
      </c>
      <c r="N471" s="301"/>
      <c r="O471" s="301"/>
      <c r="P471" s="301"/>
      <c r="Q471" s="301"/>
      <c r="R471" s="301" t="s">
        <v>223</v>
      </c>
      <c r="S471" s="301" t="s">
        <v>2475</v>
      </c>
      <c r="T471" s="301"/>
      <c r="U471" s="301"/>
      <c r="V471" s="301"/>
      <c r="W471" s="301"/>
      <c r="X471" s="301"/>
      <c r="Y471" s="301"/>
      <c r="Z471" s="301"/>
      <c r="AA471" s="301"/>
      <c r="AB471" s="301"/>
      <c r="AC471" s="301"/>
      <c r="AD471" s="301"/>
    </row>
    <row r="472" spans="1:49" s="154" customFormat="1" ht="17.25" customHeight="1">
      <c r="A472" s="301" t="s">
        <v>5489</v>
      </c>
      <c r="B472" s="222" t="s">
        <v>1017</v>
      </c>
      <c r="C472" s="301" t="s">
        <v>9897</v>
      </c>
      <c r="D472" s="301" t="s">
        <v>9898</v>
      </c>
      <c r="E472" s="301" t="s">
        <v>9899</v>
      </c>
      <c r="F472" s="301" t="s">
        <v>9900</v>
      </c>
      <c r="G472" s="301" t="s">
        <v>9901</v>
      </c>
      <c r="H472" s="301" t="s">
        <v>9902</v>
      </c>
      <c r="I472" s="301" t="s">
        <v>9903</v>
      </c>
      <c r="J472" s="301" t="s">
        <v>9904</v>
      </c>
      <c r="K472" s="302" t="s">
        <v>5779</v>
      </c>
      <c r="L472" s="301"/>
      <c r="M472" s="301"/>
      <c r="N472" s="301"/>
      <c r="O472" s="301"/>
      <c r="P472" s="301"/>
      <c r="Q472" s="301"/>
      <c r="R472" s="301" t="s">
        <v>223</v>
      </c>
      <c r="S472" s="301" t="s">
        <v>1432</v>
      </c>
      <c r="T472" s="301"/>
      <c r="U472" s="301"/>
      <c r="V472" s="301"/>
      <c r="W472" s="301"/>
      <c r="X472" s="301"/>
      <c r="Y472" s="301"/>
      <c r="Z472" s="301"/>
      <c r="AA472" s="301"/>
      <c r="AB472" s="301"/>
      <c r="AC472" s="301"/>
      <c r="AD472" s="301"/>
    </row>
    <row r="473" spans="1:49" s="154" customFormat="1" ht="71.25">
      <c r="A473" s="301" t="s">
        <v>5489</v>
      </c>
      <c r="B473" s="222" t="s">
        <v>9905</v>
      </c>
      <c r="C473" s="301" t="s">
        <v>9906</v>
      </c>
      <c r="D473" s="301" t="s">
        <v>9907</v>
      </c>
      <c r="E473" s="301" t="s">
        <v>9908</v>
      </c>
      <c r="F473" s="301" t="s">
        <v>9909</v>
      </c>
      <c r="G473" s="301" t="s">
        <v>9910</v>
      </c>
      <c r="H473" s="301" t="s">
        <v>9911</v>
      </c>
      <c r="I473" s="301" t="s">
        <v>9912</v>
      </c>
      <c r="J473" s="301" t="s">
        <v>9913</v>
      </c>
      <c r="K473" s="302" t="s">
        <v>9914</v>
      </c>
      <c r="L473" s="301" t="s">
        <v>9915</v>
      </c>
      <c r="M473" s="301"/>
      <c r="N473" s="301"/>
      <c r="O473" s="301"/>
      <c r="P473" s="301" t="s">
        <v>95</v>
      </c>
      <c r="Q473" s="301"/>
      <c r="R473" s="301" t="s">
        <v>1027</v>
      </c>
      <c r="S473" s="301" t="s">
        <v>1026</v>
      </c>
      <c r="T473" s="301"/>
      <c r="U473" s="301" t="s">
        <v>95</v>
      </c>
      <c r="V473" s="301" t="s">
        <v>9916</v>
      </c>
      <c r="W473" s="301"/>
      <c r="X473" s="301"/>
      <c r="Y473" s="301"/>
      <c r="Z473" s="301"/>
      <c r="AA473" s="301" t="s">
        <v>95</v>
      </c>
      <c r="AB473" s="302" t="s">
        <v>9917</v>
      </c>
      <c r="AC473" s="301"/>
      <c r="AD473" s="301"/>
    </row>
    <row r="474" spans="1:49" s="154" customFormat="1" ht="85.5">
      <c r="A474" s="301" t="s">
        <v>5489</v>
      </c>
      <c r="B474" s="222" t="s">
        <v>9905</v>
      </c>
      <c r="C474" s="301" t="s">
        <v>9918</v>
      </c>
      <c r="D474" s="301" t="s">
        <v>9919</v>
      </c>
      <c r="E474" s="301" t="s">
        <v>9920</v>
      </c>
      <c r="F474" s="301" t="s">
        <v>9921</v>
      </c>
      <c r="G474" s="301" t="s">
        <v>9922</v>
      </c>
      <c r="H474" s="301" t="s">
        <v>9923</v>
      </c>
      <c r="I474" s="301" t="s">
        <v>9924</v>
      </c>
      <c r="J474" s="301" t="s">
        <v>9925</v>
      </c>
      <c r="K474" s="302" t="s">
        <v>9926</v>
      </c>
      <c r="L474" s="302" t="s">
        <v>9927</v>
      </c>
      <c r="M474" s="301"/>
      <c r="N474" s="301" t="s">
        <v>95</v>
      </c>
      <c r="O474" s="301"/>
      <c r="P474" s="301" t="s">
        <v>95</v>
      </c>
      <c r="Q474" s="301"/>
      <c r="R474" s="301" t="s">
        <v>1059</v>
      </c>
      <c r="S474" s="301" t="s">
        <v>2307</v>
      </c>
      <c r="T474" s="301" t="s">
        <v>2235</v>
      </c>
      <c r="U474" s="301" t="s">
        <v>95</v>
      </c>
      <c r="V474" s="301" t="s">
        <v>9928</v>
      </c>
      <c r="W474" s="301"/>
      <c r="X474" s="301"/>
      <c r="Y474" s="301" t="s">
        <v>95</v>
      </c>
      <c r="Z474" s="301" t="s">
        <v>9929</v>
      </c>
      <c r="AA474" s="301" t="s">
        <v>95</v>
      </c>
      <c r="AB474" s="302" t="s">
        <v>9930</v>
      </c>
      <c r="AC474" s="301"/>
      <c r="AD474" s="301"/>
    </row>
    <row r="475" spans="1:49" s="154" customFormat="1" ht="70.5" customHeight="1">
      <c r="A475" s="301" t="s">
        <v>5489</v>
      </c>
      <c r="B475" s="222" t="s">
        <v>9905</v>
      </c>
      <c r="C475" s="301" t="s">
        <v>9931</v>
      </c>
      <c r="D475" s="301" t="s">
        <v>9932</v>
      </c>
      <c r="E475" s="301" t="s">
        <v>9933</v>
      </c>
      <c r="F475" s="301" t="s">
        <v>9934</v>
      </c>
      <c r="G475" s="301" t="s">
        <v>9935</v>
      </c>
      <c r="H475" s="301" t="s">
        <v>9936</v>
      </c>
      <c r="I475" s="301" t="s">
        <v>9937</v>
      </c>
      <c r="J475" s="301" t="s">
        <v>9938</v>
      </c>
      <c r="K475" s="302" t="s">
        <v>9939</v>
      </c>
      <c r="L475" s="302" t="s">
        <v>422</v>
      </c>
      <c r="M475" s="301"/>
      <c r="N475" s="301" t="s">
        <v>95</v>
      </c>
      <c r="O475" s="301"/>
      <c r="P475" s="301"/>
      <c r="Q475" s="301"/>
      <c r="R475" s="301"/>
      <c r="S475" s="303" t="s">
        <v>98</v>
      </c>
      <c r="T475" s="303" t="s">
        <v>99</v>
      </c>
      <c r="U475" s="301"/>
      <c r="V475" s="301"/>
      <c r="W475" s="301"/>
      <c r="X475" s="301"/>
      <c r="Y475" s="301"/>
      <c r="Z475" s="301"/>
      <c r="AA475" s="301"/>
      <c r="AB475" s="301"/>
      <c r="AC475" s="301"/>
      <c r="AD475" s="301"/>
    </row>
    <row r="476" spans="1:49" s="160" customFormat="1" ht="17.25" customHeight="1">
      <c r="A476" s="301" t="s">
        <v>5489</v>
      </c>
      <c r="B476" s="222" t="s">
        <v>9905</v>
      </c>
      <c r="C476" s="301" t="s">
        <v>9940</v>
      </c>
      <c r="D476" s="301" t="s">
        <v>9941</v>
      </c>
      <c r="E476" s="301" t="s">
        <v>9942</v>
      </c>
      <c r="F476" s="301" t="s">
        <v>9943</v>
      </c>
      <c r="G476" s="301" t="s">
        <v>9944</v>
      </c>
      <c r="H476" s="301" t="s">
        <v>9945</v>
      </c>
      <c r="I476" s="301" t="s">
        <v>9946</v>
      </c>
      <c r="J476" s="301" t="s">
        <v>9947</v>
      </c>
      <c r="K476" s="302" t="s">
        <v>9948</v>
      </c>
      <c r="L476" s="301"/>
      <c r="M476" s="301"/>
      <c r="N476" s="301"/>
      <c r="O476" s="301"/>
      <c r="P476" s="301"/>
      <c r="Q476" s="301"/>
      <c r="R476" s="301"/>
      <c r="S476" s="303" t="s">
        <v>5558</v>
      </c>
      <c r="T476" s="303"/>
      <c r="U476" s="301"/>
      <c r="V476" s="301"/>
      <c r="W476" s="301"/>
      <c r="X476" s="301"/>
      <c r="Y476" s="301"/>
      <c r="Z476" s="301"/>
      <c r="AA476" s="301"/>
      <c r="AB476" s="301"/>
      <c r="AC476" s="301"/>
      <c r="AD476" s="301"/>
      <c r="AE476" s="154"/>
      <c r="AF476" s="154"/>
      <c r="AG476" s="154"/>
      <c r="AH476" s="154"/>
      <c r="AI476" s="154"/>
      <c r="AJ476" s="154"/>
      <c r="AK476" s="154"/>
      <c r="AL476" s="154"/>
      <c r="AM476" s="154"/>
      <c r="AN476" s="154"/>
      <c r="AO476" s="154"/>
      <c r="AP476" s="154"/>
      <c r="AQ476" s="154"/>
      <c r="AR476" s="154"/>
      <c r="AS476" s="154"/>
      <c r="AT476" s="154"/>
      <c r="AU476" s="154"/>
      <c r="AV476" s="154"/>
      <c r="AW476" s="154"/>
    </row>
    <row r="477" spans="1:49" s="154" customFormat="1" ht="285">
      <c r="A477" s="301" t="s">
        <v>5489</v>
      </c>
      <c r="B477" s="222" t="s">
        <v>9905</v>
      </c>
      <c r="C477" s="302" t="s">
        <v>9949</v>
      </c>
      <c r="D477" s="301" t="s">
        <v>9950</v>
      </c>
      <c r="E477" s="301" t="s">
        <v>9951</v>
      </c>
      <c r="F477" s="301" t="s">
        <v>9952</v>
      </c>
      <c r="G477" s="301" t="s">
        <v>9953</v>
      </c>
      <c r="H477" s="301" t="s">
        <v>9954</v>
      </c>
      <c r="I477" s="301" t="s">
        <v>9955</v>
      </c>
      <c r="J477" s="301" t="s">
        <v>9956</v>
      </c>
      <c r="K477" s="302" t="s">
        <v>9957</v>
      </c>
      <c r="L477" s="302" t="s">
        <v>9958</v>
      </c>
      <c r="M477" s="302" t="s">
        <v>9959</v>
      </c>
      <c r="N477" s="301"/>
      <c r="O477" s="301"/>
      <c r="P477" s="301" t="s">
        <v>5394</v>
      </c>
      <c r="Q477" s="301"/>
      <c r="R477" s="301" t="s">
        <v>97</v>
      </c>
      <c r="S477" s="301" t="s">
        <v>98</v>
      </c>
      <c r="T477" s="301" t="s">
        <v>99</v>
      </c>
      <c r="U477" s="301" t="s">
        <v>95</v>
      </c>
      <c r="V477" s="302" t="s">
        <v>9960</v>
      </c>
      <c r="W477" s="301"/>
      <c r="X477" s="301"/>
      <c r="Y477" s="301"/>
      <c r="Z477" s="301"/>
      <c r="AA477" s="301" t="s">
        <v>95</v>
      </c>
      <c r="AB477" s="302" t="s">
        <v>9961</v>
      </c>
      <c r="AC477" s="301"/>
      <c r="AD477" s="301"/>
    </row>
    <row r="478" spans="1:49" s="154" customFormat="1" ht="160.5" customHeight="1">
      <c r="A478" s="301" t="s">
        <v>5489</v>
      </c>
      <c r="B478" s="222" t="s">
        <v>9905</v>
      </c>
      <c r="C478" s="302" t="s">
        <v>9962</v>
      </c>
      <c r="D478" s="301" t="s">
        <v>9963</v>
      </c>
      <c r="E478" s="301" t="s">
        <v>9942</v>
      </c>
      <c r="F478" s="301" t="s">
        <v>9964</v>
      </c>
      <c r="G478" s="301" t="s">
        <v>9965</v>
      </c>
      <c r="H478" s="301" t="s">
        <v>9966</v>
      </c>
      <c r="I478" s="301" t="s">
        <v>9967</v>
      </c>
      <c r="J478" s="301" t="s">
        <v>9968</v>
      </c>
      <c r="K478" s="302" t="s">
        <v>9969</v>
      </c>
      <c r="L478" s="302" t="s">
        <v>9970</v>
      </c>
      <c r="M478" s="302" t="s">
        <v>9971</v>
      </c>
      <c r="N478" s="301"/>
      <c r="O478" s="301"/>
      <c r="P478" s="301"/>
      <c r="Q478" s="301"/>
      <c r="R478" s="301" t="s">
        <v>223</v>
      </c>
      <c r="S478" s="301" t="s">
        <v>2475</v>
      </c>
      <c r="T478" s="301"/>
      <c r="U478" s="301"/>
      <c r="V478" s="301"/>
      <c r="W478" s="301"/>
      <c r="X478" s="301"/>
      <c r="Y478" s="301"/>
      <c r="Z478" s="301"/>
      <c r="AA478" s="301"/>
      <c r="AB478" s="301"/>
      <c r="AC478" s="301" t="s">
        <v>95</v>
      </c>
      <c r="AD478" s="302" t="s">
        <v>9972</v>
      </c>
    </row>
    <row r="479" spans="1:49" s="127" customFormat="1" ht="13.5">
      <c r="K479" s="192"/>
    </row>
    <row r="480" spans="1:49" s="127" customFormat="1" ht="13.5">
      <c r="K480" s="192"/>
    </row>
    <row r="481" spans="11:11" s="127" customFormat="1" ht="13.5">
      <c r="K481" s="192"/>
    </row>
    <row r="482" spans="11:11" s="115" customFormat="1">
      <c r="K482" s="193"/>
    </row>
    <row r="483" spans="11:11" s="115" customFormat="1">
      <c r="K483" s="193"/>
    </row>
    <row r="484" spans="11:11" s="115" customFormat="1">
      <c r="K484" s="193"/>
    </row>
    <row r="485" spans="11:11" s="115" customFormat="1">
      <c r="K485" s="193"/>
    </row>
    <row r="486" spans="11:11" s="115" customFormat="1">
      <c r="K486" s="193"/>
    </row>
    <row r="487" spans="11:11" s="115" customFormat="1">
      <c r="K487" s="193"/>
    </row>
    <row r="488" spans="11:11" s="115" customFormat="1">
      <c r="K488" s="193"/>
    </row>
    <row r="489" spans="11:11" s="115" customFormat="1">
      <c r="K489" s="193"/>
    </row>
    <row r="490" spans="11:11" s="115" customFormat="1">
      <c r="K490" s="193"/>
    </row>
    <row r="491" spans="11:11" s="115" customFormat="1">
      <c r="K491" s="193"/>
    </row>
    <row r="492" spans="11:11" s="115" customFormat="1">
      <c r="K492" s="193"/>
    </row>
    <row r="493" spans="11:11" s="115" customFormat="1">
      <c r="K493" s="193"/>
    </row>
    <row r="494" spans="11:11" s="115" customFormat="1">
      <c r="K494" s="193"/>
    </row>
    <row r="495" spans="11:11" s="115" customFormat="1">
      <c r="K495" s="193"/>
    </row>
    <row r="496" spans="11:11" s="115" customFormat="1">
      <c r="K496" s="193"/>
    </row>
    <row r="497" spans="11:11" s="115" customFormat="1">
      <c r="K497" s="193"/>
    </row>
    <row r="498" spans="11:11" s="115" customFormat="1">
      <c r="K498" s="193"/>
    </row>
    <row r="499" spans="11:11" s="115" customFormat="1">
      <c r="K499" s="193"/>
    </row>
    <row r="500" spans="11:11" s="115" customFormat="1">
      <c r="K500" s="193"/>
    </row>
    <row r="501" spans="11:11" s="115" customFormat="1">
      <c r="K501" s="193"/>
    </row>
    <row r="502" spans="11:11" s="115" customFormat="1">
      <c r="K502" s="193"/>
    </row>
    <row r="503" spans="11:11" s="115" customFormat="1">
      <c r="K503" s="193"/>
    </row>
    <row r="504" spans="11:11" s="115" customFormat="1">
      <c r="K504" s="193"/>
    </row>
    <row r="505" spans="11:11" s="115" customFormat="1">
      <c r="K505" s="193"/>
    </row>
    <row r="506" spans="11:11" s="115" customFormat="1">
      <c r="K506" s="193"/>
    </row>
    <row r="507" spans="11:11" s="115" customFormat="1">
      <c r="K507" s="193"/>
    </row>
    <row r="508" spans="11:11" s="115" customFormat="1">
      <c r="K508" s="193"/>
    </row>
    <row r="509" spans="11:11" s="115" customFormat="1">
      <c r="K509" s="193"/>
    </row>
    <row r="510" spans="11:11" s="115" customFormat="1">
      <c r="K510" s="193"/>
    </row>
    <row r="511" spans="11:11" s="115" customFormat="1">
      <c r="K511" s="193"/>
    </row>
    <row r="512" spans="11:11" s="115" customFormat="1">
      <c r="K512" s="193"/>
    </row>
    <row r="513" spans="11:11" s="115" customFormat="1">
      <c r="K513" s="193"/>
    </row>
    <row r="514" spans="11:11" s="115" customFormat="1">
      <c r="K514" s="193"/>
    </row>
    <row r="515" spans="11:11" s="115" customFormat="1">
      <c r="K515" s="193"/>
    </row>
    <row r="516" spans="11:11" s="115" customFormat="1">
      <c r="K516" s="193"/>
    </row>
    <row r="517" spans="11:11" s="115" customFormat="1">
      <c r="K517" s="193"/>
    </row>
    <row r="518" spans="11:11" s="115" customFormat="1">
      <c r="K518" s="193"/>
    </row>
    <row r="519" spans="11:11" s="115" customFormat="1">
      <c r="K519" s="193"/>
    </row>
    <row r="520" spans="11:11" s="115" customFormat="1">
      <c r="K520" s="193"/>
    </row>
    <row r="521" spans="11:11" s="115" customFormat="1">
      <c r="K521" s="193"/>
    </row>
    <row r="522" spans="11:11" s="115" customFormat="1">
      <c r="K522" s="193"/>
    </row>
    <row r="523" spans="11:11" s="115" customFormat="1">
      <c r="K523" s="193"/>
    </row>
    <row r="524" spans="11:11" s="115" customFormat="1">
      <c r="K524" s="193"/>
    </row>
    <row r="525" spans="11:11" s="115" customFormat="1">
      <c r="K525" s="193"/>
    </row>
    <row r="526" spans="11:11" s="115" customFormat="1">
      <c r="K526" s="193"/>
    </row>
    <row r="527" spans="11:11" s="115" customFormat="1">
      <c r="K527" s="193"/>
    </row>
    <row r="528" spans="11:11" s="115" customFormat="1">
      <c r="K528" s="193"/>
    </row>
    <row r="529" spans="11:11" s="115" customFormat="1">
      <c r="K529" s="193"/>
    </row>
    <row r="530" spans="11:11" s="115" customFormat="1">
      <c r="K530" s="193"/>
    </row>
    <row r="531" spans="11:11" s="115" customFormat="1">
      <c r="K531" s="193"/>
    </row>
    <row r="532" spans="11:11" s="115" customFormat="1">
      <c r="K532" s="193"/>
    </row>
    <row r="533" spans="11:11" s="115" customFormat="1">
      <c r="K533" s="193"/>
    </row>
    <row r="534" spans="11:11" s="115" customFormat="1">
      <c r="K534" s="193"/>
    </row>
    <row r="535" spans="11:11" s="115" customFormat="1">
      <c r="K535" s="193"/>
    </row>
    <row r="536" spans="11:11" s="115" customFormat="1">
      <c r="K536" s="193"/>
    </row>
    <row r="537" spans="11:11" s="115" customFormat="1">
      <c r="K537" s="193"/>
    </row>
    <row r="538" spans="11:11" s="115" customFormat="1">
      <c r="K538" s="193"/>
    </row>
    <row r="539" spans="11:11" s="115" customFormat="1">
      <c r="K539" s="193"/>
    </row>
    <row r="540" spans="11:11" s="115" customFormat="1">
      <c r="K540" s="193"/>
    </row>
    <row r="541" spans="11:11" s="115" customFormat="1">
      <c r="K541" s="193"/>
    </row>
    <row r="542" spans="11:11" s="115" customFormat="1">
      <c r="K542" s="193"/>
    </row>
    <row r="543" spans="11:11" s="115" customFormat="1">
      <c r="K543" s="193"/>
    </row>
    <row r="544" spans="11:11" s="115" customFormat="1">
      <c r="K544" s="193"/>
    </row>
    <row r="545" spans="11:11" s="115" customFormat="1">
      <c r="K545" s="193"/>
    </row>
    <row r="546" spans="11:11" s="115" customFormat="1">
      <c r="K546" s="193"/>
    </row>
    <row r="547" spans="11:11" s="115" customFormat="1">
      <c r="K547" s="193"/>
    </row>
    <row r="548" spans="11:11" s="115" customFormat="1">
      <c r="K548" s="193"/>
    </row>
    <row r="549" spans="11:11" s="115" customFormat="1">
      <c r="K549" s="193"/>
    </row>
    <row r="550" spans="11:11" s="115" customFormat="1">
      <c r="K550" s="193"/>
    </row>
    <row r="551" spans="11:11" s="115" customFormat="1">
      <c r="K551" s="193"/>
    </row>
    <row r="552" spans="11:11" s="115" customFormat="1">
      <c r="K552" s="193"/>
    </row>
    <row r="553" spans="11:11" s="115" customFormat="1">
      <c r="K553" s="193"/>
    </row>
    <row r="554" spans="11:11" s="115" customFormat="1">
      <c r="K554" s="193"/>
    </row>
    <row r="555" spans="11:11" s="115" customFormat="1">
      <c r="K555" s="193"/>
    </row>
    <row r="556" spans="11:11" s="115" customFormat="1">
      <c r="K556" s="193"/>
    </row>
    <row r="557" spans="11:11" s="115" customFormat="1">
      <c r="K557" s="193"/>
    </row>
    <row r="558" spans="11:11" s="115" customFormat="1">
      <c r="K558" s="193"/>
    </row>
    <row r="559" spans="11:11" s="115" customFormat="1">
      <c r="K559" s="193"/>
    </row>
    <row r="560" spans="11:11" s="115" customFormat="1">
      <c r="K560" s="193"/>
    </row>
    <row r="561" spans="11:11" s="115" customFormat="1">
      <c r="K561" s="193"/>
    </row>
    <row r="562" spans="11:11" s="115" customFormat="1">
      <c r="K562" s="193"/>
    </row>
    <row r="563" spans="11:11" s="115" customFormat="1">
      <c r="K563" s="193"/>
    </row>
    <row r="564" spans="11:11" s="115" customFormat="1">
      <c r="K564" s="193"/>
    </row>
    <row r="565" spans="11:11" s="115" customFormat="1">
      <c r="K565" s="193"/>
    </row>
    <row r="566" spans="11:11" s="115" customFormat="1">
      <c r="K566" s="193"/>
    </row>
    <row r="567" spans="11:11" s="115" customFormat="1">
      <c r="K567" s="193"/>
    </row>
    <row r="568" spans="11:11" s="115" customFormat="1">
      <c r="K568" s="193"/>
    </row>
    <row r="569" spans="11:11" s="115" customFormat="1">
      <c r="K569" s="193"/>
    </row>
    <row r="570" spans="11:11" s="115" customFormat="1">
      <c r="K570" s="193"/>
    </row>
    <row r="571" spans="11:11" s="115" customFormat="1">
      <c r="K571" s="193"/>
    </row>
    <row r="572" spans="11:11" s="115" customFormat="1">
      <c r="K572" s="193"/>
    </row>
    <row r="573" spans="11:11" s="115" customFormat="1">
      <c r="K573" s="193"/>
    </row>
    <row r="574" spans="11:11" s="115" customFormat="1">
      <c r="K574" s="193"/>
    </row>
    <row r="575" spans="11:11" s="115" customFormat="1">
      <c r="K575" s="193"/>
    </row>
    <row r="576" spans="11:11" s="115" customFormat="1">
      <c r="K576" s="193"/>
    </row>
    <row r="577" spans="11:11" s="115" customFormat="1">
      <c r="K577" s="193"/>
    </row>
    <row r="578" spans="11:11" s="115" customFormat="1">
      <c r="K578" s="193"/>
    </row>
    <row r="579" spans="11:11" s="115" customFormat="1">
      <c r="K579" s="193"/>
    </row>
    <row r="580" spans="11:11" s="115" customFormat="1">
      <c r="K580" s="193"/>
    </row>
    <row r="581" spans="11:11" s="115" customFormat="1">
      <c r="K581" s="193"/>
    </row>
    <row r="582" spans="11:11" s="115" customFormat="1">
      <c r="K582" s="193"/>
    </row>
    <row r="583" spans="11:11" s="115" customFormat="1">
      <c r="K583" s="193"/>
    </row>
    <row r="584" spans="11:11" s="115" customFormat="1">
      <c r="K584" s="193"/>
    </row>
    <row r="585" spans="11:11" s="115" customFormat="1">
      <c r="K585" s="193"/>
    </row>
    <row r="586" spans="11:11" s="115" customFormat="1">
      <c r="K586" s="193"/>
    </row>
    <row r="587" spans="11:11" s="115" customFormat="1">
      <c r="K587" s="193"/>
    </row>
    <row r="588" spans="11:11" s="115" customFormat="1">
      <c r="K588" s="193"/>
    </row>
    <row r="589" spans="11:11" s="115" customFormat="1">
      <c r="K589" s="193"/>
    </row>
    <row r="590" spans="11:11" s="115" customFormat="1">
      <c r="K590" s="193"/>
    </row>
    <row r="591" spans="11:11" s="115" customFormat="1">
      <c r="K591" s="193"/>
    </row>
    <row r="592" spans="11:11" s="115" customFormat="1">
      <c r="K592" s="193"/>
    </row>
    <row r="593" spans="11:11" s="115" customFormat="1">
      <c r="K593" s="193"/>
    </row>
    <row r="594" spans="11:11" s="115" customFormat="1">
      <c r="K594" s="193"/>
    </row>
    <row r="595" spans="11:11" s="115" customFormat="1">
      <c r="K595" s="193"/>
    </row>
    <row r="596" spans="11:11" s="115" customFormat="1">
      <c r="K596" s="193"/>
    </row>
    <row r="597" spans="11:11" s="115" customFormat="1">
      <c r="K597" s="193"/>
    </row>
    <row r="598" spans="11:11" s="115" customFormat="1">
      <c r="K598" s="193"/>
    </row>
    <row r="599" spans="11:11" s="115" customFormat="1">
      <c r="K599" s="193"/>
    </row>
    <row r="600" spans="11:11" s="115" customFormat="1">
      <c r="K600" s="193"/>
    </row>
    <row r="601" spans="11:11" s="115" customFormat="1">
      <c r="K601" s="193"/>
    </row>
    <row r="602" spans="11:11" s="115" customFormat="1">
      <c r="K602" s="193"/>
    </row>
    <row r="603" spans="11:11" s="115" customFormat="1">
      <c r="K603" s="193"/>
    </row>
    <row r="604" spans="11:11" s="115" customFormat="1">
      <c r="K604" s="193"/>
    </row>
  </sheetData>
  <autoFilter ref="A2:AE478" xr:uid="{00000000-0009-0000-0000-000001000000}"/>
  <phoneticPr fontId="1"/>
  <dataValidations count="1">
    <dataValidation type="list" allowBlank="1" showInputMessage="1" showErrorMessage="1" sqref="W397:W478 W3:W395 AC3:AC478 N3:Q478 AA3:AA478 Y3:Y478 U3:U478" xr:uid="{44A7AFF8-85E8-4096-8AAE-890488E433DB}">
      <formula1>"○"</formula1>
    </dataValidation>
  </dataValidations>
  <hyperlinks>
    <hyperlink ref="J145" display="https://doctorsfile.jp/h/29698/" xr:uid="{0B0677E4-010D-4762-8FC2-B1C5AAFE51E3}"/>
    <hyperlink ref="J174" display="https://clinics-app.com/clinic/6268d7bc950c9f6e8e8d0107" xr:uid="{F8785383-EF54-44E2-9F28-D9BFF090990A}"/>
    <hyperlink ref="J431" display="https://www.ononaika-cardiogp.com/" xr:uid="{926081BC-3538-4DF2-A63F-0AED56E3EB77}"/>
    <hyperlink ref="J396" display="www.takahashi-clinic-adachi.com" xr:uid="{771BE4B1-E109-4E5C-A800-163AE67E70E6}"/>
    <hyperlink ref="J194" display="https://mochizuki-medical.jp/_x000a_" xr:uid="{F6CAF645-B324-46DF-BD85-FE47CAF541D1}"/>
  </hyperlinks>
  <pageMargins left="0.23622047244094491" right="0.23622047244094491" top="0.74803149606299213" bottom="0.74803149606299213" header="0.31496062992125984" footer="0.31496062992125984"/>
  <pageSetup paperSize="9" scale="10"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F16A90-0618-4070-B82B-648DCDDEC06D}">
  <sheetPr filterMode="1">
    <pageSetUpPr fitToPage="1"/>
  </sheetPr>
  <dimension ref="A1:AH575"/>
  <sheetViews>
    <sheetView showGridLines="0" view="pageBreakPreview" zoomScale="69" zoomScaleNormal="77" zoomScaleSheetLayoutView="69" workbookViewId="0">
      <pane xSplit="3" ySplit="2" topLeftCell="F18" activePane="bottomRight" state="frozen"/>
      <selection pane="topRight" activeCell="A3" sqref="A3"/>
      <selection pane="bottomLeft" activeCell="A3" sqref="A3"/>
      <selection pane="bottomRight" activeCell="K21" sqref="K21"/>
    </sheetView>
  </sheetViews>
  <sheetFormatPr defaultColWidth="9" defaultRowHeight="18.75"/>
  <cols>
    <col min="1" max="1" width="10.75" style="9" customWidth="1"/>
    <col min="2" max="2" width="15.125" style="9" customWidth="1"/>
    <col min="3" max="3" width="36.125" style="9" customWidth="1"/>
    <col min="4" max="8" width="11.625" style="10" customWidth="1"/>
    <col min="9" max="9" width="30.875" style="10" customWidth="1"/>
    <col min="10" max="10" width="24" style="26" customWidth="1"/>
    <col min="11" max="11" width="62.375" style="10" customWidth="1"/>
    <col min="12" max="12" width="20.625" style="10" customWidth="1"/>
    <col min="13" max="13" width="18.75" style="10" customWidth="1"/>
    <col min="14" max="21" width="11.625" style="10" customWidth="1"/>
    <col min="22" max="22" width="23.375" style="10" customWidth="1"/>
    <col min="23" max="23" width="11.625" style="10" customWidth="1"/>
    <col min="24" max="24" width="26.5" style="10" customWidth="1"/>
    <col min="25" max="25" width="11.625" style="10" customWidth="1"/>
    <col min="26" max="26" width="28.125" style="10" customWidth="1"/>
    <col min="27" max="27" width="11.625" style="10" customWidth="1"/>
    <col min="28" max="28" width="28.625" style="10" customWidth="1"/>
    <col min="29" max="29" width="11.625" style="10" customWidth="1"/>
    <col min="30" max="30" width="24.625" style="10" customWidth="1"/>
    <col min="31" max="34" width="9" style="9" customWidth="1"/>
    <col min="35" max="16384" width="9" style="9"/>
  </cols>
  <sheetData>
    <row r="1" spans="1:33" customFormat="1" ht="21.75" customHeight="1">
      <c r="A1" s="151" t="s">
        <v>56</v>
      </c>
      <c r="K1" s="11"/>
      <c r="R1" s="19"/>
    </row>
    <row r="2" spans="1:33" s="134" customFormat="1" ht="86.1" customHeight="1">
      <c r="A2" s="8" t="s">
        <v>57</v>
      </c>
      <c r="B2" s="8" t="s">
        <v>58</v>
      </c>
      <c r="C2" s="16" t="s">
        <v>59</v>
      </c>
      <c r="D2" s="8" t="s">
        <v>60</v>
      </c>
      <c r="E2" s="8" t="s">
        <v>61</v>
      </c>
      <c r="F2" s="8" t="s">
        <v>62</v>
      </c>
      <c r="G2" s="8" t="s">
        <v>63</v>
      </c>
      <c r="H2" s="8" t="s">
        <v>64</v>
      </c>
      <c r="I2" s="8" t="s">
        <v>65</v>
      </c>
      <c r="J2" s="8" t="s">
        <v>66</v>
      </c>
      <c r="K2" s="8" t="s">
        <v>67</v>
      </c>
      <c r="L2" s="8" t="s">
        <v>68</v>
      </c>
      <c r="M2" s="8" t="s">
        <v>69</v>
      </c>
      <c r="N2" s="8" t="s">
        <v>70</v>
      </c>
      <c r="O2" s="8" t="s">
        <v>71</v>
      </c>
      <c r="P2" s="8" t="s">
        <v>72</v>
      </c>
      <c r="Q2" s="8" t="s">
        <v>73</v>
      </c>
      <c r="R2" s="17" t="s">
        <v>74</v>
      </c>
      <c r="S2" s="8" t="s">
        <v>75</v>
      </c>
      <c r="T2" s="8" t="s">
        <v>76</v>
      </c>
      <c r="U2" s="8" t="s">
        <v>77</v>
      </c>
      <c r="V2" s="8" t="s">
        <v>78</v>
      </c>
      <c r="W2" s="8" t="s">
        <v>79</v>
      </c>
      <c r="X2" s="8" t="s">
        <v>78</v>
      </c>
      <c r="Y2" s="8" t="s">
        <v>80</v>
      </c>
      <c r="Z2" s="8" t="s">
        <v>78</v>
      </c>
      <c r="AA2" s="8" t="s">
        <v>81</v>
      </c>
      <c r="AB2" s="8" t="s">
        <v>78</v>
      </c>
      <c r="AC2" s="8" t="s">
        <v>82</v>
      </c>
      <c r="AD2" s="8" t="s">
        <v>78</v>
      </c>
    </row>
    <row r="3" spans="1:33" s="71" customFormat="1" ht="195" hidden="1" customHeight="1">
      <c r="A3" s="329" t="s">
        <v>9973</v>
      </c>
      <c r="B3" s="329" t="s">
        <v>717</v>
      </c>
      <c r="C3" s="329" t="s">
        <v>9974</v>
      </c>
      <c r="D3" s="329" t="s">
        <v>9975</v>
      </c>
      <c r="E3" s="329" t="s">
        <v>9976</v>
      </c>
      <c r="F3" s="329" t="s">
        <v>9977</v>
      </c>
      <c r="G3" s="329" t="s">
        <v>9978</v>
      </c>
      <c r="H3" s="329" t="s">
        <v>9979</v>
      </c>
      <c r="I3" s="329" t="s">
        <v>9980</v>
      </c>
      <c r="J3" s="329" t="str">
        <f>HYPERLINK("#", "http://www.saishinkai.com/ksp/")</f>
        <v>http://www.saishinkai.com/ksp/</v>
      </c>
      <c r="K3" s="329" t="s">
        <v>9981</v>
      </c>
      <c r="L3" s="329" t="s">
        <v>141</v>
      </c>
      <c r="M3" s="329"/>
      <c r="N3" s="329"/>
      <c r="O3" s="329"/>
      <c r="P3" s="329"/>
      <c r="Q3" s="329"/>
      <c r="R3" s="329" t="s">
        <v>223</v>
      </c>
      <c r="S3" s="329" t="s">
        <v>1294</v>
      </c>
      <c r="T3" s="329"/>
      <c r="U3" s="329"/>
      <c r="V3" s="329"/>
      <c r="W3" s="330"/>
      <c r="X3" s="330"/>
      <c r="Y3" s="330" t="s">
        <v>95</v>
      </c>
      <c r="Z3" s="330" t="s">
        <v>9982</v>
      </c>
      <c r="AA3" s="330"/>
      <c r="AB3" s="330"/>
      <c r="AC3" s="330" t="s">
        <v>95</v>
      </c>
      <c r="AD3" s="330" t="s">
        <v>9983</v>
      </c>
      <c r="AE3" s="73"/>
    </row>
    <row r="4" spans="1:33" s="71" customFormat="1" ht="42.75" hidden="1">
      <c r="A4" s="331" t="s">
        <v>9973</v>
      </c>
      <c r="B4" s="331" t="s">
        <v>9984</v>
      </c>
      <c r="C4" s="331" t="s">
        <v>9985</v>
      </c>
      <c r="D4" s="331" t="s">
        <v>9986</v>
      </c>
      <c r="E4" s="331" t="s">
        <v>9987</v>
      </c>
      <c r="F4" s="331" t="s">
        <v>9988</v>
      </c>
      <c r="G4" s="331" t="s">
        <v>9989</v>
      </c>
      <c r="H4" s="331" t="s">
        <v>9990</v>
      </c>
      <c r="I4" s="331" t="s">
        <v>9991</v>
      </c>
      <c r="J4" s="331" t="s">
        <v>9992</v>
      </c>
      <c r="K4" s="329" t="s">
        <v>9993</v>
      </c>
      <c r="L4" s="331" t="s">
        <v>9994</v>
      </c>
      <c r="M4" s="331" t="s">
        <v>9994</v>
      </c>
      <c r="N4" s="331"/>
      <c r="O4" s="331"/>
      <c r="P4" s="331"/>
      <c r="Q4" s="331"/>
      <c r="R4" s="331" t="s">
        <v>223</v>
      </c>
      <c r="S4" s="331" t="s">
        <v>1294</v>
      </c>
      <c r="T4" s="331"/>
      <c r="U4" s="331"/>
      <c r="V4" s="331"/>
      <c r="W4" s="332"/>
      <c r="X4" s="332"/>
      <c r="Y4" s="332" t="s">
        <v>95</v>
      </c>
      <c r="Z4" s="332" t="s">
        <v>9995</v>
      </c>
      <c r="AA4" s="332" t="s">
        <v>5032</v>
      </c>
      <c r="AB4" s="332" t="s">
        <v>9996</v>
      </c>
      <c r="AC4" s="332" t="s">
        <v>95</v>
      </c>
      <c r="AD4" s="332" t="s">
        <v>9997</v>
      </c>
      <c r="AE4" s="70"/>
    </row>
    <row r="5" spans="1:33" s="71" customFormat="1" ht="135.75" hidden="1" customHeight="1">
      <c r="A5" s="331" t="s">
        <v>9973</v>
      </c>
      <c r="B5" s="329" t="s">
        <v>9984</v>
      </c>
      <c r="C5" s="329" t="s">
        <v>9998</v>
      </c>
      <c r="D5" s="329" t="s">
        <v>9999</v>
      </c>
      <c r="E5" s="329" t="s">
        <v>10000</v>
      </c>
      <c r="F5" s="329" t="s">
        <v>10001</v>
      </c>
      <c r="G5" s="329" t="s">
        <v>10002</v>
      </c>
      <c r="H5" s="329" t="s">
        <v>10003</v>
      </c>
      <c r="I5" s="329" t="s">
        <v>10004</v>
      </c>
      <c r="J5" s="329" t="str">
        <f>HYPERLINK("#", "http://www.marianna-u.ac.jp/hospital/ (日本語)")</f>
        <v>http://www.marianna-u.ac.jp/hospital/ (日本語)</v>
      </c>
      <c r="K5" s="329" t="s">
        <v>10005</v>
      </c>
      <c r="L5" s="329" t="s">
        <v>10006</v>
      </c>
      <c r="M5" s="329"/>
      <c r="N5" s="329" t="s">
        <v>95</v>
      </c>
      <c r="O5" s="329" t="s">
        <v>95</v>
      </c>
      <c r="P5" s="329"/>
      <c r="Q5" s="329"/>
      <c r="R5" s="329" t="s">
        <v>1059</v>
      </c>
      <c r="S5" s="329" t="s">
        <v>2307</v>
      </c>
      <c r="T5" s="329" t="s">
        <v>10007</v>
      </c>
      <c r="U5" s="329" t="s">
        <v>5032</v>
      </c>
      <c r="V5" s="329" t="s">
        <v>10008</v>
      </c>
      <c r="W5" s="330"/>
      <c r="X5" s="330"/>
      <c r="Y5" s="330" t="s">
        <v>95</v>
      </c>
      <c r="Z5" s="330" t="s">
        <v>10009</v>
      </c>
      <c r="AA5" s="330" t="s">
        <v>5032</v>
      </c>
      <c r="AB5" s="330" t="s">
        <v>10010</v>
      </c>
      <c r="AC5" s="330"/>
      <c r="AD5" s="330"/>
      <c r="AE5" s="73"/>
    </row>
    <row r="6" spans="1:33" s="71" customFormat="1" ht="28.5" hidden="1">
      <c r="A6" s="331" t="s">
        <v>9973</v>
      </c>
      <c r="B6" s="331" t="s">
        <v>9984</v>
      </c>
      <c r="C6" s="331" t="s">
        <v>10011</v>
      </c>
      <c r="D6" s="331" t="s">
        <v>10012</v>
      </c>
      <c r="E6" s="331" t="s">
        <v>10013</v>
      </c>
      <c r="F6" s="331" t="s">
        <v>10014</v>
      </c>
      <c r="G6" s="331" t="s">
        <v>10015</v>
      </c>
      <c r="H6" s="331" t="s">
        <v>10016</v>
      </c>
      <c r="I6" s="331" t="s">
        <v>10017</v>
      </c>
      <c r="J6" s="331" t="s">
        <v>10018</v>
      </c>
      <c r="K6" s="329" t="s">
        <v>10019</v>
      </c>
      <c r="L6" s="331"/>
      <c r="M6" s="331"/>
      <c r="N6" s="331"/>
      <c r="O6" s="331"/>
      <c r="P6" s="331"/>
      <c r="Q6" s="331"/>
      <c r="R6" s="331" t="s">
        <v>223</v>
      </c>
      <c r="S6" s="331" t="s">
        <v>2475</v>
      </c>
      <c r="T6" s="331"/>
      <c r="U6" s="331"/>
      <c r="V6" s="331"/>
      <c r="W6" s="332"/>
      <c r="X6" s="332"/>
      <c r="Y6" s="332" t="s">
        <v>95</v>
      </c>
      <c r="Z6" s="332" t="s">
        <v>10020</v>
      </c>
      <c r="AA6" s="332"/>
      <c r="AB6" s="332"/>
      <c r="AC6" s="332"/>
      <c r="AD6" s="332" t="s">
        <v>10021</v>
      </c>
      <c r="AE6" s="70"/>
    </row>
    <row r="7" spans="1:33" s="71" customFormat="1" ht="28.5" hidden="1">
      <c r="A7" s="331" t="s">
        <v>9973</v>
      </c>
      <c r="B7" s="331" t="s">
        <v>10022</v>
      </c>
      <c r="C7" s="331" t="s">
        <v>10023</v>
      </c>
      <c r="D7" s="331" t="s">
        <v>10024</v>
      </c>
      <c r="E7" s="331" t="s">
        <v>10025</v>
      </c>
      <c r="F7" s="331" t="s">
        <v>10026</v>
      </c>
      <c r="G7" s="331" t="s">
        <v>10027</v>
      </c>
      <c r="H7" s="331" t="s">
        <v>10028</v>
      </c>
      <c r="I7" s="331" t="s">
        <v>10029</v>
      </c>
      <c r="J7" s="331" t="s">
        <v>10030</v>
      </c>
      <c r="K7" s="329" t="s">
        <v>10031</v>
      </c>
      <c r="L7" s="329" t="s">
        <v>10032</v>
      </c>
      <c r="M7" s="329" t="s">
        <v>10033</v>
      </c>
      <c r="N7" s="331"/>
      <c r="O7" s="331"/>
      <c r="P7" s="331"/>
      <c r="Q7" s="331"/>
      <c r="R7" s="331" t="s">
        <v>1027</v>
      </c>
      <c r="S7" s="331" t="s">
        <v>473</v>
      </c>
      <c r="T7" s="331"/>
      <c r="U7" s="331"/>
      <c r="V7" s="331"/>
      <c r="W7" s="332"/>
      <c r="X7" s="332"/>
      <c r="Y7" s="332" t="s">
        <v>95</v>
      </c>
      <c r="Z7" s="332" t="s">
        <v>10034</v>
      </c>
      <c r="AA7" s="332"/>
      <c r="AB7" s="332"/>
      <c r="AC7" s="332"/>
      <c r="AD7" s="332"/>
      <c r="AE7" s="70"/>
      <c r="AF7" s="35"/>
      <c r="AG7" s="35"/>
    </row>
    <row r="8" spans="1:33" s="71" customFormat="1" ht="375" hidden="1" customHeight="1">
      <c r="A8" s="331" t="s">
        <v>9973</v>
      </c>
      <c r="B8" s="331" t="s">
        <v>10022</v>
      </c>
      <c r="C8" s="331" t="s">
        <v>10035</v>
      </c>
      <c r="D8" s="329" t="s">
        <v>10036</v>
      </c>
      <c r="E8" s="329" t="s">
        <v>10037</v>
      </c>
      <c r="F8" s="329" t="s">
        <v>10038</v>
      </c>
      <c r="G8" s="330" t="s">
        <v>10039</v>
      </c>
      <c r="H8" s="330" t="s">
        <v>10040</v>
      </c>
      <c r="I8" s="330" t="s">
        <v>10041</v>
      </c>
      <c r="J8" s="187" t="s">
        <v>10042</v>
      </c>
      <c r="K8" s="330" t="s">
        <v>10043</v>
      </c>
      <c r="L8" s="329" t="s">
        <v>422</v>
      </c>
      <c r="M8" s="329"/>
      <c r="N8" s="331"/>
      <c r="O8" s="331" t="s">
        <v>95</v>
      </c>
      <c r="P8" s="331" t="s">
        <v>3</v>
      </c>
      <c r="Q8" s="331"/>
      <c r="R8" s="331" t="s">
        <v>1059</v>
      </c>
      <c r="S8" s="331" t="s">
        <v>2307</v>
      </c>
      <c r="T8" s="329" t="s">
        <v>1044</v>
      </c>
      <c r="U8" s="331"/>
      <c r="V8" s="331"/>
      <c r="W8" s="332"/>
      <c r="X8" s="332"/>
      <c r="Y8" s="332" t="s">
        <v>95</v>
      </c>
      <c r="Z8" s="330" t="s">
        <v>10044</v>
      </c>
      <c r="AA8" s="332" t="s">
        <v>3</v>
      </c>
      <c r="AB8" s="330" t="s">
        <v>10045</v>
      </c>
      <c r="AC8" s="332" t="s">
        <v>3</v>
      </c>
      <c r="AD8" s="330" t="s">
        <v>10046</v>
      </c>
      <c r="AE8" s="70"/>
    </row>
    <row r="9" spans="1:33" s="71" customFormat="1" ht="57" hidden="1">
      <c r="A9" s="331" t="s">
        <v>9973</v>
      </c>
      <c r="B9" s="331" t="s">
        <v>10022</v>
      </c>
      <c r="C9" s="331" t="s">
        <v>10047</v>
      </c>
      <c r="D9" s="331" t="s">
        <v>10048</v>
      </c>
      <c r="E9" s="331" t="s">
        <v>10049</v>
      </c>
      <c r="F9" s="331" t="s">
        <v>10050</v>
      </c>
      <c r="G9" s="331" t="s">
        <v>10051</v>
      </c>
      <c r="H9" s="331" t="s">
        <v>10052</v>
      </c>
      <c r="I9" s="331" t="s">
        <v>10053</v>
      </c>
      <c r="J9" s="331" t="s">
        <v>10054</v>
      </c>
      <c r="K9" s="329" t="s">
        <v>10055</v>
      </c>
      <c r="L9" s="331"/>
      <c r="M9" s="331"/>
      <c r="N9" s="331"/>
      <c r="O9" s="331"/>
      <c r="P9" s="331"/>
      <c r="Q9" s="331"/>
      <c r="R9" s="331" t="s">
        <v>223</v>
      </c>
      <c r="S9" s="331" t="s">
        <v>1294</v>
      </c>
      <c r="T9" s="331"/>
      <c r="U9" s="331"/>
      <c r="V9" s="331"/>
      <c r="W9" s="332"/>
      <c r="X9" s="332"/>
      <c r="Y9" s="332" t="s">
        <v>95</v>
      </c>
      <c r="Z9" s="330" t="s">
        <v>10056</v>
      </c>
      <c r="AA9" s="332" t="s">
        <v>3</v>
      </c>
      <c r="AB9" s="330" t="s">
        <v>10057</v>
      </c>
      <c r="AC9" s="332" t="s">
        <v>3</v>
      </c>
      <c r="AD9" s="330" t="s">
        <v>10058</v>
      </c>
      <c r="AE9" s="70"/>
    </row>
    <row r="10" spans="1:33" s="71" customFormat="1" ht="183.75" hidden="1" customHeight="1">
      <c r="A10" s="331" t="s">
        <v>9973</v>
      </c>
      <c r="B10" s="331" t="s">
        <v>809</v>
      </c>
      <c r="C10" s="331" t="s">
        <v>10059</v>
      </c>
      <c r="D10" s="331" t="s">
        <v>10060</v>
      </c>
      <c r="E10" s="331" t="s">
        <v>10061</v>
      </c>
      <c r="F10" s="331" t="s">
        <v>10062</v>
      </c>
      <c r="G10" s="331" t="s">
        <v>10063</v>
      </c>
      <c r="H10" s="331" t="s">
        <v>10064</v>
      </c>
      <c r="I10" s="331" t="s">
        <v>10065</v>
      </c>
      <c r="J10" s="331" t="s">
        <v>10066</v>
      </c>
      <c r="K10" s="329" t="s">
        <v>10067</v>
      </c>
      <c r="L10" s="329" t="s">
        <v>10068</v>
      </c>
      <c r="M10" s="331" t="s">
        <v>3667</v>
      </c>
      <c r="N10" s="331" t="s">
        <v>95</v>
      </c>
      <c r="O10" s="331"/>
      <c r="P10" s="331"/>
      <c r="Q10" s="331"/>
      <c r="R10" s="331" t="s">
        <v>1059</v>
      </c>
      <c r="S10" s="331" t="s">
        <v>2307</v>
      </c>
      <c r="T10" s="331" t="s">
        <v>1044</v>
      </c>
      <c r="U10" s="331" t="s">
        <v>5032</v>
      </c>
      <c r="V10" s="329" t="s">
        <v>10069</v>
      </c>
      <c r="W10" s="332"/>
      <c r="X10" s="332"/>
      <c r="Y10" s="332" t="s">
        <v>95</v>
      </c>
      <c r="Z10" s="332" t="s">
        <v>10070</v>
      </c>
      <c r="AA10" s="332" t="s">
        <v>95</v>
      </c>
      <c r="AB10" s="330" t="s">
        <v>10071</v>
      </c>
      <c r="AC10" s="332"/>
      <c r="AD10" s="332"/>
      <c r="AE10" s="70"/>
    </row>
    <row r="11" spans="1:33" s="71" customFormat="1" ht="262.5" hidden="1" customHeight="1">
      <c r="A11" s="329" t="s">
        <v>9973</v>
      </c>
      <c r="B11" s="329" t="s">
        <v>809</v>
      </c>
      <c r="C11" s="329" t="s">
        <v>10072</v>
      </c>
      <c r="D11" s="329" t="s">
        <v>10073</v>
      </c>
      <c r="E11" s="329" t="s">
        <v>10074</v>
      </c>
      <c r="F11" s="329" t="s">
        <v>10075</v>
      </c>
      <c r="G11" s="329" t="s">
        <v>10076</v>
      </c>
      <c r="H11" s="330" t="s">
        <v>10077</v>
      </c>
      <c r="I11" s="330" t="s">
        <v>10078</v>
      </c>
      <c r="J11" s="330" t="s">
        <v>10079</v>
      </c>
      <c r="K11" s="330" t="s">
        <v>10080</v>
      </c>
      <c r="L11" s="330" t="s">
        <v>10081</v>
      </c>
      <c r="M11" s="329"/>
      <c r="N11" s="329" t="s">
        <v>95</v>
      </c>
      <c r="O11" s="329" t="s">
        <v>10082</v>
      </c>
      <c r="P11" s="329" t="s">
        <v>3</v>
      </c>
      <c r="Q11" s="329"/>
      <c r="R11" s="329" t="s">
        <v>1059</v>
      </c>
      <c r="S11" s="329" t="s">
        <v>2307</v>
      </c>
      <c r="T11" s="329" t="s">
        <v>1044</v>
      </c>
      <c r="U11" s="329" t="s">
        <v>5032</v>
      </c>
      <c r="V11" s="329" t="s">
        <v>10083</v>
      </c>
      <c r="W11" s="330" t="s">
        <v>3</v>
      </c>
      <c r="X11" s="330" t="s">
        <v>10083</v>
      </c>
      <c r="Y11" s="330" t="s">
        <v>3</v>
      </c>
      <c r="Z11" s="330" t="s">
        <v>10084</v>
      </c>
      <c r="AA11" s="330" t="s">
        <v>3</v>
      </c>
      <c r="AB11" s="330" t="s">
        <v>10085</v>
      </c>
      <c r="AC11" s="330" t="s">
        <v>3</v>
      </c>
      <c r="AD11" s="330" t="s">
        <v>10086</v>
      </c>
      <c r="AE11" s="73"/>
    </row>
    <row r="12" spans="1:33" s="71" customFormat="1" ht="111" hidden="1" customHeight="1">
      <c r="A12" s="331" t="s">
        <v>9973</v>
      </c>
      <c r="B12" s="331" t="s">
        <v>809</v>
      </c>
      <c r="C12" s="331" t="s">
        <v>10087</v>
      </c>
      <c r="D12" s="331" t="s">
        <v>10088</v>
      </c>
      <c r="E12" s="331" t="s">
        <v>10089</v>
      </c>
      <c r="F12" s="331" t="s">
        <v>10090</v>
      </c>
      <c r="G12" s="331" t="s">
        <v>10091</v>
      </c>
      <c r="H12" s="331" t="s">
        <v>10092</v>
      </c>
      <c r="I12" s="329" t="s">
        <v>10093</v>
      </c>
      <c r="J12" s="331" t="s">
        <v>10094</v>
      </c>
      <c r="K12" s="329" t="s">
        <v>10095</v>
      </c>
      <c r="L12" s="331"/>
      <c r="M12" s="331"/>
      <c r="N12" s="331"/>
      <c r="O12" s="331"/>
      <c r="P12" s="331"/>
      <c r="Q12" s="331"/>
      <c r="R12" s="331" t="s">
        <v>223</v>
      </c>
      <c r="S12" s="331" t="s">
        <v>2475</v>
      </c>
      <c r="T12" s="331"/>
      <c r="U12" s="331"/>
      <c r="V12" s="331"/>
      <c r="W12" s="331"/>
      <c r="X12" s="331"/>
      <c r="Y12" s="331" t="s">
        <v>95</v>
      </c>
      <c r="Z12" s="329" t="s">
        <v>10096</v>
      </c>
      <c r="AA12" s="331"/>
      <c r="AB12" s="331"/>
      <c r="AC12" s="331"/>
      <c r="AD12" s="331"/>
      <c r="AE12" s="70"/>
    </row>
    <row r="13" spans="1:33" s="101" customFormat="1" ht="28.5" hidden="1">
      <c r="A13" s="331" t="s">
        <v>9973</v>
      </c>
      <c r="B13" s="331" t="s">
        <v>809</v>
      </c>
      <c r="C13" s="331" t="s">
        <v>10097</v>
      </c>
      <c r="D13" s="331" t="s">
        <v>10098</v>
      </c>
      <c r="E13" s="331" t="s">
        <v>10099</v>
      </c>
      <c r="F13" s="331" t="s">
        <v>10100</v>
      </c>
      <c r="G13" s="331" t="s">
        <v>10101</v>
      </c>
      <c r="H13" s="331" t="s">
        <v>10102</v>
      </c>
      <c r="I13" s="331" t="s">
        <v>10103</v>
      </c>
      <c r="J13" s="331" t="str">
        <f>HYPERLINK("#", "http://www.kdu.ac.jp/hospital/")</f>
        <v>http://www.kdu.ac.jp/hospital/</v>
      </c>
      <c r="K13" s="329" t="s">
        <v>10104</v>
      </c>
      <c r="L13" s="331" t="s">
        <v>10105</v>
      </c>
      <c r="M13" s="331"/>
      <c r="N13" s="331"/>
      <c r="O13" s="331"/>
      <c r="P13" s="331"/>
      <c r="Q13" s="331"/>
      <c r="R13" s="331" t="s">
        <v>223</v>
      </c>
      <c r="S13" s="331" t="s">
        <v>98</v>
      </c>
      <c r="T13" s="331"/>
      <c r="U13" s="331"/>
      <c r="V13" s="331"/>
      <c r="W13" s="331"/>
      <c r="X13" s="331"/>
      <c r="Y13" s="331" t="s">
        <v>9</v>
      </c>
      <c r="Z13" s="331" t="s">
        <v>10106</v>
      </c>
      <c r="AA13" s="331"/>
      <c r="AB13" s="331"/>
      <c r="AC13" s="331" t="s">
        <v>95</v>
      </c>
      <c r="AD13" s="331" t="s">
        <v>10107</v>
      </c>
      <c r="AE13" s="100"/>
    </row>
    <row r="14" spans="1:33" s="71" customFormat="1" ht="176.45" hidden="1" customHeight="1">
      <c r="A14" s="329" t="s">
        <v>9973</v>
      </c>
      <c r="B14" s="329" t="s">
        <v>855</v>
      </c>
      <c r="C14" s="329" t="s">
        <v>10108</v>
      </c>
      <c r="D14" s="329" t="s">
        <v>10109</v>
      </c>
      <c r="E14" s="329" t="s">
        <v>10110</v>
      </c>
      <c r="F14" s="329" t="s">
        <v>10111</v>
      </c>
      <c r="G14" s="329" t="s">
        <v>10112</v>
      </c>
      <c r="H14" s="329" t="s">
        <v>10113</v>
      </c>
      <c r="I14" s="329" t="s">
        <v>10114</v>
      </c>
      <c r="J14" s="329" t="s">
        <v>10115</v>
      </c>
      <c r="K14" s="330" t="s">
        <v>10116</v>
      </c>
      <c r="L14" s="329" t="s">
        <v>10117</v>
      </c>
      <c r="M14" s="329"/>
      <c r="N14" s="329" t="s">
        <v>95</v>
      </c>
      <c r="O14" s="329" t="s">
        <v>95</v>
      </c>
      <c r="P14" s="329"/>
      <c r="Q14" s="329"/>
      <c r="R14" s="329" t="s">
        <v>1059</v>
      </c>
      <c r="S14" s="329" t="s">
        <v>2307</v>
      </c>
      <c r="T14" s="329" t="s">
        <v>1044</v>
      </c>
      <c r="U14" s="329"/>
      <c r="V14" s="329"/>
      <c r="W14" s="329"/>
      <c r="X14" s="329"/>
      <c r="Y14" s="329" t="s">
        <v>95</v>
      </c>
      <c r="Z14" s="329" t="s">
        <v>10118</v>
      </c>
      <c r="AA14" s="329"/>
      <c r="AB14" s="329"/>
      <c r="AC14" s="329" t="s">
        <v>5032</v>
      </c>
      <c r="AD14" s="329" t="s">
        <v>10119</v>
      </c>
      <c r="AE14" s="73"/>
    </row>
    <row r="15" spans="1:33" s="184" customFormat="1" ht="186" hidden="1" customHeight="1">
      <c r="A15" s="331" t="s">
        <v>9973</v>
      </c>
      <c r="B15" s="331" t="s">
        <v>855</v>
      </c>
      <c r="C15" s="329" t="s">
        <v>10120</v>
      </c>
      <c r="D15" s="329" t="s">
        <v>10121</v>
      </c>
      <c r="E15" s="329" t="s">
        <v>10122</v>
      </c>
      <c r="F15" s="329" t="s">
        <v>10123</v>
      </c>
      <c r="G15" s="329" t="s">
        <v>10124</v>
      </c>
      <c r="H15" s="329" t="s">
        <v>10125</v>
      </c>
      <c r="I15" s="329" t="s">
        <v>10126</v>
      </c>
      <c r="J15" s="329" t="str">
        <f>HYPERLINK("#", "https://fujisawatokushukai.jp/（日本語）
https://fujisawatokushukai.jp/en/（英語）
https://fujisawatokushukai.jp/cn/（中国語）")</f>
        <v>https://fujisawatokushukai.jp/（日本語）
https://fujisawatokushukai.jp/en/（英語）
https://fujisawatokushukai.jp/cn/（中国語）</v>
      </c>
      <c r="K15" s="329" t="s">
        <v>10127</v>
      </c>
      <c r="L15" s="329" t="s">
        <v>10128</v>
      </c>
      <c r="M15" s="329"/>
      <c r="N15" s="329" t="s">
        <v>95</v>
      </c>
      <c r="O15" s="329"/>
      <c r="P15" s="329" t="s">
        <v>95</v>
      </c>
      <c r="Q15" s="329"/>
      <c r="R15" s="329" t="s">
        <v>1059</v>
      </c>
      <c r="S15" s="329" t="s">
        <v>2307</v>
      </c>
      <c r="T15" s="329" t="s">
        <v>1092</v>
      </c>
      <c r="U15" s="329" t="s">
        <v>5032</v>
      </c>
      <c r="V15" s="330" t="s">
        <v>10129</v>
      </c>
      <c r="W15" s="330" t="s">
        <v>5032</v>
      </c>
      <c r="X15" s="330" t="s">
        <v>10130</v>
      </c>
      <c r="Y15" s="330" t="s">
        <v>5032</v>
      </c>
      <c r="Z15" s="330" t="s">
        <v>10131</v>
      </c>
      <c r="AA15" s="330" t="s">
        <v>3</v>
      </c>
      <c r="AB15" s="330" t="s">
        <v>10132</v>
      </c>
      <c r="AC15" s="330" t="s">
        <v>3</v>
      </c>
      <c r="AD15" s="330" t="s">
        <v>10133</v>
      </c>
      <c r="AE15" s="183"/>
    </row>
    <row r="16" spans="1:33" s="71" customFormat="1" ht="28.5" hidden="1">
      <c r="A16" s="331" t="s">
        <v>9973</v>
      </c>
      <c r="B16" s="331" t="s">
        <v>896</v>
      </c>
      <c r="C16" s="331" t="s">
        <v>10134</v>
      </c>
      <c r="D16" s="331" t="s">
        <v>10135</v>
      </c>
      <c r="E16" s="331" t="s">
        <v>10136</v>
      </c>
      <c r="F16" s="331" t="s">
        <v>10137</v>
      </c>
      <c r="G16" s="331" t="s">
        <v>10138</v>
      </c>
      <c r="H16" s="331" t="s">
        <v>10139</v>
      </c>
      <c r="I16" s="331" t="s">
        <v>10140</v>
      </c>
      <c r="J16" s="331" t="s">
        <v>10141</v>
      </c>
      <c r="K16" s="329" t="s">
        <v>10142</v>
      </c>
      <c r="L16" s="331"/>
      <c r="M16" s="331" t="s">
        <v>10143</v>
      </c>
      <c r="N16" s="331"/>
      <c r="O16" s="331"/>
      <c r="P16" s="331"/>
      <c r="Q16" s="331"/>
      <c r="R16" s="331" t="s">
        <v>223</v>
      </c>
      <c r="S16" s="331" t="s">
        <v>1294</v>
      </c>
      <c r="T16" s="331"/>
      <c r="U16" s="331"/>
      <c r="V16" s="331"/>
      <c r="W16" s="331"/>
      <c r="X16" s="331"/>
      <c r="Y16" s="331" t="s">
        <v>95</v>
      </c>
      <c r="Z16" s="331" t="s">
        <v>10144</v>
      </c>
      <c r="AA16" s="331"/>
      <c r="AB16" s="331"/>
      <c r="AC16" s="331" t="s">
        <v>95</v>
      </c>
      <c r="AD16" s="331" t="s">
        <v>10145</v>
      </c>
      <c r="AE16" s="70"/>
    </row>
    <row r="17" spans="1:33" s="71" customFormat="1" ht="28.5">
      <c r="A17" s="331" t="s">
        <v>9973</v>
      </c>
      <c r="B17" s="331" t="s">
        <v>931</v>
      </c>
      <c r="C17" s="331" t="s">
        <v>10146</v>
      </c>
      <c r="D17" s="331" t="s">
        <v>10147</v>
      </c>
      <c r="E17" s="331" t="s">
        <v>10148</v>
      </c>
      <c r="F17" s="331" t="s">
        <v>10149</v>
      </c>
      <c r="G17" s="331" t="s">
        <v>10150</v>
      </c>
      <c r="H17" s="331" t="s">
        <v>10151</v>
      </c>
      <c r="I17" s="331" t="s">
        <v>10152</v>
      </c>
      <c r="J17" s="331" t="s">
        <v>10153</v>
      </c>
      <c r="K17" s="329" t="s">
        <v>10154</v>
      </c>
      <c r="L17" s="331"/>
      <c r="M17" s="331" t="s">
        <v>10155</v>
      </c>
      <c r="N17" s="331"/>
      <c r="O17" s="331"/>
      <c r="P17" s="331"/>
      <c r="Q17" s="331"/>
      <c r="R17" s="331" t="s">
        <v>238</v>
      </c>
      <c r="S17" s="331" t="s">
        <v>2475</v>
      </c>
      <c r="T17" s="331"/>
      <c r="U17" s="331"/>
      <c r="V17" s="331"/>
      <c r="W17" s="331"/>
      <c r="X17" s="331"/>
      <c r="Y17" s="331" t="s">
        <v>95</v>
      </c>
      <c r="Z17" s="331" t="s">
        <v>10156</v>
      </c>
      <c r="AA17" s="331"/>
      <c r="AB17" s="331"/>
      <c r="AC17" s="331"/>
      <c r="AD17" s="331"/>
      <c r="AE17" s="70"/>
      <c r="AF17" s="35"/>
      <c r="AG17" s="35"/>
    </row>
    <row r="18" spans="1:33" s="71" customFormat="1" ht="159" customHeight="1">
      <c r="A18" s="331" t="s">
        <v>9973</v>
      </c>
      <c r="B18" s="331" t="s">
        <v>931</v>
      </c>
      <c r="C18" s="329" t="s">
        <v>10157</v>
      </c>
      <c r="D18" s="329" t="s">
        <v>10158</v>
      </c>
      <c r="E18" s="329" t="s">
        <v>10159</v>
      </c>
      <c r="F18" s="329" t="s">
        <v>10160</v>
      </c>
      <c r="G18" s="329" t="s">
        <v>10161</v>
      </c>
      <c r="H18" s="329" t="s">
        <v>10162</v>
      </c>
      <c r="I18" s="329" t="s">
        <v>10163</v>
      </c>
      <c r="J18" s="329" t="s">
        <v>10164</v>
      </c>
      <c r="K18" s="329" t="s">
        <v>10165</v>
      </c>
      <c r="L18" s="329"/>
      <c r="M18" s="329"/>
      <c r="N18" s="329"/>
      <c r="O18" s="329"/>
      <c r="P18" s="329"/>
      <c r="Q18" s="329"/>
      <c r="R18" s="329" t="s">
        <v>223</v>
      </c>
      <c r="S18" s="329" t="s">
        <v>1294</v>
      </c>
      <c r="T18" s="329"/>
      <c r="U18" s="329"/>
      <c r="V18" s="329" t="s">
        <v>10166</v>
      </c>
      <c r="W18" s="329" t="s">
        <v>3</v>
      </c>
      <c r="X18" s="329" t="s">
        <v>10167</v>
      </c>
      <c r="Y18" s="329" t="s">
        <v>3</v>
      </c>
      <c r="Z18" s="329" t="s">
        <v>10168</v>
      </c>
      <c r="AA18" s="329" t="s">
        <v>5032</v>
      </c>
      <c r="AB18" s="329" t="s">
        <v>10169</v>
      </c>
      <c r="AC18" s="329"/>
      <c r="AD18" s="329"/>
      <c r="AE18" s="73"/>
    </row>
    <row r="19" spans="1:33" s="71" customFormat="1" ht="98.25" customHeight="1">
      <c r="A19" s="331" t="s">
        <v>9973</v>
      </c>
      <c r="B19" s="331" t="s">
        <v>931</v>
      </c>
      <c r="C19" s="331" t="s">
        <v>10170</v>
      </c>
      <c r="D19" s="331" t="s">
        <v>10171</v>
      </c>
      <c r="E19" s="331" t="s">
        <v>10172</v>
      </c>
      <c r="F19" s="331" t="s">
        <v>10173</v>
      </c>
      <c r="G19" s="331" t="s">
        <v>10174</v>
      </c>
      <c r="H19" s="331" t="s">
        <v>10175</v>
      </c>
      <c r="I19" s="331" t="s">
        <v>10176</v>
      </c>
      <c r="J19" s="331" t="s">
        <v>10177</v>
      </c>
      <c r="K19" s="329" t="s">
        <v>10178</v>
      </c>
      <c r="L19" s="329" t="s">
        <v>112</v>
      </c>
      <c r="M19" s="331"/>
      <c r="N19" s="331" t="s">
        <v>95</v>
      </c>
      <c r="O19" s="331"/>
      <c r="P19" s="331"/>
      <c r="Q19" s="331"/>
      <c r="R19" s="331" t="s">
        <v>1059</v>
      </c>
      <c r="S19" s="331" t="s">
        <v>2307</v>
      </c>
      <c r="T19" s="331" t="s">
        <v>1092</v>
      </c>
      <c r="U19" s="331"/>
      <c r="V19" s="331"/>
      <c r="W19" s="331"/>
      <c r="X19" s="331"/>
      <c r="Y19" s="331" t="s">
        <v>95</v>
      </c>
      <c r="Z19" s="329" t="s">
        <v>10179</v>
      </c>
      <c r="AA19" s="331"/>
      <c r="AB19" s="331"/>
      <c r="AC19" s="331"/>
      <c r="AD19" s="331"/>
      <c r="AE19" s="70"/>
    </row>
    <row r="20" spans="1:33" s="71" customFormat="1" ht="28.5">
      <c r="A20" s="331" t="s">
        <v>9973</v>
      </c>
      <c r="B20" s="331" t="s">
        <v>931</v>
      </c>
      <c r="C20" s="332" t="s">
        <v>10180</v>
      </c>
      <c r="D20" s="332" t="s">
        <v>10181</v>
      </c>
      <c r="E20" s="332" t="s">
        <v>10182</v>
      </c>
      <c r="F20" s="332" t="s">
        <v>10183</v>
      </c>
      <c r="G20" s="332" t="s">
        <v>10184</v>
      </c>
      <c r="H20" s="332" t="s">
        <v>10185</v>
      </c>
      <c r="I20" s="332" t="s">
        <v>10186</v>
      </c>
      <c r="J20" s="332" t="s">
        <v>10187</v>
      </c>
      <c r="K20" s="330" t="s">
        <v>10188</v>
      </c>
      <c r="L20" s="332"/>
      <c r="M20" s="332"/>
      <c r="N20" s="332"/>
      <c r="O20" s="332"/>
      <c r="P20" s="332"/>
      <c r="Q20" s="332"/>
      <c r="R20" s="332" t="s">
        <v>223</v>
      </c>
      <c r="S20" s="332" t="s">
        <v>1294</v>
      </c>
      <c r="T20" s="332"/>
      <c r="U20" s="332"/>
      <c r="V20" s="332"/>
      <c r="W20" s="332"/>
      <c r="X20" s="332"/>
      <c r="Y20" s="332" t="s">
        <v>95</v>
      </c>
      <c r="Z20" s="332" t="s">
        <v>10189</v>
      </c>
      <c r="AA20" s="332" t="s">
        <v>3</v>
      </c>
      <c r="AB20" s="332" t="s">
        <v>10190</v>
      </c>
      <c r="AC20" s="332"/>
      <c r="AD20" s="332"/>
      <c r="AE20" s="70"/>
    </row>
    <row r="21" spans="1:33" s="71" customFormat="1" ht="240" customHeight="1">
      <c r="A21" s="329" t="s">
        <v>9973</v>
      </c>
      <c r="B21" s="329" t="s">
        <v>959</v>
      </c>
      <c r="C21" s="330" t="s">
        <v>10191</v>
      </c>
      <c r="D21" s="330" t="s">
        <v>10192</v>
      </c>
      <c r="E21" s="330" t="s">
        <v>10193</v>
      </c>
      <c r="F21" s="330" t="s">
        <v>10194</v>
      </c>
      <c r="G21" s="330" t="s">
        <v>10195</v>
      </c>
      <c r="H21" s="330" t="s">
        <v>10196</v>
      </c>
      <c r="I21" s="330" t="s">
        <v>10197</v>
      </c>
      <c r="J21" s="330" t="s">
        <v>10198</v>
      </c>
      <c r="K21" s="330" t="s">
        <v>10199</v>
      </c>
      <c r="L21" s="330" t="s">
        <v>3114</v>
      </c>
      <c r="M21" s="330"/>
      <c r="N21" s="330"/>
      <c r="O21" s="330" t="s">
        <v>95</v>
      </c>
      <c r="P21" s="330"/>
      <c r="Q21" s="330"/>
      <c r="R21" s="330" t="s">
        <v>1059</v>
      </c>
      <c r="S21" s="330" t="s">
        <v>98</v>
      </c>
      <c r="T21" s="330" t="s">
        <v>1092</v>
      </c>
      <c r="U21" s="330"/>
      <c r="V21" s="330" t="s">
        <v>10197</v>
      </c>
      <c r="W21" s="330"/>
      <c r="X21" s="330"/>
      <c r="Y21" s="330" t="s">
        <v>95</v>
      </c>
      <c r="Z21" s="330" t="s">
        <v>10200</v>
      </c>
      <c r="AA21" s="330"/>
      <c r="AB21" s="330"/>
      <c r="AC21" s="330" t="s">
        <v>95</v>
      </c>
      <c r="AD21" s="330" t="s">
        <v>10201</v>
      </c>
      <c r="AE21" s="73"/>
    </row>
    <row r="22" spans="1:33" s="71" customFormat="1" ht="171" hidden="1">
      <c r="A22" s="331" t="s">
        <v>9973</v>
      </c>
      <c r="B22" s="331" t="s">
        <v>984</v>
      </c>
      <c r="C22" s="332" t="s">
        <v>10202</v>
      </c>
      <c r="D22" s="332" t="s">
        <v>10203</v>
      </c>
      <c r="E22" s="332" t="s">
        <v>10204</v>
      </c>
      <c r="F22" s="332" t="s">
        <v>10205</v>
      </c>
      <c r="G22" s="332" t="s">
        <v>10206</v>
      </c>
      <c r="H22" s="332" t="s">
        <v>10207</v>
      </c>
      <c r="I22" s="332" t="s">
        <v>10208</v>
      </c>
      <c r="J22" s="332" t="s">
        <v>10209</v>
      </c>
      <c r="K22" s="330" t="s">
        <v>10210</v>
      </c>
      <c r="L22" s="330" t="s">
        <v>10211</v>
      </c>
      <c r="M22" s="332"/>
      <c r="N22" s="332"/>
      <c r="O22" s="332" t="s">
        <v>95</v>
      </c>
      <c r="P22" s="332"/>
      <c r="Q22" s="332"/>
      <c r="R22" s="332" t="s">
        <v>1059</v>
      </c>
      <c r="S22" s="332" t="s">
        <v>2307</v>
      </c>
      <c r="T22" s="332" t="s">
        <v>10212</v>
      </c>
      <c r="U22" s="332"/>
      <c r="V22" s="332"/>
      <c r="W22" s="332"/>
      <c r="X22" s="332"/>
      <c r="Y22" s="332" t="s">
        <v>95</v>
      </c>
      <c r="Z22" s="330" t="s">
        <v>10070</v>
      </c>
      <c r="AA22" s="332" t="s">
        <v>95</v>
      </c>
      <c r="AB22" s="330" t="s">
        <v>10213</v>
      </c>
      <c r="AC22" s="332" t="s">
        <v>95</v>
      </c>
      <c r="AD22" s="330" t="s">
        <v>10214</v>
      </c>
      <c r="AE22" s="70"/>
    </row>
    <row r="23" spans="1:33" s="71" customFormat="1" ht="57" hidden="1">
      <c r="A23" s="331" t="s">
        <v>9973</v>
      </c>
      <c r="B23" s="331" t="s">
        <v>984</v>
      </c>
      <c r="C23" s="332" t="s">
        <v>10215</v>
      </c>
      <c r="D23" s="332" t="s">
        <v>10216</v>
      </c>
      <c r="E23" s="332" t="s">
        <v>10217</v>
      </c>
      <c r="F23" s="332" t="s">
        <v>10218</v>
      </c>
      <c r="G23" s="332" t="s">
        <v>10219</v>
      </c>
      <c r="H23" s="332" t="s">
        <v>10220</v>
      </c>
      <c r="I23" s="332" t="s">
        <v>10221</v>
      </c>
      <c r="J23" s="332" t="s">
        <v>10222</v>
      </c>
      <c r="K23" s="330" t="s">
        <v>10223</v>
      </c>
      <c r="L23" s="330" t="s">
        <v>10224</v>
      </c>
      <c r="M23" s="330" t="s">
        <v>10225</v>
      </c>
      <c r="N23" s="332"/>
      <c r="O23" s="332"/>
      <c r="P23" s="332"/>
      <c r="Q23" s="332"/>
      <c r="R23" s="332" t="s">
        <v>238</v>
      </c>
      <c r="S23" s="332" t="s">
        <v>2475</v>
      </c>
      <c r="T23" s="332"/>
      <c r="U23" s="332"/>
      <c r="V23" s="332"/>
      <c r="W23" s="332"/>
      <c r="X23" s="332"/>
      <c r="Y23" s="332" t="s">
        <v>96</v>
      </c>
      <c r="Z23" s="332" t="s">
        <v>10226</v>
      </c>
      <c r="AA23" s="332"/>
      <c r="AB23" s="332"/>
      <c r="AC23" s="332"/>
      <c r="AD23" s="332"/>
      <c r="AE23" s="70"/>
      <c r="AF23" s="35"/>
      <c r="AG23" s="35"/>
    </row>
    <row r="24" spans="1:33" s="71" customFormat="1" ht="28.5" hidden="1">
      <c r="A24" s="331" t="s">
        <v>9973</v>
      </c>
      <c r="B24" s="331" t="s">
        <v>1001</v>
      </c>
      <c r="C24" s="332" t="s">
        <v>10227</v>
      </c>
      <c r="D24" s="332" t="s">
        <v>10228</v>
      </c>
      <c r="E24" s="332" t="s">
        <v>10229</v>
      </c>
      <c r="F24" s="332" t="s">
        <v>10230</v>
      </c>
      <c r="G24" s="332" t="s">
        <v>10231</v>
      </c>
      <c r="H24" s="332" t="s">
        <v>10232</v>
      </c>
      <c r="I24" s="332" t="s">
        <v>10233</v>
      </c>
      <c r="J24" s="332" t="s">
        <v>10234</v>
      </c>
      <c r="K24" s="330" t="s">
        <v>10235</v>
      </c>
      <c r="L24" s="330" t="s">
        <v>3440</v>
      </c>
      <c r="M24" s="330" t="s">
        <v>10236</v>
      </c>
      <c r="N24" s="332"/>
      <c r="O24" s="332"/>
      <c r="P24" s="332"/>
      <c r="Q24" s="332"/>
      <c r="R24" s="332" t="s">
        <v>238</v>
      </c>
      <c r="S24" s="332" t="s">
        <v>5695</v>
      </c>
      <c r="T24" s="332"/>
      <c r="U24" s="332"/>
      <c r="V24" s="332"/>
      <c r="W24" s="332"/>
      <c r="X24" s="332"/>
      <c r="Y24" s="332" t="s">
        <v>10237</v>
      </c>
      <c r="Z24" s="332" t="s">
        <v>10238</v>
      </c>
      <c r="AA24" s="332"/>
      <c r="AB24" s="332"/>
      <c r="AC24" s="332"/>
      <c r="AD24" s="332"/>
      <c r="AE24" s="70"/>
    </row>
    <row r="25" spans="1:33" s="71" customFormat="1" ht="129.6" hidden="1" customHeight="1">
      <c r="A25" s="329" t="s">
        <v>9973</v>
      </c>
      <c r="B25" s="329" t="s">
        <v>1001</v>
      </c>
      <c r="C25" s="330" t="s">
        <v>10239</v>
      </c>
      <c r="D25" s="330" t="s">
        <v>10240</v>
      </c>
      <c r="E25" s="330" t="s">
        <v>10241</v>
      </c>
      <c r="F25" s="330" t="s">
        <v>10242</v>
      </c>
      <c r="G25" s="330" t="s">
        <v>10243</v>
      </c>
      <c r="H25" s="330" t="s">
        <v>10244</v>
      </c>
      <c r="I25" s="330" t="s">
        <v>10245</v>
      </c>
      <c r="J25" s="330" t="str">
        <f>HYPERLINK("#", "https://www.keiyu-hospital.com/　（日本語）
https://www.keiyu-hospital.com/english/　（英語）")</f>
        <v>https://www.keiyu-hospital.com/　（日本語）
https://www.keiyu-hospital.com/english/　（英語）</v>
      </c>
      <c r="K25" s="330" t="s">
        <v>10246</v>
      </c>
      <c r="L25" s="330" t="s">
        <v>10247</v>
      </c>
      <c r="M25" s="330"/>
      <c r="N25" s="330" t="s">
        <v>95</v>
      </c>
      <c r="O25" s="330" t="s">
        <v>95</v>
      </c>
      <c r="P25" s="330"/>
      <c r="Q25" s="330"/>
      <c r="R25" s="330" t="s">
        <v>1059</v>
      </c>
      <c r="S25" s="330" t="s">
        <v>2307</v>
      </c>
      <c r="T25" s="330" t="s">
        <v>10248</v>
      </c>
      <c r="U25" s="330"/>
      <c r="V25" s="330"/>
      <c r="W25" s="330"/>
      <c r="X25" s="330"/>
      <c r="Y25" s="330" t="s">
        <v>95</v>
      </c>
      <c r="Z25" s="330" t="s">
        <v>10249</v>
      </c>
      <c r="AA25" s="330"/>
      <c r="AB25" s="330"/>
      <c r="AC25" s="330" t="s">
        <v>95</v>
      </c>
      <c r="AD25" s="330" t="s">
        <v>10250</v>
      </c>
      <c r="AE25" s="73"/>
    </row>
    <row r="26" spans="1:33" s="71" customFormat="1" ht="174.75" hidden="1" customHeight="1">
      <c r="A26" s="331" t="s">
        <v>9973</v>
      </c>
      <c r="B26" s="329" t="s">
        <v>1001</v>
      </c>
      <c r="C26" s="329" t="s">
        <v>10251</v>
      </c>
      <c r="D26" s="329" t="s">
        <v>10252</v>
      </c>
      <c r="E26" s="329" t="s">
        <v>10253</v>
      </c>
      <c r="F26" s="329" t="s">
        <v>10254</v>
      </c>
      <c r="G26" s="329" t="s">
        <v>10255</v>
      </c>
      <c r="H26" s="329" t="s">
        <v>10256</v>
      </c>
      <c r="I26" s="330" t="s">
        <v>10257</v>
      </c>
      <c r="J26" s="316" t="str">
        <f>HYPERLINK("#", "https://www.yokohama-cu.ac.jp/urahp/")</f>
        <v>https://www.yokohama-cu.ac.jp/urahp/</v>
      </c>
      <c r="K26" s="330" t="s">
        <v>10258</v>
      </c>
      <c r="L26" s="329" t="s">
        <v>10259</v>
      </c>
      <c r="M26" s="329" t="s">
        <v>10260</v>
      </c>
      <c r="N26" s="329" t="s">
        <v>95</v>
      </c>
      <c r="O26" s="329" t="s">
        <v>95</v>
      </c>
      <c r="P26" s="329"/>
      <c r="Q26" s="329"/>
      <c r="R26" s="329" t="s">
        <v>1059</v>
      </c>
      <c r="S26" s="329" t="s">
        <v>2307</v>
      </c>
      <c r="T26" s="329" t="s">
        <v>10007</v>
      </c>
      <c r="U26" s="329" t="s">
        <v>5032</v>
      </c>
      <c r="V26" s="330" t="s">
        <v>10261</v>
      </c>
      <c r="W26" s="330" t="s">
        <v>10262</v>
      </c>
      <c r="X26" s="330" t="s">
        <v>10261</v>
      </c>
      <c r="Y26" s="329" t="s">
        <v>95</v>
      </c>
      <c r="Z26" s="329" t="s">
        <v>10263</v>
      </c>
      <c r="AA26" s="329" t="s">
        <v>10264</v>
      </c>
      <c r="AB26" s="329" t="s">
        <v>10265</v>
      </c>
      <c r="AC26" s="329" t="s">
        <v>3</v>
      </c>
      <c r="AD26" s="329" t="s">
        <v>5298</v>
      </c>
      <c r="AE26" s="73"/>
    </row>
    <row r="27" spans="1:33" s="71" customFormat="1" ht="142.5" hidden="1">
      <c r="A27" s="331" t="s">
        <v>9973</v>
      </c>
      <c r="B27" s="331" t="s">
        <v>10266</v>
      </c>
      <c r="C27" s="331" t="s">
        <v>10267</v>
      </c>
      <c r="D27" s="331" t="s">
        <v>10268</v>
      </c>
      <c r="E27" s="331" t="s">
        <v>10269</v>
      </c>
      <c r="F27" s="331" t="s">
        <v>10270</v>
      </c>
      <c r="G27" s="331" t="s">
        <v>10271</v>
      </c>
      <c r="H27" s="331" t="s">
        <v>10272</v>
      </c>
      <c r="I27" s="331" t="s">
        <v>10273</v>
      </c>
      <c r="J27" s="331" t="s">
        <v>10274</v>
      </c>
      <c r="K27" s="329" t="s">
        <v>10275</v>
      </c>
      <c r="L27" s="331" t="s">
        <v>10276</v>
      </c>
      <c r="M27" s="331"/>
      <c r="N27" s="331" t="s">
        <v>95</v>
      </c>
      <c r="O27" s="331"/>
      <c r="P27" s="331" t="s">
        <v>95</v>
      </c>
      <c r="Q27" s="331"/>
      <c r="R27" s="331" t="s">
        <v>1059</v>
      </c>
      <c r="S27" s="331" t="s">
        <v>2307</v>
      </c>
      <c r="T27" s="331" t="s">
        <v>1092</v>
      </c>
      <c r="U27" s="331"/>
      <c r="V27" s="331"/>
      <c r="W27" s="331"/>
      <c r="X27" s="331"/>
      <c r="Y27" s="331" t="s">
        <v>95</v>
      </c>
      <c r="Z27" s="331" t="s">
        <v>10277</v>
      </c>
      <c r="AA27" s="331" t="s">
        <v>95</v>
      </c>
      <c r="AB27" s="331" t="s">
        <v>10278</v>
      </c>
      <c r="AC27" s="331" t="s">
        <v>5032</v>
      </c>
      <c r="AD27" s="329" t="s">
        <v>10279</v>
      </c>
      <c r="AE27" s="70"/>
    </row>
    <row r="28" spans="1:33" s="71" customFormat="1" ht="53.25" hidden="1" customHeight="1">
      <c r="A28" s="331" t="s">
        <v>9973</v>
      </c>
      <c r="B28" s="331" t="s">
        <v>10266</v>
      </c>
      <c r="C28" s="331" t="s">
        <v>10280</v>
      </c>
      <c r="D28" s="331" t="s">
        <v>10281</v>
      </c>
      <c r="E28" s="331" t="s">
        <v>10282</v>
      </c>
      <c r="F28" s="331" t="s">
        <v>10283</v>
      </c>
      <c r="G28" s="331" t="s">
        <v>10284</v>
      </c>
      <c r="H28" s="331" t="s">
        <v>10285</v>
      </c>
      <c r="I28" s="331" t="s">
        <v>10286</v>
      </c>
      <c r="J28" s="331" t="s">
        <v>10287</v>
      </c>
      <c r="K28" s="329" t="s">
        <v>10288</v>
      </c>
      <c r="L28" s="329" t="s">
        <v>10289</v>
      </c>
      <c r="M28" s="329" t="s">
        <v>10290</v>
      </c>
      <c r="N28" s="331"/>
      <c r="O28" s="331"/>
      <c r="P28" s="331"/>
      <c r="Q28" s="331"/>
      <c r="R28" s="331" t="s">
        <v>223</v>
      </c>
      <c r="S28" s="331" t="s">
        <v>2475</v>
      </c>
      <c r="T28" s="331"/>
      <c r="U28" s="331" t="s">
        <v>5032</v>
      </c>
      <c r="V28" s="331" t="s">
        <v>10291</v>
      </c>
      <c r="W28" s="332"/>
      <c r="X28" s="332"/>
      <c r="Y28" s="332" t="s">
        <v>95</v>
      </c>
      <c r="Z28" s="332" t="s">
        <v>10292</v>
      </c>
      <c r="AA28" s="332"/>
      <c r="AB28" s="332"/>
      <c r="AC28" s="332" t="s">
        <v>5032</v>
      </c>
      <c r="AD28" s="332" t="s">
        <v>5298</v>
      </c>
      <c r="AE28" s="70"/>
    </row>
    <row r="29" spans="1:33" s="71" customFormat="1" ht="137.1" hidden="1" customHeight="1">
      <c r="A29" s="331" t="s">
        <v>9973</v>
      </c>
      <c r="B29" s="331" t="s">
        <v>10266</v>
      </c>
      <c r="C29" s="331" t="s">
        <v>10293</v>
      </c>
      <c r="D29" s="329" t="s">
        <v>10294</v>
      </c>
      <c r="E29" s="329" t="s">
        <v>10295</v>
      </c>
      <c r="F29" s="329" t="s">
        <v>10296</v>
      </c>
      <c r="G29" s="329" t="s">
        <v>10297</v>
      </c>
      <c r="H29" s="329" t="s">
        <v>10298</v>
      </c>
      <c r="I29" s="329" t="s">
        <v>10299</v>
      </c>
      <c r="J29" s="329" t="s">
        <v>10300</v>
      </c>
      <c r="K29" s="329" t="s">
        <v>10301</v>
      </c>
      <c r="L29" s="329" t="s">
        <v>10302</v>
      </c>
      <c r="M29" s="329" t="s">
        <v>10303</v>
      </c>
      <c r="N29" s="329" t="s">
        <v>95</v>
      </c>
      <c r="O29" s="329" t="s">
        <v>95</v>
      </c>
      <c r="P29" s="329"/>
      <c r="Q29" s="329"/>
      <c r="R29" s="329" t="s">
        <v>1059</v>
      </c>
      <c r="S29" s="329" t="s">
        <v>98</v>
      </c>
      <c r="T29" s="329" t="s">
        <v>1092</v>
      </c>
      <c r="U29" s="329"/>
      <c r="V29" s="329"/>
      <c r="W29" s="330"/>
      <c r="X29" s="330"/>
      <c r="Y29" s="330" t="s">
        <v>95</v>
      </c>
      <c r="Z29" s="330" t="s">
        <v>10044</v>
      </c>
      <c r="AA29" s="332"/>
      <c r="AB29" s="332"/>
      <c r="AC29" s="332"/>
      <c r="AD29" s="332"/>
      <c r="AE29" s="70"/>
    </row>
    <row r="30" spans="1:33" s="71" customFormat="1" ht="28.5" hidden="1">
      <c r="A30" s="331" t="s">
        <v>9973</v>
      </c>
      <c r="B30" s="331" t="s">
        <v>10266</v>
      </c>
      <c r="C30" s="331" t="s">
        <v>10304</v>
      </c>
      <c r="D30" s="331" t="s">
        <v>10305</v>
      </c>
      <c r="E30" s="331" t="s">
        <v>10306</v>
      </c>
      <c r="F30" s="331" t="s">
        <v>10307</v>
      </c>
      <c r="G30" s="331" t="s">
        <v>10308</v>
      </c>
      <c r="H30" s="331" t="s">
        <v>10309</v>
      </c>
      <c r="I30" s="331" t="s">
        <v>10310</v>
      </c>
      <c r="J30" s="331" t="s">
        <v>10311</v>
      </c>
      <c r="K30" s="329" t="s">
        <v>10312</v>
      </c>
      <c r="L30" s="331" t="s">
        <v>10313</v>
      </c>
      <c r="M30" s="331"/>
      <c r="N30" s="331"/>
      <c r="O30" s="331"/>
      <c r="P30" s="331"/>
      <c r="Q30" s="331"/>
      <c r="R30" s="331" t="s">
        <v>1059</v>
      </c>
      <c r="S30" s="331" t="s">
        <v>2307</v>
      </c>
      <c r="T30" s="331" t="s">
        <v>1092</v>
      </c>
      <c r="U30" s="331" t="s">
        <v>5032</v>
      </c>
      <c r="V30" s="331" t="s">
        <v>10314</v>
      </c>
      <c r="W30" s="332"/>
      <c r="X30" s="332"/>
      <c r="Y30" s="332"/>
      <c r="Z30" s="332"/>
      <c r="AA30" s="332"/>
      <c r="AB30" s="332"/>
      <c r="AC30" s="332"/>
      <c r="AD30" s="332"/>
      <c r="AE30" s="70"/>
    </row>
    <row r="31" spans="1:33" s="71" customFormat="1" ht="42.75" hidden="1">
      <c r="A31" s="331" t="s">
        <v>9973</v>
      </c>
      <c r="B31" s="331" t="s">
        <v>10266</v>
      </c>
      <c r="C31" s="331" t="s">
        <v>10315</v>
      </c>
      <c r="D31" s="331" t="s">
        <v>10316</v>
      </c>
      <c r="E31" s="331" t="s">
        <v>10317</v>
      </c>
      <c r="F31" s="331" t="s">
        <v>10318</v>
      </c>
      <c r="G31" s="331" t="s">
        <v>10319</v>
      </c>
      <c r="H31" s="331" t="s">
        <v>10320</v>
      </c>
      <c r="I31" s="331" t="s">
        <v>10321</v>
      </c>
      <c r="J31" s="331" t="s">
        <v>10322</v>
      </c>
      <c r="K31" s="329" t="s">
        <v>10323</v>
      </c>
      <c r="L31" s="329" t="s">
        <v>10324</v>
      </c>
      <c r="M31" s="329" t="s">
        <v>10325</v>
      </c>
      <c r="N31" s="331"/>
      <c r="O31" s="331"/>
      <c r="P31" s="331"/>
      <c r="Q31" s="331"/>
      <c r="R31" s="331" t="s">
        <v>223</v>
      </c>
      <c r="S31" s="331" t="s">
        <v>2475</v>
      </c>
      <c r="T31" s="331"/>
      <c r="U31" s="331"/>
      <c r="V31" s="331"/>
      <c r="W31" s="332"/>
      <c r="X31" s="332"/>
      <c r="Y31" s="332" t="s">
        <v>95</v>
      </c>
      <c r="Z31" s="332" t="s">
        <v>10326</v>
      </c>
      <c r="AA31" s="332"/>
      <c r="AB31" s="332"/>
      <c r="AC31" s="332"/>
      <c r="AD31" s="332"/>
      <c r="AE31" s="70"/>
    </row>
    <row r="32" spans="1:33" s="71" customFormat="1" ht="94.5" hidden="1" customHeight="1">
      <c r="A32" s="329" t="s">
        <v>9973</v>
      </c>
      <c r="B32" s="329" t="s">
        <v>10266</v>
      </c>
      <c r="C32" s="329" t="s">
        <v>10327</v>
      </c>
      <c r="D32" s="329" t="s">
        <v>10328</v>
      </c>
      <c r="E32" s="329" t="s">
        <v>10329</v>
      </c>
      <c r="F32" s="329" t="s">
        <v>10330</v>
      </c>
      <c r="G32" s="329" t="s">
        <v>10331</v>
      </c>
      <c r="H32" s="329" t="s">
        <v>10332</v>
      </c>
      <c r="I32" s="329" t="s">
        <v>10333</v>
      </c>
      <c r="J32" s="329" t="s">
        <v>10334</v>
      </c>
      <c r="K32" s="330" t="s">
        <v>10335</v>
      </c>
      <c r="L32" s="329" t="s">
        <v>10336</v>
      </c>
      <c r="M32" s="329"/>
      <c r="N32" s="329"/>
      <c r="O32" s="329"/>
      <c r="P32" s="329"/>
      <c r="Q32" s="329"/>
      <c r="R32" s="329" t="s">
        <v>1059</v>
      </c>
      <c r="S32" s="329" t="s">
        <v>98</v>
      </c>
      <c r="T32" s="329" t="s">
        <v>1092</v>
      </c>
      <c r="U32" s="329" t="s">
        <v>95</v>
      </c>
      <c r="V32" s="330" t="s">
        <v>10337</v>
      </c>
      <c r="W32" s="330"/>
      <c r="X32" s="330"/>
      <c r="Y32" s="330" t="s">
        <v>95</v>
      </c>
      <c r="Z32" s="330" t="s">
        <v>10338</v>
      </c>
      <c r="AA32" s="330"/>
      <c r="AB32" s="330"/>
      <c r="AC32" s="330"/>
      <c r="AD32" s="330"/>
      <c r="AE32" s="73"/>
    </row>
    <row r="33" spans="1:31" s="71" customFormat="1" ht="85.5" hidden="1">
      <c r="A33" s="331" t="s">
        <v>9973</v>
      </c>
      <c r="B33" s="331" t="s">
        <v>10266</v>
      </c>
      <c r="C33" s="331" t="s">
        <v>10339</v>
      </c>
      <c r="D33" s="331" t="s">
        <v>10340</v>
      </c>
      <c r="E33" s="331" t="s">
        <v>10341</v>
      </c>
      <c r="F33" s="331" t="s">
        <v>10342</v>
      </c>
      <c r="G33" s="331" t="s">
        <v>10343</v>
      </c>
      <c r="H33" s="331" t="s">
        <v>10344</v>
      </c>
      <c r="I33" s="331" t="s">
        <v>10345</v>
      </c>
      <c r="J33" s="331" t="s">
        <v>10346</v>
      </c>
      <c r="K33" s="329" t="s">
        <v>10347</v>
      </c>
      <c r="L33" s="331" t="s">
        <v>9216</v>
      </c>
      <c r="M33" s="331"/>
      <c r="N33" s="331"/>
      <c r="O33" s="331"/>
      <c r="P33" s="331"/>
      <c r="Q33" s="331"/>
      <c r="R33" s="331" t="s">
        <v>1059</v>
      </c>
      <c r="S33" s="331" t="s">
        <v>2307</v>
      </c>
      <c r="T33" s="331" t="s">
        <v>1092</v>
      </c>
      <c r="U33" s="331"/>
      <c r="V33" s="331"/>
      <c r="W33" s="332"/>
      <c r="X33" s="332"/>
      <c r="Y33" s="332" t="s">
        <v>95</v>
      </c>
      <c r="Z33" s="332" t="s">
        <v>10348</v>
      </c>
      <c r="AA33" s="332" t="s">
        <v>5032</v>
      </c>
      <c r="AB33" s="332" t="s">
        <v>10349</v>
      </c>
      <c r="AC33" s="332" t="s">
        <v>95</v>
      </c>
      <c r="AD33" s="332" t="s">
        <v>10350</v>
      </c>
      <c r="AE33" s="70"/>
    </row>
    <row r="34" spans="1:31" s="71" customFormat="1" ht="108.6" hidden="1" customHeight="1">
      <c r="A34" s="329" t="s">
        <v>9973</v>
      </c>
      <c r="B34" s="329" t="s">
        <v>10266</v>
      </c>
      <c r="C34" s="329" t="s">
        <v>10351</v>
      </c>
      <c r="D34" s="329" t="s">
        <v>10352</v>
      </c>
      <c r="E34" s="329" t="s">
        <v>10353</v>
      </c>
      <c r="F34" s="329" t="s">
        <v>10354</v>
      </c>
      <c r="G34" s="329" t="s">
        <v>10355</v>
      </c>
      <c r="H34" s="329" t="s">
        <v>10356</v>
      </c>
      <c r="I34" s="329" t="s">
        <v>10357</v>
      </c>
      <c r="J34" s="329" t="s">
        <v>10358</v>
      </c>
      <c r="K34" s="329" t="s">
        <v>10359</v>
      </c>
      <c r="L34" s="329" t="s">
        <v>10336</v>
      </c>
      <c r="M34" s="329"/>
      <c r="N34" s="329"/>
      <c r="O34" s="329"/>
      <c r="P34" s="329"/>
      <c r="Q34" s="329"/>
      <c r="R34" s="329" t="s">
        <v>223</v>
      </c>
      <c r="S34" s="329" t="s">
        <v>2475</v>
      </c>
      <c r="T34" s="329"/>
      <c r="U34" s="329"/>
      <c r="V34" s="329"/>
      <c r="W34" s="330"/>
      <c r="X34" s="330"/>
      <c r="Y34" s="330" t="s">
        <v>95</v>
      </c>
      <c r="Z34" s="330" t="s">
        <v>10360</v>
      </c>
      <c r="AA34" s="330"/>
      <c r="AB34" s="330"/>
      <c r="AC34" s="330"/>
      <c r="AD34" s="330"/>
      <c r="AE34" s="73"/>
    </row>
    <row r="35" spans="1:31" s="71" customFormat="1" ht="28.5" hidden="1">
      <c r="A35" s="331" t="s">
        <v>9973</v>
      </c>
      <c r="B35" s="331" t="s">
        <v>10266</v>
      </c>
      <c r="C35" s="331" t="s">
        <v>10361</v>
      </c>
      <c r="D35" s="331" t="s">
        <v>10362</v>
      </c>
      <c r="E35" s="331" t="s">
        <v>10363</v>
      </c>
      <c r="F35" s="331" t="s">
        <v>10364</v>
      </c>
      <c r="G35" s="331" t="s">
        <v>10365</v>
      </c>
      <c r="H35" s="331" t="s">
        <v>10366</v>
      </c>
      <c r="I35" s="331" t="s">
        <v>10367</v>
      </c>
      <c r="J35" s="331" t="s">
        <v>10368</v>
      </c>
      <c r="K35" s="329" t="s">
        <v>10369</v>
      </c>
      <c r="L35" s="331"/>
      <c r="M35" s="331" t="s">
        <v>10370</v>
      </c>
      <c r="N35" s="331"/>
      <c r="O35" s="331"/>
      <c r="P35" s="331"/>
      <c r="Q35" s="331"/>
      <c r="R35" s="331" t="s">
        <v>223</v>
      </c>
      <c r="S35" s="331" t="s">
        <v>1294</v>
      </c>
      <c r="T35" s="331"/>
      <c r="U35" s="331"/>
      <c r="V35" s="331"/>
      <c r="W35" s="332"/>
      <c r="X35" s="332"/>
      <c r="Y35" s="332" t="s">
        <v>95</v>
      </c>
      <c r="Z35" s="332" t="s">
        <v>10371</v>
      </c>
      <c r="AA35" s="332"/>
      <c r="AB35" s="332"/>
      <c r="AC35" s="332"/>
      <c r="AD35" s="332"/>
      <c r="AE35" s="70"/>
    </row>
    <row r="36" spans="1:31" s="71" customFormat="1" ht="28.5" hidden="1">
      <c r="A36" s="331" t="s">
        <v>9973</v>
      </c>
      <c r="B36" s="331" t="s">
        <v>10266</v>
      </c>
      <c r="C36" s="331" t="s">
        <v>10372</v>
      </c>
      <c r="D36" s="331" t="s">
        <v>10373</v>
      </c>
      <c r="E36" s="331" t="s">
        <v>10374</v>
      </c>
      <c r="F36" s="331" t="s">
        <v>10375</v>
      </c>
      <c r="G36" s="331" t="s">
        <v>10376</v>
      </c>
      <c r="H36" s="331" t="s">
        <v>10377</v>
      </c>
      <c r="I36" s="331" t="s">
        <v>10378</v>
      </c>
      <c r="J36" s="331" t="s">
        <v>10379</v>
      </c>
      <c r="K36" s="329" t="s">
        <v>10380</v>
      </c>
      <c r="L36" s="331"/>
      <c r="M36" s="331"/>
      <c r="N36" s="331"/>
      <c r="O36" s="331"/>
      <c r="P36" s="331"/>
      <c r="Q36" s="331"/>
      <c r="R36" s="331" t="s">
        <v>223</v>
      </c>
      <c r="S36" s="331" t="s">
        <v>1294</v>
      </c>
      <c r="T36" s="331"/>
      <c r="U36" s="331"/>
      <c r="V36" s="331"/>
      <c r="W36" s="332"/>
      <c r="X36" s="332"/>
      <c r="Y36" s="332" t="s">
        <v>95</v>
      </c>
      <c r="Z36" s="332" t="s">
        <v>10381</v>
      </c>
      <c r="AA36" s="332" t="s">
        <v>3</v>
      </c>
      <c r="AB36" s="332" t="s">
        <v>10382</v>
      </c>
      <c r="AC36" s="332"/>
      <c r="AD36" s="332"/>
      <c r="AE36" s="70"/>
    </row>
    <row r="37" spans="1:31" s="71" customFormat="1" ht="28.5" hidden="1">
      <c r="A37" s="331" t="s">
        <v>9973</v>
      </c>
      <c r="B37" s="331" t="s">
        <v>10266</v>
      </c>
      <c r="C37" s="331" t="s">
        <v>10383</v>
      </c>
      <c r="D37" s="331" t="s">
        <v>10384</v>
      </c>
      <c r="E37" s="331" t="s">
        <v>10385</v>
      </c>
      <c r="F37" s="331" t="s">
        <v>10386</v>
      </c>
      <c r="G37" s="331" t="s">
        <v>10387</v>
      </c>
      <c r="H37" s="331" t="s">
        <v>10388</v>
      </c>
      <c r="I37" s="331" t="s">
        <v>10389</v>
      </c>
      <c r="J37" s="331" t="s">
        <v>10390</v>
      </c>
      <c r="K37" s="329" t="s">
        <v>10391</v>
      </c>
      <c r="L37" s="331"/>
      <c r="M37" s="331"/>
      <c r="N37" s="331"/>
      <c r="O37" s="331"/>
      <c r="P37" s="331"/>
      <c r="Q37" s="331"/>
      <c r="R37" s="331" t="s">
        <v>223</v>
      </c>
      <c r="S37" s="331" t="s">
        <v>1294</v>
      </c>
      <c r="T37" s="331"/>
      <c r="U37" s="331"/>
      <c r="V37" s="331"/>
      <c r="W37" s="332"/>
      <c r="X37" s="332"/>
      <c r="Y37" s="332" t="s">
        <v>95</v>
      </c>
      <c r="Z37" s="332" t="s">
        <v>10392</v>
      </c>
      <c r="AA37" s="332"/>
      <c r="AB37" s="332"/>
      <c r="AC37" s="332"/>
      <c r="AD37" s="332"/>
      <c r="AE37" s="70"/>
    </row>
    <row r="38" spans="1:31" s="71" customFormat="1" ht="71.25" hidden="1">
      <c r="A38" s="331" t="s">
        <v>9973</v>
      </c>
      <c r="B38" s="331" t="s">
        <v>10266</v>
      </c>
      <c r="C38" s="331" t="s">
        <v>10393</v>
      </c>
      <c r="D38" s="331" t="s">
        <v>10394</v>
      </c>
      <c r="E38" s="331" t="s">
        <v>10395</v>
      </c>
      <c r="F38" s="331" t="s">
        <v>10396</v>
      </c>
      <c r="G38" s="331" t="s">
        <v>10397</v>
      </c>
      <c r="H38" s="331" t="s">
        <v>10398</v>
      </c>
      <c r="I38" s="331" t="s">
        <v>10399</v>
      </c>
      <c r="J38" s="331" t="s">
        <v>10400</v>
      </c>
      <c r="K38" s="329" t="s">
        <v>10401</v>
      </c>
      <c r="L38" s="331" t="s">
        <v>10402</v>
      </c>
      <c r="M38" s="331"/>
      <c r="N38" s="331"/>
      <c r="O38" s="331"/>
      <c r="P38" s="331"/>
      <c r="Q38" s="331"/>
      <c r="R38" s="331" t="s">
        <v>223</v>
      </c>
      <c r="S38" s="331" t="s">
        <v>1241</v>
      </c>
      <c r="T38" s="331"/>
      <c r="U38" s="331"/>
      <c r="V38" s="331"/>
      <c r="W38" s="332"/>
      <c r="X38" s="332"/>
      <c r="Y38" s="332"/>
      <c r="Z38" s="332"/>
      <c r="AA38" s="332" t="s">
        <v>3</v>
      </c>
      <c r="AB38" s="332" t="s">
        <v>10403</v>
      </c>
      <c r="AC38" s="332" t="s">
        <v>95</v>
      </c>
      <c r="AD38" s="330" t="s">
        <v>10404</v>
      </c>
      <c r="AE38" s="70"/>
    </row>
    <row r="39" spans="1:31" s="71" customFormat="1" ht="28.5" hidden="1">
      <c r="A39" s="331" t="s">
        <v>9973</v>
      </c>
      <c r="B39" s="331" t="s">
        <v>10266</v>
      </c>
      <c r="C39" s="331" t="s">
        <v>10405</v>
      </c>
      <c r="D39" s="331" t="s">
        <v>10406</v>
      </c>
      <c r="E39" s="331" t="s">
        <v>10407</v>
      </c>
      <c r="F39" s="331" t="s">
        <v>10408</v>
      </c>
      <c r="G39" s="331" t="s">
        <v>10409</v>
      </c>
      <c r="H39" s="331" t="s">
        <v>10410</v>
      </c>
      <c r="I39" s="331" t="s">
        <v>10411</v>
      </c>
      <c r="J39" s="331" t="s">
        <v>10412</v>
      </c>
      <c r="K39" s="329" t="s">
        <v>10413</v>
      </c>
      <c r="L39" s="331"/>
      <c r="M39" s="331"/>
      <c r="N39" s="331"/>
      <c r="O39" s="331"/>
      <c r="P39" s="331"/>
      <c r="Q39" s="331"/>
      <c r="R39" s="331" t="s">
        <v>223</v>
      </c>
      <c r="S39" s="331" t="s">
        <v>1294</v>
      </c>
      <c r="T39" s="331"/>
      <c r="U39" s="331"/>
      <c r="V39" s="331"/>
      <c r="W39" s="332"/>
      <c r="X39" s="332"/>
      <c r="Y39" s="332" t="s">
        <v>95</v>
      </c>
      <c r="Z39" s="332" t="s">
        <v>10414</v>
      </c>
      <c r="AA39" s="332"/>
      <c r="AB39" s="332"/>
      <c r="AC39" s="332"/>
      <c r="AD39" s="332"/>
      <c r="AE39" s="70"/>
    </row>
    <row r="40" spans="1:31" s="71" customFormat="1" ht="408" hidden="1" customHeight="1">
      <c r="A40" s="331" t="s">
        <v>9973</v>
      </c>
      <c r="B40" s="331" t="s">
        <v>10266</v>
      </c>
      <c r="C40" s="329" t="s">
        <v>10415</v>
      </c>
      <c r="D40" s="329" t="s">
        <v>10416</v>
      </c>
      <c r="E40" s="329" t="s">
        <v>10417</v>
      </c>
      <c r="F40" s="329" t="s">
        <v>10418</v>
      </c>
      <c r="G40" s="329" t="s">
        <v>10419</v>
      </c>
      <c r="H40" s="329" t="s">
        <v>10420</v>
      </c>
      <c r="I40" s="329" t="s">
        <v>10421</v>
      </c>
      <c r="J40" s="329" t="s">
        <v>10422</v>
      </c>
      <c r="K40" s="330" t="s">
        <v>10423</v>
      </c>
      <c r="L40" s="330" t="s">
        <v>10424</v>
      </c>
      <c r="M40" s="330"/>
      <c r="N40" s="330" t="s">
        <v>95</v>
      </c>
      <c r="O40" s="329" t="s">
        <v>95</v>
      </c>
      <c r="P40" s="329" t="s">
        <v>9</v>
      </c>
      <c r="Q40" s="329"/>
      <c r="R40" s="329" t="s">
        <v>1059</v>
      </c>
      <c r="S40" s="329" t="s">
        <v>98</v>
      </c>
      <c r="T40" s="329" t="s">
        <v>1044</v>
      </c>
      <c r="U40" s="329" t="s">
        <v>95</v>
      </c>
      <c r="V40" s="330" t="s">
        <v>10425</v>
      </c>
      <c r="W40" s="330" t="s">
        <v>95</v>
      </c>
      <c r="X40" s="330" t="s">
        <v>10426</v>
      </c>
      <c r="Y40" s="330" t="s">
        <v>95</v>
      </c>
      <c r="Z40" s="330" t="s">
        <v>10427</v>
      </c>
      <c r="AA40" s="330" t="s">
        <v>3</v>
      </c>
      <c r="AB40" s="330" t="s">
        <v>10428</v>
      </c>
      <c r="AC40" s="330" t="s">
        <v>95</v>
      </c>
      <c r="AD40" s="330" t="s">
        <v>10429</v>
      </c>
      <c r="AE40" s="70"/>
    </row>
    <row r="41" spans="1:31" s="71" customFormat="1" ht="245.1" hidden="1" customHeight="1">
      <c r="A41" s="331" t="s">
        <v>9973</v>
      </c>
      <c r="B41" s="329" t="s">
        <v>10266</v>
      </c>
      <c r="C41" s="329" t="s">
        <v>10430</v>
      </c>
      <c r="D41" s="329" t="s">
        <v>10431</v>
      </c>
      <c r="E41" s="329" t="s">
        <v>10432</v>
      </c>
      <c r="F41" s="329" t="s">
        <v>10433</v>
      </c>
      <c r="G41" s="329" t="s">
        <v>10434</v>
      </c>
      <c r="H41" s="329" t="s">
        <v>10435</v>
      </c>
      <c r="I41" s="329" t="s">
        <v>10436</v>
      </c>
      <c r="J41" s="329" t="str">
        <f>HYPERLINK("#", "https://www.yokohama-cu.ac.jp/fukuhp/
（日本語）
https://www.yokohama-cu.ac.jp/fukuhp/eng/
（英語）")</f>
        <v>https://www.yokohama-cu.ac.jp/fukuhp/
（日本語）
https://www.yokohama-cu.ac.jp/fukuhp/eng/
（英語）</v>
      </c>
      <c r="K41" s="329" t="s">
        <v>10437</v>
      </c>
      <c r="L41" s="329" t="s">
        <v>10438</v>
      </c>
      <c r="M41" s="329" t="s">
        <v>10260</v>
      </c>
      <c r="N41" s="329"/>
      <c r="O41" s="329" t="s">
        <v>95</v>
      </c>
      <c r="P41" s="329"/>
      <c r="Q41" s="329"/>
      <c r="R41" s="329" t="s">
        <v>1059</v>
      </c>
      <c r="S41" s="329" t="s">
        <v>2307</v>
      </c>
      <c r="T41" s="329" t="s">
        <v>1092</v>
      </c>
      <c r="U41" s="329"/>
      <c r="V41" s="329"/>
      <c r="W41" s="329"/>
      <c r="X41" s="329"/>
      <c r="Y41" s="329" t="s">
        <v>3</v>
      </c>
      <c r="Z41" s="329" t="s">
        <v>10439</v>
      </c>
      <c r="AA41" s="329" t="s">
        <v>3</v>
      </c>
      <c r="AB41" s="329" t="s">
        <v>10440</v>
      </c>
      <c r="AC41" s="329" t="s">
        <v>10441</v>
      </c>
      <c r="AD41" s="330" t="s">
        <v>10442</v>
      </c>
      <c r="AE41" s="73"/>
    </row>
    <row r="42" spans="1:31" s="71" customFormat="1" ht="99.75" hidden="1">
      <c r="A42" s="331" t="s">
        <v>9973</v>
      </c>
      <c r="B42" s="331" t="s">
        <v>10266</v>
      </c>
      <c r="C42" s="331" t="s">
        <v>10443</v>
      </c>
      <c r="D42" s="331" t="s">
        <v>10444</v>
      </c>
      <c r="E42" s="331" t="s">
        <v>10445</v>
      </c>
      <c r="F42" s="331" t="s">
        <v>10446</v>
      </c>
      <c r="G42" s="331" t="s">
        <v>10447</v>
      </c>
      <c r="H42" s="331" t="s">
        <v>10448</v>
      </c>
      <c r="I42" s="331" t="s">
        <v>10449</v>
      </c>
      <c r="J42" s="333" t="s">
        <v>10450</v>
      </c>
      <c r="K42" s="329" t="s">
        <v>10451</v>
      </c>
      <c r="L42" s="329" t="s">
        <v>10452</v>
      </c>
      <c r="M42" s="329" t="s">
        <v>10453</v>
      </c>
      <c r="N42" s="331" t="s">
        <v>95</v>
      </c>
      <c r="O42" s="331" t="s">
        <v>95</v>
      </c>
      <c r="P42" s="331" t="s">
        <v>3</v>
      </c>
      <c r="Q42" s="331"/>
      <c r="R42" s="331" t="s">
        <v>1059</v>
      </c>
      <c r="S42" s="331" t="s">
        <v>2307</v>
      </c>
      <c r="T42" s="331" t="s">
        <v>1044</v>
      </c>
      <c r="U42" s="331" t="s">
        <v>5032</v>
      </c>
      <c r="V42" s="329" t="s">
        <v>10454</v>
      </c>
      <c r="W42" s="332"/>
      <c r="X42" s="332"/>
      <c r="Y42" s="332" t="s">
        <v>95</v>
      </c>
      <c r="Z42" s="330" t="s">
        <v>10455</v>
      </c>
      <c r="AA42" s="332" t="s">
        <v>5032</v>
      </c>
      <c r="AB42" s="330" t="s">
        <v>10456</v>
      </c>
      <c r="AC42" s="332" t="s">
        <v>5032</v>
      </c>
      <c r="AD42" s="330" t="s">
        <v>10457</v>
      </c>
      <c r="AE42" s="70"/>
    </row>
    <row r="43" spans="1:31" s="71" customFormat="1" ht="105" hidden="1" customHeight="1">
      <c r="A43" s="331" t="s">
        <v>9973</v>
      </c>
      <c r="B43" s="329" t="s">
        <v>10266</v>
      </c>
      <c r="C43" s="329" t="s">
        <v>10458</v>
      </c>
      <c r="D43" s="329" t="s">
        <v>10459</v>
      </c>
      <c r="E43" s="329" t="s">
        <v>10460</v>
      </c>
      <c r="F43" s="329" t="s">
        <v>10461</v>
      </c>
      <c r="G43" s="329" t="s">
        <v>10462</v>
      </c>
      <c r="H43" s="329" t="s">
        <v>10463</v>
      </c>
      <c r="I43" s="329" t="s">
        <v>10464</v>
      </c>
      <c r="J43" s="329" t="s">
        <v>10465</v>
      </c>
      <c r="K43" s="329" t="s">
        <v>10466</v>
      </c>
      <c r="L43" s="329" t="s">
        <v>3114</v>
      </c>
      <c r="M43" s="329"/>
      <c r="N43" s="329"/>
      <c r="O43" s="329"/>
      <c r="P43" s="329"/>
      <c r="Q43" s="329"/>
      <c r="R43" s="329" t="s">
        <v>223</v>
      </c>
      <c r="S43" s="329" t="s">
        <v>2475</v>
      </c>
      <c r="T43" s="329"/>
      <c r="U43" s="329"/>
      <c r="V43" s="329"/>
      <c r="W43" s="330"/>
      <c r="X43" s="330"/>
      <c r="Y43" s="330" t="s">
        <v>95</v>
      </c>
      <c r="Z43" s="330" t="s">
        <v>10467</v>
      </c>
      <c r="AA43" s="330"/>
      <c r="AB43" s="330"/>
      <c r="AC43" s="330"/>
      <c r="AD43" s="330"/>
      <c r="AE43" s="73"/>
    </row>
    <row r="44" spans="1:31" s="71" customFormat="1" ht="89.1" hidden="1" customHeight="1">
      <c r="A44" s="331" t="s">
        <v>9973</v>
      </c>
      <c r="B44" s="329" t="s">
        <v>10266</v>
      </c>
      <c r="C44" s="329" t="s">
        <v>10468</v>
      </c>
      <c r="D44" s="329" t="s">
        <v>10469</v>
      </c>
      <c r="E44" s="329" t="s">
        <v>10470</v>
      </c>
      <c r="F44" s="329" t="s">
        <v>10471</v>
      </c>
      <c r="G44" s="329" t="s">
        <v>10472</v>
      </c>
      <c r="H44" s="329" t="s">
        <v>10473</v>
      </c>
      <c r="I44" s="329" t="s">
        <v>10474</v>
      </c>
      <c r="J44" s="329" t="s">
        <v>10475</v>
      </c>
      <c r="K44" s="329" t="s">
        <v>10466</v>
      </c>
      <c r="L44" s="329" t="s">
        <v>112</v>
      </c>
      <c r="M44" s="329"/>
      <c r="N44" s="329"/>
      <c r="O44" s="329"/>
      <c r="P44" s="329"/>
      <c r="Q44" s="329"/>
      <c r="R44" s="329" t="s">
        <v>223</v>
      </c>
      <c r="S44" s="329" t="s">
        <v>1294</v>
      </c>
      <c r="T44" s="329"/>
      <c r="U44" s="329"/>
      <c r="V44" s="329"/>
      <c r="W44" s="330"/>
      <c r="X44" s="330"/>
      <c r="Y44" s="330" t="s">
        <v>95</v>
      </c>
      <c r="Z44" s="330" t="s">
        <v>10476</v>
      </c>
      <c r="AA44" s="330"/>
      <c r="AB44" s="330"/>
      <c r="AC44" s="330"/>
      <c r="AD44" s="330"/>
      <c r="AE44" s="73"/>
    </row>
    <row r="45" spans="1:31" s="71" customFormat="1" ht="28.5" hidden="1">
      <c r="A45" s="331" t="s">
        <v>9973</v>
      </c>
      <c r="B45" s="331" t="s">
        <v>10266</v>
      </c>
      <c r="C45" s="331" t="s">
        <v>10477</v>
      </c>
      <c r="D45" s="331" t="s">
        <v>10478</v>
      </c>
      <c r="E45" s="331" t="s">
        <v>10479</v>
      </c>
      <c r="F45" s="331" t="s">
        <v>10480</v>
      </c>
      <c r="G45" s="331" t="s">
        <v>10481</v>
      </c>
      <c r="H45" s="331" t="s">
        <v>10482</v>
      </c>
      <c r="I45" s="331" t="s">
        <v>10483</v>
      </c>
      <c r="J45" s="331" t="s">
        <v>10484</v>
      </c>
      <c r="K45" s="329" t="s">
        <v>10466</v>
      </c>
      <c r="L45" s="331"/>
      <c r="M45" s="331"/>
      <c r="N45" s="331"/>
      <c r="O45" s="331"/>
      <c r="P45" s="331"/>
      <c r="Q45" s="331"/>
      <c r="R45" s="331" t="s">
        <v>223</v>
      </c>
      <c r="S45" s="331" t="s">
        <v>1294</v>
      </c>
      <c r="T45" s="331"/>
      <c r="U45" s="331"/>
      <c r="V45" s="331"/>
      <c r="W45" s="332"/>
      <c r="X45" s="332"/>
      <c r="Y45" s="332" t="s">
        <v>95</v>
      </c>
      <c r="Z45" s="332" t="s">
        <v>10485</v>
      </c>
      <c r="AA45" s="332"/>
      <c r="AB45" s="332"/>
      <c r="AC45" s="332"/>
      <c r="AD45" s="332"/>
      <c r="AE45" s="70"/>
    </row>
    <row r="46" spans="1:31" s="71" customFormat="1" ht="42.75" hidden="1">
      <c r="A46" s="331" t="s">
        <v>9973</v>
      </c>
      <c r="B46" s="331" t="s">
        <v>10266</v>
      </c>
      <c r="C46" s="331" t="s">
        <v>10486</v>
      </c>
      <c r="D46" s="331" t="s">
        <v>10487</v>
      </c>
      <c r="E46" s="331" t="s">
        <v>10488</v>
      </c>
      <c r="F46" s="331" t="s">
        <v>10489</v>
      </c>
      <c r="G46" s="331" t="s">
        <v>10490</v>
      </c>
      <c r="H46" s="331" t="s">
        <v>10491</v>
      </c>
      <c r="I46" s="331" t="s">
        <v>10492</v>
      </c>
      <c r="J46" s="331" t="s">
        <v>10493</v>
      </c>
      <c r="K46" s="329" t="s">
        <v>10494</v>
      </c>
      <c r="L46" s="329" t="s">
        <v>10495</v>
      </c>
      <c r="M46" s="329" t="s">
        <v>10496</v>
      </c>
      <c r="N46" s="331"/>
      <c r="O46" s="331"/>
      <c r="P46" s="331"/>
      <c r="Q46" s="331"/>
      <c r="R46" s="331" t="s">
        <v>223</v>
      </c>
      <c r="S46" s="331" t="s">
        <v>1294</v>
      </c>
      <c r="T46" s="331"/>
      <c r="U46" s="331"/>
      <c r="V46" s="331"/>
      <c r="W46" s="332"/>
      <c r="X46" s="332"/>
      <c r="Y46" s="332" t="s">
        <v>95</v>
      </c>
      <c r="Z46" s="332" t="s">
        <v>10497</v>
      </c>
      <c r="AA46" s="332"/>
      <c r="AB46" s="332"/>
      <c r="AC46" s="332"/>
      <c r="AD46" s="332"/>
      <c r="AE46" s="70"/>
    </row>
    <row r="47" spans="1:31" s="71" customFormat="1" ht="96" hidden="1" customHeight="1">
      <c r="A47" s="331" t="s">
        <v>9973</v>
      </c>
      <c r="B47" s="329" t="s">
        <v>10266</v>
      </c>
      <c r="C47" s="329" t="s">
        <v>10498</v>
      </c>
      <c r="D47" s="329" t="s">
        <v>10499</v>
      </c>
      <c r="E47" s="329" t="s">
        <v>10500</v>
      </c>
      <c r="F47" s="329" t="s">
        <v>10501</v>
      </c>
      <c r="G47" s="329" t="s">
        <v>10502</v>
      </c>
      <c r="H47" s="329" t="s">
        <v>10503</v>
      </c>
      <c r="I47" s="329" t="s">
        <v>10504</v>
      </c>
      <c r="J47" s="329" t="s">
        <v>10505</v>
      </c>
      <c r="K47" s="329" t="s">
        <v>10506</v>
      </c>
      <c r="L47" s="329" t="s">
        <v>10507</v>
      </c>
      <c r="M47" s="329"/>
      <c r="N47" s="329" t="s">
        <v>95</v>
      </c>
      <c r="O47" s="329"/>
      <c r="P47" s="329"/>
      <c r="Q47" s="329"/>
      <c r="R47" s="329" t="s">
        <v>1059</v>
      </c>
      <c r="S47" s="329" t="s">
        <v>98</v>
      </c>
      <c r="T47" s="329" t="s">
        <v>1092</v>
      </c>
      <c r="U47" s="329"/>
      <c r="V47" s="329"/>
      <c r="W47" s="330"/>
      <c r="X47" s="330"/>
      <c r="Y47" s="330" t="s">
        <v>95</v>
      </c>
      <c r="Z47" s="330" t="s">
        <v>10467</v>
      </c>
      <c r="AA47" s="330"/>
      <c r="AB47" s="330"/>
      <c r="AC47" s="330"/>
      <c r="AD47" s="330"/>
      <c r="AE47" s="73"/>
    </row>
    <row r="48" spans="1:31" s="71" customFormat="1" ht="192" hidden="1" customHeight="1">
      <c r="A48" s="329" t="s">
        <v>9973</v>
      </c>
      <c r="B48" s="329" t="s">
        <v>10266</v>
      </c>
      <c r="C48" s="329" t="s">
        <v>10508</v>
      </c>
      <c r="D48" s="330" t="s">
        <v>10509</v>
      </c>
      <c r="E48" s="330" t="s">
        <v>10510</v>
      </c>
      <c r="F48" s="330" t="s">
        <v>10511</v>
      </c>
      <c r="G48" s="330" t="s">
        <v>10512</v>
      </c>
      <c r="H48" s="330" t="s">
        <v>10513</v>
      </c>
      <c r="I48" s="330" t="s">
        <v>10514</v>
      </c>
      <c r="J48" s="330" t="s">
        <v>10515</v>
      </c>
      <c r="K48" s="330" t="s">
        <v>10516</v>
      </c>
      <c r="L48" s="330" t="s">
        <v>3328</v>
      </c>
      <c r="M48" s="200" t="s">
        <v>1596</v>
      </c>
      <c r="N48" s="329" t="s">
        <v>95</v>
      </c>
      <c r="O48" s="329" t="s">
        <v>95</v>
      </c>
      <c r="P48" s="329" t="s">
        <v>95</v>
      </c>
      <c r="Q48" s="329" t="s">
        <v>95</v>
      </c>
      <c r="R48" s="329" t="s">
        <v>1059</v>
      </c>
      <c r="S48" s="329" t="s">
        <v>2307</v>
      </c>
      <c r="T48" s="329" t="s">
        <v>1044</v>
      </c>
      <c r="U48" s="329" t="s">
        <v>5032</v>
      </c>
      <c r="V48" s="201" t="s">
        <v>10517</v>
      </c>
      <c r="W48" s="330" t="s">
        <v>3</v>
      </c>
      <c r="X48" s="330" t="s">
        <v>10518</v>
      </c>
      <c r="Y48" s="330" t="s">
        <v>3</v>
      </c>
      <c r="Z48" s="330" t="s">
        <v>10070</v>
      </c>
      <c r="AA48" s="330" t="s">
        <v>3</v>
      </c>
      <c r="AB48" s="330" t="s">
        <v>10519</v>
      </c>
      <c r="AC48" s="330" t="s">
        <v>95</v>
      </c>
      <c r="AD48" s="330" t="s">
        <v>10520</v>
      </c>
      <c r="AE48" s="73"/>
    </row>
    <row r="49" spans="1:33" s="71" customFormat="1" ht="85.5" hidden="1">
      <c r="A49" s="331" t="s">
        <v>9973</v>
      </c>
      <c r="B49" s="331" t="s">
        <v>10266</v>
      </c>
      <c r="C49" s="331" t="s">
        <v>10521</v>
      </c>
      <c r="D49" s="331" t="s">
        <v>10522</v>
      </c>
      <c r="E49" s="331" t="s">
        <v>10523</v>
      </c>
      <c r="F49" s="331" t="s">
        <v>10524</v>
      </c>
      <c r="G49" s="331" t="s">
        <v>10525</v>
      </c>
      <c r="H49" s="331" t="s">
        <v>10526</v>
      </c>
      <c r="I49" s="331" t="s">
        <v>10527</v>
      </c>
      <c r="J49" s="331" t="s">
        <v>10528</v>
      </c>
      <c r="K49" s="329" t="s">
        <v>10529</v>
      </c>
      <c r="L49" s="329" t="s">
        <v>10530</v>
      </c>
      <c r="M49" s="329" t="s">
        <v>10531</v>
      </c>
      <c r="N49" s="331"/>
      <c r="O49" s="331"/>
      <c r="P49" s="331"/>
      <c r="Q49" s="331"/>
      <c r="R49" s="331" t="s">
        <v>223</v>
      </c>
      <c r="S49" s="331" t="s">
        <v>2475</v>
      </c>
      <c r="T49" s="331"/>
      <c r="U49" s="331"/>
      <c r="V49" s="331"/>
      <c r="W49" s="332"/>
      <c r="X49" s="332"/>
      <c r="Y49" s="332" t="s">
        <v>3</v>
      </c>
      <c r="Z49" s="332" t="s">
        <v>10532</v>
      </c>
      <c r="AA49" s="332"/>
      <c r="AB49" s="332"/>
      <c r="AC49" s="332"/>
      <c r="AD49" s="332"/>
      <c r="AE49" s="70"/>
    </row>
    <row r="50" spans="1:33" s="71" customFormat="1" ht="127.5" hidden="1" customHeight="1">
      <c r="A50" s="331" t="s">
        <v>9973</v>
      </c>
      <c r="B50" s="329" t="s">
        <v>10266</v>
      </c>
      <c r="C50" s="329" t="s">
        <v>10533</v>
      </c>
      <c r="D50" s="329" t="s">
        <v>10534</v>
      </c>
      <c r="E50" s="329" t="s">
        <v>10535</v>
      </c>
      <c r="F50" s="329" t="s">
        <v>10536</v>
      </c>
      <c r="G50" s="329" t="s">
        <v>10537</v>
      </c>
      <c r="H50" s="329" t="s">
        <v>10538</v>
      </c>
      <c r="I50" s="329" t="s">
        <v>10539</v>
      </c>
      <c r="J50" s="329"/>
      <c r="K50" s="329" t="s">
        <v>10540</v>
      </c>
      <c r="L50" s="329"/>
      <c r="M50" s="329"/>
      <c r="N50" s="329"/>
      <c r="O50" s="329"/>
      <c r="P50" s="329"/>
      <c r="Q50" s="329"/>
      <c r="R50" s="329" t="s">
        <v>223</v>
      </c>
      <c r="S50" s="329" t="s">
        <v>1294</v>
      </c>
      <c r="T50" s="329"/>
      <c r="U50" s="329"/>
      <c r="V50" s="329"/>
      <c r="W50" s="330"/>
      <c r="X50" s="329"/>
      <c r="Y50" s="329" t="s">
        <v>95</v>
      </c>
      <c r="Z50" s="329" t="s">
        <v>10541</v>
      </c>
      <c r="AA50" s="329"/>
      <c r="AB50" s="330"/>
      <c r="AC50" s="330"/>
      <c r="AD50" s="330"/>
      <c r="AE50" s="73"/>
    </row>
    <row r="51" spans="1:33" s="35" customFormat="1" ht="28.5" hidden="1">
      <c r="A51" s="331" t="s">
        <v>9973</v>
      </c>
      <c r="B51" s="331" t="s">
        <v>10266</v>
      </c>
      <c r="C51" s="332" t="s">
        <v>10542</v>
      </c>
      <c r="D51" s="332" t="s">
        <v>10543</v>
      </c>
      <c r="E51" s="332" t="s">
        <v>10544</v>
      </c>
      <c r="F51" s="332" t="s">
        <v>10545</v>
      </c>
      <c r="G51" s="332" t="s">
        <v>10546</v>
      </c>
      <c r="H51" s="332" t="s">
        <v>10547</v>
      </c>
      <c r="I51" s="332" t="s">
        <v>10548</v>
      </c>
      <c r="J51" s="332" t="s">
        <v>10549</v>
      </c>
      <c r="K51" s="330" t="s">
        <v>10550</v>
      </c>
      <c r="L51" s="330" t="s">
        <v>10551</v>
      </c>
      <c r="M51" s="330" t="s">
        <v>3426</v>
      </c>
      <c r="N51" s="332"/>
      <c r="O51" s="332"/>
      <c r="P51" s="332"/>
      <c r="Q51" s="332"/>
      <c r="R51" s="332" t="s">
        <v>223</v>
      </c>
      <c r="S51" s="332" t="s">
        <v>2234</v>
      </c>
      <c r="T51" s="332"/>
      <c r="U51" s="332"/>
      <c r="V51" s="332"/>
      <c r="W51" s="332"/>
      <c r="X51" s="332"/>
      <c r="Y51" s="332" t="s">
        <v>95</v>
      </c>
      <c r="Z51" s="332" t="s">
        <v>10552</v>
      </c>
      <c r="AA51" s="332"/>
      <c r="AB51" s="332"/>
      <c r="AC51" s="332"/>
      <c r="AD51" s="332"/>
      <c r="AE51" s="70"/>
      <c r="AF51" s="71"/>
      <c r="AG51" s="71"/>
    </row>
    <row r="52" spans="1:33" s="35" customFormat="1" ht="28.5" hidden="1">
      <c r="A52" s="331" t="s">
        <v>9973</v>
      </c>
      <c r="B52" s="331" t="s">
        <v>10266</v>
      </c>
      <c r="C52" s="332" t="s">
        <v>10553</v>
      </c>
      <c r="D52" s="332" t="s">
        <v>10554</v>
      </c>
      <c r="E52" s="332" t="s">
        <v>10555</v>
      </c>
      <c r="F52" s="332" t="s">
        <v>10556</v>
      </c>
      <c r="G52" s="332" t="s">
        <v>10557</v>
      </c>
      <c r="H52" s="332" t="s">
        <v>10558</v>
      </c>
      <c r="I52" s="332" t="s">
        <v>10559</v>
      </c>
      <c r="J52" s="332" t="s">
        <v>10560</v>
      </c>
      <c r="K52" s="330" t="s">
        <v>10561</v>
      </c>
      <c r="L52" s="332" t="s">
        <v>7180</v>
      </c>
      <c r="M52" s="332"/>
      <c r="N52" s="332"/>
      <c r="O52" s="332"/>
      <c r="P52" s="332"/>
      <c r="Q52" s="332"/>
      <c r="R52" s="332" t="s">
        <v>1059</v>
      </c>
      <c r="S52" s="332" t="s">
        <v>2307</v>
      </c>
      <c r="T52" s="332" t="s">
        <v>1092</v>
      </c>
      <c r="U52" s="332"/>
      <c r="V52" s="332"/>
      <c r="W52" s="332"/>
      <c r="X52" s="332"/>
      <c r="Y52" s="332" t="s">
        <v>95</v>
      </c>
      <c r="Z52" s="332" t="s">
        <v>10562</v>
      </c>
      <c r="AA52" s="332"/>
      <c r="AB52" s="332"/>
      <c r="AC52" s="332" t="s">
        <v>95</v>
      </c>
      <c r="AD52" s="332" t="s">
        <v>10563</v>
      </c>
      <c r="AE52" s="70"/>
      <c r="AF52" s="71"/>
      <c r="AG52" s="71"/>
    </row>
    <row r="53" spans="1:33" s="35" customFormat="1" ht="102.6" hidden="1" customHeight="1">
      <c r="A53" s="329" t="s">
        <v>9973</v>
      </c>
      <c r="B53" s="329" t="s">
        <v>10266</v>
      </c>
      <c r="C53" s="330" t="s">
        <v>10564</v>
      </c>
      <c r="D53" s="330" t="s">
        <v>10565</v>
      </c>
      <c r="E53" s="330" t="s">
        <v>10566</v>
      </c>
      <c r="F53" s="330" t="s">
        <v>10567</v>
      </c>
      <c r="G53" s="330" t="s">
        <v>10568</v>
      </c>
      <c r="H53" s="330" t="s">
        <v>10569</v>
      </c>
      <c r="I53" s="330" t="s">
        <v>10570</v>
      </c>
      <c r="J53" s="330" t="str">
        <f>HYPERLINK("#", "https://www.keigankai.com/")</f>
        <v>https://www.keigankai.com/</v>
      </c>
      <c r="K53" s="330" t="s">
        <v>10571</v>
      </c>
      <c r="L53" s="330" t="s">
        <v>652</v>
      </c>
      <c r="M53" s="330" t="s">
        <v>5385</v>
      </c>
      <c r="N53" s="330"/>
      <c r="O53" s="330"/>
      <c r="P53" s="330"/>
      <c r="Q53" s="330"/>
      <c r="R53" s="330" t="s">
        <v>223</v>
      </c>
      <c r="S53" s="330" t="s">
        <v>2475</v>
      </c>
      <c r="T53" s="330"/>
      <c r="U53" s="330" t="s">
        <v>5032</v>
      </c>
      <c r="V53" s="330" t="s">
        <v>10572</v>
      </c>
      <c r="W53" s="330"/>
      <c r="X53" s="330"/>
      <c r="Y53" s="330" t="s">
        <v>95</v>
      </c>
      <c r="Z53" s="330" t="s">
        <v>10573</v>
      </c>
      <c r="AA53" s="330" t="s">
        <v>5032</v>
      </c>
      <c r="AB53" s="330" t="s">
        <v>10574</v>
      </c>
      <c r="AC53" s="330"/>
      <c r="AD53" s="330"/>
      <c r="AE53" s="73"/>
      <c r="AF53" s="71"/>
      <c r="AG53" s="71"/>
    </row>
    <row r="54" spans="1:33" s="35" customFormat="1" ht="28.5" hidden="1">
      <c r="A54" s="331" t="s">
        <v>9973</v>
      </c>
      <c r="B54" s="331" t="s">
        <v>1001</v>
      </c>
      <c r="C54" s="332" t="s">
        <v>10575</v>
      </c>
      <c r="D54" s="332" t="s">
        <v>10576</v>
      </c>
      <c r="E54" s="332" t="s">
        <v>10577</v>
      </c>
      <c r="F54" s="332" t="s">
        <v>10578</v>
      </c>
      <c r="G54" s="332" t="s">
        <v>10579</v>
      </c>
      <c r="H54" s="332" t="s">
        <v>10580</v>
      </c>
      <c r="I54" s="332" t="s">
        <v>10581</v>
      </c>
      <c r="J54" s="332" t="s">
        <v>10582</v>
      </c>
      <c r="K54" s="330" t="s">
        <v>10583</v>
      </c>
      <c r="L54" s="332" t="s">
        <v>10584</v>
      </c>
      <c r="M54" s="332"/>
      <c r="N54" s="332"/>
      <c r="O54" s="332"/>
      <c r="P54" s="332"/>
      <c r="Q54" s="332"/>
      <c r="R54" s="332" t="s">
        <v>238</v>
      </c>
      <c r="S54" s="332" t="s">
        <v>1294</v>
      </c>
      <c r="T54" s="332"/>
      <c r="U54" s="332"/>
      <c r="V54" s="332"/>
      <c r="W54" s="332"/>
      <c r="X54" s="332"/>
      <c r="Y54" s="332" t="s">
        <v>95</v>
      </c>
      <c r="Z54" s="332" t="s">
        <v>10585</v>
      </c>
      <c r="AA54" s="332"/>
      <c r="AB54" s="332"/>
      <c r="AC54" s="332"/>
      <c r="AD54" s="332"/>
      <c r="AE54" s="70"/>
    </row>
    <row r="55" spans="1:33" s="35" customFormat="1" ht="42.75" hidden="1">
      <c r="A55" s="331" t="s">
        <v>9973</v>
      </c>
      <c r="B55" s="331" t="s">
        <v>1001</v>
      </c>
      <c r="C55" s="332" t="s">
        <v>10586</v>
      </c>
      <c r="D55" s="332" t="s">
        <v>10587</v>
      </c>
      <c r="E55" s="332" t="s">
        <v>10588</v>
      </c>
      <c r="F55" s="332" t="s">
        <v>10589</v>
      </c>
      <c r="G55" s="332" t="s">
        <v>10590</v>
      </c>
      <c r="H55" s="332" t="s">
        <v>10591</v>
      </c>
      <c r="I55" s="332" t="s">
        <v>10592</v>
      </c>
      <c r="J55" s="332" t="s">
        <v>10593</v>
      </c>
      <c r="K55" s="330" t="s">
        <v>10594</v>
      </c>
      <c r="L55" s="332"/>
      <c r="M55" s="332"/>
      <c r="N55" s="332"/>
      <c r="O55" s="332"/>
      <c r="P55" s="332"/>
      <c r="Q55" s="332"/>
      <c r="R55" s="332" t="s">
        <v>1027</v>
      </c>
      <c r="S55" s="332" t="s">
        <v>473</v>
      </c>
      <c r="T55" s="332"/>
      <c r="U55" s="332"/>
      <c r="V55" s="332"/>
      <c r="W55" s="332"/>
      <c r="X55" s="332"/>
      <c r="Y55" s="332" t="s">
        <v>95</v>
      </c>
      <c r="Z55" s="332" t="s">
        <v>10595</v>
      </c>
      <c r="AA55" s="332"/>
      <c r="AB55" s="332"/>
      <c r="AC55" s="332"/>
      <c r="AD55" s="332"/>
      <c r="AE55" s="70"/>
    </row>
    <row r="56" spans="1:33" s="35" customFormat="1" ht="28.5" hidden="1">
      <c r="A56" s="331" t="s">
        <v>9973</v>
      </c>
      <c r="B56" s="331" t="s">
        <v>1001</v>
      </c>
      <c r="C56" s="332" t="s">
        <v>10596</v>
      </c>
      <c r="D56" s="332" t="s">
        <v>10597</v>
      </c>
      <c r="E56" s="332" t="s">
        <v>10598</v>
      </c>
      <c r="F56" s="332" t="s">
        <v>10599</v>
      </c>
      <c r="G56" s="332" t="s">
        <v>10600</v>
      </c>
      <c r="H56" s="332" t="s">
        <v>10601</v>
      </c>
      <c r="I56" s="332" t="s">
        <v>10602</v>
      </c>
      <c r="J56" s="332" t="s">
        <v>10603</v>
      </c>
      <c r="K56" s="330" t="s">
        <v>10604</v>
      </c>
      <c r="L56" s="332"/>
      <c r="M56" s="332"/>
      <c r="N56" s="332"/>
      <c r="O56" s="332"/>
      <c r="P56" s="332"/>
      <c r="Q56" s="332"/>
      <c r="R56" s="332" t="s">
        <v>238</v>
      </c>
      <c r="S56" s="332" t="s">
        <v>2475</v>
      </c>
      <c r="T56" s="332"/>
      <c r="U56" s="332"/>
      <c r="V56" s="332"/>
      <c r="W56" s="332"/>
      <c r="X56" s="332"/>
      <c r="Y56" s="332" t="s">
        <v>95</v>
      </c>
      <c r="Z56" s="332" t="s">
        <v>10605</v>
      </c>
      <c r="AA56" s="332"/>
      <c r="AB56" s="332"/>
      <c r="AC56" s="332"/>
      <c r="AD56" s="332"/>
      <c r="AE56" s="70"/>
    </row>
    <row r="57" spans="1:33" s="35" customFormat="1" ht="85.5" hidden="1">
      <c r="A57" s="331" t="s">
        <v>9973</v>
      </c>
      <c r="B57" s="331" t="s">
        <v>1001</v>
      </c>
      <c r="C57" s="332" t="s">
        <v>10606</v>
      </c>
      <c r="D57" s="332" t="s">
        <v>10607</v>
      </c>
      <c r="E57" s="332" t="s">
        <v>10608</v>
      </c>
      <c r="F57" s="332" t="s">
        <v>10609</v>
      </c>
      <c r="G57" s="332" t="s">
        <v>10610</v>
      </c>
      <c r="H57" s="332" t="s">
        <v>10611</v>
      </c>
      <c r="I57" s="332" t="s">
        <v>10612</v>
      </c>
      <c r="J57" s="332" t="s">
        <v>10613</v>
      </c>
      <c r="K57" s="330" t="s">
        <v>10614</v>
      </c>
      <c r="L57" s="330" t="s">
        <v>10615</v>
      </c>
      <c r="M57" s="332"/>
      <c r="N57" s="332" t="s">
        <v>9</v>
      </c>
      <c r="O57" s="332" t="s">
        <v>10082</v>
      </c>
      <c r="P57" s="332"/>
      <c r="Q57" s="332"/>
      <c r="R57" s="332" t="s">
        <v>1059</v>
      </c>
      <c r="S57" s="332" t="s">
        <v>1026</v>
      </c>
      <c r="T57" s="332" t="s">
        <v>1044</v>
      </c>
      <c r="U57" s="332"/>
      <c r="V57" s="332"/>
      <c r="W57" s="332"/>
      <c r="X57" s="332"/>
      <c r="Y57" s="332" t="s">
        <v>95</v>
      </c>
      <c r="Z57" s="330" t="s">
        <v>10616</v>
      </c>
      <c r="AA57" s="332" t="s">
        <v>3</v>
      </c>
      <c r="AB57" s="330" t="s">
        <v>10617</v>
      </c>
      <c r="AC57" s="332"/>
      <c r="AD57" s="332"/>
      <c r="AE57" s="70"/>
    </row>
    <row r="58" spans="1:33" s="35" customFormat="1" ht="156.75" hidden="1">
      <c r="A58" s="331" t="s">
        <v>9973</v>
      </c>
      <c r="B58" s="331" t="s">
        <v>10022</v>
      </c>
      <c r="C58" s="332" t="s">
        <v>10618</v>
      </c>
      <c r="D58" s="332" t="s">
        <v>10619</v>
      </c>
      <c r="E58" s="332" t="s">
        <v>10620</v>
      </c>
      <c r="F58" s="332" t="s">
        <v>10621</v>
      </c>
      <c r="G58" s="332" t="s">
        <v>10622</v>
      </c>
      <c r="H58" s="332" t="s">
        <v>10623</v>
      </c>
      <c r="I58" s="332" t="s">
        <v>10624</v>
      </c>
      <c r="J58" s="332" t="s">
        <v>10625</v>
      </c>
      <c r="K58" s="330" t="s">
        <v>10626</v>
      </c>
      <c r="L58" s="330" t="s">
        <v>10627</v>
      </c>
      <c r="M58" s="332"/>
      <c r="N58" s="332"/>
      <c r="O58" s="332" t="s">
        <v>10082</v>
      </c>
      <c r="P58" s="332"/>
      <c r="Q58" s="332"/>
      <c r="R58" s="332" t="s">
        <v>97</v>
      </c>
      <c r="S58" s="332" t="s">
        <v>2307</v>
      </c>
      <c r="T58" s="332" t="s">
        <v>1092</v>
      </c>
      <c r="U58" s="332"/>
      <c r="V58" s="332"/>
      <c r="W58" s="332"/>
      <c r="X58" s="332"/>
      <c r="Y58" s="332" t="s">
        <v>95</v>
      </c>
      <c r="Z58" s="330" t="s">
        <v>10070</v>
      </c>
      <c r="AA58" s="332" t="s">
        <v>3</v>
      </c>
      <c r="AB58" s="330" t="s">
        <v>10628</v>
      </c>
      <c r="AC58" s="332" t="s">
        <v>10629</v>
      </c>
      <c r="AD58" s="332"/>
      <c r="AE58" s="70"/>
    </row>
    <row r="59" spans="1:33" s="35" customFormat="1" ht="174.6" hidden="1" customHeight="1">
      <c r="A59" s="331" t="s">
        <v>9973</v>
      </c>
      <c r="B59" s="329" t="s">
        <v>9984</v>
      </c>
      <c r="C59" s="329" t="s">
        <v>10630</v>
      </c>
      <c r="D59" s="329" t="s">
        <v>10631</v>
      </c>
      <c r="E59" s="329" t="s">
        <v>10632</v>
      </c>
      <c r="F59" s="329" t="s">
        <v>10633</v>
      </c>
      <c r="G59" s="329" t="s">
        <v>10634</v>
      </c>
      <c r="H59" s="329" t="s">
        <v>10635</v>
      </c>
      <c r="I59" s="329" t="s">
        <v>10636</v>
      </c>
      <c r="J59" s="333" t="str">
        <f>HYPERLINK("#", "https://tama.marianna-u.ac.jp/index.html")</f>
        <v>https://tama.marianna-u.ac.jp/index.html</v>
      </c>
      <c r="K59" s="329" t="s">
        <v>10637</v>
      </c>
      <c r="L59" s="329" t="s">
        <v>10638</v>
      </c>
      <c r="M59" s="329"/>
      <c r="N59" s="329" t="s">
        <v>9</v>
      </c>
      <c r="O59" s="329" t="s">
        <v>9</v>
      </c>
      <c r="P59" s="329"/>
      <c r="Q59" s="329"/>
      <c r="R59" s="329" t="s">
        <v>1059</v>
      </c>
      <c r="S59" s="329" t="s">
        <v>98</v>
      </c>
      <c r="T59" s="329" t="s">
        <v>10248</v>
      </c>
      <c r="U59" s="329"/>
      <c r="V59" s="329"/>
      <c r="W59" s="330"/>
      <c r="X59" s="330"/>
      <c r="Y59" s="330" t="s">
        <v>95</v>
      </c>
      <c r="Z59" s="330" t="s">
        <v>10070</v>
      </c>
      <c r="AA59" s="330" t="s">
        <v>3</v>
      </c>
      <c r="AB59" s="330" t="s">
        <v>10639</v>
      </c>
      <c r="AC59" s="330"/>
      <c r="AD59" s="330"/>
      <c r="AE59" s="73"/>
    </row>
    <row r="60" spans="1:33" s="35" customFormat="1" ht="28.5">
      <c r="A60" s="331" t="s">
        <v>9973</v>
      </c>
      <c r="B60" s="331" t="s">
        <v>931</v>
      </c>
      <c r="C60" s="332" t="s">
        <v>10640</v>
      </c>
      <c r="D60" s="332" t="s">
        <v>10641</v>
      </c>
      <c r="E60" s="332" t="s">
        <v>10642</v>
      </c>
      <c r="F60" s="332" t="s">
        <v>10643</v>
      </c>
      <c r="G60" s="332" t="s">
        <v>10644</v>
      </c>
      <c r="H60" s="332" t="s">
        <v>10645</v>
      </c>
      <c r="I60" s="332" t="s">
        <v>10646</v>
      </c>
      <c r="J60" s="332" t="s">
        <v>10647</v>
      </c>
      <c r="K60" s="330" t="s">
        <v>10648</v>
      </c>
      <c r="L60" s="332"/>
      <c r="M60" s="332"/>
      <c r="N60" s="332"/>
      <c r="O60" s="332"/>
      <c r="P60" s="332"/>
      <c r="Q60" s="332"/>
      <c r="R60" s="332" t="s">
        <v>238</v>
      </c>
      <c r="S60" s="332" t="s">
        <v>1294</v>
      </c>
      <c r="T60" s="332"/>
      <c r="U60" s="332"/>
      <c r="V60" s="332"/>
      <c r="W60" s="332"/>
      <c r="X60" s="332"/>
      <c r="Y60" s="332" t="s">
        <v>95</v>
      </c>
      <c r="Z60" s="332" t="s">
        <v>10649</v>
      </c>
      <c r="AA60" s="332"/>
      <c r="AB60" s="332"/>
      <c r="AC60" s="332"/>
      <c r="AD60" s="332"/>
      <c r="AE60" s="70"/>
    </row>
    <row r="61" spans="1:33" s="35" customFormat="1" ht="114" hidden="1">
      <c r="A61" s="331" t="s">
        <v>9973</v>
      </c>
      <c r="B61" s="331" t="s">
        <v>1001</v>
      </c>
      <c r="C61" s="332" t="s">
        <v>10650</v>
      </c>
      <c r="D61" s="332" t="s">
        <v>10651</v>
      </c>
      <c r="E61" s="332" t="s">
        <v>10652</v>
      </c>
      <c r="F61" s="332" t="s">
        <v>10653</v>
      </c>
      <c r="G61" s="332" t="s">
        <v>10654</v>
      </c>
      <c r="H61" s="332" t="s">
        <v>10655</v>
      </c>
      <c r="I61" s="332" t="s">
        <v>10656</v>
      </c>
      <c r="J61" s="332" t="s">
        <v>10657</v>
      </c>
      <c r="K61" s="330" t="s">
        <v>10658</v>
      </c>
      <c r="L61" s="330" t="s">
        <v>10659</v>
      </c>
      <c r="M61" s="330" t="s">
        <v>10660</v>
      </c>
      <c r="N61" s="332"/>
      <c r="O61" s="332"/>
      <c r="P61" s="332"/>
      <c r="Q61" s="332"/>
      <c r="R61" s="332" t="s">
        <v>238</v>
      </c>
      <c r="S61" s="332" t="s">
        <v>2475</v>
      </c>
      <c r="T61" s="332"/>
      <c r="U61" s="332" t="s">
        <v>5032</v>
      </c>
      <c r="V61" s="330" t="s">
        <v>10661</v>
      </c>
      <c r="W61" s="332" t="s">
        <v>95</v>
      </c>
      <c r="X61" s="330" t="s">
        <v>10662</v>
      </c>
      <c r="Y61" s="332" t="s">
        <v>95</v>
      </c>
      <c r="Z61" s="330" t="s">
        <v>10663</v>
      </c>
      <c r="AA61" s="332" t="s">
        <v>3</v>
      </c>
      <c r="AB61" s="330" t="s">
        <v>10664</v>
      </c>
      <c r="AC61" s="332"/>
      <c r="AD61" s="332"/>
      <c r="AE61" s="70"/>
    </row>
    <row r="62" spans="1:33" s="35" customFormat="1" ht="57" hidden="1">
      <c r="A62" s="331" t="s">
        <v>9973</v>
      </c>
      <c r="B62" s="331" t="s">
        <v>896</v>
      </c>
      <c r="C62" s="332" t="s">
        <v>10665</v>
      </c>
      <c r="D62" s="332" t="s">
        <v>10666</v>
      </c>
      <c r="E62" s="332" t="s">
        <v>10667</v>
      </c>
      <c r="F62" s="332" t="s">
        <v>10668</v>
      </c>
      <c r="G62" s="332" t="s">
        <v>10669</v>
      </c>
      <c r="H62" s="332" t="s">
        <v>10670</v>
      </c>
      <c r="I62" s="332" t="s">
        <v>10671</v>
      </c>
      <c r="J62" s="332" t="s">
        <v>10672</v>
      </c>
      <c r="K62" s="330" t="s">
        <v>10673</v>
      </c>
      <c r="L62" s="332"/>
      <c r="M62" s="332"/>
      <c r="N62" s="332"/>
      <c r="O62" s="332"/>
      <c r="P62" s="332"/>
      <c r="Q62" s="332"/>
      <c r="R62" s="332" t="s">
        <v>238</v>
      </c>
      <c r="S62" s="332" t="s">
        <v>2475</v>
      </c>
      <c r="T62" s="332"/>
      <c r="U62" s="332"/>
      <c r="V62" s="332"/>
      <c r="W62" s="332"/>
      <c r="X62" s="332"/>
      <c r="Y62" s="332" t="s">
        <v>95</v>
      </c>
      <c r="Z62" s="330" t="s">
        <v>10674</v>
      </c>
      <c r="AA62" s="332"/>
      <c r="AB62" s="332"/>
      <c r="AC62" s="332"/>
      <c r="AD62" s="332"/>
      <c r="AE62" s="70"/>
    </row>
    <row r="63" spans="1:33" s="35" customFormat="1" ht="28.5" hidden="1">
      <c r="A63" s="331" t="s">
        <v>9973</v>
      </c>
      <c r="B63" s="331" t="s">
        <v>855</v>
      </c>
      <c r="C63" s="332" t="s">
        <v>10675</v>
      </c>
      <c r="D63" s="332" t="s">
        <v>10676</v>
      </c>
      <c r="E63" s="332" t="s">
        <v>10677</v>
      </c>
      <c r="F63" s="332" t="s">
        <v>10678</v>
      </c>
      <c r="G63" s="332" t="s">
        <v>10679</v>
      </c>
      <c r="H63" s="332" t="s">
        <v>10680</v>
      </c>
      <c r="I63" s="332" t="s">
        <v>10681</v>
      </c>
      <c r="J63" s="332"/>
      <c r="K63" s="330" t="s">
        <v>10682</v>
      </c>
      <c r="L63" s="332"/>
      <c r="M63" s="332"/>
      <c r="N63" s="332"/>
      <c r="O63" s="332"/>
      <c r="P63" s="332"/>
      <c r="Q63" s="332"/>
      <c r="R63" s="332" t="s">
        <v>238</v>
      </c>
      <c r="S63" s="332" t="s">
        <v>473</v>
      </c>
      <c r="T63" s="332"/>
      <c r="U63" s="332"/>
      <c r="V63" s="332"/>
      <c r="W63" s="330"/>
      <c r="X63" s="332"/>
      <c r="Y63" s="330" t="s">
        <v>10683</v>
      </c>
      <c r="Z63" s="332" t="s">
        <v>10684</v>
      </c>
      <c r="AA63" s="332"/>
      <c r="AB63" s="332"/>
      <c r="AC63" s="332" t="s">
        <v>10685</v>
      </c>
      <c r="AD63" s="332" t="s">
        <v>10686</v>
      </c>
      <c r="AE63" s="70"/>
    </row>
    <row r="64" spans="1:33" s="35" customFormat="1" ht="28.5" hidden="1">
      <c r="A64" s="331" t="s">
        <v>9973</v>
      </c>
      <c r="B64" s="331" t="s">
        <v>855</v>
      </c>
      <c r="C64" s="332" t="s">
        <v>10687</v>
      </c>
      <c r="D64" s="332" t="s">
        <v>10688</v>
      </c>
      <c r="E64" s="332" t="s">
        <v>10689</v>
      </c>
      <c r="F64" s="332" t="s">
        <v>10690</v>
      </c>
      <c r="G64" s="332" t="s">
        <v>10691</v>
      </c>
      <c r="H64" s="334" t="s">
        <v>10692</v>
      </c>
      <c r="I64" s="332" t="s">
        <v>10693</v>
      </c>
      <c r="J64" s="332" t="s">
        <v>10694</v>
      </c>
      <c r="K64" s="330" t="s">
        <v>10695</v>
      </c>
      <c r="L64" s="332"/>
      <c r="M64" s="332"/>
      <c r="N64" s="332"/>
      <c r="O64" s="332"/>
      <c r="P64" s="332"/>
      <c r="Q64" s="332"/>
      <c r="R64" s="332" t="s">
        <v>238</v>
      </c>
      <c r="S64" s="332" t="s">
        <v>1294</v>
      </c>
      <c r="T64" s="332"/>
      <c r="U64" s="332"/>
      <c r="V64" s="332"/>
      <c r="W64" s="332"/>
      <c r="X64" s="332"/>
      <c r="Y64" s="332" t="s">
        <v>95</v>
      </c>
      <c r="Z64" s="332" t="s">
        <v>10696</v>
      </c>
      <c r="AA64" s="332"/>
      <c r="AB64" s="332"/>
      <c r="AC64" s="332"/>
      <c r="AD64" s="332"/>
      <c r="AE64" s="70"/>
    </row>
    <row r="65" spans="1:34" s="35" customFormat="1" ht="116.45" customHeight="1">
      <c r="A65" s="329" t="s">
        <v>9973</v>
      </c>
      <c r="B65" s="329" t="s">
        <v>931</v>
      </c>
      <c r="C65" s="330" t="s">
        <v>10697</v>
      </c>
      <c r="D65" s="330" t="s">
        <v>10698</v>
      </c>
      <c r="E65" s="330" t="s">
        <v>10699</v>
      </c>
      <c r="F65" s="330" t="s">
        <v>10700</v>
      </c>
      <c r="G65" s="330" t="s">
        <v>10701</v>
      </c>
      <c r="H65" s="335" t="s">
        <v>10702</v>
      </c>
      <c r="I65" s="330" t="s">
        <v>10703</v>
      </c>
      <c r="J65" s="330" t="str">
        <f>HYPERLINK("#", "https://www.bell-dental.com/foreigner/")</f>
        <v>https://www.bell-dental.com/foreigner/</v>
      </c>
      <c r="K65" s="330" t="s">
        <v>10704</v>
      </c>
      <c r="L65" s="330"/>
      <c r="M65" s="330" t="s">
        <v>5385</v>
      </c>
      <c r="N65" s="330"/>
      <c r="O65" s="330"/>
      <c r="P65" s="330"/>
      <c r="Q65" s="330"/>
      <c r="R65" s="330" t="s">
        <v>238</v>
      </c>
      <c r="S65" s="330" t="s">
        <v>1294</v>
      </c>
      <c r="T65" s="330"/>
      <c r="U65" s="330"/>
      <c r="V65" s="330"/>
      <c r="W65" s="330" t="s">
        <v>95</v>
      </c>
      <c r="X65" s="330" t="s">
        <v>10705</v>
      </c>
      <c r="Y65" s="330"/>
      <c r="Z65" s="330"/>
      <c r="AA65" s="330"/>
      <c r="AB65" s="330"/>
      <c r="AC65" s="330"/>
      <c r="AD65" s="330"/>
      <c r="AE65" s="73"/>
    </row>
    <row r="66" spans="1:34" s="35" customFormat="1" ht="28.5" hidden="1">
      <c r="A66" s="331" t="s">
        <v>9973</v>
      </c>
      <c r="B66" s="331" t="s">
        <v>10266</v>
      </c>
      <c r="C66" s="332" t="s">
        <v>10706</v>
      </c>
      <c r="D66" s="332" t="s">
        <v>10707</v>
      </c>
      <c r="E66" s="332" t="s">
        <v>10708</v>
      </c>
      <c r="F66" s="332" t="s">
        <v>10709</v>
      </c>
      <c r="G66" s="332" t="s">
        <v>10710</v>
      </c>
      <c r="H66" s="334" t="s">
        <v>10711</v>
      </c>
      <c r="I66" s="332" t="s">
        <v>10712</v>
      </c>
      <c r="J66" s="332" t="s">
        <v>10713</v>
      </c>
      <c r="K66" s="330" t="s">
        <v>10714</v>
      </c>
      <c r="L66" s="332"/>
      <c r="M66" s="332"/>
      <c r="N66" s="332"/>
      <c r="O66" s="332"/>
      <c r="P66" s="332"/>
      <c r="Q66" s="332"/>
      <c r="R66" s="332" t="s">
        <v>238</v>
      </c>
      <c r="S66" s="332" t="s">
        <v>1294</v>
      </c>
      <c r="T66" s="332"/>
      <c r="U66" s="332"/>
      <c r="V66" s="332"/>
      <c r="W66" s="332"/>
      <c r="X66" s="332"/>
      <c r="Y66" s="332" t="s">
        <v>95</v>
      </c>
      <c r="Z66" s="332" t="s">
        <v>10715</v>
      </c>
      <c r="AA66" s="332"/>
      <c r="AB66" s="332"/>
      <c r="AC66" s="332"/>
      <c r="AD66" s="332"/>
      <c r="AE66" s="70"/>
    </row>
    <row r="67" spans="1:34" s="35" customFormat="1" ht="28.5" hidden="1">
      <c r="A67" s="331" t="s">
        <v>9973</v>
      </c>
      <c r="B67" s="331" t="s">
        <v>855</v>
      </c>
      <c r="C67" s="332" t="s">
        <v>10716</v>
      </c>
      <c r="D67" s="332" t="s">
        <v>10717</v>
      </c>
      <c r="E67" s="332" t="s">
        <v>10718</v>
      </c>
      <c r="F67" s="332" t="s">
        <v>10719</v>
      </c>
      <c r="G67" s="332" t="s">
        <v>10720</v>
      </c>
      <c r="H67" s="334" t="s">
        <v>10721</v>
      </c>
      <c r="I67" s="332" t="s">
        <v>10722</v>
      </c>
      <c r="J67" s="332" t="s">
        <v>10723</v>
      </c>
      <c r="K67" s="330" t="s">
        <v>10724</v>
      </c>
      <c r="L67" s="332"/>
      <c r="M67" s="332"/>
      <c r="N67" s="332"/>
      <c r="O67" s="332"/>
      <c r="P67" s="332"/>
      <c r="Q67" s="332"/>
      <c r="R67" s="332" t="s">
        <v>238</v>
      </c>
      <c r="S67" s="332" t="s">
        <v>1294</v>
      </c>
      <c r="T67" s="332"/>
      <c r="U67" s="332"/>
      <c r="V67" s="332"/>
      <c r="W67" s="332"/>
      <c r="X67" s="332"/>
      <c r="Y67" s="332" t="s">
        <v>95</v>
      </c>
      <c r="Z67" s="332" t="s">
        <v>10725</v>
      </c>
      <c r="AA67" s="332"/>
      <c r="AB67" s="332"/>
      <c r="AC67" s="332"/>
      <c r="AD67" s="332"/>
      <c r="AE67" s="70"/>
    </row>
    <row r="68" spans="1:34" s="35" customFormat="1" ht="111.95" hidden="1" customHeight="1">
      <c r="A68" s="329" t="s">
        <v>9973</v>
      </c>
      <c r="B68" s="329" t="s">
        <v>855</v>
      </c>
      <c r="C68" s="330" t="s">
        <v>10726</v>
      </c>
      <c r="D68" s="330" t="s">
        <v>10727</v>
      </c>
      <c r="E68" s="330" t="s">
        <v>10728</v>
      </c>
      <c r="F68" s="330" t="s">
        <v>10729</v>
      </c>
      <c r="G68" s="330" t="s">
        <v>10730</v>
      </c>
      <c r="H68" s="335" t="s">
        <v>10731</v>
      </c>
      <c r="I68" s="330" t="s">
        <v>10732</v>
      </c>
      <c r="J68" s="330"/>
      <c r="K68" s="330" t="s">
        <v>10733</v>
      </c>
      <c r="L68" s="330"/>
      <c r="M68" s="330"/>
      <c r="N68" s="330"/>
      <c r="O68" s="330"/>
      <c r="P68" s="330"/>
      <c r="Q68" s="330"/>
      <c r="R68" s="330" t="s">
        <v>238</v>
      </c>
      <c r="S68" s="330" t="s">
        <v>1294</v>
      </c>
      <c r="T68" s="330"/>
      <c r="U68" s="330"/>
      <c r="V68" s="330"/>
      <c r="W68" s="330"/>
      <c r="X68" s="330"/>
      <c r="Y68" s="330" t="s">
        <v>95</v>
      </c>
      <c r="Z68" s="330" t="s">
        <v>10734</v>
      </c>
      <c r="AA68" s="330"/>
      <c r="AB68" s="330"/>
      <c r="AC68" s="330"/>
      <c r="AD68" s="330"/>
      <c r="AE68" s="73"/>
    </row>
    <row r="69" spans="1:34" s="35" customFormat="1" ht="28.5" hidden="1">
      <c r="A69" s="331" t="s">
        <v>9973</v>
      </c>
      <c r="B69" s="331" t="s">
        <v>809</v>
      </c>
      <c r="C69" s="332" t="s">
        <v>10735</v>
      </c>
      <c r="D69" s="332" t="s">
        <v>10736</v>
      </c>
      <c r="E69" s="332" t="s">
        <v>10737</v>
      </c>
      <c r="F69" s="332" t="s">
        <v>10738</v>
      </c>
      <c r="G69" s="332" t="s">
        <v>10739</v>
      </c>
      <c r="H69" s="334" t="s">
        <v>10740</v>
      </c>
      <c r="I69" s="332" t="s">
        <v>10741</v>
      </c>
      <c r="J69" s="332" t="s">
        <v>10742</v>
      </c>
      <c r="K69" s="330" t="s">
        <v>10743</v>
      </c>
      <c r="L69" s="332" t="s">
        <v>10744</v>
      </c>
      <c r="M69" s="332"/>
      <c r="N69" s="332"/>
      <c r="O69" s="332"/>
      <c r="P69" s="332"/>
      <c r="Q69" s="332"/>
      <c r="R69" s="332" t="s">
        <v>238</v>
      </c>
      <c r="S69" s="332" t="s">
        <v>1294</v>
      </c>
      <c r="T69" s="332"/>
      <c r="U69" s="332"/>
      <c r="V69" s="332"/>
      <c r="W69" s="332"/>
      <c r="X69" s="332"/>
      <c r="Y69" s="332" t="s">
        <v>95</v>
      </c>
      <c r="Z69" s="332" t="s">
        <v>10745</v>
      </c>
      <c r="AA69" s="332" t="s">
        <v>9</v>
      </c>
      <c r="AB69" s="332" t="s">
        <v>10746</v>
      </c>
      <c r="AC69" s="332" t="s">
        <v>10082</v>
      </c>
      <c r="AD69" s="332" t="s">
        <v>10746</v>
      </c>
      <c r="AE69" s="70"/>
    </row>
    <row r="70" spans="1:34" s="35" customFormat="1" ht="85.5" hidden="1">
      <c r="A70" s="331" t="s">
        <v>9973</v>
      </c>
      <c r="B70" s="331" t="s">
        <v>10266</v>
      </c>
      <c r="C70" s="332" t="s">
        <v>10747</v>
      </c>
      <c r="D70" s="332" t="s">
        <v>10748</v>
      </c>
      <c r="E70" s="332" t="s">
        <v>10749</v>
      </c>
      <c r="F70" s="332" t="s">
        <v>10750</v>
      </c>
      <c r="G70" s="332" t="s">
        <v>10751</v>
      </c>
      <c r="H70" s="334" t="s">
        <v>10752</v>
      </c>
      <c r="I70" s="332" t="s">
        <v>10753</v>
      </c>
      <c r="J70" s="332" t="s">
        <v>10754</v>
      </c>
      <c r="K70" s="330" t="s">
        <v>10755</v>
      </c>
      <c r="L70" s="330" t="s">
        <v>10756</v>
      </c>
      <c r="M70" s="330" t="s">
        <v>10531</v>
      </c>
      <c r="N70" s="332"/>
      <c r="O70" s="332"/>
      <c r="P70" s="332"/>
      <c r="Q70" s="332"/>
      <c r="R70" s="332" t="s">
        <v>238</v>
      </c>
      <c r="S70" s="332" t="s">
        <v>1294</v>
      </c>
      <c r="T70" s="332"/>
      <c r="U70" s="332"/>
      <c r="V70" s="332"/>
      <c r="W70" s="332"/>
      <c r="X70" s="332"/>
      <c r="Y70" s="332" t="s">
        <v>9</v>
      </c>
      <c r="Z70" s="332" t="s">
        <v>10757</v>
      </c>
      <c r="AA70" s="332"/>
      <c r="AB70" s="332"/>
      <c r="AC70" s="332"/>
      <c r="AD70" s="332"/>
      <c r="AE70" s="70"/>
      <c r="AF70" s="71"/>
      <c r="AG70" s="71"/>
      <c r="AH70" s="71"/>
    </row>
    <row r="71" spans="1:34" s="35" customFormat="1" ht="71.25" hidden="1">
      <c r="A71" s="331" t="s">
        <v>9973</v>
      </c>
      <c r="B71" s="331" t="s">
        <v>10022</v>
      </c>
      <c r="C71" s="332" t="s">
        <v>10758</v>
      </c>
      <c r="D71" s="330" t="s">
        <v>10759</v>
      </c>
      <c r="E71" s="332" t="s">
        <v>10760</v>
      </c>
      <c r="F71" s="332" t="s">
        <v>10761</v>
      </c>
      <c r="G71" s="332" t="s">
        <v>10762</v>
      </c>
      <c r="H71" s="334" t="s">
        <v>10763</v>
      </c>
      <c r="I71" s="332" t="s">
        <v>10764</v>
      </c>
      <c r="J71" s="336" t="s">
        <v>10765</v>
      </c>
      <c r="K71" s="330" t="s">
        <v>10766</v>
      </c>
      <c r="L71" s="332" t="s">
        <v>7180</v>
      </c>
      <c r="M71" s="332"/>
      <c r="N71" s="332"/>
      <c r="O71" s="332"/>
      <c r="P71" s="332"/>
      <c r="Q71" s="332"/>
      <c r="R71" s="332" t="s">
        <v>1059</v>
      </c>
      <c r="S71" s="332" t="s">
        <v>473</v>
      </c>
      <c r="T71" s="332"/>
      <c r="U71" s="332"/>
      <c r="V71" s="332"/>
      <c r="W71" s="332"/>
      <c r="X71" s="332"/>
      <c r="Y71" s="332" t="s">
        <v>9</v>
      </c>
      <c r="Z71" s="332" t="s">
        <v>10767</v>
      </c>
      <c r="AA71" s="332"/>
      <c r="AB71" s="332"/>
      <c r="AC71" s="332" t="s">
        <v>9</v>
      </c>
      <c r="AD71" s="332" t="s">
        <v>10768</v>
      </c>
      <c r="AE71" s="70"/>
      <c r="AF71" s="71"/>
      <c r="AG71" s="71"/>
      <c r="AH71" s="71"/>
    </row>
    <row r="72" spans="1:34" s="35" customFormat="1" ht="42.75">
      <c r="A72" s="331" t="s">
        <v>9973</v>
      </c>
      <c r="B72" s="331" t="s">
        <v>931</v>
      </c>
      <c r="C72" s="330" t="s">
        <v>10769</v>
      </c>
      <c r="D72" s="332" t="s">
        <v>10770</v>
      </c>
      <c r="E72" s="332" t="s">
        <v>10771</v>
      </c>
      <c r="F72" s="332" t="s">
        <v>10772</v>
      </c>
      <c r="G72" s="332" t="s">
        <v>10773</v>
      </c>
      <c r="H72" s="334" t="s">
        <v>10774</v>
      </c>
      <c r="I72" s="332" t="s">
        <v>10775</v>
      </c>
      <c r="J72" s="332" t="s">
        <v>10776</v>
      </c>
      <c r="K72" s="330" t="s">
        <v>10777</v>
      </c>
      <c r="L72" s="330" t="s">
        <v>10778</v>
      </c>
      <c r="M72" s="330" t="s">
        <v>10779</v>
      </c>
      <c r="N72" s="330"/>
      <c r="O72" s="330"/>
      <c r="P72" s="330"/>
      <c r="Q72" s="330"/>
      <c r="R72" s="332" t="s">
        <v>238</v>
      </c>
      <c r="S72" s="330" t="s">
        <v>1294</v>
      </c>
      <c r="T72" s="330"/>
      <c r="U72" s="330"/>
      <c r="V72" s="330"/>
      <c r="W72" s="330"/>
      <c r="X72" s="330"/>
      <c r="Y72" s="330" t="s">
        <v>9</v>
      </c>
      <c r="Z72" s="332" t="s">
        <v>10780</v>
      </c>
      <c r="AA72" s="332"/>
      <c r="AB72" s="332"/>
      <c r="AC72" s="332"/>
      <c r="AD72" s="332"/>
      <c r="AE72" s="73"/>
      <c r="AF72" s="71"/>
      <c r="AG72" s="71"/>
      <c r="AH72" s="71"/>
    </row>
    <row r="73" spans="1:34" s="35" customFormat="1" ht="57" hidden="1">
      <c r="A73" s="331" t="s">
        <v>9973</v>
      </c>
      <c r="B73" s="331" t="s">
        <v>896</v>
      </c>
      <c r="C73" s="332" t="s">
        <v>10781</v>
      </c>
      <c r="D73" s="332" t="s">
        <v>10782</v>
      </c>
      <c r="E73" s="332" t="s">
        <v>10783</v>
      </c>
      <c r="F73" s="332" t="s">
        <v>10784</v>
      </c>
      <c r="G73" s="332" t="s">
        <v>10785</v>
      </c>
      <c r="H73" s="334" t="s">
        <v>10786</v>
      </c>
      <c r="I73" s="332" t="s">
        <v>10787</v>
      </c>
      <c r="J73" s="332" t="s">
        <v>10788</v>
      </c>
      <c r="K73" s="330" t="s">
        <v>10789</v>
      </c>
      <c r="L73" s="332"/>
      <c r="M73" s="332"/>
      <c r="N73" s="332"/>
      <c r="O73" s="332"/>
      <c r="P73" s="332"/>
      <c r="Q73" s="332"/>
      <c r="R73" s="332" t="s">
        <v>238</v>
      </c>
      <c r="S73" s="332" t="s">
        <v>98</v>
      </c>
      <c r="T73" s="332" t="s">
        <v>10790</v>
      </c>
      <c r="U73" s="332"/>
      <c r="V73" s="332"/>
      <c r="W73" s="332"/>
      <c r="X73" s="332"/>
      <c r="Y73" s="332"/>
      <c r="Z73" s="332"/>
      <c r="AA73" s="332" t="s">
        <v>95</v>
      </c>
      <c r="AB73" s="332" t="s">
        <v>10791</v>
      </c>
      <c r="AC73" s="332" t="s">
        <v>606</v>
      </c>
      <c r="AD73" s="332" t="s">
        <v>10792</v>
      </c>
      <c r="AE73" s="70"/>
    </row>
    <row r="74" spans="1:34" s="35" customFormat="1" ht="28.5" hidden="1">
      <c r="A74" s="331" t="s">
        <v>9973</v>
      </c>
      <c r="B74" s="331" t="s">
        <v>10266</v>
      </c>
      <c r="C74" s="332" t="s">
        <v>10793</v>
      </c>
      <c r="D74" s="332" t="s">
        <v>10794</v>
      </c>
      <c r="E74" s="332" t="s">
        <v>10795</v>
      </c>
      <c r="F74" s="332" t="s">
        <v>10796</v>
      </c>
      <c r="G74" s="332" t="s">
        <v>10797</v>
      </c>
      <c r="H74" s="334" t="s">
        <v>10798</v>
      </c>
      <c r="I74" s="332" t="s">
        <v>10799</v>
      </c>
      <c r="J74" s="332" t="s">
        <v>10800</v>
      </c>
      <c r="K74" s="330" t="s">
        <v>10801</v>
      </c>
      <c r="L74" s="330" t="s">
        <v>10802</v>
      </c>
      <c r="M74" s="332" t="s">
        <v>2061</v>
      </c>
      <c r="N74" s="332"/>
      <c r="O74" s="332"/>
      <c r="P74" s="332"/>
      <c r="Q74" s="332"/>
      <c r="R74" s="332" t="s">
        <v>238</v>
      </c>
      <c r="S74" s="332" t="s">
        <v>10803</v>
      </c>
      <c r="T74" s="332"/>
      <c r="U74" s="332" t="s">
        <v>95</v>
      </c>
      <c r="V74" s="332" t="s">
        <v>10804</v>
      </c>
      <c r="W74" s="332"/>
      <c r="X74" s="332"/>
      <c r="Y74" s="332" t="s">
        <v>95</v>
      </c>
      <c r="Z74" s="332" t="s">
        <v>10805</v>
      </c>
      <c r="AA74" s="332" t="s">
        <v>95</v>
      </c>
      <c r="AB74" s="332" t="s">
        <v>10804</v>
      </c>
      <c r="AC74" s="332" t="s">
        <v>606</v>
      </c>
      <c r="AD74" s="332" t="s">
        <v>10806</v>
      </c>
      <c r="AE74" s="70"/>
    </row>
    <row r="75" spans="1:34" s="35" customFormat="1" ht="28.5" hidden="1">
      <c r="A75" s="331" t="s">
        <v>9973</v>
      </c>
      <c r="B75" s="331" t="s">
        <v>10266</v>
      </c>
      <c r="C75" s="332" t="s">
        <v>10807</v>
      </c>
      <c r="D75" s="332" t="s">
        <v>10808</v>
      </c>
      <c r="E75" s="332" t="s">
        <v>10809</v>
      </c>
      <c r="F75" s="332" t="s">
        <v>10810</v>
      </c>
      <c r="G75" s="332" t="s">
        <v>10811</v>
      </c>
      <c r="H75" s="334" t="s">
        <v>10812</v>
      </c>
      <c r="I75" s="332" t="s">
        <v>10813</v>
      </c>
      <c r="J75" s="332" t="s">
        <v>10814</v>
      </c>
      <c r="K75" s="330" t="s">
        <v>10815</v>
      </c>
      <c r="L75" s="332" t="s">
        <v>10816</v>
      </c>
      <c r="M75" s="332" t="s">
        <v>2061</v>
      </c>
      <c r="N75" s="332"/>
      <c r="O75" s="332"/>
      <c r="P75" s="332"/>
      <c r="Q75" s="332"/>
      <c r="R75" s="332" t="s">
        <v>238</v>
      </c>
      <c r="S75" s="332" t="s">
        <v>10803</v>
      </c>
      <c r="T75" s="332"/>
      <c r="U75" s="332"/>
      <c r="V75" s="332"/>
      <c r="W75" s="332"/>
      <c r="X75" s="332"/>
      <c r="Y75" s="332" t="s">
        <v>95</v>
      </c>
      <c r="Z75" s="332" t="s">
        <v>10817</v>
      </c>
      <c r="AA75" s="332" t="s">
        <v>95</v>
      </c>
      <c r="AB75" s="332" t="s">
        <v>10818</v>
      </c>
      <c r="AC75" s="332" t="s">
        <v>95</v>
      </c>
      <c r="AD75" s="332" t="s">
        <v>10818</v>
      </c>
      <c r="AE75" s="70"/>
      <c r="AF75" s="71"/>
      <c r="AG75" s="71"/>
      <c r="AH75" s="71"/>
    </row>
    <row r="76" spans="1:34" s="35" customFormat="1" ht="42.75" hidden="1">
      <c r="A76" s="331" t="s">
        <v>9973</v>
      </c>
      <c r="B76" s="331" t="s">
        <v>9984</v>
      </c>
      <c r="C76" s="332" t="s">
        <v>10819</v>
      </c>
      <c r="D76" s="332" t="s">
        <v>10820</v>
      </c>
      <c r="E76" s="332" t="s">
        <v>10821</v>
      </c>
      <c r="F76" s="332" t="s">
        <v>10822</v>
      </c>
      <c r="G76" s="332" t="s">
        <v>10823</v>
      </c>
      <c r="H76" s="334" t="s">
        <v>10824</v>
      </c>
      <c r="I76" s="332" t="s">
        <v>10825</v>
      </c>
      <c r="J76" s="332" t="s">
        <v>10826</v>
      </c>
      <c r="K76" s="330" t="s">
        <v>10827</v>
      </c>
      <c r="L76" s="332" t="s">
        <v>10828</v>
      </c>
      <c r="M76" s="332" t="s">
        <v>2061</v>
      </c>
      <c r="N76" s="332"/>
      <c r="O76" s="332"/>
      <c r="P76" s="332"/>
      <c r="Q76" s="332"/>
      <c r="R76" s="332" t="s">
        <v>238</v>
      </c>
      <c r="S76" s="332" t="s">
        <v>98</v>
      </c>
      <c r="T76" s="332" t="s">
        <v>10829</v>
      </c>
      <c r="U76" s="332"/>
      <c r="V76" s="332"/>
      <c r="W76" s="332"/>
      <c r="X76" s="332"/>
      <c r="Y76" s="332" t="s">
        <v>95</v>
      </c>
      <c r="Z76" s="332" t="s">
        <v>10830</v>
      </c>
      <c r="AA76" s="332" t="s">
        <v>95</v>
      </c>
      <c r="AB76" s="332" t="s">
        <v>10831</v>
      </c>
      <c r="AC76" s="332" t="s">
        <v>95</v>
      </c>
      <c r="AD76" s="332" t="s">
        <v>10831</v>
      </c>
      <c r="AE76" s="70"/>
      <c r="AF76" s="71"/>
      <c r="AG76" s="71"/>
      <c r="AH76" s="71"/>
    </row>
    <row r="77" spans="1:34" s="35" customFormat="1" ht="28.5" hidden="1">
      <c r="A77" s="331" t="s">
        <v>9973</v>
      </c>
      <c r="B77" s="331" t="s">
        <v>855</v>
      </c>
      <c r="C77" s="330" t="s">
        <v>10832</v>
      </c>
      <c r="D77" s="332" t="s">
        <v>10833</v>
      </c>
      <c r="E77" s="332" t="s">
        <v>10834</v>
      </c>
      <c r="F77" s="332" t="s">
        <v>10835</v>
      </c>
      <c r="G77" s="332" t="s">
        <v>10836</v>
      </c>
      <c r="H77" s="334" t="s">
        <v>10837</v>
      </c>
      <c r="I77" s="332" t="s">
        <v>10838</v>
      </c>
      <c r="J77" s="332" t="s">
        <v>10839</v>
      </c>
      <c r="K77" s="330" t="s">
        <v>10840</v>
      </c>
      <c r="L77" s="332" t="s">
        <v>10828</v>
      </c>
      <c r="M77" s="330" t="s">
        <v>2061</v>
      </c>
      <c r="N77" s="330"/>
      <c r="O77" s="330"/>
      <c r="P77" s="330"/>
      <c r="Q77" s="330"/>
      <c r="R77" s="332" t="s">
        <v>238</v>
      </c>
      <c r="S77" s="330" t="s">
        <v>2416</v>
      </c>
      <c r="T77" s="330"/>
      <c r="U77" s="330"/>
      <c r="V77" s="330"/>
      <c r="W77" s="330"/>
      <c r="X77" s="330"/>
      <c r="Y77" s="330" t="s">
        <v>95</v>
      </c>
      <c r="Z77" s="332" t="s">
        <v>10830</v>
      </c>
      <c r="AA77" s="332" t="s">
        <v>95</v>
      </c>
      <c r="AB77" s="332" t="s">
        <v>10841</v>
      </c>
      <c r="AC77" s="332" t="s">
        <v>95</v>
      </c>
      <c r="AD77" s="332" t="s">
        <v>10841</v>
      </c>
      <c r="AE77" s="73"/>
      <c r="AF77" s="71"/>
      <c r="AG77" s="71"/>
      <c r="AH77" s="71"/>
    </row>
    <row r="78" spans="1:34" s="23" customFormat="1" ht="102.75" hidden="1" customHeight="1">
      <c r="A78" s="331" t="s">
        <v>9973</v>
      </c>
      <c r="B78" s="329" t="s">
        <v>10266</v>
      </c>
      <c r="C78" s="330" t="s">
        <v>10842</v>
      </c>
      <c r="D78" s="332" t="s">
        <v>10843</v>
      </c>
      <c r="E78" s="332" t="s">
        <v>10844</v>
      </c>
      <c r="F78" s="332" t="s">
        <v>10845</v>
      </c>
      <c r="G78" s="332" t="s">
        <v>10846</v>
      </c>
      <c r="H78" s="334" t="s">
        <v>10847</v>
      </c>
      <c r="I78" s="332" t="s">
        <v>10848</v>
      </c>
      <c r="J78" s="332" t="s">
        <v>10849</v>
      </c>
      <c r="K78" s="330" t="s">
        <v>10850</v>
      </c>
      <c r="L78" s="330" t="s">
        <v>10851</v>
      </c>
      <c r="M78" s="330" t="s">
        <v>10852</v>
      </c>
      <c r="N78" s="330"/>
      <c r="O78" s="330"/>
      <c r="P78" s="329"/>
      <c r="Q78" s="329"/>
      <c r="R78" s="332" t="s">
        <v>238</v>
      </c>
      <c r="S78" s="330" t="s">
        <v>2416</v>
      </c>
      <c r="T78" s="330"/>
      <c r="U78" s="330"/>
      <c r="V78" s="330"/>
      <c r="W78" s="330"/>
      <c r="X78" s="330"/>
      <c r="Y78" s="330" t="s">
        <v>3</v>
      </c>
      <c r="Z78" s="332" t="s">
        <v>10853</v>
      </c>
      <c r="AA78" s="332" t="s">
        <v>5032</v>
      </c>
      <c r="AB78" s="332" t="s">
        <v>10854</v>
      </c>
      <c r="AC78" s="332"/>
      <c r="AD78" s="332"/>
      <c r="AE78" s="72"/>
      <c r="AF78" s="72"/>
      <c r="AG78" s="72"/>
      <c r="AH78" s="72"/>
    </row>
    <row r="79" spans="1:34" s="23" customFormat="1" ht="18.75" customHeight="1">
      <c r="A79" s="331" t="s">
        <v>9973</v>
      </c>
      <c r="B79" s="331" t="s">
        <v>931</v>
      </c>
      <c r="C79" s="330" t="s">
        <v>10855</v>
      </c>
      <c r="D79" s="332" t="s">
        <v>10856</v>
      </c>
      <c r="E79" s="330" t="s">
        <v>10857</v>
      </c>
      <c r="F79" s="332" t="s">
        <v>10858</v>
      </c>
      <c r="G79" s="332" t="s">
        <v>10859</v>
      </c>
      <c r="H79" s="334" t="s">
        <v>10860</v>
      </c>
      <c r="I79" s="332" t="s">
        <v>10861</v>
      </c>
      <c r="J79" s="332" t="s">
        <v>10862</v>
      </c>
      <c r="K79" s="330" t="s">
        <v>10863</v>
      </c>
      <c r="L79" s="330" t="s">
        <v>4065</v>
      </c>
      <c r="M79" s="330" t="s">
        <v>4065</v>
      </c>
      <c r="N79" s="330"/>
      <c r="O79" s="330"/>
      <c r="P79" s="330"/>
      <c r="Q79" s="330"/>
      <c r="R79" s="332" t="s">
        <v>238</v>
      </c>
      <c r="S79" s="330" t="s">
        <v>1294</v>
      </c>
      <c r="T79" s="330"/>
      <c r="U79" s="330"/>
      <c r="V79" s="330"/>
      <c r="W79" s="330"/>
      <c r="X79" s="330"/>
      <c r="Y79" s="330" t="s">
        <v>3</v>
      </c>
      <c r="Z79" s="332" t="s">
        <v>10864</v>
      </c>
      <c r="AA79" s="332"/>
      <c r="AB79" s="332"/>
      <c r="AC79" s="332"/>
      <c r="AD79" s="332"/>
      <c r="AE79" s="72"/>
      <c r="AF79" s="72"/>
      <c r="AG79" s="72"/>
      <c r="AH79" s="72"/>
    </row>
    <row r="80" spans="1:34" s="35" customFormat="1" ht="189.75" hidden="1" customHeight="1">
      <c r="A80" s="331" t="s">
        <v>9973</v>
      </c>
      <c r="B80" s="331" t="s">
        <v>10022</v>
      </c>
      <c r="C80" s="329" t="s">
        <v>10865</v>
      </c>
      <c r="D80" s="329" t="s">
        <v>10866</v>
      </c>
      <c r="E80" s="329" t="s">
        <v>10867</v>
      </c>
      <c r="F80" s="329" t="s">
        <v>10868</v>
      </c>
      <c r="G80" s="329" t="s">
        <v>10869</v>
      </c>
      <c r="H80" s="337" t="s">
        <v>10870</v>
      </c>
      <c r="I80" s="329" t="s">
        <v>10871</v>
      </c>
      <c r="J80" s="329" t="str">
        <f>HYPERLINK("#", "https://saiwaicl-2.jp/（日本語）
https://saiwaicl-2.jp/eng/（英語）
https://saiwaicl-2.jp/chn/（簡体中文）")</f>
        <v>https://saiwaicl-2.jp/（日本語）
https://saiwaicl-2.jp/eng/（英語）
https://saiwaicl-2.jp/chn/（簡体中文）</v>
      </c>
      <c r="K80" s="329" t="s">
        <v>10872</v>
      </c>
      <c r="L80" s="329" t="s">
        <v>10873</v>
      </c>
      <c r="M80" s="329" t="s">
        <v>10874</v>
      </c>
      <c r="N80" s="329"/>
      <c r="O80" s="329"/>
      <c r="P80" s="329"/>
      <c r="Q80" s="329"/>
      <c r="R80" s="331" t="s">
        <v>238</v>
      </c>
      <c r="S80" s="329" t="s">
        <v>10875</v>
      </c>
      <c r="T80" s="329"/>
      <c r="U80" s="329"/>
      <c r="V80" s="329"/>
      <c r="W80" s="329"/>
      <c r="X80" s="330"/>
      <c r="Y80" s="330" t="s">
        <v>10262</v>
      </c>
      <c r="Z80" s="330" t="s">
        <v>10876</v>
      </c>
      <c r="AA80" s="330" t="s">
        <v>9</v>
      </c>
      <c r="AB80" s="330" t="s">
        <v>10877</v>
      </c>
      <c r="AC80" s="330" t="s">
        <v>10262</v>
      </c>
      <c r="AD80" s="330" t="s">
        <v>10878</v>
      </c>
      <c r="AE80" s="71"/>
      <c r="AF80" s="71"/>
      <c r="AG80" s="71"/>
      <c r="AH80" s="71"/>
    </row>
    <row r="81" spans="1:34" s="35" customFormat="1" ht="114" hidden="1">
      <c r="A81" s="331" t="s">
        <v>9973</v>
      </c>
      <c r="B81" s="329" t="s">
        <v>1001</v>
      </c>
      <c r="C81" s="329" t="s">
        <v>10879</v>
      </c>
      <c r="D81" s="329" t="s">
        <v>10880</v>
      </c>
      <c r="E81" s="329" t="s">
        <v>10881</v>
      </c>
      <c r="F81" s="329" t="s">
        <v>10882</v>
      </c>
      <c r="G81" s="329" t="s">
        <v>10883</v>
      </c>
      <c r="H81" s="337" t="s">
        <v>10884</v>
      </c>
      <c r="I81" s="329" t="s">
        <v>10885</v>
      </c>
      <c r="J81" s="329" t="s">
        <v>10886</v>
      </c>
      <c r="K81" s="329" t="s">
        <v>10887</v>
      </c>
      <c r="L81" s="329" t="s">
        <v>10888</v>
      </c>
      <c r="M81" s="329" t="s">
        <v>10889</v>
      </c>
      <c r="N81" s="329"/>
      <c r="O81" s="329"/>
      <c r="P81" s="329"/>
      <c r="Q81" s="329"/>
      <c r="R81" s="329" t="s">
        <v>10890</v>
      </c>
      <c r="S81" s="329" t="s">
        <v>10875</v>
      </c>
      <c r="T81" s="329"/>
      <c r="U81" s="329"/>
      <c r="V81" s="329"/>
      <c r="W81" s="329"/>
      <c r="X81" s="329"/>
      <c r="Y81" s="329" t="s">
        <v>10262</v>
      </c>
      <c r="Z81" s="329" t="s">
        <v>10891</v>
      </c>
      <c r="AA81" s="329"/>
      <c r="AB81" s="329"/>
      <c r="AC81" s="329"/>
      <c r="AD81" s="329"/>
      <c r="AE81" s="71"/>
      <c r="AF81" s="71"/>
      <c r="AG81" s="71"/>
      <c r="AH81" s="71"/>
    </row>
    <row r="82" spans="1:34" s="35" customFormat="1" ht="119.45" hidden="1" customHeight="1">
      <c r="A82" s="332" t="s">
        <v>9973</v>
      </c>
      <c r="B82" s="332" t="s">
        <v>10022</v>
      </c>
      <c r="C82" s="330" t="s">
        <v>10892</v>
      </c>
      <c r="D82" s="330" t="s">
        <v>10893</v>
      </c>
      <c r="E82" s="330" t="s">
        <v>10894</v>
      </c>
      <c r="F82" s="330" t="s">
        <v>10895</v>
      </c>
      <c r="G82" s="330" t="s">
        <v>10896</v>
      </c>
      <c r="H82" s="335" t="s">
        <v>10897</v>
      </c>
      <c r="I82" s="330" t="s">
        <v>10898</v>
      </c>
      <c r="J82" s="330" t="s">
        <v>10899</v>
      </c>
      <c r="K82" s="330" t="s">
        <v>10900</v>
      </c>
      <c r="L82" s="330" t="s">
        <v>112</v>
      </c>
      <c r="M82" s="330"/>
      <c r="N82" s="330"/>
      <c r="O82" s="330"/>
      <c r="P82" s="330"/>
      <c r="Q82" s="330"/>
      <c r="R82" s="330" t="s">
        <v>223</v>
      </c>
      <c r="S82" s="330" t="s">
        <v>10875</v>
      </c>
      <c r="T82" s="330"/>
      <c r="U82" s="330"/>
      <c r="V82" s="330"/>
      <c r="W82" s="330"/>
      <c r="X82" s="330"/>
      <c r="Y82" s="330" t="s">
        <v>95</v>
      </c>
      <c r="Z82" s="330" t="s">
        <v>10901</v>
      </c>
      <c r="AA82" s="330"/>
      <c r="AB82" s="330"/>
      <c r="AC82" s="330" t="s">
        <v>95</v>
      </c>
      <c r="AD82" s="330" t="s">
        <v>10902</v>
      </c>
      <c r="AE82" s="71"/>
      <c r="AF82" s="71"/>
      <c r="AG82" s="71"/>
      <c r="AH82" s="71"/>
    </row>
    <row r="83" spans="1:34" s="35" customFormat="1" ht="119.45" hidden="1" customHeight="1">
      <c r="A83" s="332" t="s">
        <v>9973</v>
      </c>
      <c r="B83" s="332" t="s">
        <v>809</v>
      </c>
      <c r="C83" s="330" t="s">
        <v>10903</v>
      </c>
      <c r="D83" s="330" t="s">
        <v>10904</v>
      </c>
      <c r="E83" s="330" t="s">
        <v>10905</v>
      </c>
      <c r="F83" s="330" t="s">
        <v>10906</v>
      </c>
      <c r="G83" s="330" t="s">
        <v>10907</v>
      </c>
      <c r="H83" s="335" t="s">
        <v>10908</v>
      </c>
      <c r="I83" s="330" t="s">
        <v>10909</v>
      </c>
      <c r="J83" s="330" t="s">
        <v>10910</v>
      </c>
      <c r="K83" s="330" t="s">
        <v>10911</v>
      </c>
      <c r="L83" s="330" t="s">
        <v>1614</v>
      </c>
      <c r="M83" s="330" t="s">
        <v>10912</v>
      </c>
      <c r="N83" s="330"/>
      <c r="O83" s="330"/>
      <c r="P83" s="330"/>
      <c r="Q83" s="330"/>
      <c r="R83" s="330" t="s">
        <v>223</v>
      </c>
      <c r="S83" s="330" t="s">
        <v>10913</v>
      </c>
      <c r="T83" s="330"/>
      <c r="U83" s="330"/>
      <c r="V83" s="330"/>
      <c r="W83" s="330" t="s">
        <v>95</v>
      </c>
      <c r="X83" s="330" t="s">
        <v>10914</v>
      </c>
      <c r="Y83" s="330" t="s">
        <v>95</v>
      </c>
      <c r="Z83" s="330" t="s">
        <v>10914</v>
      </c>
      <c r="AA83" s="330"/>
      <c r="AB83" s="330"/>
      <c r="AC83" s="330"/>
      <c r="AD83" s="330"/>
      <c r="AE83" s="71"/>
      <c r="AF83" s="71"/>
      <c r="AG83" s="71"/>
      <c r="AH83" s="71"/>
    </row>
    <row r="84" spans="1:34" s="35" customFormat="1" ht="119.45" hidden="1" customHeight="1">
      <c r="A84" s="332" t="s">
        <v>9973</v>
      </c>
      <c r="B84" s="332" t="s">
        <v>10022</v>
      </c>
      <c r="C84" s="330" t="s">
        <v>10915</v>
      </c>
      <c r="D84" s="330" t="s">
        <v>10916</v>
      </c>
      <c r="E84" s="330" t="s">
        <v>10917</v>
      </c>
      <c r="F84" s="330" t="s">
        <v>10918</v>
      </c>
      <c r="G84" s="330" t="s">
        <v>10919</v>
      </c>
      <c r="H84" s="335" t="s">
        <v>10920</v>
      </c>
      <c r="I84" s="330" t="s">
        <v>10921</v>
      </c>
      <c r="J84" s="316" t="s">
        <v>10922</v>
      </c>
      <c r="K84" s="330" t="s">
        <v>10923</v>
      </c>
      <c r="L84" s="330" t="s">
        <v>10924</v>
      </c>
      <c r="M84" s="330"/>
      <c r="N84" s="330" t="s">
        <v>95</v>
      </c>
      <c r="O84" s="330"/>
      <c r="P84" s="330"/>
      <c r="Q84" s="330"/>
      <c r="R84" s="332" t="s">
        <v>1059</v>
      </c>
      <c r="S84" s="332" t="s">
        <v>98</v>
      </c>
      <c r="T84" s="330" t="s">
        <v>10925</v>
      </c>
      <c r="U84" s="330" t="s">
        <v>95</v>
      </c>
      <c r="V84" s="330" t="s">
        <v>10926</v>
      </c>
      <c r="W84" s="330" t="s">
        <v>95</v>
      </c>
      <c r="X84" s="330" t="s">
        <v>10927</v>
      </c>
      <c r="Y84" s="330" t="s">
        <v>95</v>
      </c>
      <c r="Z84" s="330" t="s">
        <v>10928</v>
      </c>
      <c r="AA84" s="330" t="s">
        <v>95</v>
      </c>
      <c r="AB84" s="330" t="s">
        <v>10929</v>
      </c>
      <c r="AC84" s="330" t="s">
        <v>95</v>
      </c>
      <c r="AD84" s="330" t="s">
        <v>10930</v>
      </c>
      <c r="AE84" s="71"/>
      <c r="AF84" s="71"/>
      <c r="AG84" s="71"/>
      <c r="AH84" s="71"/>
    </row>
    <row r="85" spans="1:34" s="23" customFormat="1" ht="20.25" customHeight="1">
      <c r="A85" s="72"/>
      <c r="B85" s="72"/>
      <c r="C85" s="72"/>
      <c r="D85" s="72"/>
      <c r="E85" s="72"/>
      <c r="F85" s="72"/>
      <c r="G85" s="72"/>
      <c r="H85" s="72"/>
      <c r="I85" s="72"/>
      <c r="J85" s="72"/>
      <c r="K85" s="71"/>
      <c r="L85" s="72"/>
      <c r="M85" s="72"/>
      <c r="N85" s="72"/>
      <c r="O85" s="72"/>
      <c r="P85" s="72"/>
      <c r="Q85" s="72"/>
      <c r="R85" s="72"/>
      <c r="S85" s="72"/>
      <c r="T85" s="72"/>
      <c r="U85" s="72"/>
      <c r="V85" s="72"/>
      <c r="W85" s="72"/>
      <c r="X85" s="72"/>
      <c r="Y85" s="72"/>
      <c r="Z85" s="71"/>
      <c r="AA85" s="71"/>
      <c r="AB85" s="71"/>
      <c r="AC85" s="71"/>
      <c r="AD85" s="71"/>
      <c r="AE85" s="72"/>
      <c r="AF85" s="72"/>
      <c r="AG85" s="72"/>
      <c r="AH85" s="72"/>
    </row>
    <row r="86" spans="1:34" s="23" customFormat="1" ht="20.25" customHeight="1">
      <c r="A86" s="72"/>
      <c r="B86" s="72"/>
      <c r="C86" s="72"/>
      <c r="D86" s="72"/>
      <c r="E86" s="72"/>
      <c r="F86" s="72"/>
      <c r="G86" s="72"/>
      <c r="H86" s="72"/>
      <c r="I86" s="72"/>
      <c r="J86" s="72"/>
      <c r="K86" s="71"/>
      <c r="L86" s="72"/>
      <c r="M86" s="72"/>
      <c r="N86" s="72"/>
      <c r="O86" s="72"/>
      <c r="P86" s="72"/>
      <c r="Q86" s="72"/>
      <c r="R86" s="72"/>
      <c r="S86" s="72"/>
      <c r="T86" s="72"/>
      <c r="U86" s="72"/>
      <c r="V86" s="72"/>
      <c r="W86" s="72"/>
      <c r="X86" s="72"/>
      <c r="Y86" s="72"/>
      <c r="Z86" s="71"/>
      <c r="AA86" s="71"/>
      <c r="AB86" s="71"/>
      <c r="AC86" s="71"/>
      <c r="AD86" s="71"/>
      <c r="AE86" s="72"/>
      <c r="AF86" s="72"/>
      <c r="AG86" s="72"/>
      <c r="AH86" s="72"/>
    </row>
    <row r="87" spans="1:34" s="23" customFormat="1" ht="20.25" customHeight="1">
      <c r="A87" s="72"/>
      <c r="B87" s="72"/>
      <c r="C87" s="72"/>
      <c r="D87" s="72"/>
      <c r="E87" s="72"/>
      <c r="F87" s="72"/>
      <c r="G87" s="72"/>
      <c r="H87" s="72"/>
      <c r="I87" s="72"/>
      <c r="J87" s="72"/>
      <c r="K87" s="71"/>
      <c r="L87" s="72"/>
      <c r="M87" s="72"/>
      <c r="N87" s="72"/>
      <c r="O87" s="72"/>
      <c r="P87" s="72"/>
      <c r="Q87" s="72"/>
      <c r="R87" s="72"/>
      <c r="S87" s="72"/>
      <c r="T87" s="72"/>
      <c r="U87" s="72"/>
      <c r="V87" s="72"/>
      <c r="W87" s="72"/>
      <c r="X87" s="72"/>
      <c r="Y87" s="72"/>
      <c r="Z87" s="71"/>
      <c r="AA87" s="71"/>
      <c r="AB87" s="71"/>
      <c r="AC87" s="71"/>
      <c r="AD87" s="71"/>
      <c r="AE87" s="72"/>
      <c r="AF87" s="72"/>
      <c r="AG87" s="72"/>
      <c r="AH87" s="72"/>
    </row>
    <row r="88" spans="1:34" s="88" customFormat="1" ht="20.25" customHeight="1">
      <c r="A88" s="72"/>
      <c r="B88" s="72"/>
      <c r="C88" s="72"/>
      <c r="D88" s="72"/>
      <c r="E88" s="72"/>
      <c r="F88" s="72"/>
      <c r="G88" s="72"/>
      <c r="H88" s="72"/>
      <c r="I88" s="72"/>
      <c r="J88" s="72"/>
      <c r="K88" s="71"/>
      <c r="L88" s="72"/>
      <c r="M88" s="72"/>
      <c r="N88" s="72"/>
      <c r="O88" s="72"/>
      <c r="P88" s="72"/>
      <c r="Q88" s="72"/>
      <c r="R88" s="72"/>
      <c r="S88" s="72"/>
      <c r="T88" s="72"/>
      <c r="U88" s="72"/>
      <c r="V88" s="72"/>
      <c r="W88" s="72"/>
      <c r="X88" s="72"/>
      <c r="Y88" s="72"/>
      <c r="Z88" s="71"/>
      <c r="AA88" s="71"/>
      <c r="AB88" s="71"/>
      <c r="AC88" s="71"/>
      <c r="AD88" s="71"/>
      <c r="AE88" s="72"/>
      <c r="AF88" s="72"/>
      <c r="AG88" s="72"/>
      <c r="AH88" s="72"/>
    </row>
    <row r="89" spans="1:34" s="88" customFormat="1" ht="20.25" customHeight="1">
      <c r="A89" s="72"/>
      <c r="B89" s="72"/>
      <c r="C89" s="72"/>
      <c r="D89" s="72"/>
      <c r="E89" s="72"/>
      <c r="F89" s="72"/>
      <c r="G89" s="72"/>
      <c r="H89" s="72"/>
      <c r="I89" s="72"/>
      <c r="J89" s="72"/>
      <c r="K89" s="71"/>
      <c r="L89" s="72"/>
      <c r="M89" s="72"/>
      <c r="N89" s="72"/>
      <c r="O89" s="72"/>
      <c r="P89" s="72"/>
      <c r="Q89" s="72"/>
      <c r="R89" s="72"/>
      <c r="S89" s="72"/>
      <c r="T89" s="72"/>
      <c r="U89" s="72"/>
      <c r="V89" s="72"/>
      <c r="W89" s="72"/>
      <c r="X89" s="72"/>
      <c r="Y89" s="72"/>
      <c r="Z89" s="71"/>
      <c r="AA89" s="71"/>
      <c r="AB89" s="71"/>
      <c r="AC89" s="71"/>
      <c r="AD89" s="71"/>
      <c r="AE89" s="72"/>
      <c r="AF89" s="72"/>
      <c r="AG89" s="72"/>
      <c r="AH89" s="72"/>
    </row>
    <row r="90" spans="1:34" s="88" customFormat="1" ht="20.25" customHeight="1">
      <c r="A90" s="72"/>
      <c r="B90" s="72"/>
      <c r="C90" s="72"/>
      <c r="D90" s="72"/>
      <c r="E90" s="72"/>
      <c r="F90" s="72"/>
      <c r="G90" s="72"/>
      <c r="H90" s="72"/>
      <c r="I90" s="72"/>
      <c r="J90" s="72"/>
      <c r="K90" s="71"/>
      <c r="L90" s="72"/>
      <c r="M90" s="72"/>
      <c r="N90" s="72"/>
      <c r="O90" s="72"/>
      <c r="P90" s="72"/>
      <c r="Q90" s="72"/>
      <c r="R90" s="72"/>
      <c r="S90" s="72"/>
      <c r="T90" s="72"/>
      <c r="U90" s="72"/>
      <c r="V90" s="72"/>
      <c r="W90" s="72"/>
      <c r="X90" s="72"/>
      <c r="Y90" s="72"/>
      <c r="Z90" s="71"/>
      <c r="AA90" s="71"/>
      <c r="AB90" s="71"/>
      <c r="AC90" s="71"/>
      <c r="AD90" s="71"/>
      <c r="AE90" s="72"/>
      <c r="AF90" s="72"/>
      <c r="AG90" s="72"/>
      <c r="AH90" s="72"/>
    </row>
    <row r="91" spans="1:34" s="88" customFormat="1" ht="20.25" customHeight="1">
      <c r="A91" s="72"/>
      <c r="B91" s="72"/>
      <c r="C91" s="72"/>
      <c r="D91" s="72"/>
      <c r="E91" s="72"/>
      <c r="F91" s="72"/>
      <c r="G91" s="72"/>
      <c r="H91" s="72"/>
      <c r="I91" s="72"/>
      <c r="J91" s="72"/>
      <c r="K91" s="71"/>
      <c r="L91" s="72"/>
      <c r="M91" s="72"/>
      <c r="N91" s="72"/>
      <c r="O91" s="72"/>
      <c r="P91" s="72"/>
      <c r="Q91" s="72"/>
      <c r="R91" s="72"/>
      <c r="S91" s="72"/>
      <c r="T91" s="72"/>
      <c r="U91" s="72"/>
      <c r="V91" s="72"/>
      <c r="W91" s="72"/>
      <c r="X91" s="72"/>
      <c r="Y91" s="72"/>
      <c r="Z91" s="71"/>
      <c r="AA91" s="71"/>
      <c r="AB91" s="71"/>
      <c r="AC91" s="71"/>
      <c r="AD91" s="71"/>
      <c r="AE91" s="72"/>
      <c r="AF91" s="72"/>
      <c r="AG91" s="72"/>
      <c r="AH91" s="72"/>
    </row>
    <row r="92" spans="1:34" s="88" customFormat="1" ht="20.25" customHeight="1">
      <c r="A92" s="72"/>
      <c r="B92" s="72"/>
      <c r="C92" s="72"/>
      <c r="D92" s="72"/>
      <c r="E92" s="72"/>
      <c r="F92" s="72"/>
      <c r="G92" s="72"/>
      <c r="H92" s="72"/>
      <c r="I92" s="72"/>
      <c r="J92" s="72"/>
      <c r="K92" s="71"/>
      <c r="L92" s="72"/>
      <c r="M92" s="72"/>
      <c r="N92" s="72"/>
      <c r="O92" s="72"/>
      <c r="P92" s="72"/>
      <c r="Q92" s="72"/>
      <c r="R92" s="72"/>
      <c r="S92" s="72"/>
      <c r="T92" s="72"/>
      <c r="U92" s="72"/>
      <c r="V92" s="72"/>
      <c r="W92" s="72"/>
      <c r="X92" s="72"/>
      <c r="Y92" s="72"/>
      <c r="Z92" s="71"/>
      <c r="AA92" s="71"/>
      <c r="AB92" s="71"/>
      <c r="AC92" s="71"/>
      <c r="AD92" s="71"/>
      <c r="AE92" s="72"/>
      <c r="AF92" s="72"/>
      <c r="AG92" s="72"/>
      <c r="AH92" s="72"/>
    </row>
    <row r="93" spans="1:34" s="88" customFormat="1" ht="20.25" customHeight="1">
      <c r="A93" s="72"/>
      <c r="B93" s="72"/>
      <c r="C93" s="72"/>
      <c r="D93" s="72"/>
      <c r="E93" s="72"/>
      <c r="F93" s="72"/>
      <c r="G93" s="72"/>
      <c r="H93" s="72"/>
      <c r="I93" s="72"/>
      <c r="J93" s="72"/>
      <c r="K93" s="71"/>
      <c r="L93" s="72"/>
      <c r="M93" s="72"/>
      <c r="N93" s="72"/>
      <c r="O93" s="72"/>
      <c r="P93" s="72"/>
      <c r="Q93" s="72"/>
      <c r="R93" s="72"/>
      <c r="S93" s="72"/>
      <c r="T93" s="72"/>
      <c r="U93" s="72"/>
      <c r="V93" s="72"/>
      <c r="W93" s="72"/>
      <c r="X93" s="72"/>
      <c r="Y93" s="72"/>
      <c r="Z93" s="71"/>
      <c r="AA93" s="71"/>
      <c r="AB93" s="71"/>
      <c r="AC93" s="71"/>
      <c r="AD93" s="71"/>
      <c r="AE93" s="72"/>
      <c r="AF93" s="72"/>
      <c r="AG93" s="72"/>
      <c r="AH93" s="72"/>
    </row>
    <row r="94" spans="1:34" s="88" customFormat="1" ht="20.25" customHeight="1">
      <c r="A94" s="72"/>
      <c r="B94" s="72"/>
      <c r="C94" s="72"/>
      <c r="D94" s="72"/>
      <c r="E94" s="72"/>
      <c r="F94" s="72"/>
      <c r="G94" s="72"/>
      <c r="H94" s="72"/>
      <c r="I94" s="72"/>
      <c r="J94" s="72"/>
      <c r="K94" s="71"/>
      <c r="L94" s="72"/>
      <c r="M94" s="72"/>
      <c r="N94" s="72"/>
      <c r="O94" s="72"/>
      <c r="P94" s="72"/>
      <c r="Q94" s="72"/>
      <c r="R94" s="72"/>
      <c r="S94" s="72"/>
      <c r="T94" s="72"/>
      <c r="U94" s="72"/>
      <c r="V94" s="72"/>
      <c r="W94" s="72"/>
      <c r="X94" s="72"/>
      <c r="Y94" s="72"/>
      <c r="Z94" s="71"/>
      <c r="AA94" s="71"/>
      <c r="AB94" s="71"/>
      <c r="AC94" s="71"/>
      <c r="AD94" s="71"/>
      <c r="AE94" s="72"/>
      <c r="AF94" s="72"/>
      <c r="AG94" s="72"/>
      <c r="AH94" s="72"/>
    </row>
    <row r="95" spans="1:34" s="88" customFormat="1" ht="20.25" customHeight="1">
      <c r="A95" s="72"/>
      <c r="B95" s="72"/>
      <c r="C95" s="72"/>
      <c r="D95" s="72"/>
      <c r="E95" s="72"/>
      <c r="F95" s="72"/>
      <c r="G95" s="72"/>
      <c r="H95" s="72"/>
      <c r="I95" s="72"/>
      <c r="J95" s="72"/>
      <c r="K95" s="71"/>
      <c r="L95" s="72"/>
      <c r="M95" s="72"/>
      <c r="N95" s="72"/>
      <c r="O95" s="72"/>
      <c r="P95" s="72"/>
      <c r="Q95" s="72"/>
      <c r="R95" s="72"/>
      <c r="S95" s="72"/>
      <c r="T95" s="72"/>
      <c r="U95" s="72"/>
      <c r="V95" s="72"/>
      <c r="W95" s="72"/>
      <c r="X95" s="72"/>
      <c r="Y95" s="72"/>
      <c r="Z95" s="71"/>
      <c r="AA95" s="71"/>
      <c r="AB95" s="71"/>
      <c r="AC95" s="71"/>
      <c r="AD95" s="71"/>
      <c r="AE95" s="72"/>
      <c r="AF95" s="72"/>
      <c r="AG95" s="72"/>
      <c r="AH95" s="72"/>
    </row>
    <row r="96" spans="1:34" s="88" customFormat="1" ht="20.25" customHeight="1">
      <c r="A96" s="72"/>
      <c r="B96" s="72"/>
      <c r="C96" s="72"/>
      <c r="D96" s="72"/>
      <c r="E96" s="72"/>
      <c r="F96" s="72"/>
      <c r="G96" s="72"/>
      <c r="H96" s="72"/>
      <c r="I96" s="72"/>
      <c r="J96" s="72"/>
      <c r="K96" s="71"/>
      <c r="L96" s="72"/>
      <c r="M96" s="72"/>
      <c r="N96" s="72"/>
      <c r="O96" s="72"/>
      <c r="P96" s="72"/>
      <c r="Q96" s="72"/>
      <c r="R96" s="72"/>
      <c r="S96" s="72"/>
      <c r="T96" s="72"/>
      <c r="U96" s="72"/>
      <c r="V96" s="72"/>
      <c r="W96" s="72"/>
      <c r="X96" s="72"/>
      <c r="Y96" s="72"/>
      <c r="Z96" s="71"/>
      <c r="AA96" s="71"/>
      <c r="AB96" s="71"/>
      <c r="AC96" s="71"/>
      <c r="AD96" s="71"/>
      <c r="AE96" s="72"/>
      <c r="AF96" s="72"/>
      <c r="AG96" s="72"/>
      <c r="AH96" s="72"/>
    </row>
    <row r="97" spans="1:34" s="88" customFormat="1" ht="20.25" customHeight="1">
      <c r="A97" s="72"/>
      <c r="B97" s="72"/>
      <c r="C97" s="72"/>
      <c r="D97" s="72"/>
      <c r="E97" s="72"/>
      <c r="F97" s="72"/>
      <c r="G97" s="72"/>
      <c r="H97" s="72"/>
      <c r="I97" s="72"/>
      <c r="J97" s="72"/>
      <c r="K97" s="71"/>
      <c r="L97" s="72"/>
      <c r="M97" s="72"/>
      <c r="N97" s="72"/>
      <c r="O97" s="72"/>
      <c r="P97" s="72"/>
      <c r="Q97" s="72"/>
      <c r="R97" s="72"/>
      <c r="S97" s="72"/>
      <c r="T97" s="72"/>
      <c r="U97" s="72"/>
      <c r="V97" s="72"/>
      <c r="W97" s="72"/>
      <c r="X97" s="72"/>
      <c r="Y97" s="72"/>
      <c r="Z97" s="71"/>
      <c r="AA97" s="71"/>
      <c r="AB97" s="71"/>
      <c r="AC97" s="71"/>
      <c r="AD97" s="71"/>
      <c r="AE97" s="72"/>
      <c r="AF97" s="72"/>
      <c r="AG97" s="72"/>
      <c r="AH97" s="72"/>
    </row>
    <row r="98" spans="1:34" s="88" customFormat="1" ht="20.25" customHeight="1">
      <c r="A98" s="72"/>
      <c r="B98" s="72"/>
      <c r="C98" s="72"/>
      <c r="D98" s="72"/>
      <c r="E98" s="72"/>
      <c r="F98" s="72"/>
      <c r="G98" s="72"/>
      <c r="H98" s="72"/>
      <c r="I98" s="72"/>
      <c r="J98" s="72"/>
      <c r="K98" s="71"/>
      <c r="L98" s="72"/>
      <c r="M98" s="72"/>
      <c r="N98" s="72"/>
      <c r="O98" s="72"/>
      <c r="P98" s="72"/>
      <c r="Q98" s="72"/>
      <c r="R98" s="72"/>
      <c r="S98" s="72"/>
      <c r="T98" s="72"/>
      <c r="U98" s="72"/>
      <c r="V98" s="72"/>
      <c r="W98" s="72"/>
      <c r="X98" s="72"/>
      <c r="Y98" s="72"/>
      <c r="Z98" s="71"/>
      <c r="AA98" s="71"/>
      <c r="AB98" s="71"/>
      <c r="AC98" s="71"/>
      <c r="AD98" s="71"/>
      <c r="AE98" s="72"/>
      <c r="AF98" s="72"/>
      <c r="AG98" s="72"/>
      <c r="AH98" s="72"/>
    </row>
    <row r="99" spans="1:34" s="88" customFormat="1" ht="20.25" customHeight="1">
      <c r="A99" s="72"/>
      <c r="B99" s="72"/>
      <c r="C99" s="72"/>
      <c r="D99" s="72"/>
      <c r="E99" s="72"/>
      <c r="F99" s="72"/>
      <c r="G99" s="72"/>
      <c r="H99" s="72"/>
      <c r="I99" s="72"/>
      <c r="J99" s="72"/>
      <c r="K99" s="71"/>
      <c r="L99" s="72"/>
      <c r="M99" s="72"/>
      <c r="N99" s="72"/>
      <c r="O99" s="72"/>
      <c r="P99" s="72"/>
      <c r="Q99" s="72"/>
      <c r="R99" s="72"/>
      <c r="S99" s="72"/>
      <c r="T99" s="72"/>
      <c r="U99" s="72"/>
      <c r="V99" s="72"/>
      <c r="W99" s="72"/>
      <c r="X99" s="72"/>
      <c r="Y99" s="72"/>
      <c r="Z99" s="71"/>
      <c r="AA99" s="71"/>
      <c r="AB99" s="71"/>
      <c r="AC99" s="71"/>
      <c r="AD99" s="71"/>
      <c r="AE99" s="72"/>
      <c r="AF99" s="72"/>
      <c r="AG99" s="72"/>
      <c r="AH99" s="72"/>
    </row>
    <row r="100" spans="1:34" s="88" customFormat="1" ht="20.25" customHeight="1">
      <c r="A100" s="72"/>
      <c r="B100" s="72"/>
      <c r="C100" s="72"/>
      <c r="D100" s="72"/>
      <c r="E100" s="72"/>
      <c r="F100" s="72"/>
      <c r="G100" s="72"/>
      <c r="H100" s="72"/>
      <c r="I100" s="72"/>
      <c r="J100" s="72"/>
      <c r="K100" s="71"/>
      <c r="L100" s="72"/>
      <c r="M100" s="72"/>
      <c r="N100" s="72"/>
      <c r="O100" s="72"/>
      <c r="P100" s="72"/>
      <c r="Q100" s="72"/>
      <c r="R100" s="72"/>
      <c r="S100" s="72"/>
      <c r="T100" s="72"/>
      <c r="U100" s="72"/>
      <c r="V100" s="72"/>
      <c r="W100" s="72"/>
      <c r="X100" s="72"/>
      <c r="Y100" s="72"/>
      <c r="Z100" s="71"/>
      <c r="AA100" s="71"/>
      <c r="AB100" s="71"/>
      <c r="AC100" s="71"/>
      <c r="AD100" s="71"/>
      <c r="AE100" s="72"/>
      <c r="AF100" s="72"/>
      <c r="AG100" s="72"/>
      <c r="AH100" s="72"/>
    </row>
    <row r="101" spans="1:34" s="88" customFormat="1" ht="20.25" customHeight="1">
      <c r="A101" s="72"/>
      <c r="B101" s="72"/>
      <c r="C101" s="72"/>
      <c r="D101" s="72"/>
      <c r="E101" s="72"/>
      <c r="F101" s="72"/>
      <c r="G101" s="72"/>
      <c r="H101" s="72"/>
      <c r="I101" s="72"/>
      <c r="J101" s="72"/>
      <c r="K101" s="71"/>
      <c r="L101" s="72"/>
      <c r="M101" s="72"/>
      <c r="N101" s="72"/>
      <c r="O101" s="72"/>
      <c r="P101" s="72"/>
      <c r="Q101" s="72"/>
      <c r="R101" s="72"/>
      <c r="S101" s="72"/>
      <c r="T101" s="72"/>
      <c r="U101" s="72"/>
      <c r="V101" s="72"/>
      <c r="W101" s="72"/>
      <c r="X101" s="72"/>
      <c r="Y101" s="72"/>
      <c r="Z101" s="71"/>
      <c r="AA101" s="71"/>
      <c r="AB101" s="71"/>
      <c r="AC101" s="71"/>
      <c r="AD101" s="71"/>
      <c r="AE101" s="72"/>
      <c r="AF101" s="72"/>
      <c r="AG101" s="72"/>
      <c r="AH101" s="72"/>
    </row>
    <row r="102" spans="1:34" s="88" customFormat="1" ht="20.25" customHeight="1">
      <c r="A102" s="72"/>
      <c r="B102" s="72"/>
      <c r="C102" s="72"/>
      <c r="D102" s="72"/>
      <c r="E102" s="72"/>
      <c r="F102" s="72"/>
      <c r="G102" s="72"/>
      <c r="H102" s="72"/>
      <c r="I102" s="72"/>
      <c r="J102" s="72"/>
      <c r="K102" s="71"/>
      <c r="L102" s="72"/>
      <c r="M102" s="72"/>
      <c r="N102" s="72"/>
      <c r="O102" s="72"/>
      <c r="P102" s="72"/>
      <c r="Q102" s="72"/>
      <c r="R102" s="72"/>
      <c r="S102" s="72"/>
      <c r="T102" s="72"/>
      <c r="U102" s="72"/>
      <c r="V102" s="72"/>
      <c r="W102" s="72"/>
      <c r="X102" s="72"/>
      <c r="Y102" s="72"/>
      <c r="Z102" s="71"/>
      <c r="AA102" s="71"/>
      <c r="AB102" s="71"/>
      <c r="AC102" s="71"/>
      <c r="AD102" s="71"/>
      <c r="AE102" s="72"/>
      <c r="AF102" s="72"/>
      <c r="AG102" s="72"/>
      <c r="AH102" s="72"/>
    </row>
    <row r="103" spans="1:34" s="88" customFormat="1" ht="20.25" customHeight="1">
      <c r="A103" s="72"/>
      <c r="B103" s="72"/>
      <c r="C103" s="72"/>
      <c r="D103" s="72"/>
      <c r="E103" s="72"/>
      <c r="F103" s="72"/>
      <c r="G103" s="72"/>
      <c r="H103" s="72"/>
      <c r="I103" s="72"/>
      <c r="J103" s="72"/>
      <c r="K103" s="71"/>
      <c r="L103" s="72"/>
      <c r="M103" s="72"/>
      <c r="N103" s="72"/>
      <c r="O103" s="72"/>
      <c r="P103" s="72"/>
      <c r="Q103" s="72"/>
      <c r="R103" s="72"/>
      <c r="S103" s="72"/>
      <c r="T103" s="72"/>
      <c r="U103" s="72"/>
      <c r="V103" s="72"/>
      <c r="W103" s="72"/>
      <c r="X103" s="72"/>
      <c r="Y103" s="72"/>
      <c r="Z103" s="71"/>
      <c r="AA103" s="71"/>
      <c r="AB103" s="71"/>
      <c r="AC103" s="71"/>
      <c r="AD103" s="71"/>
      <c r="AE103" s="72"/>
      <c r="AF103" s="72"/>
      <c r="AG103" s="72"/>
      <c r="AH103" s="72"/>
    </row>
    <row r="104" spans="1:34" s="88" customFormat="1" ht="20.25" customHeight="1">
      <c r="A104" s="33"/>
      <c r="B104" s="33"/>
      <c r="C104" s="33"/>
      <c r="D104" s="34"/>
      <c r="E104" s="34"/>
      <c r="F104" s="72"/>
      <c r="G104" s="72"/>
      <c r="H104" s="72"/>
      <c r="I104" s="72"/>
      <c r="J104" s="72"/>
      <c r="K104" s="71"/>
      <c r="L104" s="72"/>
      <c r="M104" s="72"/>
      <c r="N104" s="72"/>
      <c r="O104" s="72"/>
      <c r="P104" s="72"/>
      <c r="Q104" s="72"/>
      <c r="R104" s="72"/>
      <c r="S104" s="72"/>
      <c r="T104" s="72"/>
      <c r="U104" s="72"/>
      <c r="V104" s="72"/>
      <c r="W104" s="72"/>
      <c r="X104" s="72"/>
      <c r="Y104" s="72"/>
      <c r="Z104" s="71"/>
      <c r="AA104" s="71"/>
      <c r="AB104" s="71"/>
      <c r="AC104" s="71"/>
      <c r="AD104" s="71"/>
      <c r="AE104" s="72"/>
      <c r="AF104" s="72"/>
      <c r="AG104" s="72"/>
      <c r="AH104" s="72"/>
    </row>
    <row r="105" spans="1:34" s="88" customFormat="1" ht="20.25" customHeight="1">
      <c r="A105" s="33"/>
      <c r="B105" s="33"/>
      <c r="C105" s="33"/>
      <c r="D105" s="34"/>
      <c r="E105" s="34"/>
      <c r="F105" s="72"/>
      <c r="G105" s="72"/>
      <c r="H105" s="72"/>
      <c r="I105" s="72"/>
      <c r="J105" s="72"/>
      <c r="K105" s="71"/>
      <c r="L105" s="72"/>
      <c r="M105" s="72"/>
      <c r="N105" s="72"/>
      <c r="O105" s="72"/>
      <c r="P105" s="72"/>
      <c r="Q105" s="72"/>
      <c r="R105" s="72"/>
      <c r="S105" s="72"/>
      <c r="T105" s="72"/>
      <c r="U105" s="72"/>
      <c r="V105" s="72"/>
      <c r="W105" s="72"/>
      <c r="X105" s="72"/>
      <c r="Y105" s="72"/>
      <c r="Z105" s="71"/>
      <c r="AA105" s="71"/>
      <c r="AB105" s="71"/>
      <c r="AC105" s="71"/>
      <c r="AD105" s="71"/>
      <c r="AE105" s="72"/>
      <c r="AF105" s="72"/>
      <c r="AG105" s="72"/>
      <c r="AH105" s="72"/>
    </row>
    <row r="106" spans="1:34" s="88" customFormat="1" ht="20.25" customHeight="1">
      <c r="A106" s="33"/>
      <c r="B106" s="33"/>
      <c r="C106" s="33"/>
      <c r="D106" s="34"/>
      <c r="E106" s="34"/>
      <c r="F106" s="72"/>
      <c r="G106" s="72"/>
      <c r="H106" s="72"/>
      <c r="I106" s="72"/>
      <c r="J106" s="72"/>
      <c r="K106" s="71"/>
      <c r="L106" s="72"/>
      <c r="M106" s="72"/>
      <c r="N106" s="72"/>
      <c r="O106" s="72"/>
      <c r="P106" s="72"/>
      <c r="Q106" s="72"/>
      <c r="R106" s="72"/>
      <c r="S106" s="72"/>
      <c r="T106" s="72"/>
      <c r="U106" s="72"/>
      <c r="V106" s="72"/>
      <c r="W106" s="72"/>
      <c r="X106" s="72"/>
      <c r="Y106" s="72"/>
      <c r="Z106" s="71"/>
      <c r="AA106" s="71"/>
      <c r="AB106" s="71"/>
      <c r="AC106" s="71"/>
      <c r="AD106" s="71"/>
      <c r="AE106" s="72"/>
      <c r="AF106" s="72"/>
      <c r="AG106" s="72"/>
      <c r="AH106" s="72"/>
    </row>
    <row r="107" spans="1:34" s="88" customFormat="1" ht="20.25" customHeight="1">
      <c r="A107" s="33"/>
      <c r="B107" s="33"/>
      <c r="C107" s="33"/>
      <c r="D107" s="34"/>
      <c r="E107" s="34"/>
      <c r="F107" s="72"/>
      <c r="G107" s="72"/>
      <c r="H107" s="72"/>
      <c r="I107" s="72"/>
      <c r="J107" s="72"/>
      <c r="K107" s="71"/>
      <c r="L107" s="72"/>
      <c r="M107" s="72"/>
      <c r="N107" s="72"/>
      <c r="O107" s="72"/>
      <c r="P107" s="72"/>
      <c r="Q107" s="72"/>
      <c r="R107" s="72"/>
      <c r="S107" s="72"/>
      <c r="T107" s="72"/>
      <c r="U107" s="72"/>
      <c r="V107" s="72"/>
      <c r="W107" s="72"/>
      <c r="X107" s="72"/>
      <c r="Y107" s="72"/>
      <c r="Z107" s="71"/>
      <c r="AA107" s="71"/>
      <c r="AB107" s="71"/>
      <c r="AC107" s="71"/>
      <c r="AD107" s="71"/>
      <c r="AE107" s="72"/>
      <c r="AF107" s="72"/>
      <c r="AG107" s="72"/>
      <c r="AH107" s="72"/>
    </row>
    <row r="108" spans="1:34" s="88" customFormat="1" ht="20.25" customHeight="1">
      <c r="A108" s="33"/>
      <c r="B108" s="33"/>
      <c r="C108" s="33"/>
      <c r="D108" s="34"/>
      <c r="E108" s="34"/>
      <c r="F108" s="72"/>
      <c r="G108" s="72"/>
      <c r="H108" s="72"/>
      <c r="I108" s="72"/>
      <c r="J108" s="72"/>
      <c r="K108" s="71"/>
      <c r="L108" s="72"/>
      <c r="M108" s="72"/>
      <c r="N108" s="72"/>
      <c r="O108" s="72"/>
      <c r="P108" s="72"/>
      <c r="Q108" s="72"/>
      <c r="R108" s="72"/>
      <c r="S108" s="72"/>
      <c r="T108" s="72"/>
      <c r="U108" s="72"/>
      <c r="V108" s="72"/>
      <c r="W108" s="72"/>
      <c r="X108" s="72"/>
      <c r="Y108" s="72"/>
      <c r="Z108" s="71"/>
      <c r="AA108" s="71"/>
      <c r="AB108" s="71"/>
      <c r="AC108" s="71"/>
      <c r="AD108" s="71"/>
      <c r="AE108" s="72"/>
      <c r="AF108" s="72"/>
      <c r="AG108" s="72"/>
      <c r="AH108" s="72"/>
    </row>
    <row r="109" spans="1:34" s="88" customFormat="1" ht="20.25" customHeight="1">
      <c r="A109" s="33"/>
      <c r="B109" s="33"/>
      <c r="C109" s="33"/>
      <c r="D109" s="34"/>
      <c r="E109" s="34"/>
      <c r="F109" s="72"/>
      <c r="G109" s="72"/>
      <c r="H109" s="72"/>
      <c r="I109" s="72"/>
      <c r="J109" s="72"/>
      <c r="K109" s="71"/>
      <c r="L109" s="72"/>
      <c r="M109" s="72"/>
      <c r="N109" s="72"/>
      <c r="O109" s="72"/>
      <c r="P109" s="72"/>
      <c r="Q109" s="72"/>
      <c r="R109" s="72"/>
      <c r="S109" s="72"/>
      <c r="T109" s="72"/>
      <c r="U109" s="72"/>
      <c r="V109" s="72"/>
      <c r="W109" s="72"/>
      <c r="X109" s="72"/>
      <c r="Y109" s="72"/>
      <c r="Z109" s="71"/>
      <c r="AA109" s="71"/>
      <c r="AB109" s="71"/>
      <c r="AC109" s="71"/>
      <c r="AD109" s="71"/>
      <c r="AE109" s="72"/>
      <c r="AF109" s="72"/>
      <c r="AG109" s="72"/>
      <c r="AH109" s="72"/>
    </row>
    <row r="110" spans="1:34" s="88" customFormat="1" ht="20.25" customHeight="1">
      <c r="A110" s="33"/>
      <c r="B110" s="33"/>
      <c r="C110" s="33"/>
      <c r="D110" s="34"/>
      <c r="E110" s="34"/>
      <c r="F110" s="72"/>
      <c r="G110" s="72"/>
      <c r="H110" s="72"/>
      <c r="I110" s="72"/>
      <c r="J110" s="72"/>
      <c r="K110" s="71"/>
      <c r="L110" s="72"/>
      <c r="M110" s="72"/>
      <c r="N110" s="72"/>
      <c r="O110" s="72"/>
      <c r="P110" s="72"/>
      <c r="Q110" s="72"/>
      <c r="R110" s="72"/>
      <c r="S110" s="72"/>
      <c r="T110" s="72"/>
      <c r="U110" s="72"/>
      <c r="V110" s="72"/>
      <c r="W110" s="72"/>
      <c r="X110" s="72"/>
      <c r="Y110" s="72"/>
      <c r="Z110" s="71"/>
      <c r="AA110" s="71"/>
      <c r="AB110" s="71"/>
      <c r="AC110" s="71"/>
      <c r="AD110" s="71"/>
      <c r="AE110" s="72"/>
      <c r="AF110" s="72"/>
      <c r="AG110" s="72"/>
      <c r="AH110" s="72"/>
    </row>
    <row r="111" spans="1:34" s="88" customFormat="1" ht="20.25" customHeight="1">
      <c r="A111" s="33"/>
      <c r="B111" s="33"/>
      <c r="C111" s="33"/>
      <c r="D111" s="34"/>
      <c r="E111" s="34"/>
      <c r="F111" s="72"/>
      <c r="G111" s="72"/>
      <c r="H111" s="72"/>
      <c r="I111" s="72"/>
      <c r="J111" s="72"/>
      <c r="K111" s="71"/>
      <c r="L111" s="72"/>
      <c r="M111" s="72"/>
      <c r="N111" s="72"/>
      <c r="O111" s="72"/>
      <c r="P111" s="72"/>
      <c r="Q111" s="72"/>
      <c r="R111" s="72"/>
      <c r="S111" s="72"/>
      <c r="T111" s="72"/>
      <c r="U111" s="72"/>
      <c r="V111" s="72"/>
      <c r="W111" s="72"/>
      <c r="X111" s="72"/>
      <c r="Y111" s="72"/>
      <c r="Z111" s="71"/>
      <c r="AA111" s="71"/>
      <c r="AB111" s="71"/>
      <c r="AC111" s="71"/>
      <c r="AD111" s="71"/>
      <c r="AE111" s="72"/>
      <c r="AF111" s="72"/>
      <c r="AG111" s="72"/>
      <c r="AH111" s="72"/>
    </row>
    <row r="112" spans="1:34" s="88" customFormat="1" ht="20.25" customHeight="1">
      <c r="A112" s="33"/>
      <c r="B112" s="33"/>
      <c r="C112" s="33"/>
      <c r="D112" s="34"/>
      <c r="E112" s="34"/>
      <c r="F112" s="72"/>
      <c r="G112" s="72"/>
      <c r="H112" s="72"/>
      <c r="I112" s="72"/>
      <c r="J112" s="72"/>
      <c r="K112" s="71"/>
      <c r="L112" s="72"/>
      <c r="M112" s="72"/>
      <c r="N112" s="72"/>
      <c r="O112" s="72"/>
      <c r="P112" s="72"/>
      <c r="Q112" s="72"/>
      <c r="R112" s="72"/>
      <c r="S112" s="72"/>
      <c r="T112" s="72"/>
      <c r="U112" s="72"/>
      <c r="V112" s="72"/>
      <c r="W112" s="72"/>
      <c r="X112" s="72"/>
      <c r="Y112" s="72"/>
      <c r="Z112" s="71"/>
      <c r="AA112" s="71"/>
      <c r="AB112" s="71"/>
      <c r="AC112" s="71"/>
      <c r="AD112" s="71"/>
      <c r="AE112" s="72"/>
      <c r="AF112" s="72"/>
      <c r="AG112" s="72"/>
      <c r="AH112" s="72"/>
    </row>
    <row r="113" spans="1:34" s="88" customFormat="1" ht="20.25" customHeight="1">
      <c r="A113" s="33"/>
      <c r="B113" s="33"/>
      <c r="C113" s="33"/>
      <c r="D113" s="34"/>
      <c r="E113" s="34"/>
      <c r="F113" s="72"/>
      <c r="G113" s="72"/>
      <c r="H113" s="72"/>
      <c r="I113" s="72"/>
      <c r="J113" s="72"/>
      <c r="K113" s="71"/>
      <c r="L113" s="72"/>
      <c r="M113" s="72"/>
      <c r="N113" s="72"/>
      <c r="O113" s="72"/>
      <c r="P113" s="72"/>
      <c r="Q113" s="72"/>
      <c r="R113" s="72"/>
      <c r="S113" s="72"/>
      <c r="T113" s="72"/>
      <c r="U113" s="72"/>
      <c r="V113" s="72"/>
      <c r="W113" s="72"/>
      <c r="X113" s="72"/>
      <c r="Y113" s="72"/>
      <c r="Z113" s="71"/>
      <c r="AA113" s="71"/>
      <c r="AB113" s="71"/>
      <c r="AC113" s="71"/>
      <c r="AD113" s="71"/>
      <c r="AE113" s="72"/>
      <c r="AF113" s="72"/>
      <c r="AG113" s="72"/>
      <c r="AH113" s="72"/>
    </row>
    <row r="114" spans="1:34" s="88" customFormat="1" ht="20.25" customHeight="1">
      <c r="A114" s="33"/>
      <c r="B114" s="33"/>
      <c r="C114" s="33"/>
      <c r="D114" s="34"/>
      <c r="E114" s="34"/>
      <c r="F114" s="72"/>
      <c r="G114" s="72"/>
      <c r="H114" s="72"/>
      <c r="I114" s="72"/>
      <c r="J114" s="72"/>
      <c r="K114" s="71"/>
      <c r="L114" s="72"/>
      <c r="M114" s="72"/>
      <c r="N114" s="72"/>
      <c r="O114" s="72"/>
      <c r="P114" s="72"/>
      <c r="Q114" s="72"/>
      <c r="R114" s="72"/>
      <c r="S114" s="72"/>
      <c r="T114" s="72"/>
      <c r="U114" s="72"/>
      <c r="V114" s="72"/>
      <c r="W114" s="72"/>
      <c r="X114" s="72"/>
      <c r="Y114" s="72"/>
      <c r="Z114" s="71"/>
      <c r="AA114" s="71"/>
      <c r="AB114" s="71"/>
      <c r="AC114" s="71"/>
      <c r="AD114" s="71"/>
      <c r="AE114" s="72"/>
      <c r="AF114" s="72"/>
      <c r="AG114" s="72"/>
      <c r="AH114" s="72"/>
    </row>
    <row r="115" spans="1:34" s="88" customFormat="1" ht="20.25" customHeight="1">
      <c r="A115" s="33"/>
      <c r="B115" s="33"/>
      <c r="C115" s="33"/>
      <c r="D115" s="34"/>
      <c r="E115" s="34"/>
      <c r="F115" s="72"/>
      <c r="G115" s="72"/>
      <c r="H115" s="72"/>
      <c r="I115" s="72"/>
      <c r="J115" s="72"/>
      <c r="K115" s="71"/>
      <c r="L115" s="72"/>
      <c r="M115" s="72"/>
      <c r="N115" s="72"/>
      <c r="O115" s="72"/>
      <c r="P115" s="72"/>
      <c r="Q115" s="72"/>
      <c r="R115" s="72"/>
      <c r="S115" s="72"/>
      <c r="T115" s="72"/>
      <c r="U115" s="72"/>
      <c r="V115" s="72"/>
      <c r="W115" s="72"/>
      <c r="X115" s="72"/>
      <c r="Y115" s="72"/>
      <c r="Z115" s="71"/>
      <c r="AA115" s="71"/>
      <c r="AB115" s="71"/>
      <c r="AC115" s="71"/>
      <c r="AD115" s="71"/>
      <c r="AE115" s="72"/>
      <c r="AF115" s="72"/>
      <c r="AG115" s="72"/>
      <c r="AH115" s="72"/>
    </row>
    <row r="116" spans="1:34" s="88" customFormat="1" ht="20.25" customHeight="1">
      <c r="A116" s="33"/>
      <c r="B116" s="33"/>
      <c r="C116" s="33"/>
      <c r="D116" s="34"/>
      <c r="E116" s="34"/>
      <c r="F116" s="72"/>
      <c r="G116" s="72"/>
      <c r="H116" s="72"/>
      <c r="I116" s="72"/>
      <c r="J116" s="72"/>
      <c r="K116" s="71"/>
      <c r="L116" s="72"/>
      <c r="M116" s="72"/>
      <c r="N116" s="72"/>
      <c r="O116" s="72"/>
      <c r="P116" s="72"/>
      <c r="Q116" s="72"/>
      <c r="R116" s="72"/>
      <c r="S116" s="72"/>
      <c r="T116" s="72"/>
      <c r="U116" s="72"/>
      <c r="V116" s="72"/>
      <c r="W116" s="72"/>
      <c r="X116" s="72"/>
      <c r="Y116" s="72"/>
      <c r="Z116" s="71"/>
      <c r="AA116" s="71"/>
      <c r="AB116" s="71"/>
      <c r="AC116" s="71"/>
      <c r="AD116" s="71"/>
      <c r="AE116" s="72"/>
      <c r="AF116" s="72"/>
      <c r="AG116" s="72"/>
      <c r="AH116" s="72"/>
    </row>
    <row r="117" spans="1:34" s="88" customFormat="1" ht="20.25" customHeight="1">
      <c r="A117" s="33"/>
      <c r="B117" s="33"/>
      <c r="C117" s="33"/>
      <c r="D117" s="34"/>
      <c r="E117" s="34"/>
      <c r="F117" s="72"/>
      <c r="G117" s="72"/>
      <c r="H117" s="72"/>
      <c r="I117" s="72"/>
      <c r="J117" s="72"/>
      <c r="K117" s="71"/>
      <c r="L117" s="72"/>
      <c r="M117" s="72"/>
      <c r="N117" s="72"/>
      <c r="O117" s="72"/>
      <c r="P117" s="72"/>
      <c r="Q117" s="72"/>
      <c r="R117" s="72"/>
      <c r="S117" s="72"/>
      <c r="T117" s="72"/>
      <c r="U117" s="72"/>
      <c r="V117" s="72"/>
      <c r="W117" s="72"/>
      <c r="X117" s="72"/>
      <c r="Y117" s="72"/>
      <c r="Z117" s="71"/>
      <c r="AA117" s="71"/>
      <c r="AB117" s="71"/>
      <c r="AC117" s="71"/>
      <c r="AD117" s="71"/>
      <c r="AE117" s="72"/>
      <c r="AF117" s="72"/>
      <c r="AG117" s="72"/>
      <c r="AH117" s="72"/>
    </row>
    <row r="118" spans="1:34" s="88" customFormat="1" ht="20.25" customHeight="1">
      <c r="A118" s="23"/>
      <c r="B118" s="23"/>
      <c r="C118" s="23"/>
      <c r="D118" s="35"/>
      <c r="E118" s="35"/>
      <c r="F118" s="72"/>
      <c r="G118" s="72"/>
      <c r="H118" s="72"/>
      <c r="I118" s="72"/>
      <c r="J118" s="72"/>
      <c r="K118" s="71"/>
      <c r="L118" s="72"/>
      <c r="M118" s="72"/>
      <c r="N118" s="72"/>
      <c r="O118" s="72"/>
      <c r="P118" s="72"/>
      <c r="Q118" s="72"/>
      <c r="R118" s="72"/>
      <c r="S118" s="72"/>
      <c r="T118" s="72"/>
      <c r="U118" s="72"/>
      <c r="V118" s="72"/>
      <c r="W118" s="72"/>
      <c r="X118" s="72"/>
      <c r="Y118" s="72"/>
      <c r="Z118" s="71"/>
      <c r="AA118" s="71"/>
      <c r="AB118" s="71"/>
      <c r="AC118" s="71"/>
      <c r="AD118" s="71"/>
      <c r="AE118" s="72"/>
      <c r="AF118" s="72"/>
      <c r="AG118" s="72"/>
      <c r="AH118" s="72"/>
    </row>
    <row r="119" spans="1:34" s="88" customFormat="1" ht="20.25" customHeight="1">
      <c r="A119" s="23"/>
      <c r="B119" s="23"/>
      <c r="C119" s="23"/>
      <c r="D119" s="35"/>
      <c r="E119" s="35"/>
      <c r="F119" s="72"/>
      <c r="G119" s="72"/>
      <c r="H119" s="72"/>
      <c r="I119" s="72"/>
      <c r="J119" s="72"/>
      <c r="K119" s="71"/>
      <c r="L119" s="72"/>
      <c r="M119" s="72"/>
      <c r="N119" s="72"/>
      <c r="O119" s="72"/>
      <c r="P119" s="72"/>
      <c r="Q119" s="72"/>
      <c r="R119" s="72"/>
      <c r="S119" s="72"/>
      <c r="T119" s="72"/>
      <c r="U119" s="72"/>
      <c r="V119" s="72"/>
      <c r="W119" s="72"/>
      <c r="X119" s="72"/>
      <c r="Y119" s="72"/>
      <c r="Z119" s="71"/>
      <c r="AA119" s="71"/>
      <c r="AB119" s="71"/>
      <c r="AC119" s="71"/>
      <c r="AD119" s="71"/>
      <c r="AE119" s="72"/>
      <c r="AF119" s="72"/>
      <c r="AG119" s="72"/>
      <c r="AH119" s="72"/>
    </row>
    <row r="120" spans="1:34" s="88" customFormat="1" ht="20.25" customHeight="1">
      <c r="A120" s="23"/>
      <c r="B120" s="23"/>
      <c r="C120" s="23"/>
      <c r="D120" s="35"/>
      <c r="E120" s="35"/>
      <c r="F120" s="35"/>
      <c r="G120" s="35"/>
      <c r="H120" s="35"/>
      <c r="I120" s="35"/>
      <c r="J120" s="35"/>
      <c r="K120" s="35"/>
      <c r="L120" s="35"/>
      <c r="M120" s="35"/>
      <c r="N120" s="35"/>
      <c r="O120" s="35"/>
      <c r="P120" s="35"/>
      <c r="Q120" s="35"/>
      <c r="R120" s="35"/>
      <c r="S120" s="35"/>
      <c r="T120" s="35"/>
      <c r="U120" s="35"/>
      <c r="V120" s="35"/>
      <c r="W120" s="35"/>
      <c r="X120" s="35"/>
      <c r="Y120" s="35"/>
      <c r="Z120" s="35"/>
      <c r="AA120" s="35"/>
      <c r="AB120" s="35"/>
      <c r="AC120" s="35"/>
      <c r="AD120" s="35"/>
      <c r="AE120" s="23"/>
      <c r="AF120" s="23"/>
      <c r="AG120" s="23"/>
    </row>
    <row r="121" spans="1:34" s="88" customFormat="1" ht="20.25" customHeight="1">
      <c r="A121" s="23"/>
      <c r="B121" s="23"/>
      <c r="C121" s="23"/>
      <c r="D121" s="35"/>
      <c r="E121" s="35"/>
      <c r="F121" s="35"/>
      <c r="G121" s="35"/>
      <c r="H121" s="35"/>
      <c r="I121" s="35"/>
      <c r="J121" s="35"/>
      <c r="K121" s="35"/>
      <c r="L121" s="35"/>
      <c r="M121" s="35"/>
      <c r="N121" s="35"/>
      <c r="O121" s="35"/>
      <c r="P121" s="35"/>
      <c r="Q121" s="35"/>
      <c r="R121" s="35"/>
      <c r="S121" s="35"/>
      <c r="T121" s="35"/>
      <c r="U121" s="35"/>
      <c r="V121" s="35"/>
      <c r="W121" s="35"/>
      <c r="X121" s="35"/>
      <c r="Y121" s="35"/>
      <c r="Z121" s="35"/>
      <c r="AA121" s="35"/>
      <c r="AB121" s="35"/>
      <c r="AC121" s="35"/>
      <c r="AD121" s="35"/>
      <c r="AE121" s="23"/>
      <c r="AF121" s="23"/>
      <c r="AG121" s="23"/>
    </row>
    <row r="122" spans="1:34" s="88" customFormat="1" ht="20.25" customHeight="1">
      <c r="A122" s="23"/>
      <c r="B122" s="23"/>
      <c r="C122" s="23"/>
      <c r="D122" s="35"/>
      <c r="E122" s="35"/>
      <c r="F122" s="35"/>
      <c r="G122" s="35"/>
      <c r="H122" s="35"/>
      <c r="I122" s="35"/>
      <c r="J122" s="35"/>
      <c r="K122" s="35"/>
      <c r="L122" s="35"/>
      <c r="M122" s="35"/>
      <c r="N122" s="35"/>
      <c r="O122" s="35"/>
      <c r="P122" s="35"/>
      <c r="Q122" s="35"/>
      <c r="R122" s="35"/>
      <c r="S122" s="35"/>
      <c r="T122" s="35"/>
      <c r="U122" s="35"/>
      <c r="V122" s="35"/>
      <c r="W122" s="35"/>
      <c r="X122" s="35"/>
      <c r="Y122" s="35"/>
      <c r="Z122" s="35"/>
      <c r="AA122" s="35"/>
      <c r="AB122" s="35"/>
      <c r="AC122" s="35"/>
      <c r="AD122" s="35"/>
      <c r="AE122" s="23"/>
      <c r="AF122" s="23"/>
      <c r="AG122" s="23"/>
    </row>
    <row r="123" spans="1:34" s="88" customFormat="1" ht="20.25" customHeight="1">
      <c r="A123" s="23"/>
      <c r="B123" s="23"/>
      <c r="C123" s="23"/>
      <c r="D123" s="35"/>
      <c r="E123" s="35"/>
      <c r="F123" s="35"/>
      <c r="G123" s="35"/>
      <c r="H123" s="35"/>
      <c r="I123" s="35"/>
      <c r="J123" s="35"/>
      <c r="K123" s="35"/>
      <c r="L123" s="35"/>
      <c r="M123" s="35"/>
      <c r="N123" s="35"/>
      <c r="O123" s="35"/>
      <c r="P123" s="35"/>
      <c r="Q123" s="35"/>
      <c r="R123" s="35"/>
      <c r="S123" s="35"/>
      <c r="T123" s="35"/>
      <c r="U123" s="35"/>
      <c r="V123" s="35"/>
      <c r="W123" s="35"/>
      <c r="X123" s="35"/>
      <c r="Y123" s="35"/>
      <c r="Z123" s="35"/>
      <c r="AA123" s="35"/>
      <c r="AB123" s="35"/>
      <c r="AC123" s="35"/>
      <c r="AD123" s="35"/>
      <c r="AE123" s="23"/>
      <c r="AF123" s="23"/>
      <c r="AG123" s="23"/>
    </row>
    <row r="124" spans="1:34" s="88" customFormat="1" ht="20.25" customHeight="1">
      <c r="D124" s="79"/>
      <c r="E124" s="79"/>
      <c r="F124" s="79"/>
      <c r="G124" s="79"/>
      <c r="H124" s="79"/>
      <c r="I124" s="79"/>
      <c r="J124" s="79"/>
      <c r="K124" s="79"/>
      <c r="L124" s="79"/>
      <c r="M124" s="79"/>
      <c r="N124" s="79"/>
      <c r="O124" s="79"/>
      <c r="P124" s="79"/>
      <c r="Q124" s="79"/>
      <c r="R124" s="79"/>
      <c r="S124" s="79"/>
      <c r="T124" s="79"/>
      <c r="U124" s="79"/>
      <c r="V124" s="79"/>
      <c r="W124" s="79"/>
      <c r="X124" s="79"/>
      <c r="Y124" s="79"/>
      <c r="Z124" s="79"/>
      <c r="AA124" s="79"/>
      <c r="AB124" s="79"/>
      <c r="AC124" s="79"/>
      <c r="AD124" s="79"/>
    </row>
    <row r="125" spans="1:34" s="88" customFormat="1" ht="20.25" customHeight="1">
      <c r="D125" s="79"/>
      <c r="E125" s="79"/>
      <c r="F125" s="79"/>
      <c r="G125" s="79"/>
      <c r="H125" s="79"/>
      <c r="I125" s="79"/>
      <c r="J125" s="79"/>
      <c r="K125" s="79"/>
      <c r="L125" s="79"/>
      <c r="M125" s="79"/>
      <c r="N125" s="79"/>
      <c r="O125" s="79"/>
      <c r="P125" s="79"/>
      <c r="Q125" s="79"/>
      <c r="R125" s="79"/>
      <c r="S125" s="79"/>
      <c r="T125" s="79"/>
      <c r="U125" s="79"/>
      <c r="V125" s="79"/>
      <c r="W125" s="79"/>
      <c r="X125" s="79"/>
      <c r="Y125" s="79"/>
      <c r="Z125" s="79"/>
      <c r="AA125" s="79"/>
      <c r="AB125" s="79"/>
      <c r="AC125" s="79"/>
      <c r="AD125" s="79"/>
    </row>
    <row r="126" spans="1:34" s="88" customFormat="1" ht="20.25" customHeight="1">
      <c r="D126" s="79"/>
      <c r="E126" s="79"/>
      <c r="F126" s="79"/>
      <c r="G126" s="79"/>
      <c r="H126" s="79"/>
      <c r="I126" s="79"/>
      <c r="J126" s="79"/>
      <c r="K126" s="79"/>
      <c r="L126" s="79"/>
      <c r="M126" s="79"/>
      <c r="N126" s="79"/>
      <c r="O126" s="79"/>
      <c r="P126" s="79"/>
      <c r="Q126" s="79"/>
      <c r="R126" s="79"/>
      <c r="S126" s="79"/>
      <c r="T126" s="79"/>
      <c r="U126" s="79"/>
      <c r="V126" s="79"/>
      <c r="W126" s="79"/>
      <c r="X126" s="79"/>
      <c r="Y126" s="79"/>
      <c r="Z126" s="79"/>
      <c r="AA126" s="79"/>
      <c r="AB126" s="79"/>
      <c r="AC126" s="79"/>
      <c r="AD126" s="79"/>
    </row>
    <row r="127" spans="1:34" s="88" customFormat="1" ht="20.25" customHeight="1">
      <c r="D127" s="79"/>
      <c r="E127" s="79"/>
      <c r="F127" s="79"/>
      <c r="G127" s="79"/>
      <c r="H127" s="79"/>
      <c r="I127" s="79"/>
      <c r="J127" s="79"/>
      <c r="K127" s="79"/>
      <c r="L127" s="79"/>
      <c r="M127" s="79"/>
      <c r="N127" s="79"/>
      <c r="O127" s="79"/>
      <c r="P127" s="79"/>
      <c r="Q127" s="79"/>
      <c r="R127" s="79"/>
      <c r="S127" s="79"/>
      <c r="T127" s="79"/>
      <c r="U127" s="79"/>
      <c r="V127" s="79"/>
      <c r="W127" s="79"/>
      <c r="X127" s="79"/>
      <c r="Y127" s="79"/>
      <c r="Z127" s="79"/>
      <c r="AA127" s="79"/>
      <c r="AB127" s="79"/>
      <c r="AC127" s="79"/>
      <c r="AD127" s="79"/>
    </row>
    <row r="128" spans="1:34" s="88" customFormat="1" ht="20.25" customHeight="1">
      <c r="D128" s="79"/>
      <c r="E128" s="79"/>
      <c r="F128" s="79"/>
      <c r="G128" s="79"/>
      <c r="H128" s="79"/>
      <c r="I128" s="79"/>
      <c r="J128" s="79"/>
      <c r="K128" s="79"/>
      <c r="L128" s="79"/>
      <c r="M128" s="79"/>
      <c r="N128" s="79"/>
      <c r="O128" s="79"/>
      <c r="P128" s="79"/>
      <c r="Q128" s="79"/>
      <c r="R128" s="79"/>
      <c r="S128" s="79"/>
      <c r="T128" s="79"/>
      <c r="U128" s="79"/>
      <c r="V128" s="79"/>
      <c r="W128" s="79"/>
      <c r="X128" s="79"/>
      <c r="Y128" s="79"/>
      <c r="Z128" s="79"/>
      <c r="AA128" s="79"/>
      <c r="AB128" s="79"/>
      <c r="AC128" s="79"/>
      <c r="AD128" s="79"/>
    </row>
    <row r="129" spans="4:30" s="88" customFormat="1" ht="20.25" customHeight="1">
      <c r="D129" s="79"/>
      <c r="E129" s="79"/>
      <c r="F129" s="79"/>
      <c r="G129" s="79"/>
      <c r="H129" s="79"/>
      <c r="I129" s="79"/>
      <c r="J129" s="79"/>
      <c r="K129" s="79"/>
      <c r="L129" s="79"/>
      <c r="M129" s="79"/>
      <c r="N129" s="79"/>
      <c r="O129" s="79"/>
      <c r="P129" s="79"/>
      <c r="Q129" s="79"/>
      <c r="R129" s="79"/>
      <c r="S129" s="79"/>
      <c r="T129" s="79"/>
      <c r="U129" s="79"/>
      <c r="V129" s="79"/>
      <c r="W129" s="79"/>
      <c r="X129" s="79"/>
      <c r="Y129" s="79"/>
      <c r="Z129" s="79"/>
      <c r="AA129" s="79"/>
      <c r="AB129" s="79"/>
      <c r="AC129" s="79"/>
      <c r="AD129" s="79"/>
    </row>
    <row r="130" spans="4:30" s="88" customFormat="1" ht="20.25" customHeight="1">
      <c r="D130" s="79"/>
      <c r="E130" s="79"/>
      <c r="F130" s="79"/>
      <c r="G130" s="79"/>
      <c r="H130" s="79"/>
      <c r="I130" s="79"/>
      <c r="J130" s="79"/>
      <c r="K130" s="79"/>
      <c r="L130" s="79"/>
      <c r="M130" s="79"/>
      <c r="N130" s="79"/>
      <c r="O130" s="79"/>
      <c r="P130" s="79"/>
      <c r="Q130" s="79"/>
      <c r="R130" s="79"/>
      <c r="S130" s="79"/>
      <c r="T130" s="79"/>
      <c r="U130" s="79"/>
      <c r="V130" s="79"/>
      <c r="W130" s="79"/>
      <c r="X130" s="79"/>
      <c r="Y130" s="79"/>
      <c r="Z130" s="79"/>
      <c r="AA130" s="79"/>
      <c r="AB130" s="79"/>
      <c r="AC130" s="79"/>
      <c r="AD130" s="79"/>
    </row>
    <row r="131" spans="4:30" s="88" customFormat="1" ht="20.25" customHeight="1">
      <c r="D131" s="79"/>
      <c r="E131" s="79"/>
      <c r="F131" s="79"/>
      <c r="G131" s="79"/>
      <c r="H131" s="79"/>
      <c r="I131" s="79"/>
      <c r="J131" s="79"/>
      <c r="K131" s="79"/>
      <c r="L131" s="79"/>
      <c r="M131" s="79"/>
      <c r="N131" s="79"/>
      <c r="O131" s="79"/>
      <c r="P131" s="79"/>
      <c r="Q131" s="79"/>
      <c r="R131" s="79"/>
      <c r="S131" s="79"/>
      <c r="T131" s="79"/>
      <c r="U131" s="79"/>
      <c r="V131" s="79"/>
      <c r="W131" s="79"/>
      <c r="X131" s="79"/>
      <c r="Y131" s="79"/>
      <c r="Z131" s="79"/>
      <c r="AA131" s="79"/>
      <c r="AB131" s="79"/>
      <c r="AC131" s="79"/>
      <c r="AD131" s="79"/>
    </row>
    <row r="132" spans="4:30" s="88" customFormat="1" ht="20.25" customHeight="1">
      <c r="D132" s="79"/>
      <c r="E132" s="79"/>
      <c r="F132" s="79"/>
      <c r="G132" s="79"/>
      <c r="H132" s="79"/>
      <c r="I132" s="79"/>
      <c r="J132" s="79"/>
      <c r="K132" s="79"/>
      <c r="L132" s="79"/>
      <c r="M132" s="79"/>
      <c r="N132" s="79"/>
      <c r="O132" s="79"/>
      <c r="P132" s="79"/>
      <c r="Q132" s="79"/>
      <c r="R132" s="79"/>
      <c r="S132" s="79"/>
      <c r="T132" s="79"/>
      <c r="U132" s="79"/>
      <c r="V132" s="79"/>
      <c r="W132" s="79"/>
      <c r="X132" s="79"/>
      <c r="Y132" s="79"/>
      <c r="Z132" s="79"/>
      <c r="AA132" s="79"/>
      <c r="AB132" s="79"/>
      <c r="AC132" s="79"/>
      <c r="AD132" s="79"/>
    </row>
    <row r="133" spans="4:30" s="88" customFormat="1" ht="20.25" customHeight="1">
      <c r="D133" s="79"/>
      <c r="E133" s="79"/>
      <c r="F133" s="79"/>
      <c r="G133" s="79"/>
      <c r="H133" s="79"/>
      <c r="I133" s="79"/>
      <c r="J133" s="79"/>
      <c r="K133" s="79"/>
      <c r="L133" s="79"/>
      <c r="M133" s="79"/>
      <c r="N133" s="79"/>
      <c r="O133" s="79"/>
      <c r="P133" s="79"/>
      <c r="Q133" s="79"/>
      <c r="R133" s="79"/>
      <c r="S133" s="79"/>
      <c r="T133" s="79"/>
      <c r="U133" s="79"/>
      <c r="V133" s="79"/>
      <c r="W133" s="79"/>
      <c r="X133" s="79"/>
      <c r="Y133" s="79"/>
      <c r="Z133" s="79"/>
      <c r="AA133" s="79"/>
      <c r="AB133" s="79"/>
      <c r="AC133" s="79"/>
      <c r="AD133" s="79"/>
    </row>
    <row r="134" spans="4:30" s="88" customFormat="1" ht="20.25" customHeight="1">
      <c r="D134" s="79"/>
      <c r="E134" s="79"/>
      <c r="F134" s="79"/>
      <c r="G134" s="79"/>
      <c r="H134" s="79"/>
      <c r="I134" s="79"/>
      <c r="J134" s="79"/>
      <c r="K134" s="79"/>
      <c r="L134" s="79"/>
      <c r="M134" s="79"/>
      <c r="N134" s="79"/>
      <c r="O134" s="79"/>
      <c r="P134" s="79"/>
      <c r="Q134" s="79"/>
      <c r="R134" s="79"/>
      <c r="S134" s="79"/>
      <c r="T134" s="79"/>
      <c r="U134" s="79"/>
      <c r="V134" s="79"/>
      <c r="W134" s="79"/>
      <c r="X134" s="79"/>
      <c r="Y134" s="79"/>
      <c r="Z134" s="79"/>
      <c r="AA134" s="79"/>
      <c r="AB134" s="79"/>
      <c r="AC134" s="79"/>
      <c r="AD134" s="79"/>
    </row>
    <row r="135" spans="4:30" s="88" customFormat="1" ht="20.25" customHeight="1">
      <c r="D135" s="79"/>
      <c r="E135" s="79"/>
      <c r="F135" s="79"/>
      <c r="G135" s="79"/>
      <c r="H135" s="79"/>
      <c r="I135" s="79"/>
      <c r="J135" s="79"/>
      <c r="K135" s="79"/>
      <c r="L135" s="79"/>
      <c r="M135" s="79"/>
      <c r="N135" s="79"/>
      <c r="O135" s="79"/>
      <c r="P135" s="79"/>
      <c r="Q135" s="79"/>
      <c r="R135" s="79"/>
      <c r="S135" s="79"/>
      <c r="T135" s="79"/>
      <c r="U135" s="79"/>
      <c r="V135" s="79"/>
      <c r="W135" s="79"/>
      <c r="X135" s="79"/>
      <c r="Y135" s="79"/>
      <c r="Z135" s="79"/>
      <c r="AA135" s="79"/>
      <c r="AB135" s="79"/>
      <c r="AC135" s="79"/>
      <c r="AD135" s="79"/>
    </row>
    <row r="136" spans="4:30" s="88" customFormat="1" ht="20.25" customHeight="1">
      <c r="D136" s="79"/>
      <c r="E136" s="79"/>
      <c r="F136" s="79"/>
      <c r="G136" s="79"/>
      <c r="H136" s="79"/>
      <c r="I136" s="79"/>
      <c r="J136" s="79"/>
      <c r="K136" s="79"/>
      <c r="L136" s="79"/>
      <c r="M136" s="79"/>
      <c r="N136" s="79"/>
      <c r="O136" s="79"/>
      <c r="P136" s="79"/>
      <c r="Q136" s="79"/>
      <c r="R136" s="79"/>
      <c r="S136" s="79"/>
      <c r="T136" s="79"/>
      <c r="U136" s="79"/>
      <c r="V136" s="79"/>
      <c r="W136" s="79"/>
      <c r="X136" s="79"/>
      <c r="Y136" s="79"/>
      <c r="Z136" s="79"/>
      <c r="AA136" s="79"/>
      <c r="AB136" s="79"/>
      <c r="AC136" s="79"/>
      <c r="AD136" s="79"/>
    </row>
    <row r="137" spans="4:30" s="88" customFormat="1" ht="20.25" customHeight="1">
      <c r="D137" s="79"/>
      <c r="E137" s="79"/>
      <c r="F137" s="79"/>
      <c r="G137" s="79"/>
      <c r="H137" s="79"/>
      <c r="I137" s="79"/>
      <c r="J137" s="79"/>
      <c r="K137" s="79"/>
      <c r="L137" s="79"/>
      <c r="M137" s="79"/>
      <c r="N137" s="79"/>
      <c r="O137" s="79"/>
      <c r="P137" s="79"/>
      <c r="Q137" s="79"/>
      <c r="R137" s="79"/>
      <c r="S137" s="79"/>
      <c r="T137" s="79"/>
      <c r="U137" s="79"/>
      <c r="V137" s="79"/>
      <c r="W137" s="79"/>
      <c r="X137" s="79"/>
      <c r="Y137" s="79"/>
      <c r="Z137" s="79"/>
      <c r="AA137" s="79"/>
      <c r="AB137" s="79"/>
      <c r="AC137" s="79"/>
      <c r="AD137" s="79"/>
    </row>
    <row r="138" spans="4:30" s="88" customFormat="1" ht="20.25" customHeight="1">
      <c r="D138" s="79"/>
      <c r="E138" s="79"/>
      <c r="F138" s="79"/>
      <c r="G138" s="79"/>
      <c r="H138" s="79"/>
      <c r="I138" s="79"/>
      <c r="J138" s="79"/>
      <c r="K138" s="79"/>
      <c r="L138" s="79"/>
      <c r="M138" s="79"/>
      <c r="N138" s="79"/>
      <c r="O138" s="79"/>
      <c r="P138" s="79"/>
      <c r="Q138" s="79"/>
      <c r="R138" s="79"/>
      <c r="S138" s="79"/>
      <c r="T138" s="79"/>
      <c r="U138" s="79"/>
      <c r="V138" s="79"/>
      <c r="W138" s="79"/>
      <c r="X138" s="79"/>
      <c r="Y138" s="79"/>
      <c r="Z138" s="79"/>
      <c r="AA138" s="79"/>
      <c r="AB138" s="79"/>
      <c r="AC138" s="79"/>
      <c r="AD138" s="79"/>
    </row>
    <row r="139" spans="4:30" s="88" customFormat="1" ht="20.25" customHeight="1">
      <c r="D139" s="79"/>
      <c r="E139" s="79"/>
      <c r="F139" s="79"/>
      <c r="G139" s="79"/>
      <c r="H139" s="79"/>
      <c r="I139" s="79"/>
      <c r="J139" s="79"/>
      <c r="K139" s="79"/>
      <c r="L139" s="79"/>
      <c r="M139" s="79"/>
      <c r="N139" s="79"/>
      <c r="O139" s="79"/>
      <c r="P139" s="79"/>
      <c r="Q139" s="79"/>
      <c r="R139" s="79"/>
      <c r="S139" s="79"/>
      <c r="T139" s="79"/>
      <c r="U139" s="79"/>
      <c r="V139" s="79"/>
      <c r="W139" s="79"/>
      <c r="X139" s="79"/>
      <c r="Y139" s="79"/>
      <c r="Z139" s="79"/>
      <c r="AA139" s="79"/>
      <c r="AB139" s="79"/>
      <c r="AC139" s="79"/>
      <c r="AD139" s="79"/>
    </row>
    <row r="140" spans="4:30" s="88" customFormat="1" ht="20.25" customHeight="1">
      <c r="D140" s="79"/>
      <c r="E140" s="79"/>
      <c r="F140" s="79"/>
      <c r="G140" s="79"/>
      <c r="H140" s="79"/>
      <c r="I140" s="79"/>
      <c r="J140" s="79"/>
      <c r="K140" s="79"/>
      <c r="L140" s="79"/>
      <c r="M140" s="79"/>
      <c r="N140" s="79"/>
      <c r="O140" s="79"/>
      <c r="P140" s="79"/>
      <c r="Q140" s="79"/>
      <c r="R140" s="79"/>
      <c r="S140" s="79"/>
      <c r="T140" s="79"/>
      <c r="U140" s="79"/>
      <c r="V140" s="79"/>
      <c r="W140" s="79"/>
      <c r="X140" s="79"/>
      <c r="Y140" s="79"/>
      <c r="Z140" s="79"/>
      <c r="AA140" s="79"/>
      <c r="AB140" s="79"/>
      <c r="AC140" s="79"/>
      <c r="AD140" s="79"/>
    </row>
    <row r="141" spans="4:30" s="88" customFormat="1" ht="20.25" customHeight="1">
      <c r="D141" s="79"/>
      <c r="E141" s="79"/>
      <c r="F141" s="79"/>
      <c r="G141" s="79"/>
      <c r="H141" s="79"/>
      <c r="I141" s="79"/>
      <c r="J141" s="79"/>
      <c r="K141" s="79"/>
      <c r="L141" s="79"/>
      <c r="M141" s="79"/>
      <c r="N141" s="79"/>
      <c r="O141" s="79"/>
      <c r="P141" s="79"/>
      <c r="Q141" s="79"/>
      <c r="R141" s="79"/>
      <c r="S141" s="79"/>
      <c r="T141" s="79"/>
      <c r="U141" s="79"/>
      <c r="V141" s="79"/>
      <c r="W141" s="79"/>
      <c r="X141" s="79"/>
      <c r="Y141" s="79"/>
      <c r="Z141" s="79"/>
      <c r="AA141" s="79"/>
      <c r="AB141" s="79"/>
      <c r="AC141" s="79"/>
      <c r="AD141" s="79"/>
    </row>
    <row r="142" spans="4:30" s="88" customFormat="1" ht="20.25" customHeight="1">
      <c r="D142" s="79"/>
      <c r="E142" s="79"/>
      <c r="F142" s="79"/>
      <c r="G142" s="79"/>
      <c r="H142" s="79"/>
      <c r="I142" s="79"/>
      <c r="J142" s="79"/>
      <c r="K142" s="79"/>
      <c r="L142" s="79"/>
      <c r="M142" s="79"/>
      <c r="N142" s="79"/>
      <c r="O142" s="79"/>
      <c r="P142" s="79"/>
      <c r="Q142" s="79"/>
      <c r="R142" s="79"/>
      <c r="S142" s="79"/>
      <c r="T142" s="79"/>
      <c r="U142" s="79"/>
      <c r="V142" s="79"/>
      <c r="W142" s="79"/>
      <c r="X142" s="79"/>
      <c r="Y142" s="79"/>
      <c r="Z142" s="79"/>
      <c r="AA142" s="79"/>
      <c r="AB142" s="79"/>
      <c r="AC142" s="79"/>
      <c r="AD142" s="79"/>
    </row>
    <row r="143" spans="4:30" s="88" customFormat="1" ht="20.25" customHeight="1">
      <c r="D143" s="79"/>
      <c r="E143" s="79"/>
      <c r="F143" s="79"/>
      <c r="G143" s="79"/>
      <c r="H143" s="79"/>
      <c r="I143" s="79"/>
      <c r="J143" s="79"/>
      <c r="K143" s="79"/>
      <c r="L143" s="79"/>
      <c r="M143" s="79"/>
      <c r="N143" s="79"/>
      <c r="O143" s="79"/>
      <c r="P143" s="79"/>
      <c r="Q143" s="79"/>
      <c r="R143" s="79"/>
      <c r="S143" s="79"/>
      <c r="T143" s="79"/>
      <c r="U143" s="79"/>
      <c r="V143" s="79"/>
      <c r="W143" s="79"/>
      <c r="X143" s="79"/>
      <c r="Y143" s="79"/>
      <c r="Z143" s="79"/>
      <c r="AA143" s="79"/>
      <c r="AB143" s="79"/>
      <c r="AC143" s="79"/>
      <c r="AD143" s="79"/>
    </row>
    <row r="144" spans="4:30" s="88" customFormat="1" ht="20.25" customHeight="1">
      <c r="D144" s="79"/>
      <c r="E144" s="79"/>
      <c r="F144" s="79"/>
      <c r="G144" s="79"/>
      <c r="H144" s="79"/>
      <c r="I144" s="79"/>
      <c r="J144" s="79"/>
      <c r="K144" s="79"/>
      <c r="L144" s="79"/>
      <c r="M144" s="79"/>
      <c r="N144" s="79"/>
      <c r="O144" s="79"/>
      <c r="P144" s="79"/>
      <c r="Q144" s="79"/>
      <c r="R144" s="79"/>
      <c r="S144" s="79"/>
      <c r="T144" s="79"/>
      <c r="U144" s="79"/>
      <c r="V144" s="79"/>
      <c r="W144" s="79"/>
      <c r="X144" s="79"/>
      <c r="Y144" s="79"/>
      <c r="Z144" s="79"/>
      <c r="AA144" s="79"/>
      <c r="AB144" s="79"/>
      <c r="AC144" s="79"/>
      <c r="AD144" s="79"/>
    </row>
    <row r="145" spans="4:30" s="88" customFormat="1" ht="20.25" customHeight="1">
      <c r="D145" s="79"/>
      <c r="E145" s="79"/>
      <c r="F145" s="79"/>
      <c r="G145" s="79"/>
      <c r="H145" s="79"/>
      <c r="I145" s="79"/>
      <c r="J145" s="79"/>
      <c r="K145" s="79"/>
      <c r="L145" s="79"/>
      <c r="M145" s="79"/>
      <c r="N145" s="79"/>
      <c r="O145" s="79"/>
      <c r="P145" s="79"/>
      <c r="Q145" s="79"/>
      <c r="R145" s="79"/>
      <c r="S145" s="79"/>
      <c r="T145" s="79"/>
      <c r="U145" s="79"/>
      <c r="V145" s="79"/>
      <c r="W145" s="79"/>
      <c r="X145" s="79"/>
      <c r="Y145" s="79"/>
      <c r="Z145" s="79"/>
      <c r="AA145" s="79"/>
      <c r="AB145" s="79"/>
      <c r="AC145" s="79"/>
      <c r="AD145" s="79"/>
    </row>
    <row r="146" spans="4:30" s="88" customFormat="1" ht="20.25" customHeight="1">
      <c r="D146" s="79"/>
      <c r="E146" s="79"/>
      <c r="F146" s="79"/>
      <c r="G146" s="79"/>
      <c r="H146" s="79"/>
      <c r="I146" s="79"/>
      <c r="J146" s="79"/>
      <c r="K146" s="79"/>
      <c r="L146" s="79"/>
      <c r="M146" s="79"/>
      <c r="N146" s="79"/>
      <c r="O146" s="79"/>
      <c r="P146" s="79"/>
      <c r="Q146" s="79"/>
      <c r="R146" s="79"/>
      <c r="S146" s="79"/>
      <c r="T146" s="79"/>
      <c r="U146" s="79"/>
      <c r="V146" s="79"/>
      <c r="W146" s="79"/>
      <c r="X146" s="79"/>
      <c r="Y146" s="79"/>
      <c r="Z146" s="79"/>
      <c r="AA146" s="79"/>
      <c r="AB146" s="79"/>
      <c r="AC146" s="79"/>
      <c r="AD146" s="79"/>
    </row>
    <row r="147" spans="4:30" s="88" customFormat="1" ht="20.25" customHeight="1">
      <c r="D147" s="79"/>
      <c r="E147" s="79"/>
      <c r="F147" s="79"/>
      <c r="G147" s="79"/>
      <c r="H147" s="79"/>
      <c r="I147" s="79"/>
      <c r="J147" s="79"/>
      <c r="K147" s="79"/>
      <c r="L147" s="79"/>
      <c r="M147" s="79"/>
      <c r="N147" s="79"/>
      <c r="O147" s="79"/>
      <c r="P147" s="79"/>
      <c r="Q147" s="79"/>
      <c r="R147" s="79"/>
      <c r="S147" s="79"/>
      <c r="T147" s="79"/>
      <c r="U147" s="79"/>
      <c r="V147" s="79"/>
      <c r="W147" s="79"/>
      <c r="X147" s="79"/>
      <c r="Y147" s="79"/>
      <c r="Z147" s="79"/>
      <c r="AA147" s="79"/>
      <c r="AB147" s="79"/>
      <c r="AC147" s="79"/>
      <c r="AD147" s="79"/>
    </row>
    <row r="148" spans="4:30" s="88" customFormat="1" ht="20.25" customHeight="1">
      <c r="D148" s="79"/>
      <c r="E148" s="79"/>
      <c r="F148" s="79"/>
      <c r="G148" s="79"/>
      <c r="H148" s="79"/>
      <c r="I148" s="79"/>
      <c r="J148" s="79"/>
      <c r="K148" s="79"/>
      <c r="L148" s="79"/>
      <c r="M148" s="79"/>
      <c r="N148" s="79"/>
      <c r="O148" s="79"/>
      <c r="P148" s="79"/>
      <c r="Q148" s="79"/>
      <c r="R148" s="79"/>
      <c r="S148" s="79"/>
      <c r="T148" s="79"/>
      <c r="U148" s="79"/>
      <c r="V148" s="79"/>
      <c r="W148" s="79"/>
      <c r="X148" s="79"/>
      <c r="Y148" s="79"/>
      <c r="Z148" s="79"/>
      <c r="AA148" s="79"/>
      <c r="AB148" s="79"/>
      <c r="AC148" s="79"/>
      <c r="AD148" s="79"/>
    </row>
    <row r="149" spans="4:30" s="88" customFormat="1" ht="20.25" customHeight="1">
      <c r="D149" s="79"/>
      <c r="E149" s="79"/>
      <c r="F149" s="79"/>
      <c r="G149" s="79"/>
      <c r="H149" s="79"/>
      <c r="I149" s="79"/>
      <c r="J149" s="79"/>
      <c r="K149" s="79"/>
      <c r="L149" s="79"/>
      <c r="M149" s="79"/>
      <c r="N149" s="79"/>
      <c r="O149" s="79"/>
      <c r="P149" s="79"/>
      <c r="Q149" s="79"/>
      <c r="R149" s="79"/>
      <c r="S149" s="79"/>
      <c r="T149" s="79"/>
      <c r="U149" s="79"/>
      <c r="V149" s="79"/>
      <c r="W149" s="79"/>
      <c r="X149" s="79"/>
      <c r="Y149" s="79"/>
      <c r="Z149" s="79"/>
      <c r="AA149" s="79"/>
      <c r="AB149" s="79"/>
      <c r="AC149" s="79"/>
      <c r="AD149" s="79"/>
    </row>
    <row r="150" spans="4:30" s="88" customFormat="1" ht="20.25" customHeight="1">
      <c r="D150" s="79"/>
      <c r="E150" s="79"/>
      <c r="F150" s="79"/>
      <c r="G150" s="79"/>
      <c r="H150" s="79"/>
      <c r="I150" s="79"/>
      <c r="J150" s="79"/>
      <c r="K150" s="79"/>
      <c r="L150" s="79"/>
      <c r="M150" s="79"/>
      <c r="N150" s="79"/>
      <c r="O150" s="79"/>
      <c r="P150" s="79"/>
      <c r="Q150" s="79"/>
      <c r="R150" s="79"/>
      <c r="S150" s="79"/>
      <c r="T150" s="79"/>
      <c r="U150" s="79"/>
      <c r="V150" s="79"/>
      <c r="W150" s="79"/>
      <c r="X150" s="79"/>
      <c r="Y150" s="79"/>
      <c r="Z150" s="79"/>
      <c r="AA150" s="79"/>
      <c r="AB150" s="79"/>
      <c r="AC150" s="79"/>
      <c r="AD150" s="79"/>
    </row>
    <row r="151" spans="4:30" s="88" customFormat="1" ht="20.25" customHeight="1">
      <c r="D151" s="79"/>
      <c r="E151" s="79"/>
      <c r="F151" s="79"/>
      <c r="G151" s="79"/>
      <c r="H151" s="79"/>
      <c r="I151" s="79"/>
      <c r="J151" s="79"/>
      <c r="K151" s="79"/>
      <c r="L151" s="79"/>
      <c r="M151" s="79"/>
      <c r="N151" s="79"/>
      <c r="O151" s="79"/>
      <c r="P151" s="79"/>
      <c r="Q151" s="79"/>
      <c r="R151" s="79"/>
      <c r="S151" s="79"/>
      <c r="T151" s="79"/>
      <c r="U151" s="79"/>
      <c r="V151" s="79"/>
      <c r="W151" s="79"/>
      <c r="X151" s="79"/>
      <c r="Y151" s="79"/>
      <c r="Z151" s="79"/>
      <c r="AA151" s="79"/>
      <c r="AB151" s="79"/>
      <c r="AC151" s="79"/>
      <c r="AD151" s="79"/>
    </row>
    <row r="152" spans="4:30" s="88" customFormat="1" ht="20.25" customHeight="1">
      <c r="D152" s="79"/>
      <c r="E152" s="79"/>
      <c r="F152" s="79"/>
      <c r="G152" s="79"/>
      <c r="H152" s="79"/>
      <c r="I152" s="79"/>
      <c r="J152" s="79"/>
      <c r="K152" s="79"/>
      <c r="L152" s="79"/>
      <c r="M152" s="79"/>
      <c r="N152" s="79"/>
      <c r="O152" s="79"/>
      <c r="P152" s="79"/>
      <c r="Q152" s="79"/>
      <c r="R152" s="79"/>
      <c r="S152" s="79"/>
      <c r="T152" s="79"/>
      <c r="U152" s="79"/>
      <c r="V152" s="79"/>
      <c r="W152" s="79"/>
      <c r="X152" s="79"/>
      <c r="Y152" s="79"/>
      <c r="Z152" s="79"/>
      <c r="AA152" s="79"/>
      <c r="AB152" s="79"/>
      <c r="AC152" s="79"/>
      <c r="AD152" s="79"/>
    </row>
    <row r="153" spans="4:30" s="88" customFormat="1" ht="20.25" customHeight="1">
      <c r="D153" s="79"/>
      <c r="E153" s="79"/>
      <c r="F153" s="79"/>
      <c r="G153" s="79"/>
      <c r="H153" s="79"/>
      <c r="I153" s="79"/>
      <c r="J153" s="79"/>
      <c r="K153" s="79"/>
      <c r="L153" s="79"/>
      <c r="M153" s="79"/>
      <c r="N153" s="79"/>
      <c r="O153" s="79"/>
      <c r="P153" s="79"/>
      <c r="Q153" s="79"/>
      <c r="R153" s="79"/>
      <c r="S153" s="79"/>
      <c r="T153" s="79"/>
      <c r="U153" s="79"/>
      <c r="V153" s="79"/>
      <c r="W153" s="79"/>
      <c r="X153" s="79"/>
      <c r="Y153" s="79"/>
      <c r="Z153" s="79"/>
      <c r="AA153" s="79"/>
      <c r="AB153" s="79"/>
      <c r="AC153" s="79"/>
      <c r="AD153" s="79"/>
    </row>
    <row r="154" spans="4:30" s="88" customFormat="1" ht="20.25" customHeight="1">
      <c r="D154" s="79"/>
      <c r="E154" s="79"/>
      <c r="F154" s="79"/>
      <c r="G154" s="79"/>
      <c r="H154" s="79"/>
      <c r="I154" s="79"/>
      <c r="J154" s="79"/>
      <c r="K154" s="79"/>
      <c r="L154" s="79"/>
      <c r="M154" s="79"/>
      <c r="N154" s="79"/>
      <c r="O154" s="79"/>
      <c r="P154" s="79"/>
      <c r="Q154" s="79"/>
      <c r="R154" s="79"/>
      <c r="S154" s="79"/>
      <c r="T154" s="79"/>
      <c r="U154" s="79"/>
      <c r="V154" s="79"/>
      <c r="W154" s="79"/>
      <c r="X154" s="79"/>
      <c r="Y154" s="79"/>
      <c r="Z154" s="79"/>
      <c r="AA154" s="79"/>
      <c r="AB154" s="79"/>
      <c r="AC154" s="79"/>
      <c r="AD154" s="79"/>
    </row>
    <row r="155" spans="4:30" s="88" customFormat="1" ht="20.25" customHeight="1">
      <c r="D155" s="79"/>
      <c r="E155" s="79"/>
      <c r="F155" s="79"/>
      <c r="G155" s="79"/>
      <c r="H155" s="79"/>
      <c r="I155" s="79"/>
      <c r="J155" s="79"/>
      <c r="K155" s="79"/>
      <c r="L155" s="79"/>
      <c r="M155" s="79"/>
      <c r="N155" s="79"/>
      <c r="O155" s="79"/>
      <c r="P155" s="79"/>
      <c r="Q155" s="79"/>
      <c r="R155" s="79"/>
      <c r="S155" s="79"/>
      <c r="T155" s="79"/>
      <c r="U155" s="79"/>
      <c r="V155" s="79"/>
      <c r="W155" s="79"/>
      <c r="X155" s="79"/>
      <c r="Y155" s="79"/>
      <c r="Z155" s="79"/>
      <c r="AA155" s="79"/>
      <c r="AB155" s="79"/>
      <c r="AC155" s="79"/>
      <c r="AD155" s="79"/>
    </row>
    <row r="156" spans="4:30" s="88" customFormat="1" ht="20.25" customHeight="1">
      <c r="D156" s="79"/>
      <c r="E156" s="79"/>
      <c r="F156" s="79"/>
      <c r="G156" s="79"/>
      <c r="H156" s="79"/>
      <c r="I156" s="79"/>
      <c r="J156" s="79"/>
      <c r="K156" s="79"/>
      <c r="L156" s="79"/>
      <c r="M156" s="79"/>
      <c r="N156" s="79"/>
      <c r="O156" s="79"/>
      <c r="P156" s="79"/>
      <c r="Q156" s="79"/>
      <c r="R156" s="79"/>
      <c r="S156" s="79"/>
      <c r="T156" s="79"/>
      <c r="U156" s="79"/>
      <c r="V156" s="79"/>
      <c r="W156" s="79"/>
      <c r="X156" s="79"/>
      <c r="Y156" s="79"/>
      <c r="Z156" s="79"/>
      <c r="AA156" s="79"/>
      <c r="AB156" s="79"/>
      <c r="AC156" s="79"/>
      <c r="AD156" s="79"/>
    </row>
    <row r="157" spans="4:30" s="88" customFormat="1" ht="20.25" customHeight="1">
      <c r="D157" s="79"/>
      <c r="E157" s="79"/>
      <c r="F157" s="79"/>
      <c r="G157" s="79"/>
      <c r="H157" s="79"/>
      <c r="I157" s="79"/>
      <c r="J157" s="79"/>
      <c r="K157" s="79"/>
      <c r="L157" s="79"/>
      <c r="M157" s="79"/>
      <c r="N157" s="79"/>
      <c r="O157" s="79"/>
      <c r="P157" s="79"/>
      <c r="Q157" s="79"/>
      <c r="R157" s="79"/>
      <c r="S157" s="79"/>
      <c r="T157" s="79"/>
      <c r="U157" s="79"/>
      <c r="V157" s="79"/>
      <c r="W157" s="79"/>
      <c r="X157" s="79"/>
      <c r="Y157" s="79"/>
      <c r="Z157" s="79"/>
      <c r="AA157" s="79"/>
      <c r="AB157" s="79"/>
      <c r="AC157" s="79"/>
      <c r="AD157" s="79"/>
    </row>
    <row r="158" spans="4:30" s="88" customFormat="1" ht="20.25" customHeight="1">
      <c r="D158" s="79"/>
      <c r="E158" s="79"/>
      <c r="F158" s="79"/>
      <c r="G158" s="79"/>
      <c r="H158" s="79"/>
      <c r="I158" s="79"/>
      <c r="J158" s="79"/>
      <c r="K158" s="79"/>
      <c r="L158" s="79"/>
      <c r="M158" s="79"/>
      <c r="N158" s="79"/>
      <c r="O158" s="79"/>
      <c r="P158" s="79"/>
      <c r="Q158" s="79"/>
      <c r="R158" s="79"/>
      <c r="S158" s="79"/>
      <c r="T158" s="79"/>
      <c r="U158" s="79"/>
      <c r="V158" s="79"/>
      <c r="W158" s="79"/>
      <c r="X158" s="79"/>
      <c r="Y158" s="79"/>
      <c r="Z158" s="79"/>
      <c r="AA158" s="79"/>
      <c r="AB158" s="79"/>
      <c r="AC158" s="79"/>
      <c r="AD158" s="79"/>
    </row>
    <row r="159" spans="4:30" s="88" customFormat="1" ht="20.25" customHeight="1">
      <c r="D159" s="79"/>
      <c r="E159" s="79"/>
      <c r="F159" s="79"/>
      <c r="G159" s="79"/>
      <c r="H159" s="79"/>
      <c r="I159" s="79"/>
      <c r="J159" s="79"/>
      <c r="K159" s="79"/>
      <c r="L159" s="79"/>
      <c r="M159" s="79"/>
      <c r="N159" s="79"/>
      <c r="O159" s="79"/>
      <c r="P159" s="79"/>
      <c r="Q159" s="79"/>
      <c r="R159" s="79"/>
      <c r="S159" s="79"/>
      <c r="T159" s="79"/>
      <c r="U159" s="79"/>
      <c r="V159" s="79"/>
      <c r="W159" s="79"/>
      <c r="X159" s="79"/>
      <c r="Y159" s="79"/>
      <c r="Z159" s="79"/>
      <c r="AA159" s="79"/>
      <c r="AB159" s="79"/>
      <c r="AC159" s="79"/>
      <c r="AD159" s="79"/>
    </row>
    <row r="160" spans="4:30" s="88" customFormat="1" ht="20.25" customHeight="1">
      <c r="D160" s="79"/>
      <c r="E160" s="79"/>
      <c r="F160" s="79"/>
      <c r="G160" s="79"/>
      <c r="H160" s="79"/>
      <c r="I160" s="79"/>
      <c r="J160" s="79"/>
      <c r="K160" s="79"/>
      <c r="L160" s="79"/>
      <c r="M160" s="79"/>
      <c r="N160" s="79"/>
      <c r="O160" s="79"/>
      <c r="P160" s="79"/>
      <c r="Q160" s="79"/>
      <c r="R160" s="79"/>
      <c r="S160" s="79"/>
      <c r="T160" s="79"/>
      <c r="U160" s="79"/>
      <c r="V160" s="79"/>
      <c r="W160" s="79"/>
      <c r="X160" s="79"/>
      <c r="Y160" s="79"/>
      <c r="Z160" s="79"/>
      <c r="AA160" s="79"/>
      <c r="AB160" s="79"/>
      <c r="AC160" s="79"/>
      <c r="AD160" s="79"/>
    </row>
    <row r="161" spans="4:30" s="88" customFormat="1" ht="20.25" customHeight="1">
      <c r="D161" s="79"/>
      <c r="E161" s="79"/>
      <c r="F161" s="79"/>
      <c r="G161" s="79"/>
      <c r="H161" s="79"/>
      <c r="I161" s="79"/>
      <c r="J161" s="79"/>
      <c r="K161" s="79"/>
      <c r="L161" s="79"/>
      <c r="M161" s="79"/>
      <c r="N161" s="79"/>
      <c r="O161" s="79"/>
      <c r="P161" s="79"/>
      <c r="Q161" s="79"/>
      <c r="R161" s="79"/>
      <c r="S161" s="79"/>
      <c r="T161" s="79"/>
      <c r="U161" s="79"/>
      <c r="V161" s="79"/>
      <c r="W161" s="79"/>
      <c r="X161" s="79"/>
      <c r="Y161" s="79"/>
      <c r="Z161" s="79"/>
      <c r="AA161" s="79"/>
      <c r="AB161" s="79"/>
      <c r="AC161" s="79"/>
      <c r="AD161" s="79"/>
    </row>
    <row r="162" spans="4:30" s="88" customFormat="1" ht="20.25" customHeight="1">
      <c r="D162" s="79"/>
      <c r="E162" s="79"/>
      <c r="F162" s="79"/>
      <c r="G162" s="79"/>
      <c r="H162" s="79"/>
      <c r="I162" s="79"/>
      <c r="J162" s="79"/>
      <c r="K162" s="79"/>
      <c r="L162" s="79"/>
      <c r="M162" s="79"/>
      <c r="N162" s="79"/>
      <c r="O162" s="79"/>
      <c r="P162" s="79"/>
      <c r="Q162" s="79"/>
      <c r="R162" s="79"/>
      <c r="S162" s="79"/>
      <c r="T162" s="79"/>
      <c r="U162" s="79"/>
      <c r="V162" s="79"/>
      <c r="W162" s="79"/>
      <c r="X162" s="79"/>
      <c r="Y162" s="79"/>
      <c r="Z162" s="79"/>
      <c r="AA162" s="79"/>
      <c r="AB162" s="79"/>
      <c r="AC162" s="79"/>
      <c r="AD162" s="79"/>
    </row>
    <row r="163" spans="4:30" s="88" customFormat="1" ht="20.25" customHeight="1">
      <c r="D163" s="79"/>
      <c r="E163" s="79"/>
      <c r="F163" s="79"/>
      <c r="G163" s="79"/>
      <c r="H163" s="79"/>
      <c r="I163" s="79"/>
      <c r="J163" s="79"/>
      <c r="K163" s="79"/>
      <c r="L163" s="79"/>
      <c r="M163" s="79"/>
      <c r="N163" s="79"/>
      <c r="O163" s="79"/>
      <c r="P163" s="79"/>
      <c r="Q163" s="79"/>
      <c r="R163" s="79"/>
      <c r="S163" s="79"/>
      <c r="T163" s="79"/>
      <c r="U163" s="79"/>
      <c r="V163" s="79"/>
      <c r="W163" s="79"/>
      <c r="X163" s="79"/>
      <c r="Y163" s="79"/>
      <c r="Z163" s="79"/>
      <c r="AA163" s="79"/>
      <c r="AB163" s="79"/>
      <c r="AC163" s="79"/>
      <c r="AD163" s="79"/>
    </row>
    <row r="164" spans="4:30" s="88" customFormat="1" ht="20.25" customHeight="1">
      <c r="D164" s="79"/>
      <c r="E164" s="79"/>
      <c r="F164" s="79"/>
      <c r="G164" s="79"/>
      <c r="H164" s="79"/>
      <c r="I164" s="79"/>
      <c r="J164" s="79"/>
      <c r="K164" s="79"/>
      <c r="L164" s="79"/>
      <c r="M164" s="79"/>
      <c r="N164" s="79"/>
      <c r="O164" s="79"/>
      <c r="P164" s="79"/>
      <c r="Q164" s="79"/>
      <c r="R164" s="79"/>
      <c r="S164" s="79"/>
      <c r="T164" s="79"/>
      <c r="U164" s="79"/>
      <c r="V164" s="79"/>
      <c r="W164" s="79"/>
      <c r="X164" s="79"/>
      <c r="Y164" s="79"/>
      <c r="Z164" s="79"/>
      <c r="AA164" s="79"/>
      <c r="AB164" s="79"/>
      <c r="AC164" s="79"/>
      <c r="AD164" s="79"/>
    </row>
    <row r="165" spans="4:30" s="88" customFormat="1" ht="20.25" customHeight="1">
      <c r="D165" s="79"/>
      <c r="E165" s="79"/>
      <c r="F165" s="79"/>
      <c r="G165" s="79"/>
      <c r="H165" s="79"/>
      <c r="I165" s="79"/>
      <c r="J165" s="79"/>
      <c r="K165" s="79"/>
      <c r="L165" s="79"/>
      <c r="M165" s="79"/>
      <c r="N165" s="79"/>
      <c r="O165" s="79"/>
      <c r="P165" s="79"/>
      <c r="Q165" s="79"/>
      <c r="R165" s="79"/>
      <c r="S165" s="79"/>
      <c r="T165" s="79"/>
      <c r="U165" s="79"/>
      <c r="V165" s="79"/>
      <c r="W165" s="79"/>
      <c r="X165" s="79"/>
      <c r="Y165" s="79"/>
      <c r="Z165" s="79"/>
      <c r="AA165" s="79"/>
      <c r="AB165" s="79"/>
      <c r="AC165" s="79"/>
      <c r="AD165" s="79"/>
    </row>
    <row r="166" spans="4:30" s="88" customFormat="1" ht="20.25" customHeight="1">
      <c r="D166" s="79"/>
      <c r="E166" s="79"/>
      <c r="F166" s="79"/>
      <c r="G166" s="79"/>
      <c r="H166" s="79"/>
      <c r="I166" s="79"/>
      <c r="J166" s="79"/>
      <c r="K166" s="79"/>
      <c r="L166" s="79"/>
      <c r="M166" s="79"/>
      <c r="N166" s="79"/>
      <c r="O166" s="79"/>
      <c r="P166" s="79"/>
      <c r="Q166" s="79"/>
      <c r="R166" s="79"/>
      <c r="S166" s="79"/>
      <c r="T166" s="79"/>
      <c r="U166" s="79"/>
      <c r="V166" s="79"/>
      <c r="W166" s="79"/>
      <c r="X166" s="79"/>
      <c r="Y166" s="79"/>
      <c r="Z166" s="79"/>
      <c r="AA166" s="79"/>
      <c r="AB166" s="79"/>
      <c r="AC166" s="79"/>
      <c r="AD166" s="79"/>
    </row>
    <row r="167" spans="4:30" s="88" customFormat="1" ht="20.25" customHeight="1">
      <c r="D167" s="79"/>
      <c r="E167" s="79"/>
      <c r="F167" s="79"/>
      <c r="G167" s="79"/>
      <c r="H167" s="79"/>
      <c r="I167" s="79"/>
      <c r="J167" s="79"/>
      <c r="K167" s="79"/>
      <c r="L167" s="79"/>
      <c r="M167" s="79"/>
      <c r="N167" s="79"/>
      <c r="O167" s="79"/>
      <c r="P167" s="79"/>
      <c r="Q167" s="79"/>
      <c r="R167" s="79"/>
      <c r="S167" s="79"/>
      <c r="T167" s="79"/>
      <c r="U167" s="79"/>
      <c r="V167" s="79"/>
      <c r="W167" s="79"/>
      <c r="X167" s="79"/>
      <c r="Y167" s="79"/>
      <c r="Z167" s="79"/>
      <c r="AA167" s="79"/>
      <c r="AB167" s="79"/>
      <c r="AC167" s="79"/>
      <c r="AD167" s="79"/>
    </row>
    <row r="168" spans="4:30" s="88" customFormat="1" ht="20.25" customHeight="1">
      <c r="D168" s="79"/>
      <c r="E168" s="79"/>
      <c r="F168" s="79"/>
      <c r="G168" s="79"/>
      <c r="H168" s="79"/>
      <c r="I168" s="79"/>
      <c r="J168" s="79"/>
      <c r="K168" s="79"/>
      <c r="L168" s="79"/>
      <c r="M168" s="79"/>
      <c r="N168" s="79"/>
      <c r="O168" s="79"/>
      <c r="P168" s="79"/>
      <c r="Q168" s="79"/>
      <c r="R168" s="79"/>
      <c r="S168" s="79"/>
      <c r="T168" s="79"/>
      <c r="U168" s="79"/>
      <c r="V168" s="79"/>
      <c r="W168" s="79"/>
      <c r="X168" s="79"/>
      <c r="Y168" s="79"/>
      <c r="Z168" s="79"/>
      <c r="AA168" s="79"/>
      <c r="AB168" s="79"/>
      <c r="AC168" s="79"/>
      <c r="AD168" s="79"/>
    </row>
    <row r="169" spans="4:30" s="88" customFormat="1" ht="20.25" customHeight="1">
      <c r="D169" s="79"/>
      <c r="E169" s="79"/>
      <c r="F169" s="79"/>
      <c r="G169" s="79"/>
      <c r="H169" s="79"/>
      <c r="I169" s="79"/>
      <c r="J169" s="79"/>
      <c r="K169" s="79"/>
      <c r="L169" s="79"/>
      <c r="M169" s="79"/>
      <c r="N169" s="79"/>
      <c r="O169" s="79"/>
      <c r="P169" s="79"/>
      <c r="Q169" s="79"/>
      <c r="R169" s="79"/>
      <c r="S169" s="79"/>
      <c r="T169" s="79"/>
      <c r="U169" s="79"/>
      <c r="V169" s="79"/>
      <c r="W169" s="79"/>
      <c r="X169" s="79"/>
      <c r="Y169" s="79"/>
      <c r="Z169" s="79"/>
      <c r="AA169" s="79"/>
      <c r="AB169" s="79"/>
      <c r="AC169" s="79"/>
      <c r="AD169" s="79"/>
    </row>
    <row r="170" spans="4:30" s="88" customFormat="1" ht="20.25" customHeight="1">
      <c r="D170" s="79"/>
      <c r="E170" s="79"/>
      <c r="F170" s="79"/>
      <c r="G170" s="79"/>
      <c r="H170" s="79"/>
      <c r="I170" s="79"/>
      <c r="J170" s="79"/>
      <c r="K170" s="79"/>
      <c r="L170" s="79"/>
      <c r="M170" s="79"/>
      <c r="N170" s="79"/>
      <c r="O170" s="79"/>
      <c r="P170" s="79"/>
      <c r="Q170" s="79"/>
      <c r="R170" s="79"/>
      <c r="S170" s="79"/>
      <c r="T170" s="79"/>
      <c r="U170" s="79"/>
      <c r="V170" s="79"/>
      <c r="W170" s="79"/>
      <c r="X170" s="79"/>
      <c r="Y170" s="79"/>
      <c r="Z170" s="79"/>
      <c r="AA170" s="79"/>
      <c r="AB170" s="79"/>
      <c r="AC170" s="79"/>
      <c r="AD170" s="79"/>
    </row>
    <row r="171" spans="4:30" s="88" customFormat="1" ht="20.25" customHeight="1">
      <c r="D171" s="79"/>
      <c r="E171" s="79"/>
      <c r="F171" s="79"/>
      <c r="G171" s="79"/>
      <c r="H171" s="79"/>
      <c r="I171" s="79"/>
      <c r="J171" s="79"/>
      <c r="K171" s="79"/>
      <c r="L171" s="79"/>
      <c r="M171" s="79"/>
      <c r="N171" s="79"/>
      <c r="O171" s="79"/>
      <c r="P171" s="79"/>
      <c r="Q171" s="79"/>
      <c r="R171" s="79"/>
      <c r="S171" s="79"/>
      <c r="T171" s="79"/>
      <c r="U171" s="79"/>
      <c r="V171" s="79"/>
      <c r="W171" s="79"/>
      <c r="X171" s="79"/>
      <c r="Y171" s="79"/>
      <c r="Z171" s="79"/>
      <c r="AA171" s="79"/>
      <c r="AB171" s="79"/>
      <c r="AC171" s="79"/>
      <c r="AD171" s="79"/>
    </row>
    <row r="172" spans="4:30" s="88" customFormat="1" ht="20.25" customHeight="1">
      <c r="D172" s="79"/>
      <c r="E172" s="79"/>
      <c r="F172" s="79"/>
      <c r="G172" s="79"/>
      <c r="H172" s="79"/>
      <c r="I172" s="79"/>
      <c r="J172" s="79"/>
      <c r="K172" s="79"/>
      <c r="L172" s="79"/>
      <c r="M172" s="79"/>
      <c r="N172" s="79"/>
      <c r="O172" s="79"/>
      <c r="P172" s="79"/>
      <c r="Q172" s="79"/>
      <c r="R172" s="79"/>
      <c r="S172" s="79"/>
      <c r="T172" s="79"/>
      <c r="U172" s="79"/>
      <c r="V172" s="79"/>
      <c r="W172" s="79"/>
      <c r="X172" s="79"/>
      <c r="Y172" s="79"/>
      <c r="Z172" s="79"/>
      <c r="AA172" s="79"/>
      <c r="AB172" s="79"/>
      <c r="AC172" s="79"/>
      <c r="AD172" s="79"/>
    </row>
    <row r="173" spans="4:30" s="88" customFormat="1" ht="20.25" customHeight="1">
      <c r="D173" s="79"/>
      <c r="E173" s="79"/>
      <c r="F173" s="79"/>
      <c r="G173" s="79"/>
      <c r="H173" s="79"/>
      <c r="I173" s="79"/>
      <c r="J173" s="79"/>
      <c r="K173" s="79"/>
      <c r="L173" s="79"/>
      <c r="M173" s="79"/>
      <c r="N173" s="79"/>
      <c r="O173" s="79"/>
      <c r="P173" s="79"/>
      <c r="Q173" s="79"/>
      <c r="R173" s="79"/>
      <c r="S173" s="79"/>
      <c r="T173" s="79"/>
      <c r="U173" s="79"/>
      <c r="V173" s="79"/>
      <c r="W173" s="79"/>
      <c r="X173" s="79"/>
      <c r="Y173" s="79"/>
      <c r="Z173" s="79"/>
      <c r="AA173" s="79"/>
      <c r="AB173" s="79"/>
      <c r="AC173" s="79"/>
      <c r="AD173" s="79"/>
    </row>
    <row r="174" spans="4:30" s="88" customFormat="1" ht="20.25" customHeight="1">
      <c r="D174" s="79"/>
      <c r="E174" s="79"/>
      <c r="F174" s="79"/>
      <c r="G174" s="79"/>
      <c r="H174" s="79"/>
      <c r="I174" s="79"/>
      <c r="J174" s="79"/>
      <c r="K174" s="79"/>
      <c r="L174" s="79"/>
      <c r="M174" s="79"/>
      <c r="N174" s="79"/>
      <c r="O174" s="79"/>
      <c r="P174" s="79"/>
      <c r="Q174" s="79"/>
      <c r="R174" s="79"/>
      <c r="S174" s="79"/>
      <c r="T174" s="79"/>
      <c r="U174" s="79"/>
      <c r="V174" s="79"/>
      <c r="W174" s="79"/>
      <c r="X174" s="79"/>
      <c r="Y174" s="79"/>
      <c r="Z174" s="79"/>
      <c r="AA174" s="79"/>
      <c r="AB174" s="79"/>
      <c r="AC174" s="79"/>
      <c r="AD174" s="79"/>
    </row>
    <row r="175" spans="4:30" s="88" customFormat="1" ht="20.25" customHeight="1">
      <c r="D175" s="79"/>
      <c r="E175" s="79"/>
      <c r="F175" s="79"/>
      <c r="G175" s="79"/>
      <c r="H175" s="79"/>
      <c r="I175" s="79"/>
      <c r="J175" s="79"/>
      <c r="K175" s="79"/>
      <c r="L175" s="79"/>
      <c r="M175" s="79"/>
      <c r="N175" s="79"/>
      <c r="O175" s="79"/>
      <c r="P175" s="79"/>
      <c r="Q175" s="79"/>
      <c r="R175" s="79"/>
      <c r="S175" s="79"/>
      <c r="T175" s="79"/>
      <c r="U175" s="79"/>
      <c r="V175" s="79"/>
      <c r="W175" s="79"/>
      <c r="X175" s="79"/>
      <c r="Y175" s="79"/>
      <c r="Z175" s="79"/>
      <c r="AA175" s="79"/>
      <c r="AB175" s="79"/>
      <c r="AC175" s="79"/>
      <c r="AD175" s="79"/>
    </row>
    <row r="176" spans="4:30" s="88" customFormat="1" ht="20.25" customHeight="1">
      <c r="D176" s="79"/>
      <c r="E176" s="79"/>
      <c r="F176" s="79"/>
      <c r="G176" s="79"/>
      <c r="H176" s="79"/>
      <c r="I176" s="79"/>
      <c r="J176" s="79"/>
      <c r="K176" s="79"/>
      <c r="L176" s="79"/>
      <c r="M176" s="79"/>
      <c r="N176" s="79"/>
      <c r="O176" s="79"/>
      <c r="P176" s="79"/>
      <c r="Q176" s="79"/>
      <c r="R176" s="79"/>
      <c r="S176" s="79"/>
      <c r="T176" s="79"/>
      <c r="U176" s="79"/>
      <c r="V176" s="79"/>
      <c r="W176" s="79"/>
      <c r="X176" s="79"/>
      <c r="Y176" s="79"/>
      <c r="Z176" s="79"/>
      <c r="AA176" s="79"/>
      <c r="AB176" s="79"/>
      <c r="AC176" s="79"/>
      <c r="AD176" s="79"/>
    </row>
    <row r="177" spans="4:30" s="88" customFormat="1" ht="20.25" customHeight="1">
      <c r="D177" s="79"/>
      <c r="E177" s="79"/>
      <c r="F177" s="79"/>
      <c r="G177" s="79"/>
      <c r="H177" s="79"/>
      <c r="I177" s="79"/>
      <c r="J177" s="79"/>
      <c r="K177" s="79"/>
      <c r="L177" s="79"/>
      <c r="M177" s="79"/>
      <c r="N177" s="79"/>
      <c r="O177" s="79"/>
      <c r="P177" s="79"/>
      <c r="Q177" s="79"/>
      <c r="R177" s="79"/>
      <c r="S177" s="79"/>
      <c r="T177" s="79"/>
      <c r="U177" s="79"/>
      <c r="V177" s="79"/>
      <c r="W177" s="79"/>
      <c r="X177" s="79"/>
      <c r="Y177" s="79"/>
      <c r="Z177" s="79"/>
      <c r="AA177" s="79"/>
      <c r="AB177" s="79"/>
      <c r="AC177" s="79"/>
      <c r="AD177" s="79"/>
    </row>
    <row r="178" spans="4:30" s="88" customFormat="1" ht="20.25" customHeight="1">
      <c r="D178" s="79"/>
      <c r="E178" s="79"/>
      <c r="F178" s="79"/>
      <c r="G178" s="79"/>
      <c r="H178" s="79"/>
      <c r="I178" s="79"/>
      <c r="J178" s="79"/>
      <c r="K178" s="79"/>
      <c r="L178" s="79"/>
      <c r="M178" s="79"/>
      <c r="N178" s="79"/>
      <c r="O178" s="79"/>
      <c r="P178" s="79"/>
      <c r="Q178" s="79"/>
      <c r="R178" s="79"/>
      <c r="S178" s="79"/>
      <c r="T178" s="79"/>
      <c r="U178" s="79"/>
      <c r="V178" s="79"/>
      <c r="W178" s="79"/>
      <c r="X178" s="79"/>
      <c r="Y178" s="79"/>
      <c r="Z178" s="79"/>
      <c r="AA178" s="79"/>
      <c r="AB178" s="79"/>
      <c r="AC178" s="79"/>
      <c r="AD178" s="79"/>
    </row>
    <row r="179" spans="4:30" s="88" customFormat="1" ht="20.25" customHeight="1">
      <c r="D179" s="79"/>
      <c r="E179" s="79"/>
      <c r="F179" s="79"/>
      <c r="G179" s="79"/>
      <c r="H179" s="79"/>
      <c r="I179" s="79"/>
      <c r="J179" s="79"/>
      <c r="K179" s="79"/>
      <c r="L179" s="79"/>
      <c r="M179" s="79"/>
      <c r="N179" s="79"/>
      <c r="O179" s="79"/>
      <c r="P179" s="79"/>
      <c r="Q179" s="79"/>
      <c r="R179" s="79"/>
      <c r="S179" s="79"/>
      <c r="T179" s="79"/>
      <c r="U179" s="79"/>
      <c r="V179" s="79"/>
      <c r="W179" s="79"/>
      <c r="X179" s="79"/>
      <c r="Y179" s="79"/>
      <c r="Z179" s="79"/>
      <c r="AA179" s="79"/>
      <c r="AB179" s="79"/>
      <c r="AC179" s="79"/>
      <c r="AD179" s="79"/>
    </row>
    <row r="180" spans="4:30" s="88" customFormat="1" ht="20.25" customHeight="1">
      <c r="D180" s="79"/>
      <c r="E180" s="79"/>
      <c r="F180" s="79"/>
      <c r="G180" s="79"/>
      <c r="H180" s="79"/>
      <c r="I180" s="79"/>
      <c r="J180" s="79"/>
      <c r="K180" s="79"/>
      <c r="L180" s="79"/>
      <c r="M180" s="79"/>
      <c r="N180" s="79"/>
      <c r="O180" s="79"/>
      <c r="P180" s="79"/>
      <c r="Q180" s="79"/>
      <c r="R180" s="79"/>
      <c r="S180" s="79"/>
      <c r="T180" s="79"/>
      <c r="U180" s="79"/>
      <c r="V180" s="79"/>
      <c r="W180" s="79"/>
      <c r="X180" s="79"/>
      <c r="Y180" s="79"/>
      <c r="Z180" s="79"/>
      <c r="AA180" s="79"/>
      <c r="AB180" s="79"/>
      <c r="AC180" s="79"/>
      <c r="AD180" s="79"/>
    </row>
    <row r="181" spans="4:30" s="88" customFormat="1" ht="20.25" customHeight="1">
      <c r="D181" s="79"/>
      <c r="E181" s="79"/>
      <c r="F181" s="79"/>
      <c r="G181" s="79"/>
      <c r="H181" s="79"/>
      <c r="I181" s="79"/>
      <c r="J181" s="79"/>
      <c r="K181" s="79"/>
      <c r="L181" s="79"/>
      <c r="M181" s="79"/>
      <c r="N181" s="79"/>
      <c r="O181" s="79"/>
      <c r="P181" s="79"/>
      <c r="Q181" s="79"/>
      <c r="R181" s="79"/>
      <c r="S181" s="79"/>
      <c r="T181" s="79"/>
      <c r="U181" s="79"/>
      <c r="V181" s="79"/>
      <c r="W181" s="79"/>
      <c r="X181" s="79"/>
      <c r="Y181" s="79"/>
      <c r="Z181" s="79"/>
      <c r="AA181" s="79"/>
      <c r="AB181" s="79"/>
      <c r="AC181" s="79"/>
      <c r="AD181" s="79"/>
    </row>
    <row r="182" spans="4:30" s="88" customFormat="1" ht="20.25" customHeight="1">
      <c r="D182" s="79"/>
      <c r="E182" s="79"/>
      <c r="F182" s="79"/>
      <c r="G182" s="79"/>
      <c r="H182" s="79"/>
      <c r="I182" s="79"/>
      <c r="J182" s="79"/>
      <c r="K182" s="79"/>
      <c r="L182" s="79"/>
      <c r="M182" s="79"/>
      <c r="N182" s="79"/>
      <c r="O182" s="79"/>
      <c r="P182" s="79"/>
      <c r="Q182" s="79"/>
      <c r="R182" s="79"/>
      <c r="S182" s="79"/>
      <c r="T182" s="79"/>
      <c r="U182" s="79"/>
      <c r="V182" s="79"/>
      <c r="W182" s="79"/>
      <c r="X182" s="79"/>
      <c r="Y182" s="79"/>
      <c r="Z182" s="79"/>
      <c r="AA182" s="79"/>
      <c r="AB182" s="79"/>
      <c r="AC182" s="79"/>
      <c r="AD182" s="79"/>
    </row>
    <row r="183" spans="4:30" s="88" customFormat="1" ht="20.25" customHeight="1">
      <c r="D183" s="79"/>
      <c r="E183" s="79"/>
      <c r="F183" s="79"/>
      <c r="G183" s="79"/>
      <c r="H183" s="79"/>
      <c r="I183" s="79"/>
      <c r="J183" s="79"/>
      <c r="K183" s="79"/>
      <c r="L183" s="79"/>
      <c r="M183" s="79"/>
      <c r="N183" s="79"/>
      <c r="O183" s="79"/>
      <c r="P183" s="79"/>
      <c r="Q183" s="79"/>
      <c r="R183" s="79"/>
      <c r="S183" s="79"/>
      <c r="T183" s="79"/>
      <c r="U183" s="79"/>
      <c r="V183" s="79"/>
      <c r="W183" s="79"/>
      <c r="X183" s="79"/>
      <c r="Y183" s="79"/>
      <c r="Z183" s="79"/>
      <c r="AA183" s="79"/>
      <c r="AB183" s="79"/>
      <c r="AC183" s="79"/>
      <c r="AD183" s="79"/>
    </row>
    <row r="184" spans="4:30" s="88" customFormat="1" ht="20.25" customHeight="1">
      <c r="D184" s="79"/>
      <c r="E184" s="79"/>
      <c r="F184" s="79"/>
      <c r="G184" s="79"/>
      <c r="H184" s="79"/>
      <c r="I184" s="79"/>
      <c r="J184" s="79"/>
      <c r="K184" s="79"/>
      <c r="L184" s="79"/>
      <c r="M184" s="79"/>
      <c r="N184" s="79"/>
      <c r="O184" s="79"/>
      <c r="P184" s="79"/>
      <c r="Q184" s="79"/>
      <c r="R184" s="79"/>
      <c r="S184" s="79"/>
      <c r="T184" s="79"/>
      <c r="U184" s="79"/>
      <c r="V184" s="79"/>
      <c r="W184" s="79"/>
      <c r="X184" s="79"/>
      <c r="Y184" s="79"/>
      <c r="Z184" s="79"/>
      <c r="AA184" s="79"/>
      <c r="AB184" s="79"/>
      <c r="AC184" s="79"/>
      <c r="AD184" s="79"/>
    </row>
    <row r="185" spans="4:30" s="88" customFormat="1" ht="20.25" customHeight="1">
      <c r="D185" s="79"/>
      <c r="E185" s="79"/>
      <c r="F185" s="79"/>
      <c r="G185" s="79"/>
      <c r="H185" s="79"/>
      <c r="I185" s="79"/>
      <c r="J185" s="79"/>
      <c r="K185" s="79"/>
      <c r="L185" s="79"/>
      <c r="M185" s="79"/>
      <c r="N185" s="79"/>
      <c r="O185" s="79"/>
      <c r="P185" s="79"/>
      <c r="Q185" s="79"/>
      <c r="R185" s="79"/>
      <c r="S185" s="79"/>
      <c r="T185" s="79"/>
      <c r="U185" s="79"/>
      <c r="V185" s="79"/>
      <c r="W185" s="79"/>
      <c r="X185" s="79"/>
      <c r="Y185" s="79"/>
      <c r="Z185" s="79"/>
      <c r="AA185" s="79"/>
      <c r="AB185" s="79"/>
      <c r="AC185" s="79"/>
      <c r="AD185" s="79"/>
    </row>
    <row r="186" spans="4:30" s="88" customFormat="1" ht="20.25" customHeight="1">
      <c r="D186" s="79"/>
      <c r="E186" s="79"/>
      <c r="F186" s="79"/>
      <c r="G186" s="79"/>
      <c r="H186" s="79"/>
      <c r="I186" s="79"/>
      <c r="J186" s="79"/>
      <c r="K186" s="79"/>
      <c r="L186" s="79"/>
      <c r="M186" s="79"/>
      <c r="N186" s="79"/>
      <c r="O186" s="79"/>
      <c r="P186" s="79"/>
      <c r="Q186" s="79"/>
      <c r="R186" s="79"/>
      <c r="S186" s="79"/>
      <c r="T186" s="79"/>
      <c r="U186" s="79"/>
      <c r="V186" s="79"/>
      <c r="W186" s="79"/>
      <c r="X186" s="79"/>
      <c r="Y186" s="79"/>
      <c r="Z186" s="79"/>
      <c r="AA186" s="79"/>
      <c r="AB186" s="79"/>
      <c r="AC186" s="79"/>
      <c r="AD186" s="79"/>
    </row>
    <row r="187" spans="4:30" s="88" customFormat="1" ht="20.25" customHeight="1">
      <c r="D187" s="79"/>
      <c r="E187" s="79"/>
      <c r="F187" s="79"/>
      <c r="G187" s="79"/>
      <c r="H187" s="79"/>
      <c r="I187" s="79"/>
      <c r="J187" s="79"/>
      <c r="K187" s="79"/>
      <c r="L187" s="79"/>
      <c r="M187" s="79"/>
      <c r="N187" s="79"/>
      <c r="O187" s="79"/>
      <c r="P187" s="79"/>
      <c r="Q187" s="79"/>
      <c r="R187" s="79"/>
      <c r="S187" s="79"/>
      <c r="T187" s="79"/>
      <c r="U187" s="79"/>
      <c r="V187" s="79"/>
      <c r="W187" s="79"/>
      <c r="X187" s="79"/>
      <c r="Y187" s="79"/>
      <c r="Z187" s="79"/>
      <c r="AA187" s="79"/>
      <c r="AB187" s="79"/>
      <c r="AC187" s="79"/>
      <c r="AD187" s="79"/>
    </row>
    <row r="188" spans="4:30" s="88" customFormat="1" ht="20.25" customHeight="1">
      <c r="D188" s="79"/>
      <c r="E188" s="79"/>
      <c r="F188" s="79"/>
      <c r="G188" s="79"/>
      <c r="H188" s="79"/>
      <c r="I188" s="79"/>
      <c r="J188" s="79"/>
      <c r="K188" s="79"/>
      <c r="L188" s="79"/>
      <c r="M188" s="79"/>
      <c r="N188" s="79"/>
      <c r="O188" s="79"/>
      <c r="P188" s="79"/>
      <c r="Q188" s="79"/>
      <c r="R188" s="79"/>
      <c r="S188" s="79"/>
      <c r="T188" s="79"/>
      <c r="U188" s="79"/>
      <c r="V188" s="79"/>
      <c r="W188" s="79"/>
      <c r="X188" s="79"/>
      <c r="Y188" s="79"/>
      <c r="Z188" s="79"/>
      <c r="AA188" s="79"/>
      <c r="AB188" s="79"/>
      <c r="AC188" s="79"/>
      <c r="AD188" s="79"/>
    </row>
    <row r="189" spans="4:30" s="88" customFormat="1" ht="20.25" customHeight="1">
      <c r="D189" s="79"/>
      <c r="E189" s="79"/>
      <c r="F189" s="79"/>
      <c r="G189" s="79"/>
      <c r="H189" s="79"/>
      <c r="I189" s="79"/>
      <c r="J189" s="79"/>
      <c r="K189" s="79"/>
      <c r="L189" s="79"/>
      <c r="M189" s="79"/>
      <c r="N189" s="79"/>
      <c r="O189" s="79"/>
      <c r="P189" s="79"/>
      <c r="Q189" s="79"/>
      <c r="R189" s="79"/>
      <c r="S189" s="79"/>
      <c r="T189" s="79"/>
      <c r="U189" s="79"/>
      <c r="V189" s="79"/>
      <c r="W189" s="79"/>
      <c r="X189" s="79"/>
      <c r="Y189" s="79"/>
      <c r="Z189" s="79"/>
      <c r="AA189" s="79"/>
      <c r="AB189" s="79"/>
      <c r="AC189" s="79"/>
      <c r="AD189" s="79"/>
    </row>
    <row r="190" spans="4:30" s="88" customFormat="1" ht="20.25" customHeight="1">
      <c r="D190" s="79"/>
      <c r="E190" s="79"/>
      <c r="F190" s="79"/>
      <c r="G190" s="79"/>
      <c r="H190" s="79"/>
      <c r="I190" s="79"/>
      <c r="J190" s="79"/>
      <c r="K190" s="79"/>
      <c r="L190" s="79"/>
      <c r="M190" s="79"/>
      <c r="N190" s="79"/>
      <c r="O190" s="79"/>
      <c r="P190" s="79"/>
      <c r="Q190" s="79"/>
      <c r="R190" s="79"/>
      <c r="S190" s="79"/>
      <c r="T190" s="79"/>
      <c r="U190" s="79"/>
      <c r="V190" s="79"/>
      <c r="W190" s="79"/>
      <c r="X190" s="79"/>
      <c r="Y190" s="79"/>
      <c r="Z190" s="79"/>
      <c r="AA190" s="79"/>
      <c r="AB190" s="79"/>
      <c r="AC190" s="79"/>
      <c r="AD190" s="79"/>
    </row>
    <row r="191" spans="4:30" s="88" customFormat="1" ht="20.25" customHeight="1">
      <c r="D191" s="79"/>
      <c r="E191" s="79"/>
      <c r="F191" s="79"/>
      <c r="G191" s="79"/>
      <c r="H191" s="79"/>
      <c r="I191" s="79"/>
      <c r="J191" s="79"/>
      <c r="K191" s="79"/>
      <c r="L191" s="79"/>
      <c r="M191" s="79"/>
      <c r="N191" s="79"/>
      <c r="O191" s="79"/>
      <c r="P191" s="79"/>
      <c r="Q191" s="79"/>
      <c r="R191" s="79"/>
      <c r="S191" s="79"/>
      <c r="T191" s="79"/>
      <c r="U191" s="79"/>
      <c r="V191" s="79"/>
      <c r="W191" s="79"/>
      <c r="X191" s="79"/>
      <c r="Y191" s="79"/>
      <c r="Z191" s="79"/>
      <c r="AA191" s="79"/>
      <c r="AB191" s="79"/>
      <c r="AC191" s="79"/>
      <c r="AD191" s="79"/>
    </row>
    <row r="192" spans="4:30" s="88" customFormat="1" ht="20.25" customHeight="1">
      <c r="D192" s="79"/>
      <c r="E192" s="79"/>
      <c r="F192" s="79"/>
      <c r="G192" s="79"/>
      <c r="H192" s="79"/>
      <c r="I192" s="79"/>
      <c r="J192" s="79"/>
      <c r="K192" s="79"/>
      <c r="L192" s="79"/>
      <c r="M192" s="79"/>
      <c r="N192" s="79"/>
      <c r="O192" s="79"/>
      <c r="P192" s="79"/>
      <c r="Q192" s="79"/>
      <c r="R192" s="79"/>
      <c r="S192" s="79"/>
      <c r="T192" s="79"/>
      <c r="U192" s="79"/>
      <c r="V192" s="79"/>
      <c r="W192" s="79"/>
      <c r="X192" s="79"/>
      <c r="Y192" s="79"/>
      <c r="Z192" s="79"/>
      <c r="AA192" s="79"/>
      <c r="AB192" s="79"/>
      <c r="AC192" s="79"/>
      <c r="AD192" s="79"/>
    </row>
    <row r="193" spans="4:30" s="88" customFormat="1" ht="20.25" customHeight="1">
      <c r="D193" s="79"/>
      <c r="E193" s="79"/>
      <c r="F193" s="79"/>
      <c r="G193" s="79"/>
      <c r="H193" s="79"/>
      <c r="I193" s="79"/>
      <c r="J193" s="79"/>
      <c r="K193" s="79"/>
      <c r="L193" s="79"/>
      <c r="M193" s="79"/>
      <c r="N193" s="79"/>
      <c r="O193" s="79"/>
      <c r="P193" s="79"/>
      <c r="Q193" s="79"/>
      <c r="R193" s="79"/>
      <c r="S193" s="79"/>
      <c r="T193" s="79"/>
      <c r="U193" s="79"/>
      <c r="V193" s="79"/>
      <c r="W193" s="79"/>
      <c r="X193" s="79"/>
      <c r="Y193" s="79"/>
      <c r="Z193" s="79"/>
      <c r="AA193" s="79"/>
      <c r="AB193" s="79"/>
      <c r="AC193" s="79"/>
      <c r="AD193" s="79"/>
    </row>
    <row r="194" spans="4:30" s="88" customFormat="1" ht="20.25" customHeight="1">
      <c r="D194" s="79"/>
      <c r="E194" s="79"/>
      <c r="F194" s="79"/>
      <c r="G194" s="79"/>
      <c r="H194" s="79"/>
      <c r="I194" s="79"/>
      <c r="J194" s="79"/>
      <c r="K194" s="79"/>
      <c r="L194" s="79"/>
      <c r="M194" s="79"/>
      <c r="N194" s="79"/>
      <c r="O194" s="79"/>
      <c r="P194" s="79"/>
      <c r="Q194" s="79"/>
      <c r="R194" s="79"/>
      <c r="S194" s="79"/>
      <c r="T194" s="79"/>
      <c r="U194" s="79"/>
      <c r="V194" s="79"/>
      <c r="W194" s="79"/>
      <c r="X194" s="79"/>
      <c r="Y194" s="79"/>
      <c r="Z194" s="79"/>
      <c r="AA194" s="79"/>
      <c r="AB194" s="79"/>
      <c r="AC194" s="79"/>
      <c r="AD194" s="79"/>
    </row>
    <row r="195" spans="4:30" s="88" customFormat="1" ht="20.25" customHeight="1">
      <c r="D195" s="79"/>
      <c r="E195" s="79"/>
      <c r="F195" s="79"/>
      <c r="G195" s="79"/>
      <c r="H195" s="79"/>
      <c r="I195" s="79"/>
      <c r="J195" s="79"/>
      <c r="K195" s="79"/>
      <c r="L195" s="79"/>
      <c r="M195" s="79"/>
      <c r="N195" s="79"/>
      <c r="O195" s="79"/>
      <c r="P195" s="79"/>
      <c r="Q195" s="79"/>
      <c r="R195" s="79"/>
      <c r="S195" s="79"/>
      <c r="T195" s="79"/>
      <c r="U195" s="79"/>
      <c r="V195" s="79"/>
      <c r="W195" s="79"/>
      <c r="X195" s="79"/>
      <c r="Y195" s="79"/>
      <c r="Z195" s="79"/>
      <c r="AA195" s="79"/>
      <c r="AB195" s="79"/>
      <c r="AC195" s="79"/>
      <c r="AD195" s="79"/>
    </row>
    <row r="196" spans="4:30" s="88" customFormat="1" ht="20.25" customHeight="1">
      <c r="D196" s="79"/>
      <c r="E196" s="79"/>
      <c r="F196" s="79"/>
      <c r="G196" s="79"/>
      <c r="H196" s="79"/>
      <c r="I196" s="79"/>
      <c r="J196" s="79"/>
      <c r="K196" s="79"/>
      <c r="L196" s="79"/>
      <c r="M196" s="79"/>
      <c r="N196" s="79"/>
      <c r="O196" s="79"/>
      <c r="P196" s="79"/>
      <c r="Q196" s="79"/>
      <c r="R196" s="79"/>
      <c r="S196" s="79"/>
      <c r="T196" s="79"/>
      <c r="U196" s="79"/>
      <c r="V196" s="79"/>
      <c r="W196" s="79"/>
      <c r="X196" s="79"/>
      <c r="Y196" s="79"/>
      <c r="Z196" s="79"/>
      <c r="AA196" s="79"/>
      <c r="AB196" s="79"/>
      <c r="AC196" s="79"/>
      <c r="AD196" s="79"/>
    </row>
    <row r="197" spans="4:30" s="88" customFormat="1" ht="20.25" customHeight="1">
      <c r="D197" s="79"/>
      <c r="E197" s="79"/>
      <c r="F197" s="79"/>
      <c r="G197" s="79"/>
      <c r="H197" s="79"/>
      <c r="I197" s="79"/>
      <c r="J197" s="79"/>
      <c r="K197" s="79"/>
      <c r="L197" s="79"/>
      <c r="M197" s="79"/>
      <c r="N197" s="79"/>
      <c r="O197" s="79"/>
      <c r="P197" s="79"/>
      <c r="Q197" s="79"/>
      <c r="R197" s="79"/>
      <c r="S197" s="79"/>
      <c r="T197" s="79"/>
      <c r="U197" s="79"/>
      <c r="V197" s="79"/>
      <c r="W197" s="79"/>
      <c r="X197" s="79"/>
      <c r="Y197" s="79"/>
      <c r="Z197" s="79"/>
      <c r="AA197" s="79"/>
      <c r="AB197" s="79"/>
      <c r="AC197" s="79"/>
      <c r="AD197" s="79"/>
    </row>
    <row r="198" spans="4:30" s="88" customFormat="1" ht="20.25" customHeight="1">
      <c r="D198" s="79"/>
      <c r="E198" s="79"/>
      <c r="F198" s="79"/>
      <c r="G198" s="79"/>
      <c r="H198" s="79"/>
      <c r="I198" s="79"/>
      <c r="J198" s="79"/>
      <c r="K198" s="79"/>
      <c r="L198" s="79"/>
      <c r="M198" s="79"/>
      <c r="N198" s="79"/>
      <c r="O198" s="79"/>
      <c r="P198" s="79"/>
      <c r="Q198" s="79"/>
      <c r="R198" s="79"/>
      <c r="S198" s="79"/>
      <c r="T198" s="79"/>
      <c r="U198" s="79"/>
      <c r="V198" s="79"/>
      <c r="W198" s="79"/>
      <c r="X198" s="79"/>
      <c r="Y198" s="79"/>
      <c r="Z198" s="79"/>
      <c r="AA198" s="79"/>
      <c r="AB198" s="79"/>
      <c r="AC198" s="79"/>
      <c r="AD198" s="79"/>
    </row>
    <row r="199" spans="4:30" s="88" customFormat="1" ht="20.25" customHeight="1">
      <c r="D199" s="79"/>
      <c r="E199" s="79"/>
      <c r="F199" s="79"/>
      <c r="G199" s="79"/>
      <c r="H199" s="79"/>
      <c r="I199" s="79"/>
      <c r="J199" s="79"/>
      <c r="K199" s="79"/>
      <c r="L199" s="79"/>
      <c r="M199" s="79"/>
      <c r="N199" s="79"/>
      <c r="O199" s="79"/>
      <c r="P199" s="79"/>
      <c r="Q199" s="79"/>
      <c r="R199" s="79"/>
      <c r="S199" s="79"/>
      <c r="T199" s="79"/>
      <c r="U199" s="79"/>
      <c r="V199" s="79"/>
      <c r="W199" s="79"/>
      <c r="X199" s="79"/>
      <c r="Y199" s="79"/>
      <c r="Z199" s="79"/>
      <c r="AA199" s="79"/>
      <c r="AB199" s="79"/>
      <c r="AC199" s="79"/>
      <c r="AD199" s="79"/>
    </row>
    <row r="200" spans="4:30" s="88" customFormat="1" ht="20.25" customHeight="1">
      <c r="D200" s="79"/>
      <c r="E200" s="79"/>
      <c r="F200" s="79"/>
      <c r="G200" s="79"/>
      <c r="H200" s="79"/>
      <c r="I200" s="79"/>
      <c r="J200" s="79"/>
      <c r="K200" s="79"/>
      <c r="L200" s="79"/>
      <c r="M200" s="79"/>
      <c r="N200" s="79"/>
      <c r="O200" s="79"/>
      <c r="P200" s="79"/>
      <c r="Q200" s="79"/>
      <c r="R200" s="79"/>
      <c r="S200" s="79"/>
      <c r="T200" s="79"/>
      <c r="U200" s="79"/>
      <c r="V200" s="79"/>
      <c r="W200" s="79"/>
      <c r="X200" s="79"/>
      <c r="Y200" s="79"/>
      <c r="Z200" s="79"/>
      <c r="AA200" s="79"/>
      <c r="AB200" s="79"/>
      <c r="AC200" s="79"/>
      <c r="AD200" s="79"/>
    </row>
    <row r="201" spans="4:30" s="88" customFormat="1" ht="20.25" customHeight="1">
      <c r="D201" s="79"/>
      <c r="E201" s="79"/>
      <c r="F201" s="79"/>
      <c r="G201" s="79"/>
      <c r="H201" s="79"/>
      <c r="I201" s="79"/>
      <c r="J201" s="79"/>
      <c r="K201" s="79"/>
      <c r="L201" s="79"/>
      <c r="M201" s="79"/>
      <c r="N201" s="79"/>
      <c r="O201" s="79"/>
      <c r="P201" s="79"/>
      <c r="Q201" s="79"/>
      <c r="R201" s="79"/>
      <c r="S201" s="79"/>
      <c r="T201" s="79"/>
      <c r="U201" s="79"/>
      <c r="V201" s="79"/>
      <c r="W201" s="79"/>
      <c r="X201" s="79"/>
      <c r="Y201" s="79"/>
      <c r="Z201" s="79"/>
      <c r="AA201" s="79"/>
      <c r="AB201" s="79"/>
      <c r="AC201" s="79"/>
      <c r="AD201" s="79"/>
    </row>
    <row r="202" spans="4:30" s="88" customFormat="1" ht="20.25" customHeight="1">
      <c r="D202" s="79"/>
      <c r="E202" s="79"/>
      <c r="F202" s="79"/>
      <c r="G202" s="79"/>
      <c r="H202" s="79"/>
      <c r="I202" s="79"/>
      <c r="J202" s="79"/>
      <c r="K202" s="79"/>
      <c r="L202" s="79"/>
      <c r="M202" s="79"/>
      <c r="N202" s="79"/>
      <c r="O202" s="79"/>
      <c r="P202" s="79"/>
      <c r="Q202" s="79"/>
      <c r="R202" s="79"/>
      <c r="S202" s="79"/>
      <c r="T202" s="79"/>
      <c r="U202" s="79"/>
      <c r="V202" s="79"/>
      <c r="W202" s="79"/>
      <c r="X202" s="79"/>
      <c r="Y202" s="79"/>
      <c r="Z202" s="79"/>
      <c r="AA202" s="79"/>
      <c r="AB202" s="79"/>
      <c r="AC202" s="79"/>
      <c r="AD202" s="79"/>
    </row>
    <row r="203" spans="4:30" s="88" customFormat="1" ht="20.25" customHeight="1">
      <c r="D203" s="79"/>
      <c r="E203" s="79"/>
      <c r="F203" s="79"/>
      <c r="G203" s="79"/>
      <c r="H203" s="79"/>
      <c r="I203" s="79"/>
      <c r="J203" s="79"/>
      <c r="K203" s="79"/>
      <c r="L203" s="79"/>
      <c r="M203" s="79"/>
      <c r="N203" s="79"/>
      <c r="O203" s="79"/>
      <c r="P203" s="79"/>
      <c r="Q203" s="79"/>
      <c r="R203" s="79"/>
      <c r="S203" s="79"/>
      <c r="T203" s="79"/>
      <c r="U203" s="79"/>
      <c r="V203" s="79"/>
      <c r="W203" s="79"/>
      <c r="X203" s="79"/>
      <c r="Y203" s="79"/>
      <c r="Z203" s="79"/>
      <c r="AA203" s="79"/>
      <c r="AB203" s="79"/>
      <c r="AC203" s="79"/>
      <c r="AD203" s="79"/>
    </row>
    <row r="204" spans="4:30" s="88" customFormat="1" ht="20.25" customHeight="1">
      <c r="D204" s="79"/>
      <c r="E204" s="79"/>
      <c r="F204" s="79"/>
      <c r="G204" s="79"/>
      <c r="H204" s="79"/>
      <c r="I204" s="79"/>
      <c r="J204" s="79"/>
      <c r="K204" s="79"/>
      <c r="L204" s="79"/>
      <c r="M204" s="79"/>
      <c r="N204" s="79"/>
      <c r="O204" s="79"/>
      <c r="P204" s="79"/>
      <c r="Q204" s="79"/>
      <c r="R204" s="79"/>
      <c r="S204" s="79"/>
      <c r="T204" s="79"/>
      <c r="U204" s="79"/>
      <c r="V204" s="79"/>
      <c r="W204" s="79"/>
      <c r="X204" s="79"/>
      <c r="Y204" s="79"/>
      <c r="Z204" s="79"/>
      <c r="AA204" s="79"/>
      <c r="AB204" s="79"/>
      <c r="AC204" s="79"/>
      <c r="AD204" s="79"/>
    </row>
    <row r="205" spans="4:30" s="88" customFormat="1" ht="20.25" customHeight="1">
      <c r="D205" s="79"/>
      <c r="E205" s="79"/>
      <c r="F205" s="79"/>
      <c r="G205" s="79"/>
      <c r="H205" s="79"/>
      <c r="I205" s="79"/>
      <c r="J205" s="79"/>
      <c r="K205" s="79"/>
      <c r="L205" s="79"/>
      <c r="M205" s="79"/>
      <c r="N205" s="79"/>
      <c r="O205" s="79"/>
      <c r="P205" s="79"/>
      <c r="Q205" s="79"/>
      <c r="R205" s="79"/>
      <c r="S205" s="79"/>
      <c r="T205" s="79"/>
      <c r="U205" s="79"/>
      <c r="V205" s="79"/>
      <c r="W205" s="79"/>
      <c r="X205" s="79"/>
      <c r="Y205" s="79"/>
      <c r="Z205" s="79"/>
      <c r="AA205" s="79"/>
      <c r="AB205" s="79"/>
      <c r="AC205" s="79"/>
      <c r="AD205" s="79"/>
    </row>
    <row r="206" spans="4:30" s="88" customFormat="1" ht="20.25" customHeight="1">
      <c r="D206" s="79"/>
      <c r="E206" s="79"/>
      <c r="F206" s="79"/>
      <c r="G206" s="79"/>
      <c r="H206" s="79"/>
      <c r="I206" s="79"/>
      <c r="J206" s="79"/>
      <c r="K206" s="79"/>
      <c r="L206" s="79"/>
      <c r="M206" s="79"/>
      <c r="N206" s="79"/>
      <c r="O206" s="79"/>
      <c r="P206" s="79"/>
      <c r="Q206" s="79"/>
      <c r="R206" s="79"/>
      <c r="S206" s="79"/>
      <c r="T206" s="79"/>
      <c r="U206" s="79"/>
      <c r="V206" s="79"/>
      <c r="W206" s="79"/>
      <c r="X206" s="79"/>
      <c r="Y206" s="79"/>
      <c r="Z206" s="79"/>
      <c r="AA206" s="79"/>
      <c r="AB206" s="79"/>
      <c r="AC206" s="79"/>
      <c r="AD206" s="79"/>
    </row>
    <row r="207" spans="4:30" s="88" customFormat="1" ht="20.25" customHeight="1">
      <c r="D207" s="79"/>
      <c r="E207" s="79"/>
      <c r="F207" s="79"/>
      <c r="G207" s="79"/>
      <c r="H207" s="79"/>
      <c r="I207" s="79"/>
      <c r="J207" s="79"/>
      <c r="K207" s="79"/>
      <c r="L207" s="79"/>
      <c r="M207" s="79"/>
      <c r="N207" s="79"/>
      <c r="O207" s="79"/>
      <c r="P207" s="79"/>
      <c r="Q207" s="79"/>
      <c r="R207" s="79"/>
      <c r="S207" s="79"/>
      <c r="T207" s="79"/>
      <c r="U207" s="79"/>
      <c r="V207" s="79"/>
      <c r="W207" s="79"/>
      <c r="X207" s="79"/>
      <c r="Y207" s="79"/>
      <c r="Z207" s="79"/>
      <c r="AA207" s="79"/>
      <c r="AB207" s="79"/>
      <c r="AC207" s="79"/>
      <c r="AD207" s="79"/>
    </row>
    <row r="208" spans="4:30" s="88" customFormat="1" ht="20.25" customHeight="1">
      <c r="D208" s="79"/>
      <c r="E208" s="79"/>
      <c r="F208" s="79"/>
      <c r="G208" s="79"/>
      <c r="H208" s="79"/>
      <c r="I208" s="79"/>
      <c r="J208" s="79"/>
      <c r="K208" s="79"/>
      <c r="L208" s="79"/>
      <c r="M208" s="79"/>
      <c r="N208" s="79"/>
      <c r="O208" s="79"/>
      <c r="P208" s="79"/>
      <c r="Q208" s="79"/>
      <c r="R208" s="79"/>
      <c r="S208" s="79"/>
      <c r="T208" s="79"/>
      <c r="U208" s="79"/>
      <c r="V208" s="79"/>
      <c r="W208" s="79"/>
      <c r="X208" s="79"/>
      <c r="Y208" s="79"/>
      <c r="Z208" s="79"/>
      <c r="AA208" s="79"/>
      <c r="AB208" s="79"/>
      <c r="AC208" s="79"/>
      <c r="AD208" s="79"/>
    </row>
    <row r="209" spans="4:30" s="88" customFormat="1" ht="20.25" customHeight="1">
      <c r="D209" s="79"/>
      <c r="E209" s="79"/>
      <c r="F209" s="79"/>
      <c r="G209" s="79"/>
      <c r="H209" s="79"/>
      <c r="I209" s="79"/>
      <c r="J209" s="79"/>
      <c r="K209" s="79"/>
      <c r="L209" s="79"/>
      <c r="M209" s="79"/>
      <c r="N209" s="79"/>
      <c r="O209" s="79"/>
      <c r="P209" s="79"/>
      <c r="Q209" s="79"/>
      <c r="R209" s="79"/>
      <c r="S209" s="79"/>
      <c r="T209" s="79"/>
      <c r="U209" s="79"/>
      <c r="V209" s="79"/>
      <c r="W209" s="79"/>
      <c r="X209" s="79"/>
      <c r="Y209" s="79"/>
      <c r="Z209" s="79"/>
      <c r="AA209" s="79"/>
      <c r="AB209" s="79"/>
      <c r="AC209" s="79"/>
      <c r="AD209" s="79"/>
    </row>
    <row r="210" spans="4:30" s="88" customFormat="1" ht="20.25" customHeight="1">
      <c r="D210" s="79"/>
      <c r="E210" s="79"/>
      <c r="F210" s="79"/>
      <c r="G210" s="79"/>
      <c r="H210" s="79"/>
      <c r="I210" s="79"/>
      <c r="J210" s="79"/>
      <c r="K210" s="79"/>
      <c r="L210" s="79"/>
      <c r="M210" s="79"/>
      <c r="N210" s="79"/>
      <c r="O210" s="79"/>
      <c r="P210" s="79"/>
      <c r="Q210" s="79"/>
      <c r="R210" s="79"/>
      <c r="S210" s="79"/>
      <c r="T210" s="79"/>
      <c r="U210" s="79"/>
      <c r="V210" s="79"/>
      <c r="W210" s="79"/>
      <c r="X210" s="79"/>
      <c r="Y210" s="79"/>
      <c r="Z210" s="79"/>
      <c r="AA210" s="79"/>
      <c r="AB210" s="79"/>
      <c r="AC210" s="79"/>
      <c r="AD210" s="79"/>
    </row>
    <row r="211" spans="4:30" s="88" customFormat="1" ht="20.25" customHeight="1">
      <c r="D211" s="79"/>
      <c r="E211" s="79"/>
      <c r="F211" s="79"/>
      <c r="G211" s="79"/>
      <c r="H211" s="79"/>
      <c r="I211" s="79"/>
      <c r="J211" s="79"/>
      <c r="K211" s="79"/>
      <c r="L211" s="79"/>
      <c r="M211" s="79"/>
      <c r="N211" s="79"/>
      <c r="O211" s="79"/>
      <c r="P211" s="79"/>
      <c r="Q211" s="79"/>
      <c r="R211" s="79"/>
      <c r="S211" s="79"/>
      <c r="T211" s="79"/>
      <c r="U211" s="79"/>
      <c r="V211" s="79"/>
      <c r="W211" s="79"/>
      <c r="X211" s="79"/>
      <c r="Y211" s="79"/>
      <c r="Z211" s="79"/>
      <c r="AA211" s="79"/>
      <c r="AB211" s="79"/>
      <c r="AC211" s="79"/>
      <c r="AD211" s="79"/>
    </row>
    <row r="212" spans="4:30" s="88" customFormat="1" ht="20.25" customHeight="1">
      <c r="D212" s="79"/>
      <c r="E212" s="79"/>
      <c r="F212" s="79"/>
      <c r="G212" s="79"/>
      <c r="H212" s="79"/>
      <c r="I212" s="79"/>
      <c r="J212" s="79"/>
      <c r="K212" s="79"/>
      <c r="L212" s="79"/>
      <c r="M212" s="79"/>
      <c r="N212" s="79"/>
      <c r="O212" s="79"/>
      <c r="P212" s="79"/>
      <c r="Q212" s="79"/>
      <c r="R212" s="79"/>
      <c r="S212" s="79"/>
      <c r="T212" s="79"/>
      <c r="U212" s="79"/>
      <c r="V212" s="79"/>
      <c r="W212" s="79"/>
      <c r="X212" s="79"/>
      <c r="Y212" s="79"/>
      <c r="Z212" s="79"/>
      <c r="AA212" s="79"/>
      <c r="AB212" s="79"/>
      <c r="AC212" s="79"/>
      <c r="AD212" s="79"/>
    </row>
    <row r="213" spans="4:30" s="88" customFormat="1" ht="20.25" customHeight="1">
      <c r="D213" s="79"/>
      <c r="E213" s="79"/>
      <c r="F213" s="79"/>
      <c r="G213" s="79"/>
      <c r="H213" s="79"/>
      <c r="I213" s="79"/>
      <c r="J213" s="79"/>
      <c r="K213" s="79"/>
      <c r="L213" s="79"/>
      <c r="M213" s="79"/>
      <c r="N213" s="79"/>
      <c r="O213" s="79"/>
      <c r="P213" s="79"/>
      <c r="Q213" s="79"/>
      <c r="R213" s="79"/>
      <c r="S213" s="79"/>
      <c r="T213" s="79"/>
      <c r="U213" s="79"/>
      <c r="V213" s="79"/>
      <c r="W213" s="79"/>
      <c r="X213" s="79"/>
      <c r="Y213" s="79"/>
      <c r="Z213" s="79"/>
      <c r="AA213" s="79"/>
      <c r="AB213" s="79"/>
      <c r="AC213" s="79"/>
      <c r="AD213" s="79"/>
    </row>
    <row r="214" spans="4:30" s="88" customFormat="1" ht="20.25" customHeight="1">
      <c r="D214" s="79"/>
      <c r="E214" s="79"/>
      <c r="F214" s="79"/>
      <c r="G214" s="79"/>
      <c r="H214" s="79"/>
      <c r="I214" s="79"/>
      <c r="J214" s="79"/>
      <c r="K214" s="79"/>
      <c r="L214" s="79"/>
      <c r="M214" s="79"/>
      <c r="N214" s="79"/>
      <c r="O214" s="79"/>
      <c r="P214" s="79"/>
      <c r="Q214" s="79"/>
      <c r="R214" s="79"/>
      <c r="S214" s="79"/>
      <c r="T214" s="79"/>
      <c r="U214" s="79"/>
      <c r="V214" s="79"/>
      <c r="W214" s="79"/>
      <c r="X214" s="79"/>
      <c r="Y214" s="79"/>
      <c r="Z214" s="79"/>
      <c r="AA214" s="79"/>
      <c r="AB214" s="79"/>
      <c r="AC214" s="79"/>
      <c r="AD214" s="79"/>
    </row>
    <row r="215" spans="4:30" s="88" customFormat="1" ht="20.25" customHeight="1">
      <c r="D215" s="79"/>
      <c r="E215" s="79"/>
      <c r="F215" s="79"/>
      <c r="G215" s="79"/>
      <c r="H215" s="79"/>
      <c r="I215" s="79"/>
      <c r="J215" s="79"/>
      <c r="K215" s="79"/>
      <c r="L215" s="79"/>
      <c r="M215" s="79"/>
      <c r="N215" s="79"/>
      <c r="O215" s="79"/>
      <c r="P215" s="79"/>
      <c r="Q215" s="79"/>
      <c r="R215" s="79"/>
      <c r="S215" s="79"/>
      <c r="T215" s="79"/>
      <c r="U215" s="79"/>
      <c r="V215" s="79"/>
      <c r="W215" s="79"/>
      <c r="X215" s="79"/>
      <c r="Y215" s="79"/>
      <c r="Z215" s="79"/>
      <c r="AA215" s="79"/>
      <c r="AB215" s="79"/>
      <c r="AC215" s="79"/>
      <c r="AD215" s="79"/>
    </row>
    <row r="216" spans="4:30" s="88" customFormat="1" ht="20.25" customHeight="1">
      <c r="D216" s="79"/>
      <c r="E216" s="79"/>
      <c r="F216" s="79"/>
      <c r="G216" s="79"/>
      <c r="H216" s="79"/>
      <c r="I216" s="79"/>
      <c r="J216" s="79"/>
      <c r="K216" s="79"/>
      <c r="L216" s="79"/>
      <c r="M216" s="79"/>
      <c r="N216" s="79"/>
      <c r="O216" s="79"/>
      <c r="P216" s="79"/>
      <c r="Q216" s="79"/>
      <c r="R216" s="79"/>
      <c r="S216" s="79"/>
      <c r="T216" s="79"/>
      <c r="U216" s="79"/>
      <c r="V216" s="79"/>
      <c r="W216" s="79"/>
      <c r="X216" s="79"/>
      <c r="Y216" s="79"/>
      <c r="Z216" s="79"/>
      <c r="AA216" s="79"/>
      <c r="AB216" s="79"/>
      <c r="AC216" s="79"/>
      <c r="AD216" s="79"/>
    </row>
    <row r="217" spans="4:30" s="88" customFormat="1" ht="20.25" customHeight="1">
      <c r="D217" s="79"/>
      <c r="E217" s="79"/>
      <c r="F217" s="79"/>
      <c r="G217" s="79"/>
      <c r="H217" s="79"/>
      <c r="I217" s="79"/>
      <c r="J217" s="79"/>
      <c r="K217" s="79"/>
      <c r="L217" s="79"/>
      <c r="M217" s="79"/>
      <c r="N217" s="79"/>
      <c r="O217" s="79"/>
      <c r="P217" s="79"/>
      <c r="Q217" s="79"/>
      <c r="R217" s="79"/>
      <c r="S217" s="79"/>
      <c r="T217" s="79"/>
      <c r="U217" s="79"/>
      <c r="V217" s="79"/>
      <c r="W217" s="79"/>
      <c r="X217" s="79"/>
      <c r="Y217" s="79"/>
      <c r="Z217" s="79"/>
      <c r="AA217" s="79"/>
      <c r="AB217" s="79"/>
      <c r="AC217" s="79"/>
      <c r="AD217" s="79"/>
    </row>
    <row r="218" spans="4:30" s="88" customFormat="1" ht="20.25" customHeight="1">
      <c r="D218" s="79"/>
      <c r="E218" s="79"/>
      <c r="F218" s="79"/>
      <c r="G218" s="79"/>
      <c r="H218" s="79"/>
      <c r="I218" s="79"/>
      <c r="J218" s="79"/>
      <c r="K218" s="79"/>
      <c r="L218" s="79"/>
      <c r="M218" s="79"/>
      <c r="N218" s="79"/>
      <c r="O218" s="79"/>
      <c r="P218" s="79"/>
      <c r="Q218" s="79"/>
      <c r="R218" s="79"/>
      <c r="S218" s="79"/>
      <c r="T218" s="79"/>
      <c r="U218" s="79"/>
      <c r="V218" s="79"/>
      <c r="W218" s="79"/>
      <c r="X218" s="79"/>
      <c r="Y218" s="79"/>
      <c r="Z218" s="79"/>
      <c r="AA218" s="79"/>
      <c r="AB218" s="79"/>
      <c r="AC218" s="79"/>
      <c r="AD218" s="79"/>
    </row>
    <row r="219" spans="4:30" s="88" customFormat="1" ht="20.25" customHeight="1">
      <c r="D219" s="79"/>
      <c r="E219" s="79"/>
      <c r="F219" s="79"/>
      <c r="G219" s="79"/>
      <c r="H219" s="79"/>
      <c r="I219" s="79"/>
      <c r="J219" s="79"/>
      <c r="K219" s="79"/>
      <c r="L219" s="79"/>
      <c r="M219" s="79"/>
      <c r="N219" s="79"/>
      <c r="O219" s="79"/>
      <c r="P219" s="79"/>
      <c r="Q219" s="79"/>
      <c r="R219" s="79"/>
      <c r="S219" s="79"/>
      <c r="T219" s="79"/>
      <c r="U219" s="79"/>
      <c r="V219" s="79"/>
      <c r="W219" s="79"/>
      <c r="X219" s="79"/>
      <c r="Y219" s="79"/>
      <c r="Z219" s="79"/>
      <c r="AA219" s="79"/>
      <c r="AB219" s="79"/>
      <c r="AC219" s="79"/>
      <c r="AD219" s="79"/>
    </row>
    <row r="220" spans="4:30" s="88" customFormat="1" ht="20.25" customHeight="1">
      <c r="D220" s="79"/>
      <c r="E220" s="79"/>
      <c r="F220" s="79"/>
      <c r="G220" s="79"/>
      <c r="H220" s="79"/>
      <c r="I220" s="79"/>
      <c r="J220" s="79"/>
      <c r="K220" s="79"/>
      <c r="L220" s="79"/>
      <c r="M220" s="79"/>
      <c r="N220" s="79"/>
      <c r="O220" s="79"/>
      <c r="P220" s="79"/>
      <c r="Q220" s="79"/>
      <c r="R220" s="79"/>
      <c r="S220" s="79"/>
      <c r="T220" s="79"/>
      <c r="U220" s="79"/>
      <c r="V220" s="79"/>
      <c r="W220" s="79"/>
      <c r="X220" s="79"/>
      <c r="Y220" s="79"/>
      <c r="Z220" s="79"/>
      <c r="AA220" s="79"/>
      <c r="AB220" s="79"/>
      <c r="AC220" s="79"/>
      <c r="AD220" s="79"/>
    </row>
    <row r="221" spans="4:30" s="88" customFormat="1" ht="20.25" customHeight="1">
      <c r="D221" s="79"/>
      <c r="E221" s="79"/>
      <c r="F221" s="79"/>
      <c r="G221" s="79"/>
      <c r="H221" s="79"/>
      <c r="I221" s="79"/>
      <c r="J221" s="79"/>
      <c r="K221" s="79"/>
      <c r="L221" s="79"/>
      <c r="M221" s="79"/>
      <c r="N221" s="79"/>
      <c r="O221" s="79"/>
      <c r="P221" s="79"/>
      <c r="Q221" s="79"/>
      <c r="R221" s="79"/>
      <c r="S221" s="79"/>
      <c r="T221" s="79"/>
      <c r="U221" s="79"/>
      <c r="V221" s="79"/>
      <c r="W221" s="79"/>
      <c r="X221" s="79"/>
      <c r="Y221" s="79"/>
      <c r="Z221" s="79"/>
      <c r="AA221" s="79"/>
      <c r="AB221" s="79"/>
      <c r="AC221" s="79"/>
      <c r="AD221" s="79"/>
    </row>
    <row r="222" spans="4:30" s="88" customFormat="1" ht="20.25" customHeight="1">
      <c r="D222" s="79"/>
      <c r="E222" s="79"/>
      <c r="F222" s="79"/>
      <c r="G222" s="79"/>
      <c r="H222" s="79"/>
      <c r="I222" s="79"/>
      <c r="J222" s="79"/>
      <c r="K222" s="79"/>
      <c r="L222" s="79"/>
      <c r="M222" s="79"/>
      <c r="N222" s="79"/>
      <c r="O222" s="79"/>
      <c r="P222" s="79"/>
      <c r="Q222" s="79"/>
      <c r="R222" s="79"/>
      <c r="S222" s="79"/>
      <c r="T222" s="79"/>
      <c r="U222" s="79"/>
      <c r="V222" s="79"/>
      <c r="W222" s="79"/>
      <c r="X222" s="79"/>
      <c r="Y222" s="79"/>
      <c r="Z222" s="79"/>
      <c r="AA222" s="79"/>
      <c r="AB222" s="79"/>
      <c r="AC222" s="79"/>
      <c r="AD222" s="79"/>
    </row>
    <row r="223" spans="4:30" s="88" customFormat="1" ht="20.25" customHeight="1">
      <c r="D223" s="79"/>
      <c r="E223" s="79"/>
      <c r="F223" s="79"/>
      <c r="G223" s="79"/>
      <c r="H223" s="79"/>
      <c r="I223" s="79"/>
      <c r="J223" s="79"/>
      <c r="K223" s="79"/>
      <c r="L223" s="79"/>
      <c r="M223" s="79"/>
      <c r="N223" s="79"/>
      <c r="O223" s="79"/>
      <c r="P223" s="79"/>
      <c r="Q223" s="79"/>
      <c r="R223" s="79"/>
      <c r="S223" s="79"/>
      <c r="T223" s="79"/>
      <c r="U223" s="79"/>
      <c r="V223" s="79"/>
      <c r="W223" s="79"/>
      <c r="X223" s="79"/>
      <c r="Y223" s="79"/>
      <c r="Z223" s="79"/>
      <c r="AA223" s="79"/>
      <c r="AB223" s="79"/>
      <c r="AC223" s="79"/>
      <c r="AD223" s="79"/>
    </row>
    <row r="224" spans="4:30" s="88" customFormat="1" ht="20.25" customHeight="1">
      <c r="D224" s="79"/>
      <c r="E224" s="79"/>
      <c r="F224" s="79"/>
      <c r="G224" s="79"/>
      <c r="H224" s="79"/>
      <c r="I224" s="79"/>
      <c r="J224" s="79"/>
      <c r="K224" s="79"/>
      <c r="L224" s="79"/>
      <c r="M224" s="79"/>
      <c r="N224" s="79"/>
      <c r="O224" s="79"/>
      <c r="P224" s="79"/>
      <c r="Q224" s="79"/>
      <c r="R224" s="79"/>
      <c r="S224" s="79"/>
      <c r="T224" s="79"/>
      <c r="U224" s="79"/>
      <c r="V224" s="79"/>
      <c r="W224" s="79"/>
      <c r="X224" s="79"/>
      <c r="Y224" s="79"/>
      <c r="Z224" s="79"/>
      <c r="AA224" s="79"/>
      <c r="AB224" s="79"/>
      <c r="AC224" s="79"/>
      <c r="AD224" s="79"/>
    </row>
    <row r="225" spans="4:30" s="88" customFormat="1" ht="20.25" customHeight="1">
      <c r="D225" s="79"/>
      <c r="E225" s="79"/>
      <c r="F225" s="79"/>
      <c r="G225" s="79"/>
      <c r="H225" s="79"/>
      <c r="I225" s="79"/>
      <c r="J225" s="79"/>
      <c r="K225" s="79"/>
      <c r="L225" s="79"/>
      <c r="M225" s="79"/>
      <c r="N225" s="79"/>
      <c r="O225" s="79"/>
      <c r="P225" s="79"/>
      <c r="Q225" s="79"/>
      <c r="R225" s="79"/>
      <c r="S225" s="79"/>
      <c r="T225" s="79"/>
      <c r="U225" s="79"/>
      <c r="V225" s="79"/>
      <c r="W225" s="79"/>
      <c r="X225" s="79"/>
      <c r="Y225" s="79"/>
      <c r="Z225" s="79"/>
      <c r="AA225" s="79"/>
      <c r="AB225" s="79"/>
      <c r="AC225" s="79"/>
      <c r="AD225" s="79"/>
    </row>
    <row r="226" spans="4:30" s="88" customFormat="1" ht="20.25" customHeight="1">
      <c r="D226" s="79"/>
      <c r="E226" s="79"/>
      <c r="F226" s="79"/>
      <c r="G226" s="79"/>
      <c r="H226" s="79"/>
      <c r="I226" s="79"/>
      <c r="J226" s="79"/>
      <c r="K226" s="79"/>
      <c r="L226" s="79"/>
      <c r="M226" s="79"/>
      <c r="N226" s="79"/>
      <c r="O226" s="79"/>
      <c r="P226" s="79"/>
      <c r="Q226" s="79"/>
      <c r="R226" s="79"/>
      <c r="S226" s="79"/>
      <c r="T226" s="79"/>
      <c r="U226" s="79"/>
      <c r="V226" s="79"/>
      <c r="W226" s="79"/>
      <c r="X226" s="79"/>
      <c r="Y226" s="79"/>
      <c r="Z226" s="79"/>
      <c r="AA226" s="79"/>
      <c r="AB226" s="79"/>
      <c r="AC226" s="79"/>
      <c r="AD226" s="79"/>
    </row>
    <row r="227" spans="4:30" s="88" customFormat="1" ht="20.25" customHeight="1">
      <c r="D227" s="79"/>
      <c r="E227" s="79"/>
      <c r="F227" s="79"/>
      <c r="G227" s="79"/>
      <c r="H227" s="79"/>
      <c r="I227" s="79"/>
      <c r="J227" s="79"/>
      <c r="K227" s="79"/>
      <c r="L227" s="79"/>
      <c r="M227" s="79"/>
      <c r="N227" s="79"/>
      <c r="O227" s="79"/>
      <c r="P227" s="79"/>
      <c r="Q227" s="79"/>
      <c r="R227" s="79"/>
      <c r="S227" s="79"/>
      <c r="T227" s="79"/>
      <c r="U227" s="79"/>
      <c r="V227" s="79"/>
      <c r="W227" s="79"/>
      <c r="X227" s="79"/>
      <c r="Y227" s="79"/>
      <c r="Z227" s="79"/>
      <c r="AA227" s="79"/>
      <c r="AB227" s="79"/>
      <c r="AC227" s="79"/>
      <c r="AD227" s="79"/>
    </row>
    <row r="228" spans="4:30" s="88" customFormat="1" ht="20.25" customHeight="1">
      <c r="D228" s="79"/>
      <c r="E228" s="79"/>
      <c r="F228" s="79"/>
      <c r="G228" s="79"/>
      <c r="H228" s="79"/>
      <c r="I228" s="79"/>
      <c r="J228" s="79"/>
      <c r="K228" s="79"/>
      <c r="L228" s="79"/>
      <c r="M228" s="79"/>
      <c r="N228" s="79"/>
      <c r="O228" s="79"/>
      <c r="P228" s="79"/>
      <c r="Q228" s="79"/>
      <c r="R228" s="79"/>
      <c r="S228" s="79"/>
      <c r="T228" s="79"/>
      <c r="U228" s="79"/>
      <c r="V228" s="79"/>
      <c r="W228" s="79"/>
      <c r="X228" s="79"/>
      <c r="Y228" s="79"/>
      <c r="Z228" s="79"/>
      <c r="AA228" s="79"/>
      <c r="AB228" s="79"/>
      <c r="AC228" s="79"/>
      <c r="AD228" s="79"/>
    </row>
    <row r="229" spans="4:30" s="88" customFormat="1" ht="20.25" customHeight="1">
      <c r="D229" s="79"/>
      <c r="E229" s="79"/>
      <c r="F229" s="79"/>
      <c r="G229" s="79"/>
      <c r="H229" s="79"/>
      <c r="I229" s="79"/>
      <c r="J229" s="79"/>
      <c r="K229" s="79"/>
      <c r="L229" s="79"/>
      <c r="M229" s="79"/>
      <c r="N229" s="79"/>
      <c r="O229" s="79"/>
      <c r="P229" s="79"/>
      <c r="Q229" s="79"/>
      <c r="R229" s="79"/>
      <c r="S229" s="79"/>
      <c r="T229" s="79"/>
      <c r="U229" s="79"/>
      <c r="V229" s="79"/>
      <c r="W229" s="79"/>
      <c r="X229" s="79"/>
      <c r="Y229" s="79"/>
      <c r="Z229" s="79"/>
      <c r="AA229" s="79"/>
      <c r="AB229" s="79"/>
      <c r="AC229" s="79"/>
      <c r="AD229" s="79"/>
    </row>
    <row r="230" spans="4:30" s="88" customFormat="1" ht="20.25" customHeight="1">
      <c r="D230" s="79"/>
      <c r="E230" s="79"/>
      <c r="F230" s="79"/>
      <c r="G230" s="79"/>
      <c r="H230" s="79"/>
      <c r="I230" s="79"/>
      <c r="J230" s="79"/>
      <c r="K230" s="79"/>
      <c r="L230" s="79"/>
      <c r="M230" s="79"/>
      <c r="N230" s="79"/>
      <c r="O230" s="79"/>
      <c r="P230" s="79"/>
      <c r="Q230" s="79"/>
      <c r="R230" s="79"/>
      <c r="S230" s="79"/>
      <c r="T230" s="79"/>
      <c r="U230" s="79"/>
      <c r="V230" s="79"/>
      <c r="W230" s="79"/>
      <c r="X230" s="79"/>
      <c r="Y230" s="79"/>
      <c r="Z230" s="79"/>
      <c r="AA230" s="79"/>
      <c r="AB230" s="79"/>
      <c r="AC230" s="79"/>
      <c r="AD230" s="79"/>
    </row>
    <row r="231" spans="4:30" s="88" customFormat="1" ht="20.25" customHeight="1">
      <c r="D231" s="79"/>
      <c r="E231" s="79"/>
      <c r="F231" s="79"/>
      <c r="G231" s="79"/>
      <c r="H231" s="79"/>
      <c r="I231" s="79"/>
      <c r="J231" s="79"/>
      <c r="K231" s="79"/>
      <c r="L231" s="79"/>
      <c r="M231" s="79"/>
      <c r="N231" s="79"/>
      <c r="O231" s="79"/>
      <c r="P231" s="79"/>
      <c r="Q231" s="79"/>
      <c r="R231" s="79"/>
      <c r="S231" s="79"/>
      <c r="T231" s="79"/>
      <c r="U231" s="79"/>
      <c r="V231" s="79"/>
      <c r="W231" s="79"/>
      <c r="X231" s="79"/>
      <c r="Y231" s="79"/>
      <c r="Z231" s="79"/>
      <c r="AA231" s="79"/>
      <c r="AB231" s="79"/>
      <c r="AC231" s="79"/>
      <c r="AD231" s="79"/>
    </row>
    <row r="232" spans="4:30" s="88" customFormat="1" ht="20.25" customHeight="1">
      <c r="D232" s="79"/>
      <c r="E232" s="79"/>
      <c r="F232" s="79"/>
      <c r="G232" s="79"/>
      <c r="H232" s="79"/>
      <c r="I232" s="79"/>
      <c r="J232" s="79"/>
      <c r="K232" s="79"/>
      <c r="L232" s="79"/>
      <c r="M232" s="79"/>
      <c r="N232" s="79"/>
      <c r="O232" s="79"/>
      <c r="P232" s="79"/>
      <c r="Q232" s="79"/>
      <c r="R232" s="79"/>
      <c r="S232" s="79"/>
      <c r="T232" s="79"/>
      <c r="U232" s="79"/>
      <c r="V232" s="79"/>
      <c r="W232" s="79"/>
      <c r="X232" s="79"/>
      <c r="Y232" s="79"/>
      <c r="Z232" s="79"/>
      <c r="AA232" s="79"/>
      <c r="AB232" s="79"/>
      <c r="AC232" s="79"/>
      <c r="AD232" s="79"/>
    </row>
    <row r="233" spans="4:30" s="88" customFormat="1" ht="20.25" customHeight="1">
      <c r="D233" s="79"/>
      <c r="E233" s="79"/>
      <c r="F233" s="79"/>
      <c r="G233" s="79"/>
      <c r="H233" s="79"/>
      <c r="I233" s="79"/>
      <c r="J233" s="79"/>
      <c r="K233" s="79"/>
      <c r="L233" s="79"/>
      <c r="M233" s="79"/>
      <c r="N233" s="79"/>
      <c r="O233" s="79"/>
      <c r="P233" s="79"/>
      <c r="Q233" s="79"/>
      <c r="R233" s="79"/>
      <c r="S233" s="79"/>
      <c r="T233" s="79"/>
      <c r="U233" s="79"/>
      <c r="V233" s="79"/>
      <c r="W233" s="79"/>
      <c r="X233" s="79"/>
      <c r="Y233" s="79"/>
      <c r="Z233" s="79"/>
      <c r="AA233" s="79"/>
      <c r="AB233" s="79"/>
      <c r="AC233" s="79"/>
      <c r="AD233" s="79"/>
    </row>
    <row r="234" spans="4:30" s="88" customFormat="1" ht="20.25" customHeight="1">
      <c r="D234" s="79"/>
      <c r="E234" s="79"/>
      <c r="F234" s="79"/>
      <c r="G234" s="79"/>
      <c r="H234" s="79"/>
      <c r="I234" s="79"/>
      <c r="J234" s="79"/>
      <c r="K234" s="79"/>
      <c r="L234" s="79"/>
      <c r="M234" s="79"/>
      <c r="N234" s="79"/>
      <c r="O234" s="79"/>
      <c r="P234" s="79"/>
      <c r="Q234" s="79"/>
      <c r="R234" s="79"/>
      <c r="S234" s="79"/>
      <c r="T234" s="79"/>
      <c r="U234" s="79"/>
      <c r="V234" s="79"/>
      <c r="W234" s="79"/>
      <c r="X234" s="79"/>
      <c r="Y234" s="79"/>
      <c r="Z234" s="79"/>
      <c r="AA234" s="79"/>
      <c r="AB234" s="79"/>
      <c r="AC234" s="79"/>
      <c r="AD234" s="79"/>
    </row>
    <row r="235" spans="4:30" s="88" customFormat="1" ht="20.25" customHeight="1">
      <c r="D235" s="79"/>
      <c r="E235" s="79"/>
      <c r="F235" s="79"/>
      <c r="G235" s="79"/>
      <c r="H235" s="79"/>
      <c r="I235" s="79"/>
      <c r="J235" s="79"/>
      <c r="K235" s="79"/>
      <c r="L235" s="79"/>
      <c r="M235" s="79"/>
      <c r="N235" s="79"/>
      <c r="O235" s="79"/>
      <c r="P235" s="79"/>
      <c r="Q235" s="79"/>
      <c r="R235" s="79"/>
      <c r="S235" s="79"/>
      <c r="T235" s="79"/>
      <c r="U235" s="79"/>
      <c r="V235" s="79"/>
      <c r="W235" s="79"/>
      <c r="X235" s="79"/>
      <c r="Y235" s="79"/>
      <c r="Z235" s="79"/>
      <c r="AA235" s="79"/>
      <c r="AB235" s="79"/>
      <c r="AC235" s="79"/>
      <c r="AD235" s="79"/>
    </row>
    <row r="236" spans="4:30" s="88" customFormat="1" ht="20.25" customHeight="1">
      <c r="D236" s="79"/>
      <c r="E236" s="79"/>
      <c r="F236" s="79"/>
      <c r="G236" s="79"/>
      <c r="H236" s="79"/>
      <c r="I236" s="79"/>
      <c r="J236" s="79"/>
      <c r="K236" s="79"/>
      <c r="L236" s="79"/>
      <c r="M236" s="79"/>
      <c r="N236" s="79"/>
      <c r="O236" s="79"/>
      <c r="P236" s="79"/>
      <c r="Q236" s="79"/>
      <c r="R236" s="79"/>
      <c r="S236" s="79"/>
      <c r="T236" s="79"/>
      <c r="U236" s="79"/>
      <c r="V236" s="79"/>
      <c r="W236" s="79"/>
      <c r="X236" s="79"/>
      <c r="Y236" s="79"/>
      <c r="Z236" s="79"/>
      <c r="AA236" s="79"/>
      <c r="AB236" s="79"/>
      <c r="AC236" s="79"/>
      <c r="AD236" s="79"/>
    </row>
    <row r="237" spans="4:30" s="88" customFormat="1" ht="20.25" customHeight="1">
      <c r="D237" s="79"/>
      <c r="E237" s="79"/>
      <c r="F237" s="79"/>
      <c r="G237" s="79"/>
      <c r="H237" s="79"/>
      <c r="I237" s="79"/>
      <c r="J237" s="79"/>
      <c r="K237" s="79"/>
      <c r="L237" s="79"/>
      <c r="M237" s="79"/>
      <c r="N237" s="79"/>
      <c r="O237" s="79"/>
      <c r="P237" s="79"/>
      <c r="Q237" s="79"/>
      <c r="R237" s="79"/>
      <c r="S237" s="79"/>
      <c r="T237" s="79"/>
      <c r="U237" s="79"/>
      <c r="V237" s="79"/>
      <c r="W237" s="79"/>
      <c r="X237" s="79"/>
      <c r="Y237" s="79"/>
      <c r="Z237" s="79"/>
      <c r="AA237" s="79"/>
      <c r="AB237" s="79"/>
      <c r="AC237" s="79"/>
      <c r="AD237" s="79"/>
    </row>
    <row r="238" spans="4:30" s="88" customFormat="1" ht="20.25" customHeight="1">
      <c r="D238" s="79"/>
      <c r="E238" s="79"/>
      <c r="F238" s="79"/>
      <c r="G238" s="79"/>
      <c r="H238" s="79"/>
      <c r="I238" s="79"/>
      <c r="J238" s="79"/>
      <c r="K238" s="79"/>
      <c r="L238" s="79"/>
      <c r="M238" s="79"/>
      <c r="N238" s="79"/>
      <c r="O238" s="79"/>
      <c r="P238" s="79"/>
      <c r="Q238" s="79"/>
      <c r="R238" s="79"/>
      <c r="S238" s="79"/>
      <c r="T238" s="79"/>
      <c r="U238" s="79"/>
      <c r="V238" s="79"/>
      <c r="W238" s="79"/>
      <c r="X238" s="79"/>
      <c r="Y238" s="79"/>
      <c r="Z238" s="79"/>
      <c r="AA238" s="79"/>
      <c r="AB238" s="79"/>
      <c r="AC238" s="79"/>
      <c r="AD238" s="79"/>
    </row>
    <row r="239" spans="4:30" s="88" customFormat="1" ht="20.25" customHeight="1">
      <c r="D239" s="79"/>
      <c r="E239" s="79"/>
      <c r="F239" s="79"/>
      <c r="G239" s="79"/>
      <c r="H239" s="79"/>
      <c r="I239" s="79"/>
      <c r="J239" s="79"/>
      <c r="K239" s="79"/>
      <c r="L239" s="79"/>
      <c r="M239" s="79"/>
      <c r="N239" s="79"/>
      <c r="O239" s="79"/>
      <c r="P239" s="79"/>
      <c r="Q239" s="79"/>
      <c r="R239" s="79"/>
      <c r="S239" s="79"/>
      <c r="T239" s="79"/>
      <c r="U239" s="79"/>
      <c r="V239" s="79"/>
      <c r="W239" s="79"/>
      <c r="X239" s="79"/>
      <c r="Y239" s="79"/>
      <c r="Z239" s="79"/>
      <c r="AA239" s="79"/>
      <c r="AB239" s="79"/>
      <c r="AC239" s="79"/>
      <c r="AD239" s="79"/>
    </row>
    <row r="240" spans="4:30" s="88" customFormat="1" ht="20.25" customHeight="1">
      <c r="D240" s="79"/>
      <c r="E240" s="79"/>
      <c r="F240" s="79"/>
      <c r="G240" s="79"/>
      <c r="H240" s="79"/>
      <c r="I240" s="79"/>
      <c r="J240" s="79"/>
      <c r="K240" s="79"/>
      <c r="L240" s="79"/>
      <c r="M240" s="79"/>
      <c r="N240" s="79"/>
      <c r="O240" s="79"/>
      <c r="P240" s="79"/>
      <c r="Q240" s="79"/>
      <c r="R240" s="79"/>
      <c r="S240" s="79"/>
      <c r="T240" s="79"/>
      <c r="U240" s="79"/>
      <c r="V240" s="79"/>
      <c r="W240" s="79"/>
      <c r="X240" s="79"/>
      <c r="Y240" s="79"/>
      <c r="Z240" s="79"/>
      <c r="AA240" s="79"/>
      <c r="AB240" s="79"/>
      <c r="AC240" s="79"/>
      <c r="AD240" s="79"/>
    </row>
    <row r="241" spans="4:30" s="88" customFormat="1" ht="20.25" customHeight="1">
      <c r="D241" s="79"/>
      <c r="E241" s="79"/>
      <c r="F241" s="79"/>
      <c r="G241" s="79"/>
      <c r="H241" s="79"/>
      <c r="I241" s="79"/>
      <c r="J241" s="79"/>
      <c r="K241" s="79"/>
      <c r="L241" s="79"/>
      <c r="M241" s="79"/>
      <c r="N241" s="79"/>
      <c r="O241" s="79"/>
      <c r="P241" s="79"/>
      <c r="Q241" s="79"/>
      <c r="R241" s="79"/>
      <c r="S241" s="79"/>
      <c r="T241" s="79"/>
      <c r="U241" s="79"/>
      <c r="V241" s="79"/>
      <c r="W241" s="79"/>
      <c r="X241" s="79"/>
      <c r="Y241" s="79"/>
      <c r="Z241" s="79"/>
      <c r="AA241" s="79"/>
      <c r="AB241" s="79"/>
      <c r="AC241" s="79"/>
      <c r="AD241" s="79"/>
    </row>
    <row r="242" spans="4:30" s="88" customFormat="1" ht="20.25" customHeight="1">
      <c r="D242" s="79"/>
      <c r="E242" s="79"/>
      <c r="F242" s="79"/>
      <c r="G242" s="79"/>
      <c r="H242" s="79"/>
      <c r="I242" s="79"/>
      <c r="J242" s="79"/>
      <c r="K242" s="79"/>
      <c r="L242" s="79"/>
      <c r="M242" s="79"/>
      <c r="N242" s="79"/>
      <c r="O242" s="79"/>
      <c r="P242" s="79"/>
      <c r="Q242" s="79"/>
      <c r="R242" s="79"/>
      <c r="S242" s="79"/>
      <c r="T242" s="79"/>
      <c r="U242" s="79"/>
      <c r="V242" s="79"/>
      <c r="W242" s="79"/>
      <c r="X242" s="79"/>
      <c r="Y242" s="79"/>
      <c r="Z242" s="79"/>
      <c r="AA242" s="79"/>
      <c r="AB242" s="79"/>
      <c r="AC242" s="79"/>
      <c r="AD242" s="79"/>
    </row>
    <row r="243" spans="4:30" s="88" customFormat="1" ht="20.25" customHeight="1">
      <c r="D243" s="79"/>
      <c r="E243" s="79"/>
      <c r="F243" s="79"/>
      <c r="G243" s="79"/>
      <c r="H243" s="79"/>
      <c r="I243" s="79"/>
      <c r="J243" s="79"/>
      <c r="K243" s="79"/>
      <c r="L243" s="79"/>
      <c r="M243" s="79"/>
      <c r="N243" s="79"/>
      <c r="O243" s="79"/>
      <c r="P243" s="79"/>
      <c r="Q243" s="79"/>
      <c r="R243" s="79"/>
      <c r="S243" s="79"/>
      <c r="T243" s="79"/>
      <c r="U243" s="79"/>
      <c r="V243" s="79"/>
      <c r="W243" s="79"/>
      <c r="X243" s="79"/>
      <c r="Y243" s="79"/>
      <c r="Z243" s="79"/>
      <c r="AA243" s="79"/>
      <c r="AB243" s="79"/>
      <c r="AC243" s="79"/>
      <c r="AD243" s="79"/>
    </row>
    <row r="244" spans="4:30" s="88" customFormat="1" ht="20.25" customHeight="1">
      <c r="D244" s="79"/>
      <c r="E244" s="79"/>
      <c r="F244" s="79"/>
      <c r="G244" s="79"/>
      <c r="H244" s="79"/>
      <c r="I244" s="79"/>
      <c r="J244" s="79"/>
      <c r="K244" s="79"/>
      <c r="L244" s="79"/>
      <c r="M244" s="79"/>
      <c r="N244" s="79"/>
      <c r="O244" s="79"/>
      <c r="P244" s="79"/>
      <c r="Q244" s="79"/>
      <c r="R244" s="79"/>
      <c r="S244" s="79"/>
      <c r="T244" s="79"/>
      <c r="U244" s="79"/>
      <c r="V244" s="79"/>
      <c r="W244" s="79"/>
      <c r="X244" s="79"/>
      <c r="Y244" s="79"/>
      <c r="Z244" s="79"/>
      <c r="AA244" s="79"/>
      <c r="AB244" s="79"/>
      <c r="AC244" s="79"/>
      <c r="AD244" s="79"/>
    </row>
    <row r="245" spans="4:30" s="88" customFormat="1" ht="20.25" customHeight="1">
      <c r="D245" s="79"/>
      <c r="E245" s="79"/>
      <c r="F245" s="79"/>
      <c r="G245" s="79"/>
      <c r="H245" s="79"/>
      <c r="I245" s="79"/>
      <c r="J245" s="79"/>
      <c r="K245" s="79"/>
      <c r="L245" s="79"/>
      <c r="M245" s="79"/>
      <c r="N245" s="79"/>
      <c r="O245" s="79"/>
      <c r="P245" s="79"/>
      <c r="Q245" s="79"/>
      <c r="R245" s="79"/>
      <c r="S245" s="79"/>
      <c r="T245" s="79"/>
      <c r="U245" s="79"/>
      <c r="V245" s="79"/>
      <c r="W245" s="79"/>
      <c r="X245" s="79"/>
      <c r="Y245" s="79"/>
      <c r="Z245" s="79"/>
      <c r="AA245" s="79"/>
      <c r="AB245" s="79"/>
      <c r="AC245" s="79"/>
      <c r="AD245" s="79"/>
    </row>
    <row r="246" spans="4:30" s="88" customFormat="1" ht="20.25" customHeight="1">
      <c r="D246" s="79"/>
      <c r="E246" s="79"/>
      <c r="F246" s="79"/>
      <c r="G246" s="79"/>
      <c r="H246" s="79"/>
      <c r="I246" s="79"/>
      <c r="J246" s="79"/>
      <c r="K246" s="79"/>
      <c r="L246" s="79"/>
      <c r="M246" s="79"/>
      <c r="N246" s="79"/>
      <c r="O246" s="79"/>
      <c r="P246" s="79"/>
      <c r="Q246" s="79"/>
      <c r="R246" s="79"/>
      <c r="S246" s="79"/>
      <c r="T246" s="79"/>
      <c r="U246" s="79"/>
      <c r="V246" s="79"/>
      <c r="W246" s="79"/>
      <c r="X246" s="79"/>
      <c r="Y246" s="79"/>
      <c r="Z246" s="79"/>
      <c r="AA246" s="79"/>
      <c r="AB246" s="79"/>
      <c r="AC246" s="79"/>
      <c r="AD246" s="79"/>
    </row>
    <row r="247" spans="4:30" s="88" customFormat="1" ht="20.25" customHeight="1">
      <c r="D247" s="79"/>
      <c r="E247" s="79"/>
      <c r="F247" s="79"/>
      <c r="G247" s="79"/>
      <c r="H247" s="79"/>
      <c r="I247" s="79"/>
      <c r="J247" s="79"/>
      <c r="K247" s="79"/>
      <c r="L247" s="79"/>
      <c r="M247" s="79"/>
      <c r="N247" s="79"/>
      <c r="O247" s="79"/>
      <c r="P247" s="79"/>
      <c r="Q247" s="79"/>
      <c r="R247" s="79"/>
      <c r="S247" s="79"/>
      <c r="T247" s="79"/>
      <c r="U247" s="79"/>
      <c r="V247" s="79"/>
      <c r="W247" s="79"/>
      <c r="X247" s="79"/>
      <c r="Y247" s="79"/>
      <c r="Z247" s="79"/>
      <c r="AA247" s="79"/>
      <c r="AB247" s="79"/>
      <c r="AC247" s="79"/>
      <c r="AD247" s="79"/>
    </row>
    <row r="248" spans="4:30" s="88" customFormat="1" ht="20.25" customHeight="1">
      <c r="D248" s="79"/>
      <c r="E248" s="79"/>
      <c r="F248" s="79"/>
      <c r="G248" s="79"/>
      <c r="H248" s="79"/>
      <c r="I248" s="79"/>
      <c r="J248" s="79"/>
      <c r="K248" s="79"/>
      <c r="L248" s="79"/>
      <c r="M248" s="79"/>
      <c r="N248" s="79"/>
      <c r="O248" s="79"/>
      <c r="P248" s="79"/>
      <c r="Q248" s="79"/>
      <c r="R248" s="79"/>
      <c r="S248" s="79"/>
      <c r="T248" s="79"/>
      <c r="U248" s="79"/>
      <c r="V248" s="79"/>
      <c r="W248" s="79"/>
      <c r="X248" s="79"/>
      <c r="Y248" s="79"/>
      <c r="Z248" s="79"/>
      <c r="AA248" s="79"/>
      <c r="AB248" s="79"/>
      <c r="AC248" s="79"/>
      <c r="AD248" s="79"/>
    </row>
    <row r="249" spans="4:30" s="88" customFormat="1" ht="20.25" customHeight="1">
      <c r="D249" s="79"/>
      <c r="E249" s="79"/>
      <c r="F249" s="79"/>
      <c r="G249" s="79"/>
      <c r="H249" s="79"/>
      <c r="I249" s="79"/>
      <c r="J249" s="79"/>
      <c r="K249" s="79"/>
      <c r="L249" s="79"/>
      <c r="M249" s="79"/>
      <c r="N249" s="79"/>
      <c r="O249" s="79"/>
      <c r="P249" s="79"/>
      <c r="Q249" s="79"/>
      <c r="R249" s="79"/>
      <c r="S249" s="79"/>
      <c r="T249" s="79"/>
      <c r="U249" s="79"/>
      <c r="V249" s="79"/>
      <c r="W249" s="79"/>
      <c r="X249" s="79"/>
      <c r="Y249" s="79"/>
      <c r="Z249" s="79"/>
      <c r="AA249" s="79"/>
      <c r="AB249" s="79"/>
      <c r="AC249" s="79"/>
      <c r="AD249" s="79"/>
    </row>
    <row r="250" spans="4:30" s="88" customFormat="1" ht="20.25" customHeight="1">
      <c r="D250" s="79"/>
      <c r="E250" s="79"/>
      <c r="F250" s="79"/>
      <c r="G250" s="79"/>
      <c r="H250" s="79"/>
      <c r="I250" s="79"/>
      <c r="J250" s="79"/>
      <c r="K250" s="79"/>
      <c r="L250" s="79"/>
      <c r="M250" s="79"/>
      <c r="N250" s="79"/>
      <c r="O250" s="79"/>
      <c r="P250" s="79"/>
      <c r="Q250" s="79"/>
      <c r="R250" s="79"/>
      <c r="S250" s="79"/>
      <c r="T250" s="79"/>
      <c r="U250" s="79"/>
      <c r="V250" s="79"/>
      <c r="W250" s="79"/>
      <c r="X250" s="79"/>
      <c r="Y250" s="79"/>
      <c r="Z250" s="79"/>
      <c r="AA250" s="79"/>
      <c r="AB250" s="79"/>
      <c r="AC250" s="79"/>
      <c r="AD250" s="79"/>
    </row>
    <row r="251" spans="4:30" s="88" customFormat="1" ht="20.25" customHeight="1">
      <c r="D251" s="79"/>
      <c r="E251" s="79"/>
      <c r="F251" s="79"/>
      <c r="G251" s="79"/>
      <c r="H251" s="79"/>
      <c r="I251" s="79"/>
      <c r="J251" s="79"/>
      <c r="K251" s="79"/>
      <c r="L251" s="79"/>
      <c r="M251" s="79"/>
      <c r="N251" s="79"/>
      <c r="O251" s="79"/>
      <c r="P251" s="79"/>
      <c r="Q251" s="79"/>
      <c r="R251" s="79"/>
      <c r="S251" s="79"/>
      <c r="T251" s="79"/>
      <c r="U251" s="79"/>
      <c r="V251" s="79"/>
      <c r="W251" s="79"/>
      <c r="X251" s="79"/>
      <c r="Y251" s="79"/>
      <c r="Z251" s="79"/>
      <c r="AA251" s="79"/>
      <c r="AB251" s="79"/>
      <c r="AC251" s="79"/>
      <c r="AD251" s="79"/>
    </row>
    <row r="252" spans="4:30" s="88" customFormat="1" ht="20.25" customHeight="1">
      <c r="D252" s="79"/>
      <c r="E252" s="79"/>
      <c r="F252" s="79"/>
      <c r="G252" s="79"/>
      <c r="H252" s="79"/>
      <c r="I252" s="79"/>
      <c r="J252" s="79"/>
      <c r="K252" s="79"/>
      <c r="L252" s="79"/>
      <c r="M252" s="79"/>
      <c r="N252" s="79"/>
      <c r="O252" s="79"/>
      <c r="P252" s="79"/>
      <c r="Q252" s="79"/>
      <c r="R252" s="79"/>
      <c r="S252" s="79"/>
      <c r="T252" s="79"/>
      <c r="U252" s="79"/>
      <c r="V252" s="79"/>
      <c r="W252" s="79"/>
      <c r="X252" s="79"/>
      <c r="Y252" s="79"/>
      <c r="Z252" s="79"/>
      <c r="AA252" s="79"/>
      <c r="AB252" s="79"/>
      <c r="AC252" s="79"/>
      <c r="AD252" s="79"/>
    </row>
    <row r="253" spans="4:30" s="88" customFormat="1" ht="20.25" customHeight="1">
      <c r="D253" s="79"/>
      <c r="E253" s="79"/>
      <c r="F253" s="79"/>
      <c r="G253" s="79"/>
      <c r="H253" s="79"/>
      <c r="I253" s="79"/>
      <c r="J253" s="79"/>
      <c r="K253" s="79"/>
      <c r="L253" s="79"/>
      <c r="M253" s="79"/>
      <c r="N253" s="79"/>
      <c r="O253" s="79"/>
      <c r="P253" s="79"/>
      <c r="Q253" s="79"/>
      <c r="R253" s="79"/>
      <c r="S253" s="79"/>
      <c r="T253" s="79"/>
      <c r="U253" s="79"/>
      <c r="V253" s="79"/>
      <c r="W253" s="79"/>
      <c r="X253" s="79"/>
      <c r="Y253" s="79"/>
      <c r="Z253" s="79"/>
      <c r="AA253" s="79"/>
      <c r="AB253" s="79"/>
      <c r="AC253" s="79"/>
      <c r="AD253" s="79"/>
    </row>
    <row r="254" spans="4:30" s="88" customFormat="1" ht="20.25" customHeight="1">
      <c r="D254" s="79"/>
      <c r="E254" s="79"/>
      <c r="F254" s="79"/>
      <c r="G254" s="79"/>
      <c r="H254" s="79"/>
      <c r="I254" s="79"/>
      <c r="J254" s="79"/>
      <c r="K254" s="79"/>
      <c r="L254" s="79"/>
      <c r="M254" s="79"/>
      <c r="N254" s="79"/>
      <c r="O254" s="79"/>
      <c r="P254" s="79"/>
      <c r="Q254" s="79"/>
      <c r="R254" s="79"/>
      <c r="S254" s="79"/>
      <c r="T254" s="79"/>
      <c r="U254" s="79"/>
      <c r="V254" s="79"/>
      <c r="W254" s="79"/>
      <c r="X254" s="79"/>
      <c r="Y254" s="79"/>
      <c r="Z254" s="79"/>
      <c r="AA254" s="79"/>
      <c r="AB254" s="79"/>
      <c r="AC254" s="79"/>
      <c r="AD254" s="79"/>
    </row>
    <row r="255" spans="4:30" s="88" customFormat="1" ht="20.25" customHeight="1">
      <c r="D255" s="79"/>
      <c r="E255" s="79"/>
      <c r="F255" s="79"/>
      <c r="G255" s="79"/>
      <c r="H255" s="79"/>
      <c r="I255" s="79"/>
      <c r="J255" s="79"/>
      <c r="K255" s="79"/>
      <c r="L255" s="79"/>
      <c r="M255" s="79"/>
      <c r="N255" s="79"/>
      <c r="O255" s="79"/>
      <c r="P255" s="79"/>
      <c r="Q255" s="79"/>
      <c r="R255" s="79"/>
      <c r="S255" s="79"/>
      <c r="T255" s="79"/>
      <c r="U255" s="79"/>
      <c r="V255" s="79"/>
      <c r="W255" s="79"/>
      <c r="X255" s="79"/>
      <c r="Y255" s="79"/>
      <c r="Z255" s="79"/>
      <c r="AA255" s="79"/>
      <c r="AB255" s="79"/>
      <c r="AC255" s="79"/>
      <c r="AD255" s="79"/>
    </row>
    <row r="256" spans="4:30" s="88" customFormat="1" ht="20.25" customHeight="1">
      <c r="D256" s="79"/>
      <c r="E256" s="79"/>
      <c r="F256" s="79"/>
      <c r="G256" s="79"/>
      <c r="H256" s="79"/>
      <c r="I256" s="79"/>
      <c r="J256" s="79"/>
      <c r="K256" s="79"/>
      <c r="L256" s="79"/>
      <c r="M256" s="79"/>
      <c r="N256" s="79"/>
      <c r="O256" s="79"/>
      <c r="P256" s="79"/>
      <c r="Q256" s="79"/>
      <c r="R256" s="79"/>
      <c r="S256" s="79"/>
      <c r="T256" s="79"/>
      <c r="U256" s="79"/>
      <c r="V256" s="79"/>
      <c r="W256" s="79"/>
      <c r="X256" s="79"/>
      <c r="Y256" s="79"/>
      <c r="Z256" s="79"/>
      <c r="AA256" s="79"/>
      <c r="AB256" s="79"/>
      <c r="AC256" s="79"/>
      <c r="AD256" s="79"/>
    </row>
    <row r="257" spans="4:30" s="88" customFormat="1" ht="20.25" customHeight="1">
      <c r="D257" s="79"/>
      <c r="E257" s="79"/>
      <c r="F257" s="79"/>
      <c r="G257" s="79"/>
      <c r="H257" s="79"/>
      <c r="I257" s="79"/>
      <c r="J257" s="79"/>
      <c r="K257" s="79"/>
      <c r="L257" s="79"/>
      <c r="M257" s="79"/>
      <c r="N257" s="79"/>
      <c r="O257" s="79"/>
      <c r="P257" s="79"/>
      <c r="Q257" s="79"/>
      <c r="R257" s="79"/>
      <c r="S257" s="79"/>
      <c r="T257" s="79"/>
      <c r="U257" s="79"/>
      <c r="V257" s="79"/>
      <c r="W257" s="79"/>
      <c r="X257" s="79"/>
      <c r="Y257" s="79"/>
      <c r="Z257" s="79"/>
      <c r="AA257" s="79"/>
      <c r="AB257" s="79"/>
      <c r="AC257" s="79"/>
      <c r="AD257" s="79"/>
    </row>
    <row r="258" spans="4:30" s="88" customFormat="1" ht="20.25" customHeight="1">
      <c r="D258" s="79"/>
      <c r="E258" s="79"/>
      <c r="F258" s="79"/>
      <c r="G258" s="79"/>
      <c r="H258" s="79"/>
      <c r="I258" s="79"/>
      <c r="J258" s="79"/>
      <c r="K258" s="79"/>
      <c r="L258" s="79"/>
      <c r="M258" s="79"/>
      <c r="N258" s="79"/>
      <c r="O258" s="79"/>
      <c r="P258" s="79"/>
      <c r="Q258" s="79"/>
      <c r="R258" s="79"/>
      <c r="S258" s="79"/>
      <c r="T258" s="79"/>
      <c r="U258" s="79"/>
      <c r="V258" s="79"/>
      <c r="W258" s="79"/>
      <c r="X258" s="79"/>
      <c r="Y258" s="79"/>
      <c r="Z258" s="79"/>
      <c r="AA258" s="79"/>
      <c r="AB258" s="79"/>
      <c r="AC258" s="79"/>
      <c r="AD258" s="79"/>
    </row>
    <row r="259" spans="4:30" s="88" customFormat="1" ht="20.25" customHeight="1">
      <c r="D259" s="79"/>
      <c r="E259" s="79"/>
      <c r="F259" s="79"/>
      <c r="G259" s="79"/>
      <c r="H259" s="79"/>
      <c r="I259" s="79"/>
      <c r="J259" s="79"/>
      <c r="K259" s="79"/>
      <c r="L259" s="79"/>
      <c r="M259" s="79"/>
      <c r="N259" s="79"/>
      <c r="O259" s="79"/>
      <c r="P259" s="79"/>
      <c r="Q259" s="79"/>
      <c r="R259" s="79"/>
      <c r="S259" s="79"/>
      <c r="T259" s="79"/>
      <c r="U259" s="79"/>
      <c r="V259" s="79"/>
      <c r="W259" s="79"/>
      <c r="X259" s="79"/>
      <c r="Y259" s="79"/>
      <c r="Z259" s="79"/>
      <c r="AA259" s="79"/>
      <c r="AB259" s="79"/>
      <c r="AC259" s="79"/>
      <c r="AD259" s="79"/>
    </row>
    <row r="260" spans="4:30" s="88" customFormat="1" ht="20.25" customHeight="1">
      <c r="D260" s="79"/>
      <c r="E260" s="79"/>
      <c r="F260" s="79"/>
      <c r="G260" s="79"/>
      <c r="H260" s="79"/>
      <c r="I260" s="79"/>
      <c r="J260" s="79"/>
      <c r="K260" s="79"/>
      <c r="L260" s="79"/>
      <c r="M260" s="79"/>
      <c r="N260" s="79"/>
      <c r="O260" s="79"/>
      <c r="P260" s="79"/>
      <c r="Q260" s="79"/>
      <c r="R260" s="79"/>
      <c r="S260" s="79"/>
      <c r="T260" s="79"/>
      <c r="U260" s="79"/>
      <c r="V260" s="79"/>
      <c r="W260" s="79"/>
      <c r="X260" s="79"/>
      <c r="Y260" s="79"/>
      <c r="Z260" s="79"/>
      <c r="AA260" s="79"/>
      <c r="AB260" s="79"/>
      <c r="AC260" s="79"/>
      <c r="AD260" s="79"/>
    </row>
    <row r="261" spans="4:30" s="88" customFormat="1" ht="20.25" customHeight="1">
      <c r="D261" s="79"/>
      <c r="E261" s="79"/>
      <c r="F261" s="79"/>
      <c r="G261" s="79"/>
      <c r="H261" s="79"/>
      <c r="I261" s="79"/>
      <c r="J261" s="79"/>
      <c r="K261" s="79"/>
      <c r="L261" s="79"/>
      <c r="M261" s="79"/>
      <c r="N261" s="79"/>
      <c r="O261" s="79"/>
      <c r="P261" s="79"/>
      <c r="Q261" s="79"/>
      <c r="R261" s="79"/>
      <c r="S261" s="79"/>
      <c r="T261" s="79"/>
      <c r="U261" s="79"/>
      <c r="V261" s="79"/>
      <c r="W261" s="79"/>
      <c r="X261" s="79"/>
      <c r="Y261" s="79"/>
      <c r="Z261" s="79"/>
      <c r="AA261" s="79"/>
      <c r="AB261" s="79"/>
      <c r="AC261" s="79"/>
      <c r="AD261" s="79"/>
    </row>
    <row r="262" spans="4:30" s="88" customFormat="1" ht="20.25" customHeight="1">
      <c r="D262" s="79"/>
      <c r="E262" s="79"/>
      <c r="F262" s="79"/>
      <c r="G262" s="79"/>
      <c r="H262" s="79"/>
      <c r="I262" s="79"/>
      <c r="J262" s="79"/>
      <c r="K262" s="79"/>
      <c r="L262" s="79"/>
      <c r="M262" s="79"/>
      <c r="N262" s="79"/>
      <c r="O262" s="79"/>
      <c r="P262" s="79"/>
      <c r="Q262" s="79"/>
      <c r="R262" s="79"/>
      <c r="S262" s="79"/>
      <c r="T262" s="79"/>
      <c r="U262" s="79"/>
      <c r="V262" s="79"/>
      <c r="W262" s="79"/>
      <c r="X262" s="79"/>
      <c r="Y262" s="79"/>
      <c r="Z262" s="79"/>
      <c r="AA262" s="79"/>
      <c r="AB262" s="79"/>
      <c r="AC262" s="79"/>
      <c r="AD262" s="79"/>
    </row>
    <row r="263" spans="4:30" s="88" customFormat="1" ht="20.25" customHeight="1">
      <c r="D263" s="79"/>
      <c r="E263" s="79"/>
      <c r="F263" s="79"/>
      <c r="G263" s="79"/>
      <c r="H263" s="79"/>
      <c r="I263" s="79"/>
      <c r="J263" s="79"/>
      <c r="K263" s="79"/>
      <c r="L263" s="79"/>
      <c r="M263" s="79"/>
      <c r="N263" s="79"/>
      <c r="O263" s="79"/>
      <c r="P263" s="79"/>
      <c r="Q263" s="79"/>
      <c r="R263" s="79"/>
      <c r="S263" s="79"/>
      <c r="T263" s="79"/>
      <c r="U263" s="79"/>
      <c r="V263" s="79"/>
      <c r="W263" s="79"/>
      <c r="X263" s="79"/>
      <c r="Y263" s="79"/>
      <c r="Z263" s="79"/>
      <c r="AA263" s="79"/>
      <c r="AB263" s="79"/>
      <c r="AC263" s="79"/>
      <c r="AD263" s="79"/>
    </row>
    <row r="264" spans="4:30" s="88" customFormat="1" ht="20.25" customHeight="1">
      <c r="D264" s="79"/>
      <c r="E264" s="79"/>
      <c r="F264" s="79"/>
      <c r="G264" s="79"/>
      <c r="H264" s="79"/>
      <c r="I264" s="79"/>
      <c r="J264" s="79"/>
      <c r="K264" s="79"/>
      <c r="L264" s="79"/>
      <c r="M264" s="79"/>
      <c r="N264" s="79"/>
      <c r="O264" s="79"/>
      <c r="P264" s="79"/>
      <c r="Q264" s="79"/>
      <c r="R264" s="79"/>
      <c r="S264" s="79"/>
      <c r="T264" s="79"/>
      <c r="U264" s="79"/>
      <c r="V264" s="79"/>
      <c r="W264" s="79"/>
      <c r="X264" s="79"/>
      <c r="Y264" s="79"/>
      <c r="Z264" s="79"/>
      <c r="AA264" s="79"/>
      <c r="AB264" s="79"/>
      <c r="AC264" s="79"/>
      <c r="AD264" s="79"/>
    </row>
    <row r="265" spans="4:30" s="88" customFormat="1" ht="20.25" customHeight="1">
      <c r="D265" s="79"/>
      <c r="E265" s="79"/>
      <c r="F265" s="79"/>
      <c r="G265" s="79"/>
      <c r="H265" s="79"/>
      <c r="I265" s="79"/>
      <c r="J265" s="79"/>
      <c r="K265" s="79"/>
      <c r="L265" s="79"/>
      <c r="M265" s="79"/>
      <c r="N265" s="79"/>
      <c r="O265" s="79"/>
      <c r="P265" s="79"/>
      <c r="Q265" s="79"/>
      <c r="R265" s="79"/>
      <c r="S265" s="79"/>
      <c r="T265" s="79"/>
      <c r="U265" s="79"/>
      <c r="V265" s="79"/>
      <c r="W265" s="79"/>
      <c r="X265" s="79"/>
      <c r="Y265" s="79"/>
      <c r="Z265" s="79"/>
      <c r="AA265" s="79"/>
      <c r="AB265" s="79"/>
      <c r="AC265" s="79"/>
      <c r="AD265" s="79"/>
    </row>
    <row r="266" spans="4:30" s="88" customFormat="1" ht="20.25" customHeight="1">
      <c r="D266" s="79"/>
      <c r="E266" s="79"/>
      <c r="F266" s="79"/>
      <c r="G266" s="79"/>
      <c r="H266" s="79"/>
      <c r="I266" s="79"/>
      <c r="J266" s="79"/>
      <c r="K266" s="79"/>
      <c r="L266" s="79"/>
      <c r="M266" s="79"/>
      <c r="N266" s="79"/>
      <c r="O266" s="79"/>
      <c r="P266" s="79"/>
      <c r="Q266" s="79"/>
      <c r="R266" s="79"/>
      <c r="S266" s="79"/>
      <c r="T266" s="79"/>
      <c r="U266" s="79"/>
      <c r="V266" s="79"/>
      <c r="W266" s="79"/>
      <c r="X266" s="79"/>
      <c r="Y266" s="79"/>
      <c r="Z266" s="79"/>
      <c r="AA266" s="79"/>
      <c r="AB266" s="79"/>
      <c r="AC266" s="79"/>
      <c r="AD266" s="79"/>
    </row>
    <row r="267" spans="4:30" s="88" customFormat="1" ht="20.25" customHeight="1">
      <c r="D267" s="79"/>
      <c r="E267" s="79"/>
      <c r="F267" s="79"/>
      <c r="G267" s="79"/>
      <c r="H267" s="79"/>
      <c r="I267" s="79"/>
      <c r="J267" s="79"/>
      <c r="K267" s="79"/>
      <c r="L267" s="79"/>
      <c r="M267" s="79"/>
      <c r="N267" s="79"/>
      <c r="O267" s="79"/>
      <c r="P267" s="79"/>
      <c r="Q267" s="79"/>
      <c r="R267" s="79"/>
      <c r="S267" s="79"/>
      <c r="T267" s="79"/>
      <c r="U267" s="79"/>
      <c r="V267" s="79"/>
      <c r="W267" s="79"/>
      <c r="X267" s="79"/>
      <c r="Y267" s="79"/>
      <c r="Z267" s="79"/>
      <c r="AA267" s="79"/>
      <c r="AB267" s="79"/>
      <c r="AC267" s="79"/>
      <c r="AD267" s="79"/>
    </row>
    <row r="268" spans="4:30" s="88" customFormat="1" ht="20.25" customHeight="1">
      <c r="D268" s="79"/>
      <c r="E268" s="79"/>
      <c r="F268" s="79"/>
      <c r="G268" s="79"/>
      <c r="H268" s="79"/>
      <c r="I268" s="79"/>
      <c r="J268" s="79"/>
      <c r="K268" s="79"/>
      <c r="L268" s="79"/>
      <c r="M268" s="79"/>
      <c r="N268" s="79"/>
      <c r="O268" s="79"/>
      <c r="P268" s="79"/>
      <c r="Q268" s="79"/>
      <c r="R268" s="79"/>
      <c r="S268" s="79"/>
      <c r="T268" s="79"/>
      <c r="U268" s="79"/>
      <c r="V268" s="79"/>
      <c r="W268" s="79"/>
      <c r="X268" s="79"/>
      <c r="Y268" s="79"/>
      <c r="Z268" s="79"/>
      <c r="AA268" s="79"/>
      <c r="AB268" s="79"/>
      <c r="AC268" s="79"/>
      <c r="AD268" s="79"/>
    </row>
    <row r="269" spans="4:30" s="88" customFormat="1" ht="20.25" customHeight="1">
      <c r="D269" s="79"/>
      <c r="E269" s="79"/>
      <c r="F269" s="79"/>
      <c r="G269" s="79"/>
      <c r="H269" s="79"/>
      <c r="I269" s="79"/>
      <c r="J269" s="79"/>
      <c r="K269" s="79"/>
      <c r="L269" s="79"/>
      <c r="M269" s="79"/>
      <c r="N269" s="79"/>
      <c r="O269" s="79"/>
      <c r="P269" s="79"/>
      <c r="Q269" s="79"/>
      <c r="R269" s="79"/>
      <c r="S269" s="79"/>
      <c r="T269" s="79"/>
      <c r="U269" s="79"/>
      <c r="V269" s="79"/>
      <c r="W269" s="79"/>
      <c r="X269" s="79"/>
      <c r="Y269" s="79"/>
      <c r="Z269" s="79"/>
      <c r="AA269" s="79"/>
      <c r="AB269" s="79"/>
      <c r="AC269" s="79"/>
      <c r="AD269" s="79"/>
    </row>
    <row r="270" spans="4:30" s="88" customFormat="1" ht="20.25" customHeight="1">
      <c r="D270" s="79"/>
      <c r="E270" s="79"/>
      <c r="F270" s="79"/>
      <c r="G270" s="79"/>
      <c r="H270" s="79"/>
      <c r="I270" s="79"/>
      <c r="J270" s="79"/>
      <c r="K270" s="79"/>
      <c r="L270" s="79"/>
      <c r="M270" s="79"/>
      <c r="N270" s="79"/>
      <c r="O270" s="79"/>
      <c r="P270" s="79"/>
      <c r="Q270" s="79"/>
      <c r="R270" s="79"/>
      <c r="S270" s="79"/>
      <c r="T270" s="79"/>
      <c r="U270" s="79"/>
      <c r="V270" s="79"/>
      <c r="W270" s="79"/>
      <c r="X270" s="79"/>
      <c r="Y270" s="79"/>
      <c r="Z270" s="79"/>
      <c r="AA270" s="79"/>
      <c r="AB270" s="79"/>
      <c r="AC270" s="79"/>
      <c r="AD270" s="79"/>
    </row>
    <row r="271" spans="4:30" s="88" customFormat="1" ht="20.25" customHeight="1">
      <c r="D271" s="79"/>
      <c r="E271" s="79"/>
      <c r="F271" s="79"/>
      <c r="G271" s="79"/>
      <c r="H271" s="79"/>
      <c r="I271" s="79"/>
      <c r="J271" s="79"/>
      <c r="K271" s="79"/>
      <c r="L271" s="79"/>
      <c r="M271" s="79"/>
      <c r="N271" s="79"/>
      <c r="O271" s="79"/>
      <c r="P271" s="79"/>
      <c r="Q271" s="79"/>
      <c r="R271" s="79"/>
      <c r="S271" s="79"/>
      <c r="T271" s="79"/>
      <c r="U271" s="79"/>
      <c r="V271" s="79"/>
      <c r="W271" s="79"/>
      <c r="X271" s="79"/>
      <c r="Y271" s="79"/>
      <c r="Z271" s="79"/>
      <c r="AA271" s="79"/>
      <c r="AB271" s="79"/>
      <c r="AC271" s="79"/>
      <c r="AD271" s="79"/>
    </row>
    <row r="272" spans="4:30" s="88" customFormat="1" ht="20.25" customHeight="1">
      <c r="D272" s="79"/>
      <c r="E272" s="79"/>
      <c r="F272" s="79"/>
      <c r="G272" s="79"/>
      <c r="H272" s="79"/>
      <c r="I272" s="79"/>
      <c r="J272" s="79"/>
      <c r="K272" s="79"/>
      <c r="L272" s="79"/>
      <c r="M272" s="79"/>
      <c r="N272" s="79"/>
      <c r="O272" s="79"/>
      <c r="P272" s="79"/>
      <c r="Q272" s="79"/>
      <c r="R272" s="79"/>
      <c r="S272" s="79"/>
      <c r="T272" s="79"/>
      <c r="U272" s="79"/>
      <c r="V272" s="79"/>
      <c r="W272" s="79"/>
      <c r="X272" s="79"/>
      <c r="Y272" s="79"/>
      <c r="Z272" s="79"/>
      <c r="AA272" s="79"/>
      <c r="AB272" s="79"/>
      <c r="AC272" s="79"/>
      <c r="AD272" s="79"/>
    </row>
    <row r="273" spans="4:30" s="88" customFormat="1" ht="20.25" customHeight="1">
      <c r="D273" s="79"/>
      <c r="E273" s="79"/>
      <c r="F273" s="79"/>
      <c r="G273" s="79"/>
      <c r="H273" s="79"/>
      <c r="I273" s="79"/>
      <c r="J273" s="79"/>
      <c r="K273" s="79"/>
      <c r="L273" s="79"/>
      <c r="M273" s="79"/>
      <c r="N273" s="79"/>
      <c r="O273" s="79"/>
      <c r="P273" s="79"/>
      <c r="Q273" s="79"/>
      <c r="R273" s="79"/>
      <c r="S273" s="79"/>
      <c r="T273" s="79"/>
      <c r="U273" s="79"/>
      <c r="V273" s="79"/>
      <c r="W273" s="79"/>
      <c r="X273" s="79"/>
      <c r="Y273" s="79"/>
      <c r="Z273" s="79"/>
      <c r="AA273" s="79"/>
      <c r="AB273" s="79"/>
      <c r="AC273" s="79"/>
      <c r="AD273" s="79"/>
    </row>
    <row r="274" spans="4:30" s="88" customFormat="1" ht="20.25" customHeight="1">
      <c r="D274" s="79"/>
      <c r="E274" s="79"/>
      <c r="F274" s="79"/>
      <c r="G274" s="79"/>
      <c r="H274" s="79"/>
      <c r="I274" s="79"/>
      <c r="J274" s="79"/>
      <c r="K274" s="79"/>
      <c r="L274" s="79"/>
      <c r="M274" s="79"/>
      <c r="N274" s="79"/>
      <c r="O274" s="79"/>
      <c r="P274" s="79"/>
      <c r="Q274" s="79"/>
      <c r="R274" s="79"/>
      <c r="S274" s="79"/>
      <c r="T274" s="79"/>
      <c r="U274" s="79"/>
      <c r="V274" s="79"/>
      <c r="W274" s="79"/>
      <c r="X274" s="79"/>
      <c r="Y274" s="79"/>
      <c r="Z274" s="79"/>
      <c r="AA274" s="79"/>
      <c r="AB274" s="79"/>
      <c r="AC274" s="79"/>
      <c r="AD274" s="79"/>
    </row>
    <row r="275" spans="4:30" s="88" customFormat="1" ht="20.25" customHeight="1">
      <c r="D275" s="79"/>
      <c r="E275" s="79"/>
      <c r="F275" s="79"/>
      <c r="G275" s="79"/>
      <c r="H275" s="79"/>
      <c r="I275" s="79"/>
      <c r="J275" s="79"/>
      <c r="K275" s="79"/>
      <c r="L275" s="79"/>
      <c r="M275" s="79"/>
      <c r="N275" s="79"/>
      <c r="O275" s="79"/>
      <c r="P275" s="79"/>
      <c r="Q275" s="79"/>
      <c r="R275" s="79"/>
      <c r="S275" s="79"/>
      <c r="T275" s="79"/>
      <c r="U275" s="79"/>
      <c r="V275" s="79"/>
      <c r="W275" s="79"/>
      <c r="X275" s="79"/>
      <c r="Y275" s="79"/>
      <c r="Z275" s="79"/>
      <c r="AA275" s="79"/>
      <c r="AB275" s="79"/>
      <c r="AC275" s="79"/>
      <c r="AD275" s="79"/>
    </row>
    <row r="276" spans="4:30" s="88" customFormat="1" ht="20.25" customHeight="1">
      <c r="D276" s="79"/>
      <c r="E276" s="79"/>
      <c r="F276" s="79"/>
      <c r="G276" s="79"/>
      <c r="H276" s="79"/>
      <c r="I276" s="79"/>
      <c r="J276" s="79"/>
      <c r="K276" s="79"/>
      <c r="L276" s="79"/>
      <c r="M276" s="79"/>
      <c r="N276" s="79"/>
      <c r="O276" s="79"/>
      <c r="P276" s="79"/>
      <c r="Q276" s="79"/>
      <c r="R276" s="79"/>
      <c r="S276" s="79"/>
      <c r="T276" s="79"/>
      <c r="U276" s="79"/>
      <c r="V276" s="79"/>
      <c r="W276" s="79"/>
      <c r="X276" s="79"/>
      <c r="Y276" s="79"/>
      <c r="Z276" s="79"/>
      <c r="AA276" s="79"/>
      <c r="AB276" s="79"/>
      <c r="AC276" s="79"/>
      <c r="AD276" s="79"/>
    </row>
    <row r="277" spans="4:30" s="88" customFormat="1" ht="20.25" customHeight="1">
      <c r="D277" s="79"/>
      <c r="E277" s="79"/>
      <c r="F277" s="79"/>
      <c r="G277" s="79"/>
      <c r="H277" s="79"/>
      <c r="I277" s="79"/>
      <c r="J277" s="79"/>
      <c r="K277" s="79"/>
      <c r="L277" s="79"/>
      <c r="M277" s="79"/>
      <c r="N277" s="79"/>
      <c r="O277" s="79"/>
      <c r="P277" s="79"/>
      <c r="Q277" s="79"/>
      <c r="R277" s="79"/>
      <c r="S277" s="79"/>
      <c r="T277" s="79"/>
      <c r="U277" s="79"/>
      <c r="V277" s="79"/>
      <c r="W277" s="79"/>
      <c r="X277" s="79"/>
      <c r="Y277" s="79"/>
      <c r="Z277" s="79"/>
      <c r="AA277" s="79"/>
      <c r="AB277" s="79"/>
      <c r="AC277" s="79"/>
      <c r="AD277" s="79"/>
    </row>
    <row r="278" spans="4:30" s="88" customFormat="1" ht="20.25" customHeight="1">
      <c r="D278" s="79"/>
      <c r="E278" s="79"/>
      <c r="F278" s="79"/>
      <c r="G278" s="79"/>
      <c r="H278" s="79"/>
      <c r="I278" s="79"/>
      <c r="J278" s="79"/>
      <c r="K278" s="79"/>
      <c r="L278" s="79"/>
      <c r="M278" s="79"/>
      <c r="N278" s="79"/>
      <c r="O278" s="79"/>
      <c r="P278" s="79"/>
      <c r="Q278" s="79"/>
      <c r="R278" s="79"/>
      <c r="S278" s="79"/>
      <c r="T278" s="79"/>
      <c r="U278" s="79"/>
      <c r="V278" s="79"/>
      <c r="W278" s="79"/>
      <c r="X278" s="79"/>
      <c r="Y278" s="79"/>
      <c r="Z278" s="79"/>
      <c r="AA278" s="79"/>
      <c r="AB278" s="79"/>
      <c r="AC278" s="79"/>
      <c r="AD278" s="79"/>
    </row>
    <row r="279" spans="4:30" s="88" customFormat="1" ht="20.25" customHeight="1">
      <c r="D279" s="79"/>
      <c r="E279" s="79"/>
      <c r="F279" s="79"/>
      <c r="G279" s="79"/>
      <c r="H279" s="79"/>
      <c r="I279" s="79"/>
      <c r="J279" s="79"/>
      <c r="K279" s="79"/>
      <c r="L279" s="79"/>
      <c r="M279" s="79"/>
      <c r="N279" s="79"/>
      <c r="O279" s="79"/>
      <c r="P279" s="79"/>
      <c r="Q279" s="79"/>
      <c r="R279" s="79"/>
      <c r="S279" s="79"/>
      <c r="T279" s="79"/>
      <c r="U279" s="79"/>
      <c r="V279" s="79"/>
      <c r="W279" s="79"/>
      <c r="X279" s="79"/>
      <c r="Y279" s="79"/>
      <c r="Z279" s="79"/>
      <c r="AA279" s="79"/>
      <c r="AB279" s="79"/>
      <c r="AC279" s="79"/>
      <c r="AD279" s="79"/>
    </row>
    <row r="280" spans="4:30" s="88" customFormat="1" ht="20.25" customHeight="1">
      <c r="D280" s="79"/>
      <c r="E280" s="79"/>
      <c r="F280" s="79"/>
      <c r="G280" s="79"/>
      <c r="H280" s="79"/>
      <c r="I280" s="79"/>
      <c r="J280" s="79"/>
      <c r="K280" s="79"/>
      <c r="L280" s="79"/>
      <c r="M280" s="79"/>
      <c r="N280" s="79"/>
      <c r="O280" s="79"/>
      <c r="P280" s="79"/>
      <c r="Q280" s="79"/>
      <c r="R280" s="79"/>
      <c r="S280" s="79"/>
      <c r="T280" s="79"/>
      <c r="U280" s="79"/>
      <c r="V280" s="79"/>
      <c r="W280" s="79"/>
      <c r="X280" s="79"/>
      <c r="Y280" s="79"/>
      <c r="Z280" s="79"/>
      <c r="AA280" s="79"/>
      <c r="AB280" s="79"/>
      <c r="AC280" s="79"/>
      <c r="AD280" s="79"/>
    </row>
    <row r="281" spans="4:30" s="88" customFormat="1">
      <c r="D281" s="79"/>
      <c r="E281" s="79"/>
      <c r="F281" s="79"/>
      <c r="G281" s="79"/>
      <c r="H281" s="79"/>
      <c r="I281" s="79"/>
      <c r="J281" s="79"/>
      <c r="K281" s="79"/>
      <c r="L281" s="79"/>
      <c r="M281" s="79"/>
      <c r="N281" s="79"/>
      <c r="O281" s="79"/>
      <c r="P281" s="79"/>
      <c r="Q281" s="79"/>
      <c r="R281" s="79"/>
      <c r="S281" s="79"/>
      <c r="T281" s="79"/>
      <c r="U281" s="79"/>
      <c r="V281" s="79"/>
      <c r="W281" s="79"/>
      <c r="X281" s="79"/>
      <c r="Y281" s="79"/>
      <c r="Z281" s="79"/>
      <c r="AA281" s="79"/>
      <c r="AB281" s="79"/>
      <c r="AC281" s="79"/>
      <c r="AD281" s="79"/>
    </row>
    <row r="282" spans="4:30" s="88" customFormat="1">
      <c r="D282" s="79"/>
      <c r="E282" s="79"/>
      <c r="F282" s="79"/>
      <c r="G282" s="79"/>
      <c r="H282" s="79"/>
      <c r="I282" s="79"/>
      <c r="J282" s="79"/>
      <c r="K282" s="79"/>
      <c r="L282" s="79"/>
      <c r="M282" s="79"/>
      <c r="N282" s="79"/>
      <c r="O282" s="79"/>
      <c r="P282" s="79"/>
      <c r="Q282" s="79"/>
      <c r="R282" s="79"/>
      <c r="S282" s="79"/>
      <c r="T282" s="79"/>
      <c r="U282" s="79"/>
      <c r="V282" s="79"/>
      <c r="W282" s="79"/>
      <c r="X282" s="79"/>
      <c r="Y282" s="79"/>
      <c r="Z282" s="79"/>
      <c r="AA282" s="79"/>
      <c r="AB282" s="79"/>
      <c r="AC282" s="79"/>
      <c r="AD282" s="79"/>
    </row>
    <row r="283" spans="4:30" s="88" customFormat="1">
      <c r="D283" s="79"/>
      <c r="E283" s="79"/>
      <c r="F283" s="79"/>
      <c r="G283" s="79"/>
      <c r="H283" s="79"/>
      <c r="I283" s="79"/>
      <c r="J283" s="79"/>
      <c r="K283" s="79"/>
      <c r="L283" s="79"/>
      <c r="M283" s="79"/>
      <c r="N283" s="79"/>
      <c r="O283" s="79"/>
      <c r="P283" s="79"/>
      <c r="Q283" s="79"/>
      <c r="R283" s="79"/>
      <c r="S283" s="79"/>
      <c r="T283" s="79"/>
      <c r="U283" s="79"/>
      <c r="V283" s="79"/>
      <c r="W283" s="79"/>
      <c r="X283" s="79"/>
      <c r="Y283" s="79"/>
      <c r="Z283" s="79"/>
      <c r="AA283" s="79"/>
      <c r="AB283" s="79"/>
      <c r="AC283" s="79"/>
      <c r="AD283" s="79"/>
    </row>
    <row r="284" spans="4:30" s="88" customFormat="1">
      <c r="D284" s="79"/>
      <c r="E284" s="79"/>
      <c r="F284" s="79"/>
      <c r="G284" s="79"/>
      <c r="H284" s="79"/>
      <c r="I284" s="79"/>
      <c r="J284" s="79"/>
      <c r="K284" s="79"/>
      <c r="L284" s="79"/>
      <c r="M284" s="79"/>
      <c r="N284" s="79"/>
      <c r="O284" s="79"/>
      <c r="P284" s="79"/>
      <c r="Q284" s="79"/>
      <c r="R284" s="79"/>
      <c r="S284" s="79"/>
      <c r="T284" s="79"/>
      <c r="U284" s="79"/>
      <c r="V284" s="79"/>
      <c r="W284" s="79"/>
      <c r="X284" s="79"/>
      <c r="Y284" s="79"/>
      <c r="Z284" s="79"/>
      <c r="AA284" s="79"/>
      <c r="AB284" s="79"/>
      <c r="AC284" s="79"/>
      <c r="AD284" s="79"/>
    </row>
    <row r="285" spans="4:30" s="88" customFormat="1">
      <c r="D285" s="79"/>
      <c r="E285" s="79"/>
      <c r="F285" s="79"/>
      <c r="G285" s="79"/>
      <c r="H285" s="79"/>
      <c r="I285" s="79"/>
      <c r="J285" s="79"/>
      <c r="K285" s="79"/>
      <c r="L285" s="79"/>
      <c r="M285" s="79"/>
      <c r="N285" s="79"/>
      <c r="O285" s="79"/>
      <c r="P285" s="79"/>
      <c r="Q285" s="79"/>
      <c r="R285" s="79"/>
      <c r="S285" s="79"/>
      <c r="T285" s="79"/>
      <c r="U285" s="79"/>
      <c r="V285" s="79"/>
      <c r="W285" s="79"/>
      <c r="X285" s="79"/>
      <c r="Y285" s="79"/>
      <c r="Z285" s="79"/>
      <c r="AA285" s="79"/>
      <c r="AB285" s="79"/>
      <c r="AC285" s="79"/>
      <c r="AD285" s="79"/>
    </row>
    <row r="286" spans="4:30" s="88" customFormat="1">
      <c r="D286" s="79"/>
      <c r="E286" s="79"/>
      <c r="F286" s="79"/>
      <c r="G286" s="79"/>
      <c r="H286" s="79"/>
      <c r="I286" s="79"/>
      <c r="J286" s="79"/>
      <c r="K286" s="79"/>
      <c r="L286" s="79"/>
      <c r="M286" s="79"/>
      <c r="N286" s="79"/>
      <c r="O286" s="79"/>
      <c r="P286" s="79"/>
      <c r="Q286" s="79"/>
      <c r="R286" s="79"/>
      <c r="S286" s="79"/>
      <c r="T286" s="79"/>
      <c r="U286" s="79"/>
      <c r="V286" s="79"/>
      <c r="W286" s="79"/>
      <c r="X286" s="79"/>
      <c r="Y286" s="79"/>
      <c r="Z286" s="79"/>
      <c r="AA286" s="79"/>
      <c r="AB286" s="79"/>
      <c r="AC286" s="79"/>
      <c r="AD286" s="79"/>
    </row>
    <row r="287" spans="4:30" s="88" customFormat="1">
      <c r="D287" s="79"/>
      <c r="E287" s="79"/>
      <c r="F287" s="79"/>
      <c r="G287" s="79"/>
      <c r="H287" s="79"/>
      <c r="I287" s="79"/>
      <c r="J287" s="79"/>
      <c r="K287" s="79"/>
      <c r="L287" s="79"/>
      <c r="M287" s="79"/>
      <c r="N287" s="79"/>
      <c r="O287" s="79"/>
      <c r="P287" s="79"/>
      <c r="Q287" s="79"/>
      <c r="R287" s="79"/>
      <c r="S287" s="79"/>
      <c r="T287" s="79"/>
      <c r="U287" s="79"/>
      <c r="V287" s="79"/>
      <c r="W287" s="79"/>
      <c r="X287" s="79"/>
      <c r="Y287" s="79"/>
      <c r="Z287" s="79"/>
      <c r="AA287" s="79"/>
      <c r="AB287" s="79"/>
      <c r="AC287" s="79"/>
      <c r="AD287" s="79"/>
    </row>
    <row r="288" spans="4:30" s="88" customFormat="1">
      <c r="D288" s="79"/>
      <c r="E288" s="79"/>
      <c r="F288" s="79"/>
      <c r="G288" s="79"/>
      <c r="H288" s="79"/>
      <c r="I288" s="79"/>
      <c r="J288" s="79"/>
      <c r="K288" s="79"/>
      <c r="L288" s="79"/>
      <c r="M288" s="79"/>
      <c r="N288" s="79"/>
      <c r="O288" s="79"/>
      <c r="P288" s="79"/>
      <c r="Q288" s="79"/>
      <c r="R288" s="79"/>
      <c r="S288" s="79"/>
      <c r="T288" s="79"/>
      <c r="U288" s="79"/>
      <c r="V288" s="79"/>
      <c r="W288" s="79"/>
      <c r="X288" s="79"/>
      <c r="Y288" s="79"/>
      <c r="Z288" s="79"/>
      <c r="AA288" s="79"/>
      <c r="AB288" s="79"/>
      <c r="AC288" s="79"/>
      <c r="AD288" s="79"/>
    </row>
    <row r="289" spans="4:30" s="88" customFormat="1">
      <c r="D289" s="79"/>
      <c r="E289" s="79"/>
      <c r="F289" s="79"/>
      <c r="G289" s="79"/>
      <c r="H289" s="79"/>
      <c r="I289" s="79"/>
      <c r="J289" s="79"/>
      <c r="K289" s="79"/>
      <c r="L289" s="79"/>
      <c r="M289" s="79"/>
      <c r="N289" s="79"/>
      <c r="O289" s="79"/>
      <c r="P289" s="79"/>
      <c r="Q289" s="79"/>
      <c r="R289" s="79"/>
      <c r="S289" s="79"/>
      <c r="T289" s="79"/>
      <c r="U289" s="79"/>
      <c r="V289" s="79"/>
      <c r="W289" s="79"/>
      <c r="X289" s="79"/>
      <c r="Y289" s="79"/>
      <c r="Z289" s="79"/>
      <c r="AA289" s="79"/>
      <c r="AB289" s="79"/>
      <c r="AC289" s="79"/>
      <c r="AD289" s="79"/>
    </row>
    <row r="290" spans="4:30" s="88" customFormat="1">
      <c r="D290" s="79"/>
      <c r="E290" s="79"/>
      <c r="F290" s="79"/>
      <c r="G290" s="79"/>
      <c r="H290" s="79"/>
      <c r="I290" s="79"/>
      <c r="J290" s="79"/>
      <c r="K290" s="79"/>
      <c r="L290" s="79"/>
      <c r="M290" s="79"/>
      <c r="N290" s="79"/>
      <c r="O290" s="79"/>
      <c r="P290" s="79"/>
      <c r="Q290" s="79"/>
      <c r="R290" s="79"/>
      <c r="S290" s="79"/>
      <c r="T290" s="79"/>
      <c r="U290" s="79"/>
      <c r="V290" s="79"/>
      <c r="W290" s="79"/>
      <c r="X290" s="79"/>
      <c r="Y290" s="79"/>
      <c r="Z290" s="79"/>
      <c r="AA290" s="79"/>
      <c r="AB290" s="79"/>
      <c r="AC290" s="79"/>
      <c r="AD290" s="79"/>
    </row>
    <row r="291" spans="4:30" s="88" customFormat="1">
      <c r="D291" s="79"/>
      <c r="E291" s="79"/>
      <c r="F291" s="79"/>
      <c r="G291" s="79"/>
      <c r="H291" s="79"/>
      <c r="I291" s="79"/>
      <c r="J291" s="79"/>
      <c r="K291" s="79"/>
      <c r="L291" s="79"/>
      <c r="M291" s="79"/>
      <c r="N291" s="79"/>
      <c r="O291" s="79"/>
      <c r="P291" s="79"/>
      <c r="Q291" s="79"/>
      <c r="R291" s="79"/>
      <c r="S291" s="79"/>
      <c r="T291" s="79"/>
      <c r="U291" s="79"/>
      <c r="V291" s="79"/>
      <c r="W291" s="79"/>
      <c r="X291" s="79"/>
      <c r="Y291" s="79"/>
      <c r="Z291" s="79"/>
      <c r="AA291" s="79"/>
      <c r="AB291" s="79"/>
      <c r="AC291" s="79"/>
      <c r="AD291" s="79"/>
    </row>
    <row r="292" spans="4:30" s="88" customFormat="1">
      <c r="D292" s="79"/>
      <c r="E292" s="79"/>
      <c r="F292" s="79"/>
      <c r="G292" s="79"/>
      <c r="H292" s="79"/>
      <c r="I292" s="79"/>
      <c r="J292" s="79"/>
      <c r="K292" s="79"/>
      <c r="L292" s="79"/>
      <c r="M292" s="79"/>
      <c r="N292" s="79"/>
      <c r="O292" s="79"/>
      <c r="P292" s="79"/>
      <c r="Q292" s="79"/>
      <c r="R292" s="79"/>
      <c r="S292" s="79"/>
      <c r="T292" s="79"/>
      <c r="U292" s="79"/>
      <c r="V292" s="79"/>
      <c r="W292" s="79"/>
      <c r="X292" s="79"/>
      <c r="Y292" s="79"/>
      <c r="Z292" s="79"/>
      <c r="AA292" s="79"/>
      <c r="AB292" s="79"/>
      <c r="AC292" s="79"/>
      <c r="AD292" s="79"/>
    </row>
    <row r="293" spans="4:30" s="88" customFormat="1">
      <c r="D293" s="79"/>
      <c r="E293" s="79"/>
      <c r="F293" s="79"/>
      <c r="G293" s="79"/>
      <c r="H293" s="79"/>
      <c r="I293" s="79"/>
      <c r="J293" s="79"/>
      <c r="K293" s="79"/>
      <c r="L293" s="79"/>
      <c r="M293" s="79"/>
      <c r="N293" s="79"/>
      <c r="O293" s="79"/>
      <c r="P293" s="79"/>
      <c r="Q293" s="79"/>
      <c r="R293" s="79"/>
      <c r="S293" s="79"/>
      <c r="T293" s="79"/>
      <c r="U293" s="79"/>
      <c r="V293" s="79"/>
      <c r="W293" s="79"/>
      <c r="X293" s="79"/>
      <c r="Y293" s="79"/>
      <c r="Z293" s="79"/>
      <c r="AA293" s="79"/>
      <c r="AB293" s="79"/>
      <c r="AC293" s="79"/>
      <c r="AD293" s="79"/>
    </row>
    <row r="294" spans="4:30" s="88" customFormat="1">
      <c r="D294" s="79"/>
      <c r="E294" s="79"/>
      <c r="F294" s="79"/>
      <c r="G294" s="79"/>
      <c r="H294" s="79"/>
      <c r="I294" s="79"/>
      <c r="J294" s="79"/>
      <c r="K294" s="79"/>
      <c r="L294" s="79"/>
      <c r="M294" s="79"/>
      <c r="N294" s="79"/>
      <c r="O294" s="79"/>
      <c r="P294" s="79"/>
      <c r="Q294" s="79"/>
      <c r="R294" s="79"/>
      <c r="S294" s="79"/>
      <c r="T294" s="79"/>
      <c r="U294" s="79"/>
      <c r="V294" s="79"/>
      <c r="W294" s="79"/>
      <c r="X294" s="79"/>
      <c r="Y294" s="79"/>
      <c r="Z294" s="79"/>
      <c r="AA294" s="79"/>
      <c r="AB294" s="79"/>
      <c r="AC294" s="79"/>
      <c r="AD294" s="79"/>
    </row>
    <row r="295" spans="4:30" s="88" customFormat="1">
      <c r="D295" s="79"/>
      <c r="E295" s="79"/>
      <c r="F295" s="79"/>
      <c r="G295" s="79"/>
      <c r="H295" s="79"/>
      <c r="I295" s="79"/>
      <c r="J295" s="79"/>
      <c r="K295" s="79"/>
      <c r="L295" s="79"/>
      <c r="M295" s="79"/>
      <c r="N295" s="79"/>
      <c r="O295" s="79"/>
      <c r="P295" s="79"/>
      <c r="Q295" s="79"/>
      <c r="R295" s="79"/>
      <c r="S295" s="79"/>
      <c r="T295" s="79"/>
      <c r="U295" s="79"/>
      <c r="V295" s="79"/>
      <c r="W295" s="79"/>
      <c r="X295" s="79"/>
      <c r="Y295" s="79"/>
      <c r="Z295" s="79"/>
      <c r="AA295" s="79"/>
      <c r="AB295" s="79"/>
      <c r="AC295" s="79"/>
      <c r="AD295" s="79"/>
    </row>
    <row r="296" spans="4:30" s="88" customFormat="1">
      <c r="D296" s="79"/>
      <c r="E296" s="79"/>
      <c r="F296" s="79"/>
      <c r="G296" s="79"/>
      <c r="H296" s="79"/>
      <c r="I296" s="79"/>
      <c r="J296" s="79"/>
      <c r="K296" s="79"/>
      <c r="L296" s="79"/>
      <c r="M296" s="79"/>
      <c r="N296" s="79"/>
      <c r="O296" s="79"/>
      <c r="P296" s="79"/>
      <c r="Q296" s="79"/>
      <c r="R296" s="79"/>
      <c r="S296" s="79"/>
      <c r="T296" s="79"/>
      <c r="U296" s="79"/>
      <c r="V296" s="79"/>
      <c r="W296" s="79"/>
      <c r="X296" s="79"/>
      <c r="Y296" s="79"/>
      <c r="Z296" s="79"/>
      <c r="AA296" s="79"/>
      <c r="AB296" s="79"/>
      <c r="AC296" s="79"/>
      <c r="AD296" s="79"/>
    </row>
    <row r="297" spans="4:30" s="88" customFormat="1">
      <c r="D297" s="79"/>
      <c r="E297" s="79"/>
      <c r="F297" s="79"/>
      <c r="G297" s="79"/>
      <c r="H297" s="79"/>
      <c r="I297" s="79"/>
      <c r="J297" s="79"/>
      <c r="K297" s="79"/>
      <c r="L297" s="79"/>
      <c r="M297" s="79"/>
      <c r="N297" s="79"/>
      <c r="O297" s="79"/>
      <c r="P297" s="79"/>
      <c r="Q297" s="79"/>
      <c r="R297" s="79"/>
      <c r="S297" s="79"/>
      <c r="T297" s="79"/>
      <c r="U297" s="79"/>
      <c r="V297" s="79"/>
      <c r="W297" s="79"/>
      <c r="X297" s="79"/>
      <c r="Y297" s="79"/>
      <c r="Z297" s="79"/>
      <c r="AA297" s="79"/>
      <c r="AB297" s="79"/>
      <c r="AC297" s="79"/>
      <c r="AD297" s="79"/>
    </row>
    <row r="298" spans="4:30" s="88" customFormat="1">
      <c r="D298" s="79"/>
      <c r="E298" s="79"/>
      <c r="F298" s="79"/>
      <c r="G298" s="79"/>
      <c r="H298" s="79"/>
      <c r="I298" s="79"/>
      <c r="J298" s="79"/>
      <c r="K298" s="79"/>
      <c r="L298" s="79"/>
      <c r="M298" s="79"/>
      <c r="N298" s="79"/>
      <c r="O298" s="79"/>
      <c r="P298" s="79"/>
      <c r="Q298" s="79"/>
      <c r="R298" s="79"/>
      <c r="S298" s="79"/>
      <c r="T298" s="79"/>
      <c r="U298" s="79"/>
      <c r="V298" s="79"/>
      <c r="W298" s="79"/>
      <c r="X298" s="79"/>
      <c r="Y298" s="79"/>
      <c r="Z298" s="79"/>
      <c r="AA298" s="79"/>
      <c r="AB298" s="79"/>
      <c r="AC298" s="79"/>
      <c r="AD298" s="79"/>
    </row>
    <row r="299" spans="4:30" s="88" customFormat="1">
      <c r="D299" s="79"/>
      <c r="E299" s="79"/>
      <c r="F299" s="79"/>
      <c r="G299" s="79"/>
      <c r="H299" s="79"/>
      <c r="I299" s="79"/>
      <c r="J299" s="79"/>
      <c r="K299" s="79"/>
      <c r="L299" s="79"/>
      <c r="M299" s="79"/>
      <c r="N299" s="79"/>
      <c r="O299" s="79"/>
      <c r="P299" s="79"/>
      <c r="Q299" s="79"/>
      <c r="R299" s="79"/>
      <c r="S299" s="79"/>
      <c r="T299" s="79"/>
      <c r="U299" s="79"/>
      <c r="V299" s="79"/>
      <c r="W299" s="79"/>
      <c r="X299" s="79"/>
      <c r="Y299" s="79"/>
      <c r="Z299" s="79"/>
      <c r="AA299" s="79"/>
      <c r="AB299" s="79"/>
      <c r="AC299" s="79"/>
      <c r="AD299" s="79"/>
    </row>
    <row r="300" spans="4:30" s="88" customFormat="1">
      <c r="D300" s="79"/>
      <c r="E300" s="79"/>
      <c r="F300" s="79"/>
      <c r="G300" s="79"/>
      <c r="H300" s="79"/>
      <c r="I300" s="79"/>
      <c r="J300" s="79"/>
      <c r="K300" s="79"/>
      <c r="L300" s="79"/>
      <c r="M300" s="79"/>
      <c r="N300" s="79"/>
      <c r="O300" s="79"/>
      <c r="P300" s="79"/>
      <c r="Q300" s="79"/>
      <c r="R300" s="79"/>
      <c r="S300" s="79"/>
      <c r="T300" s="79"/>
      <c r="U300" s="79"/>
      <c r="V300" s="79"/>
      <c r="W300" s="79"/>
      <c r="X300" s="79"/>
      <c r="Y300" s="79"/>
      <c r="Z300" s="79"/>
      <c r="AA300" s="79"/>
      <c r="AB300" s="79"/>
      <c r="AC300" s="79"/>
      <c r="AD300" s="79"/>
    </row>
    <row r="301" spans="4:30" s="88" customFormat="1">
      <c r="D301" s="79"/>
      <c r="E301" s="79"/>
      <c r="F301" s="79"/>
      <c r="G301" s="79"/>
      <c r="H301" s="79"/>
      <c r="I301" s="79"/>
      <c r="J301" s="79"/>
      <c r="K301" s="79"/>
      <c r="L301" s="79"/>
      <c r="M301" s="79"/>
      <c r="N301" s="79"/>
      <c r="O301" s="79"/>
      <c r="P301" s="79"/>
      <c r="Q301" s="79"/>
      <c r="R301" s="79"/>
      <c r="S301" s="79"/>
      <c r="T301" s="79"/>
      <c r="U301" s="79"/>
      <c r="V301" s="79"/>
      <c r="W301" s="79"/>
      <c r="X301" s="79"/>
      <c r="Y301" s="79"/>
      <c r="Z301" s="79"/>
      <c r="AA301" s="79"/>
      <c r="AB301" s="79"/>
      <c r="AC301" s="79"/>
      <c r="AD301" s="79"/>
    </row>
    <row r="302" spans="4:30" s="88" customFormat="1">
      <c r="D302" s="79"/>
      <c r="E302" s="79"/>
      <c r="F302" s="79"/>
      <c r="G302" s="79"/>
      <c r="H302" s="79"/>
      <c r="I302" s="79"/>
      <c r="J302" s="79"/>
      <c r="K302" s="79"/>
      <c r="L302" s="79"/>
      <c r="M302" s="79"/>
      <c r="N302" s="79"/>
      <c r="O302" s="79"/>
      <c r="P302" s="79"/>
      <c r="Q302" s="79"/>
      <c r="R302" s="79"/>
      <c r="S302" s="79"/>
      <c r="T302" s="79"/>
      <c r="U302" s="79"/>
      <c r="V302" s="79"/>
      <c r="W302" s="79"/>
      <c r="X302" s="79"/>
      <c r="Y302" s="79"/>
      <c r="Z302" s="79"/>
      <c r="AA302" s="79"/>
      <c r="AB302" s="79"/>
      <c r="AC302" s="79"/>
      <c r="AD302" s="79"/>
    </row>
    <row r="303" spans="4:30" s="88" customFormat="1">
      <c r="D303" s="79"/>
      <c r="E303" s="79"/>
      <c r="F303" s="79"/>
      <c r="G303" s="79"/>
      <c r="H303" s="79"/>
      <c r="I303" s="79"/>
      <c r="J303" s="79"/>
      <c r="K303" s="79"/>
      <c r="L303" s="79"/>
      <c r="M303" s="79"/>
      <c r="N303" s="79"/>
      <c r="O303" s="79"/>
      <c r="P303" s="79"/>
      <c r="Q303" s="79"/>
      <c r="R303" s="79"/>
      <c r="S303" s="79"/>
      <c r="T303" s="79"/>
      <c r="U303" s="79"/>
      <c r="V303" s="79"/>
      <c r="W303" s="79"/>
      <c r="X303" s="79"/>
      <c r="Y303" s="79"/>
      <c r="Z303" s="79"/>
      <c r="AA303" s="79"/>
      <c r="AB303" s="79"/>
      <c r="AC303" s="79"/>
      <c r="AD303" s="79"/>
    </row>
    <row r="304" spans="4:30" s="88" customFormat="1">
      <c r="D304" s="79"/>
      <c r="E304" s="79"/>
      <c r="F304" s="79"/>
      <c r="G304" s="79"/>
      <c r="H304" s="79"/>
      <c r="I304" s="79"/>
      <c r="J304" s="79"/>
      <c r="K304" s="79"/>
      <c r="L304" s="79"/>
      <c r="M304" s="79"/>
      <c r="N304" s="79"/>
      <c r="O304" s="79"/>
      <c r="P304" s="79"/>
      <c r="Q304" s="79"/>
      <c r="R304" s="79"/>
      <c r="S304" s="79"/>
      <c r="T304" s="79"/>
      <c r="U304" s="79"/>
      <c r="V304" s="79"/>
      <c r="W304" s="79"/>
      <c r="X304" s="79"/>
      <c r="Y304" s="79"/>
      <c r="Z304" s="79"/>
      <c r="AA304" s="79"/>
      <c r="AB304" s="79"/>
      <c r="AC304" s="79"/>
      <c r="AD304" s="79"/>
    </row>
    <row r="305" spans="4:30" s="88" customFormat="1">
      <c r="D305" s="79"/>
      <c r="E305" s="79"/>
      <c r="F305" s="79"/>
      <c r="G305" s="79"/>
      <c r="H305" s="79"/>
      <c r="I305" s="79"/>
      <c r="J305" s="79"/>
      <c r="K305" s="79"/>
      <c r="L305" s="79"/>
      <c r="M305" s="79"/>
      <c r="N305" s="79"/>
      <c r="O305" s="79"/>
      <c r="P305" s="79"/>
      <c r="Q305" s="79"/>
      <c r="R305" s="79"/>
      <c r="S305" s="79"/>
      <c r="T305" s="79"/>
      <c r="U305" s="79"/>
      <c r="V305" s="79"/>
      <c r="W305" s="79"/>
      <c r="X305" s="79"/>
      <c r="Y305" s="79"/>
      <c r="Z305" s="79"/>
      <c r="AA305" s="79"/>
      <c r="AB305" s="79"/>
      <c r="AC305" s="79"/>
      <c r="AD305" s="79"/>
    </row>
    <row r="306" spans="4:30" s="88" customFormat="1">
      <c r="D306" s="79"/>
      <c r="E306" s="79"/>
      <c r="F306" s="79"/>
      <c r="G306" s="79"/>
      <c r="H306" s="79"/>
      <c r="I306" s="79"/>
      <c r="J306" s="79"/>
      <c r="K306" s="79"/>
      <c r="L306" s="79"/>
      <c r="M306" s="79"/>
      <c r="N306" s="79"/>
      <c r="O306" s="79"/>
      <c r="P306" s="79"/>
      <c r="Q306" s="79"/>
      <c r="R306" s="79"/>
      <c r="S306" s="79"/>
      <c r="T306" s="79"/>
      <c r="U306" s="79"/>
      <c r="V306" s="79"/>
      <c r="W306" s="79"/>
      <c r="X306" s="79"/>
      <c r="Y306" s="79"/>
      <c r="Z306" s="79"/>
      <c r="AA306" s="79"/>
      <c r="AB306" s="79"/>
      <c r="AC306" s="79"/>
      <c r="AD306" s="79"/>
    </row>
    <row r="307" spans="4:30" s="88" customFormat="1">
      <c r="D307" s="79"/>
      <c r="E307" s="79"/>
      <c r="F307" s="79"/>
      <c r="G307" s="79"/>
      <c r="H307" s="79"/>
      <c r="I307" s="79"/>
      <c r="J307" s="79"/>
      <c r="K307" s="79"/>
      <c r="L307" s="79"/>
      <c r="M307" s="79"/>
      <c r="N307" s="79"/>
      <c r="O307" s="79"/>
      <c r="P307" s="79"/>
      <c r="Q307" s="79"/>
      <c r="R307" s="79"/>
      <c r="S307" s="79"/>
      <c r="T307" s="79"/>
      <c r="U307" s="79"/>
      <c r="V307" s="79"/>
      <c r="W307" s="79"/>
      <c r="X307" s="79"/>
      <c r="Y307" s="79"/>
      <c r="Z307" s="79"/>
      <c r="AA307" s="79"/>
      <c r="AB307" s="79"/>
      <c r="AC307" s="79"/>
      <c r="AD307" s="79"/>
    </row>
    <row r="308" spans="4:30" s="88" customFormat="1">
      <c r="D308" s="79"/>
      <c r="E308" s="79"/>
      <c r="F308" s="79"/>
      <c r="G308" s="79"/>
      <c r="H308" s="79"/>
      <c r="I308" s="79"/>
      <c r="J308" s="79"/>
      <c r="K308" s="79"/>
      <c r="L308" s="79"/>
      <c r="M308" s="79"/>
      <c r="N308" s="79"/>
      <c r="O308" s="79"/>
      <c r="P308" s="79"/>
      <c r="Q308" s="79"/>
      <c r="R308" s="79"/>
      <c r="S308" s="79"/>
      <c r="T308" s="79"/>
      <c r="U308" s="79"/>
      <c r="V308" s="79"/>
      <c r="W308" s="79"/>
      <c r="X308" s="79"/>
      <c r="Y308" s="79"/>
      <c r="Z308" s="79"/>
      <c r="AA308" s="79"/>
      <c r="AB308" s="79"/>
      <c r="AC308" s="79"/>
      <c r="AD308" s="79"/>
    </row>
    <row r="309" spans="4:30" s="88" customFormat="1">
      <c r="D309" s="79"/>
      <c r="E309" s="79"/>
      <c r="F309" s="79"/>
      <c r="G309" s="79"/>
      <c r="H309" s="79"/>
      <c r="I309" s="79"/>
      <c r="J309" s="79"/>
      <c r="K309" s="79"/>
      <c r="L309" s="79"/>
      <c r="M309" s="79"/>
      <c r="N309" s="79"/>
      <c r="O309" s="79"/>
      <c r="P309" s="79"/>
      <c r="Q309" s="79"/>
      <c r="R309" s="79"/>
      <c r="S309" s="79"/>
      <c r="T309" s="79"/>
      <c r="U309" s="79"/>
      <c r="V309" s="79"/>
      <c r="W309" s="79"/>
      <c r="X309" s="79"/>
      <c r="Y309" s="79"/>
      <c r="Z309" s="79"/>
      <c r="AA309" s="79"/>
      <c r="AB309" s="79"/>
      <c r="AC309" s="79"/>
      <c r="AD309" s="79"/>
    </row>
    <row r="310" spans="4:30" s="88" customFormat="1">
      <c r="D310" s="79"/>
      <c r="E310" s="79"/>
      <c r="F310" s="79"/>
      <c r="G310" s="79"/>
      <c r="H310" s="79"/>
      <c r="I310" s="79"/>
      <c r="J310" s="79"/>
      <c r="K310" s="79"/>
      <c r="L310" s="79"/>
      <c r="M310" s="79"/>
      <c r="N310" s="79"/>
      <c r="O310" s="79"/>
      <c r="P310" s="79"/>
      <c r="Q310" s="79"/>
      <c r="R310" s="79"/>
      <c r="S310" s="79"/>
      <c r="T310" s="79"/>
      <c r="U310" s="79"/>
      <c r="V310" s="79"/>
      <c r="W310" s="79"/>
      <c r="X310" s="79"/>
      <c r="Y310" s="79"/>
      <c r="Z310" s="79"/>
      <c r="AA310" s="79"/>
      <c r="AB310" s="79"/>
      <c r="AC310" s="79"/>
      <c r="AD310" s="79"/>
    </row>
    <row r="311" spans="4:30" s="88" customFormat="1">
      <c r="D311" s="79"/>
      <c r="E311" s="79"/>
      <c r="F311" s="79"/>
      <c r="G311" s="79"/>
      <c r="H311" s="79"/>
      <c r="I311" s="79"/>
      <c r="J311" s="79"/>
      <c r="K311" s="79"/>
      <c r="L311" s="79"/>
      <c r="M311" s="79"/>
      <c r="N311" s="79"/>
      <c r="O311" s="79"/>
      <c r="P311" s="79"/>
      <c r="Q311" s="79"/>
      <c r="R311" s="79"/>
      <c r="S311" s="79"/>
      <c r="T311" s="79"/>
      <c r="U311" s="79"/>
      <c r="V311" s="79"/>
      <c r="W311" s="79"/>
      <c r="X311" s="79"/>
      <c r="Y311" s="79"/>
      <c r="Z311" s="79"/>
      <c r="AA311" s="79"/>
      <c r="AB311" s="79"/>
      <c r="AC311" s="79"/>
      <c r="AD311" s="79"/>
    </row>
    <row r="312" spans="4:30" s="88" customFormat="1">
      <c r="D312" s="79"/>
      <c r="E312" s="79"/>
      <c r="F312" s="79"/>
      <c r="G312" s="79"/>
      <c r="H312" s="79"/>
      <c r="I312" s="79"/>
      <c r="J312" s="79"/>
      <c r="K312" s="79"/>
      <c r="L312" s="79"/>
      <c r="M312" s="79"/>
      <c r="N312" s="79"/>
      <c r="O312" s="79"/>
      <c r="P312" s="79"/>
      <c r="Q312" s="79"/>
      <c r="R312" s="79"/>
      <c r="S312" s="79"/>
      <c r="T312" s="79"/>
      <c r="U312" s="79"/>
      <c r="V312" s="79"/>
      <c r="W312" s="79"/>
      <c r="X312" s="79"/>
      <c r="Y312" s="79"/>
      <c r="Z312" s="79"/>
      <c r="AA312" s="79"/>
      <c r="AB312" s="79"/>
      <c r="AC312" s="79"/>
      <c r="AD312" s="79"/>
    </row>
    <row r="313" spans="4:30" s="88" customFormat="1">
      <c r="D313" s="79"/>
      <c r="E313" s="79"/>
      <c r="F313" s="79"/>
      <c r="G313" s="79"/>
      <c r="H313" s="79"/>
      <c r="I313" s="79"/>
      <c r="J313" s="79"/>
      <c r="K313" s="79"/>
      <c r="L313" s="79"/>
      <c r="M313" s="79"/>
      <c r="N313" s="79"/>
      <c r="O313" s="79"/>
      <c r="P313" s="79"/>
      <c r="Q313" s="79"/>
      <c r="R313" s="79"/>
      <c r="S313" s="79"/>
      <c r="T313" s="79"/>
      <c r="U313" s="79"/>
      <c r="V313" s="79"/>
      <c r="W313" s="79"/>
      <c r="X313" s="79"/>
      <c r="Y313" s="79"/>
      <c r="Z313" s="79"/>
      <c r="AA313" s="79"/>
      <c r="AB313" s="79"/>
      <c r="AC313" s="79"/>
      <c r="AD313" s="79"/>
    </row>
    <row r="314" spans="4:30" s="88" customFormat="1">
      <c r="D314" s="79"/>
      <c r="E314" s="79"/>
      <c r="F314" s="79"/>
      <c r="G314" s="79"/>
      <c r="H314" s="79"/>
      <c r="I314" s="79"/>
      <c r="J314" s="79"/>
      <c r="K314" s="79"/>
      <c r="L314" s="79"/>
      <c r="M314" s="79"/>
      <c r="N314" s="79"/>
      <c r="O314" s="79"/>
      <c r="P314" s="79"/>
      <c r="Q314" s="79"/>
      <c r="R314" s="79"/>
      <c r="S314" s="79"/>
      <c r="T314" s="79"/>
      <c r="U314" s="79"/>
      <c r="V314" s="79"/>
      <c r="W314" s="79"/>
      <c r="X314" s="79"/>
      <c r="Y314" s="79"/>
      <c r="Z314" s="79"/>
      <c r="AA314" s="79"/>
      <c r="AB314" s="79"/>
      <c r="AC314" s="79"/>
      <c r="AD314" s="79"/>
    </row>
    <row r="315" spans="4:30" s="88" customFormat="1">
      <c r="D315" s="79"/>
      <c r="E315" s="79"/>
      <c r="F315" s="79"/>
      <c r="G315" s="79"/>
      <c r="H315" s="79"/>
      <c r="I315" s="79"/>
      <c r="J315" s="79"/>
      <c r="K315" s="79"/>
      <c r="L315" s="79"/>
      <c r="M315" s="79"/>
      <c r="N315" s="79"/>
      <c r="O315" s="79"/>
      <c r="P315" s="79"/>
      <c r="Q315" s="79"/>
      <c r="R315" s="79"/>
      <c r="S315" s="79"/>
      <c r="T315" s="79"/>
      <c r="U315" s="79"/>
      <c r="V315" s="79"/>
      <c r="W315" s="79"/>
      <c r="X315" s="79"/>
      <c r="Y315" s="79"/>
      <c r="Z315" s="79"/>
      <c r="AA315" s="79"/>
      <c r="AB315" s="79"/>
      <c r="AC315" s="79"/>
      <c r="AD315" s="79"/>
    </row>
    <row r="316" spans="4:30" s="88" customFormat="1">
      <c r="D316" s="79"/>
      <c r="E316" s="79"/>
      <c r="F316" s="79"/>
      <c r="G316" s="79"/>
      <c r="H316" s="79"/>
      <c r="I316" s="79"/>
      <c r="J316" s="79"/>
      <c r="K316" s="79"/>
      <c r="L316" s="79"/>
      <c r="M316" s="79"/>
      <c r="N316" s="79"/>
      <c r="O316" s="79"/>
      <c r="P316" s="79"/>
      <c r="Q316" s="79"/>
      <c r="R316" s="79"/>
      <c r="S316" s="79"/>
      <c r="T316" s="79"/>
      <c r="U316" s="79"/>
      <c r="V316" s="79"/>
      <c r="W316" s="79"/>
      <c r="X316" s="79"/>
      <c r="Y316" s="79"/>
      <c r="Z316" s="79"/>
      <c r="AA316" s="79"/>
      <c r="AB316" s="79"/>
      <c r="AC316" s="79"/>
      <c r="AD316" s="79"/>
    </row>
    <row r="317" spans="4:30" s="88" customFormat="1">
      <c r="D317" s="79"/>
      <c r="E317" s="79"/>
      <c r="F317" s="79"/>
      <c r="G317" s="79"/>
      <c r="H317" s="79"/>
      <c r="I317" s="79"/>
      <c r="J317" s="79"/>
      <c r="K317" s="79"/>
      <c r="L317" s="79"/>
      <c r="M317" s="79"/>
      <c r="N317" s="79"/>
      <c r="O317" s="79"/>
      <c r="P317" s="79"/>
      <c r="Q317" s="79"/>
      <c r="R317" s="79"/>
      <c r="S317" s="79"/>
      <c r="T317" s="79"/>
      <c r="U317" s="79"/>
      <c r="V317" s="79"/>
      <c r="W317" s="79"/>
      <c r="X317" s="79"/>
      <c r="Y317" s="79"/>
      <c r="Z317" s="79"/>
      <c r="AA317" s="79"/>
      <c r="AB317" s="79"/>
      <c r="AC317" s="79"/>
      <c r="AD317" s="79"/>
    </row>
    <row r="318" spans="4:30" s="88" customFormat="1">
      <c r="D318" s="79"/>
      <c r="E318" s="79"/>
      <c r="F318" s="79"/>
      <c r="G318" s="79"/>
      <c r="H318" s="79"/>
      <c r="I318" s="79"/>
      <c r="J318" s="79"/>
      <c r="K318" s="79"/>
      <c r="L318" s="79"/>
      <c r="M318" s="79"/>
      <c r="N318" s="79"/>
      <c r="O318" s="79"/>
      <c r="P318" s="79"/>
      <c r="Q318" s="79"/>
      <c r="R318" s="79"/>
      <c r="S318" s="79"/>
      <c r="T318" s="79"/>
      <c r="U318" s="79"/>
      <c r="V318" s="79"/>
      <c r="W318" s="79"/>
      <c r="X318" s="79"/>
      <c r="Y318" s="79"/>
      <c r="Z318" s="79"/>
      <c r="AA318" s="79"/>
      <c r="AB318" s="79"/>
      <c r="AC318" s="79"/>
      <c r="AD318" s="79"/>
    </row>
    <row r="319" spans="4:30" s="88" customFormat="1">
      <c r="D319" s="79"/>
      <c r="E319" s="79"/>
      <c r="F319" s="79"/>
      <c r="G319" s="79"/>
      <c r="H319" s="79"/>
      <c r="I319" s="79"/>
      <c r="J319" s="79"/>
      <c r="K319" s="79"/>
      <c r="L319" s="79"/>
      <c r="M319" s="79"/>
      <c r="N319" s="79"/>
      <c r="O319" s="79"/>
      <c r="P319" s="79"/>
      <c r="Q319" s="79"/>
      <c r="R319" s="79"/>
      <c r="S319" s="79"/>
      <c r="T319" s="79"/>
      <c r="U319" s="79"/>
      <c r="V319" s="79"/>
      <c r="W319" s="79"/>
      <c r="X319" s="79"/>
      <c r="Y319" s="79"/>
      <c r="Z319" s="79"/>
      <c r="AA319" s="79"/>
      <c r="AB319" s="79"/>
      <c r="AC319" s="79"/>
      <c r="AD319" s="79"/>
    </row>
    <row r="320" spans="4:30" s="88" customFormat="1">
      <c r="D320" s="79"/>
      <c r="E320" s="79"/>
      <c r="F320" s="79"/>
      <c r="G320" s="79"/>
      <c r="H320" s="79"/>
      <c r="I320" s="79"/>
      <c r="J320" s="79"/>
      <c r="K320" s="79"/>
      <c r="L320" s="79"/>
      <c r="M320" s="79"/>
      <c r="N320" s="79"/>
      <c r="O320" s="79"/>
      <c r="P320" s="79"/>
      <c r="Q320" s="79"/>
      <c r="R320" s="79"/>
      <c r="S320" s="79"/>
      <c r="T320" s="79"/>
      <c r="U320" s="79"/>
      <c r="V320" s="79"/>
      <c r="W320" s="79"/>
      <c r="X320" s="79"/>
      <c r="Y320" s="79"/>
      <c r="Z320" s="79"/>
      <c r="AA320" s="79"/>
      <c r="AB320" s="79"/>
      <c r="AC320" s="79"/>
      <c r="AD320" s="79"/>
    </row>
    <row r="321" spans="4:30" s="88" customFormat="1">
      <c r="D321" s="79"/>
      <c r="E321" s="79"/>
      <c r="F321" s="79"/>
      <c r="G321" s="79"/>
      <c r="H321" s="79"/>
      <c r="I321" s="79"/>
      <c r="J321" s="79"/>
      <c r="K321" s="79"/>
      <c r="L321" s="79"/>
      <c r="M321" s="79"/>
      <c r="N321" s="79"/>
      <c r="O321" s="79"/>
      <c r="P321" s="79"/>
      <c r="Q321" s="79"/>
      <c r="R321" s="79"/>
      <c r="S321" s="79"/>
      <c r="T321" s="79"/>
      <c r="U321" s="79"/>
      <c r="V321" s="79"/>
      <c r="W321" s="79"/>
      <c r="X321" s="79"/>
      <c r="Y321" s="79"/>
      <c r="Z321" s="79"/>
      <c r="AA321" s="79"/>
      <c r="AB321" s="79"/>
      <c r="AC321" s="79"/>
      <c r="AD321" s="79"/>
    </row>
    <row r="322" spans="4:30" s="88" customFormat="1">
      <c r="D322" s="79"/>
      <c r="E322" s="79"/>
      <c r="F322" s="79"/>
      <c r="G322" s="79"/>
      <c r="H322" s="79"/>
      <c r="I322" s="79"/>
      <c r="J322" s="79"/>
      <c r="K322" s="79"/>
      <c r="L322" s="79"/>
      <c r="M322" s="79"/>
      <c r="N322" s="79"/>
      <c r="O322" s="79"/>
      <c r="P322" s="79"/>
      <c r="Q322" s="79"/>
      <c r="R322" s="79"/>
      <c r="S322" s="79"/>
      <c r="T322" s="79"/>
      <c r="U322" s="79"/>
      <c r="V322" s="79"/>
      <c r="W322" s="79"/>
      <c r="X322" s="79"/>
      <c r="Y322" s="79"/>
      <c r="Z322" s="79"/>
      <c r="AA322" s="79"/>
      <c r="AB322" s="79"/>
      <c r="AC322" s="79"/>
      <c r="AD322" s="79"/>
    </row>
    <row r="323" spans="4:30" s="88" customFormat="1">
      <c r="D323" s="79"/>
      <c r="E323" s="79"/>
      <c r="F323" s="79"/>
      <c r="G323" s="79"/>
      <c r="H323" s="79"/>
      <c r="I323" s="79"/>
      <c r="J323" s="79"/>
      <c r="K323" s="79"/>
      <c r="L323" s="79"/>
      <c r="M323" s="79"/>
      <c r="N323" s="79"/>
      <c r="O323" s="79"/>
      <c r="P323" s="79"/>
      <c r="Q323" s="79"/>
      <c r="R323" s="79"/>
      <c r="S323" s="79"/>
      <c r="T323" s="79"/>
      <c r="U323" s="79"/>
      <c r="V323" s="79"/>
      <c r="W323" s="79"/>
      <c r="X323" s="79"/>
      <c r="Y323" s="79"/>
      <c r="Z323" s="79"/>
      <c r="AA323" s="79"/>
      <c r="AB323" s="79"/>
      <c r="AC323" s="79"/>
      <c r="AD323" s="79"/>
    </row>
    <row r="324" spans="4:30" s="88" customFormat="1">
      <c r="D324" s="79"/>
      <c r="E324" s="79"/>
      <c r="F324" s="79"/>
      <c r="G324" s="79"/>
      <c r="H324" s="79"/>
      <c r="I324" s="79"/>
      <c r="J324" s="79"/>
      <c r="K324" s="79"/>
      <c r="L324" s="79"/>
      <c r="M324" s="79"/>
      <c r="N324" s="79"/>
      <c r="O324" s="79"/>
      <c r="P324" s="79"/>
      <c r="Q324" s="79"/>
      <c r="R324" s="79"/>
      <c r="S324" s="79"/>
      <c r="T324" s="79"/>
      <c r="U324" s="79"/>
      <c r="V324" s="79"/>
      <c r="W324" s="79"/>
      <c r="X324" s="79"/>
      <c r="Y324" s="79"/>
      <c r="Z324" s="79"/>
      <c r="AA324" s="79"/>
      <c r="AB324" s="79"/>
      <c r="AC324" s="79"/>
      <c r="AD324" s="79"/>
    </row>
    <row r="325" spans="4:30" s="88" customFormat="1">
      <c r="D325" s="79"/>
      <c r="E325" s="79"/>
      <c r="F325" s="79"/>
      <c r="G325" s="79"/>
      <c r="H325" s="79"/>
      <c r="I325" s="79"/>
      <c r="J325" s="79"/>
      <c r="K325" s="79"/>
      <c r="L325" s="79"/>
      <c r="M325" s="79"/>
      <c r="N325" s="79"/>
      <c r="O325" s="79"/>
      <c r="P325" s="79"/>
      <c r="Q325" s="79"/>
      <c r="R325" s="79"/>
      <c r="S325" s="79"/>
      <c r="T325" s="79"/>
      <c r="U325" s="79"/>
      <c r="V325" s="79"/>
      <c r="W325" s="79"/>
      <c r="X325" s="79"/>
      <c r="Y325" s="79"/>
      <c r="Z325" s="79"/>
      <c r="AA325" s="79"/>
      <c r="AB325" s="79"/>
      <c r="AC325" s="79"/>
      <c r="AD325" s="79"/>
    </row>
    <row r="326" spans="4:30" s="88" customFormat="1">
      <c r="D326" s="79"/>
      <c r="E326" s="79"/>
      <c r="F326" s="79"/>
      <c r="G326" s="79"/>
      <c r="H326" s="79"/>
      <c r="I326" s="79"/>
      <c r="J326" s="79"/>
      <c r="K326" s="79"/>
      <c r="L326" s="79"/>
      <c r="M326" s="79"/>
      <c r="N326" s="79"/>
      <c r="O326" s="79"/>
      <c r="P326" s="79"/>
      <c r="Q326" s="79"/>
      <c r="R326" s="79"/>
      <c r="S326" s="79"/>
      <c r="T326" s="79"/>
      <c r="U326" s="79"/>
      <c r="V326" s="79"/>
      <c r="W326" s="79"/>
      <c r="X326" s="79"/>
      <c r="Y326" s="79"/>
      <c r="Z326" s="79"/>
      <c r="AA326" s="79"/>
      <c r="AB326" s="79"/>
      <c r="AC326" s="79"/>
      <c r="AD326" s="79"/>
    </row>
    <row r="327" spans="4:30" s="88" customFormat="1">
      <c r="D327" s="79"/>
      <c r="E327" s="79"/>
      <c r="F327" s="79"/>
      <c r="G327" s="79"/>
      <c r="H327" s="79"/>
      <c r="I327" s="79"/>
      <c r="J327" s="79"/>
      <c r="K327" s="79"/>
      <c r="L327" s="79"/>
      <c r="M327" s="79"/>
      <c r="N327" s="79"/>
      <c r="O327" s="79"/>
      <c r="P327" s="79"/>
      <c r="Q327" s="79"/>
      <c r="R327" s="79"/>
      <c r="S327" s="79"/>
      <c r="T327" s="79"/>
      <c r="U327" s="79"/>
      <c r="V327" s="79"/>
      <c r="W327" s="79"/>
      <c r="X327" s="79"/>
      <c r="Y327" s="79"/>
      <c r="Z327" s="79"/>
      <c r="AA327" s="79"/>
      <c r="AB327" s="79"/>
      <c r="AC327" s="79"/>
      <c r="AD327" s="79"/>
    </row>
    <row r="328" spans="4:30" s="88" customFormat="1">
      <c r="D328" s="79"/>
      <c r="E328" s="79"/>
      <c r="F328" s="79"/>
      <c r="G328" s="79"/>
      <c r="H328" s="79"/>
      <c r="I328" s="79"/>
      <c r="J328" s="79"/>
      <c r="K328" s="79"/>
      <c r="L328" s="79"/>
      <c r="M328" s="79"/>
      <c r="N328" s="79"/>
      <c r="O328" s="79"/>
      <c r="P328" s="79"/>
      <c r="Q328" s="79"/>
      <c r="R328" s="79"/>
      <c r="S328" s="79"/>
      <c r="T328" s="79"/>
      <c r="U328" s="79"/>
      <c r="V328" s="79"/>
      <c r="W328" s="79"/>
      <c r="X328" s="79"/>
      <c r="Y328" s="79"/>
      <c r="Z328" s="79"/>
      <c r="AA328" s="79"/>
      <c r="AB328" s="79"/>
      <c r="AC328" s="79"/>
      <c r="AD328" s="79"/>
    </row>
    <row r="329" spans="4:30" s="88" customFormat="1">
      <c r="D329" s="79"/>
      <c r="E329" s="79"/>
      <c r="F329" s="79"/>
      <c r="G329" s="79"/>
      <c r="H329" s="79"/>
      <c r="I329" s="79"/>
      <c r="J329" s="79"/>
      <c r="K329" s="79"/>
      <c r="L329" s="79"/>
      <c r="M329" s="79"/>
      <c r="N329" s="79"/>
      <c r="O329" s="79"/>
      <c r="P329" s="79"/>
      <c r="Q329" s="79"/>
      <c r="R329" s="79"/>
      <c r="S329" s="79"/>
      <c r="T329" s="79"/>
      <c r="U329" s="79"/>
      <c r="V329" s="79"/>
      <c r="W329" s="79"/>
      <c r="X329" s="79"/>
      <c r="Y329" s="79"/>
      <c r="Z329" s="79"/>
      <c r="AA329" s="79"/>
      <c r="AB329" s="79"/>
      <c r="AC329" s="79"/>
      <c r="AD329" s="79"/>
    </row>
    <row r="330" spans="4:30" s="88" customFormat="1">
      <c r="D330" s="79"/>
      <c r="E330" s="79"/>
      <c r="F330" s="79"/>
      <c r="G330" s="79"/>
      <c r="H330" s="79"/>
      <c r="I330" s="79"/>
      <c r="J330" s="79"/>
      <c r="K330" s="79"/>
      <c r="L330" s="79"/>
      <c r="M330" s="79"/>
      <c r="N330" s="79"/>
      <c r="O330" s="79"/>
      <c r="P330" s="79"/>
      <c r="Q330" s="79"/>
      <c r="R330" s="79"/>
      <c r="S330" s="79"/>
      <c r="T330" s="79"/>
      <c r="U330" s="79"/>
      <c r="V330" s="79"/>
      <c r="W330" s="79"/>
      <c r="X330" s="79"/>
      <c r="Y330" s="79"/>
      <c r="Z330" s="79"/>
      <c r="AA330" s="79"/>
      <c r="AB330" s="79"/>
      <c r="AC330" s="79"/>
      <c r="AD330" s="79"/>
    </row>
    <row r="331" spans="4:30" s="88" customFormat="1">
      <c r="D331" s="79"/>
      <c r="E331" s="79"/>
      <c r="F331" s="79"/>
      <c r="G331" s="79"/>
      <c r="H331" s="79"/>
      <c r="I331" s="79"/>
      <c r="J331" s="79"/>
      <c r="K331" s="79"/>
      <c r="L331" s="79"/>
      <c r="M331" s="79"/>
      <c r="N331" s="79"/>
      <c r="O331" s="79"/>
      <c r="P331" s="79"/>
      <c r="Q331" s="79"/>
      <c r="R331" s="79"/>
      <c r="S331" s="79"/>
      <c r="T331" s="79"/>
      <c r="U331" s="79"/>
      <c r="V331" s="79"/>
      <c r="W331" s="79"/>
      <c r="X331" s="79"/>
      <c r="Y331" s="79"/>
      <c r="Z331" s="79"/>
      <c r="AA331" s="79"/>
      <c r="AB331" s="79"/>
      <c r="AC331" s="79"/>
      <c r="AD331" s="79"/>
    </row>
    <row r="332" spans="4:30" s="88" customFormat="1">
      <c r="D332" s="79"/>
      <c r="E332" s="79"/>
      <c r="F332" s="79"/>
      <c r="G332" s="79"/>
      <c r="H332" s="79"/>
      <c r="I332" s="79"/>
      <c r="J332" s="79"/>
      <c r="K332" s="79"/>
      <c r="L332" s="79"/>
      <c r="M332" s="79"/>
      <c r="N332" s="79"/>
      <c r="O332" s="79"/>
      <c r="P332" s="79"/>
      <c r="Q332" s="79"/>
      <c r="R332" s="79"/>
      <c r="S332" s="79"/>
      <c r="T332" s="79"/>
      <c r="U332" s="79"/>
      <c r="V332" s="79"/>
      <c r="W332" s="79"/>
      <c r="X332" s="79"/>
      <c r="Y332" s="79"/>
      <c r="Z332" s="79"/>
      <c r="AA332" s="79"/>
      <c r="AB332" s="79"/>
      <c r="AC332" s="79"/>
      <c r="AD332" s="79"/>
    </row>
    <row r="333" spans="4:30" s="88" customFormat="1">
      <c r="D333" s="79"/>
      <c r="E333" s="79"/>
      <c r="F333" s="79"/>
      <c r="G333" s="79"/>
      <c r="H333" s="79"/>
      <c r="I333" s="79"/>
      <c r="J333" s="79"/>
      <c r="K333" s="79"/>
      <c r="L333" s="79"/>
      <c r="M333" s="79"/>
      <c r="N333" s="79"/>
      <c r="O333" s="79"/>
      <c r="P333" s="79"/>
      <c r="Q333" s="79"/>
      <c r="R333" s="79"/>
      <c r="S333" s="79"/>
      <c r="T333" s="79"/>
      <c r="U333" s="79"/>
      <c r="V333" s="79"/>
      <c r="W333" s="79"/>
      <c r="X333" s="79"/>
      <c r="Y333" s="79"/>
      <c r="Z333" s="79"/>
      <c r="AA333" s="79"/>
      <c r="AB333" s="79"/>
      <c r="AC333" s="79"/>
      <c r="AD333" s="79"/>
    </row>
    <row r="334" spans="4:30" s="88" customFormat="1">
      <c r="D334" s="79"/>
      <c r="E334" s="79"/>
      <c r="F334" s="79"/>
      <c r="G334" s="79"/>
      <c r="H334" s="79"/>
      <c r="I334" s="79"/>
      <c r="J334" s="79"/>
      <c r="K334" s="79"/>
      <c r="L334" s="79"/>
      <c r="M334" s="79"/>
      <c r="N334" s="79"/>
      <c r="O334" s="79"/>
      <c r="P334" s="79"/>
      <c r="Q334" s="79"/>
      <c r="R334" s="79"/>
      <c r="S334" s="79"/>
      <c r="T334" s="79"/>
      <c r="U334" s="79"/>
      <c r="V334" s="79"/>
      <c r="W334" s="79"/>
      <c r="X334" s="79"/>
      <c r="Y334" s="79"/>
      <c r="Z334" s="79"/>
      <c r="AA334" s="79"/>
      <c r="AB334" s="79"/>
      <c r="AC334" s="79"/>
      <c r="AD334" s="79"/>
    </row>
    <row r="335" spans="4:30" s="88" customFormat="1">
      <c r="D335" s="79"/>
      <c r="E335" s="79"/>
      <c r="F335" s="79"/>
      <c r="G335" s="79"/>
      <c r="H335" s="79"/>
      <c r="I335" s="79"/>
      <c r="J335" s="79"/>
      <c r="K335" s="79"/>
      <c r="L335" s="79"/>
      <c r="M335" s="79"/>
      <c r="N335" s="79"/>
      <c r="O335" s="79"/>
      <c r="P335" s="79"/>
      <c r="Q335" s="79"/>
      <c r="R335" s="79"/>
      <c r="S335" s="79"/>
      <c r="T335" s="79"/>
      <c r="U335" s="79"/>
      <c r="V335" s="79"/>
      <c r="W335" s="79"/>
      <c r="X335" s="79"/>
      <c r="Y335" s="79"/>
      <c r="Z335" s="79"/>
      <c r="AA335" s="79"/>
      <c r="AB335" s="79"/>
      <c r="AC335" s="79"/>
      <c r="AD335" s="79"/>
    </row>
    <row r="336" spans="4:30" s="88" customFormat="1">
      <c r="D336" s="79"/>
      <c r="E336" s="79"/>
      <c r="F336" s="79"/>
      <c r="G336" s="79"/>
      <c r="H336" s="79"/>
      <c r="I336" s="79"/>
      <c r="J336" s="79"/>
      <c r="K336" s="79"/>
      <c r="L336" s="79"/>
      <c r="M336" s="79"/>
      <c r="N336" s="79"/>
      <c r="O336" s="79"/>
      <c r="P336" s="79"/>
      <c r="Q336" s="79"/>
      <c r="R336" s="79"/>
      <c r="S336" s="79"/>
      <c r="T336" s="79"/>
      <c r="U336" s="79"/>
      <c r="V336" s="79"/>
      <c r="W336" s="79"/>
      <c r="X336" s="79"/>
      <c r="Y336" s="79"/>
      <c r="Z336" s="79"/>
      <c r="AA336" s="79"/>
      <c r="AB336" s="79"/>
      <c r="AC336" s="79"/>
      <c r="AD336" s="79"/>
    </row>
    <row r="337" spans="4:30" s="88" customFormat="1">
      <c r="D337" s="79"/>
      <c r="E337" s="79"/>
      <c r="F337" s="79"/>
      <c r="G337" s="79"/>
      <c r="H337" s="79"/>
      <c r="I337" s="79"/>
      <c r="J337" s="79"/>
      <c r="K337" s="79"/>
      <c r="L337" s="79"/>
      <c r="M337" s="79"/>
      <c r="N337" s="79"/>
      <c r="O337" s="79"/>
      <c r="P337" s="79"/>
      <c r="Q337" s="79"/>
      <c r="R337" s="79"/>
      <c r="S337" s="79"/>
      <c r="T337" s="79"/>
      <c r="U337" s="79"/>
      <c r="V337" s="79"/>
      <c r="W337" s="79"/>
      <c r="X337" s="79"/>
      <c r="Y337" s="79"/>
      <c r="Z337" s="79"/>
      <c r="AA337" s="79"/>
      <c r="AB337" s="79"/>
      <c r="AC337" s="79"/>
      <c r="AD337" s="79"/>
    </row>
    <row r="338" spans="4:30" s="88" customFormat="1">
      <c r="D338" s="79"/>
      <c r="E338" s="79"/>
      <c r="F338" s="79"/>
      <c r="G338" s="79"/>
      <c r="H338" s="79"/>
      <c r="I338" s="79"/>
      <c r="J338" s="79"/>
      <c r="K338" s="79"/>
      <c r="L338" s="79"/>
      <c r="M338" s="79"/>
      <c r="N338" s="79"/>
      <c r="O338" s="79"/>
      <c r="P338" s="79"/>
      <c r="Q338" s="79"/>
      <c r="R338" s="79"/>
      <c r="S338" s="79"/>
      <c r="T338" s="79"/>
      <c r="U338" s="79"/>
      <c r="V338" s="79"/>
      <c r="W338" s="79"/>
      <c r="X338" s="79"/>
      <c r="Y338" s="79"/>
      <c r="Z338" s="79"/>
      <c r="AA338" s="79"/>
      <c r="AB338" s="79"/>
      <c r="AC338" s="79"/>
      <c r="AD338" s="79"/>
    </row>
    <row r="339" spans="4:30" s="88" customFormat="1">
      <c r="D339" s="79"/>
      <c r="E339" s="79"/>
      <c r="F339" s="79"/>
      <c r="G339" s="79"/>
      <c r="H339" s="79"/>
      <c r="I339" s="79"/>
      <c r="J339" s="79"/>
      <c r="K339" s="79"/>
      <c r="L339" s="79"/>
      <c r="M339" s="79"/>
      <c r="N339" s="79"/>
      <c r="O339" s="79"/>
      <c r="P339" s="79"/>
      <c r="Q339" s="79"/>
      <c r="R339" s="79"/>
      <c r="S339" s="79"/>
      <c r="T339" s="79"/>
      <c r="U339" s="79"/>
      <c r="V339" s="79"/>
      <c r="W339" s="79"/>
      <c r="X339" s="79"/>
      <c r="Y339" s="79"/>
      <c r="Z339" s="79"/>
      <c r="AA339" s="79"/>
      <c r="AB339" s="79"/>
      <c r="AC339" s="79"/>
      <c r="AD339" s="79"/>
    </row>
    <row r="340" spans="4:30" s="88" customFormat="1">
      <c r="D340" s="79"/>
      <c r="E340" s="79"/>
      <c r="F340" s="79"/>
      <c r="G340" s="79"/>
      <c r="H340" s="79"/>
      <c r="I340" s="79"/>
      <c r="J340" s="79"/>
      <c r="K340" s="79"/>
      <c r="L340" s="79"/>
      <c r="M340" s="79"/>
      <c r="N340" s="79"/>
      <c r="O340" s="79"/>
      <c r="P340" s="79"/>
      <c r="Q340" s="79"/>
      <c r="R340" s="79"/>
      <c r="S340" s="79"/>
      <c r="T340" s="79"/>
      <c r="U340" s="79"/>
      <c r="V340" s="79"/>
      <c r="W340" s="79"/>
      <c r="X340" s="79"/>
      <c r="Y340" s="79"/>
      <c r="Z340" s="79"/>
      <c r="AA340" s="79"/>
      <c r="AB340" s="79"/>
      <c r="AC340" s="79"/>
      <c r="AD340" s="79"/>
    </row>
    <row r="341" spans="4:30" s="88" customFormat="1">
      <c r="D341" s="79"/>
      <c r="E341" s="79"/>
      <c r="F341" s="79"/>
      <c r="G341" s="79"/>
      <c r="H341" s="79"/>
      <c r="I341" s="79"/>
      <c r="J341" s="79"/>
      <c r="K341" s="79"/>
      <c r="L341" s="79"/>
      <c r="M341" s="79"/>
      <c r="N341" s="79"/>
      <c r="O341" s="79"/>
      <c r="P341" s="79"/>
      <c r="Q341" s="79"/>
      <c r="R341" s="79"/>
      <c r="S341" s="79"/>
      <c r="T341" s="79"/>
      <c r="U341" s="79"/>
      <c r="V341" s="79"/>
      <c r="W341" s="79"/>
      <c r="X341" s="79"/>
      <c r="Y341" s="79"/>
      <c r="Z341" s="79"/>
      <c r="AA341" s="79"/>
      <c r="AB341" s="79"/>
      <c r="AC341" s="79"/>
      <c r="AD341" s="79"/>
    </row>
    <row r="342" spans="4:30" s="88" customFormat="1">
      <c r="D342" s="79"/>
      <c r="E342" s="79"/>
      <c r="F342" s="79"/>
      <c r="G342" s="79"/>
      <c r="H342" s="79"/>
      <c r="I342" s="79"/>
      <c r="J342" s="79"/>
      <c r="K342" s="79"/>
      <c r="L342" s="79"/>
      <c r="M342" s="79"/>
      <c r="N342" s="79"/>
      <c r="O342" s="79"/>
      <c r="P342" s="79"/>
      <c r="Q342" s="79"/>
      <c r="R342" s="79"/>
      <c r="S342" s="79"/>
      <c r="T342" s="79"/>
      <c r="U342" s="79"/>
      <c r="V342" s="79"/>
      <c r="W342" s="79"/>
      <c r="X342" s="79"/>
      <c r="Y342" s="79"/>
      <c r="Z342" s="79"/>
      <c r="AA342" s="79"/>
      <c r="AB342" s="79"/>
      <c r="AC342" s="79"/>
      <c r="AD342" s="79"/>
    </row>
    <row r="343" spans="4:30" s="88" customFormat="1">
      <c r="D343" s="79"/>
      <c r="E343" s="79"/>
      <c r="F343" s="79"/>
      <c r="G343" s="79"/>
      <c r="H343" s="79"/>
      <c r="I343" s="79"/>
      <c r="J343" s="79"/>
      <c r="K343" s="79"/>
      <c r="L343" s="79"/>
      <c r="M343" s="79"/>
      <c r="N343" s="79"/>
      <c r="O343" s="79"/>
      <c r="P343" s="79"/>
      <c r="Q343" s="79"/>
      <c r="R343" s="79"/>
      <c r="S343" s="79"/>
      <c r="T343" s="79"/>
      <c r="U343" s="79"/>
      <c r="V343" s="79"/>
      <c r="W343" s="79"/>
      <c r="X343" s="79"/>
      <c r="Y343" s="79"/>
      <c r="Z343" s="79"/>
      <c r="AA343" s="79"/>
      <c r="AB343" s="79"/>
      <c r="AC343" s="79"/>
      <c r="AD343" s="79"/>
    </row>
    <row r="344" spans="4:30" s="88" customFormat="1">
      <c r="D344" s="79"/>
      <c r="E344" s="79"/>
      <c r="F344" s="79"/>
      <c r="G344" s="79"/>
      <c r="H344" s="79"/>
      <c r="I344" s="79"/>
      <c r="J344" s="79"/>
      <c r="K344" s="79"/>
      <c r="L344" s="79"/>
      <c r="M344" s="79"/>
      <c r="N344" s="79"/>
      <c r="O344" s="79"/>
      <c r="P344" s="79"/>
      <c r="Q344" s="79"/>
      <c r="R344" s="79"/>
      <c r="S344" s="79"/>
      <c r="T344" s="79"/>
      <c r="U344" s="79"/>
      <c r="V344" s="79"/>
      <c r="W344" s="79"/>
      <c r="X344" s="79"/>
      <c r="Y344" s="79"/>
      <c r="Z344" s="79"/>
      <c r="AA344" s="79"/>
      <c r="AB344" s="79"/>
      <c r="AC344" s="79"/>
      <c r="AD344" s="79"/>
    </row>
    <row r="345" spans="4:30" s="88" customFormat="1">
      <c r="D345" s="79"/>
      <c r="E345" s="79"/>
      <c r="F345" s="79"/>
      <c r="G345" s="79"/>
      <c r="H345" s="79"/>
      <c r="I345" s="79"/>
      <c r="J345" s="79"/>
      <c r="K345" s="79"/>
      <c r="L345" s="79"/>
      <c r="M345" s="79"/>
      <c r="N345" s="79"/>
      <c r="O345" s="79"/>
      <c r="P345" s="79"/>
      <c r="Q345" s="79"/>
      <c r="R345" s="79"/>
      <c r="S345" s="79"/>
      <c r="T345" s="79"/>
      <c r="U345" s="79"/>
      <c r="V345" s="79"/>
      <c r="W345" s="79"/>
      <c r="X345" s="79"/>
      <c r="Y345" s="79"/>
      <c r="Z345" s="79"/>
      <c r="AA345" s="79"/>
      <c r="AB345" s="79"/>
      <c r="AC345" s="79"/>
      <c r="AD345" s="79"/>
    </row>
    <row r="346" spans="4:30" s="88" customFormat="1">
      <c r="D346" s="79"/>
      <c r="E346" s="79"/>
      <c r="F346" s="79"/>
      <c r="G346" s="79"/>
      <c r="H346" s="79"/>
      <c r="I346" s="79"/>
      <c r="J346" s="79"/>
      <c r="K346" s="79"/>
      <c r="L346" s="79"/>
      <c r="M346" s="79"/>
      <c r="N346" s="79"/>
      <c r="O346" s="79"/>
      <c r="P346" s="79"/>
      <c r="Q346" s="79"/>
      <c r="R346" s="79"/>
      <c r="S346" s="79"/>
      <c r="T346" s="79"/>
      <c r="U346" s="79"/>
      <c r="V346" s="79"/>
      <c r="W346" s="79"/>
      <c r="X346" s="79"/>
      <c r="Y346" s="79"/>
      <c r="Z346" s="79"/>
      <c r="AA346" s="79"/>
      <c r="AB346" s="79"/>
      <c r="AC346" s="79"/>
      <c r="AD346" s="79"/>
    </row>
    <row r="347" spans="4:30" s="88" customFormat="1">
      <c r="D347" s="79"/>
      <c r="E347" s="79"/>
      <c r="F347" s="79"/>
      <c r="G347" s="79"/>
      <c r="H347" s="79"/>
      <c r="I347" s="79"/>
      <c r="J347" s="79"/>
      <c r="K347" s="79"/>
      <c r="L347" s="79"/>
      <c r="M347" s="79"/>
      <c r="N347" s="79"/>
      <c r="O347" s="79"/>
      <c r="P347" s="79"/>
      <c r="Q347" s="79"/>
      <c r="R347" s="79"/>
      <c r="S347" s="79"/>
      <c r="T347" s="79"/>
      <c r="U347" s="79"/>
      <c r="V347" s="79"/>
      <c r="W347" s="79"/>
      <c r="X347" s="79"/>
      <c r="Y347" s="79"/>
      <c r="Z347" s="79"/>
      <c r="AA347" s="79"/>
      <c r="AB347" s="79"/>
      <c r="AC347" s="79"/>
      <c r="AD347" s="79"/>
    </row>
    <row r="348" spans="4:30" s="88" customFormat="1">
      <c r="D348" s="79"/>
      <c r="E348" s="79"/>
      <c r="F348" s="79"/>
      <c r="G348" s="79"/>
      <c r="H348" s="79"/>
      <c r="I348" s="79"/>
      <c r="J348" s="79"/>
      <c r="K348" s="79"/>
      <c r="L348" s="79"/>
      <c r="M348" s="79"/>
      <c r="N348" s="79"/>
      <c r="O348" s="79"/>
      <c r="P348" s="79"/>
      <c r="Q348" s="79"/>
      <c r="R348" s="79"/>
      <c r="S348" s="79"/>
      <c r="T348" s="79"/>
      <c r="U348" s="79"/>
      <c r="V348" s="79"/>
      <c r="W348" s="79"/>
      <c r="X348" s="79"/>
      <c r="Y348" s="79"/>
      <c r="Z348" s="79"/>
      <c r="AA348" s="79"/>
      <c r="AB348" s="79"/>
      <c r="AC348" s="79"/>
      <c r="AD348" s="79"/>
    </row>
    <row r="349" spans="4:30" s="88" customFormat="1">
      <c r="D349" s="79"/>
      <c r="E349" s="79"/>
      <c r="F349" s="79"/>
      <c r="G349" s="79"/>
      <c r="H349" s="79"/>
      <c r="I349" s="79"/>
      <c r="J349" s="79"/>
      <c r="K349" s="79"/>
      <c r="L349" s="79"/>
      <c r="M349" s="79"/>
      <c r="N349" s="79"/>
      <c r="O349" s="79"/>
      <c r="P349" s="79"/>
      <c r="Q349" s="79"/>
      <c r="R349" s="79"/>
      <c r="S349" s="79"/>
      <c r="T349" s="79"/>
      <c r="U349" s="79"/>
      <c r="V349" s="79"/>
      <c r="W349" s="79"/>
      <c r="X349" s="79"/>
      <c r="Y349" s="79"/>
      <c r="Z349" s="79"/>
      <c r="AA349" s="79"/>
      <c r="AB349" s="79"/>
      <c r="AC349" s="79"/>
      <c r="AD349" s="79"/>
    </row>
    <row r="350" spans="4:30" s="88" customFormat="1">
      <c r="D350" s="79"/>
      <c r="E350" s="79"/>
      <c r="F350" s="79"/>
      <c r="G350" s="79"/>
      <c r="H350" s="79"/>
      <c r="I350" s="79"/>
      <c r="J350" s="79"/>
      <c r="K350" s="79"/>
      <c r="L350" s="79"/>
      <c r="M350" s="79"/>
      <c r="N350" s="79"/>
      <c r="O350" s="79"/>
      <c r="P350" s="79"/>
      <c r="Q350" s="79"/>
      <c r="R350" s="79"/>
      <c r="S350" s="79"/>
      <c r="T350" s="79"/>
      <c r="U350" s="79"/>
      <c r="V350" s="79"/>
      <c r="W350" s="79"/>
      <c r="X350" s="79"/>
      <c r="Y350" s="79"/>
      <c r="Z350" s="79"/>
      <c r="AA350" s="79"/>
      <c r="AB350" s="79"/>
      <c r="AC350" s="79"/>
      <c r="AD350" s="79"/>
    </row>
    <row r="351" spans="4:30" s="88" customFormat="1">
      <c r="D351" s="79"/>
      <c r="E351" s="79"/>
      <c r="F351" s="79"/>
      <c r="G351" s="79"/>
      <c r="H351" s="79"/>
      <c r="I351" s="79"/>
      <c r="J351" s="79"/>
      <c r="K351" s="79"/>
      <c r="L351" s="79"/>
      <c r="M351" s="79"/>
      <c r="N351" s="79"/>
      <c r="O351" s="79"/>
      <c r="P351" s="79"/>
      <c r="Q351" s="79"/>
      <c r="R351" s="79"/>
      <c r="S351" s="79"/>
      <c r="T351" s="79"/>
      <c r="U351" s="79"/>
      <c r="V351" s="79"/>
      <c r="W351" s="79"/>
      <c r="X351" s="79"/>
      <c r="Y351" s="79"/>
      <c r="Z351" s="79"/>
      <c r="AA351" s="79"/>
      <c r="AB351" s="79"/>
      <c r="AC351" s="79"/>
      <c r="AD351" s="79"/>
    </row>
    <row r="352" spans="4:30" s="88" customFormat="1">
      <c r="D352" s="79"/>
      <c r="E352" s="79"/>
      <c r="F352" s="79"/>
      <c r="G352" s="79"/>
      <c r="H352" s="79"/>
      <c r="I352" s="79"/>
      <c r="J352" s="79"/>
      <c r="K352" s="79"/>
      <c r="L352" s="79"/>
      <c r="M352" s="79"/>
      <c r="N352" s="79"/>
      <c r="O352" s="79"/>
      <c r="P352" s="79"/>
      <c r="Q352" s="79"/>
      <c r="R352" s="79"/>
      <c r="S352" s="79"/>
      <c r="T352" s="79"/>
      <c r="U352" s="79"/>
      <c r="V352" s="79"/>
      <c r="W352" s="79"/>
      <c r="X352" s="79"/>
      <c r="Y352" s="79"/>
      <c r="Z352" s="79"/>
      <c r="AA352" s="79"/>
      <c r="AB352" s="79"/>
      <c r="AC352" s="79"/>
      <c r="AD352" s="79"/>
    </row>
    <row r="353" spans="4:30" s="88" customFormat="1">
      <c r="D353" s="79"/>
      <c r="E353" s="79"/>
      <c r="F353" s="79"/>
      <c r="G353" s="79"/>
      <c r="H353" s="79"/>
      <c r="I353" s="79"/>
      <c r="J353" s="79"/>
      <c r="K353" s="79"/>
      <c r="L353" s="79"/>
      <c r="M353" s="79"/>
      <c r="N353" s="79"/>
      <c r="O353" s="79"/>
      <c r="P353" s="79"/>
      <c r="Q353" s="79"/>
      <c r="R353" s="79"/>
      <c r="S353" s="79"/>
      <c r="T353" s="79"/>
      <c r="U353" s="79"/>
      <c r="V353" s="79"/>
      <c r="W353" s="79"/>
      <c r="X353" s="79"/>
      <c r="Y353" s="79"/>
      <c r="Z353" s="79"/>
      <c r="AA353" s="79"/>
      <c r="AB353" s="79"/>
      <c r="AC353" s="79"/>
      <c r="AD353" s="79"/>
    </row>
    <row r="354" spans="4:30" s="88" customFormat="1">
      <c r="D354" s="79"/>
      <c r="E354" s="79"/>
      <c r="F354" s="79"/>
      <c r="G354" s="79"/>
      <c r="H354" s="79"/>
      <c r="I354" s="79"/>
      <c r="J354" s="79"/>
      <c r="K354" s="79"/>
      <c r="L354" s="79"/>
      <c r="M354" s="79"/>
      <c r="N354" s="79"/>
      <c r="O354" s="79"/>
      <c r="P354" s="79"/>
      <c r="Q354" s="79"/>
      <c r="R354" s="79"/>
      <c r="S354" s="79"/>
      <c r="T354" s="79"/>
      <c r="U354" s="79"/>
      <c r="V354" s="79"/>
      <c r="W354" s="79"/>
      <c r="X354" s="79"/>
      <c r="Y354" s="79"/>
      <c r="Z354" s="79"/>
      <c r="AA354" s="79"/>
      <c r="AB354" s="79"/>
      <c r="AC354" s="79"/>
      <c r="AD354" s="79"/>
    </row>
    <row r="355" spans="4:30" s="88" customFormat="1">
      <c r="D355" s="79"/>
      <c r="E355" s="79"/>
      <c r="F355" s="79"/>
      <c r="G355" s="79"/>
      <c r="H355" s="79"/>
      <c r="I355" s="79"/>
      <c r="J355" s="79"/>
      <c r="K355" s="79"/>
      <c r="L355" s="79"/>
      <c r="M355" s="79"/>
      <c r="N355" s="79"/>
      <c r="O355" s="79"/>
      <c r="P355" s="79"/>
      <c r="Q355" s="79"/>
      <c r="R355" s="79"/>
      <c r="S355" s="79"/>
      <c r="T355" s="79"/>
      <c r="U355" s="79"/>
      <c r="V355" s="79"/>
      <c r="W355" s="79"/>
      <c r="X355" s="79"/>
      <c r="Y355" s="79"/>
      <c r="Z355" s="79"/>
      <c r="AA355" s="79"/>
      <c r="AB355" s="79"/>
      <c r="AC355" s="79"/>
      <c r="AD355" s="79"/>
    </row>
    <row r="356" spans="4:30" s="88" customFormat="1">
      <c r="D356" s="79"/>
      <c r="E356" s="79"/>
      <c r="F356" s="79"/>
      <c r="G356" s="79"/>
      <c r="H356" s="79"/>
      <c r="I356" s="79"/>
      <c r="J356" s="79"/>
      <c r="K356" s="79"/>
      <c r="L356" s="79"/>
      <c r="M356" s="79"/>
      <c r="N356" s="79"/>
      <c r="O356" s="79"/>
      <c r="P356" s="79"/>
      <c r="Q356" s="79"/>
      <c r="R356" s="79"/>
      <c r="S356" s="79"/>
      <c r="T356" s="79"/>
      <c r="U356" s="79"/>
      <c r="V356" s="79"/>
      <c r="W356" s="79"/>
      <c r="X356" s="79"/>
      <c r="Y356" s="79"/>
      <c r="Z356" s="79"/>
      <c r="AA356" s="79"/>
      <c r="AB356" s="79"/>
      <c r="AC356" s="79"/>
      <c r="AD356" s="79"/>
    </row>
    <row r="357" spans="4:30" s="88" customFormat="1">
      <c r="D357" s="79"/>
      <c r="E357" s="79"/>
      <c r="F357" s="79"/>
      <c r="G357" s="79"/>
      <c r="H357" s="79"/>
      <c r="I357" s="79"/>
      <c r="J357" s="79"/>
      <c r="K357" s="79"/>
      <c r="L357" s="79"/>
      <c r="M357" s="79"/>
      <c r="N357" s="79"/>
      <c r="O357" s="79"/>
      <c r="P357" s="79"/>
      <c r="Q357" s="79"/>
      <c r="R357" s="79"/>
      <c r="S357" s="79"/>
      <c r="T357" s="79"/>
      <c r="U357" s="79"/>
      <c r="V357" s="79"/>
      <c r="W357" s="79"/>
      <c r="X357" s="79"/>
      <c r="Y357" s="79"/>
      <c r="Z357" s="79"/>
      <c r="AA357" s="79"/>
      <c r="AB357" s="79"/>
      <c r="AC357" s="79"/>
      <c r="AD357" s="79"/>
    </row>
    <row r="358" spans="4:30" s="88" customFormat="1">
      <c r="D358" s="79"/>
      <c r="E358" s="79"/>
      <c r="F358" s="79"/>
      <c r="G358" s="79"/>
      <c r="H358" s="79"/>
      <c r="I358" s="79"/>
      <c r="J358" s="79"/>
      <c r="K358" s="79"/>
      <c r="L358" s="79"/>
      <c r="M358" s="79"/>
      <c r="N358" s="79"/>
      <c r="O358" s="79"/>
      <c r="P358" s="79"/>
      <c r="Q358" s="79"/>
      <c r="R358" s="79"/>
      <c r="S358" s="79"/>
      <c r="T358" s="79"/>
      <c r="U358" s="79"/>
      <c r="V358" s="79"/>
      <c r="W358" s="79"/>
      <c r="X358" s="79"/>
      <c r="Y358" s="79"/>
      <c r="Z358" s="79"/>
      <c r="AA358" s="79"/>
      <c r="AB358" s="79"/>
      <c r="AC358" s="79"/>
      <c r="AD358" s="79"/>
    </row>
    <row r="359" spans="4:30" s="88" customFormat="1">
      <c r="D359" s="79"/>
      <c r="E359" s="79"/>
      <c r="F359" s="79"/>
      <c r="G359" s="79"/>
      <c r="H359" s="79"/>
      <c r="I359" s="79"/>
      <c r="J359" s="79"/>
      <c r="K359" s="79"/>
      <c r="L359" s="79"/>
      <c r="M359" s="79"/>
      <c r="N359" s="79"/>
      <c r="O359" s="79"/>
      <c r="P359" s="79"/>
      <c r="Q359" s="79"/>
      <c r="R359" s="79"/>
      <c r="S359" s="79"/>
      <c r="T359" s="79"/>
      <c r="U359" s="79"/>
      <c r="V359" s="79"/>
      <c r="W359" s="79"/>
      <c r="X359" s="79"/>
      <c r="Y359" s="79"/>
      <c r="Z359" s="79"/>
      <c r="AA359" s="79"/>
      <c r="AB359" s="79"/>
      <c r="AC359" s="79"/>
      <c r="AD359" s="79"/>
    </row>
    <row r="360" spans="4:30" s="88" customFormat="1">
      <c r="D360" s="79"/>
      <c r="E360" s="79"/>
      <c r="F360" s="79"/>
      <c r="G360" s="79"/>
      <c r="H360" s="79"/>
      <c r="I360" s="79"/>
      <c r="J360" s="79"/>
      <c r="K360" s="79"/>
      <c r="L360" s="79"/>
      <c r="M360" s="79"/>
      <c r="N360" s="79"/>
      <c r="O360" s="79"/>
      <c r="P360" s="79"/>
      <c r="Q360" s="79"/>
      <c r="R360" s="79"/>
      <c r="S360" s="79"/>
      <c r="T360" s="79"/>
      <c r="U360" s="79"/>
      <c r="V360" s="79"/>
      <c r="W360" s="79"/>
      <c r="X360" s="79"/>
      <c r="Y360" s="79"/>
      <c r="Z360" s="79"/>
      <c r="AA360" s="79"/>
      <c r="AB360" s="79"/>
      <c r="AC360" s="79"/>
      <c r="AD360" s="79"/>
    </row>
    <row r="361" spans="4:30" s="88" customFormat="1">
      <c r="D361" s="79"/>
      <c r="E361" s="79"/>
      <c r="F361" s="79"/>
      <c r="G361" s="79"/>
      <c r="H361" s="79"/>
      <c r="I361" s="79"/>
      <c r="J361" s="79"/>
      <c r="K361" s="79"/>
      <c r="L361" s="79"/>
      <c r="M361" s="79"/>
      <c r="N361" s="79"/>
      <c r="O361" s="79"/>
      <c r="P361" s="79"/>
      <c r="Q361" s="79"/>
      <c r="R361" s="79"/>
      <c r="S361" s="79"/>
      <c r="T361" s="79"/>
      <c r="U361" s="79"/>
      <c r="V361" s="79"/>
      <c r="W361" s="79"/>
      <c r="X361" s="79"/>
      <c r="Y361" s="79"/>
      <c r="Z361" s="79"/>
      <c r="AA361" s="79"/>
      <c r="AB361" s="79"/>
      <c r="AC361" s="79"/>
      <c r="AD361" s="79"/>
    </row>
    <row r="362" spans="4:30" s="88" customFormat="1">
      <c r="D362" s="79"/>
      <c r="E362" s="79"/>
      <c r="F362" s="79"/>
      <c r="G362" s="79"/>
      <c r="H362" s="79"/>
      <c r="I362" s="79"/>
      <c r="J362" s="79"/>
      <c r="K362" s="79"/>
      <c r="L362" s="79"/>
      <c r="M362" s="79"/>
      <c r="N362" s="79"/>
      <c r="O362" s="79"/>
      <c r="P362" s="79"/>
      <c r="Q362" s="79"/>
      <c r="R362" s="79"/>
      <c r="S362" s="79"/>
      <c r="T362" s="79"/>
      <c r="U362" s="79"/>
      <c r="V362" s="79"/>
      <c r="W362" s="79"/>
      <c r="X362" s="79"/>
      <c r="Y362" s="79"/>
      <c r="Z362" s="79"/>
      <c r="AA362" s="79"/>
      <c r="AB362" s="79"/>
      <c r="AC362" s="79"/>
      <c r="AD362" s="79"/>
    </row>
    <row r="363" spans="4:30" s="88" customFormat="1">
      <c r="D363" s="79"/>
      <c r="E363" s="79"/>
      <c r="F363" s="79"/>
      <c r="G363" s="79"/>
      <c r="H363" s="79"/>
      <c r="I363" s="79"/>
      <c r="J363" s="79"/>
      <c r="K363" s="79"/>
      <c r="L363" s="79"/>
      <c r="M363" s="79"/>
      <c r="N363" s="79"/>
      <c r="O363" s="79"/>
      <c r="P363" s="79"/>
      <c r="Q363" s="79"/>
      <c r="R363" s="79"/>
      <c r="S363" s="79"/>
      <c r="T363" s="79"/>
      <c r="U363" s="79"/>
      <c r="V363" s="79"/>
      <c r="W363" s="79"/>
      <c r="X363" s="79"/>
      <c r="Y363" s="79"/>
      <c r="Z363" s="79"/>
      <c r="AA363" s="79"/>
      <c r="AB363" s="79"/>
      <c r="AC363" s="79"/>
      <c r="AD363" s="79"/>
    </row>
    <row r="364" spans="4:30" s="88" customFormat="1">
      <c r="D364" s="79"/>
      <c r="E364" s="79"/>
      <c r="F364" s="79"/>
      <c r="G364" s="79"/>
      <c r="H364" s="79"/>
      <c r="I364" s="79"/>
      <c r="J364" s="79"/>
      <c r="K364" s="79"/>
      <c r="L364" s="79"/>
      <c r="M364" s="79"/>
      <c r="N364" s="79"/>
      <c r="O364" s="79"/>
      <c r="P364" s="79"/>
      <c r="Q364" s="79"/>
      <c r="R364" s="79"/>
      <c r="S364" s="79"/>
      <c r="T364" s="79"/>
      <c r="U364" s="79"/>
      <c r="V364" s="79"/>
      <c r="W364" s="79"/>
      <c r="X364" s="79"/>
      <c r="Y364" s="79"/>
      <c r="Z364" s="79"/>
      <c r="AA364" s="79"/>
      <c r="AB364" s="79"/>
      <c r="AC364" s="79"/>
      <c r="AD364" s="79"/>
    </row>
    <row r="365" spans="4:30" s="88" customFormat="1">
      <c r="D365" s="79"/>
      <c r="E365" s="79"/>
      <c r="F365" s="79"/>
      <c r="G365" s="79"/>
      <c r="H365" s="79"/>
      <c r="I365" s="79"/>
      <c r="J365" s="79"/>
      <c r="K365" s="79"/>
      <c r="L365" s="79"/>
      <c r="M365" s="79"/>
      <c r="N365" s="79"/>
      <c r="O365" s="79"/>
      <c r="P365" s="79"/>
      <c r="Q365" s="79"/>
      <c r="R365" s="79"/>
      <c r="S365" s="79"/>
      <c r="T365" s="79"/>
      <c r="U365" s="79"/>
      <c r="V365" s="79"/>
      <c r="W365" s="79"/>
      <c r="X365" s="79"/>
      <c r="Y365" s="79"/>
      <c r="Z365" s="79"/>
      <c r="AA365" s="79"/>
      <c r="AB365" s="79"/>
      <c r="AC365" s="79"/>
      <c r="AD365" s="79"/>
    </row>
    <row r="366" spans="4:30" s="88" customFormat="1">
      <c r="D366" s="79"/>
      <c r="E366" s="79"/>
      <c r="F366" s="79"/>
      <c r="G366" s="79"/>
      <c r="H366" s="79"/>
      <c r="I366" s="79"/>
      <c r="J366" s="79"/>
      <c r="K366" s="79"/>
      <c r="L366" s="79"/>
      <c r="M366" s="79"/>
      <c r="N366" s="79"/>
      <c r="O366" s="79"/>
      <c r="P366" s="79"/>
      <c r="Q366" s="79"/>
      <c r="R366" s="79"/>
      <c r="S366" s="79"/>
      <c r="T366" s="79"/>
      <c r="U366" s="79"/>
      <c r="V366" s="79"/>
      <c r="W366" s="79"/>
      <c r="X366" s="79"/>
      <c r="Y366" s="79"/>
      <c r="Z366" s="79"/>
      <c r="AA366" s="79"/>
      <c r="AB366" s="79"/>
      <c r="AC366" s="79"/>
      <c r="AD366" s="79"/>
    </row>
    <row r="367" spans="4:30" s="88" customFormat="1">
      <c r="D367" s="79"/>
      <c r="E367" s="79"/>
      <c r="F367" s="79"/>
      <c r="G367" s="79"/>
      <c r="H367" s="79"/>
      <c r="I367" s="79"/>
      <c r="J367" s="79"/>
      <c r="K367" s="79"/>
      <c r="L367" s="79"/>
      <c r="M367" s="79"/>
      <c r="N367" s="79"/>
      <c r="O367" s="79"/>
      <c r="P367" s="79"/>
      <c r="Q367" s="79"/>
      <c r="R367" s="79"/>
      <c r="S367" s="79"/>
      <c r="T367" s="79"/>
      <c r="U367" s="79"/>
      <c r="V367" s="79"/>
      <c r="W367" s="79"/>
      <c r="X367" s="79"/>
      <c r="Y367" s="79"/>
      <c r="Z367" s="79"/>
      <c r="AA367" s="79"/>
      <c r="AB367" s="79"/>
      <c r="AC367" s="79"/>
      <c r="AD367" s="79"/>
    </row>
    <row r="368" spans="4:30" s="88" customFormat="1">
      <c r="D368" s="79"/>
      <c r="E368" s="79"/>
      <c r="F368" s="79"/>
      <c r="G368" s="79"/>
      <c r="H368" s="79"/>
      <c r="I368" s="79"/>
      <c r="J368" s="79"/>
      <c r="K368" s="79"/>
      <c r="L368" s="79"/>
      <c r="M368" s="79"/>
      <c r="N368" s="79"/>
      <c r="O368" s="79"/>
      <c r="P368" s="79"/>
      <c r="Q368" s="79"/>
      <c r="R368" s="79"/>
      <c r="S368" s="79"/>
      <c r="T368" s="79"/>
      <c r="U368" s="79"/>
      <c r="V368" s="79"/>
      <c r="W368" s="79"/>
      <c r="X368" s="79"/>
      <c r="Y368" s="79"/>
      <c r="Z368" s="79"/>
      <c r="AA368" s="79"/>
      <c r="AB368" s="79"/>
      <c r="AC368" s="79"/>
      <c r="AD368" s="79"/>
    </row>
    <row r="369" spans="4:30" s="88" customFormat="1">
      <c r="D369" s="79"/>
      <c r="E369" s="79"/>
      <c r="F369" s="79"/>
      <c r="G369" s="79"/>
      <c r="H369" s="79"/>
      <c r="I369" s="79"/>
      <c r="J369" s="79"/>
      <c r="K369" s="79"/>
      <c r="L369" s="79"/>
      <c r="M369" s="79"/>
      <c r="N369" s="79"/>
      <c r="O369" s="79"/>
      <c r="P369" s="79"/>
      <c r="Q369" s="79"/>
      <c r="R369" s="79"/>
      <c r="S369" s="79"/>
      <c r="T369" s="79"/>
      <c r="U369" s="79"/>
      <c r="V369" s="79"/>
      <c r="W369" s="79"/>
      <c r="X369" s="79"/>
      <c r="Y369" s="79"/>
      <c r="Z369" s="79"/>
      <c r="AA369" s="79"/>
      <c r="AB369" s="79"/>
      <c r="AC369" s="79"/>
      <c r="AD369" s="79"/>
    </row>
    <row r="370" spans="4:30" s="88" customFormat="1">
      <c r="D370" s="79"/>
      <c r="E370" s="79"/>
      <c r="F370" s="79"/>
      <c r="G370" s="79"/>
      <c r="H370" s="79"/>
      <c r="I370" s="79"/>
      <c r="J370" s="79"/>
      <c r="K370" s="79"/>
      <c r="L370" s="79"/>
      <c r="M370" s="79"/>
      <c r="N370" s="79"/>
      <c r="O370" s="79"/>
      <c r="P370" s="79"/>
      <c r="Q370" s="79"/>
      <c r="R370" s="79"/>
      <c r="S370" s="79"/>
      <c r="T370" s="79"/>
      <c r="U370" s="79"/>
      <c r="V370" s="79"/>
      <c r="W370" s="79"/>
      <c r="X370" s="79"/>
      <c r="Y370" s="79"/>
      <c r="Z370" s="79"/>
      <c r="AA370" s="79"/>
      <c r="AB370" s="79"/>
      <c r="AC370" s="79"/>
      <c r="AD370" s="79"/>
    </row>
    <row r="371" spans="4:30" s="88" customFormat="1">
      <c r="D371" s="79"/>
      <c r="E371" s="79"/>
      <c r="F371" s="79"/>
      <c r="G371" s="79"/>
      <c r="H371" s="79"/>
      <c r="I371" s="79"/>
      <c r="J371" s="79"/>
      <c r="K371" s="79"/>
      <c r="L371" s="79"/>
      <c r="M371" s="79"/>
      <c r="N371" s="79"/>
      <c r="O371" s="79"/>
      <c r="P371" s="79"/>
      <c r="Q371" s="79"/>
      <c r="R371" s="79"/>
      <c r="S371" s="79"/>
      <c r="T371" s="79"/>
      <c r="U371" s="79"/>
      <c r="V371" s="79"/>
      <c r="W371" s="79"/>
      <c r="X371" s="79"/>
      <c r="Y371" s="79"/>
      <c r="Z371" s="79"/>
      <c r="AA371" s="79"/>
      <c r="AB371" s="79"/>
      <c r="AC371" s="79"/>
      <c r="AD371" s="79"/>
    </row>
    <row r="372" spans="4:30" s="88" customFormat="1">
      <c r="D372" s="79"/>
      <c r="E372" s="79"/>
      <c r="F372" s="79"/>
      <c r="G372" s="79"/>
      <c r="H372" s="79"/>
      <c r="I372" s="79"/>
      <c r="J372" s="79"/>
      <c r="K372" s="79"/>
      <c r="L372" s="79"/>
      <c r="M372" s="79"/>
      <c r="N372" s="79"/>
      <c r="O372" s="79"/>
      <c r="P372" s="79"/>
      <c r="Q372" s="79"/>
      <c r="R372" s="79"/>
      <c r="S372" s="79"/>
      <c r="T372" s="79"/>
      <c r="U372" s="79"/>
      <c r="V372" s="79"/>
      <c r="W372" s="79"/>
      <c r="X372" s="79"/>
      <c r="Y372" s="79"/>
      <c r="Z372" s="79"/>
      <c r="AA372" s="79"/>
      <c r="AB372" s="79"/>
      <c r="AC372" s="79"/>
      <c r="AD372" s="79"/>
    </row>
    <row r="373" spans="4:30" s="88" customFormat="1">
      <c r="D373" s="79"/>
      <c r="E373" s="79"/>
      <c r="F373" s="79"/>
      <c r="G373" s="79"/>
      <c r="H373" s="79"/>
      <c r="I373" s="79"/>
      <c r="J373" s="79"/>
      <c r="K373" s="79"/>
      <c r="L373" s="79"/>
      <c r="M373" s="79"/>
      <c r="N373" s="79"/>
      <c r="O373" s="79"/>
      <c r="P373" s="79"/>
      <c r="Q373" s="79"/>
      <c r="R373" s="79"/>
      <c r="S373" s="79"/>
      <c r="T373" s="79"/>
      <c r="U373" s="79"/>
      <c r="V373" s="79"/>
      <c r="W373" s="79"/>
      <c r="X373" s="79"/>
      <c r="Y373" s="79"/>
      <c r="Z373" s="79"/>
      <c r="AA373" s="79"/>
      <c r="AB373" s="79"/>
      <c r="AC373" s="79"/>
      <c r="AD373" s="79"/>
    </row>
    <row r="374" spans="4:30" s="88" customFormat="1">
      <c r="D374" s="79"/>
      <c r="E374" s="79"/>
      <c r="F374" s="79"/>
      <c r="G374" s="79"/>
      <c r="H374" s="79"/>
      <c r="I374" s="79"/>
      <c r="J374" s="79"/>
      <c r="K374" s="79"/>
      <c r="L374" s="79"/>
      <c r="M374" s="79"/>
      <c r="N374" s="79"/>
      <c r="O374" s="79"/>
      <c r="P374" s="79"/>
      <c r="Q374" s="79"/>
      <c r="R374" s="79"/>
      <c r="S374" s="79"/>
      <c r="T374" s="79"/>
      <c r="U374" s="79"/>
      <c r="V374" s="79"/>
      <c r="W374" s="79"/>
      <c r="X374" s="79"/>
      <c r="Y374" s="79"/>
      <c r="Z374" s="79"/>
      <c r="AA374" s="79"/>
      <c r="AB374" s="79"/>
      <c r="AC374" s="79"/>
      <c r="AD374" s="79"/>
    </row>
    <row r="375" spans="4:30" s="88" customFormat="1">
      <c r="D375" s="79"/>
      <c r="E375" s="79"/>
      <c r="F375" s="79"/>
      <c r="G375" s="79"/>
      <c r="H375" s="79"/>
      <c r="I375" s="79"/>
      <c r="J375" s="79"/>
      <c r="K375" s="79"/>
      <c r="L375" s="79"/>
      <c r="M375" s="79"/>
      <c r="N375" s="79"/>
      <c r="O375" s="79"/>
      <c r="P375" s="79"/>
      <c r="Q375" s="79"/>
      <c r="R375" s="79"/>
      <c r="S375" s="79"/>
      <c r="T375" s="79"/>
      <c r="U375" s="79"/>
      <c r="V375" s="79"/>
      <c r="W375" s="79"/>
      <c r="X375" s="79"/>
      <c r="Y375" s="79"/>
      <c r="Z375" s="79"/>
      <c r="AA375" s="79"/>
      <c r="AB375" s="79"/>
      <c r="AC375" s="79"/>
      <c r="AD375" s="79"/>
    </row>
    <row r="376" spans="4:30" s="88" customFormat="1">
      <c r="D376" s="79"/>
      <c r="E376" s="79"/>
      <c r="F376" s="79"/>
      <c r="G376" s="79"/>
      <c r="H376" s="79"/>
      <c r="I376" s="79"/>
      <c r="J376" s="79"/>
      <c r="K376" s="79"/>
      <c r="L376" s="79"/>
      <c r="M376" s="79"/>
      <c r="N376" s="79"/>
      <c r="O376" s="79"/>
      <c r="P376" s="79"/>
      <c r="Q376" s="79"/>
      <c r="R376" s="79"/>
      <c r="S376" s="79"/>
      <c r="T376" s="79"/>
      <c r="U376" s="79"/>
      <c r="V376" s="79"/>
      <c r="W376" s="79"/>
      <c r="X376" s="79"/>
      <c r="Y376" s="79"/>
      <c r="Z376" s="79"/>
      <c r="AA376" s="79"/>
      <c r="AB376" s="79"/>
      <c r="AC376" s="79"/>
      <c r="AD376" s="79"/>
    </row>
    <row r="377" spans="4:30" s="88" customFormat="1">
      <c r="D377" s="79"/>
      <c r="E377" s="79"/>
      <c r="F377" s="79"/>
      <c r="G377" s="79"/>
      <c r="H377" s="79"/>
      <c r="I377" s="79"/>
      <c r="J377" s="79"/>
      <c r="K377" s="79"/>
      <c r="L377" s="79"/>
      <c r="M377" s="79"/>
      <c r="N377" s="79"/>
      <c r="O377" s="79"/>
      <c r="P377" s="79"/>
      <c r="Q377" s="79"/>
      <c r="R377" s="79"/>
      <c r="S377" s="79"/>
      <c r="T377" s="79"/>
      <c r="U377" s="79"/>
      <c r="V377" s="79"/>
      <c r="W377" s="79"/>
      <c r="X377" s="79"/>
      <c r="Y377" s="79"/>
      <c r="Z377" s="79"/>
      <c r="AA377" s="79"/>
      <c r="AB377" s="79"/>
      <c r="AC377" s="79"/>
      <c r="AD377" s="79"/>
    </row>
    <row r="378" spans="4:30" s="88" customFormat="1">
      <c r="D378" s="79"/>
      <c r="E378" s="79"/>
      <c r="F378" s="79"/>
      <c r="G378" s="79"/>
      <c r="H378" s="79"/>
      <c r="I378" s="79"/>
      <c r="J378" s="79"/>
      <c r="K378" s="79"/>
      <c r="L378" s="79"/>
      <c r="M378" s="79"/>
      <c r="N378" s="79"/>
      <c r="O378" s="79"/>
      <c r="P378" s="79"/>
      <c r="Q378" s="79"/>
      <c r="R378" s="79"/>
      <c r="S378" s="79"/>
      <c r="T378" s="79"/>
      <c r="U378" s="79"/>
      <c r="V378" s="79"/>
      <c r="W378" s="79"/>
      <c r="X378" s="79"/>
      <c r="Y378" s="79"/>
      <c r="Z378" s="79"/>
      <c r="AA378" s="79"/>
      <c r="AB378" s="79"/>
      <c r="AC378" s="79"/>
      <c r="AD378" s="79"/>
    </row>
    <row r="379" spans="4:30" s="88" customFormat="1">
      <c r="D379" s="79"/>
      <c r="E379" s="79"/>
      <c r="F379" s="79"/>
      <c r="G379" s="79"/>
      <c r="H379" s="79"/>
      <c r="I379" s="79"/>
      <c r="J379" s="79"/>
      <c r="K379" s="79"/>
      <c r="L379" s="79"/>
      <c r="M379" s="79"/>
      <c r="N379" s="79"/>
      <c r="O379" s="79"/>
      <c r="P379" s="79"/>
      <c r="Q379" s="79"/>
      <c r="R379" s="79"/>
      <c r="S379" s="79"/>
      <c r="T379" s="79"/>
      <c r="U379" s="79"/>
      <c r="V379" s="79"/>
      <c r="W379" s="79"/>
      <c r="X379" s="79"/>
      <c r="Y379" s="79"/>
      <c r="Z379" s="79"/>
      <c r="AA379" s="79"/>
      <c r="AB379" s="79"/>
      <c r="AC379" s="79"/>
      <c r="AD379" s="79"/>
    </row>
    <row r="380" spans="4:30" s="88" customFormat="1">
      <c r="D380" s="79"/>
      <c r="E380" s="79"/>
      <c r="F380" s="79"/>
      <c r="G380" s="79"/>
      <c r="H380" s="79"/>
      <c r="I380" s="79"/>
      <c r="J380" s="79"/>
      <c r="K380" s="79"/>
      <c r="L380" s="79"/>
      <c r="M380" s="79"/>
      <c r="N380" s="79"/>
      <c r="O380" s="79"/>
      <c r="P380" s="79"/>
      <c r="Q380" s="79"/>
      <c r="R380" s="79"/>
      <c r="S380" s="79"/>
      <c r="T380" s="79"/>
      <c r="U380" s="79"/>
      <c r="V380" s="79"/>
      <c r="W380" s="79"/>
      <c r="X380" s="79"/>
      <c r="Y380" s="79"/>
      <c r="Z380" s="79"/>
      <c r="AA380" s="79"/>
      <c r="AB380" s="79"/>
      <c r="AC380" s="79"/>
      <c r="AD380" s="79"/>
    </row>
    <row r="381" spans="4:30" s="88" customFormat="1">
      <c r="D381" s="79"/>
      <c r="E381" s="79"/>
      <c r="F381" s="79"/>
      <c r="G381" s="79"/>
      <c r="H381" s="79"/>
      <c r="I381" s="79"/>
      <c r="J381" s="79"/>
      <c r="K381" s="79"/>
      <c r="L381" s="79"/>
      <c r="M381" s="79"/>
      <c r="N381" s="79"/>
      <c r="O381" s="79"/>
      <c r="P381" s="79"/>
      <c r="Q381" s="79"/>
      <c r="R381" s="79"/>
      <c r="S381" s="79"/>
      <c r="T381" s="79"/>
      <c r="U381" s="79"/>
      <c r="V381" s="79"/>
      <c r="W381" s="79"/>
      <c r="X381" s="79"/>
      <c r="Y381" s="79"/>
      <c r="Z381" s="79"/>
      <c r="AA381" s="79"/>
      <c r="AB381" s="79"/>
      <c r="AC381" s="79"/>
      <c r="AD381" s="79"/>
    </row>
    <row r="382" spans="4:30" s="88" customFormat="1">
      <c r="D382" s="79"/>
      <c r="E382" s="79"/>
      <c r="F382" s="79"/>
      <c r="G382" s="79"/>
      <c r="H382" s="79"/>
      <c r="I382" s="79"/>
      <c r="J382" s="79"/>
      <c r="K382" s="79"/>
      <c r="L382" s="79"/>
      <c r="M382" s="79"/>
      <c r="N382" s="79"/>
      <c r="O382" s="79"/>
      <c r="P382" s="79"/>
      <c r="Q382" s="79"/>
      <c r="R382" s="79"/>
      <c r="S382" s="79"/>
      <c r="T382" s="79"/>
      <c r="U382" s="79"/>
      <c r="V382" s="79"/>
      <c r="W382" s="79"/>
      <c r="X382" s="79"/>
      <c r="Y382" s="79"/>
      <c r="Z382" s="79"/>
      <c r="AA382" s="79"/>
      <c r="AB382" s="79"/>
      <c r="AC382" s="79"/>
      <c r="AD382" s="79"/>
    </row>
    <row r="383" spans="4:30" s="88" customFormat="1">
      <c r="D383" s="79"/>
      <c r="E383" s="79"/>
      <c r="F383" s="79"/>
      <c r="G383" s="79"/>
      <c r="H383" s="79"/>
      <c r="I383" s="79"/>
      <c r="J383" s="79"/>
      <c r="K383" s="79"/>
      <c r="L383" s="79"/>
      <c r="M383" s="79"/>
      <c r="N383" s="79"/>
      <c r="O383" s="79"/>
      <c r="P383" s="79"/>
      <c r="Q383" s="79"/>
      <c r="R383" s="79"/>
      <c r="S383" s="79"/>
      <c r="T383" s="79"/>
      <c r="U383" s="79"/>
      <c r="V383" s="79"/>
      <c r="W383" s="79"/>
      <c r="X383" s="79"/>
      <c r="Y383" s="79"/>
      <c r="Z383" s="79"/>
      <c r="AA383" s="79"/>
      <c r="AB383" s="79"/>
      <c r="AC383" s="79"/>
      <c r="AD383" s="79"/>
    </row>
    <row r="384" spans="4:30" s="88" customFormat="1">
      <c r="D384" s="79"/>
      <c r="E384" s="79"/>
      <c r="F384" s="79"/>
      <c r="G384" s="79"/>
      <c r="H384" s="79"/>
      <c r="I384" s="79"/>
      <c r="J384" s="79"/>
      <c r="K384" s="79"/>
      <c r="L384" s="79"/>
      <c r="M384" s="79"/>
      <c r="N384" s="79"/>
      <c r="O384" s="79"/>
      <c r="P384" s="79"/>
      <c r="Q384" s="79"/>
      <c r="R384" s="79"/>
      <c r="S384" s="79"/>
      <c r="T384" s="79"/>
      <c r="U384" s="79"/>
      <c r="V384" s="79"/>
      <c r="W384" s="79"/>
      <c r="X384" s="79"/>
      <c r="Y384" s="79"/>
      <c r="Z384" s="79"/>
      <c r="AA384" s="79"/>
      <c r="AB384" s="79"/>
      <c r="AC384" s="79"/>
      <c r="AD384" s="79"/>
    </row>
    <row r="385" spans="4:30" s="88" customFormat="1">
      <c r="D385" s="79"/>
      <c r="E385" s="79"/>
      <c r="F385" s="79"/>
      <c r="G385" s="79"/>
      <c r="H385" s="79"/>
      <c r="I385" s="79"/>
      <c r="J385" s="79"/>
      <c r="K385" s="79"/>
      <c r="L385" s="79"/>
      <c r="M385" s="79"/>
      <c r="N385" s="79"/>
      <c r="O385" s="79"/>
      <c r="P385" s="79"/>
      <c r="Q385" s="79"/>
      <c r="R385" s="79"/>
      <c r="S385" s="79"/>
      <c r="T385" s="79"/>
      <c r="U385" s="79"/>
      <c r="V385" s="79"/>
      <c r="W385" s="79"/>
      <c r="X385" s="79"/>
      <c r="Y385" s="79"/>
      <c r="Z385" s="79"/>
      <c r="AA385" s="79"/>
      <c r="AB385" s="79"/>
      <c r="AC385" s="79"/>
      <c r="AD385" s="79"/>
    </row>
    <row r="386" spans="4:30" s="88" customFormat="1">
      <c r="D386" s="79"/>
      <c r="E386" s="79"/>
      <c r="F386" s="79"/>
      <c r="G386" s="79"/>
      <c r="H386" s="79"/>
      <c r="I386" s="79"/>
      <c r="J386" s="79"/>
      <c r="K386" s="79"/>
      <c r="L386" s="79"/>
      <c r="M386" s="79"/>
      <c r="N386" s="79"/>
      <c r="O386" s="79"/>
      <c r="P386" s="79"/>
      <c r="Q386" s="79"/>
      <c r="R386" s="79"/>
      <c r="S386" s="79"/>
      <c r="T386" s="79"/>
      <c r="U386" s="79"/>
      <c r="V386" s="79"/>
      <c r="W386" s="79"/>
      <c r="X386" s="79"/>
      <c r="Y386" s="79"/>
      <c r="Z386" s="79"/>
      <c r="AA386" s="79"/>
      <c r="AB386" s="79"/>
      <c r="AC386" s="79"/>
      <c r="AD386" s="79"/>
    </row>
    <row r="387" spans="4:30" s="88" customFormat="1">
      <c r="D387" s="79"/>
      <c r="E387" s="79"/>
      <c r="F387" s="79"/>
      <c r="G387" s="79"/>
      <c r="H387" s="79"/>
      <c r="I387" s="79"/>
      <c r="J387" s="79"/>
      <c r="K387" s="79"/>
      <c r="L387" s="79"/>
      <c r="M387" s="79"/>
      <c r="N387" s="79"/>
      <c r="O387" s="79"/>
      <c r="P387" s="79"/>
      <c r="Q387" s="79"/>
      <c r="R387" s="79"/>
      <c r="S387" s="79"/>
      <c r="T387" s="79"/>
      <c r="U387" s="79"/>
      <c r="V387" s="79"/>
      <c r="W387" s="79"/>
      <c r="X387" s="79"/>
      <c r="Y387" s="79"/>
      <c r="Z387" s="79"/>
      <c r="AA387" s="79"/>
      <c r="AB387" s="79"/>
      <c r="AC387" s="79"/>
      <c r="AD387" s="79"/>
    </row>
    <row r="388" spans="4:30" s="88" customFormat="1">
      <c r="D388" s="79"/>
      <c r="E388" s="79"/>
      <c r="F388" s="79"/>
      <c r="G388" s="79"/>
      <c r="H388" s="79"/>
      <c r="I388" s="79"/>
      <c r="J388" s="79"/>
      <c r="K388" s="79"/>
      <c r="L388" s="79"/>
      <c r="M388" s="79"/>
      <c r="N388" s="79"/>
      <c r="O388" s="79"/>
      <c r="P388" s="79"/>
      <c r="Q388" s="79"/>
      <c r="R388" s="79"/>
      <c r="S388" s="79"/>
      <c r="T388" s="79"/>
      <c r="U388" s="79"/>
      <c r="V388" s="79"/>
      <c r="W388" s="79"/>
      <c r="X388" s="79"/>
      <c r="Y388" s="79"/>
      <c r="Z388" s="79"/>
      <c r="AA388" s="79"/>
      <c r="AB388" s="79"/>
      <c r="AC388" s="79"/>
      <c r="AD388" s="79"/>
    </row>
    <row r="389" spans="4:30" s="88" customFormat="1">
      <c r="D389" s="79"/>
      <c r="E389" s="79"/>
      <c r="F389" s="79"/>
      <c r="G389" s="79"/>
      <c r="H389" s="79"/>
      <c r="I389" s="79"/>
      <c r="J389" s="79"/>
      <c r="K389" s="79"/>
      <c r="L389" s="79"/>
      <c r="M389" s="79"/>
      <c r="N389" s="79"/>
      <c r="O389" s="79"/>
      <c r="P389" s="79"/>
      <c r="Q389" s="79"/>
      <c r="R389" s="79"/>
      <c r="S389" s="79"/>
      <c r="T389" s="79"/>
      <c r="U389" s="79"/>
      <c r="V389" s="79"/>
      <c r="W389" s="79"/>
      <c r="X389" s="79"/>
      <c r="Y389" s="79"/>
      <c r="Z389" s="79"/>
      <c r="AA389" s="79"/>
      <c r="AB389" s="79"/>
      <c r="AC389" s="79"/>
      <c r="AD389" s="79"/>
    </row>
    <row r="390" spans="4:30" s="88" customFormat="1">
      <c r="D390" s="79"/>
      <c r="E390" s="79"/>
      <c r="F390" s="79"/>
      <c r="G390" s="79"/>
      <c r="H390" s="79"/>
      <c r="I390" s="79"/>
      <c r="J390" s="79"/>
      <c r="K390" s="79"/>
      <c r="L390" s="79"/>
      <c r="M390" s="79"/>
      <c r="N390" s="79"/>
      <c r="O390" s="79"/>
      <c r="P390" s="79"/>
      <c r="Q390" s="79"/>
      <c r="R390" s="79"/>
      <c r="S390" s="79"/>
      <c r="T390" s="79"/>
      <c r="U390" s="79"/>
      <c r="V390" s="79"/>
      <c r="W390" s="79"/>
      <c r="X390" s="79"/>
      <c r="Y390" s="79"/>
      <c r="Z390" s="79"/>
      <c r="AA390" s="79"/>
      <c r="AB390" s="79"/>
      <c r="AC390" s="79"/>
      <c r="AD390" s="79"/>
    </row>
    <row r="391" spans="4:30" s="88" customFormat="1">
      <c r="D391" s="79"/>
      <c r="E391" s="79"/>
      <c r="F391" s="79"/>
      <c r="G391" s="79"/>
      <c r="H391" s="79"/>
      <c r="I391" s="79"/>
      <c r="J391" s="79"/>
      <c r="K391" s="79"/>
      <c r="L391" s="79"/>
      <c r="M391" s="79"/>
      <c r="N391" s="79"/>
      <c r="O391" s="79"/>
      <c r="P391" s="79"/>
      <c r="Q391" s="79"/>
      <c r="R391" s="79"/>
      <c r="S391" s="79"/>
      <c r="T391" s="79"/>
      <c r="U391" s="79"/>
      <c r="V391" s="79"/>
      <c r="W391" s="79"/>
      <c r="X391" s="79"/>
      <c r="Y391" s="79"/>
      <c r="Z391" s="79"/>
      <c r="AA391" s="79"/>
      <c r="AB391" s="79"/>
      <c r="AC391" s="79"/>
      <c r="AD391" s="79"/>
    </row>
    <row r="392" spans="4:30" s="88" customFormat="1">
      <c r="D392" s="79"/>
      <c r="E392" s="79"/>
      <c r="F392" s="79"/>
      <c r="G392" s="79"/>
      <c r="H392" s="79"/>
      <c r="I392" s="79"/>
      <c r="J392" s="79"/>
      <c r="K392" s="79"/>
      <c r="L392" s="79"/>
      <c r="M392" s="79"/>
      <c r="N392" s="79"/>
      <c r="O392" s="79"/>
      <c r="P392" s="79"/>
      <c r="Q392" s="79"/>
      <c r="R392" s="79"/>
      <c r="S392" s="79"/>
      <c r="T392" s="79"/>
      <c r="U392" s="79"/>
      <c r="V392" s="79"/>
      <c r="W392" s="79"/>
      <c r="X392" s="79"/>
      <c r="Y392" s="79"/>
      <c r="Z392" s="79"/>
      <c r="AA392" s="79"/>
      <c r="AB392" s="79"/>
      <c r="AC392" s="79"/>
      <c r="AD392" s="79"/>
    </row>
    <row r="393" spans="4:30" s="88" customFormat="1">
      <c r="D393" s="79"/>
      <c r="E393" s="79"/>
      <c r="F393" s="79"/>
      <c r="G393" s="79"/>
      <c r="H393" s="79"/>
      <c r="I393" s="79"/>
      <c r="J393" s="79"/>
      <c r="K393" s="79"/>
      <c r="L393" s="79"/>
      <c r="M393" s="79"/>
      <c r="N393" s="79"/>
      <c r="O393" s="79"/>
      <c r="P393" s="79"/>
      <c r="Q393" s="79"/>
      <c r="R393" s="79"/>
      <c r="S393" s="79"/>
      <c r="T393" s="79"/>
      <c r="U393" s="79"/>
      <c r="V393" s="79"/>
      <c r="W393" s="79"/>
      <c r="X393" s="79"/>
      <c r="Y393" s="79"/>
      <c r="Z393" s="79"/>
      <c r="AA393" s="79"/>
      <c r="AB393" s="79"/>
      <c r="AC393" s="79"/>
      <c r="AD393" s="79"/>
    </row>
    <row r="394" spans="4:30" s="88" customFormat="1">
      <c r="D394" s="79"/>
      <c r="E394" s="79"/>
      <c r="F394" s="79"/>
      <c r="G394" s="79"/>
      <c r="H394" s="79"/>
      <c r="I394" s="79"/>
      <c r="J394" s="79"/>
      <c r="K394" s="79"/>
      <c r="L394" s="79"/>
      <c r="M394" s="79"/>
      <c r="N394" s="79"/>
      <c r="O394" s="79"/>
      <c r="P394" s="79"/>
      <c r="Q394" s="79"/>
      <c r="R394" s="79"/>
      <c r="S394" s="79"/>
      <c r="T394" s="79"/>
      <c r="U394" s="79"/>
      <c r="V394" s="79"/>
      <c r="W394" s="79"/>
      <c r="X394" s="79"/>
      <c r="Y394" s="79"/>
      <c r="Z394" s="79"/>
      <c r="AA394" s="79"/>
      <c r="AB394" s="79"/>
      <c r="AC394" s="79"/>
      <c r="AD394" s="79"/>
    </row>
    <row r="395" spans="4:30" s="88" customFormat="1">
      <c r="D395" s="79"/>
      <c r="E395" s="79"/>
      <c r="F395" s="79"/>
      <c r="G395" s="79"/>
      <c r="H395" s="79"/>
      <c r="I395" s="79"/>
      <c r="J395" s="79"/>
      <c r="K395" s="79"/>
      <c r="L395" s="79"/>
      <c r="M395" s="79"/>
      <c r="N395" s="79"/>
      <c r="O395" s="79"/>
      <c r="P395" s="79"/>
      <c r="Q395" s="79"/>
      <c r="R395" s="79"/>
      <c r="S395" s="79"/>
      <c r="T395" s="79"/>
      <c r="U395" s="79"/>
      <c r="V395" s="79"/>
      <c r="W395" s="79"/>
      <c r="X395" s="79"/>
      <c r="Y395" s="79"/>
      <c r="Z395" s="79"/>
      <c r="AA395" s="79"/>
      <c r="AB395" s="79"/>
      <c r="AC395" s="79"/>
      <c r="AD395" s="79"/>
    </row>
    <row r="396" spans="4:30" s="88" customFormat="1">
      <c r="D396" s="79"/>
      <c r="E396" s="79"/>
      <c r="F396" s="79"/>
      <c r="G396" s="79"/>
      <c r="H396" s="79"/>
      <c r="I396" s="79"/>
      <c r="J396" s="79"/>
      <c r="K396" s="79"/>
      <c r="L396" s="79"/>
      <c r="M396" s="79"/>
      <c r="N396" s="79"/>
      <c r="O396" s="79"/>
      <c r="P396" s="79"/>
      <c r="Q396" s="79"/>
      <c r="R396" s="79"/>
      <c r="S396" s="79"/>
      <c r="T396" s="79"/>
      <c r="U396" s="79"/>
      <c r="V396" s="79"/>
      <c r="W396" s="79"/>
      <c r="X396" s="79"/>
      <c r="Y396" s="79"/>
      <c r="Z396" s="79"/>
      <c r="AA396" s="79"/>
      <c r="AB396" s="79"/>
      <c r="AC396" s="79"/>
      <c r="AD396" s="79"/>
    </row>
    <row r="397" spans="4:30" s="88" customFormat="1">
      <c r="D397" s="79"/>
      <c r="E397" s="79"/>
      <c r="F397" s="79"/>
      <c r="G397" s="79"/>
      <c r="H397" s="79"/>
      <c r="I397" s="79"/>
      <c r="J397" s="79"/>
      <c r="K397" s="79"/>
      <c r="L397" s="79"/>
      <c r="M397" s="79"/>
      <c r="N397" s="79"/>
      <c r="O397" s="79"/>
      <c r="P397" s="79"/>
      <c r="Q397" s="79"/>
      <c r="R397" s="79"/>
      <c r="S397" s="79"/>
      <c r="T397" s="79"/>
      <c r="U397" s="79"/>
      <c r="V397" s="79"/>
      <c r="W397" s="79"/>
      <c r="X397" s="79"/>
      <c r="Y397" s="79"/>
      <c r="Z397" s="79"/>
      <c r="AA397" s="79"/>
      <c r="AB397" s="79"/>
      <c r="AC397" s="79"/>
      <c r="AD397" s="79"/>
    </row>
    <row r="398" spans="4:30" s="88" customFormat="1">
      <c r="D398" s="79"/>
      <c r="E398" s="79"/>
      <c r="F398" s="79"/>
      <c r="G398" s="79"/>
      <c r="H398" s="79"/>
      <c r="I398" s="79"/>
      <c r="J398" s="79"/>
      <c r="K398" s="79"/>
      <c r="L398" s="79"/>
      <c r="M398" s="79"/>
      <c r="N398" s="79"/>
      <c r="O398" s="79"/>
      <c r="P398" s="79"/>
      <c r="Q398" s="79"/>
      <c r="R398" s="79"/>
      <c r="S398" s="79"/>
      <c r="T398" s="79"/>
      <c r="U398" s="79"/>
      <c r="V398" s="79"/>
      <c r="W398" s="79"/>
      <c r="X398" s="79"/>
      <c r="Y398" s="79"/>
      <c r="Z398" s="79"/>
      <c r="AA398" s="79"/>
      <c r="AB398" s="79"/>
      <c r="AC398" s="79"/>
      <c r="AD398" s="79"/>
    </row>
    <row r="399" spans="4:30" s="88" customFormat="1">
      <c r="D399" s="79"/>
      <c r="E399" s="79"/>
      <c r="F399" s="79"/>
      <c r="G399" s="79"/>
      <c r="H399" s="79"/>
      <c r="I399" s="79"/>
      <c r="J399" s="79"/>
      <c r="K399" s="79"/>
      <c r="L399" s="79"/>
      <c r="M399" s="79"/>
      <c r="N399" s="79"/>
      <c r="O399" s="79"/>
      <c r="P399" s="79"/>
      <c r="Q399" s="79"/>
      <c r="R399" s="79"/>
      <c r="S399" s="79"/>
      <c r="T399" s="79"/>
      <c r="U399" s="79"/>
      <c r="V399" s="79"/>
      <c r="W399" s="79"/>
      <c r="X399" s="79"/>
      <c r="Y399" s="79"/>
      <c r="Z399" s="79"/>
      <c r="AA399" s="79"/>
      <c r="AB399" s="79"/>
      <c r="AC399" s="79"/>
      <c r="AD399" s="79"/>
    </row>
    <row r="400" spans="4:30" s="88" customFormat="1">
      <c r="D400" s="79"/>
      <c r="E400" s="79"/>
      <c r="F400" s="79"/>
      <c r="G400" s="79"/>
      <c r="H400" s="79"/>
      <c r="I400" s="79"/>
      <c r="J400" s="79"/>
      <c r="K400" s="79"/>
      <c r="L400" s="79"/>
      <c r="M400" s="79"/>
      <c r="N400" s="79"/>
      <c r="O400" s="79"/>
      <c r="P400" s="79"/>
      <c r="Q400" s="79"/>
      <c r="R400" s="79"/>
      <c r="S400" s="79"/>
      <c r="T400" s="79"/>
      <c r="U400" s="79"/>
      <c r="V400" s="79"/>
      <c r="W400" s="79"/>
      <c r="X400" s="79"/>
      <c r="Y400" s="79"/>
      <c r="Z400" s="79"/>
      <c r="AA400" s="79"/>
      <c r="AB400" s="79"/>
      <c r="AC400" s="79"/>
      <c r="AD400" s="79"/>
    </row>
    <row r="401" spans="4:30" s="88" customFormat="1">
      <c r="D401" s="79"/>
      <c r="E401" s="79"/>
      <c r="F401" s="79"/>
      <c r="G401" s="79"/>
      <c r="H401" s="79"/>
      <c r="I401" s="79"/>
      <c r="J401" s="79"/>
      <c r="K401" s="79"/>
      <c r="L401" s="79"/>
      <c r="M401" s="79"/>
      <c r="N401" s="79"/>
      <c r="O401" s="79"/>
      <c r="P401" s="79"/>
      <c r="Q401" s="79"/>
      <c r="R401" s="79"/>
      <c r="S401" s="79"/>
      <c r="T401" s="79"/>
      <c r="U401" s="79"/>
      <c r="V401" s="79"/>
      <c r="W401" s="79"/>
      <c r="X401" s="79"/>
      <c r="Y401" s="79"/>
      <c r="Z401" s="79"/>
      <c r="AA401" s="79"/>
      <c r="AB401" s="79"/>
      <c r="AC401" s="79"/>
      <c r="AD401" s="79"/>
    </row>
    <row r="402" spans="4:30" s="88" customFormat="1">
      <c r="D402" s="79"/>
      <c r="E402" s="79"/>
      <c r="F402" s="79"/>
      <c r="G402" s="79"/>
      <c r="H402" s="79"/>
      <c r="I402" s="79"/>
      <c r="J402" s="79"/>
      <c r="K402" s="79"/>
      <c r="L402" s="79"/>
      <c r="M402" s="79"/>
      <c r="N402" s="79"/>
      <c r="O402" s="79"/>
      <c r="P402" s="79"/>
      <c r="Q402" s="79"/>
      <c r="R402" s="79"/>
      <c r="S402" s="79"/>
      <c r="T402" s="79"/>
      <c r="U402" s="79"/>
      <c r="V402" s="79"/>
      <c r="W402" s="79"/>
      <c r="X402" s="79"/>
      <c r="Y402" s="79"/>
      <c r="Z402" s="79"/>
      <c r="AA402" s="79"/>
      <c r="AB402" s="79"/>
      <c r="AC402" s="79"/>
      <c r="AD402" s="79"/>
    </row>
    <row r="403" spans="4:30" s="88" customFormat="1">
      <c r="D403" s="79"/>
      <c r="E403" s="79"/>
      <c r="F403" s="79"/>
      <c r="G403" s="79"/>
      <c r="H403" s="79"/>
      <c r="I403" s="79"/>
      <c r="J403" s="79"/>
      <c r="K403" s="79"/>
      <c r="L403" s="79"/>
      <c r="M403" s="79"/>
      <c r="N403" s="79"/>
      <c r="O403" s="79"/>
      <c r="P403" s="79"/>
      <c r="Q403" s="79"/>
      <c r="R403" s="79"/>
      <c r="S403" s="79"/>
      <c r="T403" s="79"/>
      <c r="U403" s="79"/>
      <c r="V403" s="79"/>
      <c r="W403" s="79"/>
      <c r="X403" s="79"/>
      <c r="Y403" s="79"/>
      <c r="Z403" s="79"/>
      <c r="AA403" s="79"/>
      <c r="AB403" s="79"/>
      <c r="AC403" s="79"/>
      <c r="AD403" s="79"/>
    </row>
    <row r="404" spans="4:30" s="88" customFormat="1">
      <c r="D404" s="79"/>
      <c r="E404" s="79"/>
      <c r="F404" s="79"/>
      <c r="G404" s="79"/>
      <c r="H404" s="79"/>
      <c r="I404" s="79"/>
      <c r="J404" s="79"/>
      <c r="K404" s="79"/>
      <c r="L404" s="79"/>
      <c r="M404" s="79"/>
      <c r="N404" s="79"/>
      <c r="O404" s="79"/>
      <c r="P404" s="79"/>
      <c r="Q404" s="79"/>
      <c r="R404" s="79"/>
      <c r="S404" s="79"/>
      <c r="T404" s="79"/>
      <c r="U404" s="79"/>
      <c r="V404" s="79"/>
      <c r="W404" s="79"/>
      <c r="X404" s="79"/>
      <c r="Y404" s="79"/>
      <c r="Z404" s="79"/>
      <c r="AA404" s="79"/>
      <c r="AB404" s="79"/>
      <c r="AC404" s="79"/>
      <c r="AD404" s="79"/>
    </row>
    <row r="405" spans="4:30" s="88" customFormat="1">
      <c r="D405" s="79"/>
      <c r="E405" s="79"/>
      <c r="F405" s="79"/>
      <c r="G405" s="79"/>
      <c r="H405" s="79"/>
      <c r="I405" s="79"/>
      <c r="J405" s="79"/>
      <c r="K405" s="79"/>
      <c r="L405" s="79"/>
      <c r="M405" s="79"/>
      <c r="N405" s="79"/>
      <c r="O405" s="79"/>
      <c r="P405" s="79"/>
      <c r="Q405" s="79"/>
      <c r="R405" s="79"/>
      <c r="S405" s="79"/>
      <c r="T405" s="79"/>
      <c r="U405" s="79"/>
      <c r="V405" s="79"/>
      <c r="W405" s="79"/>
      <c r="X405" s="79"/>
      <c r="Y405" s="79"/>
      <c r="Z405" s="79"/>
      <c r="AA405" s="79"/>
      <c r="AB405" s="79"/>
      <c r="AC405" s="79"/>
      <c r="AD405" s="79"/>
    </row>
    <row r="406" spans="4:30" s="88" customFormat="1">
      <c r="D406" s="79"/>
      <c r="E406" s="79"/>
      <c r="F406" s="79"/>
      <c r="G406" s="79"/>
      <c r="H406" s="79"/>
      <c r="I406" s="79"/>
      <c r="J406" s="79"/>
      <c r="K406" s="79"/>
      <c r="L406" s="79"/>
      <c r="M406" s="79"/>
      <c r="N406" s="79"/>
      <c r="O406" s="79"/>
      <c r="P406" s="79"/>
      <c r="Q406" s="79"/>
      <c r="R406" s="79"/>
      <c r="S406" s="79"/>
      <c r="T406" s="79"/>
      <c r="U406" s="79"/>
      <c r="V406" s="79"/>
      <c r="W406" s="79"/>
      <c r="X406" s="79"/>
      <c r="Y406" s="79"/>
      <c r="Z406" s="79"/>
      <c r="AA406" s="79"/>
      <c r="AB406" s="79"/>
      <c r="AC406" s="79"/>
      <c r="AD406" s="79"/>
    </row>
    <row r="407" spans="4:30" s="88" customFormat="1">
      <c r="D407" s="79"/>
      <c r="E407" s="79"/>
      <c r="F407" s="79"/>
      <c r="G407" s="79"/>
      <c r="H407" s="79"/>
      <c r="I407" s="79"/>
      <c r="J407" s="79"/>
      <c r="K407" s="79"/>
      <c r="L407" s="79"/>
      <c r="M407" s="79"/>
      <c r="N407" s="79"/>
      <c r="O407" s="79"/>
      <c r="P407" s="79"/>
      <c r="Q407" s="79"/>
      <c r="R407" s="79"/>
      <c r="S407" s="79"/>
      <c r="T407" s="79"/>
      <c r="U407" s="79"/>
      <c r="V407" s="79"/>
      <c r="W407" s="79"/>
      <c r="X407" s="79"/>
      <c r="Y407" s="79"/>
      <c r="Z407" s="79"/>
      <c r="AA407" s="79"/>
      <c r="AB407" s="79"/>
      <c r="AC407" s="79"/>
      <c r="AD407" s="79"/>
    </row>
    <row r="408" spans="4:30" s="88" customFormat="1">
      <c r="D408" s="79"/>
      <c r="E408" s="79"/>
      <c r="F408" s="79"/>
      <c r="G408" s="79"/>
      <c r="H408" s="79"/>
      <c r="I408" s="79"/>
      <c r="J408" s="79"/>
      <c r="K408" s="79"/>
      <c r="L408" s="79"/>
      <c r="M408" s="79"/>
      <c r="N408" s="79"/>
      <c r="O408" s="79"/>
      <c r="P408" s="79"/>
      <c r="Q408" s="79"/>
      <c r="R408" s="79"/>
      <c r="S408" s="79"/>
      <c r="T408" s="79"/>
      <c r="U408" s="79"/>
      <c r="V408" s="79"/>
      <c r="W408" s="79"/>
      <c r="X408" s="79"/>
      <c r="Y408" s="79"/>
      <c r="Z408" s="79"/>
      <c r="AA408" s="79"/>
      <c r="AB408" s="79"/>
      <c r="AC408" s="79"/>
      <c r="AD408" s="79"/>
    </row>
    <row r="409" spans="4:30" s="88" customFormat="1">
      <c r="D409" s="79"/>
      <c r="E409" s="79"/>
      <c r="F409" s="79"/>
      <c r="G409" s="79"/>
      <c r="H409" s="79"/>
      <c r="I409" s="79"/>
      <c r="J409" s="79"/>
      <c r="K409" s="79"/>
      <c r="L409" s="79"/>
      <c r="M409" s="79"/>
      <c r="N409" s="79"/>
      <c r="O409" s="79"/>
      <c r="P409" s="79"/>
      <c r="Q409" s="79"/>
      <c r="R409" s="79"/>
      <c r="S409" s="79"/>
      <c r="T409" s="79"/>
      <c r="U409" s="79"/>
      <c r="V409" s="79"/>
      <c r="W409" s="79"/>
      <c r="X409" s="79"/>
      <c r="Y409" s="79"/>
      <c r="Z409" s="79"/>
      <c r="AA409" s="79"/>
      <c r="AB409" s="79"/>
      <c r="AC409" s="79"/>
      <c r="AD409" s="79"/>
    </row>
    <row r="410" spans="4:30" s="88" customFormat="1">
      <c r="D410" s="79"/>
      <c r="E410" s="79"/>
      <c r="F410" s="79"/>
      <c r="G410" s="79"/>
      <c r="H410" s="79"/>
      <c r="I410" s="79"/>
      <c r="J410" s="79"/>
      <c r="K410" s="79"/>
      <c r="L410" s="79"/>
      <c r="M410" s="79"/>
      <c r="N410" s="79"/>
      <c r="O410" s="79"/>
      <c r="P410" s="79"/>
      <c r="Q410" s="79"/>
      <c r="R410" s="79"/>
      <c r="S410" s="79"/>
      <c r="T410" s="79"/>
      <c r="U410" s="79"/>
      <c r="V410" s="79"/>
      <c r="W410" s="79"/>
      <c r="X410" s="79"/>
      <c r="Y410" s="79"/>
      <c r="Z410" s="79"/>
      <c r="AA410" s="79"/>
      <c r="AB410" s="79"/>
      <c r="AC410" s="79"/>
      <c r="AD410" s="79"/>
    </row>
    <row r="411" spans="4:30" s="88" customFormat="1">
      <c r="D411" s="79"/>
      <c r="E411" s="79"/>
      <c r="F411" s="79"/>
      <c r="G411" s="79"/>
      <c r="H411" s="79"/>
      <c r="I411" s="79"/>
      <c r="J411" s="79"/>
      <c r="K411" s="79"/>
      <c r="L411" s="79"/>
      <c r="M411" s="79"/>
      <c r="N411" s="79"/>
      <c r="O411" s="79"/>
      <c r="P411" s="79"/>
      <c r="Q411" s="79"/>
      <c r="R411" s="79"/>
      <c r="S411" s="79"/>
      <c r="T411" s="79"/>
      <c r="U411" s="79"/>
      <c r="V411" s="79"/>
      <c r="W411" s="79"/>
      <c r="X411" s="79"/>
      <c r="Y411" s="79"/>
      <c r="Z411" s="79"/>
      <c r="AA411" s="79"/>
      <c r="AB411" s="79"/>
      <c r="AC411" s="79"/>
      <c r="AD411" s="79"/>
    </row>
    <row r="412" spans="4:30" s="88" customFormat="1">
      <c r="D412" s="79"/>
      <c r="E412" s="79"/>
      <c r="F412" s="79"/>
      <c r="G412" s="79"/>
      <c r="H412" s="79"/>
      <c r="I412" s="79"/>
      <c r="J412" s="79"/>
      <c r="K412" s="79"/>
      <c r="L412" s="79"/>
      <c r="M412" s="79"/>
      <c r="N412" s="79"/>
      <c r="O412" s="79"/>
      <c r="P412" s="79"/>
      <c r="Q412" s="79"/>
      <c r="R412" s="79"/>
      <c r="S412" s="79"/>
      <c r="T412" s="79"/>
      <c r="U412" s="79"/>
      <c r="V412" s="79"/>
      <c r="W412" s="79"/>
      <c r="X412" s="79"/>
      <c r="Y412" s="79"/>
      <c r="Z412" s="79"/>
      <c r="AA412" s="79"/>
      <c r="AB412" s="79"/>
      <c r="AC412" s="79"/>
      <c r="AD412" s="79"/>
    </row>
    <row r="413" spans="4:30" s="88" customFormat="1">
      <c r="D413" s="79"/>
      <c r="E413" s="79"/>
      <c r="F413" s="79"/>
      <c r="G413" s="79"/>
      <c r="H413" s="79"/>
      <c r="I413" s="79"/>
      <c r="J413" s="79"/>
      <c r="K413" s="79"/>
      <c r="L413" s="79"/>
      <c r="M413" s="79"/>
      <c r="N413" s="79"/>
      <c r="O413" s="79"/>
      <c r="P413" s="79"/>
      <c r="Q413" s="79"/>
      <c r="R413" s="79"/>
      <c r="S413" s="79"/>
      <c r="T413" s="79"/>
      <c r="U413" s="79"/>
      <c r="V413" s="79"/>
      <c r="W413" s="79"/>
      <c r="X413" s="79"/>
      <c r="Y413" s="79"/>
      <c r="Z413" s="79"/>
      <c r="AA413" s="79"/>
      <c r="AB413" s="79"/>
      <c r="AC413" s="79"/>
      <c r="AD413" s="79"/>
    </row>
    <row r="414" spans="4:30" s="88" customFormat="1">
      <c r="D414" s="79"/>
      <c r="E414" s="79"/>
      <c r="F414" s="79"/>
      <c r="G414" s="79"/>
      <c r="H414" s="79"/>
      <c r="I414" s="79"/>
      <c r="J414" s="79"/>
      <c r="K414" s="79"/>
      <c r="L414" s="79"/>
      <c r="M414" s="79"/>
      <c r="N414" s="79"/>
      <c r="O414" s="79"/>
      <c r="P414" s="79"/>
      <c r="Q414" s="79"/>
      <c r="R414" s="79"/>
      <c r="S414" s="79"/>
      <c r="T414" s="79"/>
      <c r="U414" s="79"/>
      <c r="V414" s="79"/>
      <c r="W414" s="79"/>
      <c r="X414" s="79"/>
      <c r="Y414" s="79"/>
      <c r="Z414" s="79"/>
      <c r="AA414" s="79"/>
      <c r="AB414" s="79"/>
      <c r="AC414" s="79"/>
      <c r="AD414" s="79"/>
    </row>
    <row r="415" spans="4:30" s="88" customFormat="1">
      <c r="D415" s="79"/>
      <c r="E415" s="79"/>
      <c r="F415" s="79"/>
      <c r="G415" s="79"/>
      <c r="H415" s="79"/>
      <c r="I415" s="79"/>
      <c r="J415" s="79"/>
      <c r="K415" s="79"/>
      <c r="L415" s="79"/>
      <c r="M415" s="79"/>
      <c r="N415" s="79"/>
      <c r="O415" s="79"/>
      <c r="P415" s="79"/>
      <c r="Q415" s="79"/>
      <c r="R415" s="79"/>
      <c r="S415" s="79"/>
      <c r="T415" s="79"/>
      <c r="U415" s="79"/>
      <c r="V415" s="79"/>
      <c r="W415" s="79"/>
      <c r="X415" s="79"/>
      <c r="Y415" s="79"/>
      <c r="Z415" s="79"/>
      <c r="AA415" s="79"/>
      <c r="AB415" s="79"/>
      <c r="AC415" s="79"/>
      <c r="AD415" s="79"/>
    </row>
    <row r="416" spans="4:30" s="88" customFormat="1">
      <c r="D416" s="79"/>
      <c r="E416" s="79"/>
      <c r="F416" s="79"/>
      <c r="G416" s="79"/>
      <c r="H416" s="79"/>
      <c r="I416" s="79"/>
      <c r="J416" s="79"/>
      <c r="K416" s="79"/>
      <c r="L416" s="79"/>
      <c r="M416" s="79"/>
      <c r="N416" s="79"/>
      <c r="O416" s="79"/>
      <c r="P416" s="79"/>
      <c r="Q416" s="79"/>
      <c r="R416" s="79"/>
      <c r="S416" s="79"/>
      <c r="T416" s="79"/>
      <c r="U416" s="79"/>
      <c r="V416" s="79"/>
      <c r="W416" s="79"/>
      <c r="X416" s="79"/>
      <c r="Y416" s="79"/>
      <c r="Z416" s="79"/>
      <c r="AA416" s="79"/>
      <c r="AB416" s="79"/>
      <c r="AC416" s="79"/>
      <c r="AD416" s="79"/>
    </row>
    <row r="417" spans="4:30" s="88" customFormat="1">
      <c r="D417" s="79"/>
      <c r="E417" s="79"/>
      <c r="F417" s="79"/>
      <c r="G417" s="79"/>
      <c r="H417" s="79"/>
      <c r="I417" s="79"/>
      <c r="J417" s="79"/>
      <c r="K417" s="79"/>
      <c r="L417" s="79"/>
      <c r="M417" s="79"/>
      <c r="N417" s="79"/>
      <c r="O417" s="79"/>
      <c r="P417" s="79"/>
      <c r="Q417" s="79"/>
      <c r="R417" s="79"/>
      <c r="S417" s="79"/>
      <c r="T417" s="79"/>
      <c r="U417" s="79"/>
      <c r="V417" s="79"/>
      <c r="W417" s="79"/>
      <c r="X417" s="79"/>
      <c r="Y417" s="79"/>
      <c r="Z417" s="79"/>
      <c r="AA417" s="79"/>
      <c r="AB417" s="79"/>
      <c r="AC417" s="79"/>
      <c r="AD417" s="79"/>
    </row>
    <row r="418" spans="4:30" s="88" customFormat="1">
      <c r="D418" s="79"/>
      <c r="E418" s="79"/>
      <c r="F418" s="79"/>
      <c r="G418" s="79"/>
      <c r="H418" s="79"/>
      <c r="I418" s="79"/>
      <c r="J418" s="79"/>
      <c r="K418" s="79"/>
      <c r="L418" s="79"/>
      <c r="M418" s="79"/>
      <c r="N418" s="79"/>
      <c r="O418" s="79"/>
      <c r="P418" s="79"/>
      <c r="Q418" s="79"/>
      <c r="R418" s="79"/>
      <c r="S418" s="79"/>
      <c r="T418" s="79"/>
      <c r="U418" s="79"/>
      <c r="V418" s="79"/>
      <c r="W418" s="79"/>
      <c r="X418" s="79"/>
      <c r="Y418" s="79"/>
      <c r="Z418" s="79"/>
      <c r="AA418" s="79"/>
      <c r="AB418" s="79"/>
      <c r="AC418" s="79"/>
      <c r="AD418" s="79"/>
    </row>
    <row r="419" spans="4:30" s="88" customFormat="1">
      <c r="D419" s="79"/>
      <c r="E419" s="79"/>
      <c r="F419" s="79"/>
      <c r="G419" s="79"/>
      <c r="H419" s="79"/>
      <c r="I419" s="79"/>
      <c r="J419" s="79"/>
      <c r="K419" s="79"/>
      <c r="L419" s="79"/>
      <c r="M419" s="79"/>
      <c r="N419" s="79"/>
      <c r="O419" s="79"/>
      <c r="P419" s="79"/>
      <c r="Q419" s="79"/>
      <c r="R419" s="79"/>
      <c r="S419" s="79"/>
      <c r="T419" s="79"/>
      <c r="U419" s="79"/>
      <c r="V419" s="79"/>
      <c r="W419" s="79"/>
      <c r="X419" s="79"/>
      <c r="Y419" s="79"/>
      <c r="Z419" s="79"/>
      <c r="AA419" s="79"/>
      <c r="AB419" s="79"/>
      <c r="AC419" s="79"/>
      <c r="AD419" s="79"/>
    </row>
    <row r="420" spans="4:30" s="88" customFormat="1">
      <c r="D420" s="79"/>
      <c r="E420" s="79"/>
      <c r="F420" s="79"/>
      <c r="G420" s="79"/>
      <c r="H420" s="79"/>
      <c r="I420" s="79"/>
      <c r="J420" s="79"/>
      <c r="K420" s="79"/>
      <c r="L420" s="79"/>
      <c r="M420" s="79"/>
      <c r="N420" s="79"/>
      <c r="O420" s="79"/>
      <c r="P420" s="79"/>
      <c r="Q420" s="79"/>
      <c r="R420" s="79"/>
      <c r="S420" s="79"/>
      <c r="T420" s="79"/>
      <c r="U420" s="79"/>
      <c r="V420" s="79"/>
      <c r="W420" s="79"/>
      <c r="X420" s="79"/>
      <c r="Y420" s="79"/>
      <c r="Z420" s="79"/>
      <c r="AA420" s="79"/>
      <c r="AB420" s="79"/>
      <c r="AC420" s="79"/>
      <c r="AD420" s="79"/>
    </row>
    <row r="421" spans="4:30" s="88" customFormat="1">
      <c r="D421" s="79"/>
      <c r="E421" s="79"/>
      <c r="F421" s="79"/>
      <c r="G421" s="79"/>
      <c r="H421" s="79"/>
      <c r="I421" s="79"/>
      <c r="J421" s="79"/>
      <c r="K421" s="79"/>
      <c r="L421" s="79"/>
      <c r="M421" s="79"/>
      <c r="N421" s="79"/>
      <c r="O421" s="79"/>
      <c r="P421" s="79"/>
      <c r="Q421" s="79"/>
      <c r="R421" s="79"/>
      <c r="S421" s="79"/>
      <c r="T421" s="79"/>
      <c r="U421" s="79"/>
      <c r="V421" s="79"/>
      <c r="W421" s="79"/>
      <c r="X421" s="79"/>
      <c r="Y421" s="79"/>
      <c r="Z421" s="79"/>
      <c r="AA421" s="79"/>
      <c r="AB421" s="79"/>
      <c r="AC421" s="79"/>
      <c r="AD421" s="79"/>
    </row>
    <row r="422" spans="4:30" s="88" customFormat="1">
      <c r="D422" s="79"/>
      <c r="E422" s="79"/>
      <c r="F422" s="79"/>
      <c r="G422" s="79"/>
      <c r="H422" s="79"/>
      <c r="I422" s="79"/>
      <c r="J422" s="79"/>
      <c r="K422" s="79"/>
      <c r="L422" s="79"/>
      <c r="M422" s="79"/>
      <c r="N422" s="79"/>
      <c r="O422" s="79"/>
      <c r="P422" s="79"/>
      <c r="Q422" s="79"/>
      <c r="R422" s="79"/>
      <c r="S422" s="79"/>
      <c r="T422" s="79"/>
      <c r="U422" s="79"/>
      <c r="V422" s="79"/>
      <c r="W422" s="79"/>
      <c r="X422" s="79"/>
      <c r="Y422" s="79"/>
      <c r="Z422" s="79"/>
      <c r="AA422" s="79"/>
      <c r="AB422" s="79"/>
      <c r="AC422" s="79"/>
      <c r="AD422" s="79"/>
    </row>
    <row r="423" spans="4:30" s="88" customFormat="1">
      <c r="D423" s="79"/>
      <c r="E423" s="79"/>
      <c r="F423" s="79"/>
      <c r="G423" s="79"/>
      <c r="H423" s="79"/>
      <c r="I423" s="79"/>
      <c r="J423" s="79"/>
      <c r="K423" s="79"/>
      <c r="L423" s="79"/>
      <c r="M423" s="79"/>
      <c r="N423" s="79"/>
      <c r="O423" s="79"/>
      <c r="P423" s="79"/>
      <c r="Q423" s="79"/>
      <c r="R423" s="79"/>
      <c r="S423" s="79"/>
      <c r="T423" s="79"/>
      <c r="U423" s="79"/>
      <c r="V423" s="79"/>
      <c r="W423" s="79"/>
      <c r="X423" s="79"/>
      <c r="Y423" s="79"/>
      <c r="Z423" s="79"/>
      <c r="AA423" s="79"/>
      <c r="AB423" s="79"/>
      <c r="AC423" s="79"/>
      <c r="AD423" s="79"/>
    </row>
    <row r="424" spans="4:30" s="88" customFormat="1">
      <c r="D424" s="79"/>
      <c r="E424" s="79"/>
      <c r="F424" s="79"/>
      <c r="G424" s="79"/>
      <c r="H424" s="79"/>
      <c r="I424" s="79"/>
      <c r="J424" s="79"/>
      <c r="K424" s="79"/>
      <c r="L424" s="79"/>
      <c r="M424" s="79"/>
      <c r="N424" s="79"/>
      <c r="O424" s="79"/>
      <c r="P424" s="79"/>
      <c r="Q424" s="79"/>
      <c r="R424" s="79"/>
      <c r="S424" s="79"/>
      <c r="T424" s="79"/>
      <c r="U424" s="79"/>
      <c r="V424" s="79"/>
      <c r="W424" s="79"/>
      <c r="X424" s="79"/>
      <c r="Y424" s="79"/>
      <c r="Z424" s="79"/>
      <c r="AA424" s="79"/>
      <c r="AB424" s="79"/>
      <c r="AC424" s="79"/>
      <c r="AD424" s="79"/>
    </row>
    <row r="425" spans="4:30" s="88" customFormat="1">
      <c r="D425" s="79"/>
      <c r="E425" s="79"/>
      <c r="F425" s="79"/>
      <c r="G425" s="79"/>
      <c r="H425" s="79"/>
      <c r="I425" s="79"/>
      <c r="J425" s="79"/>
      <c r="K425" s="79"/>
      <c r="L425" s="79"/>
      <c r="M425" s="79"/>
      <c r="N425" s="79"/>
      <c r="O425" s="79"/>
      <c r="P425" s="79"/>
      <c r="Q425" s="79"/>
      <c r="R425" s="79"/>
      <c r="S425" s="79"/>
      <c r="T425" s="79"/>
      <c r="U425" s="79"/>
      <c r="V425" s="79"/>
      <c r="W425" s="79"/>
      <c r="X425" s="79"/>
      <c r="Y425" s="79"/>
      <c r="Z425" s="79"/>
      <c r="AA425" s="79"/>
      <c r="AB425" s="79"/>
      <c r="AC425" s="79"/>
      <c r="AD425" s="79"/>
    </row>
    <row r="426" spans="4:30" s="88" customFormat="1">
      <c r="D426" s="79"/>
      <c r="E426" s="79"/>
      <c r="F426" s="79"/>
      <c r="G426" s="79"/>
      <c r="H426" s="79"/>
      <c r="I426" s="79"/>
      <c r="J426" s="79"/>
      <c r="K426" s="79"/>
      <c r="L426" s="79"/>
      <c r="M426" s="79"/>
      <c r="N426" s="79"/>
      <c r="O426" s="79"/>
      <c r="P426" s="79"/>
      <c r="Q426" s="79"/>
      <c r="R426" s="79"/>
      <c r="S426" s="79"/>
      <c r="T426" s="79"/>
      <c r="U426" s="79"/>
      <c r="V426" s="79"/>
      <c r="W426" s="79"/>
      <c r="X426" s="79"/>
      <c r="Y426" s="79"/>
      <c r="Z426" s="79"/>
      <c r="AA426" s="79"/>
      <c r="AB426" s="79"/>
      <c r="AC426" s="79"/>
      <c r="AD426" s="79"/>
    </row>
    <row r="427" spans="4:30" s="88" customFormat="1">
      <c r="D427" s="79"/>
      <c r="E427" s="79"/>
      <c r="F427" s="79"/>
      <c r="G427" s="79"/>
      <c r="H427" s="79"/>
      <c r="I427" s="79"/>
      <c r="J427" s="79"/>
      <c r="K427" s="79"/>
      <c r="L427" s="79"/>
      <c r="M427" s="79"/>
      <c r="N427" s="79"/>
      <c r="O427" s="79"/>
      <c r="P427" s="79"/>
      <c r="Q427" s="79"/>
      <c r="R427" s="79"/>
      <c r="S427" s="79"/>
      <c r="T427" s="79"/>
      <c r="U427" s="79"/>
      <c r="V427" s="79"/>
      <c r="W427" s="79"/>
      <c r="X427" s="79"/>
      <c r="Y427" s="79"/>
      <c r="Z427" s="79"/>
      <c r="AA427" s="79"/>
      <c r="AB427" s="79"/>
      <c r="AC427" s="79"/>
      <c r="AD427" s="79"/>
    </row>
    <row r="428" spans="4:30" s="88" customFormat="1">
      <c r="D428" s="79"/>
      <c r="E428" s="79"/>
      <c r="F428" s="79"/>
      <c r="G428" s="79"/>
      <c r="H428" s="79"/>
      <c r="I428" s="79"/>
      <c r="J428" s="79"/>
      <c r="K428" s="79"/>
      <c r="L428" s="79"/>
      <c r="M428" s="79"/>
      <c r="N428" s="79"/>
      <c r="O428" s="79"/>
      <c r="P428" s="79"/>
      <c r="Q428" s="79"/>
      <c r="R428" s="79"/>
      <c r="S428" s="79"/>
      <c r="T428" s="79"/>
      <c r="U428" s="79"/>
      <c r="V428" s="79"/>
      <c r="W428" s="79"/>
      <c r="X428" s="79"/>
      <c r="Y428" s="79"/>
      <c r="Z428" s="79"/>
      <c r="AA428" s="79"/>
      <c r="AB428" s="79"/>
      <c r="AC428" s="79"/>
      <c r="AD428" s="79"/>
    </row>
    <row r="429" spans="4:30" s="88" customFormat="1">
      <c r="D429" s="79"/>
      <c r="E429" s="79"/>
      <c r="F429" s="79"/>
      <c r="G429" s="79"/>
      <c r="H429" s="79"/>
      <c r="I429" s="79"/>
      <c r="J429" s="79"/>
      <c r="K429" s="79"/>
      <c r="L429" s="79"/>
      <c r="M429" s="79"/>
      <c r="N429" s="79"/>
      <c r="O429" s="79"/>
      <c r="P429" s="79"/>
      <c r="Q429" s="79"/>
      <c r="R429" s="79"/>
      <c r="S429" s="79"/>
      <c r="T429" s="79"/>
      <c r="U429" s="79"/>
      <c r="V429" s="79"/>
      <c r="W429" s="79"/>
      <c r="X429" s="79"/>
      <c r="Y429" s="79"/>
      <c r="Z429" s="79"/>
      <c r="AA429" s="79"/>
      <c r="AB429" s="79"/>
      <c r="AC429" s="79"/>
      <c r="AD429" s="79"/>
    </row>
    <row r="430" spans="4:30" s="88" customFormat="1">
      <c r="D430" s="79"/>
      <c r="E430" s="79"/>
      <c r="F430" s="79"/>
      <c r="G430" s="79"/>
      <c r="H430" s="79"/>
      <c r="I430" s="79"/>
      <c r="J430" s="79"/>
      <c r="K430" s="79"/>
      <c r="L430" s="79"/>
      <c r="M430" s="79"/>
      <c r="N430" s="79"/>
      <c r="O430" s="79"/>
      <c r="P430" s="79"/>
      <c r="Q430" s="79"/>
      <c r="R430" s="79"/>
      <c r="S430" s="79"/>
      <c r="T430" s="79"/>
      <c r="U430" s="79"/>
      <c r="V430" s="79"/>
      <c r="W430" s="79"/>
      <c r="X430" s="79"/>
      <c r="Y430" s="79"/>
      <c r="Z430" s="79"/>
      <c r="AA430" s="79"/>
      <c r="AB430" s="79"/>
      <c r="AC430" s="79"/>
      <c r="AD430" s="79"/>
    </row>
    <row r="431" spans="4:30" s="88" customFormat="1">
      <c r="D431" s="79"/>
      <c r="E431" s="79"/>
      <c r="F431" s="79"/>
      <c r="G431" s="79"/>
      <c r="H431" s="79"/>
      <c r="I431" s="79"/>
      <c r="J431" s="79"/>
      <c r="K431" s="79"/>
      <c r="L431" s="79"/>
      <c r="M431" s="79"/>
      <c r="N431" s="79"/>
      <c r="O431" s="79"/>
      <c r="P431" s="79"/>
      <c r="Q431" s="79"/>
      <c r="R431" s="79"/>
      <c r="S431" s="79"/>
      <c r="T431" s="79"/>
      <c r="U431" s="79"/>
      <c r="V431" s="79"/>
      <c r="W431" s="79"/>
      <c r="X431" s="79"/>
      <c r="Y431" s="79"/>
      <c r="Z431" s="79"/>
      <c r="AA431" s="79"/>
      <c r="AB431" s="79"/>
      <c r="AC431" s="79"/>
      <c r="AD431" s="79"/>
    </row>
    <row r="432" spans="4:30" s="88" customFormat="1">
      <c r="D432" s="79"/>
      <c r="E432" s="79"/>
      <c r="F432" s="79"/>
      <c r="G432" s="79"/>
      <c r="H432" s="79"/>
      <c r="I432" s="79"/>
      <c r="J432" s="79"/>
      <c r="K432" s="79"/>
      <c r="L432" s="79"/>
      <c r="M432" s="79"/>
      <c r="N432" s="79"/>
      <c r="O432" s="79"/>
      <c r="P432" s="79"/>
      <c r="Q432" s="79"/>
      <c r="R432" s="79"/>
      <c r="S432" s="79"/>
      <c r="T432" s="79"/>
      <c r="U432" s="79"/>
      <c r="V432" s="79"/>
      <c r="W432" s="79"/>
      <c r="X432" s="79"/>
      <c r="Y432" s="79"/>
      <c r="Z432" s="79"/>
      <c r="AA432" s="79"/>
      <c r="AB432" s="79"/>
      <c r="AC432" s="79"/>
      <c r="AD432" s="79"/>
    </row>
    <row r="433" spans="4:30" s="88" customFormat="1">
      <c r="D433" s="79"/>
      <c r="E433" s="79"/>
      <c r="F433" s="79"/>
      <c r="G433" s="79"/>
      <c r="H433" s="79"/>
      <c r="I433" s="79"/>
      <c r="J433" s="79"/>
      <c r="K433" s="79"/>
      <c r="L433" s="79"/>
      <c r="M433" s="79"/>
      <c r="N433" s="79"/>
      <c r="O433" s="79"/>
      <c r="P433" s="79"/>
      <c r="Q433" s="79"/>
      <c r="R433" s="79"/>
      <c r="S433" s="79"/>
      <c r="T433" s="79"/>
      <c r="U433" s="79"/>
      <c r="V433" s="79"/>
      <c r="W433" s="79"/>
      <c r="X433" s="79"/>
      <c r="Y433" s="79"/>
      <c r="Z433" s="79"/>
      <c r="AA433" s="79"/>
      <c r="AB433" s="79"/>
      <c r="AC433" s="79"/>
      <c r="AD433" s="79"/>
    </row>
    <row r="434" spans="4:30" s="88" customFormat="1">
      <c r="D434" s="79"/>
      <c r="E434" s="79"/>
      <c r="F434" s="79"/>
      <c r="G434" s="79"/>
      <c r="H434" s="79"/>
      <c r="I434" s="79"/>
      <c r="J434" s="79"/>
      <c r="K434" s="79"/>
      <c r="L434" s="79"/>
      <c r="M434" s="79"/>
      <c r="N434" s="79"/>
      <c r="O434" s="79"/>
      <c r="P434" s="79"/>
      <c r="Q434" s="79"/>
      <c r="R434" s="79"/>
      <c r="S434" s="79"/>
      <c r="T434" s="79"/>
      <c r="U434" s="79"/>
      <c r="V434" s="79"/>
      <c r="W434" s="79"/>
      <c r="X434" s="79"/>
      <c r="Y434" s="79"/>
      <c r="Z434" s="79"/>
      <c r="AA434" s="79"/>
      <c r="AB434" s="79"/>
      <c r="AC434" s="79"/>
      <c r="AD434" s="79"/>
    </row>
    <row r="435" spans="4:30" s="88" customFormat="1">
      <c r="D435" s="79"/>
      <c r="E435" s="79"/>
      <c r="F435" s="79"/>
      <c r="G435" s="79"/>
      <c r="H435" s="79"/>
      <c r="I435" s="79"/>
      <c r="J435" s="79"/>
      <c r="K435" s="79"/>
      <c r="L435" s="79"/>
      <c r="M435" s="79"/>
      <c r="N435" s="79"/>
      <c r="O435" s="79"/>
      <c r="P435" s="79"/>
      <c r="Q435" s="79"/>
      <c r="R435" s="79"/>
      <c r="S435" s="79"/>
      <c r="T435" s="79"/>
      <c r="U435" s="79"/>
      <c r="V435" s="79"/>
      <c r="W435" s="79"/>
      <c r="X435" s="79"/>
      <c r="Y435" s="79"/>
      <c r="Z435" s="79"/>
      <c r="AA435" s="79"/>
      <c r="AB435" s="79"/>
      <c r="AC435" s="79"/>
      <c r="AD435" s="79"/>
    </row>
    <row r="436" spans="4:30" s="88" customFormat="1">
      <c r="D436" s="79"/>
      <c r="E436" s="79"/>
      <c r="F436" s="79"/>
      <c r="G436" s="79"/>
      <c r="H436" s="79"/>
      <c r="I436" s="79"/>
      <c r="J436" s="79"/>
      <c r="K436" s="79"/>
      <c r="L436" s="79"/>
      <c r="M436" s="79"/>
      <c r="N436" s="79"/>
      <c r="O436" s="79"/>
      <c r="P436" s="79"/>
      <c r="Q436" s="79"/>
      <c r="R436" s="79"/>
      <c r="S436" s="79"/>
      <c r="T436" s="79"/>
      <c r="U436" s="79"/>
      <c r="V436" s="79"/>
      <c r="W436" s="79"/>
      <c r="X436" s="79"/>
      <c r="Y436" s="79"/>
      <c r="Z436" s="79"/>
      <c r="AA436" s="79"/>
      <c r="AB436" s="79"/>
      <c r="AC436" s="79"/>
      <c r="AD436" s="79"/>
    </row>
    <row r="437" spans="4:30" s="88" customFormat="1">
      <c r="D437" s="79"/>
      <c r="E437" s="79"/>
      <c r="F437" s="79"/>
      <c r="G437" s="79"/>
      <c r="H437" s="79"/>
      <c r="I437" s="79"/>
      <c r="J437" s="79"/>
      <c r="K437" s="79"/>
      <c r="L437" s="79"/>
      <c r="M437" s="79"/>
      <c r="N437" s="79"/>
      <c r="O437" s="79"/>
      <c r="P437" s="79"/>
      <c r="Q437" s="79"/>
      <c r="R437" s="79"/>
      <c r="S437" s="79"/>
      <c r="T437" s="79"/>
      <c r="U437" s="79"/>
      <c r="V437" s="79"/>
      <c r="W437" s="79"/>
      <c r="X437" s="79"/>
      <c r="Y437" s="79"/>
      <c r="Z437" s="79"/>
      <c r="AA437" s="79"/>
      <c r="AB437" s="79"/>
      <c r="AC437" s="79"/>
      <c r="AD437" s="79"/>
    </row>
    <row r="438" spans="4:30" s="88" customFormat="1">
      <c r="D438" s="79"/>
      <c r="E438" s="79"/>
      <c r="F438" s="79"/>
      <c r="G438" s="79"/>
      <c r="H438" s="79"/>
      <c r="I438" s="79"/>
      <c r="J438" s="79"/>
      <c r="K438" s="79"/>
      <c r="L438" s="79"/>
      <c r="M438" s="79"/>
      <c r="N438" s="79"/>
      <c r="O438" s="79"/>
      <c r="P438" s="79"/>
      <c r="Q438" s="79"/>
      <c r="R438" s="79"/>
      <c r="S438" s="79"/>
      <c r="T438" s="79"/>
      <c r="U438" s="79"/>
      <c r="V438" s="79"/>
      <c r="W438" s="79"/>
      <c r="X438" s="79"/>
      <c r="Y438" s="79"/>
      <c r="Z438" s="79"/>
      <c r="AA438" s="79"/>
      <c r="AB438" s="79"/>
      <c r="AC438" s="79"/>
      <c r="AD438" s="79"/>
    </row>
    <row r="439" spans="4:30" s="88" customFormat="1">
      <c r="D439" s="79"/>
      <c r="E439" s="79"/>
      <c r="F439" s="79"/>
      <c r="G439" s="79"/>
      <c r="H439" s="79"/>
      <c r="I439" s="79"/>
      <c r="J439" s="79"/>
      <c r="K439" s="79"/>
      <c r="L439" s="79"/>
      <c r="M439" s="79"/>
      <c r="N439" s="79"/>
      <c r="O439" s="79"/>
      <c r="P439" s="79"/>
      <c r="Q439" s="79"/>
      <c r="R439" s="79"/>
      <c r="S439" s="79"/>
      <c r="T439" s="79"/>
      <c r="U439" s="79"/>
      <c r="V439" s="79"/>
      <c r="W439" s="79"/>
      <c r="X439" s="79"/>
      <c r="Y439" s="79"/>
      <c r="Z439" s="79"/>
      <c r="AA439" s="79"/>
      <c r="AB439" s="79"/>
      <c r="AC439" s="79"/>
      <c r="AD439" s="79"/>
    </row>
    <row r="440" spans="4:30" s="88" customFormat="1">
      <c r="D440" s="79"/>
      <c r="E440" s="79"/>
      <c r="F440" s="79"/>
      <c r="G440" s="79"/>
      <c r="H440" s="79"/>
      <c r="I440" s="79"/>
      <c r="J440" s="79"/>
      <c r="K440" s="79"/>
      <c r="L440" s="79"/>
      <c r="M440" s="79"/>
      <c r="N440" s="79"/>
      <c r="O440" s="79"/>
      <c r="P440" s="79"/>
      <c r="Q440" s="79"/>
      <c r="R440" s="79"/>
      <c r="S440" s="79"/>
      <c r="T440" s="79"/>
      <c r="U440" s="79"/>
      <c r="V440" s="79"/>
      <c r="W440" s="79"/>
      <c r="X440" s="79"/>
      <c r="Y440" s="79"/>
      <c r="Z440" s="79"/>
      <c r="AA440" s="79"/>
      <c r="AB440" s="79"/>
      <c r="AC440" s="79"/>
      <c r="AD440" s="79"/>
    </row>
    <row r="441" spans="4:30" s="88" customFormat="1">
      <c r="D441" s="79"/>
      <c r="E441" s="79"/>
      <c r="F441" s="79"/>
      <c r="G441" s="79"/>
      <c r="H441" s="79"/>
      <c r="I441" s="79"/>
      <c r="J441" s="79"/>
      <c r="K441" s="79"/>
      <c r="L441" s="79"/>
      <c r="M441" s="79"/>
      <c r="N441" s="79"/>
      <c r="O441" s="79"/>
      <c r="P441" s="79"/>
      <c r="Q441" s="79"/>
      <c r="R441" s="79"/>
      <c r="S441" s="79"/>
      <c r="T441" s="79"/>
      <c r="U441" s="79"/>
      <c r="V441" s="79"/>
      <c r="W441" s="79"/>
      <c r="X441" s="79"/>
      <c r="Y441" s="79"/>
      <c r="Z441" s="79"/>
      <c r="AA441" s="79"/>
      <c r="AB441" s="79"/>
      <c r="AC441" s="79"/>
      <c r="AD441" s="79"/>
    </row>
    <row r="442" spans="4:30" s="88" customFormat="1">
      <c r="D442" s="79"/>
      <c r="E442" s="79"/>
      <c r="F442" s="79"/>
      <c r="G442" s="79"/>
      <c r="H442" s="79"/>
      <c r="I442" s="79"/>
      <c r="J442" s="79"/>
      <c r="K442" s="79"/>
      <c r="L442" s="79"/>
      <c r="M442" s="79"/>
      <c r="N442" s="79"/>
      <c r="O442" s="79"/>
      <c r="P442" s="79"/>
      <c r="Q442" s="79"/>
      <c r="R442" s="79"/>
      <c r="S442" s="79"/>
      <c r="T442" s="79"/>
      <c r="U442" s="79"/>
      <c r="V442" s="79"/>
      <c r="W442" s="79"/>
      <c r="X442" s="79"/>
      <c r="Y442" s="79"/>
      <c r="Z442" s="79"/>
      <c r="AA442" s="79"/>
      <c r="AB442" s="79"/>
      <c r="AC442" s="79"/>
      <c r="AD442" s="79"/>
    </row>
    <row r="443" spans="4:30" s="88" customFormat="1">
      <c r="D443" s="79"/>
      <c r="E443" s="79"/>
      <c r="F443" s="79"/>
      <c r="G443" s="79"/>
      <c r="H443" s="79"/>
      <c r="I443" s="79"/>
      <c r="J443" s="79"/>
      <c r="K443" s="79"/>
      <c r="L443" s="79"/>
      <c r="M443" s="79"/>
      <c r="N443" s="79"/>
      <c r="O443" s="79"/>
      <c r="P443" s="79"/>
      <c r="Q443" s="79"/>
      <c r="R443" s="79"/>
      <c r="S443" s="79"/>
      <c r="T443" s="79"/>
      <c r="U443" s="79"/>
      <c r="V443" s="79"/>
      <c r="W443" s="79"/>
      <c r="X443" s="79"/>
      <c r="Y443" s="79"/>
      <c r="Z443" s="79"/>
      <c r="AA443" s="79"/>
      <c r="AB443" s="79"/>
      <c r="AC443" s="79"/>
      <c r="AD443" s="79"/>
    </row>
    <row r="444" spans="4:30" s="88" customFormat="1">
      <c r="D444" s="79"/>
      <c r="E444" s="79"/>
      <c r="F444" s="79"/>
      <c r="G444" s="79"/>
      <c r="H444" s="79"/>
      <c r="I444" s="79"/>
      <c r="J444" s="79"/>
      <c r="K444" s="79"/>
      <c r="L444" s="79"/>
      <c r="M444" s="79"/>
      <c r="N444" s="79"/>
      <c r="O444" s="79"/>
      <c r="P444" s="79"/>
      <c r="Q444" s="79"/>
      <c r="R444" s="79"/>
      <c r="S444" s="79"/>
      <c r="T444" s="79"/>
      <c r="U444" s="79"/>
      <c r="V444" s="79"/>
      <c r="W444" s="79"/>
      <c r="X444" s="79"/>
      <c r="Y444" s="79"/>
      <c r="Z444" s="79"/>
      <c r="AA444" s="79"/>
      <c r="AB444" s="79"/>
      <c r="AC444" s="79"/>
      <c r="AD444" s="79"/>
    </row>
    <row r="445" spans="4:30" s="88" customFormat="1">
      <c r="D445" s="79"/>
      <c r="E445" s="79"/>
      <c r="F445" s="79"/>
      <c r="G445" s="79"/>
      <c r="H445" s="79"/>
      <c r="I445" s="79"/>
      <c r="J445" s="79"/>
      <c r="K445" s="79"/>
      <c r="L445" s="79"/>
      <c r="M445" s="79"/>
      <c r="N445" s="79"/>
      <c r="O445" s="79"/>
      <c r="P445" s="79"/>
      <c r="Q445" s="79"/>
      <c r="R445" s="79"/>
      <c r="S445" s="79"/>
      <c r="T445" s="79"/>
      <c r="U445" s="79"/>
      <c r="V445" s="79"/>
      <c r="W445" s="79"/>
      <c r="X445" s="79"/>
      <c r="Y445" s="79"/>
      <c r="Z445" s="79"/>
      <c r="AA445" s="79"/>
      <c r="AB445" s="79"/>
      <c r="AC445" s="79"/>
      <c r="AD445" s="79"/>
    </row>
    <row r="446" spans="4:30" s="88" customFormat="1">
      <c r="D446" s="79"/>
      <c r="E446" s="79"/>
      <c r="F446" s="79"/>
      <c r="G446" s="79"/>
      <c r="H446" s="79"/>
      <c r="I446" s="79"/>
      <c r="J446" s="79"/>
      <c r="K446" s="79"/>
      <c r="L446" s="79"/>
      <c r="M446" s="79"/>
      <c r="N446" s="79"/>
      <c r="O446" s="79"/>
      <c r="P446" s="79"/>
      <c r="Q446" s="79"/>
      <c r="R446" s="79"/>
      <c r="S446" s="79"/>
      <c r="T446" s="79"/>
      <c r="U446" s="79"/>
      <c r="V446" s="79"/>
      <c r="W446" s="79"/>
      <c r="X446" s="79"/>
      <c r="Y446" s="79"/>
      <c r="Z446" s="79"/>
      <c r="AA446" s="79"/>
      <c r="AB446" s="79"/>
      <c r="AC446" s="79"/>
      <c r="AD446" s="79"/>
    </row>
    <row r="447" spans="4:30" s="88" customFormat="1">
      <c r="D447" s="79"/>
      <c r="E447" s="79"/>
      <c r="F447" s="79"/>
      <c r="G447" s="79"/>
      <c r="H447" s="79"/>
      <c r="I447" s="79"/>
      <c r="J447" s="79"/>
      <c r="K447" s="79"/>
      <c r="L447" s="79"/>
      <c r="M447" s="79"/>
      <c r="N447" s="79"/>
      <c r="O447" s="79"/>
      <c r="P447" s="79"/>
      <c r="Q447" s="79"/>
      <c r="R447" s="79"/>
      <c r="S447" s="79"/>
      <c r="T447" s="79"/>
      <c r="U447" s="79"/>
      <c r="V447" s="79"/>
      <c r="W447" s="79"/>
      <c r="X447" s="79"/>
      <c r="Y447" s="79"/>
      <c r="Z447" s="79"/>
      <c r="AA447" s="79"/>
      <c r="AB447" s="79"/>
      <c r="AC447" s="79"/>
      <c r="AD447" s="79"/>
    </row>
    <row r="448" spans="4:30" s="88" customFormat="1">
      <c r="D448" s="79"/>
      <c r="E448" s="79"/>
      <c r="F448" s="79"/>
      <c r="G448" s="79"/>
      <c r="H448" s="79"/>
      <c r="I448" s="79"/>
      <c r="J448" s="79"/>
      <c r="K448" s="79"/>
      <c r="L448" s="79"/>
      <c r="M448" s="79"/>
      <c r="N448" s="79"/>
      <c r="O448" s="79"/>
      <c r="P448" s="79"/>
      <c r="Q448" s="79"/>
      <c r="R448" s="79"/>
      <c r="S448" s="79"/>
      <c r="T448" s="79"/>
      <c r="U448" s="79"/>
      <c r="V448" s="79"/>
      <c r="W448" s="79"/>
      <c r="X448" s="79"/>
      <c r="Y448" s="79"/>
      <c r="Z448" s="79"/>
      <c r="AA448" s="79"/>
      <c r="AB448" s="79"/>
      <c r="AC448" s="79"/>
      <c r="AD448" s="79"/>
    </row>
    <row r="449" spans="4:30" s="88" customFormat="1">
      <c r="D449" s="79"/>
      <c r="E449" s="79"/>
      <c r="F449" s="79"/>
      <c r="G449" s="79"/>
      <c r="H449" s="79"/>
      <c r="I449" s="79"/>
      <c r="J449" s="79"/>
      <c r="K449" s="79"/>
      <c r="L449" s="79"/>
      <c r="M449" s="79"/>
      <c r="N449" s="79"/>
      <c r="O449" s="79"/>
      <c r="P449" s="79"/>
      <c r="Q449" s="79"/>
      <c r="R449" s="79"/>
      <c r="S449" s="79"/>
      <c r="T449" s="79"/>
      <c r="U449" s="79"/>
      <c r="V449" s="79"/>
      <c r="W449" s="79"/>
      <c r="X449" s="79"/>
      <c r="Y449" s="79"/>
      <c r="Z449" s="79"/>
      <c r="AA449" s="79"/>
      <c r="AB449" s="79"/>
      <c r="AC449" s="79"/>
      <c r="AD449" s="79"/>
    </row>
    <row r="450" spans="4:30" s="88" customFormat="1">
      <c r="D450" s="79"/>
      <c r="E450" s="79"/>
      <c r="F450" s="79"/>
      <c r="G450" s="79"/>
      <c r="H450" s="79"/>
      <c r="I450" s="79"/>
      <c r="J450" s="79"/>
      <c r="K450" s="79"/>
      <c r="L450" s="79"/>
      <c r="M450" s="79"/>
      <c r="N450" s="79"/>
      <c r="O450" s="79"/>
      <c r="P450" s="79"/>
      <c r="Q450" s="79"/>
      <c r="R450" s="79"/>
      <c r="S450" s="79"/>
      <c r="T450" s="79"/>
      <c r="U450" s="79"/>
      <c r="V450" s="79"/>
      <c r="W450" s="79"/>
      <c r="X450" s="79"/>
      <c r="Y450" s="79"/>
      <c r="Z450" s="79"/>
      <c r="AA450" s="79"/>
      <c r="AB450" s="79"/>
      <c r="AC450" s="79"/>
      <c r="AD450" s="79"/>
    </row>
    <row r="451" spans="4:30" s="88" customFormat="1">
      <c r="D451" s="79"/>
      <c r="E451" s="79"/>
      <c r="F451" s="79"/>
      <c r="G451" s="79"/>
      <c r="H451" s="79"/>
      <c r="I451" s="79"/>
      <c r="J451" s="79"/>
      <c r="K451" s="79"/>
      <c r="L451" s="79"/>
      <c r="M451" s="79"/>
      <c r="N451" s="79"/>
      <c r="O451" s="79"/>
      <c r="P451" s="79"/>
      <c r="Q451" s="79"/>
      <c r="R451" s="79"/>
      <c r="S451" s="79"/>
      <c r="T451" s="79"/>
      <c r="U451" s="79"/>
      <c r="V451" s="79"/>
      <c r="W451" s="79"/>
      <c r="X451" s="79"/>
      <c r="Y451" s="79"/>
      <c r="Z451" s="79"/>
      <c r="AA451" s="79"/>
      <c r="AB451" s="79"/>
      <c r="AC451" s="79"/>
      <c r="AD451" s="79"/>
    </row>
    <row r="452" spans="4:30" s="88" customFormat="1">
      <c r="D452" s="79"/>
      <c r="E452" s="79"/>
      <c r="F452" s="79"/>
      <c r="G452" s="79"/>
      <c r="H452" s="79"/>
      <c r="I452" s="79"/>
      <c r="J452" s="79"/>
      <c r="K452" s="79"/>
      <c r="L452" s="79"/>
      <c r="M452" s="79"/>
      <c r="N452" s="79"/>
      <c r="O452" s="79"/>
      <c r="P452" s="79"/>
      <c r="Q452" s="79"/>
      <c r="R452" s="79"/>
      <c r="S452" s="79"/>
      <c r="T452" s="79"/>
      <c r="U452" s="79"/>
      <c r="V452" s="79"/>
      <c r="W452" s="79"/>
      <c r="X452" s="79"/>
      <c r="Y452" s="79"/>
      <c r="Z452" s="79"/>
      <c r="AA452" s="79"/>
      <c r="AB452" s="79"/>
      <c r="AC452" s="79"/>
      <c r="AD452" s="79"/>
    </row>
    <row r="453" spans="4:30" s="88" customFormat="1">
      <c r="D453" s="79"/>
      <c r="E453" s="79"/>
      <c r="F453" s="79"/>
      <c r="G453" s="79"/>
      <c r="H453" s="79"/>
      <c r="I453" s="79"/>
      <c r="J453" s="79"/>
      <c r="K453" s="79"/>
      <c r="L453" s="79"/>
      <c r="M453" s="79"/>
      <c r="N453" s="79"/>
      <c r="O453" s="79"/>
      <c r="P453" s="79"/>
      <c r="Q453" s="79"/>
      <c r="R453" s="79"/>
      <c r="S453" s="79"/>
      <c r="T453" s="79"/>
      <c r="U453" s="79"/>
      <c r="V453" s="79"/>
      <c r="W453" s="79"/>
      <c r="X453" s="79"/>
      <c r="Y453" s="79"/>
      <c r="Z453" s="79"/>
      <c r="AA453" s="79"/>
      <c r="AB453" s="79"/>
      <c r="AC453" s="79"/>
      <c r="AD453" s="79"/>
    </row>
    <row r="454" spans="4:30" s="88" customFormat="1">
      <c r="D454" s="79"/>
      <c r="E454" s="79"/>
      <c r="F454" s="79"/>
      <c r="G454" s="79"/>
      <c r="H454" s="79"/>
      <c r="I454" s="79"/>
      <c r="J454" s="79"/>
      <c r="K454" s="79"/>
      <c r="L454" s="79"/>
      <c r="M454" s="79"/>
      <c r="N454" s="79"/>
      <c r="O454" s="79"/>
      <c r="P454" s="79"/>
      <c r="Q454" s="79"/>
      <c r="R454" s="79"/>
      <c r="S454" s="79"/>
      <c r="T454" s="79"/>
      <c r="U454" s="79"/>
      <c r="V454" s="79"/>
      <c r="W454" s="79"/>
      <c r="X454" s="79"/>
      <c r="Y454" s="79"/>
      <c r="Z454" s="79"/>
      <c r="AA454" s="79"/>
      <c r="AB454" s="79"/>
      <c r="AC454" s="79"/>
      <c r="AD454" s="79"/>
    </row>
    <row r="455" spans="4:30" s="88" customFormat="1">
      <c r="D455" s="79"/>
      <c r="E455" s="79"/>
      <c r="F455" s="79"/>
      <c r="G455" s="79"/>
      <c r="H455" s="79"/>
      <c r="I455" s="79"/>
      <c r="J455" s="79"/>
      <c r="K455" s="79"/>
      <c r="L455" s="79"/>
      <c r="M455" s="79"/>
      <c r="N455" s="79"/>
      <c r="O455" s="79"/>
      <c r="P455" s="79"/>
      <c r="Q455" s="79"/>
      <c r="R455" s="79"/>
      <c r="S455" s="79"/>
      <c r="T455" s="79"/>
      <c r="U455" s="79"/>
      <c r="V455" s="79"/>
      <c r="W455" s="79"/>
      <c r="X455" s="79"/>
      <c r="Y455" s="79"/>
      <c r="Z455" s="79"/>
      <c r="AA455" s="79"/>
      <c r="AB455" s="79"/>
      <c r="AC455" s="79"/>
      <c r="AD455" s="79"/>
    </row>
    <row r="456" spans="4:30" s="88" customFormat="1">
      <c r="D456" s="79"/>
      <c r="E456" s="79"/>
      <c r="F456" s="79"/>
      <c r="G456" s="79"/>
      <c r="H456" s="79"/>
      <c r="I456" s="79"/>
      <c r="J456" s="79"/>
      <c r="K456" s="79"/>
      <c r="L456" s="79"/>
      <c r="M456" s="79"/>
      <c r="N456" s="79"/>
      <c r="O456" s="79"/>
      <c r="P456" s="79"/>
      <c r="Q456" s="79"/>
      <c r="R456" s="79"/>
      <c r="S456" s="79"/>
      <c r="T456" s="79"/>
      <c r="U456" s="79"/>
      <c r="V456" s="79"/>
      <c r="W456" s="79"/>
      <c r="X456" s="79"/>
      <c r="Y456" s="79"/>
      <c r="Z456" s="79"/>
      <c r="AA456" s="79"/>
      <c r="AB456" s="79"/>
      <c r="AC456" s="79"/>
      <c r="AD456" s="79"/>
    </row>
    <row r="457" spans="4:30" s="88" customFormat="1">
      <c r="D457" s="79"/>
      <c r="E457" s="79"/>
      <c r="F457" s="79"/>
      <c r="G457" s="79"/>
      <c r="H457" s="79"/>
      <c r="I457" s="79"/>
      <c r="J457" s="79"/>
      <c r="K457" s="79"/>
      <c r="L457" s="79"/>
      <c r="M457" s="79"/>
      <c r="N457" s="79"/>
      <c r="O457" s="79"/>
      <c r="P457" s="79"/>
      <c r="Q457" s="79"/>
      <c r="R457" s="79"/>
      <c r="S457" s="79"/>
      <c r="T457" s="79"/>
      <c r="U457" s="79"/>
      <c r="V457" s="79"/>
      <c r="W457" s="79"/>
      <c r="X457" s="79"/>
      <c r="Y457" s="79"/>
      <c r="Z457" s="79"/>
      <c r="AA457" s="79"/>
      <c r="AB457" s="79"/>
      <c r="AC457" s="79"/>
      <c r="AD457" s="79"/>
    </row>
    <row r="458" spans="4:30" s="88" customFormat="1">
      <c r="D458" s="79"/>
      <c r="E458" s="79"/>
      <c r="F458" s="79"/>
      <c r="G458" s="79"/>
      <c r="H458" s="79"/>
      <c r="I458" s="79"/>
      <c r="J458" s="79"/>
      <c r="K458" s="79"/>
      <c r="L458" s="79"/>
      <c r="M458" s="79"/>
      <c r="N458" s="79"/>
      <c r="O458" s="79"/>
      <c r="P458" s="79"/>
      <c r="Q458" s="79"/>
      <c r="R458" s="79"/>
      <c r="S458" s="79"/>
      <c r="T458" s="79"/>
      <c r="U458" s="79"/>
      <c r="V458" s="79"/>
      <c r="W458" s="79"/>
      <c r="X458" s="79"/>
      <c r="Y458" s="79"/>
      <c r="Z458" s="79"/>
      <c r="AA458" s="79"/>
      <c r="AB458" s="79"/>
      <c r="AC458" s="79"/>
      <c r="AD458" s="79"/>
    </row>
    <row r="459" spans="4:30" s="88" customFormat="1">
      <c r="D459" s="79"/>
      <c r="E459" s="79"/>
      <c r="F459" s="79"/>
      <c r="G459" s="79"/>
      <c r="H459" s="79"/>
      <c r="I459" s="79"/>
      <c r="J459" s="79"/>
      <c r="K459" s="79"/>
      <c r="L459" s="79"/>
      <c r="M459" s="79"/>
      <c r="N459" s="79"/>
      <c r="O459" s="79"/>
      <c r="P459" s="79"/>
      <c r="Q459" s="79"/>
      <c r="R459" s="79"/>
      <c r="S459" s="79"/>
      <c r="T459" s="79"/>
      <c r="U459" s="79"/>
      <c r="V459" s="79"/>
      <c r="W459" s="79"/>
      <c r="X459" s="79"/>
      <c r="Y459" s="79"/>
      <c r="Z459" s="79"/>
      <c r="AA459" s="79"/>
      <c r="AB459" s="79"/>
      <c r="AC459" s="79"/>
      <c r="AD459" s="79"/>
    </row>
    <row r="460" spans="4:30" s="88" customFormat="1">
      <c r="D460" s="79"/>
      <c r="E460" s="79"/>
      <c r="F460" s="79"/>
      <c r="G460" s="79"/>
      <c r="H460" s="79"/>
      <c r="I460" s="79"/>
      <c r="J460" s="79"/>
      <c r="K460" s="79"/>
      <c r="L460" s="79"/>
      <c r="M460" s="79"/>
      <c r="N460" s="79"/>
      <c r="O460" s="79"/>
      <c r="P460" s="79"/>
      <c r="Q460" s="79"/>
      <c r="R460" s="79"/>
      <c r="S460" s="79"/>
      <c r="T460" s="79"/>
      <c r="U460" s="79"/>
      <c r="V460" s="79"/>
      <c r="W460" s="79"/>
      <c r="X460" s="79"/>
      <c r="Y460" s="79"/>
      <c r="Z460" s="79"/>
      <c r="AA460" s="79"/>
      <c r="AB460" s="79"/>
      <c r="AC460" s="79"/>
      <c r="AD460" s="79"/>
    </row>
    <row r="461" spans="4:30" s="88" customFormat="1">
      <c r="D461" s="79"/>
      <c r="E461" s="79"/>
      <c r="F461" s="79"/>
      <c r="G461" s="79"/>
      <c r="H461" s="79"/>
      <c r="I461" s="79"/>
      <c r="J461" s="79"/>
      <c r="K461" s="79"/>
      <c r="L461" s="79"/>
      <c r="M461" s="79"/>
      <c r="N461" s="79"/>
      <c r="O461" s="79"/>
      <c r="P461" s="79"/>
      <c r="Q461" s="79"/>
      <c r="R461" s="79"/>
      <c r="S461" s="79"/>
      <c r="T461" s="79"/>
      <c r="U461" s="79"/>
      <c r="V461" s="79"/>
      <c r="W461" s="79"/>
      <c r="X461" s="79"/>
      <c r="Y461" s="79"/>
      <c r="Z461" s="79"/>
      <c r="AA461" s="79"/>
      <c r="AB461" s="79"/>
      <c r="AC461" s="79"/>
      <c r="AD461" s="79"/>
    </row>
    <row r="462" spans="4:30" s="88" customFormat="1">
      <c r="D462" s="79"/>
      <c r="E462" s="79"/>
      <c r="F462" s="79"/>
      <c r="G462" s="79"/>
      <c r="H462" s="79"/>
      <c r="I462" s="79"/>
      <c r="J462" s="79"/>
      <c r="K462" s="79"/>
      <c r="L462" s="79"/>
      <c r="M462" s="79"/>
      <c r="N462" s="79"/>
      <c r="O462" s="79"/>
      <c r="P462" s="79"/>
      <c r="Q462" s="79"/>
      <c r="R462" s="79"/>
      <c r="S462" s="79"/>
      <c r="T462" s="79"/>
      <c r="U462" s="79"/>
      <c r="V462" s="79"/>
      <c r="W462" s="79"/>
      <c r="X462" s="79"/>
      <c r="Y462" s="79"/>
      <c r="Z462" s="79"/>
      <c r="AA462" s="79"/>
      <c r="AB462" s="79"/>
      <c r="AC462" s="79"/>
      <c r="AD462" s="79"/>
    </row>
    <row r="463" spans="4:30" s="88" customFormat="1">
      <c r="D463" s="79"/>
      <c r="E463" s="79"/>
      <c r="F463" s="79"/>
      <c r="G463" s="79"/>
      <c r="H463" s="79"/>
      <c r="I463" s="79"/>
      <c r="J463" s="79"/>
      <c r="K463" s="79"/>
      <c r="L463" s="79"/>
      <c r="M463" s="79"/>
      <c r="N463" s="79"/>
      <c r="O463" s="79"/>
      <c r="P463" s="79"/>
      <c r="Q463" s="79"/>
      <c r="R463" s="79"/>
      <c r="S463" s="79"/>
      <c r="T463" s="79"/>
      <c r="U463" s="79"/>
      <c r="V463" s="79"/>
      <c r="W463" s="79"/>
      <c r="X463" s="79"/>
      <c r="Y463" s="79"/>
      <c r="Z463" s="79"/>
      <c r="AA463" s="79"/>
      <c r="AB463" s="79"/>
      <c r="AC463" s="79"/>
      <c r="AD463" s="79"/>
    </row>
    <row r="464" spans="4:30" s="88" customFormat="1">
      <c r="D464" s="79"/>
      <c r="E464" s="79"/>
      <c r="F464" s="79"/>
      <c r="G464" s="79"/>
      <c r="H464" s="79"/>
      <c r="I464" s="79"/>
      <c r="J464" s="79"/>
      <c r="K464" s="79"/>
      <c r="L464" s="79"/>
      <c r="M464" s="79"/>
      <c r="N464" s="79"/>
      <c r="O464" s="79"/>
      <c r="P464" s="79"/>
      <c r="Q464" s="79"/>
      <c r="R464" s="79"/>
      <c r="S464" s="79"/>
      <c r="T464" s="79"/>
      <c r="U464" s="79"/>
      <c r="V464" s="79"/>
      <c r="W464" s="79"/>
      <c r="X464" s="79"/>
      <c r="Y464" s="79"/>
      <c r="Z464" s="79"/>
      <c r="AA464" s="79"/>
      <c r="AB464" s="79"/>
      <c r="AC464" s="79"/>
      <c r="AD464" s="79"/>
    </row>
    <row r="465" spans="4:30" s="88" customFormat="1">
      <c r="D465" s="79"/>
      <c r="E465" s="79"/>
      <c r="F465" s="79"/>
      <c r="G465" s="79"/>
      <c r="H465" s="79"/>
      <c r="I465" s="79"/>
      <c r="J465" s="79"/>
      <c r="K465" s="79"/>
      <c r="L465" s="79"/>
      <c r="M465" s="79"/>
      <c r="N465" s="79"/>
      <c r="O465" s="79"/>
      <c r="P465" s="79"/>
      <c r="Q465" s="79"/>
      <c r="R465" s="79"/>
      <c r="S465" s="79"/>
      <c r="T465" s="79"/>
      <c r="U465" s="79"/>
      <c r="V465" s="79"/>
      <c r="W465" s="79"/>
      <c r="X465" s="79"/>
      <c r="Y465" s="79"/>
      <c r="Z465" s="79"/>
      <c r="AA465" s="79"/>
      <c r="AB465" s="79"/>
      <c r="AC465" s="79"/>
      <c r="AD465" s="79"/>
    </row>
    <row r="466" spans="4:30" s="88" customFormat="1">
      <c r="D466" s="79"/>
      <c r="E466" s="79"/>
      <c r="F466" s="79"/>
      <c r="G466" s="79"/>
      <c r="H466" s="79"/>
      <c r="I466" s="79"/>
      <c r="J466" s="79"/>
      <c r="K466" s="79"/>
      <c r="L466" s="79"/>
      <c r="M466" s="79"/>
      <c r="N466" s="79"/>
      <c r="O466" s="79"/>
      <c r="P466" s="79"/>
      <c r="Q466" s="79"/>
      <c r="R466" s="79"/>
      <c r="S466" s="79"/>
      <c r="T466" s="79"/>
      <c r="U466" s="79"/>
      <c r="V466" s="79"/>
      <c r="W466" s="79"/>
      <c r="X466" s="79"/>
      <c r="Y466" s="79"/>
      <c r="Z466" s="79"/>
      <c r="AA466" s="79"/>
      <c r="AB466" s="79"/>
      <c r="AC466" s="79"/>
      <c r="AD466" s="79"/>
    </row>
    <row r="467" spans="4:30" s="88" customFormat="1">
      <c r="D467" s="79"/>
      <c r="E467" s="79"/>
      <c r="F467" s="79"/>
      <c r="G467" s="79"/>
      <c r="H467" s="79"/>
      <c r="I467" s="79"/>
      <c r="J467" s="79"/>
      <c r="K467" s="79"/>
      <c r="L467" s="79"/>
      <c r="M467" s="79"/>
      <c r="N467" s="79"/>
      <c r="O467" s="79"/>
      <c r="P467" s="79"/>
      <c r="Q467" s="79"/>
      <c r="R467" s="79"/>
      <c r="S467" s="79"/>
      <c r="T467" s="79"/>
      <c r="U467" s="79"/>
      <c r="V467" s="79"/>
      <c r="W467" s="79"/>
      <c r="X467" s="79"/>
      <c r="Y467" s="79"/>
      <c r="Z467" s="79"/>
      <c r="AA467" s="79"/>
      <c r="AB467" s="79"/>
      <c r="AC467" s="79"/>
      <c r="AD467" s="79"/>
    </row>
    <row r="468" spans="4:30" s="88" customFormat="1">
      <c r="D468" s="79"/>
      <c r="E468" s="79"/>
      <c r="F468" s="79"/>
      <c r="G468" s="79"/>
      <c r="H468" s="79"/>
      <c r="I468" s="79"/>
      <c r="J468" s="79"/>
      <c r="K468" s="79"/>
      <c r="L468" s="79"/>
      <c r="M468" s="79"/>
      <c r="N468" s="79"/>
      <c r="O468" s="79"/>
      <c r="P468" s="79"/>
      <c r="Q468" s="79"/>
      <c r="R468" s="79"/>
      <c r="S468" s="79"/>
      <c r="T468" s="79"/>
      <c r="U468" s="79"/>
      <c r="V468" s="79"/>
      <c r="W468" s="79"/>
      <c r="X468" s="79"/>
      <c r="Y468" s="79"/>
      <c r="Z468" s="79"/>
      <c r="AA468" s="79"/>
      <c r="AB468" s="79"/>
      <c r="AC468" s="79"/>
      <c r="AD468" s="79"/>
    </row>
    <row r="469" spans="4:30" s="88" customFormat="1">
      <c r="D469" s="79"/>
      <c r="E469" s="79"/>
      <c r="F469" s="79"/>
      <c r="G469" s="79"/>
      <c r="H469" s="79"/>
      <c r="I469" s="79"/>
      <c r="J469" s="79"/>
      <c r="K469" s="79"/>
      <c r="L469" s="79"/>
      <c r="M469" s="79"/>
      <c r="N469" s="79"/>
      <c r="O469" s="79"/>
      <c r="P469" s="79"/>
      <c r="Q469" s="79"/>
      <c r="R469" s="79"/>
      <c r="S469" s="79"/>
      <c r="T469" s="79"/>
      <c r="U469" s="79"/>
      <c r="V469" s="79"/>
      <c r="W469" s="79"/>
      <c r="X469" s="79"/>
      <c r="Y469" s="79"/>
      <c r="Z469" s="79"/>
      <c r="AA469" s="79"/>
      <c r="AB469" s="79"/>
      <c r="AC469" s="79"/>
      <c r="AD469" s="79"/>
    </row>
    <row r="470" spans="4:30" s="88" customFormat="1">
      <c r="D470" s="79"/>
      <c r="E470" s="79"/>
      <c r="F470" s="79"/>
      <c r="G470" s="79"/>
      <c r="H470" s="79"/>
      <c r="I470" s="79"/>
      <c r="J470" s="79"/>
      <c r="K470" s="79"/>
      <c r="L470" s="79"/>
      <c r="M470" s="79"/>
      <c r="N470" s="79"/>
      <c r="O470" s="79"/>
      <c r="P470" s="79"/>
      <c r="Q470" s="79"/>
      <c r="R470" s="79"/>
      <c r="S470" s="79"/>
      <c r="T470" s="79"/>
      <c r="U470" s="79"/>
      <c r="V470" s="79"/>
      <c r="W470" s="79"/>
      <c r="X470" s="79"/>
      <c r="Y470" s="79"/>
      <c r="Z470" s="79"/>
      <c r="AA470" s="79"/>
      <c r="AB470" s="79"/>
      <c r="AC470" s="79"/>
      <c r="AD470" s="79"/>
    </row>
    <row r="471" spans="4:30" s="88" customFormat="1">
      <c r="D471" s="79"/>
      <c r="E471" s="79"/>
      <c r="F471" s="79"/>
      <c r="G471" s="79"/>
      <c r="H471" s="79"/>
      <c r="I471" s="79"/>
      <c r="J471" s="79"/>
      <c r="K471" s="79"/>
      <c r="L471" s="79"/>
      <c r="M471" s="79"/>
      <c r="N471" s="79"/>
      <c r="O471" s="79"/>
      <c r="P471" s="79"/>
      <c r="Q471" s="79"/>
      <c r="R471" s="79"/>
      <c r="S471" s="79"/>
      <c r="T471" s="79"/>
      <c r="U471" s="79"/>
      <c r="V471" s="79"/>
      <c r="W471" s="79"/>
      <c r="X471" s="79"/>
      <c r="Y471" s="79"/>
      <c r="Z471" s="79"/>
      <c r="AA471" s="79"/>
      <c r="AB471" s="79"/>
      <c r="AC471" s="79"/>
      <c r="AD471" s="79"/>
    </row>
    <row r="472" spans="4:30" s="88" customFormat="1">
      <c r="D472" s="79"/>
      <c r="E472" s="79"/>
      <c r="F472" s="79"/>
      <c r="G472" s="79"/>
      <c r="H472" s="79"/>
      <c r="I472" s="79"/>
      <c r="J472" s="79"/>
      <c r="K472" s="79"/>
      <c r="L472" s="79"/>
      <c r="M472" s="79"/>
      <c r="N472" s="79"/>
      <c r="O472" s="79"/>
      <c r="P472" s="79"/>
      <c r="Q472" s="79"/>
      <c r="R472" s="79"/>
      <c r="S472" s="79"/>
      <c r="T472" s="79"/>
      <c r="U472" s="79"/>
      <c r="V472" s="79"/>
      <c r="W472" s="79"/>
      <c r="X472" s="79"/>
      <c r="Y472" s="79"/>
      <c r="Z472" s="79"/>
      <c r="AA472" s="79"/>
      <c r="AB472" s="79"/>
      <c r="AC472" s="79"/>
      <c r="AD472" s="79"/>
    </row>
    <row r="473" spans="4:30" s="88" customFormat="1">
      <c r="D473" s="79"/>
      <c r="E473" s="79"/>
      <c r="F473" s="79"/>
      <c r="G473" s="79"/>
      <c r="H473" s="79"/>
      <c r="I473" s="79"/>
      <c r="J473" s="79"/>
      <c r="K473" s="79"/>
      <c r="L473" s="79"/>
      <c r="M473" s="79"/>
      <c r="N473" s="79"/>
      <c r="O473" s="79"/>
      <c r="P473" s="79"/>
      <c r="Q473" s="79"/>
      <c r="R473" s="79"/>
      <c r="S473" s="79"/>
      <c r="T473" s="79"/>
      <c r="U473" s="79"/>
      <c r="V473" s="79"/>
      <c r="W473" s="79"/>
      <c r="X473" s="79"/>
      <c r="Y473" s="79"/>
      <c r="Z473" s="79"/>
      <c r="AA473" s="79"/>
      <c r="AB473" s="79"/>
      <c r="AC473" s="79"/>
      <c r="AD473" s="79"/>
    </row>
    <row r="474" spans="4:30" s="88" customFormat="1">
      <c r="D474" s="79"/>
      <c r="E474" s="79"/>
      <c r="F474" s="79"/>
      <c r="G474" s="79"/>
      <c r="H474" s="79"/>
      <c r="I474" s="79"/>
      <c r="J474" s="79"/>
      <c r="K474" s="79"/>
      <c r="L474" s="79"/>
      <c r="M474" s="79"/>
      <c r="N474" s="79"/>
      <c r="O474" s="79"/>
      <c r="P474" s="79"/>
      <c r="Q474" s="79"/>
      <c r="R474" s="79"/>
      <c r="S474" s="79"/>
      <c r="T474" s="79"/>
      <c r="U474" s="79"/>
      <c r="V474" s="79"/>
      <c r="W474" s="79"/>
      <c r="X474" s="79"/>
      <c r="Y474" s="79"/>
      <c r="Z474" s="79"/>
      <c r="AA474" s="79"/>
      <c r="AB474" s="79"/>
      <c r="AC474" s="79"/>
      <c r="AD474" s="79"/>
    </row>
    <row r="475" spans="4:30" s="88" customFormat="1">
      <c r="D475" s="79"/>
      <c r="E475" s="79"/>
      <c r="F475" s="79"/>
      <c r="G475" s="79"/>
      <c r="H475" s="79"/>
      <c r="I475" s="79"/>
      <c r="J475" s="79"/>
      <c r="K475" s="79"/>
      <c r="L475" s="79"/>
      <c r="M475" s="79"/>
      <c r="N475" s="79"/>
      <c r="O475" s="79"/>
      <c r="P475" s="79"/>
      <c r="Q475" s="79"/>
      <c r="R475" s="79"/>
      <c r="S475" s="79"/>
      <c r="T475" s="79"/>
      <c r="U475" s="79"/>
      <c r="V475" s="79"/>
      <c r="W475" s="79"/>
      <c r="X475" s="79"/>
      <c r="Y475" s="79"/>
      <c r="Z475" s="79"/>
      <c r="AA475" s="79"/>
      <c r="AB475" s="79"/>
      <c r="AC475" s="79"/>
      <c r="AD475" s="79"/>
    </row>
    <row r="476" spans="4:30" s="88" customFormat="1">
      <c r="D476" s="79"/>
      <c r="E476" s="79"/>
      <c r="F476" s="79"/>
      <c r="G476" s="79"/>
      <c r="H476" s="79"/>
      <c r="I476" s="79"/>
      <c r="J476" s="79"/>
      <c r="K476" s="79"/>
      <c r="L476" s="79"/>
      <c r="M476" s="79"/>
      <c r="N476" s="79"/>
      <c r="O476" s="79"/>
      <c r="P476" s="79"/>
      <c r="Q476" s="79"/>
      <c r="R476" s="79"/>
      <c r="S476" s="79"/>
      <c r="T476" s="79"/>
      <c r="U476" s="79"/>
      <c r="V476" s="79"/>
      <c r="W476" s="79"/>
      <c r="X476" s="79"/>
      <c r="Y476" s="79"/>
      <c r="Z476" s="79"/>
      <c r="AA476" s="79"/>
      <c r="AB476" s="79"/>
      <c r="AC476" s="79"/>
      <c r="AD476" s="79"/>
    </row>
    <row r="477" spans="4:30" s="88" customFormat="1">
      <c r="D477" s="79"/>
      <c r="E477" s="79"/>
      <c r="F477" s="79"/>
      <c r="G477" s="79"/>
      <c r="H477" s="79"/>
      <c r="I477" s="79"/>
      <c r="J477" s="79"/>
      <c r="K477" s="79"/>
      <c r="L477" s="79"/>
      <c r="M477" s="79"/>
      <c r="N477" s="79"/>
      <c r="O477" s="79"/>
      <c r="P477" s="79"/>
      <c r="Q477" s="79"/>
      <c r="R477" s="79"/>
      <c r="S477" s="79"/>
      <c r="T477" s="79"/>
      <c r="U477" s="79"/>
      <c r="V477" s="79"/>
      <c r="W477" s="79"/>
      <c r="X477" s="79"/>
      <c r="Y477" s="79"/>
      <c r="Z477" s="79"/>
      <c r="AA477" s="79"/>
      <c r="AB477" s="79"/>
      <c r="AC477" s="79"/>
      <c r="AD477" s="79"/>
    </row>
    <row r="478" spans="4:30" s="88" customFormat="1">
      <c r="D478" s="79"/>
      <c r="E478" s="79"/>
      <c r="F478" s="79"/>
      <c r="G478" s="79"/>
      <c r="H478" s="79"/>
      <c r="I478" s="79"/>
      <c r="J478" s="79"/>
      <c r="K478" s="79"/>
      <c r="L478" s="79"/>
      <c r="M478" s="79"/>
      <c r="N478" s="79"/>
      <c r="O478" s="79"/>
      <c r="P478" s="79"/>
      <c r="Q478" s="79"/>
      <c r="R478" s="79"/>
      <c r="S478" s="79"/>
      <c r="T478" s="79"/>
      <c r="U478" s="79"/>
      <c r="V478" s="79"/>
      <c r="W478" s="79"/>
      <c r="X478" s="79"/>
      <c r="Y478" s="79"/>
      <c r="Z478" s="79"/>
      <c r="AA478" s="79"/>
      <c r="AB478" s="79"/>
      <c r="AC478" s="79"/>
      <c r="AD478" s="79"/>
    </row>
    <row r="479" spans="4:30" s="88" customFormat="1">
      <c r="D479" s="79"/>
      <c r="E479" s="79"/>
      <c r="F479" s="79"/>
      <c r="G479" s="79"/>
      <c r="H479" s="79"/>
      <c r="I479" s="79"/>
      <c r="J479" s="79"/>
      <c r="K479" s="79"/>
      <c r="L479" s="79"/>
      <c r="M479" s="79"/>
      <c r="N479" s="79"/>
      <c r="O479" s="79"/>
      <c r="P479" s="79"/>
      <c r="Q479" s="79"/>
      <c r="R479" s="79"/>
      <c r="S479" s="79"/>
      <c r="T479" s="79"/>
      <c r="U479" s="79"/>
      <c r="V479" s="79"/>
      <c r="W479" s="79"/>
      <c r="X479" s="79"/>
      <c r="Y479" s="79"/>
      <c r="Z479" s="79"/>
      <c r="AA479" s="79"/>
      <c r="AB479" s="79"/>
      <c r="AC479" s="79"/>
      <c r="AD479" s="79"/>
    </row>
    <row r="480" spans="4:30" s="88" customFormat="1">
      <c r="D480" s="79"/>
      <c r="E480" s="79"/>
      <c r="F480" s="79"/>
      <c r="G480" s="79"/>
      <c r="H480" s="79"/>
      <c r="I480" s="79"/>
      <c r="J480" s="79"/>
      <c r="K480" s="79"/>
      <c r="L480" s="79"/>
      <c r="M480" s="79"/>
      <c r="N480" s="79"/>
      <c r="O480" s="79"/>
      <c r="P480" s="79"/>
      <c r="Q480" s="79"/>
      <c r="R480" s="79"/>
      <c r="S480" s="79"/>
      <c r="T480" s="79"/>
      <c r="U480" s="79"/>
      <c r="V480" s="79"/>
      <c r="W480" s="79"/>
      <c r="X480" s="79"/>
      <c r="Y480" s="79"/>
      <c r="Z480" s="79"/>
      <c r="AA480" s="79"/>
      <c r="AB480" s="79"/>
      <c r="AC480" s="79"/>
      <c r="AD480" s="79"/>
    </row>
    <row r="481" spans="4:30" s="88" customFormat="1">
      <c r="D481" s="79"/>
      <c r="E481" s="79"/>
      <c r="F481" s="79"/>
      <c r="G481" s="79"/>
      <c r="H481" s="79"/>
      <c r="I481" s="79"/>
      <c r="J481" s="79"/>
      <c r="K481" s="79"/>
      <c r="L481" s="79"/>
      <c r="M481" s="79"/>
      <c r="N481" s="79"/>
      <c r="O481" s="79"/>
      <c r="P481" s="79"/>
      <c r="Q481" s="79"/>
      <c r="R481" s="79"/>
      <c r="S481" s="79"/>
      <c r="T481" s="79"/>
      <c r="U481" s="79"/>
      <c r="V481" s="79"/>
      <c r="W481" s="79"/>
      <c r="X481" s="79"/>
      <c r="Y481" s="79"/>
      <c r="Z481" s="79"/>
      <c r="AA481" s="79"/>
      <c r="AB481" s="79"/>
      <c r="AC481" s="79"/>
      <c r="AD481" s="79"/>
    </row>
    <row r="482" spans="4:30" s="88" customFormat="1">
      <c r="D482" s="79"/>
      <c r="E482" s="79"/>
      <c r="F482" s="79"/>
      <c r="G482" s="79"/>
      <c r="H482" s="79"/>
      <c r="I482" s="79"/>
      <c r="J482" s="79"/>
      <c r="K482" s="79"/>
      <c r="L482" s="79"/>
      <c r="M482" s="79"/>
      <c r="N482" s="79"/>
      <c r="O482" s="79"/>
      <c r="P482" s="79"/>
      <c r="Q482" s="79"/>
      <c r="R482" s="79"/>
      <c r="S482" s="79"/>
      <c r="T482" s="79"/>
      <c r="U482" s="79"/>
      <c r="V482" s="79"/>
      <c r="W482" s="79"/>
      <c r="X482" s="79"/>
      <c r="Y482" s="79"/>
      <c r="Z482" s="79"/>
      <c r="AA482" s="79"/>
      <c r="AB482" s="79"/>
      <c r="AC482" s="79"/>
      <c r="AD482" s="79"/>
    </row>
    <row r="483" spans="4:30" s="88" customFormat="1">
      <c r="D483" s="79"/>
      <c r="E483" s="79"/>
      <c r="F483" s="79"/>
      <c r="G483" s="79"/>
      <c r="H483" s="79"/>
      <c r="I483" s="79"/>
      <c r="J483" s="79"/>
      <c r="K483" s="79"/>
      <c r="L483" s="79"/>
      <c r="M483" s="79"/>
      <c r="N483" s="79"/>
      <c r="O483" s="79"/>
      <c r="P483" s="79"/>
      <c r="Q483" s="79"/>
      <c r="R483" s="79"/>
      <c r="S483" s="79"/>
      <c r="T483" s="79"/>
      <c r="U483" s="79"/>
      <c r="V483" s="79"/>
      <c r="W483" s="79"/>
      <c r="X483" s="79"/>
      <c r="Y483" s="79"/>
      <c r="Z483" s="79"/>
      <c r="AA483" s="79"/>
      <c r="AB483" s="79"/>
      <c r="AC483" s="79"/>
      <c r="AD483" s="79"/>
    </row>
    <row r="484" spans="4:30" s="88" customFormat="1">
      <c r="D484" s="79"/>
      <c r="E484" s="79"/>
      <c r="F484" s="79"/>
      <c r="G484" s="79"/>
      <c r="H484" s="79"/>
      <c r="I484" s="79"/>
      <c r="J484" s="79"/>
      <c r="K484" s="79"/>
      <c r="L484" s="79"/>
      <c r="M484" s="79"/>
      <c r="N484" s="79"/>
      <c r="O484" s="79"/>
      <c r="P484" s="79"/>
      <c r="Q484" s="79"/>
      <c r="R484" s="79"/>
      <c r="S484" s="79"/>
      <c r="T484" s="79"/>
      <c r="U484" s="79"/>
      <c r="V484" s="79"/>
      <c r="W484" s="79"/>
      <c r="X484" s="79"/>
      <c r="Y484" s="79"/>
      <c r="Z484" s="79"/>
      <c r="AA484" s="79"/>
      <c r="AB484" s="79"/>
      <c r="AC484" s="79"/>
      <c r="AD484" s="79"/>
    </row>
    <row r="485" spans="4:30" s="88" customFormat="1">
      <c r="D485" s="79"/>
      <c r="E485" s="79"/>
      <c r="F485" s="79"/>
      <c r="G485" s="79"/>
      <c r="H485" s="79"/>
      <c r="I485" s="79"/>
      <c r="J485" s="79"/>
      <c r="K485" s="79"/>
      <c r="L485" s="79"/>
      <c r="M485" s="79"/>
      <c r="N485" s="79"/>
      <c r="O485" s="79"/>
      <c r="P485" s="79"/>
      <c r="Q485" s="79"/>
      <c r="R485" s="79"/>
      <c r="S485" s="79"/>
      <c r="T485" s="79"/>
      <c r="U485" s="79"/>
      <c r="V485" s="79"/>
      <c r="W485" s="79"/>
      <c r="X485" s="79"/>
      <c r="Y485" s="79"/>
      <c r="Z485" s="79"/>
      <c r="AA485" s="79"/>
      <c r="AB485" s="79"/>
      <c r="AC485" s="79"/>
      <c r="AD485" s="79"/>
    </row>
    <row r="486" spans="4:30" s="88" customFormat="1">
      <c r="D486" s="79"/>
      <c r="E486" s="79"/>
      <c r="F486" s="79"/>
      <c r="G486" s="79"/>
      <c r="H486" s="79"/>
      <c r="I486" s="79"/>
      <c r="J486" s="79"/>
      <c r="K486" s="79"/>
      <c r="L486" s="79"/>
      <c r="M486" s="79"/>
      <c r="N486" s="79"/>
      <c r="O486" s="79"/>
      <c r="P486" s="79"/>
      <c r="Q486" s="79"/>
      <c r="R486" s="79"/>
      <c r="S486" s="79"/>
      <c r="T486" s="79"/>
      <c r="U486" s="79"/>
      <c r="V486" s="79"/>
      <c r="W486" s="79"/>
      <c r="X486" s="79"/>
      <c r="Y486" s="79"/>
      <c r="Z486" s="79"/>
      <c r="AA486" s="79"/>
      <c r="AB486" s="79"/>
      <c r="AC486" s="79"/>
      <c r="AD486" s="79"/>
    </row>
    <row r="487" spans="4:30" s="88" customFormat="1">
      <c r="D487" s="79"/>
      <c r="E487" s="79"/>
      <c r="F487" s="79"/>
      <c r="G487" s="79"/>
      <c r="H487" s="79"/>
      <c r="I487" s="79"/>
      <c r="J487" s="79"/>
      <c r="K487" s="79"/>
      <c r="L487" s="79"/>
      <c r="M487" s="79"/>
      <c r="N487" s="79"/>
      <c r="O487" s="79"/>
      <c r="P487" s="79"/>
      <c r="Q487" s="79"/>
      <c r="R487" s="79"/>
      <c r="S487" s="79"/>
      <c r="T487" s="79"/>
      <c r="U487" s="79"/>
      <c r="V487" s="79"/>
      <c r="W487" s="79"/>
      <c r="X487" s="79"/>
      <c r="Y487" s="79"/>
      <c r="Z487" s="79"/>
      <c r="AA487" s="79"/>
      <c r="AB487" s="79"/>
      <c r="AC487" s="79"/>
      <c r="AD487" s="79"/>
    </row>
    <row r="488" spans="4:30" s="88" customFormat="1">
      <c r="D488" s="79"/>
      <c r="E488" s="79"/>
      <c r="F488" s="79"/>
      <c r="G488" s="79"/>
      <c r="H488" s="79"/>
      <c r="I488" s="79"/>
      <c r="J488" s="79"/>
      <c r="K488" s="79"/>
      <c r="L488" s="79"/>
      <c r="M488" s="79"/>
      <c r="N488" s="79"/>
      <c r="O488" s="79"/>
      <c r="P488" s="79"/>
      <c r="Q488" s="79"/>
      <c r="R488" s="79"/>
      <c r="S488" s="79"/>
      <c r="T488" s="79"/>
      <c r="U488" s="79"/>
      <c r="V488" s="79"/>
      <c r="W488" s="79"/>
      <c r="X488" s="79"/>
      <c r="Y488" s="79"/>
      <c r="Z488" s="79"/>
      <c r="AA488" s="79"/>
      <c r="AB488" s="79"/>
      <c r="AC488" s="79"/>
      <c r="AD488" s="79"/>
    </row>
    <row r="489" spans="4:30" s="88" customFormat="1">
      <c r="D489" s="79"/>
      <c r="E489" s="79"/>
      <c r="F489" s="79"/>
      <c r="G489" s="79"/>
      <c r="H489" s="79"/>
      <c r="I489" s="79"/>
      <c r="J489" s="79"/>
      <c r="K489" s="79"/>
      <c r="L489" s="79"/>
      <c r="M489" s="79"/>
      <c r="N489" s="79"/>
      <c r="O489" s="79"/>
      <c r="P489" s="79"/>
      <c r="Q489" s="79"/>
      <c r="R489" s="79"/>
      <c r="S489" s="79"/>
      <c r="T489" s="79"/>
      <c r="U489" s="79"/>
      <c r="V489" s="79"/>
      <c r="W489" s="79"/>
      <c r="X489" s="79"/>
      <c r="Y489" s="79"/>
      <c r="Z489" s="79"/>
      <c r="AA489" s="79"/>
      <c r="AB489" s="79"/>
      <c r="AC489" s="79"/>
      <c r="AD489" s="79"/>
    </row>
    <row r="490" spans="4:30" s="88" customFormat="1">
      <c r="D490" s="79"/>
      <c r="E490" s="79"/>
      <c r="F490" s="79"/>
      <c r="G490" s="79"/>
      <c r="H490" s="79"/>
      <c r="I490" s="79"/>
      <c r="J490" s="79"/>
      <c r="K490" s="79"/>
      <c r="L490" s="79"/>
      <c r="M490" s="79"/>
      <c r="N490" s="79"/>
      <c r="O490" s="79"/>
      <c r="P490" s="79"/>
      <c r="Q490" s="79"/>
      <c r="R490" s="79"/>
      <c r="S490" s="79"/>
      <c r="T490" s="79"/>
      <c r="U490" s="79"/>
      <c r="V490" s="79"/>
      <c r="W490" s="79"/>
      <c r="X490" s="79"/>
      <c r="Y490" s="79"/>
      <c r="Z490" s="79"/>
      <c r="AA490" s="79"/>
      <c r="AB490" s="79"/>
      <c r="AC490" s="79"/>
      <c r="AD490" s="79"/>
    </row>
    <row r="491" spans="4:30" s="88" customFormat="1">
      <c r="D491" s="79"/>
      <c r="E491" s="79"/>
      <c r="F491" s="79"/>
      <c r="G491" s="79"/>
      <c r="H491" s="79"/>
      <c r="I491" s="79"/>
      <c r="J491" s="79"/>
      <c r="K491" s="79"/>
      <c r="L491" s="79"/>
      <c r="M491" s="79"/>
      <c r="N491" s="79"/>
      <c r="O491" s="79"/>
      <c r="P491" s="79"/>
      <c r="Q491" s="79"/>
      <c r="R491" s="79"/>
      <c r="S491" s="79"/>
      <c r="T491" s="79"/>
      <c r="U491" s="79"/>
      <c r="V491" s="79"/>
      <c r="W491" s="79"/>
      <c r="X491" s="79"/>
      <c r="Y491" s="79"/>
      <c r="Z491" s="79"/>
      <c r="AA491" s="79"/>
      <c r="AB491" s="79"/>
      <c r="AC491" s="79"/>
      <c r="AD491" s="79"/>
    </row>
    <row r="492" spans="4:30" s="88" customFormat="1">
      <c r="D492" s="79"/>
      <c r="E492" s="79"/>
      <c r="F492" s="79"/>
      <c r="G492" s="79"/>
      <c r="H492" s="79"/>
      <c r="I492" s="79"/>
      <c r="J492" s="79"/>
      <c r="K492" s="79"/>
      <c r="L492" s="79"/>
      <c r="M492" s="79"/>
      <c r="N492" s="79"/>
      <c r="O492" s="79"/>
      <c r="P492" s="79"/>
      <c r="Q492" s="79"/>
      <c r="R492" s="79"/>
      <c r="S492" s="79"/>
      <c r="T492" s="79"/>
      <c r="U492" s="79"/>
      <c r="V492" s="79"/>
      <c r="W492" s="79"/>
      <c r="X492" s="79"/>
      <c r="Y492" s="79"/>
      <c r="Z492" s="79"/>
      <c r="AA492" s="79"/>
      <c r="AB492" s="79"/>
      <c r="AC492" s="79"/>
      <c r="AD492" s="79"/>
    </row>
    <row r="493" spans="4:30" s="88" customFormat="1">
      <c r="D493" s="79"/>
      <c r="E493" s="79"/>
      <c r="F493" s="79"/>
      <c r="G493" s="79"/>
      <c r="H493" s="79"/>
      <c r="I493" s="79"/>
      <c r="J493" s="79"/>
      <c r="K493" s="79"/>
      <c r="L493" s="79"/>
      <c r="M493" s="79"/>
      <c r="N493" s="79"/>
      <c r="O493" s="79"/>
      <c r="P493" s="79"/>
      <c r="Q493" s="79"/>
      <c r="R493" s="79"/>
      <c r="S493" s="79"/>
      <c r="T493" s="79"/>
      <c r="U493" s="79"/>
      <c r="V493" s="79"/>
      <c r="W493" s="79"/>
      <c r="X493" s="79"/>
      <c r="Y493" s="79"/>
      <c r="Z493" s="79"/>
      <c r="AA493" s="79"/>
      <c r="AB493" s="79"/>
      <c r="AC493" s="79"/>
      <c r="AD493" s="79"/>
    </row>
    <row r="494" spans="4:30" s="88" customFormat="1">
      <c r="D494" s="79"/>
      <c r="E494" s="79"/>
      <c r="F494" s="79"/>
      <c r="G494" s="79"/>
      <c r="H494" s="79"/>
      <c r="I494" s="79"/>
      <c r="J494" s="79"/>
      <c r="K494" s="79"/>
      <c r="L494" s="79"/>
      <c r="M494" s="79"/>
      <c r="N494" s="79"/>
      <c r="O494" s="79"/>
      <c r="P494" s="79"/>
      <c r="Q494" s="79"/>
      <c r="R494" s="79"/>
      <c r="S494" s="79"/>
      <c r="T494" s="79"/>
      <c r="U494" s="79"/>
      <c r="V494" s="79"/>
      <c r="W494" s="79"/>
      <c r="X494" s="79"/>
      <c r="Y494" s="79"/>
      <c r="Z494" s="79"/>
      <c r="AA494" s="79"/>
      <c r="AB494" s="79"/>
      <c r="AC494" s="79"/>
      <c r="AD494" s="79"/>
    </row>
    <row r="495" spans="4:30" s="88" customFormat="1">
      <c r="D495" s="79"/>
      <c r="E495" s="79"/>
      <c r="F495" s="79"/>
      <c r="G495" s="79"/>
      <c r="H495" s="79"/>
      <c r="I495" s="79"/>
      <c r="J495" s="79"/>
      <c r="K495" s="79"/>
      <c r="L495" s="79"/>
      <c r="M495" s="79"/>
      <c r="N495" s="79"/>
      <c r="O495" s="79"/>
      <c r="P495" s="79"/>
      <c r="Q495" s="79"/>
      <c r="R495" s="79"/>
      <c r="S495" s="79"/>
      <c r="T495" s="79"/>
      <c r="U495" s="79"/>
      <c r="V495" s="79"/>
      <c r="W495" s="79"/>
      <c r="X495" s="79"/>
      <c r="Y495" s="79"/>
      <c r="Z495" s="79"/>
      <c r="AA495" s="79"/>
      <c r="AB495" s="79"/>
      <c r="AC495" s="79"/>
      <c r="AD495" s="79"/>
    </row>
    <row r="496" spans="4:30" s="88" customFormat="1">
      <c r="D496" s="79"/>
      <c r="E496" s="79"/>
      <c r="F496" s="79"/>
      <c r="G496" s="79"/>
      <c r="H496" s="79"/>
      <c r="I496" s="79"/>
      <c r="J496" s="79"/>
      <c r="K496" s="79"/>
      <c r="L496" s="79"/>
      <c r="M496" s="79"/>
      <c r="N496" s="79"/>
      <c r="O496" s="79"/>
      <c r="P496" s="79"/>
      <c r="Q496" s="79"/>
      <c r="R496" s="79"/>
      <c r="S496" s="79"/>
      <c r="T496" s="79"/>
      <c r="U496" s="79"/>
      <c r="V496" s="79"/>
      <c r="W496" s="79"/>
      <c r="X496" s="79"/>
      <c r="Y496" s="79"/>
      <c r="Z496" s="79"/>
      <c r="AA496" s="79"/>
      <c r="AB496" s="79"/>
      <c r="AC496" s="79"/>
      <c r="AD496" s="79"/>
    </row>
    <row r="497" spans="4:30" s="88" customFormat="1">
      <c r="D497" s="79"/>
      <c r="E497" s="79"/>
      <c r="F497" s="79"/>
      <c r="G497" s="79"/>
      <c r="H497" s="79"/>
      <c r="I497" s="79"/>
      <c r="J497" s="79"/>
      <c r="K497" s="79"/>
      <c r="L497" s="79"/>
      <c r="M497" s="79"/>
      <c r="N497" s="79"/>
      <c r="O497" s="79"/>
      <c r="P497" s="79"/>
      <c r="Q497" s="79"/>
      <c r="R497" s="79"/>
      <c r="S497" s="79"/>
      <c r="T497" s="79"/>
      <c r="U497" s="79"/>
      <c r="V497" s="79"/>
      <c r="W497" s="79"/>
      <c r="X497" s="79"/>
      <c r="Y497" s="79"/>
      <c r="Z497" s="79"/>
      <c r="AA497" s="79"/>
      <c r="AB497" s="79"/>
      <c r="AC497" s="79"/>
      <c r="AD497" s="79"/>
    </row>
    <row r="498" spans="4:30" s="88" customFormat="1">
      <c r="D498" s="79"/>
      <c r="E498" s="79"/>
      <c r="F498" s="79"/>
      <c r="G498" s="79"/>
      <c r="H498" s="79"/>
      <c r="I498" s="79"/>
      <c r="J498" s="79"/>
      <c r="K498" s="79"/>
      <c r="L498" s="79"/>
      <c r="M498" s="79"/>
      <c r="N498" s="79"/>
      <c r="O498" s="79"/>
      <c r="P498" s="79"/>
      <c r="Q498" s="79"/>
      <c r="R498" s="79"/>
      <c r="S498" s="79"/>
      <c r="T498" s="79"/>
      <c r="U498" s="79"/>
      <c r="V498" s="79"/>
      <c r="W498" s="79"/>
      <c r="X498" s="79"/>
      <c r="Y498" s="79"/>
      <c r="Z498" s="79"/>
      <c r="AA498" s="79"/>
      <c r="AB498" s="79"/>
      <c r="AC498" s="79"/>
      <c r="AD498" s="79"/>
    </row>
    <row r="499" spans="4:30" s="88" customFormat="1">
      <c r="D499" s="79"/>
      <c r="E499" s="79"/>
      <c r="F499" s="79"/>
      <c r="G499" s="79"/>
      <c r="H499" s="79"/>
      <c r="I499" s="79"/>
      <c r="J499" s="79"/>
      <c r="K499" s="79"/>
      <c r="L499" s="79"/>
      <c r="M499" s="79"/>
      <c r="N499" s="79"/>
      <c r="O499" s="79"/>
      <c r="P499" s="79"/>
      <c r="Q499" s="79"/>
      <c r="R499" s="79"/>
      <c r="S499" s="79"/>
      <c r="T499" s="79"/>
      <c r="U499" s="79"/>
      <c r="V499" s="79"/>
      <c r="W499" s="79"/>
      <c r="X499" s="79"/>
      <c r="Y499" s="79"/>
      <c r="Z499" s="79"/>
      <c r="AA499" s="79"/>
      <c r="AB499" s="79"/>
      <c r="AC499" s="79"/>
      <c r="AD499" s="79"/>
    </row>
    <row r="500" spans="4:30" s="88" customFormat="1">
      <c r="D500" s="79"/>
      <c r="E500" s="79"/>
      <c r="F500" s="79"/>
      <c r="G500" s="79"/>
      <c r="H500" s="79"/>
      <c r="I500" s="79"/>
      <c r="J500" s="79"/>
      <c r="K500" s="79"/>
      <c r="L500" s="79"/>
      <c r="M500" s="79"/>
      <c r="N500" s="79"/>
      <c r="O500" s="79"/>
      <c r="P500" s="79"/>
      <c r="Q500" s="79"/>
      <c r="R500" s="79"/>
      <c r="S500" s="79"/>
      <c r="T500" s="79"/>
      <c r="U500" s="79"/>
      <c r="V500" s="79"/>
      <c r="W500" s="79"/>
      <c r="X500" s="79"/>
      <c r="Y500" s="79"/>
      <c r="Z500" s="79"/>
      <c r="AA500" s="79"/>
      <c r="AB500" s="79"/>
      <c r="AC500" s="79"/>
      <c r="AD500" s="79"/>
    </row>
    <row r="501" spans="4:30" s="88" customFormat="1">
      <c r="D501" s="79"/>
      <c r="E501" s="79"/>
      <c r="F501" s="79"/>
      <c r="G501" s="79"/>
      <c r="H501" s="79"/>
      <c r="I501" s="79"/>
      <c r="J501" s="79"/>
      <c r="K501" s="79"/>
      <c r="L501" s="79"/>
      <c r="M501" s="79"/>
      <c r="N501" s="79"/>
      <c r="O501" s="79"/>
      <c r="P501" s="79"/>
      <c r="Q501" s="79"/>
      <c r="R501" s="79"/>
      <c r="S501" s="79"/>
      <c r="T501" s="79"/>
      <c r="U501" s="79"/>
      <c r="V501" s="79"/>
      <c r="W501" s="79"/>
      <c r="X501" s="79"/>
      <c r="Y501" s="79"/>
      <c r="Z501" s="79"/>
      <c r="AA501" s="79"/>
      <c r="AB501" s="79"/>
      <c r="AC501" s="79"/>
      <c r="AD501" s="79"/>
    </row>
    <row r="502" spans="4:30" s="88" customFormat="1">
      <c r="D502" s="79"/>
      <c r="E502" s="79"/>
      <c r="F502" s="79"/>
      <c r="G502" s="79"/>
      <c r="H502" s="79"/>
      <c r="I502" s="79"/>
      <c r="J502" s="79"/>
      <c r="K502" s="79"/>
      <c r="L502" s="79"/>
      <c r="M502" s="79"/>
      <c r="N502" s="79"/>
      <c r="O502" s="79"/>
      <c r="P502" s="79"/>
      <c r="Q502" s="79"/>
      <c r="R502" s="79"/>
      <c r="S502" s="79"/>
      <c r="T502" s="79"/>
      <c r="U502" s="79"/>
      <c r="V502" s="79"/>
      <c r="W502" s="79"/>
      <c r="X502" s="79"/>
      <c r="Y502" s="79"/>
      <c r="Z502" s="79"/>
      <c r="AA502" s="79"/>
      <c r="AB502" s="79"/>
      <c r="AC502" s="79"/>
      <c r="AD502" s="79"/>
    </row>
    <row r="503" spans="4:30" s="88" customFormat="1">
      <c r="D503" s="79"/>
      <c r="E503" s="79"/>
      <c r="F503" s="79"/>
      <c r="G503" s="79"/>
      <c r="H503" s="79"/>
      <c r="I503" s="79"/>
      <c r="J503" s="79"/>
      <c r="K503" s="79"/>
      <c r="L503" s="79"/>
      <c r="M503" s="79"/>
      <c r="N503" s="79"/>
      <c r="O503" s="79"/>
      <c r="P503" s="79"/>
      <c r="Q503" s="79"/>
      <c r="R503" s="79"/>
      <c r="S503" s="79"/>
      <c r="T503" s="79"/>
      <c r="U503" s="79"/>
      <c r="V503" s="79"/>
      <c r="W503" s="79"/>
      <c r="X503" s="79"/>
      <c r="Y503" s="79"/>
      <c r="Z503" s="79"/>
      <c r="AA503" s="79"/>
      <c r="AB503" s="79"/>
      <c r="AC503" s="79"/>
      <c r="AD503" s="79"/>
    </row>
    <row r="504" spans="4:30" s="88" customFormat="1">
      <c r="D504" s="79"/>
      <c r="E504" s="79"/>
      <c r="F504" s="79"/>
      <c r="G504" s="79"/>
      <c r="H504" s="79"/>
      <c r="I504" s="79"/>
      <c r="J504" s="79"/>
      <c r="K504" s="79"/>
      <c r="L504" s="79"/>
      <c r="M504" s="79"/>
      <c r="N504" s="79"/>
      <c r="O504" s="79"/>
      <c r="P504" s="79"/>
      <c r="Q504" s="79"/>
      <c r="R504" s="79"/>
      <c r="S504" s="79"/>
      <c r="T504" s="79"/>
      <c r="U504" s="79"/>
      <c r="V504" s="79"/>
      <c r="W504" s="79"/>
      <c r="X504" s="79"/>
      <c r="Y504" s="79"/>
      <c r="Z504" s="79"/>
      <c r="AA504" s="79"/>
      <c r="AB504" s="79"/>
      <c r="AC504" s="79"/>
      <c r="AD504" s="79"/>
    </row>
    <row r="505" spans="4:30" s="88" customFormat="1">
      <c r="D505" s="79"/>
      <c r="E505" s="79"/>
      <c r="F505" s="79"/>
      <c r="G505" s="79"/>
      <c r="H505" s="79"/>
      <c r="I505" s="79"/>
      <c r="J505" s="79"/>
      <c r="K505" s="79"/>
      <c r="L505" s="79"/>
      <c r="M505" s="79"/>
      <c r="N505" s="79"/>
      <c r="O505" s="79"/>
      <c r="P505" s="79"/>
      <c r="Q505" s="79"/>
      <c r="R505" s="79"/>
      <c r="S505" s="79"/>
      <c r="T505" s="79"/>
      <c r="U505" s="79"/>
      <c r="V505" s="79"/>
      <c r="W505" s="79"/>
      <c r="X505" s="79"/>
      <c r="Y505" s="79"/>
      <c r="Z505" s="79"/>
      <c r="AA505" s="79"/>
      <c r="AB505" s="79"/>
      <c r="AC505" s="79"/>
      <c r="AD505" s="79"/>
    </row>
    <row r="506" spans="4:30" s="88" customFormat="1">
      <c r="D506" s="79"/>
      <c r="E506" s="79"/>
      <c r="F506" s="79"/>
      <c r="G506" s="79"/>
      <c r="H506" s="79"/>
      <c r="I506" s="79"/>
      <c r="J506" s="79"/>
      <c r="K506" s="79"/>
      <c r="L506" s="79"/>
      <c r="M506" s="79"/>
      <c r="N506" s="79"/>
      <c r="O506" s="79"/>
      <c r="P506" s="79"/>
      <c r="Q506" s="79"/>
      <c r="R506" s="79"/>
      <c r="S506" s="79"/>
      <c r="T506" s="79"/>
      <c r="U506" s="79"/>
      <c r="V506" s="79"/>
      <c r="W506" s="79"/>
      <c r="X506" s="79"/>
      <c r="Y506" s="79"/>
      <c r="Z506" s="79"/>
      <c r="AA506" s="79"/>
      <c r="AB506" s="79"/>
      <c r="AC506" s="79"/>
      <c r="AD506" s="79"/>
    </row>
    <row r="507" spans="4:30" s="88" customFormat="1">
      <c r="D507" s="79"/>
      <c r="E507" s="79"/>
      <c r="F507" s="79"/>
      <c r="G507" s="79"/>
      <c r="H507" s="79"/>
      <c r="I507" s="79"/>
      <c r="J507" s="79"/>
      <c r="K507" s="79"/>
      <c r="L507" s="79"/>
      <c r="M507" s="79"/>
      <c r="N507" s="79"/>
      <c r="O507" s="79"/>
      <c r="P507" s="79"/>
      <c r="Q507" s="79"/>
      <c r="R507" s="79"/>
      <c r="S507" s="79"/>
      <c r="T507" s="79"/>
      <c r="U507" s="79"/>
      <c r="V507" s="79"/>
      <c r="W507" s="79"/>
      <c r="X507" s="79"/>
      <c r="Y507" s="79"/>
      <c r="Z507" s="79"/>
      <c r="AA507" s="79"/>
      <c r="AB507" s="79"/>
      <c r="AC507" s="79"/>
      <c r="AD507" s="79"/>
    </row>
    <row r="508" spans="4:30" s="88" customFormat="1">
      <c r="D508" s="79"/>
      <c r="E508" s="79"/>
      <c r="F508" s="79"/>
      <c r="G508" s="79"/>
      <c r="H508" s="79"/>
      <c r="I508" s="79"/>
      <c r="J508" s="79"/>
      <c r="K508" s="79"/>
      <c r="L508" s="79"/>
      <c r="M508" s="79"/>
      <c r="N508" s="79"/>
      <c r="O508" s="79"/>
      <c r="P508" s="79"/>
      <c r="Q508" s="79"/>
      <c r="R508" s="79"/>
      <c r="S508" s="79"/>
      <c r="T508" s="79"/>
      <c r="U508" s="79"/>
      <c r="V508" s="79"/>
      <c r="W508" s="79"/>
      <c r="X508" s="79"/>
      <c r="Y508" s="79"/>
      <c r="Z508" s="79"/>
      <c r="AA508" s="79"/>
      <c r="AB508" s="79"/>
      <c r="AC508" s="79"/>
      <c r="AD508" s="79"/>
    </row>
    <row r="509" spans="4:30" s="88" customFormat="1">
      <c r="D509" s="79"/>
      <c r="E509" s="79"/>
      <c r="F509" s="79"/>
      <c r="G509" s="79"/>
      <c r="H509" s="79"/>
      <c r="I509" s="79"/>
      <c r="J509" s="79"/>
      <c r="K509" s="79"/>
      <c r="L509" s="79"/>
      <c r="M509" s="79"/>
      <c r="N509" s="79"/>
      <c r="O509" s="79"/>
      <c r="P509" s="79"/>
      <c r="Q509" s="79"/>
      <c r="R509" s="79"/>
      <c r="S509" s="79"/>
      <c r="T509" s="79"/>
      <c r="U509" s="79"/>
      <c r="V509" s="79"/>
      <c r="W509" s="79"/>
      <c r="X509" s="79"/>
      <c r="Y509" s="79"/>
      <c r="Z509" s="79"/>
      <c r="AA509" s="79"/>
      <c r="AB509" s="79"/>
      <c r="AC509" s="79"/>
      <c r="AD509" s="79"/>
    </row>
    <row r="510" spans="4:30" s="88" customFormat="1">
      <c r="D510" s="79"/>
      <c r="E510" s="79"/>
      <c r="F510" s="79"/>
      <c r="G510" s="79"/>
      <c r="H510" s="79"/>
      <c r="I510" s="79"/>
      <c r="J510" s="79"/>
      <c r="K510" s="79"/>
      <c r="L510" s="79"/>
      <c r="M510" s="79"/>
      <c r="N510" s="79"/>
      <c r="O510" s="79"/>
      <c r="P510" s="79"/>
      <c r="Q510" s="79"/>
      <c r="R510" s="79"/>
      <c r="S510" s="79"/>
      <c r="T510" s="79"/>
      <c r="U510" s="79"/>
      <c r="V510" s="79"/>
      <c r="W510" s="79"/>
      <c r="X510" s="79"/>
      <c r="Y510" s="79"/>
      <c r="Z510" s="79"/>
      <c r="AA510" s="79"/>
      <c r="AB510" s="79"/>
      <c r="AC510" s="79"/>
      <c r="AD510" s="79"/>
    </row>
    <row r="511" spans="4:30" s="88" customFormat="1">
      <c r="D511" s="79"/>
      <c r="E511" s="79"/>
      <c r="F511" s="79"/>
      <c r="G511" s="79"/>
      <c r="H511" s="79"/>
      <c r="I511" s="79"/>
      <c r="J511" s="79"/>
      <c r="K511" s="79"/>
      <c r="L511" s="79"/>
      <c r="M511" s="79"/>
      <c r="N511" s="79"/>
      <c r="O511" s="79"/>
      <c r="P511" s="79"/>
      <c r="Q511" s="79"/>
      <c r="R511" s="79"/>
      <c r="S511" s="79"/>
      <c r="T511" s="79"/>
      <c r="U511" s="79"/>
      <c r="V511" s="79"/>
      <c r="W511" s="79"/>
      <c r="X511" s="79"/>
      <c r="Y511" s="79"/>
      <c r="Z511" s="79"/>
      <c r="AA511" s="79"/>
      <c r="AB511" s="79"/>
      <c r="AC511" s="79"/>
      <c r="AD511" s="79"/>
    </row>
    <row r="512" spans="4:30" s="88" customFormat="1">
      <c r="D512" s="79"/>
      <c r="E512" s="79"/>
      <c r="F512" s="79"/>
      <c r="G512" s="79"/>
      <c r="H512" s="79"/>
      <c r="I512" s="79"/>
      <c r="J512" s="79"/>
      <c r="K512" s="79"/>
      <c r="L512" s="79"/>
      <c r="M512" s="79"/>
      <c r="N512" s="79"/>
      <c r="O512" s="79"/>
      <c r="P512" s="79"/>
      <c r="Q512" s="79"/>
      <c r="R512" s="79"/>
      <c r="S512" s="79"/>
      <c r="T512" s="79"/>
      <c r="U512" s="79"/>
      <c r="V512" s="79"/>
      <c r="W512" s="79"/>
      <c r="X512" s="79"/>
      <c r="Y512" s="79"/>
      <c r="Z512" s="79"/>
      <c r="AA512" s="79"/>
      <c r="AB512" s="79"/>
      <c r="AC512" s="79"/>
      <c r="AD512" s="79"/>
    </row>
    <row r="513" spans="4:30" s="88" customFormat="1">
      <c r="D513" s="79"/>
      <c r="E513" s="79"/>
      <c r="F513" s="79"/>
      <c r="G513" s="79"/>
      <c r="H513" s="79"/>
      <c r="I513" s="79"/>
      <c r="J513" s="79"/>
      <c r="K513" s="79"/>
      <c r="L513" s="79"/>
      <c r="M513" s="79"/>
      <c r="N513" s="79"/>
      <c r="O513" s="79"/>
      <c r="P513" s="79"/>
      <c r="Q513" s="79"/>
      <c r="R513" s="79"/>
      <c r="S513" s="79"/>
      <c r="T513" s="79"/>
      <c r="U513" s="79"/>
      <c r="V513" s="79"/>
      <c r="W513" s="79"/>
      <c r="X513" s="79"/>
      <c r="Y513" s="79"/>
      <c r="Z513" s="79"/>
      <c r="AA513" s="79"/>
      <c r="AB513" s="79"/>
      <c r="AC513" s="79"/>
      <c r="AD513" s="79"/>
    </row>
    <row r="514" spans="4:30" s="88" customFormat="1">
      <c r="D514" s="79"/>
      <c r="E514" s="79"/>
      <c r="F514" s="79"/>
      <c r="G514" s="79"/>
      <c r="H514" s="79"/>
      <c r="I514" s="79"/>
      <c r="J514" s="79"/>
      <c r="K514" s="79"/>
      <c r="L514" s="79"/>
      <c r="M514" s="79"/>
      <c r="N514" s="79"/>
      <c r="O514" s="79"/>
      <c r="P514" s="79"/>
      <c r="Q514" s="79"/>
      <c r="R514" s="79"/>
      <c r="S514" s="79"/>
      <c r="T514" s="79"/>
      <c r="U514" s="79"/>
      <c r="V514" s="79"/>
      <c r="W514" s="79"/>
      <c r="X514" s="79"/>
      <c r="Y514" s="79"/>
      <c r="Z514" s="79"/>
      <c r="AA514" s="79"/>
      <c r="AB514" s="79"/>
      <c r="AC514" s="79"/>
      <c r="AD514" s="79"/>
    </row>
    <row r="515" spans="4:30" s="88" customFormat="1">
      <c r="D515" s="79"/>
      <c r="E515" s="79"/>
      <c r="F515" s="79"/>
      <c r="G515" s="79"/>
      <c r="H515" s="79"/>
      <c r="I515" s="79"/>
      <c r="J515" s="79"/>
      <c r="K515" s="79"/>
      <c r="L515" s="79"/>
      <c r="M515" s="79"/>
      <c r="N515" s="79"/>
      <c r="O515" s="79"/>
      <c r="P515" s="79"/>
      <c r="Q515" s="79"/>
      <c r="R515" s="79"/>
      <c r="S515" s="79"/>
      <c r="T515" s="79"/>
      <c r="U515" s="79"/>
      <c r="V515" s="79"/>
      <c r="W515" s="79"/>
      <c r="X515" s="79"/>
      <c r="Y515" s="79"/>
      <c r="Z515" s="79"/>
      <c r="AA515" s="79"/>
      <c r="AB515" s="79"/>
      <c r="AC515" s="79"/>
      <c r="AD515" s="79"/>
    </row>
    <row r="516" spans="4:30" s="88" customFormat="1">
      <c r="D516" s="79"/>
      <c r="E516" s="79"/>
      <c r="F516" s="79"/>
      <c r="G516" s="79"/>
      <c r="H516" s="79"/>
      <c r="I516" s="79"/>
      <c r="J516" s="79"/>
      <c r="K516" s="79"/>
      <c r="L516" s="79"/>
      <c r="M516" s="79"/>
      <c r="N516" s="79"/>
      <c r="O516" s="79"/>
      <c r="P516" s="79"/>
      <c r="Q516" s="79"/>
      <c r="R516" s="79"/>
      <c r="S516" s="79"/>
      <c r="T516" s="79"/>
      <c r="U516" s="79"/>
      <c r="V516" s="79"/>
      <c r="W516" s="79"/>
      <c r="X516" s="79"/>
      <c r="Y516" s="79"/>
      <c r="Z516" s="79"/>
      <c r="AA516" s="79"/>
      <c r="AB516" s="79"/>
      <c r="AC516" s="79"/>
      <c r="AD516" s="79"/>
    </row>
    <row r="517" spans="4:30" s="88" customFormat="1">
      <c r="D517" s="79"/>
      <c r="E517" s="79"/>
      <c r="F517" s="79"/>
      <c r="G517" s="79"/>
      <c r="H517" s="79"/>
      <c r="I517" s="79"/>
      <c r="J517" s="79"/>
      <c r="K517" s="79"/>
      <c r="L517" s="79"/>
      <c r="M517" s="79"/>
      <c r="N517" s="79"/>
      <c r="O517" s="79"/>
      <c r="P517" s="79"/>
      <c r="Q517" s="79"/>
      <c r="R517" s="79"/>
      <c r="S517" s="79"/>
      <c r="T517" s="79"/>
      <c r="U517" s="79"/>
      <c r="V517" s="79"/>
      <c r="W517" s="79"/>
      <c r="X517" s="79"/>
      <c r="Y517" s="79"/>
      <c r="Z517" s="79"/>
      <c r="AA517" s="79"/>
      <c r="AB517" s="79"/>
      <c r="AC517" s="79"/>
      <c r="AD517" s="79"/>
    </row>
    <row r="518" spans="4:30" s="88" customFormat="1">
      <c r="D518" s="79"/>
      <c r="E518" s="79"/>
      <c r="F518" s="79"/>
      <c r="G518" s="79"/>
      <c r="H518" s="79"/>
      <c r="I518" s="79"/>
      <c r="J518" s="79"/>
      <c r="K518" s="79"/>
      <c r="L518" s="79"/>
      <c r="M518" s="79"/>
      <c r="N518" s="79"/>
      <c r="O518" s="79"/>
      <c r="P518" s="79"/>
      <c r="Q518" s="79"/>
      <c r="R518" s="79"/>
      <c r="S518" s="79"/>
      <c r="T518" s="79"/>
      <c r="U518" s="79"/>
      <c r="V518" s="79"/>
      <c r="W518" s="79"/>
      <c r="X518" s="79"/>
      <c r="Y518" s="79"/>
      <c r="Z518" s="79"/>
      <c r="AA518" s="79"/>
      <c r="AB518" s="79"/>
      <c r="AC518" s="79"/>
      <c r="AD518" s="79"/>
    </row>
    <row r="519" spans="4:30" s="88" customFormat="1">
      <c r="D519" s="79"/>
      <c r="E519" s="79"/>
      <c r="F519" s="79"/>
      <c r="G519" s="79"/>
      <c r="H519" s="79"/>
      <c r="I519" s="79"/>
      <c r="J519" s="79"/>
      <c r="K519" s="79"/>
      <c r="L519" s="79"/>
      <c r="M519" s="79"/>
      <c r="N519" s="79"/>
      <c r="O519" s="79"/>
      <c r="P519" s="79"/>
      <c r="Q519" s="79"/>
      <c r="R519" s="79"/>
      <c r="S519" s="79"/>
      <c r="T519" s="79"/>
      <c r="U519" s="79"/>
      <c r="V519" s="79"/>
      <c r="W519" s="79"/>
      <c r="X519" s="79"/>
      <c r="Y519" s="79"/>
      <c r="Z519" s="79"/>
      <c r="AA519" s="79"/>
      <c r="AB519" s="79"/>
      <c r="AC519" s="79"/>
      <c r="AD519" s="79"/>
    </row>
    <row r="520" spans="4:30" s="88" customFormat="1">
      <c r="D520" s="79"/>
      <c r="E520" s="79"/>
      <c r="F520" s="79"/>
      <c r="G520" s="79"/>
      <c r="H520" s="79"/>
      <c r="I520" s="79"/>
      <c r="J520" s="79"/>
      <c r="K520" s="79"/>
      <c r="L520" s="79"/>
      <c r="M520" s="79"/>
      <c r="N520" s="79"/>
      <c r="O520" s="79"/>
      <c r="P520" s="79"/>
      <c r="Q520" s="79"/>
      <c r="R520" s="79"/>
      <c r="S520" s="79"/>
      <c r="T520" s="79"/>
      <c r="U520" s="79"/>
      <c r="V520" s="79"/>
      <c r="W520" s="79"/>
      <c r="X520" s="79"/>
      <c r="Y520" s="79"/>
      <c r="Z520" s="79"/>
      <c r="AA520" s="79"/>
      <c r="AB520" s="79"/>
      <c r="AC520" s="79"/>
      <c r="AD520" s="79"/>
    </row>
    <row r="521" spans="4:30" s="88" customFormat="1">
      <c r="D521" s="79"/>
      <c r="E521" s="79"/>
      <c r="F521" s="79"/>
      <c r="G521" s="79"/>
      <c r="H521" s="79"/>
      <c r="I521" s="79"/>
      <c r="J521" s="79"/>
      <c r="K521" s="79"/>
      <c r="L521" s="79"/>
      <c r="M521" s="79"/>
      <c r="N521" s="79"/>
      <c r="O521" s="79"/>
      <c r="P521" s="79"/>
      <c r="Q521" s="79"/>
      <c r="R521" s="79"/>
      <c r="S521" s="79"/>
      <c r="T521" s="79"/>
      <c r="U521" s="79"/>
      <c r="V521" s="79"/>
      <c r="W521" s="79"/>
      <c r="X521" s="79"/>
      <c r="Y521" s="79"/>
      <c r="Z521" s="79"/>
      <c r="AA521" s="79"/>
      <c r="AB521" s="79"/>
      <c r="AC521" s="79"/>
      <c r="AD521" s="79"/>
    </row>
    <row r="522" spans="4:30" s="88" customFormat="1">
      <c r="D522" s="79"/>
      <c r="E522" s="79"/>
      <c r="F522" s="79"/>
      <c r="G522" s="79"/>
      <c r="H522" s="79"/>
      <c r="I522" s="79"/>
      <c r="J522" s="79"/>
      <c r="K522" s="79"/>
      <c r="L522" s="79"/>
      <c r="M522" s="79"/>
      <c r="N522" s="79"/>
      <c r="O522" s="79"/>
      <c r="P522" s="79"/>
      <c r="Q522" s="79"/>
      <c r="R522" s="79"/>
      <c r="S522" s="79"/>
      <c r="T522" s="79"/>
      <c r="U522" s="79"/>
      <c r="V522" s="79"/>
      <c r="W522" s="79"/>
      <c r="X522" s="79"/>
      <c r="Y522" s="79"/>
      <c r="Z522" s="79"/>
      <c r="AA522" s="79"/>
      <c r="AB522" s="79"/>
      <c r="AC522" s="79"/>
      <c r="AD522" s="79"/>
    </row>
    <row r="523" spans="4:30" s="88" customFormat="1">
      <c r="D523" s="79"/>
      <c r="E523" s="79"/>
      <c r="F523" s="79"/>
      <c r="G523" s="79"/>
      <c r="H523" s="79"/>
      <c r="I523" s="79"/>
      <c r="J523" s="79"/>
      <c r="K523" s="79"/>
      <c r="L523" s="79"/>
      <c r="M523" s="79"/>
      <c r="N523" s="79"/>
      <c r="O523" s="79"/>
      <c r="P523" s="79"/>
      <c r="Q523" s="79"/>
      <c r="R523" s="79"/>
      <c r="S523" s="79"/>
      <c r="T523" s="79"/>
      <c r="U523" s="79"/>
      <c r="V523" s="79"/>
      <c r="W523" s="79"/>
      <c r="X523" s="79"/>
      <c r="Y523" s="79"/>
      <c r="Z523" s="79"/>
      <c r="AA523" s="79"/>
      <c r="AB523" s="79"/>
      <c r="AC523" s="79"/>
      <c r="AD523" s="79"/>
    </row>
    <row r="524" spans="4:30" s="88" customFormat="1">
      <c r="D524" s="79"/>
      <c r="E524" s="79"/>
      <c r="F524" s="79"/>
      <c r="G524" s="79"/>
      <c r="H524" s="79"/>
      <c r="I524" s="79"/>
      <c r="J524" s="79"/>
      <c r="K524" s="79"/>
      <c r="L524" s="79"/>
      <c r="M524" s="79"/>
      <c r="N524" s="79"/>
      <c r="O524" s="79"/>
      <c r="P524" s="79"/>
      <c r="Q524" s="79"/>
      <c r="R524" s="79"/>
      <c r="S524" s="79"/>
      <c r="T524" s="79"/>
      <c r="U524" s="79"/>
      <c r="V524" s="79"/>
      <c r="W524" s="79"/>
      <c r="X524" s="79"/>
      <c r="Y524" s="79"/>
      <c r="Z524" s="79"/>
      <c r="AA524" s="79"/>
      <c r="AB524" s="79"/>
      <c r="AC524" s="79"/>
      <c r="AD524" s="79"/>
    </row>
    <row r="525" spans="4:30" s="88" customFormat="1">
      <c r="D525" s="79"/>
      <c r="E525" s="79"/>
      <c r="F525" s="79"/>
      <c r="G525" s="79"/>
      <c r="H525" s="79"/>
      <c r="I525" s="79"/>
      <c r="J525" s="79"/>
      <c r="K525" s="79"/>
      <c r="L525" s="79"/>
      <c r="M525" s="79"/>
      <c r="N525" s="79"/>
      <c r="O525" s="79"/>
      <c r="P525" s="79"/>
      <c r="Q525" s="79"/>
      <c r="R525" s="79"/>
      <c r="S525" s="79"/>
      <c r="T525" s="79"/>
      <c r="U525" s="79"/>
      <c r="V525" s="79"/>
      <c r="W525" s="79"/>
      <c r="X525" s="79"/>
      <c r="Y525" s="79"/>
      <c r="Z525" s="79"/>
      <c r="AA525" s="79"/>
      <c r="AB525" s="79"/>
      <c r="AC525" s="79"/>
      <c r="AD525" s="79"/>
    </row>
    <row r="526" spans="4:30" s="88" customFormat="1">
      <c r="D526" s="79"/>
      <c r="E526" s="79"/>
      <c r="F526" s="79"/>
      <c r="G526" s="79"/>
      <c r="H526" s="79"/>
      <c r="I526" s="79"/>
      <c r="J526" s="79"/>
      <c r="K526" s="79"/>
      <c r="L526" s="79"/>
      <c r="M526" s="79"/>
      <c r="N526" s="79"/>
      <c r="O526" s="79"/>
      <c r="P526" s="79"/>
      <c r="Q526" s="79"/>
      <c r="R526" s="79"/>
      <c r="S526" s="79"/>
      <c r="T526" s="79"/>
      <c r="U526" s="79"/>
      <c r="V526" s="79"/>
      <c r="W526" s="79"/>
      <c r="X526" s="79"/>
      <c r="Y526" s="79"/>
      <c r="Z526" s="79"/>
      <c r="AA526" s="79"/>
      <c r="AB526" s="79"/>
      <c r="AC526" s="79"/>
      <c r="AD526" s="79"/>
    </row>
    <row r="527" spans="4:30" s="88" customFormat="1">
      <c r="D527" s="79"/>
      <c r="E527" s="79"/>
      <c r="F527" s="79"/>
      <c r="G527" s="79"/>
      <c r="H527" s="79"/>
      <c r="I527" s="79"/>
      <c r="J527" s="79"/>
      <c r="K527" s="79"/>
      <c r="L527" s="79"/>
      <c r="M527" s="79"/>
      <c r="N527" s="79"/>
      <c r="O527" s="79"/>
      <c r="P527" s="79"/>
      <c r="Q527" s="79"/>
      <c r="R527" s="79"/>
      <c r="S527" s="79"/>
      <c r="T527" s="79"/>
      <c r="U527" s="79"/>
      <c r="V527" s="79"/>
      <c r="W527" s="79"/>
      <c r="X527" s="79"/>
      <c r="Y527" s="79"/>
      <c r="Z527" s="79"/>
      <c r="AA527" s="79"/>
      <c r="AB527" s="79"/>
      <c r="AC527" s="79"/>
      <c r="AD527" s="79"/>
    </row>
    <row r="528" spans="4:30" s="88" customFormat="1">
      <c r="D528" s="79"/>
      <c r="E528" s="79"/>
      <c r="F528" s="79"/>
      <c r="G528" s="79"/>
      <c r="H528" s="79"/>
      <c r="I528" s="79"/>
      <c r="J528" s="79"/>
      <c r="K528" s="79"/>
      <c r="L528" s="79"/>
      <c r="M528" s="79"/>
      <c r="N528" s="79"/>
      <c r="O528" s="79"/>
      <c r="P528" s="79"/>
      <c r="Q528" s="79"/>
      <c r="R528" s="79"/>
      <c r="S528" s="79"/>
      <c r="T528" s="79"/>
      <c r="U528" s="79"/>
      <c r="V528" s="79"/>
      <c r="W528" s="79"/>
      <c r="X528" s="79"/>
      <c r="Y528" s="79"/>
      <c r="Z528" s="79"/>
      <c r="AA528" s="79"/>
      <c r="AB528" s="79"/>
      <c r="AC528" s="79"/>
      <c r="AD528" s="79"/>
    </row>
    <row r="529" spans="4:30" s="88" customFormat="1">
      <c r="D529" s="79"/>
      <c r="E529" s="79"/>
      <c r="F529" s="79"/>
      <c r="G529" s="79"/>
      <c r="H529" s="79"/>
      <c r="I529" s="79"/>
      <c r="J529" s="79"/>
      <c r="K529" s="79"/>
      <c r="L529" s="79"/>
      <c r="M529" s="79"/>
      <c r="N529" s="79"/>
      <c r="O529" s="79"/>
      <c r="P529" s="79"/>
      <c r="Q529" s="79"/>
      <c r="R529" s="79"/>
      <c r="S529" s="79"/>
      <c r="T529" s="79"/>
      <c r="U529" s="79"/>
      <c r="V529" s="79"/>
      <c r="W529" s="79"/>
      <c r="X529" s="79"/>
      <c r="Y529" s="79"/>
      <c r="Z529" s="79"/>
      <c r="AA529" s="79"/>
      <c r="AB529" s="79"/>
      <c r="AC529" s="79"/>
      <c r="AD529" s="79"/>
    </row>
    <row r="530" spans="4:30" s="88" customFormat="1">
      <c r="D530" s="79"/>
      <c r="E530" s="79"/>
      <c r="F530" s="79"/>
      <c r="G530" s="79"/>
      <c r="H530" s="79"/>
      <c r="I530" s="79"/>
      <c r="J530" s="79"/>
      <c r="K530" s="79"/>
      <c r="L530" s="79"/>
      <c r="M530" s="79"/>
      <c r="N530" s="79"/>
      <c r="O530" s="79"/>
      <c r="P530" s="79"/>
      <c r="Q530" s="79"/>
      <c r="R530" s="79"/>
      <c r="S530" s="79"/>
      <c r="T530" s="79"/>
      <c r="U530" s="79"/>
      <c r="V530" s="79"/>
      <c r="W530" s="79"/>
      <c r="X530" s="79"/>
      <c r="Y530" s="79"/>
      <c r="Z530" s="79"/>
      <c r="AA530" s="79"/>
      <c r="AB530" s="79"/>
      <c r="AC530" s="79"/>
      <c r="AD530" s="79"/>
    </row>
    <row r="531" spans="4:30" s="88" customFormat="1">
      <c r="D531" s="79"/>
      <c r="E531" s="79"/>
      <c r="F531" s="79"/>
      <c r="G531" s="79"/>
      <c r="H531" s="79"/>
      <c r="I531" s="79"/>
      <c r="J531" s="79"/>
      <c r="K531" s="79"/>
      <c r="L531" s="79"/>
      <c r="M531" s="79"/>
      <c r="N531" s="79"/>
      <c r="O531" s="79"/>
      <c r="P531" s="79"/>
      <c r="Q531" s="79"/>
      <c r="R531" s="79"/>
      <c r="S531" s="79"/>
      <c r="T531" s="79"/>
      <c r="U531" s="79"/>
      <c r="V531" s="79"/>
      <c r="W531" s="79"/>
      <c r="X531" s="79"/>
      <c r="Y531" s="79"/>
      <c r="Z531" s="79"/>
      <c r="AA531" s="79"/>
      <c r="AB531" s="79"/>
      <c r="AC531" s="79"/>
      <c r="AD531" s="79"/>
    </row>
    <row r="532" spans="4:30" s="88" customFormat="1">
      <c r="D532" s="79"/>
      <c r="E532" s="79"/>
      <c r="F532" s="79"/>
      <c r="G532" s="79"/>
      <c r="H532" s="79"/>
      <c r="I532" s="79"/>
      <c r="J532" s="79"/>
      <c r="K532" s="79"/>
      <c r="L532" s="79"/>
      <c r="M532" s="79"/>
      <c r="N532" s="79"/>
      <c r="O532" s="79"/>
      <c r="P532" s="79"/>
      <c r="Q532" s="79"/>
      <c r="R532" s="79"/>
      <c r="S532" s="79"/>
      <c r="T532" s="79"/>
      <c r="U532" s="79"/>
      <c r="V532" s="79"/>
      <c r="W532" s="79"/>
      <c r="X532" s="79"/>
      <c r="Y532" s="79"/>
      <c r="Z532" s="79"/>
      <c r="AA532" s="79"/>
      <c r="AB532" s="79"/>
      <c r="AC532" s="79"/>
      <c r="AD532" s="79"/>
    </row>
    <row r="533" spans="4:30" s="88" customFormat="1">
      <c r="D533" s="79"/>
      <c r="E533" s="79"/>
      <c r="F533" s="79"/>
      <c r="G533" s="79"/>
      <c r="H533" s="79"/>
      <c r="I533" s="79"/>
      <c r="J533" s="79"/>
      <c r="K533" s="79"/>
      <c r="L533" s="79"/>
      <c r="M533" s="79"/>
      <c r="N533" s="79"/>
      <c r="O533" s="79"/>
      <c r="P533" s="79"/>
      <c r="Q533" s="79"/>
      <c r="R533" s="79"/>
      <c r="S533" s="79"/>
      <c r="T533" s="79"/>
      <c r="U533" s="79"/>
      <c r="V533" s="79"/>
      <c r="W533" s="79"/>
      <c r="X533" s="79"/>
      <c r="Y533" s="79"/>
      <c r="Z533" s="79"/>
      <c r="AA533" s="79"/>
      <c r="AB533" s="79"/>
      <c r="AC533" s="79"/>
      <c r="AD533" s="79"/>
    </row>
    <row r="534" spans="4:30" s="88" customFormat="1">
      <c r="D534" s="79"/>
      <c r="E534" s="79"/>
      <c r="F534" s="79"/>
      <c r="G534" s="79"/>
      <c r="H534" s="79"/>
      <c r="I534" s="79"/>
      <c r="J534" s="79"/>
      <c r="K534" s="79"/>
      <c r="L534" s="79"/>
      <c r="M534" s="79"/>
      <c r="N534" s="79"/>
      <c r="O534" s="79"/>
      <c r="P534" s="79"/>
      <c r="Q534" s="79"/>
      <c r="R534" s="79"/>
      <c r="S534" s="79"/>
      <c r="T534" s="79"/>
      <c r="U534" s="79"/>
      <c r="V534" s="79"/>
      <c r="W534" s="79"/>
      <c r="X534" s="79"/>
      <c r="Y534" s="79"/>
      <c r="Z534" s="79"/>
      <c r="AA534" s="79"/>
      <c r="AB534" s="79"/>
      <c r="AC534" s="79"/>
      <c r="AD534" s="79"/>
    </row>
    <row r="535" spans="4:30" s="88" customFormat="1">
      <c r="D535" s="79"/>
      <c r="E535" s="79"/>
      <c r="F535" s="79"/>
      <c r="G535" s="79"/>
      <c r="H535" s="79"/>
      <c r="I535" s="79"/>
      <c r="J535" s="79"/>
      <c r="K535" s="79"/>
      <c r="L535" s="79"/>
      <c r="M535" s="79"/>
      <c r="N535" s="79"/>
      <c r="O535" s="79"/>
      <c r="P535" s="79"/>
      <c r="Q535" s="79"/>
      <c r="R535" s="79"/>
      <c r="S535" s="79"/>
      <c r="T535" s="79"/>
      <c r="U535" s="79"/>
      <c r="V535" s="79"/>
      <c r="W535" s="79"/>
      <c r="X535" s="79"/>
      <c r="Y535" s="79"/>
      <c r="Z535" s="79"/>
      <c r="AA535" s="79"/>
      <c r="AB535" s="79"/>
      <c r="AC535" s="79"/>
      <c r="AD535" s="79"/>
    </row>
    <row r="536" spans="4:30" s="88" customFormat="1">
      <c r="D536" s="79"/>
      <c r="E536" s="79"/>
      <c r="F536" s="79"/>
      <c r="G536" s="79"/>
      <c r="H536" s="79"/>
      <c r="I536" s="79"/>
      <c r="J536" s="79"/>
      <c r="K536" s="79"/>
      <c r="L536" s="79"/>
      <c r="M536" s="79"/>
      <c r="N536" s="79"/>
      <c r="O536" s="79"/>
      <c r="P536" s="79"/>
      <c r="Q536" s="79"/>
      <c r="R536" s="79"/>
      <c r="S536" s="79"/>
      <c r="T536" s="79"/>
      <c r="U536" s="79"/>
      <c r="V536" s="79"/>
      <c r="W536" s="79"/>
      <c r="X536" s="79"/>
      <c r="Y536" s="79"/>
      <c r="Z536" s="79"/>
      <c r="AA536" s="79"/>
      <c r="AB536" s="79"/>
      <c r="AC536" s="79"/>
      <c r="AD536" s="79"/>
    </row>
    <row r="537" spans="4:30" s="88" customFormat="1">
      <c r="D537" s="79"/>
      <c r="E537" s="79"/>
      <c r="F537" s="79"/>
      <c r="G537" s="79"/>
      <c r="H537" s="79"/>
      <c r="I537" s="79"/>
      <c r="J537" s="79"/>
      <c r="K537" s="79"/>
      <c r="L537" s="79"/>
      <c r="M537" s="79"/>
      <c r="N537" s="79"/>
      <c r="O537" s="79"/>
      <c r="P537" s="79"/>
      <c r="Q537" s="79"/>
      <c r="R537" s="79"/>
      <c r="S537" s="79"/>
      <c r="T537" s="79"/>
      <c r="U537" s="79"/>
      <c r="V537" s="79"/>
      <c r="W537" s="79"/>
      <c r="X537" s="79"/>
      <c r="Y537" s="79"/>
      <c r="Z537" s="79"/>
      <c r="AA537" s="79"/>
      <c r="AB537" s="79"/>
      <c r="AC537" s="79"/>
      <c r="AD537" s="79"/>
    </row>
    <row r="538" spans="4:30" s="88" customFormat="1">
      <c r="D538" s="79"/>
      <c r="E538" s="79"/>
      <c r="F538" s="79"/>
      <c r="G538" s="79"/>
      <c r="H538" s="79"/>
      <c r="I538" s="79"/>
      <c r="J538" s="79"/>
      <c r="K538" s="79"/>
      <c r="L538" s="79"/>
      <c r="M538" s="79"/>
      <c r="N538" s="79"/>
      <c r="O538" s="79"/>
      <c r="P538" s="79"/>
      <c r="Q538" s="79"/>
      <c r="R538" s="79"/>
      <c r="S538" s="79"/>
      <c r="T538" s="79"/>
      <c r="U538" s="79"/>
      <c r="V538" s="79"/>
      <c r="W538" s="79"/>
      <c r="X538" s="79"/>
      <c r="Y538" s="79"/>
      <c r="Z538" s="79"/>
      <c r="AA538" s="79"/>
      <c r="AB538" s="79"/>
      <c r="AC538" s="79"/>
      <c r="AD538" s="79"/>
    </row>
    <row r="539" spans="4:30" s="88" customFormat="1">
      <c r="D539" s="79"/>
      <c r="E539" s="79"/>
      <c r="F539" s="79"/>
      <c r="G539" s="79"/>
      <c r="H539" s="79"/>
      <c r="I539" s="79"/>
      <c r="J539" s="79"/>
      <c r="K539" s="79"/>
      <c r="L539" s="79"/>
      <c r="M539" s="79"/>
      <c r="N539" s="79"/>
      <c r="O539" s="79"/>
      <c r="P539" s="79"/>
      <c r="Q539" s="79"/>
      <c r="R539" s="79"/>
      <c r="S539" s="79"/>
      <c r="T539" s="79"/>
      <c r="U539" s="79"/>
      <c r="V539" s="79"/>
      <c r="W539" s="79"/>
      <c r="X539" s="79"/>
      <c r="Y539" s="79"/>
      <c r="Z539" s="79"/>
      <c r="AA539" s="79"/>
      <c r="AB539" s="79"/>
      <c r="AC539" s="79"/>
      <c r="AD539" s="79"/>
    </row>
    <row r="540" spans="4:30" s="88" customFormat="1">
      <c r="D540" s="79"/>
      <c r="E540" s="79"/>
      <c r="F540" s="79"/>
      <c r="G540" s="79"/>
      <c r="H540" s="79"/>
      <c r="I540" s="79"/>
      <c r="J540" s="79"/>
      <c r="K540" s="79"/>
      <c r="L540" s="79"/>
      <c r="M540" s="79"/>
      <c r="N540" s="79"/>
      <c r="O540" s="79"/>
      <c r="P540" s="79"/>
      <c r="Q540" s="79"/>
      <c r="R540" s="79"/>
      <c r="S540" s="79"/>
      <c r="T540" s="79"/>
      <c r="U540" s="79"/>
      <c r="V540" s="79"/>
      <c r="W540" s="79"/>
      <c r="X540" s="79"/>
      <c r="Y540" s="79"/>
      <c r="Z540" s="79"/>
      <c r="AA540" s="79"/>
      <c r="AB540" s="79"/>
      <c r="AC540" s="79"/>
      <c r="AD540" s="79"/>
    </row>
    <row r="541" spans="4:30" s="88" customFormat="1">
      <c r="D541" s="79"/>
      <c r="E541" s="79"/>
      <c r="F541" s="79"/>
      <c r="G541" s="79"/>
      <c r="H541" s="79"/>
      <c r="I541" s="79"/>
      <c r="J541" s="79"/>
      <c r="K541" s="79"/>
      <c r="L541" s="79"/>
      <c r="M541" s="79"/>
      <c r="N541" s="79"/>
      <c r="O541" s="79"/>
      <c r="P541" s="79"/>
      <c r="Q541" s="79"/>
      <c r="R541" s="79"/>
      <c r="S541" s="79"/>
      <c r="T541" s="79"/>
      <c r="U541" s="79"/>
      <c r="V541" s="79"/>
      <c r="W541" s="79"/>
      <c r="X541" s="79"/>
      <c r="Y541" s="79"/>
      <c r="Z541" s="79"/>
      <c r="AA541" s="79"/>
      <c r="AB541" s="79"/>
      <c r="AC541" s="79"/>
      <c r="AD541" s="79"/>
    </row>
    <row r="542" spans="4:30" s="88" customFormat="1">
      <c r="D542" s="79"/>
      <c r="E542" s="79"/>
      <c r="F542" s="79"/>
      <c r="G542" s="79"/>
      <c r="H542" s="79"/>
      <c r="I542" s="79"/>
      <c r="J542" s="79"/>
      <c r="K542" s="79"/>
      <c r="L542" s="79"/>
      <c r="M542" s="79"/>
      <c r="N542" s="79"/>
      <c r="O542" s="79"/>
      <c r="P542" s="79"/>
      <c r="Q542" s="79"/>
      <c r="R542" s="79"/>
      <c r="S542" s="79"/>
      <c r="T542" s="79"/>
      <c r="U542" s="79"/>
      <c r="V542" s="79"/>
      <c r="W542" s="79"/>
      <c r="X542" s="79"/>
      <c r="Y542" s="79"/>
      <c r="Z542" s="79"/>
      <c r="AA542" s="79"/>
      <c r="AB542" s="79"/>
      <c r="AC542" s="79"/>
      <c r="AD542" s="79"/>
    </row>
    <row r="543" spans="4:30" s="88" customFormat="1">
      <c r="D543" s="79"/>
      <c r="E543" s="79"/>
      <c r="F543" s="79"/>
      <c r="G543" s="79"/>
      <c r="H543" s="79"/>
      <c r="I543" s="79"/>
      <c r="J543" s="79"/>
      <c r="K543" s="79"/>
      <c r="L543" s="79"/>
      <c r="M543" s="79"/>
      <c r="N543" s="79"/>
      <c r="O543" s="79"/>
      <c r="P543" s="79"/>
      <c r="Q543" s="79"/>
      <c r="R543" s="79"/>
      <c r="S543" s="79"/>
      <c r="T543" s="79"/>
      <c r="U543" s="79"/>
      <c r="V543" s="79"/>
      <c r="W543" s="79"/>
      <c r="X543" s="79"/>
      <c r="Y543" s="79"/>
      <c r="Z543" s="79"/>
      <c r="AA543" s="79"/>
      <c r="AB543" s="79"/>
      <c r="AC543" s="79"/>
      <c r="AD543" s="79"/>
    </row>
    <row r="544" spans="4:30" s="88" customFormat="1">
      <c r="D544" s="79"/>
      <c r="E544" s="79"/>
      <c r="F544" s="79"/>
      <c r="G544" s="79"/>
      <c r="H544" s="79"/>
      <c r="I544" s="79"/>
      <c r="J544" s="79"/>
      <c r="K544" s="79"/>
      <c r="L544" s="79"/>
      <c r="M544" s="79"/>
      <c r="N544" s="79"/>
      <c r="O544" s="79"/>
      <c r="P544" s="79"/>
      <c r="Q544" s="79"/>
      <c r="R544" s="79"/>
      <c r="S544" s="79"/>
      <c r="T544" s="79"/>
      <c r="U544" s="79"/>
      <c r="V544" s="79"/>
      <c r="W544" s="79"/>
      <c r="X544" s="79"/>
      <c r="Y544" s="79"/>
      <c r="Z544" s="79"/>
      <c r="AA544" s="79"/>
      <c r="AB544" s="79"/>
      <c r="AC544" s="79"/>
      <c r="AD544" s="79"/>
    </row>
    <row r="545" spans="4:30" s="88" customFormat="1">
      <c r="D545" s="79"/>
      <c r="E545" s="79"/>
      <c r="F545" s="79"/>
      <c r="G545" s="79"/>
      <c r="H545" s="79"/>
      <c r="I545" s="79"/>
      <c r="J545" s="79"/>
      <c r="K545" s="79"/>
      <c r="L545" s="79"/>
      <c r="M545" s="79"/>
      <c r="N545" s="79"/>
      <c r="O545" s="79"/>
      <c r="P545" s="79"/>
      <c r="Q545" s="79"/>
      <c r="R545" s="79"/>
      <c r="S545" s="79"/>
      <c r="T545" s="79"/>
      <c r="U545" s="79"/>
      <c r="V545" s="79"/>
      <c r="W545" s="79"/>
      <c r="X545" s="79"/>
      <c r="Y545" s="79"/>
      <c r="Z545" s="79"/>
      <c r="AA545" s="79"/>
      <c r="AB545" s="79"/>
      <c r="AC545" s="79"/>
      <c r="AD545" s="79"/>
    </row>
    <row r="546" spans="4:30" s="88" customFormat="1">
      <c r="D546" s="79"/>
      <c r="E546" s="79"/>
      <c r="F546" s="79"/>
      <c r="G546" s="79"/>
      <c r="H546" s="79"/>
      <c r="I546" s="79"/>
      <c r="J546" s="79"/>
      <c r="K546" s="79"/>
      <c r="L546" s="79"/>
      <c r="M546" s="79"/>
      <c r="N546" s="79"/>
      <c r="O546" s="79"/>
      <c r="P546" s="79"/>
      <c r="Q546" s="79"/>
      <c r="R546" s="79"/>
      <c r="S546" s="79"/>
      <c r="T546" s="79"/>
      <c r="U546" s="79"/>
      <c r="V546" s="79"/>
      <c r="W546" s="79"/>
      <c r="X546" s="79"/>
      <c r="Y546" s="79"/>
      <c r="Z546" s="79"/>
      <c r="AA546" s="79"/>
      <c r="AB546" s="79"/>
      <c r="AC546" s="79"/>
      <c r="AD546" s="79"/>
    </row>
    <row r="547" spans="4:30" s="88" customFormat="1">
      <c r="D547" s="79"/>
      <c r="E547" s="79"/>
      <c r="F547" s="79"/>
      <c r="G547" s="79"/>
      <c r="H547" s="79"/>
      <c r="I547" s="79"/>
      <c r="J547" s="79"/>
      <c r="K547" s="79"/>
      <c r="L547" s="79"/>
      <c r="M547" s="79"/>
      <c r="N547" s="79"/>
      <c r="O547" s="79"/>
      <c r="P547" s="79"/>
      <c r="Q547" s="79"/>
      <c r="R547" s="79"/>
      <c r="S547" s="79"/>
      <c r="T547" s="79"/>
      <c r="U547" s="79"/>
      <c r="V547" s="79"/>
      <c r="W547" s="79"/>
      <c r="X547" s="79"/>
      <c r="Y547" s="79"/>
      <c r="Z547" s="79"/>
      <c r="AA547" s="79"/>
      <c r="AB547" s="79"/>
      <c r="AC547" s="79"/>
      <c r="AD547" s="79"/>
    </row>
    <row r="548" spans="4:30" s="88" customFormat="1">
      <c r="D548" s="79"/>
      <c r="E548" s="79"/>
      <c r="F548" s="79"/>
      <c r="G548" s="79"/>
      <c r="H548" s="79"/>
      <c r="I548" s="79"/>
      <c r="J548" s="79"/>
      <c r="K548" s="79"/>
      <c r="L548" s="79"/>
      <c r="M548" s="79"/>
      <c r="N548" s="79"/>
      <c r="O548" s="79"/>
      <c r="P548" s="79"/>
      <c r="Q548" s="79"/>
      <c r="R548" s="79"/>
      <c r="S548" s="79"/>
      <c r="T548" s="79"/>
      <c r="U548" s="79"/>
      <c r="V548" s="79"/>
      <c r="W548" s="79"/>
      <c r="X548" s="79"/>
      <c r="Y548" s="79"/>
      <c r="Z548" s="79"/>
      <c r="AA548" s="79"/>
      <c r="AB548" s="79"/>
      <c r="AC548" s="79"/>
      <c r="AD548" s="79"/>
    </row>
    <row r="549" spans="4:30" s="88" customFormat="1">
      <c r="D549" s="79"/>
      <c r="E549" s="79"/>
      <c r="F549" s="79"/>
      <c r="G549" s="79"/>
      <c r="H549" s="79"/>
      <c r="I549" s="79"/>
      <c r="J549" s="79"/>
      <c r="K549" s="79"/>
      <c r="L549" s="79"/>
      <c r="M549" s="79"/>
      <c r="N549" s="79"/>
      <c r="O549" s="79"/>
      <c r="P549" s="79"/>
      <c r="Q549" s="79"/>
      <c r="R549" s="79"/>
      <c r="S549" s="79"/>
      <c r="T549" s="79"/>
      <c r="U549" s="79"/>
      <c r="V549" s="79"/>
      <c r="W549" s="79"/>
      <c r="X549" s="79"/>
      <c r="Y549" s="79"/>
      <c r="Z549" s="79"/>
      <c r="AA549" s="79"/>
      <c r="AB549" s="79"/>
      <c r="AC549" s="79"/>
      <c r="AD549" s="79"/>
    </row>
    <row r="550" spans="4:30" s="88" customFormat="1">
      <c r="D550" s="79"/>
      <c r="E550" s="79"/>
      <c r="F550" s="79"/>
      <c r="G550" s="79"/>
      <c r="H550" s="79"/>
      <c r="I550" s="79"/>
      <c r="J550" s="79"/>
      <c r="K550" s="79"/>
      <c r="L550" s="79"/>
      <c r="M550" s="79"/>
      <c r="N550" s="79"/>
      <c r="O550" s="79"/>
      <c r="P550" s="79"/>
      <c r="Q550" s="79"/>
      <c r="R550" s="79"/>
      <c r="S550" s="79"/>
      <c r="T550" s="79"/>
      <c r="U550" s="79"/>
      <c r="V550" s="79"/>
      <c r="W550" s="79"/>
      <c r="X550" s="79"/>
      <c r="Y550" s="79"/>
      <c r="Z550" s="79"/>
      <c r="AA550" s="79"/>
      <c r="AB550" s="79"/>
      <c r="AC550" s="79"/>
      <c r="AD550" s="79"/>
    </row>
    <row r="551" spans="4:30" s="88" customFormat="1">
      <c r="D551" s="79"/>
      <c r="E551" s="79"/>
      <c r="F551" s="79"/>
      <c r="G551" s="79"/>
      <c r="H551" s="79"/>
      <c r="I551" s="79"/>
      <c r="J551" s="79"/>
      <c r="K551" s="79"/>
      <c r="L551" s="79"/>
      <c r="M551" s="79"/>
      <c r="N551" s="79"/>
      <c r="O551" s="79"/>
      <c r="P551" s="79"/>
      <c r="Q551" s="79"/>
      <c r="R551" s="79"/>
      <c r="S551" s="79"/>
      <c r="T551" s="79"/>
      <c r="U551" s="79"/>
      <c r="V551" s="79"/>
      <c r="W551" s="79"/>
      <c r="X551" s="79"/>
      <c r="Y551" s="79"/>
      <c r="Z551" s="79"/>
      <c r="AA551" s="79"/>
      <c r="AB551" s="79"/>
      <c r="AC551" s="79"/>
      <c r="AD551" s="79"/>
    </row>
    <row r="552" spans="4:30" s="88" customFormat="1">
      <c r="D552" s="79"/>
      <c r="E552" s="79"/>
      <c r="F552" s="79"/>
      <c r="G552" s="79"/>
      <c r="H552" s="79"/>
      <c r="I552" s="79"/>
      <c r="J552" s="79"/>
      <c r="K552" s="79"/>
      <c r="L552" s="79"/>
      <c r="M552" s="79"/>
      <c r="N552" s="79"/>
      <c r="O552" s="79"/>
      <c r="P552" s="79"/>
      <c r="Q552" s="79"/>
      <c r="R552" s="79"/>
      <c r="S552" s="79"/>
      <c r="T552" s="79"/>
      <c r="U552" s="79"/>
      <c r="V552" s="79"/>
      <c r="W552" s="79"/>
      <c r="X552" s="79"/>
      <c r="Y552" s="79"/>
      <c r="Z552" s="79"/>
      <c r="AA552" s="79"/>
      <c r="AB552" s="79"/>
      <c r="AC552" s="79"/>
      <c r="AD552" s="79"/>
    </row>
    <row r="553" spans="4:30" s="88" customFormat="1">
      <c r="D553" s="79"/>
      <c r="E553" s="79"/>
      <c r="F553" s="79"/>
      <c r="G553" s="79"/>
      <c r="H553" s="79"/>
      <c r="I553" s="79"/>
      <c r="J553" s="79"/>
      <c r="K553" s="79"/>
      <c r="L553" s="79"/>
      <c r="M553" s="79"/>
      <c r="N553" s="79"/>
      <c r="O553" s="79"/>
      <c r="P553" s="79"/>
      <c r="Q553" s="79"/>
      <c r="R553" s="79"/>
      <c r="S553" s="79"/>
      <c r="T553" s="79"/>
      <c r="U553" s="79"/>
      <c r="V553" s="79"/>
      <c r="W553" s="79"/>
      <c r="X553" s="79"/>
      <c r="Y553" s="79"/>
      <c r="Z553" s="79"/>
      <c r="AA553" s="79"/>
      <c r="AB553" s="79"/>
      <c r="AC553" s="79"/>
      <c r="AD553" s="79"/>
    </row>
    <row r="554" spans="4:30" s="88" customFormat="1">
      <c r="D554" s="79"/>
      <c r="E554" s="79"/>
      <c r="F554" s="79"/>
      <c r="G554" s="79"/>
      <c r="H554" s="79"/>
      <c r="I554" s="79"/>
      <c r="J554" s="79"/>
      <c r="K554" s="79"/>
      <c r="L554" s="79"/>
      <c r="M554" s="79"/>
      <c r="N554" s="79"/>
      <c r="O554" s="79"/>
      <c r="P554" s="79"/>
      <c r="Q554" s="79"/>
      <c r="R554" s="79"/>
      <c r="S554" s="79"/>
      <c r="T554" s="79"/>
      <c r="U554" s="79"/>
      <c r="V554" s="79"/>
      <c r="W554" s="79"/>
      <c r="X554" s="79"/>
      <c r="Y554" s="79"/>
      <c r="Z554" s="79"/>
      <c r="AA554" s="79"/>
      <c r="AB554" s="79"/>
      <c r="AC554" s="79"/>
      <c r="AD554" s="79"/>
    </row>
    <row r="555" spans="4:30" s="88" customFormat="1">
      <c r="D555" s="79"/>
      <c r="E555" s="79"/>
      <c r="F555" s="79"/>
      <c r="G555" s="79"/>
      <c r="H555" s="79"/>
      <c r="I555" s="79"/>
      <c r="J555" s="79"/>
      <c r="K555" s="79"/>
      <c r="L555" s="79"/>
      <c r="M555" s="79"/>
      <c r="N555" s="79"/>
      <c r="O555" s="79"/>
      <c r="P555" s="79"/>
      <c r="Q555" s="79"/>
      <c r="R555" s="79"/>
      <c r="S555" s="79"/>
      <c r="T555" s="79"/>
      <c r="U555" s="79"/>
      <c r="V555" s="79"/>
      <c r="W555" s="79"/>
      <c r="X555" s="79"/>
      <c r="Y555" s="79"/>
      <c r="Z555" s="79"/>
      <c r="AA555" s="79"/>
      <c r="AB555" s="79"/>
      <c r="AC555" s="79"/>
      <c r="AD555" s="79"/>
    </row>
    <row r="556" spans="4:30" s="88" customFormat="1">
      <c r="D556" s="79"/>
      <c r="E556" s="79"/>
      <c r="F556" s="79"/>
      <c r="G556" s="79"/>
      <c r="H556" s="79"/>
      <c r="I556" s="79"/>
      <c r="J556" s="79"/>
      <c r="K556" s="79"/>
      <c r="L556" s="79"/>
      <c r="M556" s="79"/>
      <c r="N556" s="79"/>
      <c r="O556" s="79"/>
      <c r="P556" s="79"/>
      <c r="Q556" s="79"/>
      <c r="R556" s="79"/>
      <c r="S556" s="79"/>
      <c r="T556" s="79"/>
      <c r="U556" s="79"/>
      <c r="V556" s="79"/>
      <c r="W556" s="79"/>
      <c r="X556" s="79"/>
      <c r="Y556" s="79"/>
      <c r="Z556" s="79"/>
      <c r="AA556" s="79"/>
      <c r="AB556" s="79"/>
      <c r="AC556" s="79"/>
      <c r="AD556" s="79"/>
    </row>
    <row r="557" spans="4:30" s="88" customFormat="1">
      <c r="D557" s="79"/>
      <c r="E557" s="79"/>
      <c r="F557" s="79"/>
      <c r="G557" s="79"/>
      <c r="H557" s="79"/>
      <c r="I557" s="79"/>
      <c r="J557" s="79"/>
      <c r="K557" s="79"/>
      <c r="L557" s="79"/>
      <c r="M557" s="79"/>
      <c r="N557" s="79"/>
      <c r="O557" s="79"/>
      <c r="P557" s="79"/>
      <c r="Q557" s="79"/>
      <c r="R557" s="79"/>
      <c r="S557" s="79"/>
      <c r="T557" s="79"/>
      <c r="U557" s="79"/>
      <c r="V557" s="79"/>
      <c r="W557" s="79"/>
      <c r="X557" s="79"/>
      <c r="Y557" s="79"/>
      <c r="Z557" s="79"/>
      <c r="AA557" s="79"/>
      <c r="AB557" s="79"/>
      <c r="AC557" s="79"/>
      <c r="AD557" s="79"/>
    </row>
    <row r="558" spans="4:30" s="88" customFormat="1">
      <c r="D558" s="79"/>
      <c r="E558" s="79"/>
      <c r="F558" s="79"/>
      <c r="G558" s="79"/>
      <c r="H558" s="79"/>
      <c r="I558" s="79"/>
      <c r="J558" s="79"/>
      <c r="K558" s="79"/>
      <c r="L558" s="79"/>
      <c r="M558" s="79"/>
      <c r="N558" s="79"/>
      <c r="O558" s="79"/>
      <c r="P558" s="79"/>
      <c r="Q558" s="79"/>
      <c r="R558" s="79"/>
      <c r="S558" s="79"/>
      <c r="T558" s="79"/>
      <c r="U558" s="79"/>
      <c r="V558" s="79"/>
      <c r="W558" s="79"/>
      <c r="X558" s="79"/>
      <c r="Y558" s="79"/>
      <c r="Z558" s="79"/>
      <c r="AA558" s="79"/>
      <c r="AB558" s="79"/>
      <c r="AC558" s="79"/>
      <c r="AD558" s="79"/>
    </row>
    <row r="559" spans="4:30" s="88" customFormat="1">
      <c r="D559" s="79"/>
      <c r="E559" s="79"/>
      <c r="F559" s="79"/>
      <c r="G559" s="79"/>
      <c r="H559" s="79"/>
      <c r="I559" s="79"/>
      <c r="J559" s="79"/>
      <c r="K559" s="79"/>
      <c r="L559" s="79"/>
      <c r="M559" s="79"/>
      <c r="N559" s="79"/>
      <c r="O559" s="79"/>
      <c r="P559" s="79"/>
      <c r="Q559" s="79"/>
      <c r="R559" s="79"/>
      <c r="S559" s="79"/>
      <c r="T559" s="79"/>
      <c r="U559" s="79"/>
      <c r="V559" s="79"/>
      <c r="W559" s="79"/>
      <c r="X559" s="79"/>
      <c r="Y559" s="79"/>
      <c r="Z559" s="79"/>
      <c r="AA559" s="79"/>
      <c r="AB559" s="79"/>
      <c r="AC559" s="79"/>
      <c r="AD559" s="79"/>
    </row>
    <row r="560" spans="4:30" s="88" customFormat="1">
      <c r="D560" s="79"/>
      <c r="E560" s="79"/>
      <c r="F560" s="79"/>
      <c r="G560" s="79"/>
      <c r="H560" s="79"/>
      <c r="I560" s="79"/>
      <c r="J560" s="79"/>
      <c r="K560" s="79"/>
      <c r="L560" s="79"/>
      <c r="M560" s="79"/>
      <c r="N560" s="79"/>
      <c r="O560" s="79"/>
      <c r="P560" s="79"/>
      <c r="Q560" s="79"/>
      <c r="R560" s="79"/>
      <c r="S560" s="79"/>
      <c r="T560" s="79"/>
      <c r="U560" s="79"/>
      <c r="V560" s="79"/>
      <c r="W560" s="79"/>
      <c r="X560" s="79"/>
      <c r="Y560" s="79"/>
      <c r="Z560" s="79"/>
      <c r="AA560" s="79"/>
      <c r="AB560" s="79"/>
      <c r="AC560" s="79"/>
      <c r="AD560" s="79"/>
    </row>
    <row r="561" spans="4:30" s="88" customFormat="1">
      <c r="D561" s="79"/>
      <c r="E561" s="79"/>
      <c r="F561" s="79"/>
      <c r="G561" s="79"/>
      <c r="H561" s="79"/>
      <c r="I561" s="79"/>
      <c r="J561" s="79"/>
      <c r="K561" s="79"/>
      <c r="L561" s="79"/>
      <c r="M561" s="79"/>
      <c r="N561" s="79"/>
      <c r="O561" s="79"/>
      <c r="P561" s="79"/>
      <c r="Q561" s="79"/>
      <c r="R561" s="79"/>
      <c r="S561" s="79"/>
      <c r="T561" s="79"/>
      <c r="U561" s="79"/>
      <c r="V561" s="79"/>
      <c r="W561" s="79"/>
      <c r="X561" s="79"/>
      <c r="Y561" s="79"/>
      <c r="Z561" s="79"/>
      <c r="AA561" s="79"/>
      <c r="AB561" s="79"/>
      <c r="AC561" s="79"/>
      <c r="AD561" s="79"/>
    </row>
    <row r="562" spans="4:30" s="88" customFormat="1">
      <c r="D562" s="79"/>
      <c r="E562" s="79"/>
      <c r="F562" s="79"/>
      <c r="G562" s="79"/>
      <c r="H562" s="79"/>
      <c r="I562" s="79"/>
      <c r="J562" s="79"/>
      <c r="K562" s="79"/>
      <c r="L562" s="79"/>
      <c r="M562" s="79"/>
      <c r="N562" s="79"/>
      <c r="O562" s="79"/>
      <c r="P562" s="79"/>
      <c r="Q562" s="79"/>
      <c r="R562" s="79"/>
      <c r="S562" s="79"/>
      <c r="T562" s="79"/>
      <c r="U562" s="79"/>
      <c r="V562" s="79"/>
      <c r="W562" s="79"/>
      <c r="X562" s="79"/>
      <c r="Y562" s="79"/>
      <c r="Z562" s="79"/>
      <c r="AA562" s="79"/>
      <c r="AB562" s="79"/>
      <c r="AC562" s="79"/>
      <c r="AD562" s="79"/>
    </row>
    <row r="563" spans="4:30" s="88" customFormat="1">
      <c r="D563" s="79"/>
      <c r="E563" s="79"/>
      <c r="F563" s="79"/>
      <c r="G563" s="79"/>
      <c r="H563" s="79"/>
      <c r="I563" s="79"/>
      <c r="J563" s="79"/>
      <c r="K563" s="79"/>
      <c r="L563" s="79"/>
      <c r="M563" s="79"/>
      <c r="N563" s="79"/>
      <c r="O563" s="79"/>
      <c r="P563" s="79"/>
      <c r="Q563" s="79"/>
      <c r="R563" s="79"/>
      <c r="S563" s="79"/>
      <c r="T563" s="79"/>
      <c r="U563" s="79"/>
      <c r="V563" s="79"/>
      <c r="W563" s="79"/>
      <c r="X563" s="79"/>
      <c r="Y563" s="79"/>
      <c r="Z563" s="79"/>
      <c r="AA563" s="79"/>
      <c r="AB563" s="79"/>
      <c r="AC563" s="79"/>
      <c r="AD563" s="79"/>
    </row>
    <row r="564" spans="4:30" s="88" customFormat="1">
      <c r="D564" s="79"/>
      <c r="E564" s="79"/>
      <c r="F564" s="79"/>
      <c r="G564" s="79"/>
      <c r="H564" s="79"/>
      <c r="I564" s="79"/>
      <c r="J564" s="79"/>
      <c r="K564" s="79"/>
      <c r="L564" s="79"/>
      <c r="M564" s="79"/>
      <c r="N564" s="79"/>
      <c r="O564" s="79"/>
      <c r="P564" s="79"/>
      <c r="Q564" s="79"/>
      <c r="R564" s="79"/>
      <c r="S564" s="79"/>
      <c r="T564" s="79"/>
      <c r="U564" s="79"/>
      <c r="V564" s="79"/>
      <c r="W564" s="79"/>
      <c r="X564" s="79"/>
      <c r="Y564" s="79"/>
      <c r="Z564" s="79"/>
      <c r="AA564" s="79"/>
      <c r="AB564" s="79"/>
      <c r="AC564" s="79"/>
      <c r="AD564" s="79"/>
    </row>
    <row r="565" spans="4:30" s="88" customFormat="1">
      <c r="D565" s="79"/>
      <c r="E565" s="79"/>
      <c r="F565" s="79"/>
      <c r="G565" s="79"/>
      <c r="H565" s="79"/>
      <c r="I565" s="79"/>
      <c r="J565" s="79"/>
      <c r="K565" s="79"/>
      <c r="L565" s="79"/>
      <c r="M565" s="79"/>
      <c r="N565" s="79"/>
      <c r="O565" s="79"/>
      <c r="P565" s="79"/>
      <c r="Q565" s="79"/>
      <c r="R565" s="79"/>
      <c r="S565" s="79"/>
      <c r="T565" s="79"/>
      <c r="U565" s="79"/>
      <c r="V565" s="79"/>
      <c r="W565" s="79"/>
      <c r="X565" s="79"/>
      <c r="Y565" s="79"/>
      <c r="Z565" s="79"/>
      <c r="AA565" s="79"/>
      <c r="AB565" s="79"/>
      <c r="AC565" s="79"/>
      <c r="AD565" s="79"/>
    </row>
    <row r="566" spans="4:30" s="88" customFormat="1">
      <c r="D566" s="79"/>
      <c r="E566" s="79"/>
      <c r="F566" s="79"/>
      <c r="G566" s="79"/>
      <c r="H566" s="79"/>
      <c r="I566" s="79"/>
      <c r="J566" s="79"/>
      <c r="K566" s="79"/>
      <c r="L566" s="79"/>
      <c r="M566" s="79"/>
      <c r="N566" s="79"/>
      <c r="O566" s="79"/>
      <c r="P566" s="79"/>
      <c r="Q566" s="79"/>
      <c r="R566" s="79"/>
      <c r="S566" s="79"/>
      <c r="T566" s="79"/>
      <c r="U566" s="79"/>
      <c r="V566" s="79"/>
      <c r="W566" s="79"/>
      <c r="X566" s="79"/>
      <c r="Y566" s="79"/>
      <c r="Z566" s="79"/>
      <c r="AA566" s="79"/>
      <c r="AB566" s="79"/>
      <c r="AC566" s="79"/>
      <c r="AD566" s="79"/>
    </row>
    <row r="567" spans="4:30" s="88" customFormat="1">
      <c r="D567" s="79"/>
      <c r="E567" s="79"/>
      <c r="F567" s="79"/>
      <c r="G567" s="79"/>
      <c r="H567" s="79"/>
      <c r="I567" s="79"/>
      <c r="J567" s="79"/>
      <c r="K567" s="79"/>
      <c r="L567" s="79"/>
      <c r="M567" s="79"/>
      <c r="N567" s="79"/>
      <c r="O567" s="79"/>
      <c r="P567" s="79"/>
      <c r="Q567" s="79"/>
      <c r="R567" s="79"/>
      <c r="S567" s="79"/>
      <c r="T567" s="79"/>
      <c r="U567" s="79"/>
      <c r="V567" s="79"/>
      <c r="W567" s="79"/>
      <c r="X567" s="79"/>
      <c r="Y567" s="79"/>
      <c r="Z567" s="79"/>
      <c r="AA567" s="79"/>
      <c r="AB567" s="79"/>
      <c r="AC567" s="79"/>
      <c r="AD567" s="79"/>
    </row>
    <row r="568" spans="4:30" s="88" customFormat="1">
      <c r="D568" s="79"/>
      <c r="E568" s="79"/>
      <c r="F568" s="79"/>
      <c r="G568" s="79"/>
      <c r="H568" s="79"/>
      <c r="I568" s="79"/>
      <c r="J568" s="79"/>
      <c r="K568" s="79"/>
      <c r="L568" s="79"/>
      <c r="M568" s="79"/>
      <c r="N568" s="79"/>
      <c r="O568" s="79"/>
      <c r="P568" s="79"/>
      <c r="Q568" s="79"/>
      <c r="R568" s="79"/>
      <c r="S568" s="79"/>
      <c r="T568" s="79"/>
      <c r="U568" s="79"/>
      <c r="V568" s="79"/>
      <c r="W568" s="79"/>
      <c r="X568" s="79"/>
      <c r="Y568" s="79"/>
      <c r="Z568" s="79"/>
      <c r="AA568" s="79"/>
      <c r="AB568" s="79"/>
      <c r="AC568" s="79"/>
      <c r="AD568" s="79"/>
    </row>
    <row r="569" spans="4:30" s="88" customFormat="1">
      <c r="D569" s="79"/>
      <c r="E569" s="79"/>
      <c r="F569" s="79"/>
      <c r="G569" s="79"/>
      <c r="H569" s="79"/>
      <c r="I569" s="79"/>
      <c r="J569" s="79"/>
      <c r="K569" s="79"/>
      <c r="L569" s="79"/>
      <c r="M569" s="79"/>
      <c r="N569" s="79"/>
      <c r="O569" s="79"/>
      <c r="P569" s="79"/>
      <c r="Q569" s="79"/>
      <c r="R569" s="79"/>
      <c r="S569" s="79"/>
      <c r="T569" s="79"/>
      <c r="U569" s="79"/>
      <c r="V569" s="79"/>
      <c r="W569" s="79"/>
      <c r="X569" s="79"/>
      <c r="Y569" s="79"/>
      <c r="Z569" s="79"/>
      <c r="AA569" s="79"/>
      <c r="AB569" s="79"/>
      <c r="AC569" s="79"/>
      <c r="AD569" s="79"/>
    </row>
    <row r="570" spans="4:30" s="88" customFormat="1">
      <c r="D570" s="79"/>
      <c r="E570" s="79"/>
      <c r="F570" s="79"/>
      <c r="G570" s="79"/>
      <c r="H570" s="79"/>
      <c r="I570" s="79"/>
      <c r="J570" s="79"/>
      <c r="K570" s="79"/>
      <c r="L570" s="79"/>
      <c r="M570" s="79"/>
      <c r="N570" s="79"/>
      <c r="O570" s="79"/>
      <c r="P570" s="79"/>
      <c r="Q570" s="79"/>
      <c r="R570" s="79"/>
      <c r="S570" s="79"/>
      <c r="T570" s="79"/>
      <c r="U570" s="79"/>
      <c r="V570" s="79"/>
      <c r="W570" s="79"/>
      <c r="X570" s="79"/>
      <c r="Y570" s="79"/>
      <c r="Z570" s="79"/>
      <c r="AA570" s="79"/>
      <c r="AB570" s="79"/>
      <c r="AC570" s="79"/>
      <c r="AD570" s="79"/>
    </row>
    <row r="571" spans="4:30" s="88" customFormat="1">
      <c r="D571" s="79"/>
      <c r="E571" s="79"/>
      <c r="F571" s="79"/>
      <c r="G571" s="79"/>
      <c r="H571" s="79"/>
      <c r="I571" s="79"/>
      <c r="J571" s="79"/>
      <c r="K571" s="79"/>
      <c r="L571" s="79"/>
      <c r="M571" s="79"/>
      <c r="N571" s="79"/>
      <c r="O571" s="79"/>
      <c r="P571" s="79"/>
      <c r="Q571" s="79"/>
      <c r="R571" s="79"/>
      <c r="S571" s="79"/>
      <c r="T571" s="79"/>
      <c r="U571" s="79"/>
      <c r="V571" s="79"/>
      <c r="W571" s="79"/>
      <c r="X571" s="79"/>
      <c r="Y571" s="79"/>
      <c r="Z571" s="79"/>
      <c r="AA571" s="79"/>
      <c r="AB571" s="79"/>
      <c r="AC571" s="79"/>
      <c r="AD571" s="79"/>
    </row>
    <row r="572" spans="4:30" s="88" customFormat="1">
      <c r="D572" s="79"/>
      <c r="E572" s="79"/>
      <c r="F572" s="79"/>
      <c r="G572" s="79"/>
      <c r="H572" s="79"/>
      <c r="I572" s="79"/>
      <c r="J572" s="79"/>
      <c r="K572" s="79"/>
      <c r="L572" s="79"/>
      <c r="M572" s="79"/>
      <c r="N572" s="79"/>
      <c r="O572" s="79"/>
      <c r="P572" s="79"/>
      <c r="Q572" s="79"/>
      <c r="R572" s="79"/>
      <c r="S572" s="79"/>
      <c r="T572" s="79"/>
      <c r="U572" s="79"/>
      <c r="V572" s="79"/>
      <c r="W572" s="79"/>
      <c r="X572" s="79"/>
      <c r="Y572" s="79"/>
      <c r="Z572" s="79"/>
      <c r="AA572" s="79"/>
      <c r="AB572" s="79"/>
      <c r="AC572" s="79"/>
      <c r="AD572" s="79"/>
    </row>
    <row r="573" spans="4:30" s="88" customFormat="1">
      <c r="D573" s="79"/>
      <c r="E573" s="79"/>
      <c r="F573" s="79"/>
      <c r="G573" s="79"/>
      <c r="H573" s="79"/>
      <c r="I573" s="79"/>
      <c r="J573" s="79"/>
      <c r="K573" s="79"/>
      <c r="L573" s="79"/>
      <c r="M573" s="79"/>
      <c r="N573" s="79"/>
      <c r="O573" s="79"/>
      <c r="P573" s="79"/>
      <c r="Q573" s="79"/>
      <c r="R573" s="79"/>
      <c r="S573" s="79"/>
      <c r="T573" s="79"/>
      <c r="U573" s="79"/>
      <c r="V573" s="79"/>
      <c r="W573" s="79"/>
      <c r="X573" s="79"/>
      <c r="Y573" s="79"/>
      <c r="Z573" s="79"/>
      <c r="AA573" s="79"/>
      <c r="AB573" s="79"/>
      <c r="AC573" s="79"/>
      <c r="AD573" s="79"/>
    </row>
    <row r="574" spans="4:30" s="88" customFormat="1">
      <c r="D574" s="79"/>
      <c r="E574" s="79"/>
      <c r="F574" s="79"/>
      <c r="G574" s="79"/>
      <c r="H574" s="79"/>
      <c r="I574" s="79"/>
      <c r="J574" s="79"/>
      <c r="K574" s="79"/>
      <c r="L574" s="79"/>
      <c r="M574" s="79"/>
      <c r="N574" s="79"/>
      <c r="O574" s="79"/>
      <c r="P574" s="79"/>
      <c r="Q574" s="79"/>
      <c r="R574" s="79"/>
      <c r="S574" s="79"/>
      <c r="T574" s="79"/>
      <c r="U574" s="79"/>
      <c r="V574" s="79"/>
      <c r="W574" s="79"/>
      <c r="X574" s="79"/>
      <c r="Y574" s="79"/>
      <c r="Z574" s="79"/>
      <c r="AA574" s="79"/>
      <c r="AB574" s="79"/>
      <c r="AC574" s="79"/>
      <c r="AD574" s="79"/>
    </row>
    <row r="575" spans="4:30" s="88" customFormat="1">
      <c r="D575" s="79"/>
      <c r="E575" s="79"/>
      <c r="F575" s="79"/>
      <c r="G575" s="79"/>
      <c r="H575" s="79"/>
      <c r="I575" s="79"/>
      <c r="J575" s="79"/>
      <c r="K575" s="79"/>
      <c r="L575" s="79"/>
      <c r="M575" s="79"/>
      <c r="N575" s="79"/>
      <c r="O575" s="79"/>
      <c r="P575" s="79"/>
      <c r="Q575" s="79"/>
      <c r="R575" s="79"/>
      <c r="S575" s="79"/>
      <c r="T575" s="79"/>
      <c r="U575" s="79"/>
      <c r="V575" s="79"/>
      <c r="W575" s="79"/>
      <c r="X575" s="79"/>
      <c r="Y575" s="79"/>
      <c r="Z575" s="79"/>
      <c r="AA575" s="79"/>
      <c r="AB575" s="79"/>
      <c r="AC575" s="79"/>
      <c r="AD575" s="79"/>
    </row>
  </sheetData>
  <autoFilter ref="A2:AH84" xr:uid="{00000000-0009-0000-0000-000001000000}">
    <filterColumn colId="1">
      <filters>
        <filter val="1409 県央"/>
        <filter val="1410 相模原"/>
      </filters>
    </filterColumn>
  </autoFilter>
  <phoneticPr fontId="1"/>
  <dataValidations count="2">
    <dataValidation type="list" allowBlank="1" showInputMessage="1" showErrorMessage="1" sqref="R65:T65 A65:B65 R48:T48 A48:B48" xr:uid="{C3149B03-A3D2-428B-9DF9-3DFE2316B0A7}"/>
    <dataValidation type="list" allowBlank="1" showInputMessage="1" showErrorMessage="1" sqref="P3:Q84 N3:O84 AC3:AC84 AA3:AA84 Y3:Y84 W3:W84 U3:U84" xr:uid="{F08B455E-A954-4AF0-9453-6F90449627C7}">
      <formula1>"○"</formula1>
    </dataValidation>
  </dataValidations>
  <hyperlinks>
    <hyperlink ref="J51" r:id="rId1" xr:uid="{C6CD73D5-DBBE-45EE-8853-AA313EFF3184}"/>
    <hyperlink ref="J6" r:id="rId2" xr:uid="{97F9A784-1F0E-4E7A-B997-DA9397F80008}"/>
    <hyperlink ref="J35" r:id="rId3" xr:uid="{FAACF4EB-1FF7-477D-9BDF-E3263574D24E}"/>
    <hyperlink ref="J52" r:id="rId4" xr:uid="{9913522F-B89E-41A9-9FE1-6D97B7EA8B52}"/>
    <hyperlink ref="J7" r:id="rId5" xr:uid="{AF55BCDF-708A-4FCB-9DD4-8330C3CA3044}"/>
    <hyperlink ref="J17" r:id="rId6" xr:uid="{330A85D3-78DF-4672-BE7B-A8A761B767C2}"/>
    <hyperlink ref="J57" r:id="rId7" xr:uid="{5D7ACCFB-5768-43F4-8E94-B33734D02892}"/>
    <hyperlink ref="J4" r:id="rId8" xr:uid="{FC0F71FE-6938-481B-B025-036A8D52269C}"/>
    <hyperlink ref="J20" r:id="rId9" xr:uid="{5A93A84A-2A52-4530-AF20-89708D7588B0}"/>
    <hyperlink ref="J64" r:id="rId10" xr:uid="{F9CE5B71-78A0-4B03-A463-309FAC1C94F0}"/>
    <hyperlink ref="J78" r:id="rId11" xr:uid="{5DFF926F-A55D-4C24-A36C-0801CEE6D77A}"/>
    <hyperlink ref="J79" r:id="rId12" xr:uid="{C394ED6D-9D00-477D-93CA-83DFFF7969F9}"/>
    <hyperlink ref="J61" r:id="rId13" xr:uid="{55061578-B6DE-4AD8-8A18-E207FBDCCD33}"/>
    <hyperlink ref="J59" xr:uid="{2563CE5B-940B-42AB-83DB-7B06B0BFCDB8}"/>
    <hyperlink ref="J12" r:id="rId14" xr:uid="{3A27ED4E-67C8-43BD-A9F7-76C043CCF4B2}"/>
    <hyperlink ref="J42" r:id="rId15" xr:uid="{FFF4A354-AAA1-46D7-A305-D948E7AB5532}"/>
    <hyperlink ref="J13" xr:uid="{1B94A4AF-3714-4D8D-8512-4B50AFBEC460}"/>
    <hyperlink ref="J8" location="gsc.tab=0" display="https://www.hospital-kawasaki.city.kawasaki.jp/#gsc.tab=0" xr:uid="{1B627870-F0AC-4FD9-AE8C-D6822A7D9971}"/>
    <hyperlink ref="J14" display="https://fujisawacity-hosp.jp/（日本語）" xr:uid="{67D91476-C93F-47A3-8E05-1274C9131383}"/>
    <hyperlink ref="J21" r:id="rId16" xr:uid="{F6D1FD79-CEE1-4AE9-86ED-07BDF50F495D}"/>
    <hyperlink ref="J84" r:id="rId17" xr:uid="{526573D9-7587-4099-BD4A-92BD439013DA}"/>
  </hyperlinks>
  <pageMargins left="0.25" right="0.25" top="0.75" bottom="0.75" header="0.3" footer="0.3"/>
  <pageSetup paperSize="8" scale="32" fitToHeight="0" orientation="landscape" r:id="rId18"/>
  <rowBreaks count="3" manualBreakCount="3">
    <brk id="19" max="30" man="1"/>
    <brk id="34" max="30" man="1"/>
    <brk id="51" max="30" man="1"/>
  </rowBreaks>
  <colBreaks count="1" manualBreakCount="1">
    <brk id="15" max="83" man="1"/>
  </col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B79DE7-C081-42F3-9884-81B0A163A2AA}">
  <sheetPr>
    <pageSetUpPr fitToPage="1"/>
  </sheetPr>
  <dimension ref="A1:AD571"/>
  <sheetViews>
    <sheetView showGridLines="0" view="pageBreakPreview" zoomScale="70" zoomScaleNormal="100" zoomScaleSheetLayoutView="70" workbookViewId="0">
      <pane xSplit="3" ySplit="2" topLeftCell="U5" activePane="bottomRight" state="frozen"/>
      <selection pane="topRight" activeCell="A3" sqref="A3"/>
      <selection pane="bottomLeft" activeCell="A3" sqref="A3"/>
      <selection pane="bottomRight" activeCell="AR2" sqref="AR2"/>
    </sheetView>
  </sheetViews>
  <sheetFormatPr defaultRowHeight="18.75"/>
  <cols>
    <col min="1" max="1" width="6.375" customWidth="1"/>
    <col min="2" max="2" width="9.5" customWidth="1"/>
    <col min="3" max="3" width="60.25" customWidth="1"/>
    <col min="4" max="4" width="11.625" customWidth="1"/>
    <col min="5" max="5" width="9.75" customWidth="1"/>
    <col min="6" max="7" width="11.625" customWidth="1"/>
    <col min="8" max="9" width="11.5" customWidth="1"/>
    <col min="10" max="10" width="11.625" customWidth="1"/>
    <col min="11" max="11" width="46.5" customWidth="1"/>
    <col min="12" max="20" width="11.625" customWidth="1"/>
    <col min="21" max="21" width="12.375" customWidth="1"/>
    <col min="22" max="22" width="10.5" customWidth="1"/>
    <col min="23" max="23" width="12.375" customWidth="1"/>
    <col min="24" max="24" width="10.125" customWidth="1"/>
    <col min="25" max="25" width="12.375" customWidth="1"/>
    <col min="26" max="29" width="11.625" customWidth="1"/>
    <col min="30" max="30" width="16.5" customWidth="1"/>
    <col min="31" max="32" width="11.625" customWidth="1"/>
  </cols>
  <sheetData>
    <row r="1" spans="1:30" ht="21.75" customHeight="1">
      <c r="A1" s="151" t="s">
        <v>56</v>
      </c>
      <c r="R1" s="19"/>
    </row>
    <row r="2" spans="1:30" s="134" customFormat="1" ht="247.15" customHeight="1">
      <c r="A2" s="8" t="s">
        <v>57</v>
      </c>
      <c r="B2" s="8" t="s">
        <v>58</v>
      </c>
      <c r="C2" s="16" t="s">
        <v>59</v>
      </c>
      <c r="D2" s="8" t="s">
        <v>60</v>
      </c>
      <c r="E2" s="8" t="s">
        <v>61</v>
      </c>
      <c r="F2" s="8" t="s">
        <v>62</v>
      </c>
      <c r="G2" s="8" t="s">
        <v>63</v>
      </c>
      <c r="H2" s="8" t="s">
        <v>64</v>
      </c>
      <c r="I2" s="8" t="s">
        <v>65</v>
      </c>
      <c r="J2" s="8" t="s">
        <v>66</v>
      </c>
      <c r="K2" s="8" t="s">
        <v>67</v>
      </c>
      <c r="L2" s="8" t="s">
        <v>68</v>
      </c>
      <c r="M2" s="8" t="s">
        <v>69</v>
      </c>
      <c r="N2" s="8" t="s">
        <v>70</v>
      </c>
      <c r="O2" s="8" t="s">
        <v>71</v>
      </c>
      <c r="P2" s="8" t="s">
        <v>72</v>
      </c>
      <c r="Q2" s="8" t="s">
        <v>73</v>
      </c>
      <c r="R2" s="17" t="s">
        <v>74</v>
      </c>
      <c r="S2" s="8" t="s">
        <v>75</v>
      </c>
      <c r="T2" s="8" t="s">
        <v>76</v>
      </c>
      <c r="U2" s="8" t="s">
        <v>77</v>
      </c>
      <c r="V2" s="8" t="s">
        <v>78</v>
      </c>
      <c r="W2" s="8" t="s">
        <v>79</v>
      </c>
      <c r="X2" s="8" t="s">
        <v>78</v>
      </c>
      <c r="Y2" s="8" t="s">
        <v>80</v>
      </c>
      <c r="Z2" s="8" t="s">
        <v>78</v>
      </c>
      <c r="AA2" s="8" t="s">
        <v>81</v>
      </c>
      <c r="AB2" s="8" t="s">
        <v>78</v>
      </c>
      <c r="AC2" s="8" t="s">
        <v>82</v>
      </c>
      <c r="AD2" s="8" t="s">
        <v>78</v>
      </c>
    </row>
    <row r="3" spans="1:30" s="19" customFormat="1" ht="21.75" customHeight="1">
      <c r="A3" s="221" t="s">
        <v>10931</v>
      </c>
      <c r="B3" s="226" t="s">
        <v>764</v>
      </c>
      <c r="C3" s="221" t="s">
        <v>10932</v>
      </c>
      <c r="D3" s="221" t="s">
        <v>10933</v>
      </c>
      <c r="E3" s="221" t="s">
        <v>10934</v>
      </c>
      <c r="F3" s="221" t="s">
        <v>10935</v>
      </c>
      <c r="G3" s="221" t="s">
        <v>10936</v>
      </c>
      <c r="H3" s="221" t="s">
        <v>10937</v>
      </c>
      <c r="I3" s="221" t="s">
        <v>10938</v>
      </c>
      <c r="J3" s="238" t="s">
        <v>10939</v>
      </c>
      <c r="K3" s="221" t="s">
        <v>10940</v>
      </c>
      <c r="L3" s="221"/>
      <c r="M3" s="221"/>
      <c r="N3" s="221"/>
      <c r="O3" s="221"/>
      <c r="P3" s="221"/>
      <c r="Q3" s="221"/>
      <c r="R3" s="338" t="s">
        <v>223</v>
      </c>
      <c r="S3" s="221" t="s">
        <v>1846</v>
      </c>
      <c r="T3" s="221" t="s">
        <v>10941</v>
      </c>
      <c r="U3" s="221"/>
      <c r="V3" s="221"/>
      <c r="W3" s="221"/>
      <c r="X3" s="221"/>
      <c r="Y3" s="261"/>
      <c r="Z3" s="221"/>
      <c r="AA3" s="221"/>
      <c r="AB3" s="221"/>
      <c r="AC3" s="221" t="s">
        <v>95</v>
      </c>
      <c r="AD3" s="221" t="s">
        <v>10942</v>
      </c>
    </row>
    <row r="4" spans="1:30" s="19" customFormat="1" ht="21.75" customHeight="1">
      <c r="A4" s="221" t="s">
        <v>10931</v>
      </c>
      <c r="B4" s="226" t="s">
        <v>932</v>
      </c>
      <c r="C4" s="221" t="s">
        <v>10943</v>
      </c>
      <c r="D4" s="221" t="s">
        <v>10944</v>
      </c>
      <c r="E4" s="221" t="s">
        <v>10945</v>
      </c>
      <c r="F4" s="221" t="s">
        <v>10946</v>
      </c>
      <c r="G4" s="221" t="s">
        <v>10947</v>
      </c>
      <c r="H4" s="221" t="s">
        <v>10948</v>
      </c>
      <c r="I4" s="221" t="s">
        <v>10949</v>
      </c>
      <c r="J4" s="221"/>
      <c r="K4" s="221" t="s">
        <v>636</v>
      </c>
      <c r="L4" s="221"/>
      <c r="M4" s="221"/>
      <c r="N4" s="221"/>
      <c r="O4" s="221"/>
      <c r="P4" s="221"/>
      <c r="Q4" s="221"/>
      <c r="R4" s="338" t="s">
        <v>223</v>
      </c>
      <c r="S4" s="221" t="s">
        <v>1846</v>
      </c>
      <c r="T4" s="221" t="s">
        <v>10941</v>
      </c>
      <c r="U4" s="221" t="s">
        <v>95</v>
      </c>
      <c r="V4" s="221" t="s">
        <v>10950</v>
      </c>
      <c r="W4" s="221"/>
      <c r="X4" s="221"/>
      <c r="Y4" s="221"/>
      <c r="Z4" s="221"/>
      <c r="AA4" s="221"/>
      <c r="AB4" s="221"/>
      <c r="AC4" s="221" t="s">
        <v>95</v>
      </c>
      <c r="AD4" s="221" t="s">
        <v>10951</v>
      </c>
    </row>
    <row r="5" spans="1:30" s="19" customFormat="1" ht="141" customHeight="1">
      <c r="A5" s="221" t="s">
        <v>10931</v>
      </c>
      <c r="B5" s="226" t="s">
        <v>10952</v>
      </c>
      <c r="C5" s="223" t="s">
        <v>10953</v>
      </c>
      <c r="D5" s="221" t="s">
        <v>10954</v>
      </c>
      <c r="E5" s="221" t="s">
        <v>10955</v>
      </c>
      <c r="F5" s="221" t="s">
        <v>10956</v>
      </c>
      <c r="G5" s="221" t="s">
        <v>10957</v>
      </c>
      <c r="H5" s="221" t="s">
        <v>10958</v>
      </c>
      <c r="I5" s="221" t="s">
        <v>109</v>
      </c>
      <c r="J5" s="221" t="s">
        <v>10959</v>
      </c>
      <c r="K5" s="339" t="s">
        <v>10960</v>
      </c>
      <c r="L5" s="223" t="s">
        <v>10961</v>
      </c>
      <c r="M5" s="221"/>
      <c r="N5" s="221"/>
      <c r="O5" s="221" t="s">
        <v>95</v>
      </c>
      <c r="P5" s="221"/>
      <c r="Q5" s="221"/>
      <c r="R5" s="221" t="s">
        <v>182</v>
      </c>
      <c r="S5" s="221" t="s">
        <v>98</v>
      </c>
      <c r="T5" s="221" t="s">
        <v>1998</v>
      </c>
      <c r="U5" s="261" t="s">
        <v>95</v>
      </c>
      <c r="V5" s="221" t="s">
        <v>10962</v>
      </c>
      <c r="W5" s="221"/>
      <c r="X5" s="221"/>
      <c r="Y5" s="261" t="s">
        <v>95</v>
      </c>
      <c r="Z5" s="221" t="s">
        <v>10963</v>
      </c>
      <c r="AA5" s="221"/>
      <c r="AB5" s="221"/>
      <c r="AC5" s="221" t="s">
        <v>95</v>
      </c>
      <c r="AD5" s="221" t="s">
        <v>10964</v>
      </c>
    </row>
    <row r="6" spans="1:30" s="19" customFormat="1" ht="21" customHeight="1">
      <c r="A6" s="221" t="s">
        <v>10931</v>
      </c>
      <c r="B6" s="226" t="s">
        <v>10952</v>
      </c>
      <c r="C6" s="221" t="s">
        <v>10965</v>
      </c>
      <c r="D6" s="221" t="s">
        <v>10966</v>
      </c>
      <c r="E6" s="221" t="s">
        <v>10967</v>
      </c>
      <c r="F6" s="221" t="s">
        <v>10968</v>
      </c>
      <c r="G6" s="221" t="s">
        <v>10969</v>
      </c>
      <c r="H6" s="221" t="s">
        <v>10970</v>
      </c>
      <c r="I6" s="221" t="s">
        <v>10971</v>
      </c>
      <c r="J6" s="221"/>
      <c r="K6" s="221" t="s">
        <v>180</v>
      </c>
      <c r="L6" s="221"/>
      <c r="M6" s="221"/>
      <c r="N6" s="221"/>
      <c r="O6" s="221"/>
      <c r="P6" s="221"/>
      <c r="Q6" s="221"/>
      <c r="R6" s="338" t="s">
        <v>223</v>
      </c>
      <c r="S6" s="221" t="s">
        <v>1846</v>
      </c>
      <c r="T6" s="221" t="s">
        <v>10941</v>
      </c>
      <c r="U6" s="261"/>
      <c r="V6" s="221"/>
      <c r="W6" s="221"/>
      <c r="X6" s="221"/>
      <c r="Y6" s="261" t="s">
        <v>95</v>
      </c>
      <c r="Z6" s="221" t="s">
        <v>10972</v>
      </c>
      <c r="AA6" s="221"/>
      <c r="AB6" s="221"/>
      <c r="AC6" s="221" t="s">
        <v>95</v>
      </c>
      <c r="AD6" s="221" t="s">
        <v>10973</v>
      </c>
    </row>
    <row r="7" spans="1:30" s="19" customFormat="1" ht="134.25" customHeight="1">
      <c r="A7" s="221" t="s">
        <v>10931</v>
      </c>
      <c r="B7" s="226" t="s">
        <v>856</v>
      </c>
      <c r="C7" s="221" t="s">
        <v>10974</v>
      </c>
      <c r="D7" s="221" t="s">
        <v>10975</v>
      </c>
      <c r="E7" s="221" t="s">
        <v>10976</v>
      </c>
      <c r="F7" s="221" t="s">
        <v>10977</v>
      </c>
      <c r="G7" s="221" t="s">
        <v>10978</v>
      </c>
      <c r="H7" s="221" t="s">
        <v>10979</v>
      </c>
      <c r="I7" s="221" t="s">
        <v>10980</v>
      </c>
      <c r="J7" s="221" t="s">
        <v>10981</v>
      </c>
      <c r="K7" s="223" t="s">
        <v>10982</v>
      </c>
      <c r="L7" s="223" t="s">
        <v>10983</v>
      </c>
      <c r="M7" s="221"/>
      <c r="N7" s="221" t="s">
        <v>95</v>
      </c>
      <c r="O7" s="221" t="s">
        <v>95</v>
      </c>
      <c r="P7" s="221" t="s">
        <v>95</v>
      </c>
      <c r="Q7" s="221"/>
      <c r="R7" s="221" t="s">
        <v>97</v>
      </c>
      <c r="S7" s="221" t="s">
        <v>98</v>
      </c>
      <c r="T7" s="221" t="s">
        <v>1896</v>
      </c>
      <c r="U7" s="221" t="s">
        <v>95</v>
      </c>
      <c r="V7" s="221" t="s">
        <v>10984</v>
      </c>
      <c r="W7" s="221"/>
      <c r="X7" s="221"/>
      <c r="Y7" s="221"/>
      <c r="Z7" s="221"/>
      <c r="AA7" s="221"/>
      <c r="AB7" s="221"/>
      <c r="AC7" s="221"/>
      <c r="AD7" s="221"/>
    </row>
    <row r="8" spans="1:30" s="19" customFormat="1" ht="21" customHeight="1">
      <c r="A8" s="221" t="s">
        <v>10931</v>
      </c>
      <c r="B8" s="226" t="s">
        <v>10952</v>
      </c>
      <c r="C8" s="221" t="s">
        <v>10985</v>
      </c>
      <c r="D8" s="221" t="s">
        <v>10986</v>
      </c>
      <c r="E8" s="221" t="s">
        <v>10987</v>
      </c>
      <c r="F8" s="221" t="s">
        <v>10988</v>
      </c>
      <c r="G8" s="221" t="s">
        <v>10989</v>
      </c>
      <c r="H8" s="221" t="s">
        <v>10990</v>
      </c>
      <c r="I8" s="226" t="s">
        <v>10991</v>
      </c>
      <c r="J8" s="221" t="s">
        <v>10992</v>
      </c>
      <c r="K8" s="221" t="s">
        <v>2993</v>
      </c>
      <c r="L8" s="221" t="s">
        <v>10993</v>
      </c>
      <c r="M8" s="221"/>
      <c r="N8" s="221"/>
      <c r="O8" s="221"/>
      <c r="P8" s="221"/>
      <c r="Q8" s="221"/>
      <c r="R8" s="221" t="s">
        <v>97</v>
      </c>
      <c r="S8" s="221" t="s">
        <v>98</v>
      </c>
      <c r="T8" s="221" t="s">
        <v>1998</v>
      </c>
      <c r="U8" s="261"/>
      <c r="V8" s="221" t="s">
        <v>10994</v>
      </c>
      <c r="W8" s="221"/>
      <c r="X8" s="221"/>
      <c r="Y8" s="261"/>
      <c r="Z8" s="221"/>
      <c r="AA8" s="261" t="s">
        <v>95</v>
      </c>
      <c r="AB8" s="221" t="s">
        <v>10995</v>
      </c>
      <c r="AC8" s="221"/>
      <c r="AD8" s="221" t="s">
        <v>10942</v>
      </c>
    </row>
    <row r="9" spans="1:30" s="19" customFormat="1" ht="21" customHeight="1">
      <c r="A9" s="221" t="s">
        <v>10931</v>
      </c>
      <c r="B9" s="226" t="s">
        <v>10952</v>
      </c>
      <c r="C9" s="221" t="s">
        <v>10996</v>
      </c>
      <c r="D9" s="221" t="s">
        <v>10997</v>
      </c>
      <c r="E9" s="221" t="s">
        <v>10998</v>
      </c>
      <c r="F9" s="221" t="s">
        <v>10999</v>
      </c>
      <c r="G9" s="221" t="s">
        <v>11000</v>
      </c>
      <c r="H9" s="221" t="s">
        <v>11001</v>
      </c>
      <c r="I9" s="221" t="s">
        <v>11002</v>
      </c>
      <c r="J9" s="221" t="s">
        <v>11003</v>
      </c>
      <c r="K9" s="221" t="s">
        <v>11004</v>
      </c>
      <c r="L9" s="221"/>
      <c r="M9" s="221"/>
      <c r="N9" s="221"/>
      <c r="O9" s="221"/>
      <c r="P9" s="221"/>
      <c r="Q9" s="221"/>
      <c r="R9" s="338" t="s">
        <v>223</v>
      </c>
      <c r="S9" s="221" t="s">
        <v>1846</v>
      </c>
      <c r="T9" s="221" t="s">
        <v>10941</v>
      </c>
      <c r="U9" s="261"/>
      <c r="V9" s="221"/>
      <c r="W9" s="221"/>
      <c r="X9" s="221"/>
      <c r="Y9" s="261"/>
      <c r="Z9" s="221"/>
      <c r="AA9" s="221"/>
      <c r="AB9" s="221"/>
      <c r="AC9" s="221" t="s">
        <v>95</v>
      </c>
      <c r="AD9" s="221" t="s">
        <v>10942</v>
      </c>
    </row>
    <row r="10" spans="1:30" s="19" customFormat="1" ht="71.25">
      <c r="A10" s="221" t="s">
        <v>10931</v>
      </c>
      <c r="B10" s="226" t="s">
        <v>897</v>
      </c>
      <c r="C10" s="221" t="s">
        <v>11005</v>
      </c>
      <c r="D10" s="221" t="s">
        <v>11006</v>
      </c>
      <c r="E10" s="221" t="s">
        <v>11007</v>
      </c>
      <c r="F10" s="221" t="s">
        <v>11008</v>
      </c>
      <c r="G10" s="221" t="s">
        <v>11009</v>
      </c>
      <c r="H10" s="221" t="s">
        <v>11010</v>
      </c>
      <c r="I10" s="221" t="s">
        <v>11011</v>
      </c>
      <c r="J10" s="221"/>
      <c r="K10" s="223" t="s">
        <v>11012</v>
      </c>
      <c r="L10" s="221" t="s">
        <v>11013</v>
      </c>
      <c r="M10" s="221"/>
      <c r="N10" s="221"/>
      <c r="O10" s="221"/>
      <c r="P10" s="221"/>
      <c r="Q10" s="221"/>
      <c r="R10" s="338" t="s">
        <v>223</v>
      </c>
      <c r="S10" s="221" t="s">
        <v>1846</v>
      </c>
      <c r="T10" s="221" t="s">
        <v>10941</v>
      </c>
      <c r="U10" s="221" t="s">
        <v>95</v>
      </c>
      <c r="V10" s="221" t="s">
        <v>11014</v>
      </c>
      <c r="W10" s="221"/>
      <c r="X10" s="221"/>
      <c r="Y10" s="221"/>
      <c r="Z10" s="221"/>
      <c r="AA10" s="221" t="s">
        <v>95</v>
      </c>
      <c r="AB10" s="221" t="s">
        <v>11015</v>
      </c>
      <c r="AC10" s="221" t="s">
        <v>95</v>
      </c>
      <c r="AD10" s="221" t="s">
        <v>11016</v>
      </c>
    </row>
    <row r="11" spans="1:30" s="19" customFormat="1" ht="21" customHeight="1">
      <c r="A11" s="221" t="s">
        <v>10931</v>
      </c>
      <c r="B11" s="226" t="s">
        <v>10952</v>
      </c>
      <c r="C11" s="221" t="s">
        <v>11017</v>
      </c>
      <c r="D11" s="221" t="s">
        <v>11018</v>
      </c>
      <c r="E11" s="221" t="s">
        <v>11019</v>
      </c>
      <c r="F11" s="221" t="s">
        <v>11020</v>
      </c>
      <c r="G11" s="221" t="s">
        <v>11021</v>
      </c>
      <c r="H11" s="221" t="s">
        <v>11022</v>
      </c>
      <c r="I11" s="221" t="s">
        <v>11023</v>
      </c>
      <c r="J11" s="221" t="s">
        <v>11024</v>
      </c>
      <c r="K11" s="221" t="s">
        <v>11025</v>
      </c>
      <c r="L11" s="221" t="s">
        <v>11026</v>
      </c>
      <c r="M11" s="221"/>
      <c r="N11" s="221"/>
      <c r="O11" s="221"/>
      <c r="P11" s="221"/>
      <c r="Q11" s="221"/>
      <c r="R11" s="338" t="s">
        <v>223</v>
      </c>
      <c r="S11" s="221" t="s">
        <v>1846</v>
      </c>
      <c r="T11" s="221" t="s">
        <v>10941</v>
      </c>
      <c r="U11" s="261" t="s">
        <v>95</v>
      </c>
      <c r="V11" s="221" t="s">
        <v>11027</v>
      </c>
      <c r="W11" s="221"/>
      <c r="X11" s="221"/>
      <c r="Y11" s="221"/>
      <c r="Z11" s="221"/>
      <c r="AA11" s="221"/>
      <c r="AB11" s="221"/>
      <c r="AC11" s="221"/>
      <c r="AD11" s="221"/>
    </row>
    <row r="12" spans="1:30" s="19" customFormat="1" ht="21" customHeight="1">
      <c r="A12" s="221" t="s">
        <v>10931</v>
      </c>
      <c r="B12" s="226" t="s">
        <v>10952</v>
      </c>
      <c r="C12" s="221" t="s">
        <v>11028</v>
      </c>
      <c r="D12" s="221" t="s">
        <v>11029</v>
      </c>
      <c r="E12" s="221" t="s">
        <v>11030</v>
      </c>
      <c r="F12" s="221" t="s">
        <v>11031</v>
      </c>
      <c r="G12" s="221" t="s">
        <v>11032</v>
      </c>
      <c r="H12" s="221" t="s">
        <v>11033</v>
      </c>
      <c r="I12" s="221" t="s">
        <v>11034</v>
      </c>
      <c r="J12" s="221" t="s">
        <v>11035</v>
      </c>
      <c r="K12" s="221" t="s">
        <v>11036</v>
      </c>
      <c r="L12" s="221"/>
      <c r="M12" s="221"/>
      <c r="N12" s="261" t="s">
        <v>95</v>
      </c>
      <c r="O12" s="221"/>
      <c r="P12" s="221"/>
      <c r="Q12" s="221"/>
      <c r="R12" s="338" t="s">
        <v>223</v>
      </c>
      <c r="S12" s="221" t="s">
        <v>98</v>
      </c>
      <c r="T12" s="221" t="s">
        <v>1998</v>
      </c>
      <c r="U12" s="261"/>
      <c r="V12" s="221"/>
      <c r="W12" s="221"/>
      <c r="X12" s="221"/>
      <c r="Y12" s="221"/>
      <c r="Z12" s="221"/>
      <c r="AA12" s="221"/>
      <c r="AB12" s="221"/>
      <c r="AC12" s="221" t="s">
        <v>95</v>
      </c>
      <c r="AD12" s="221" t="s">
        <v>11037</v>
      </c>
    </row>
    <row r="13" spans="1:30" s="19" customFormat="1" ht="21" customHeight="1">
      <c r="A13" s="221" t="s">
        <v>10931</v>
      </c>
      <c r="B13" s="226" t="s">
        <v>10952</v>
      </c>
      <c r="C13" s="221" t="s">
        <v>11038</v>
      </c>
      <c r="D13" s="221" t="s">
        <v>11039</v>
      </c>
      <c r="E13" s="221" t="s">
        <v>11040</v>
      </c>
      <c r="F13" s="221" t="s">
        <v>11041</v>
      </c>
      <c r="G13" s="221" t="s">
        <v>11042</v>
      </c>
      <c r="H13" s="221" t="s">
        <v>11043</v>
      </c>
      <c r="I13" s="221" t="s">
        <v>11044</v>
      </c>
      <c r="J13" s="221" t="s">
        <v>11045</v>
      </c>
      <c r="K13" s="221" t="s">
        <v>11046</v>
      </c>
      <c r="L13" s="221"/>
      <c r="M13" s="221"/>
      <c r="N13" s="221"/>
      <c r="O13" s="221"/>
      <c r="P13" s="221"/>
      <c r="Q13" s="221"/>
      <c r="R13" s="338" t="s">
        <v>223</v>
      </c>
      <c r="S13" s="221" t="s">
        <v>1846</v>
      </c>
      <c r="T13" s="221" t="s">
        <v>10941</v>
      </c>
      <c r="U13" s="221"/>
      <c r="V13" s="221"/>
      <c r="W13" s="221"/>
      <c r="X13" s="221"/>
      <c r="Y13" s="221"/>
      <c r="Z13" s="221"/>
      <c r="AA13" s="221"/>
      <c r="AB13" s="221"/>
      <c r="AC13" s="221" t="s">
        <v>95</v>
      </c>
      <c r="AD13" s="221" t="s">
        <v>10942</v>
      </c>
    </row>
    <row r="14" spans="1:30" s="19" customFormat="1" ht="21" customHeight="1">
      <c r="A14" s="221" t="s">
        <v>10931</v>
      </c>
      <c r="B14" s="226" t="s">
        <v>10952</v>
      </c>
      <c r="C14" s="221" t="s">
        <v>11047</v>
      </c>
      <c r="D14" s="221" t="s">
        <v>11048</v>
      </c>
      <c r="E14" s="221" t="s">
        <v>11049</v>
      </c>
      <c r="F14" s="221" t="s">
        <v>11050</v>
      </c>
      <c r="G14" s="221" t="s">
        <v>11051</v>
      </c>
      <c r="H14" s="221" t="s">
        <v>11052</v>
      </c>
      <c r="I14" s="221" t="s">
        <v>11053</v>
      </c>
      <c r="J14" s="221"/>
      <c r="K14" s="221" t="s">
        <v>11054</v>
      </c>
      <c r="L14" s="221"/>
      <c r="M14" s="221"/>
      <c r="N14" s="221"/>
      <c r="O14" s="221"/>
      <c r="P14" s="221"/>
      <c r="Q14" s="221"/>
      <c r="R14" s="338" t="s">
        <v>223</v>
      </c>
      <c r="S14" s="221" t="s">
        <v>1846</v>
      </c>
      <c r="T14" s="221" t="s">
        <v>10941</v>
      </c>
      <c r="U14" s="221"/>
      <c r="V14" s="221"/>
      <c r="W14" s="221"/>
      <c r="X14" s="221"/>
      <c r="Y14" s="221"/>
      <c r="Z14" s="221"/>
      <c r="AA14" s="221"/>
      <c r="AB14" s="221"/>
      <c r="AC14" s="221" t="s">
        <v>95</v>
      </c>
      <c r="AD14" s="221" t="s">
        <v>11055</v>
      </c>
    </row>
    <row r="15" spans="1:30" s="19" customFormat="1" ht="57">
      <c r="A15" s="221" t="s">
        <v>10931</v>
      </c>
      <c r="B15" s="226" t="s">
        <v>10952</v>
      </c>
      <c r="C15" s="221" t="s">
        <v>11056</v>
      </c>
      <c r="D15" s="221" t="s">
        <v>11057</v>
      </c>
      <c r="E15" s="221" t="s">
        <v>11058</v>
      </c>
      <c r="F15" s="221" t="s">
        <v>11059</v>
      </c>
      <c r="G15" s="221" t="s">
        <v>11060</v>
      </c>
      <c r="H15" s="221" t="s">
        <v>11061</v>
      </c>
      <c r="I15" s="221" t="s">
        <v>11062</v>
      </c>
      <c r="J15" s="221" t="s">
        <v>11063</v>
      </c>
      <c r="K15" s="223" t="s">
        <v>11064</v>
      </c>
      <c r="L15" s="221"/>
      <c r="M15" s="221"/>
      <c r="N15" s="221"/>
      <c r="O15" s="221"/>
      <c r="P15" s="221"/>
      <c r="Q15" s="221"/>
      <c r="R15" s="338" t="s">
        <v>223</v>
      </c>
      <c r="S15" s="221" t="s">
        <v>1846</v>
      </c>
      <c r="T15" s="221" t="s">
        <v>10941</v>
      </c>
      <c r="U15" s="221"/>
      <c r="V15" s="221"/>
      <c r="W15" s="221"/>
      <c r="X15" s="221"/>
      <c r="Y15" s="221"/>
      <c r="Z15" s="221"/>
      <c r="AA15" s="221"/>
      <c r="AB15" s="221"/>
      <c r="AC15" s="221" t="s">
        <v>95</v>
      </c>
      <c r="AD15" s="221" t="s">
        <v>10942</v>
      </c>
    </row>
    <row r="16" spans="1:30" s="19" customFormat="1" ht="93.75" customHeight="1">
      <c r="A16" s="221" t="s">
        <v>10931</v>
      </c>
      <c r="B16" s="226" t="s">
        <v>11065</v>
      </c>
      <c r="C16" s="221" t="s">
        <v>11066</v>
      </c>
      <c r="D16" s="221" t="s">
        <v>11067</v>
      </c>
      <c r="E16" s="221" t="s">
        <v>11068</v>
      </c>
      <c r="F16" s="221" t="s">
        <v>11069</v>
      </c>
      <c r="G16" s="221" t="s">
        <v>11070</v>
      </c>
      <c r="H16" s="221" t="s">
        <v>11071</v>
      </c>
      <c r="I16" s="221" t="s">
        <v>11072</v>
      </c>
      <c r="J16" s="221" t="s">
        <v>11073</v>
      </c>
      <c r="K16" s="339" t="s">
        <v>11074</v>
      </c>
      <c r="L16" s="221" t="s">
        <v>11075</v>
      </c>
      <c r="M16" s="221"/>
      <c r="N16" s="221"/>
      <c r="O16" s="221"/>
      <c r="P16" s="221"/>
      <c r="Q16" s="221"/>
      <c r="R16" s="221" t="s">
        <v>182</v>
      </c>
      <c r="S16" s="221" t="s">
        <v>98</v>
      </c>
      <c r="T16" s="221" t="s">
        <v>1998</v>
      </c>
      <c r="U16" s="221"/>
      <c r="V16" s="221"/>
      <c r="W16" s="221"/>
      <c r="X16" s="221"/>
      <c r="Y16" s="221"/>
      <c r="Z16" s="221"/>
      <c r="AA16" s="221"/>
      <c r="AB16" s="221"/>
      <c r="AC16" s="221" t="s">
        <v>95</v>
      </c>
      <c r="AD16" s="221" t="s">
        <v>11076</v>
      </c>
    </row>
    <row r="17" spans="1:30" s="19" customFormat="1" ht="71.25">
      <c r="A17" s="221" t="s">
        <v>10931</v>
      </c>
      <c r="B17" s="226" t="s">
        <v>11065</v>
      </c>
      <c r="C17" s="221" t="s">
        <v>11077</v>
      </c>
      <c r="D17" s="221" t="s">
        <v>11078</v>
      </c>
      <c r="E17" s="221" t="s">
        <v>11079</v>
      </c>
      <c r="F17" s="221" t="s">
        <v>11080</v>
      </c>
      <c r="G17" s="221" t="s">
        <v>11081</v>
      </c>
      <c r="H17" s="221" t="s">
        <v>11082</v>
      </c>
      <c r="I17" s="221" t="s">
        <v>11083</v>
      </c>
      <c r="J17" s="221" t="s">
        <v>11084</v>
      </c>
      <c r="K17" s="223" t="s">
        <v>11085</v>
      </c>
      <c r="L17" s="223" t="s">
        <v>112</v>
      </c>
      <c r="M17" s="223" t="s">
        <v>11086</v>
      </c>
      <c r="N17" s="221"/>
      <c r="O17" s="221" t="s">
        <v>95</v>
      </c>
      <c r="P17" s="221"/>
      <c r="Q17" s="221"/>
      <c r="R17" s="221" t="s">
        <v>97</v>
      </c>
      <c r="S17" s="221" t="s">
        <v>98</v>
      </c>
      <c r="T17" s="221" t="s">
        <v>1998</v>
      </c>
      <c r="U17" s="221"/>
      <c r="V17" s="221"/>
      <c r="W17" s="221"/>
      <c r="X17" s="221"/>
      <c r="Y17" s="221"/>
      <c r="Z17" s="221"/>
      <c r="AA17" s="221"/>
      <c r="AB17" s="221"/>
      <c r="AC17" s="221" t="s">
        <v>95</v>
      </c>
      <c r="AD17" s="221" t="s">
        <v>11087</v>
      </c>
    </row>
    <row r="18" spans="1:30" s="19" customFormat="1" ht="21" customHeight="1">
      <c r="A18" s="221" t="s">
        <v>10931</v>
      </c>
      <c r="B18" s="226" t="s">
        <v>11065</v>
      </c>
      <c r="C18" s="221" t="s">
        <v>11088</v>
      </c>
      <c r="D18" s="221" t="s">
        <v>11089</v>
      </c>
      <c r="E18" s="221" t="s">
        <v>11090</v>
      </c>
      <c r="F18" s="221" t="s">
        <v>11091</v>
      </c>
      <c r="G18" s="221" t="s">
        <v>11092</v>
      </c>
      <c r="H18" s="221" t="s">
        <v>11093</v>
      </c>
      <c r="I18" s="221" t="s">
        <v>11094</v>
      </c>
      <c r="J18" s="238" t="s">
        <v>11095</v>
      </c>
      <c r="K18" s="221" t="s">
        <v>11096</v>
      </c>
      <c r="L18" s="221"/>
      <c r="M18" s="221"/>
      <c r="N18" s="221"/>
      <c r="O18" s="221"/>
      <c r="P18" s="221"/>
      <c r="Q18" s="221"/>
      <c r="R18" s="338" t="s">
        <v>223</v>
      </c>
      <c r="S18" s="221" t="s">
        <v>1846</v>
      </c>
      <c r="T18" s="221" t="s">
        <v>10941</v>
      </c>
      <c r="U18" s="221" t="s">
        <v>95</v>
      </c>
      <c r="V18" s="221" t="s">
        <v>11097</v>
      </c>
      <c r="W18" s="221"/>
      <c r="X18" s="221"/>
      <c r="Y18" s="221"/>
      <c r="Z18" s="221"/>
      <c r="AA18" s="221"/>
      <c r="AB18" s="221"/>
      <c r="AC18" s="221"/>
      <c r="AD18" s="221"/>
    </row>
    <row r="19" spans="1:30" s="19" customFormat="1" ht="43.7" customHeight="1">
      <c r="A19" s="221" t="s">
        <v>10931</v>
      </c>
      <c r="B19" s="226" t="s">
        <v>11098</v>
      </c>
      <c r="C19" s="221" t="s">
        <v>11099</v>
      </c>
      <c r="D19" s="221" t="s">
        <v>11100</v>
      </c>
      <c r="E19" s="221" t="s">
        <v>11101</v>
      </c>
      <c r="F19" s="221" t="s">
        <v>11102</v>
      </c>
      <c r="G19" s="221" t="s">
        <v>11103</v>
      </c>
      <c r="H19" s="221" t="s">
        <v>11104</v>
      </c>
      <c r="I19" s="221" t="s">
        <v>634</v>
      </c>
      <c r="J19" s="221" t="s">
        <v>11105</v>
      </c>
      <c r="K19" s="223" t="s">
        <v>11106</v>
      </c>
      <c r="L19" s="221" t="s">
        <v>112</v>
      </c>
      <c r="M19" s="221"/>
      <c r="N19" s="221"/>
      <c r="O19" s="221" t="s">
        <v>95</v>
      </c>
      <c r="P19" s="221"/>
      <c r="Q19" s="221"/>
      <c r="R19" s="221" t="s">
        <v>97</v>
      </c>
      <c r="S19" s="221" t="s">
        <v>98</v>
      </c>
      <c r="T19" s="221" t="s">
        <v>1998</v>
      </c>
      <c r="U19" s="221"/>
      <c r="V19" s="221"/>
      <c r="W19" s="221"/>
      <c r="X19" s="221"/>
      <c r="Y19" s="221"/>
      <c r="Z19" s="221"/>
      <c r="AA19" s="221"/>
      <c r="AB19" s="221"/>
      <c r="AC19" s="221" t="s">
        <v>95</v>
      </c>
      <c r="AD19" s="221" t="s">
        <v>11107</v>
      </c>
    </row>
    <row r="20" spans="1:30" s="19" customFormat="1" ht="21" customHeight="1">
      <c r="A20" s="221" t="s">
        <v>10931</v>
      </c>
      <c r="B20" s="226" t="s">
        <v>11098</v>
      </c>
      <c r="C20" s="221" t="s">
        <v>11108</v>
      </c>
      <c r="D20" s="221" t="s">
        <v>11109</v>
      </c>
      <c r="E20" s="221" t="s">
        <v>11110</v>
      </c>
      <c r="F20" s="221" t="s">
        <v>11111</v>
      </c>
      <c r="G20" s="221" t="s">
        <v>11112</v>
      </c>
      <c r="H20" s="221" t="s">
        <v>11113</v>
      </c>
      <c r="I20" s="221" t="s">
        <v>11114</v>
      </c>
      <c r="J20" s="221" t="s">
        <v>11115</v>
      </c>
      <c r="K20" s="221" t="s">
        <v>11116</v>
      </c>
      <c r="L20" s="221"/>
      <c r="M20" s="221"/>
      <c r="N20" s="221"/>
      <c r="O20" s="221"/>
      <c r="P20" s="221"/>
      <c r="Q20" s="221"/>
      <c r="R20" s="221" t="s">
        <v>1025</v>
      </c>
      <c r="S20" s="221" t="s">
        <v>98</v>
      </c>
      <c r="T20" s="221" t="s">
        <v>1998</v>
      </c>
      <c r="U20" s="221"/>
      <c r="V20" s="221"/>
      <c r="W20" s="221"/>
      <c r="X20" s="221"/>
      <c r="Y20" s="221"/>
      <c r="Z20" s="221"/>
      <c r="AA20" s="221"/>
      <c r="AB20" s="221"/>
      <c r="AC20" s="221" t="s">
        <v>95</v>
      </c>
      <c r="AD20" s="221" t="s">
        <v>10942</v>
      </c>
    </row>
    <row r="21" spans="1:30" s="19" customFormat="1" ht="85.5">
      <c r="A21" s="221" t="s">
        <v>10931</v>
      </c>
      <c r="B21" s="226" t="s">
        <v>11117</v>
      </c>
      <c r="C21" s="221" t="s">
        <v>11118</v>
      </c>
      <c r="D21" s="221" t="s">
        <v>11119</v>
      </c>
      <c r="E21" s="221" t="s">
        <v>11120</v>
      </c>
      <c r="F21" s="221" t="s">
        <v>11121</v>
      </c>
      <c r="G21" s="221" t="s">
        <v>11122</v>
      </c>
      <c r="H21" s="221" t="s">
        <v>11123</v>
      </c>
      <c r="I21" s="221" t="s">
        <v>11124</v>
      </c>
      <c r="J21" s="221" t="s">
        <v>11125</v>
      </c>
      <c r="K21" s="223" t="s">
        <v>11126</v>
      </c>
      <c r="L21" s="221" t="s">
        <v>11127</v>
      </c>
      <c r="M21" s="221"/>
      <c r="N21" s="221"/>
      <c r="O21" s="221" t="s">
        <v>95</v>
      </c>
      <c r="P21" s="221"/>
      <c r="Q21" s="221"/>
      <c r="R21" s="221" t="s">
        <v>97</v>
      </c>
      <c r="S21" s="221" t="s">
        <v>98</v>
      </c>
      <c r="T21" s="221" t="s">
        <v>1044</v>
      </c>
      <c r="U21" s="221"/>
      <c r="V21" s="221"/>
      <c r="W21" s="221"/>
      <c r="X21" s="221"/>
      <c r="Y21" s="221"/>
      <c r="Z21" s="221"/>
      <c r="AA21" s="221"/>
      <c r="AB21" s="221"/>
      <c r="AC21" s="221" t="s">
        <v>95</v>
      </c>
      <c r="AD21" s="221" t="s">
        <v>11128</v>
      </c>
    </row>
    <row r="22" spans="1:30" s="19" customFormat="1" ht="21" customHeight="1">
      <c r="A22" s="221" t="s">
        <v>10931</v>
      </c>
      <c r="B22" s="226" t="s">
        <v>11117</v>
      </c>
      <c r="C22" s="221" t="s">
        <v>11129</v>
      </c>
      <c r="D22" s="221" t="s">
        <v>11130</v>
      </c>
      <c r="E22" s="221" t="s">
        <v>11131</v>
      </c>
      <c r="F22" s="221" t="s">
        <v>11132</v>
      </c>
      <c r="G22" s="221" t="s">
        <v>11133</v>
      </c>
      <c r="H22" s="221" t="s">
        <v>11134</v>
      </c>
      <c r="I22" s="221" t="s">
        <v>11135</v>
      </c>
      <c r="J22" s="221" t="s">
        <v>11136</v>
      </c>
      <c r="K22" s="221" t="s">
        <v>11137</v>
      </c>
      <c r="L22" s="221" t="s">
        <v>1955</v>
      </c>
      <c r="M22" s="221"/>
      <c r="N22" s="221"/>
      <c r="O22" s="221"/>
      <c r="P22" s="221"/>
      <c r="Q22" s="221"/>
      <c r="R22" s="221" t="s">
        <v>97</v>
      </c>
      <c r="S22" s="221" t="s">
        <v>98</v>
      </c>
      <c r="T22" s="221" t="s">
        <v>1092</v>
      </c>
      <c r="U22" s="221"/>
      <c r="V22" s="221"/>
      <c r="W22" s="221"/>
      <c r="X22" s="221"/>
      <c r="Y22" s="221"/>
      <c r="Z22" s="221"/>
      <c r="AA22" s="221"/>
      <c r="AB22" s="221"/>
      <c r="AC22" s="221" t="s">
        <v>95</v>
      </c>
      <c r="AD22" s="221" t="s">
        <v>11138</v>
      </c>
    </row>
    <row r="23" spans="1:30" s="19" customFormat="1" ht="42.75">
      <c r="A23" s="221" t="s">
        <v>10931</v>
      </c>
      <c r="B23" s="226" t="s">
        <v>11117</v>
      </c>
      <c r="C23" s="221" t="s">
        <v>11139</v>
      </c>
      <c r="D23" s="221" t="s">
        <v>11140</v>
      </c>
      <c r="E23" s="221" t="s">
        <v>11141</v>
      </c>
      <c r="F23" s="221" t="s">
        <v>11142</v>
      </c>
      <c r="G23" s="221" t="s">
        <v>11143</v>
      </c>
      <c r="H23" s="221" t="s">
        <v>11144</v>
      </c>
      <c r="I23" s="221" t="s">
        <v>11145</v>
      </c>
      <c r="J23" s="221"/>
      <c r="K23" s="223" t="s">
        <v>11146</v>
      </c>
      <c r="L23" s="221"/>
      <c r="M23" s="221"/>
      <c r="N23" s="221"/>
      <c r="O23" s="221"/>
      <c r="P23" s="221"/>
      <c r="Q23" s="221"/>
      <c r="R23" s="338" t="s">
        <v>223</v>
      </c>
      <c r="S23" s="221" t="s">
        <v>1294</v>
      </c>
      <c r="T23" s="221" t="s">
        <v>1295</v>
      </c>
      <c r="U23" s="221"/>
      <c r="V23" s="221"/>
      <c r="W23" s="221"/>
      <c r="X23" s="221"/>
      <c r="Y23" s="221"/>
      <c r="Z23" s="221"/>
      <c r="AA23" s="221"/>
      <c r="AB23" s="221"/>
      <c r="AC23" s="221" t="s">
        <v>95</v>
      </c>
      <c r="AD23" s="221" t="s">
        <v>11147</v>
      </c>
    </row>
    <row r="24" spans="1:30" s="19" customFormat="1" ht="21" customHeight="1">
      <c r="A24" s="221" t="s">
        <v>10931</v>
      </c>
      <c r="B24" s="226" t="s">
        <v>11117</v>
      </c>
      <c r="C24" s="221" t="s">
        <v>11148</v>
      </c>
      <c r="D24" s="221" t="s">
        <v>11149</v>
      </c>
      <c r="E24" s="221" t="s">
        <v>11150</v>
      </c>
      <c r="F24" s="221" t="s">
        <v>11151</v>
      </c>
      <c r="G24" s="221" t="s">
        <v>11152</v>
      </c>
      <c r="H24" s="221" t="s">
        <v>11153</v>
      </c>
      <c r="I24" s="221" t="s">
        <v>11154</v>
      </c>
      <c r="J24" s="221"/>
      <c r="K24" s="221" t="s">
        <v>11155</v>
      </c>
      <c r="L24" s="221"/>
      <c r="M24" s="221"/>
      <c r="N24" s="221"/>
      <c r="O24" s="221"/>
      <c r="P24" s="221"/>
      <c r="Q24" s="221"/>
      <c r="R24" s="338" t="s">
        <v>223</v>
      </c>
      <c r="S24" s="221" t="s">
        <v>1846</v>
      </c>
      <c r="T24" s="221" t="s">
        <v>10941</v>
      </c>
      <c r="U24" s="221" t="s">
        <v>95</v>
      </c>
      <c r="V24" s="221" t="s">
        <v>11156</v>
      </c>
      <c r="W24" s="221"/>
      <c r="X24" s="221"/>
      <c r="Y24" s="221"/>
      <c r="Z24" s="221"/>
      <c r="AA24" s="221" t="s">
        <v>95</v>
      </c>
      <c r="AB24" s="221" t="s">
        <v>11015</v>
      </c>
      <c r="AC24" s="221" t="s">
        <v>95</v>
      </c>
      <c r="AD24" s="221"/>
    </row>
    <row r="25" spans="1:30" s="24" customFormat="1" ht="21" customHeight="1"/>
    <row r="26" spans="1:30" s="24" customFormat="1" ht="20.25" customHeight="1"/>
    <row r="27" spans="1:30" s="24" customFormat="1" ht="20.25" customHeight="1"/>
    <row r="28" spans="1:30" s="24" customFormat="1" ht="20.25" customHeight="1"/>
    <row r="29" spans="1:30" s="24" customFormat="1" ht="20.25" customHeight="1"/>
    <row r="30" spans="1:30" s="24" customFormat="1" ht="20.25" customHeight="1"/>
    <row r="31" spans="1:30" s="21" customFormat="1" ht="20.25" customHeight="1"/>
    <row r="32" spans="1:30" s="21" customFormat="1" ht="20.25" customHeight="1"/>
    <row r="33" s="21" customFormat="1" ht="20.25" customHeight="1"/>
    <row r="34" s="21" customFormat="1" ht="20.25" customHeight="1"/>
    <row r="35" s="21" customFormat="1" ht="20.25" customHeight="1"/>
    <row r="36" s="21" customFormat="1" ht="20.25" customHeight="1"/>
    <row r="37" s="21" customFormat="1" ht="20.25" customHeight="1"/>
    <row r="38" s="21" customFormat="1" ht="20.25" customHeight="1"/>
    <row r="39" s="21" customFormat="1" ht="20.25" customHeight="1"/>
    <row r="40" s="21" customFormat="1" ht="20.25" customHeight="1"/>
    <row r="41" s="21" customFormat="1" ht="20.25" customHeight="1"/>
    <row r="42" s="21" customFormat="1" ht="20.25" customHeight="1"/>
    <row r="43" s="21" customFormat="1" ht="20.25" customHeight="1"/>
    <row r="44" s="21" customFormat="1" ht="20.25" customHeight="1"/>
    <row r="45" s="21" customFormat="1" ht="20.25" customHeight="1"/>
    <row r="46" s="21" customFormat="1" ht="20.25" customHeight="1"/>
    <row r="47" s="21" customFormat="1" ht="20.25" customHeight="1"/>
    <row r="48" s="21" customFormat="1" ht="20.25" customHeight="1"/>
    <row r="49" s="21" customFormat="1" ht="20.25" customHeight="1"/>
    <row r="50" s="21" customFormat="1" ht="20.25" customHeight="1"/>
    <row r="51" s="21" customFormat="1" ht="20.25" customHeight="1"/>
    <row r="52" s="21" customFormat="1" ht="20.25" customHeight="1"/>
    <row r="53" s="21" customFormat="1" ht="20.25" customHeight="1"/>
    <row r="54" s="21" customFormat="1" ht="20.25" customHeight="1"/>
    <row r="55" s="21" customFormat="1" ht="20.25" customHeight="1"/>
    <row r="56" s="21" customFormat="1" ht="20.25" customHeight="1"/>
    <row r="57" s="21" customFormat="1" ht="20.25" customHeight="1"/>
    <row r="58" s="21" customFormat="1" ht="20.25" customHeight="1"/>
    <row r="59" s="21" customFormat="1" ht="20.25" customHeight="1"/>
    <row r="60" s="21" customFormat="1" ht="20.25" customHeight="1"/>
    <row r="61" s="21" customFormat="1" ht="20.25" customHeight="1"/>
    <row r="62" s="21" customFormat="1" ht="20.25" customHeight="1"/>
    <row r="63" s="21" customFormat="1" ht="20.25" customHeight="1"/>
    <row r="64" s="21" customFormat="1" ht="20.25" customHeight="1"/>
    <row r="65" s="21" customFormat="1" ht="20.25" customHeight="1"/>
    <row r="66" s="21" customFormat="1" ht="20.25" customHeight="1"/>
    <row r="67" s="21" customFormat="1" ht="20.25" customHeight="1"/>
    <row r="68" s="21" customFormat="1" ht="20.25" customHeight="1"/>
    <row r="69" s="21" customFormat="1" ht="20.25" customHeight="1"/>
    <row r="70" s="21" customFormat="1" ht="20.25" customHeight="1"/>
    <row r="71" s="21" customFormat="1" ht="20.25" customHeight="1"/>
    <row r="72" s="21" customFormat="1" ht="20.25" customHeight="1"/>
    <row r="73" s="21" customFormat="1" ht="20.25" customHeight="1"/>
    <row r="74" s="21" customFormat="1" ht="20.25" customHeight="1"/>
    <row r="75" s="21" customFormat="1" ht="20.25" customHeight="1"/>
    <row r="76" s="21" customFormat="1" ht="20.25" customHeight="1"/>
    <row r="77" s="21" customFormat="1" ht="20.25" customHeight="1"/>
    <row r="78" s="21" customFormat="1" ht="20.25" customHeight="1"/>
    <row r="79" s="21" customFormat="1" ht="20.25" customHeight="1"/>
    <row r="80" s="21" customFormat="1" ht="20.25" customHeight="1"/>
    <row r="81" s="21" customFormat="1" ht="20.25" customHeight="1"/>
    <row r="82" s="21" customFormat="1" ht="20.25" customHeight="1"/>
    <row r="83" s="21" customFormat="1" ht="20.25" customHeight="1"/>
    <row r="84" s="21" customFormat="1" ht="20.25" customHeight="1"/>
    <row r="85" s="21" customFormat="1" ht="20.25" customHeight="1"/>
    <row r="86" s="21" customFormat="1" ht="20.25" customHeight="1"/>
    <row r="87" s="21" customFormat="1" ht="20.25" customHeight="1"/>
    <row r="88" s="21" customFormat="1" ht="20.25" customHeight="1"/>
    <row r="89" s="21" customFormat="1" ht="20.25" customHeight="1"/>
    <row r="90" s="21" customFormat="1" ht="20.25" customHeight="1"/>
    <row r="91" s="21" customFormat="1" ht="20.25" customHeight="1"/>
    <row r="92" s="21" customFormat="1" ht="20.25" customHeight="1"/>
    <row r="93" s="21" customFormat="1" ht="20.25" customHeight="1"/>
    <row r="94" s="21" customFormat="1" ht="20.25" customHeight="1"/>
    <row r="95" s="21" customFormat="1" ht="20.25" customHeight="1"/>
    <row r="96" s="21" customFormat="1" ht="20.25" customHeight="1"/>
    <row r="97" s="21" customFormat="1" ht="20.25" customHeight="1"/>
    <row r="98" s="21" customFormat="1" ht="20.25" customHeight="1"/>
    <row r="99" s="21" customFormat="1" ht="20.25" customHeight="1"/>
    <row r="100" s="21" customFormat="1" ht="20.25" customHeight="1"/>
    <row r="101" s="21" customFormat="1" ht="20.25" customHeight="1"/>
    <row r="102" s="21" customFormat="1" ht="20.25" customHeight="1"/>
    <row r="103" s="21" customFormat="1" ht="20.25" customHeight="1"/>
    <row r="104" s="21" customFormat="1" ht="20.25" customHeight="1"/>
    <row r="105" s="21" customFormat="1" ht="20.25" customHeight="1"/>
    <row r="106" s="21" customFormat="1" ht="20.25" customHeight="1"/>
    <row r="107" s="21" customFormat="1" ht="20.25" customHeight="1"/>
    <row r="108" s="21" customFormat="1" ht="20.25" customHeight="1"/>
    <row r="109" s="21" customFormat="1" ht="20.25" customHeight="1"/>
    <row r="110" s="21" customFormat="1" ht="20.25" customHeight="1"/>
    <row r="111" s="21" customFormat="1" ht="20.25" customHeight="1"/>
    <row r="112" s="21" customFormat="1" ht="20.25" customHeight="1"/>
    <row r="113" s="21" customFormat="1" ht="20.25" customHeight="1"/>
    <row r="114" s="21" customFormat="1" ht="20.25" customHeight="1"/>
    <row r="115" s="21" customFormat="1" ht="20.25" customHeight="1"/>
    <row r="116" s="21" customFormat="1" ht="20.25" customHeight="1"/>
    <row r="117" s="21" customFormat="1" ht="20.25" customHeight="1"/>
    <row r="118" s="21" customFormat="1" ht="20.25" customHeight="1"/>
    <row r="119" s="21" customFormat="1" ht="20.25" customHeight="1"/>
    <row r="120" s="21" customFormat="1" ht="20.25" customHeight="1"/>
    <row r="121" s="21" customFormat="1" ht="20.25" customHeight="1"/>
    <row r="122" s="21" customFormat="1" ht="20.25" customHeight="1"/>
    <row r="123" s="21" customFormat="1" ht="20.25" customHeight="1"/>
    <row r="124" s="21" customFormat="1" ht="20.25" customHeight="1"/>
    <row r="125" s="21" customFormat="1" ht="20.25" customHeight="1"/>
    <row r="126" s="21" customFormat="1" ht="20.25" customHeight="1"/>
    <row r="127" s="21" customFormat="1" ht="20.25" customHeight="1"/>
    <row r="128" s="21" customFormat="1" ht="20.25" customHeight="1"/>
    <row r="129" s="21" customFormat="1" ht="20.25" customHeight="1"/>
    <row r="130" s="21" customFormat="1" ht="20.25" customHeight="1"/>
    <row r="131" s="21" customFormat="1" ht="20.25" customHeight="1"/>
    <row r="132" s="21" customFormat="1" ht="20.25" customHeight="1"/>
    <row r="133" s="21" customFormat="1" ht="20.25" customHeight="1"/>
    <row r="134" s="21" customFormat="1" ht="20.25" customHeight="1"/>
    <row r="135" s="21" customFormat="1" ht="20.25" customHeight="1"/>
    <row r="136" s="21" customFormat="1" ht="20.25" customHeight="1"/>
    <row r="137" s="21" customFormat="1" ht="20.25" customHeight="1"/>
    <row r="138" s="21" customFormat="1" ht="20.25" customHeight="1"/>
    <row r="139" s="21" customFormat="1" ht="20.25" customHeight="1"/>
    <row r="140" s="21" customFormat="1" ht="20.25" customHeight="1"/>
    <row r="141" s="21" customFormat="1" ht="20.25" customHeight="1"/>
    <row r="142" s="21" customFormat="1" ht="20.25" customHeight="1"/>
    <row r="143" s="21" customFormat="1" ht="20.25" customHeight="1"/>
    <row r="144" s="21" customFormat="1" ht="20.25" customHeight="1"/>
    <row r="145" s="21" customFormat="1" ht="20.25" customHeight="1"/>
    <row r="146" s="21" customFormat="1" ht="20.25" customHeight="1"/>
    <row r="147" s="21" customFormat="1" ht="20.25" customHeight="1"/>
    <row r="148" s="21" customFormat="1" ht="20.25" customHeight="1"/>
    <row r="149" s="21" customFormat="1" ht="20.25" customHeight="1"/>
    <row r="150" s="21" customFormat="1" ht="20.25" customHeight="1"/>
    <row r="151" s="21" customFormat="1" ht="20.25" customHeight="1"/>
    <row r="152" s="21" customFormat="1" ht="20.25" customHeight="1"/>
    <row r="153" s="21" customFormat="1" ht="20.25" customHeight="1"/>
    <row r="154" s="21" customFormat="1" ht="20.25" customHeight="1"/>
    <row r="155" s="21" customFormat="1" ht="20.25" customHeight="1"/>
    <row r="156" s="21" customFormat="1" ht="20.25" customHeight="1"/>
    <row r="157" s="21" customFormat="1" ht="20.25" customHeight="1"/>
    <row r="158" s="21" customFormat="1" ht="20.25" customHeight="1"/>
    <row r="159" s="21" customFormat="1" ht="20.25" customHeight="1"/>
    <row r="160" s="21" customFormat="1" ht="20.25" customHeight="1"/>
    <row r="161" s="21" customFormat="1" ht="20.25" customHeight="1"/>
    <row r="162" s="21" customFormat="1" ht="20.25" customHeight="1"/>
    <row r="163" s="21" customFormat="1" ht="20.25" customHeight="1"/>
    <row r="164" s="21" customFormat="1" ht="20.25" customHeight="1"/>
    <row r="165" s="21" customFormat="1" ht="20.25" customHeight="1"/>
    <row r="166" s="21" customFormat="1" ht="20.25" customHeight="1"/>
    <row r="167" s="21" customFormat="1" ht="20.25" customHeight="1"/>
    <row r="168" s="21" customFormat="1" ht="20.25" customHeight="1"/>
    <row r="169" s="21" customFormat="1" ht="20.25" customHeight="1"/>
    <row r="170" s="21" customFormat="1" ht="20.25" customHeight="1"/>
    <row r="171" s="21" customFormat="1" ht="20.25" customHeight="1"/>
    <row r="172" s="21" customFormat="1" ht="20.25" customHeight="1"/>
    <row r="173" s="21" customFormat="1" ht="20.25" customHeight="1"/>
    <row r="174" s="21" customFormat="1" ht="20.25" customHeight="1"/>
    <row r="175" s="21" customFormat="1" ht="20.25" customHeight="1"/>
    <row r="176" s="21" customFormat="1" ht="20.25" customHeight="1"/>
    <row r="177" s="21" customFormat="1" ht="20.25" customHeight="1"/>
    <row r="178" s="21" customFormat="1" ht="20.25" customHeight="1"/>
    <row r="179" s="21" customFormat="1" ht="20.25" customHeight="1"/>
    <row r="180" s="21" customFormat="1" ht="20.25" customHeight="1"/>
    <row r="181" s="21" customFormat="1" ht="20.25" customHeight="1"/>
    <row r="182" s="21" customFormat="1" ht="20.25" customHeight="1"/>
    <row r="183" s="21" customFormat="1" ht="20.25" customHeight="1"/>
    <row r="184" s="21" customFormat="1" ht="20.25" customHeight="1"/>
    <row r="185" s="21" customFormat="1" ht="20.25" customHeight="1"/>
    <row r="186" s="21" customFormat="1" ht="20.25" customHeight="1"/>
    <row r="187" s="21" customFormat="1" ht="20.25" customHeight="1"/>
    <row r="188" s="21" customFormat="1" ht="20.25" customHeight="1"/>
    <row r="189" s="21" customFormat="1" ht="20.25" customHeight="1"/>
    <row r="190" s="21" customFormat="1" ht="20.25" customHeight="1"/>
    <row r="191" s="21" customFormat="1" ht="20.25" customHeight="1"/>
    <row r="192" s="21" customFormat="1" ht="20.25" customHeight="1"/>
    <row r="193" s="21" customFormat="1" ht="20.25" customHeight="1"/>
    <row r="194" s="21" customFormat="1" ht="20.25" customHeight="1"/>
    <row r="195" s="21" customFormat="1" ht="20.25" customHeight="1"/>
    <row r="196" s="21" customFormat="1" ht="20.25" customHeight="1"/>
    <row r="197" s="21" customFormat="1" ht="20.25" customHeight="1"/>
    <row r="198" s="21" customFormat="1" ht="20.25" customHeight="1"/>
    <row r="199" s="21" customFormat="1" ht="20.25" customHeight="1"/>
    <row r="200" s="21" customFormat="1" ht="20.25" customHeight="1"/>
    <row r="201" s="21" customFormat="1" ht="20.25" customHeight="1"/>
    <row r="202" s="21" customFormat="1" ht="20.25" customHeight="1"/>
    <row r="203" s="21" customFormat="1" ht="20.25" customHeight="1"/>
    <row r="204" s="21" customFormat="1" ht="20.25" customHeight="1"/>
    <row r="205" s="21" customFormat="1" ht="20.25" customHeight="1"/>
    <row r="206" s="21" customFormat="1" ht="20.25" customHeight="1"/>
    <row r="207" s="21" customFormat="1" ht="20.25" customHeight="1"/>
    <row r="208" s="21" customFormat="1" ht="20.25" customHeight="1"/>
    <row r="209" s="21" customFormat="1" ht="20.25" customHeight="1"/>
    <row r="210" s="21" customFormat="1" ht="20.25" customHeight="1"/>
    <row r="211" s="21" customFormat="1" ht="20.25" customHeight="1"/>
    <row r="212" s="21" customFormat="1" ht="20.25" customHeight="1"/>
    <row r="213" s="21" customFormat="1" ht="20.25" customHeight="1"/>
    <row r="214" s="21" customFormat="1" ht="20.25" customHeight="1"/>
    <row r="215" s="21" customFormat="1" ht="20.25" customHeight="1"/>
    <row r="216" s="21" customFormat="1" ht="20.25" customHeight="1"/>
    <row r="217" s="21" customFormat="1" ht="20.25" customHeight="1"/>
    <row r="218" s="21" customFormat="1" ht="20.25" customHeight="1"/>
    <row r="219" s="21" customFormat="1" ht="20.25" customHeight="1"/>
    <row r="220" s="21" customFormat="1" ht="20.25" customHeight="1"/>
    <row r="221" s="21" customFormat="1" ht="20.25" customHeight="1"/>
    <row r="222" s="21" customFormat="1" ht="20.25" customHeight="1"/>
    <row r="223" s="21" customFormat="1" ht="20.25" customHeight="1"/>
    <row r="224" s="21" customFormat="1" ht="20.25" customHeight="1"/>
    <row r="225" s="21" customFormat="1" ht="20.25" customHeight="1"/>
    <row r="226" s="21" customFormat="1" ht="20.25" customHeight="1"/>
    <row r="227" s="21" customFormat="1" ht="20.25" customHeight="1"/>
    <row r="228" s="21" customFormat="1" ht="20.25" customHeight="1"/>
    <row r="229" s="21" customFormat="1" ht="20.25" customHeight="1"/>
    <row r="230" s="21" customFormat="1" ht="20.25" customHeight="1"/>
    <row r="231" s="21" customFormat="1" ht="20.25" customHeight="1"/>
    <row r="232" s="21" customFormat="1" ht="20.25" customHeight="1"/>
    <row r="233" s="21" customFormat="1" ht="20.25" customHeight="1"/>
    <row r="234" s="21" customFormat="1" ht="20.25" customHeight="1"/>
    <row r="235" s="21" customFormat="1" ht="20.25" customHeight="1"/>
    <row r="236" s="21" customFormat="1" ht="20.25" customHeight="1"/>
    <row r="237" s="21" customFormat="1" ht="20.25" customHeight="1"/>
    <row r="238" s="21" customFormat="1" ht="20.25" customHeight="1"/>
    <row r="239" s="21" customFormat="1" ht="20.25" customHeight="1"/>
    <row r="240" s="21" customFormat="1" ht="20.25" customHeight="1"/>
    <row r="241" s="21" customFormat="1" ht="20.25" customHeight="1"/>
    <row r="242" s="21" customFormat="1" ht="20.25" customHeight="1"/>
    <row r="243" s="21" customFormat="1" ht="20.25" customHeight="1"/>
    <row r="244" s="21" customFormat="1" ht="20.25" customHeight="1"/>
    <row r="245" s="21" customFormat="1" ht="20.25" customHeight="1"/>
    <row r="246" s="21" customFormat="1" ht="20.25" customHeight="1"/>
    <row r="247" s="21" customFormat="1" ht="20.25" customHeight="1"/>
    <row r="248" s="21" customFormat="1" ht="20.25" customHeight="1"/>
    <row r="249" s="21" customFormat="1" ht="20.25" customHeight="1"/>
    <row r="250" s="21" customFormat="1" ht="20.25" customHeight="1"/>
    <row r="251" s="21" customFormat="1" ht="20.25" customHeight="1"/>
    <row r="252" s="21" customFormat="1" ht="20.25" customHeight="1"/>
    <row r="253" s="21" customFormat="1" ht="20.25" customHeight="1"/>
    <row r="254" s="21" customFormat="1" ht="20.25" customHeight="1"/>
    <row r="255" s="21" customFormat="1" ht="20.25" customHeight="1"/>
    <row r="256" s="21" customFormat="1" ht="20.25" customHeight="1"/>
    <row r="257" s="21" customFormat="1" ht="20.25" customHeight="1"/>
    <row r="258" s="21" customFormat="1" ht="20.25" customHeight="1"/>
    <row r="259" s="21" customFormat="1" ht="20.25" customHeight="1"/>
    <row r="260" s="21" customFormat="1" ht="20.25" customHeight="1"/>
    <row r="261" s="21" customFormat="1" ht="20.25" customHeight="1"/>
    <row r="262" s="21" customFormat="1" ht="20.25" customHeight="1"/>
    <row r="263" s="21" customFormat="1" ht="20.25" customHeight="1"/>
    <row r="264" s="21" customFormat="1" ht="20.25" customHeight="1"/>
    <row r="265" s="21" customFormat="1" ht="20.25" customHeight="1"/>
    <row r="266" s="21" customFormat="1" ht="20.25" customHeight="1"/>
    <row r="267" s="21" customFormat="1" ht="20.25" customHeight="1"/>
    <row r="268" s="21" customFormat="1" ht="20.25" customHeight="1"/>
    <row r="269" s="21" customFormat="1" ht="20.25" customHeight="1"/>
    <row r="270" s="21" customFormat="1" ht="20.25" customHeight="1"/>
    <row r="271" s="21" customFormat="1" ht="20.25" customHeight="1"/>
    <row r="272" s="21" customFormat="1" ht="20.25" customHeight="1"/>
    <row r="273" s="21" customFormat="1"/>
    <row r="274" s="21" customFormat="1"/>
    <row r="275" s="21" customFormat="1"/>
    <row r="276" s="21" customFormat="1"/>
    <row r="277" s="21" customFormat="1"/>
    <row r="278" s="21" customFormat="1"/>
    <row r="279" s="21" customFormat="1"/>
    <row r="280" s="21" customFormat="1"/>
    <row r="281" s="21" customFormat="1"/>
    <row r="282" s="21" customFormat="1"/>
    <row r="283" s="21" customFormat="1"/>
    <row r="284" s="21" customFormat="1"/>
    <row r="285" s="21" customFormat="1"/>
    <row r="286" s="21" customFormat="1"/>
    <row r="287" s="21" customFormat="1"/>
    <row r="288" s="21" customFormat="1"/>
    <row r="289" s="21" customFormat="1"/>
    <row r="290" s="21" customFormat="1"/>
    <row r="291" s="21" customFormat="1"/>
    <row r="292" s="21" customFormat="1"/>
    <row r="293" s="21" customFormat="1"/>
    <row r="294" s="21" customFormat="1"/>
    <row r="295" s="21" customFormat="1"/>
    <row r="296" s="21" customFormat="1"/>
    <row r="297" s="21" customFormat="1"/>
    <row r="298" s="21" customFormat="1"/>
    <row r="299" s="21" customFormat="1"/>
    <row r="300" s="21" customFormat="1"/>
    <row r="301" s="21" customFormat="1"/>
    <row r="302" s="21" customFormat="1"/>
    <row r="303" s="21" customFormat="1"/>
    <row r="304" s="21" customFormat="1"/>
    <row r="305" s="21" customFormat="1"/>
    <row r="306" s="21" customFormat="1"/>
    <row r="307" s="21" customFormat="1"/>
    <row r="308" s="21" customFormat="1"/>
    <row r="309" s="21" customFormat="1"/>
    <row r="310" s="21" customFormat="1"/>
    <row r="311" s="21" customFormat="1"/>
    <row r="312" s="21" customFormat="1"/>
    <row r="313" s="21" customFormat="1"/>
    <row r="314" s="21" customFormat="1"/>
    <row r="315" s="21" customFormat="1"/>
    <row r="316" s="21" customFormat="1"/>
    <row r="317" s="21" customFormat="1"/>
    <row r="318" s="21" customFormat="1"/>
    <row r="319" s="21" customFormat="1"/>
    <row r="320" s="21" customFormat="1"/>
    <row r="321" s="21" customFormat="1"/>
    <row r="322" s="21" customFormat="1"/>
    <row r="323" s="21" customFormat="1"/>
    <row r="324" s="21" customFormat="1"/>
    <row r="325" s="21" customFormat="1"/>
    <row r="326" s="21" customFormat="1"/>
    <row r="327" s="21" customFormat="1"/>
    <row r="328" s="21" customFormat="1"/>
    <row r="329" s="21" customFormat="1"/>
    <row r="330" s="21" customFormat="1"/>
    <row r="331" s="21" customFormat="1"/>
    <row r="332" s="21" customFormat="1"/>
    <row r="333" s="21" customFormat="1"/>
    <row r="334" s="21" customFormat="1"/>
    <row r="335" s="21" customFormat="1"/>
    <row r="336" s="21" customFormat="1"/>
    <row r="337" s="21" customFormat="1"/>
    <row r="338" s="21" customFormat="1"/>
    <row r="339" s="21" customFormat="1"/>
    <row r="340" s="21" customFormat="1"/>
    <row r="341" s="21" customFormat="1"/>
    <row r="342" s="21" customFormat="1"/>
    <row r="343" s="21" customFormat="1"/>
    <row r="344" s="21" customFormat="1"/>
    <row r="345" s="21" customFormat="1"/>
    <row r="346" s="21" customFormat="1"/>
    <row r="347" s="21" customFormat="1"/>
    <row r="348" s="21" customFormat="1"/>
    <row r="349" s="21" customFormat="1"/>
    <row r="350" s="21" customFormat="1"/>
    <row r="351" s="21" customFormat="1"/>
    <row r="352" s="21" customFormat="1"/>
    <row r="353" s="21" customFormat="1"/>
    <row r="354" s="21" customFormat="1"/>
    <row r="355" s="21" customFormat="1"/>
    <row r="356" s="21" customFormat="1"/>
    <row r="357" s="21" customFormat="1"/>
    <row r="358" s="21" customFormat="1"/>
    <row r="359" s="21" customFormat="1"/>
    <row r="360" s="21" customFormat="1"/>
    <row r="361" s="21" customFormat="1"/>
    <row r="362" s="21" customFormat="1"/>
    <row r="363" s="21" customFormat="1"/>
    <row r="364" s="21" customFormat="1"/>
    <row r="365" s="21" customFormat="1"/>
    <row r="366" s="21" customFormat="1"/>
    <row r="367" s="21" customFormat="1"/>
    <row r="368" s="21" customFormat="1"/>
    <row r="369" s="21" customFormat="1"/>
    <row r="370" s="21" customFormat="1"/>
    <row r="371" s="21" customFormat="1"/>
    <row r="372" s="21" customFormat="1"/>
    <row r="373" s="21" customFormat="1"/>
    <row r="374" s="21" customFormat="1"/>
    <row r="375" s="21" customFormat="1"/>
    <row r="376" s="21" customFormat="1"/>
    <row r="377" s="21" customFormat="1"/>
    <row r="378" s="21" customFormat="1"/>
    <row r="379" s="21" customFormat="1"/>
    <row r="380" s="21" customFormat="1"/>
    <row r="381" s="21" customFormat="1"/>
    <row r="382" s="21" customFormat="1"/>
    <row r="383" s="21" customFormat="1"/>
    <row r="384" s="21" customFormat="1"/>
    <row r="385" s="21" customFormat="1"/>
    <row r="386" s="21" customFormat="1"/>
    <row r="387" s="21" customFormat="1"/>
    <row r="388" s="21" customFormat="1"/>
    <row r="389" s="21" customFormat="1"/>
    <row r="390" s="21" customFormat="1"/>
    <row r="391" s="21" customFormat="1"/>
    <row r="392" s="21" customFormat="1"/>
    <row r="393" s="21" customFormat="1"/>
    <row r="394" s="21" customFormat="1"/>
    <row r="395" s="21" customFormat="1"/>
    <row r="396" s="21" customFormat="1"/>
    <row r="397" s="21" customFormat="1"/>
    <row r="398" s="21" customFormat="1"/>
    <row r="399" s="21" customFormat="1"/>
    <row r="400" s="21" customFormat="1"/>
    <row r="401" s="21" customFormat="1"/>
    <row r="402" s="21" customFormat="1"/>
    <row r="403" s="21" customFormat="1"/>
    <row r="404" s="21" customFormat="1"/>
    <row r="405" s="21" customFormat="1"/>
    <row r="406" s="21" customFormat="1"/>
    <row r="407" s="21" customFormat="1"/>
    <row r="408" s="21" customFormat="1"/>
    <row r="409" s="21" customFormat="1"/>
    <row r="410" s="21" customFormat="1"/>
    <row r="411" s="21" customFormat="1"/>
    <row r="412" s="21" customFormat="1"/>
    <row r="413" s="21" customFormat="1"/>
    <row r="414" s="21" customFormat="1"/>
    <row r="415" s="21" customFormat="1"/>
    <row r="416" s="21" customFormat="1"/>
    <row r="417" s="21" customFormat="1"/>
    <row r="418" s="21" customFormat="1"/>
    <row r="419" s="21" customFormat="1"/>
    <row r="420" s="21" customFormat="1"/>
    <row r="421" s="21" customFormat="1"/>
    <row r="422" s="21" customFormat="1"/>
    <row r="423" s="21" customFormat="1"/>
    <row r="424" s="21" customFormat="1"/>
    <row r="425" s="21" customFormat="1"/>
    <row r="426" s="21" customFormat="1"/>
    <row r="427" s="21" customFormat="1"/>
    <row r="428" s="21" customFormat="1"/>
    <row r="429" s="21" customFormat="1"/>
    <row r="430" s="21" customFormat="1"/>
    <row r="431" s="21" customFormat="1"/>
    <row r="432" s="21" customFormat="1"/>
    <row r="433" s="21" customFormat="1"/>
    <row r="434" s="21" customFormat="1"/>
    <row r="435" s="21" customFormat="1"/>
    <row r="436" s="21" customFormat="1"/>
    <row r="437" s="21" customFormat="1"/>
    <row r="438" s="21" customFormat="1"/>
    <row r="439" s="21" customFormat="1"/>
    <row r="440" s="21" customFormat="1"/>
    <row r="441" s="21" customFormat="1"/>
    <row r="442" s="21" customFormat="1"/>
    <row r="443" s="21" customFormat="1"/>
    <row r="444" s="21" customFormat="1"/>
    <row r="445" s="21" customFormat="1"/>
    <row r="446" s="21" customFormat="1"/>
    <row r="447" s="21" customFormat="1"/>
    <row r="448" s="21" customFormat="1"/>
    <row r="449" s="21" customFormat="1"/>
    <row r="450" s="21" customFormat="1"/>
    <row r="451" s="21" customFormat="1"/>
    <row r="452" s="21" customFormat="1"/>
    <row r="453" s="21" customFormat="1"/>
    <row r="454" s="21" customFormat="1"/>
    <row r="455" s="21" customFormat="1"/>
    <row r="456" s="21" customFormat="1"/>
    <row r="457" s="21" customFormat="1"/>
    <row r="458" s="21" customFormat="1"/>
    <row r="459" s="21" customFormat="1"/>
    <row r="460" s="21" customFormat="1"/>
    <row r="461" s="21" customFormat="1"/>
    <row r="462" s="21" customFormat="1"/>
    <row r="463" s="21" customFormat="1"/>
    <row r="464" s="21" customFormat="1"/>
    <row r="465" s="21" customFormat="1"/>
    <row r="466" s="21" customFormat="1"/>
    <row r="467" s="21" customFormat="1"/>
    <row r="468" s="21" customFormat="1"/>
    <row r="469" s="21" customFormat="1"/>
    <row r="470" s="21" customFormat="1"/>
    <row r="471" s="21" customFormat="1"/>
    <row r="472" s="21" customFormat="1"/>
    <row r="473" s="21" customFormat="1"/>
    <row r="474" s="21" customFormat="1"/>
    <row r="475" s="21" customFormat="1"/>
    <row r="476" s="21" customFormat="1"/>
    <row r="477" s="21" customFormat="1"/>
    <row r="478" s="21" customFormat="1"/>
    <row r="479" s="21" customFormat="1"/>
    <row r="480" s="21" customFormat="1"/>
    <row r="481" s="21" customFormat="1"/>
    <row r="482" s="21" customFormat="1"/>
    <row r="483" s="21" customFormat="1"/>
    <row r="484" s="21" customFormat="1"/>
    <row r="485" s="21" customFormat="1"/>
    <row r="486" s="21" customFormat="1"/>
    <row r="487" s="21" customFormat="1"/>
    <row r="488" s="21" customFormat="1"/>
    <row r="489" s="21" customFormat="1"/>
    <row r="490" s="21" customFormat="1"/>
    <row r="491" s="21" customFormat="1"/>
    <row r="492" s="21" customFormat="1"/>
    <row r="493" s="21" customFormat="1"/>
    <row r="494" s="21" customFormat="1"/>
    <row r="495" s="21" customFormat="1"/>
    <row r="496" s="21" customFormat="1"/>
    <row r="497" s="21" customFormat="1"/>
    <row r="498" s="21" customFormat="1"/>
    <row r="499" s="21" customFormat="1"/>
    <row r="500" s="21" customFormat="1"/>
    <row r="501" s="21" customFormat="1"/>
    <row r="502" s="21" customFormat="1"/>
    <row r="503" s="21" customFormat="1"/>
    <row r="504" s="21" customFormat="1"/>
    <row r="505" s="21" customFormat="1"/>
    <row r="506" s="21" customFormat="1"/>
    <row r="507" s="21" customFormat="1"/>
    <row r="508" s="21" customFormat="1"/>
    <row r="509" s="21" customFormat="1"/>
    <row r="510" s="21" customFormat="1"/>
    <row r="511" s="21" customFormat="1"/>
    <row r="512" s="21" customFormat="1"/>
    <row r="513" s="21" customFormat="1"/>
    <row r="514" s="21" customFormat="1"/>
    <row r="515" s="21" customFormat="1"/>
    <row r="516" s="21" customFormat="1"/>
    <row r="517" s="21" customFormat="1"/>
    <row r="518" s="21" customFormat="1"/>
    <row r="519" s="21" customFormat="1"/>
    <row r="520" s="21" customFormat="1"/>
    <row r="521" s="21" customFormat="1"/>
    <row r="522" s="21" customFormat="1"/>
    <row r="523" s="21" customFormat="1"/>
    <row r="524" s="21" customFormat="1"/>
    <row r="525" s="21" customFormat="1"/>
    <row r="526" s="21" customFormat="1"/>
    <row r="527" s="21" customFormat="1"/>
    <row r="528" s="21" customFormat="1"/>
    <row r="529" s="21" customFormat="1"/>
    <row r="530" s="21" customFormat="1"/>
    <row r="531" s="21" customFormat="1"/>
    <row r="532" s="21" customFormat="1"/>
    <row r="533" s="21" customFormat="1"/>
    <row r="534" s="21" customFormat="1"/>
    <row r="535" s="21" customFormat="1"/>
    <row r="536" s="21" customFormat="1"/>
    <row r="537" s="21" customFormat="1"/>
    <row r="538" s="21" customFormat="1"/>
    <row r="539" s="21" customFormat="1"/>
    <row r="540" s="21" customFormat="1"/>
    <row r="541" s="21" customFormat="1"/>
    <row r="542" s="21" customFormat="1"/>
    <row r="543" s="21" customFormat="1"/>
    <row r="544" s="21" customFormat="1"/>
    <row r="545" s="21" customFormat="1"/>
    <row r="546" s="21" customFormat="1"/>
    <row r="547" s="21" customFormat="1"/>
    <row r="548" s="21" customFormat="1"/>
    <row r="549" s="21" customFormat="1"/>
    <row r="550" s="21" customFormat="1"/>
    <row r="551" s="21" customFormat="1"/>
    <row r="552" s="21" customFormat="1"/>
    <row r="553" s="21" customFormat="1"/>
    <row r="554" s="21" customFormat="1"/>
    <row r="555" s="21" customFormat="1"/>
    <row r="556" s="21" customFormat="1"/>
    <row r="557" s="21" customFormat="1"/>
    <row r="558" s="21" customFormat="1"/>
    <row r="559" s="21" customFormat="1"/>
    <row r="560" s="21" customFormat="1"/>
    <row r="561" s="21" customFormat="1"/>
    <row r="562" s="21" customFormat="1"/>
    <row r="563" s="21" customFormat="1"/>
    <row r="564" s="21" customFormat="1"/>
    <row r="565" s="21" customFormat="1"/>
    <row r="566" s="21" customFormat="1"/>
    <row r="567" s="21" customFormat="1"/>
    <row r="568" s="21" customFormat="1"/>
    <row r="569" s="21" customFormat="1"/>
    <row r="570" s="21" customFormat="1"/>
    <row r="571" s="21" customFormat="1"/>
  </sheetData>
  <autoFilter ref="A2:AH24" xr:uid="{00000000-0009-0000-0000-00000F000000}"/>
  <phoneticPr fontId="1"/>
  <dataValidations count="1">
    <dataValidation type="list" allowBlank="1" showInputMessage="1" showErrorMessage="1" sqref="N3:O24 P3:Q24 U3:U24 W3:W24 Y3:Y24 AA3:AA24 AC3:AC24" xr:uid="{6B21D787-3BF9-4FD0-B777-B7DC9CC124BC}">
      <formula1>"○"</formula1>
    </dataValidation>
  </dataValidations>
  <pageMargins left="0.19685039370078741" right="0.15748031496062992" top="0.74803149606299213" bottom="0.74803149606299213" header="0.31496062992125984" footer="0.31496062992125984"/>
  <pageSetup paperSize="9" scale="24" orientation="landscape" r:id="rId1"/>
  <colBreaks count="2" manualBreakCount="2">
    <brk id="10" max="1048575" man="1"/>
    <brk id="20" max="1048575" man="1"/>
  </col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128FA1-081A-426D-AE1C-6ED1BB96AFAA}">
  <sheetPr>
    <pageSetUpPr fitToPage="1"/>
  </sheetPr>
  <dimension ref="A1:AD582"/>
  <sheetViews>
    <sheetView showGridLines="0" view="pageBreakPreview" zoomScale="70" zoomScaleNormal="70" zoomScaleSheetLayoutView="70" workbookViewId="0">
      <pane xSplit="3" ySplit="2" topLeftCell="U3" activePane="bottomRight" state="frozen"/>
      <selection pane="topRight" activeCell="A3" sqref="A3"/>
      <selection pane="bottomLeft" activeCell="A3" sqref="A3"/>
      <selection pane="bottomRight" activeCell="AQ2" sqref="AQ2"/>
    </sheetView>
  </sheetViews>
  <sheetFormatPr defaultRowHeight="18.75"/>
  <cols>
    <col min="1" max="1" width="9.75" customWidth="1"/>
    <col min="2" max="2" width="11.125" customWidth="1"/>
    <col min="3" max="3" width="71" customWidth="1"/>
    <col min="4" max="4" width="33.5" customWidth="1"/>
    <col min="5" max="5" width="11.625" customWidth="1"/>
    <col min="6" max="6" width="29.875" customWidth="1"/>
    <col min="7" max="7" width="51.5" customWidth="1"/>
    <col min="8" max="8" width="15.875" customWidth="1"/>
    <col min="9" max="9" width="48.75" customWidth="1"/>
    <col min="10" max="10" width="35.75" customWidth="1"/>
    <col min="11" max="11" width="96.625" style="11" customWidth="1"/>
    <col min="12" max="12" width="39.125" customWidth="1"/>
    <col min="13" max="13" width="19.875" customWidth="1"/>
    <col min="14" max="17" width="11.625" customWidth="1"/>
    <col min="18" max="18" width="24.625" customWidth="1"/>
    <col min="19" max="27" width="11.625" customWidth="1"/>
    <col min="28" max="28" width="14.25" customWidth="1"/>
    <col min="29" max="29" width="11.625" customWidth="1"/>
    <col min="30" max="30" width="19.25" customWidth="1"/>
  </cols>
  <sheetData>
    <row r="1" spans="1:30" ht="21.75" customHeight="1">
      <c r="A1" s="151" t="s">
        <v>56</v>
      </c>
      <c r="K1"/>
      <c r="R1" s="19"/>
    </row>
    <row r="2" spans="1:30" s="134" customFormat="1" ht="247.15" customHeight="1">
      <c r="A2" s="8" t="s">
        <v>57</v>
      </c>
      <c r="B2" s="8" t="s">
        <v>58</v>
      </c>
      <c r="C2" s="16" t="s">
        <v>59</v>
      </c>
      <c r="D2" s="8" t="s">
        <v>60</v>
      </c>
      <c r="E2" s="8" t="s">
        <v>61</v>
      </c>
      <c r="F2" s="8" t="s">
        <v>62</v>
      </c>
      <c r="G2" s="8" t="s">
        <v>63</v>
      </c>
      <c r="H2" s="8" t="s">
        <v>64</v>
      </c>
      <c r="I2" s="8" t="s">
        <v>65</v>
      </c>
      <c r="J2" s="8" t="s">
        <v>66</v>
      </c>
      <c r="K2" s="8" t="s">
        <v>67</v>
      </c>
      <c r="L2" s="8" t="s">
        <v>68</v>
      </c>
      <c r="M2" s="8" t="s">
        <v>69</v>
      </c>
      <c r="N2" s="8" t="s">
        <v>70</v>
      </c>
      <c r="O2" s="8" t="s">
        <v>71</v>
      </c>
      <c r="P2" s="8" t="s">
        <v>72</v>
      </c>
      <c r="Q2" s="8" t="s">
        <v>73</v>
      </c>
      <c r="R2" s="17" t="s">
        <v>74</v>
      </c>
      <c r="S2" s="8" t="s">
        <v>75</v>
      </c>
      <c r="T2" s="8" t="s">
        <v>76</v>
      </c>
      <c r="U2" s="8" t="s">
        <v>77</v>
      </c>
      <c r="V2" s="8" t="s">
        <v>78</v>
      </c>
      <c r="W2" s="8" t="s">
        <v>79</v>
      </c>
      <c r="X2" s="8" t="s">
        <v>78</v>
      </c>
      <c r="Y2" s="8" t="s">
        <v>80</v>
      </c>
      <c r="Z2" s="8" t="s">
        <v>78</v>
      </c>
      <c r="AA2" s="8" t="s">
        <v>81</v>
      </c>
      <c r="AB2" s="8" t="s">
        <v>78</v>
      </c>
      <c r="AC2" s="8" t="s">
        <v>82</v>
      </c>
      <c r="AD2" s="8" t="s">
        <v>78</v>
      </c>
    </row>
    <row r="3" spans="1:30" s="19" customFormat="1" ht="32.25" customHeight="1">
      <c r="A3" s="221" t="s">
        <v>11157</v>
      </c>
      <c r="B3" s="221" t="s">
        <v>719</v>
      </c>
      <c r="C3" s="221" t="s">
        <v>11158</v>
      </c>
      <c r="D3" s="221" t="s">
        <v>11159</v>
      </c>
      <c r="E3" s="221" t="s">
        <v>11160</v>
      </c>
      <c r="F3" s="221" t="s">
        <v>11161</v>
      </c>
      <c r="G3" s="221" t="s">
        <v>11162</v>
      </c>
      <c r="H3" s="221" t="s">
        <v>11163</v>
      </c>
      <c r="I3" s="221" t="s">
        <v>11164</v>
      </c>
      <c r="J3" s="254" t="s">
        <v>11165</v>
      </c>
      <c r="K3" s="223" t="s">
        <v>11166</v>
      </c>
      <c r="L3" s="221" t="s">
        <v>94</v>
      </c>
      <c r="M3" s="221"/>
      <c r="N3" s="221"/>
      <c r="O3" s="221" t="s">
        <v>95</v>
      </c>
      <c r="P3" s="221"/>
      <c r="Q3" s="221"/>
      <c r="R3" s="221" t="s">
        <v>223</v>
      </c>
      <c r="S3" s="221" t="s">
        <v>11167</v>
      </c>
      <c r="T3" s="221" t="s">
        <v>1092</v>
      </c>
      <c r="U3" s="221"/>
      <c r="V3" s="221"/>
      <c r="W3" s="221"/>
      <c r="X3" s="221"/>
      <c r="Y3" s="221"/>
      <c r="Z3" s="221"/>
      <c r="AA3" s="221"/>
      <c r="AB3" s="221"/>
      <c r="AC3" s="221"/>
      <c r="AD3" s="221"/>
    </row>
    <row r="4" spans="1:30" s="19" customFormat="1" ht="36.6" customHeight="1">
      <c r="A4" s="221" t="s">
        <v>11168</v>
      </c>
      <c r="B4" s="221" t="s">
        <v>765</v>
      </c>
      <c r="C4" s="221" t="s">
        <v>11169</v>
      </c>
      <c r="D4" s="221" t="s">
        <v>11170</v>
      </c>
      <c r="E4" s="221" t="s">
        <v>11171</v>
      </c>
      <c r="F4" s="221" t="s">
        <v>11172</v>
      </c>
      <c r="G4" s="221" t="s">
        <v>11173</v>
      </c>
      <c r="H4" s="221" t="s">
        <v>11174</v>
      </c>
      <c r="I4" s="221" t="s">
        <v>2880</v>
      </c>
      <c r="J4" s="254" t="s">
        <v>11175</v>
      </c>
      <c r="K4" s="223" t="s">
        <v>11176</v>
      </c>
      <c r="L4" s="221" t="s">
        <v>94</v>
      </c>
      <c r="M4" s="221"/>
      <c r="N4" s="221" t="s">
        <v>3</v>
      </c>
      <c r="O4" s="221" t="s">
        <v>95</v>
      </c>
      <c r="P4" s="221"/>
      <c r="Q4" s="221"/>
      <c r="R4" s="221" t="s">
        <v>97</v>
      </c>
      <c r="S4" s="221" t="s">
        <v>11167</v>
      </c>
      <c r="T4" s="221" t="s">
        <v>1092</v>
      </c>
      <c r="U4" s="221"/>
      <c r="V4" s="221"/>
      <c r="W4" s="221"/>
      <c r="X4" s="221"/>
      <c r="Y4" s="221"/>
      <c r="Z4" s="221"/>
      <c r="AA4" s="221"/>
      <c r="AB4" s="221"/>
      <c r="AC4" s="221"/>
      <c r="AD4" s="221"/>
    </row>
    <row r="5" spans="1:30" s="19" customFormat="1" ht="22.5" customHeight="1">
      <c r="A5" s="221" t="s">
        <v>11157</v>
      </c>
      <c r="B5" s="221" t="s">
        <v>11177</v>
      </c>
      <c r="C5" s="221" t="s">
        <v>11178</v>
      </c>
      <c r="D5" s="221" t="s">
        <v>11179</v>
      </c>
      <c r="E5" s="221" t="s">
        <v>11180</v>
      </c>
      <c r="F5" s="221" t="s">
        <v>11181</v>
      </c>
      <c r="G5" s="221" t="s">
        <v>11182</v>
      </c>
      <c r="H5" s="221" t="s">
        <v>11183</v>
      </c>
      <c r="I5" s="221" t="s">
        <v>11184</v>
      </c>
      <c r="J5" s="221" t="s">
        <v>11185</v>
      </c>
      <c r="K5" s="223" t="s">
        <v>11186</v>
      </c>
      <c r="L5" s="221"/>
      <c r="M5" s="221"/>
      <c r="N5" s="221"/>
      <c r="O5" s="221"/>
      <c r="P5" s="221"/>
      <c r="Q5" s="221"/>
      <c r="R5" s="221" t="s">
        <v>223</v>
      </c>
      <c r="S5" s="221" t="s">
        <v>11167</v>
      </c>
      <c r="T5" s="221"/>
      <c r="U5" s="221"/>
      <c r="V5" s="221"/>
      <c r="W5" s="221"/>
      <c r="X5" s="221"/>
      <c r="Y5" s="221"/>
      <c r="Z5" s="221"/>
      <c r="AA5" s="221"/>
      <c r="AB5" s="221"/>
      <c r="AC5" s="221"/>
      <c r="AD5" s="221"/>
    </row>
    <row r="6" spans="1:30" s="19" customFormat="1" ht="22.5" customHeight="1">
      <c r="A6" s="221" t="s">
        <v>11168</v>
      </c>
      <c r="B6" s="221" t="s">
        <v>11177</v>
      </c>
      <c r="C6" s="221" t="s">
        <v>11187</v>
      </c>
      <c r="D6" s="221" t="s">
        <v>11188</v>
      </c>
      <c r="E6" s="221" t="s">
        <v>11189</v>
      </c>
      <c r="F6" s="221" t="s">
        <v>11190</v>
      </c>
      <c r="G6" s="221" t="s">
        <v>11191</v>
      </c>
      <c r="H6" s="221" t="s">
        <v>11192</v>
      </c>
      <c r="I6" s="221" t="s">
        <v>11193</v>
      </c>
      <c r="J6" s="221" t="s">
        <v>11194</v>
      </c>
      <c r="K6" s="223" t="s">
        <v>11195</v>
      </c>
      <c r="L6" s="221" t="s">
        <v>2015</v>
      </c>
      <c r="M6" s="221"/>
      <c r="N6" s="221"/>
      <c r="O6" s="221"/>
      <c r="P6" s="221"/>
      <c r="Q6" s="221"/>
      <c r="R6" s="221"/>
      <c r="S6" s="221" t="s">
        <v>461</v>
      </c>
      <c r="T6" s="221" t="s">
        <v>1092</v>
      </c>
      <c r="U6" s="221"/>
      <c r="V6" s="221"/>
      <c r="W6" s="221"/>
      <c r="X6" s="221"/>
      <c r="Y6" s="221"/>
      <c r="Z6" s="221"/>
      <c r="AA6" s="221"/>
      <c r="AB6" s="221"/>
      <c r="AC6" s="221"/>
      <c r="AD6" s="221"/>
    </row>
    <row r="7" spans="1:30" s="19" customFormat="1" ht="22.5" customHeight="1">
      <c r="A7" s="221" t="s">
        <v>11157</v>
      </c>
      <c r="B7" s="221" t="s">
        <v>11196</v>
      </c>
      <c r="C7" s="221" t="s">
        <v>11197</v>
      </c>
      <c r="D7" s="221" t="s">
        <v>11198</v>
      </c>
      <c r="E7" s="221" t="s">
        <v>11199</v>
      </c>
      <c r="F7" s="221" t="s">
        <v>11200</v>
      </c>
      <c r="G7" s="221" t="s">
        <v>11201</v>
      </c>
      <c r="H7" s="221" t="s">
        <v>11202</v>
      </c>
      <c r="I7" s="221" t="s">
        <v>11203</v>
      </c>
      <c r="J7" s="221" t="s">
        <v>11204</v>
      </c>
      <c r="K7" s="223" t="s">
        <v>11205</v>
      </c>
      <c r="L7" s="221" t="s">
        <v>3114</v>
      </c>
      <c r="M7" s="221"/>
      <c r="N7" s="221"/>
      <c r="O7" s="221"/>
      <c r="P7" s="221"/>
      <c r="Q7" s="221"/>
      <c r="R7" s="221"/>
      <c r="S7" s="221" t="s">
        <v>11167</v>
      </c>
      <c r="T7" s="221"/>
      <c r="U7" s="221"/>
      <c r="V7" s="221"/>
      <c r="W7" s="221"/>
      <c r="X7" s="221"/>
      <c r="Y7" s="221"/>
      <c r="Z7" s="221"/>
      <c r="AA7" s="221"/>
      <c r="AB7" s="221"/>
      <c r="AC7" s="221"/>
      <c r="AD7" s="221"/>
    </row>
    <row r="8" spans="1:30" s="19" customFormat="1" ht="22.5" customHeight="1">
      <c r="A8" s="221" t="s">
        <v>11168</v>
      </c>
      <c r="B8" s="221" t="s">
        <v>11196</v>
      </c>
      <c r="C8" s="221" t="s">
        <v>11206</v>
      </c>
      <c r="D8" s="221" t="s">
        <v>11207</v>
      </c>
      <c r="E8" s="221" t="s">
        <v>11208</v>
      </c>
      <c r="F8" s="221" t="s">
        <v>11209</v>
      </c>
      <c r="G8" s="221" t="s">
        <v>11210</v>
      </c>
      <c r="H8" s="221" t="s">
        <v>11211</v>
      </c>
      <c r="I8" s="221" t="s">
        <v>11212</v>
      </c>
      <c r="J8" s="221" t="s">
        <v>11213</v>
      </c>
      <c r="K8" s="223" t="s">
        <v>11214</v>
      </c>
      <c r="L8" s="221"/>
      <c r="M8" s="221"/>
      <c r="N8" s="221"/>
      <c r="O8" s="221"/>
      <c r="P8" s="221"/>
      <c r="Q8" s="221"/>
      <c r="R8" s="221"/>
      <c r="S8" s="221" t="s">
        <v>11167</v>
      </c>
      <c r="T8" s="221"/>
      <c r="U8" s="221"/>
      <c r="V8" s="221"/>
      <c r="W8" s="221"/>
      <c r="X8" s="221"/>
      <c r="Y8" s="221"/>
      <c r="Z8" s="221"/>
      <c r="AA8" s="221"/>
      <c r="AB8" s="221"/>
      <c r="AC8" s="221"/>
      <c r="AD8" s="221"/>
    </row>
    <row r="9" spans="1:30" s="19" customFormat="1" ht="22.5" customHeight="1">
      <c r="A9" s="221" t="s">
        <v>11157</v>
      </c>
      <c r="B9" s="221" t="s">
        <v>11196</v>
      </c>
      <c r="C9" s="221" t="s">
        <v>11215</v>
      </c>
      <c r="D9" s="221" t="s">
        <v>11216</v>
      </c>
      <c r="E9" s="221" t="s">
        <v>11217</v>
      </c>
      <c r="F9" s="221" t="s">
        <v>11218</v>
      </c>
      <c r="G9" s="221" t="s">
        <v>11219</v>
      </c>
      <c r="H9" s="221" t="s">
        <v>11220</v>
      </c>
      <c r="I9" s="221" t="s">
        <v>11221</v>
      </c>
      <c r="J9" s="221" t="s">
        <v>11222</v>
      </c>
      <c r="K9" s="223" t="s">
        <v>11223</v>
      </c>
      <c r="L9" s="221" t="s">
        <v>3328</v>
      </c>
      <c r="M9" s="221"/>
      <c r="N9" s="221"/>
      <c r="O9" s="221"/>
      <c r="P9" s="221"/>
      <c r="Q9" s="221"/>
      <c r="R9" s="221" t="s">
        <v>1027</v>
      </c>
      <c r="S9" s="221" t="s">
        <v>461</v>
      </c>
      <c r="T9" s="221"/>
      <c r="U9" s="221"/>
      <c r="V9" s="221"/>
      <c r="W9" s="221"/>
      <c r="X9" s="221"/>
      <c r="Y9" s="221" t="s">
        <v>9</v>
      </c>
      <c r="Z9" s="221" t="s">
        <v>640</v>
      </c>
      <c r="AA9" s="221"/>
      <c r="AB9" s="221"/>
      <c r="AC9" s="221" t="s">
        <v>9</v>
      </c>
      <c r="AD9" s="221" t="s">
        <v>11224</v>
      </c>
    </row>
    <row r="10" spans="1:30" s="116" customFormat="1" ht="52.5" customHeight="1">
      <c r="A10" s="221" t="s">
        <v>11168</v>
      </c>
      <c r="B10" s="226" t="s">
        <v>11196</v>
      </c>
      <c r="C10" s="226" t="s">
        <v>11225</v>
      </c>
      <c r="D10" s="226" t="s">
        <v>11226</v>
      </c>
      <c r="E10" s="226" t="s">
        <v>11227</v>
      </c>
      <c r="F10" s="226" t="s">
        <v>11228</v>
      </c>
      <c r="G10" s="226" t="s">
        <v>11229</v>
      </c>
      <c r="H10" s="226" t="s">
        <v>11230</v>
      </c>
      <c r="I10" s="228" t="s">
        <v>11231</v>
      </c>
      <c r="J10" s="226" t="s">
        <v>11232</v>
      </c>
      <c r="K10" s="223" t="s">
        <v>11233</v>
      </c>
      <c r="L10" s="226" t="s">
        <v>652</v>
      </c>
      <c r="M10" s="226" t="s">
        <v>11234</v>
      </c>
      <c r="N10" s="226"/>
      <c r="O10" s="226"/>
      <c r="P10" s="226"/>
      <c r="Q10" s="226"/>
      <c r="R10" s="226"/>
      <c r="S10" s="226" t="s">
        <v>461</v>
      </c>
      <c r="T10" s="226" t="s">
        <v>1092</v>
      </c>
      <c r="U10" s="226"/>
      <c r="V10" s="226"/>
      <c r="W10" s="226"/>
      <c r="X10" s="226"/>
      <c r="Y10" s="226"/>
      <c r="Z10" s="226"/>
      <c r="AA10" s="226"/>
      <c r="AB10" s="226"/>
      <c r="AC10" s="226"/>
      <c r="AD10" s="226"/>
    </row>
    <row r="11" spans="1:30" s="116" customFormat="1" ht="22.5" customHeight="1">
      <c r="A11" s="221" t="s">
        <v>11157</v>
      </c>
      <c r="B11" s="226" t="s">
        <v>11196</v>
      </c>
      <c r="C11" s="182" t="s">
        <v>11235</v>
      </c>
      <c r="D11" s="240" t="s">
        <v>11236</v>
      </c>
      <c r="E11" s="240" t="s">
        <v>11237</v>
      </c>
      <c r="F11" s="240" t="s">
        <v>11238</v>
      </c>
      <c r="G11" s="240" t="s">
        <v>11239</v>
      </c>
      <c r="H11" s="240" t="s">
        <v>11240</v>
      </c>
      <c r="I11" s="240" t="s">
        <v>11241</v>
      </c>
      <c r="J11" s="227" t="s">
        <v>11242</v>
      </c>
      <c r="K11" s="265" t="s">
        <v>11243</v>
      </c>
      <c r="L11" s="226" t="s">
        <v>2015</v>
      </c>
      <c r="M11" s="240" t="s">
        <v>11244</v>
      </c>
      <c r="N11" s="240"/>
      <c r="O11" s="240"/>
      <c r="P11" s="240"/>
      <c r="Q11" s="226"/>
      <c r="R11" s="226"/>
      <c r="S11" s="226" t="s">
        <v>461</v>
      </c>
      <c r="T11" s="226" t="s">
        <v>11245</v>
      </c>
      <c r="U11" s="226"/>
      <c r="V11" s="226"/>
      <c r="W11" s="226"/>
      <c r="X11" s="226"/>
      <c r="Y11" s="226"/>
      <c r="Z11" s="226"/>
      <c r="AA11" s="226"/>
      <c r="AB11" s="226"/>
      <c r="AC11" s="226"/>
      <c r="AD11" s="226"/>
    </row>
    <row r="12" spans="1:30" s="116" customFormat="1" ht="78" customHeight="1">
      <c r="A12" s="226" t="s">
        <v>11168</v>
      </c>
      <c r="B12" s="226" t="s">
        <v>11177</v>
      </c>
      <c r="C12" s="226" t="s">
        <v>11246</v>
      </c>
      <c r="D12" s="226" t="s">
        <v>11247</v>
      </c>
      <c r="E12" s="226" t="s">
        <v>11248</v>
      </c>
      <c r="F12" s="226" t="s">
        <v>11249</v>
      </c>
      <c r="G12" s="226" t="s">
        <v>11250</v>
      </c>
      <c r="H12" s="226" t="s">
        <v>11251</v>
      </c>
      <c r="I12" s="226" t="s">
        <v>2880</v>
      </c>
      <c r="J12" s="226" t="s">
        <v>11252</v>
      </c>
      <c r="K12" s="223" t="s">
        <v>11253</v>
      </c>
      <c r="L12" s="226" t="s">
        <v>94</v>
      </c>
      <c r="M12" s="340"/>
      <c r="N12" s="226" t="s">
        <v>95</v>
      </c>
      <c r="O12" s="226" t="s">
        <v>95</v>
      </c>
      <c r="P12" s="226"/>
      <c r="Q12" s="226"/>
      <c r="R12" s="226" t="s">
        <v>97</v>
      </c>
      <c r="S12" s="226" t="s">
        <v>11167</v>
      </c>
      <c r="T12" s="226" t="s">
        <v>4542</v>
      </c>
      <c r="U12" s="226"/>
      <c r="V12" s="226"/>
      <c r="W12" s="226"/>
      <c r="X12" s="226"/>
      <c r="Y12" s="226"/>
      <c r="Z12" s="226"/>
      <c r="AA12" s="226"/>
      <c r="AB12" s="226"/>
      <c r="AC12" s="226"/>
      <c r="AD12" s="226"/>
    </row>
    <row r="13" spans="1:30" s="116" customFormat="1" ht="84.75" customHeight="1">
      <c r="A13" s="221" t="s">
        <v>11157</v>
      </c>
      <c r="B13" s="226" t="s">
        <v>11196</v>
      </c>
      <c r="C13" s="226" t="s">
        <v>11254</v>
      </c>
      <c r="D13" s="226" t="s">
        <v>11255</v>
      </c>
      <c r="E13" s="226" t="s">
        <v>11256</v>
      </c>
      <c r="F13" s="226" t="s">
        <v>11257</v>
      </c>
      <c r="G13" s="226" t="s">
        <v>11258</v>
      </c>
      <c r="H13" s="226" t="s">
        <v>11259</v>
      </c>
      <c r="I13" s="240" t="s">
        <v>11260</v>
      </c>
      <c r="J13" s="341" t="s">
        <v>11261</v>
      </c>
      <c r="K13" s="265" t="s">
        <v>11262</v>
      </c>
      <c r="L13" s="226" t="s">
        <v>2015</v>
      </c>
      <c r="M13" s="240" t="s">
        <v>11263</v>
      </c>
      <c r="N13" s="226" t="s">
        <v>95</v>
      </c>
      <c r="O13" s="226" t="s">
        <v>95</v>
      </c>
      <c r="P13" s="226"/>
      <c r="Q13" s="226"/>
      <c r="R13" s="226" t="s">
        <v>182</v>
      </c>
      <c r="S13" s="226" t="s">
        <v>461</v>
      </c>
      <c r="T13" s="226" t="s">
        <v>1092</v>
      </c>
      <c r="U13" s="226"/>
      <c r="V13" s="226"/>
      <c r="W13" s="226"/>
      <c r="X13" s="226"/>
      <c r="Y13" s="226"/>
      <c r="Z13" s="226"/>
      <c r="AA13" s="226"/>
      <c r="AB13" s="226"/>
      <c r="AC13" s="226" t="s">
        <v>3</v>
      </c>
      <c r="AD13" s="226" t="s">
        <v>11264</v>
      </c>
    </row>
    <row r="14" spans="1:30" s="116" customFormat="1" ht="232.5" customHeight="1">
      <c r="A14" s="221" t="s">
        <v>11265</v>
      </c>
      <c r="B14" s="221" t="s">
        <v>11177</v>
      </c>
      <c r="C14" s="221" t="s">
        <v>11266</v>
      </c>
      <c r="D14" s="221" t="s">
        <v>11267</v>
      </c>
      <c r="E14" s="221" t="s">
        <v>11268</v>
      </c>
      <c r="F14" s="221" t="s">
        <v>11269</v>
      </c>
      <c r="G14" s="221" t="s">
        <v>11270</v>
      </c>
      <c r="H14" s="221" t="s">
        <v>11271</v>
      </c>
      <c r="I14" s="342" t="s">
        <v>11272</v>
      </c>
      <c r="J14" s="343" t="s">
        <v>11273</v>
      </c>
      <c r="K14" s="342" t="s">
        <v>11274</v>
      </c>
      <c r="L14" s="342" t="s">
        <v>11275</v>
      </c>
      <c r="M14" s="342"/>
      <c r="N14" s="342" t="s">
        <v>95</v>
      </c>
      <c r="O14" s="342" t="s">
        <v>95</v>
      </c>
      <c r="P14" s="223"/>
      <c r="Q14" s="223"/>
      <c r="R14" s="344" t="s">
        <v>182</v>
      </c>
      <c r="S14" s="344" t="s">
        <v>98</v>
      </c>
      <c r="T14" s="344" t="s">
        <v>99</v>
      </c>
      <c r="U14" s="344"/>
      <c r="V14" s="344"/>
      <c r="W14" s="344"/>
      <c r="X14" s="344"/>
      <c r="Y14" s="344"/>
      <c r="Z14" s="344"/>
      <c r="AA14" s="344" t="s">
        <v>95</v>
      </c>
      <c r="AB14" s="345" t="s">
        <v>11276</v>
      </c>
      <c r="AC14" s="344"/>
      <c r="AD14" s="344"/>
    </row>
    <row r="15" spans="1:30" s="162" customFormat="1" ht="22.5" customHeight="1">
      <c r="A15" s="221" t="s">
        <v>11168</v>
      </c>
      <c r="B15" s="226" t="s">
        <v>11196</v>
      </c>
      <c r="C15" s="226" t="s">
        <v>11277</v>
      </c>
      <c r="D15" s="226" t="s">
        <v>11278</v>
      </c>
      <c r="E15" s="226" t="s">
        <v>11279</v>
      </c>
      <c r="F15" s="226" t="s">
        <v>11280</v>
      </c>
      <c r="G15" s="226" t="s">
        <v>11281</v>
      </c>
      <c r="H15" s="226" t="s">
        <v>11282</v>
      </c>
      <c r="I15" s="240" t="s">
        <v>11283</v>
      </c>
      <c r="J15" s="240" t="s">
        <v>11284</v>
      </c>
      <c r="K15" s="241"/>
      <c r="L15" s="228"/>
      <c r="M15" s="241"/>
      <c r="N15" s="241"/>
      <c r="O15" s="241"/>
      <c r="P15" s="228"/>
      <c r="Q15" s="228"/>
      <c r="R15" s="226"/>
      <c r="S15" s="226" t="s">
        <v>461</v>
      </c>
      <c r="T15" s="226"/>
      <c r="U15" s="226"/>
      <c r="V15" s="226"/>
      <c r="W15" s="226"/>
      <c r="X15" s="226"/>
      <c r="Y15" s="226" t="s">
        <v>3</v>
      </c>
      <c r="Z15" s="226" t="s">
        <v>640</v>
      </c>
      <c r="AA15" s="226"/>
      <c r="AB15" s="226"/>
      <c r="AC15" s="226"/>
      <c r="AD15" s="226"/>
    </row>
    <row r="16" spans="1:30" s="162" customFormat="1" ht="33.75" customHeight="1">
      <c r="A16" s="221" t="s">
        <v>11157</v>
      </c>
      <c r="B16" s="226" t="s">
        <v>11196</v>
      </c>
      <c r="C16" s="226" t="s">
        <v>11285</v>
      </c>
      <c r="D16" s="226" t="s">
        <v>11286</v>
      </c>
      <c r="E16" s="226" t="s">
        <v>11287</v>
      </c>
      <c r="F16" s="226" t="s">
        <v>11288</v>
      </c>
      <c r="G16" s="226" t="s">
        <v>11289</v>
      </c>
      <c r="H16" s="226" t="s">
        <v>11290</v>
      </c>
      <c r="I16" s="240" t="s">
        <v>11291</v>
      </c>
      <c r="J16" s="240" t="s">
        <v>11292</v>
      </c>
      <c r="K16" s="265" t="s">
        <v>11293</v>
      </c>
      <c r="L16" s="228"/>
      <c r="M16" s="241"/>
      <c r="N16" s="241"/>
      <c r="O16" s="241"/>
      <c r="P16" s="228"/>
      <c r="Q16" s="228"/>
      <c r="R16" s="226"/>
      <c r="S16" s="226" t="s">
        <v>461</v>
      </c>
      <c r="T16" s="226"/>
      <c r="U16" s="226"/>
      <c r="V16" s="226"/>
      <c r="W16" s="226"/>
      <c r="X16" s="226"/>
      <c r="Y16" s="226"/>
      <c r="Z16" s="226"/>
      <c r="AA16" s="226"/>
      <c r="AB16" s="226"/>
      <c r="AC16" s="226"/>
      <c r="AD16" s="226"/>
    </row>
    <row r="17" spans="1:30" s="19" customFormat="1" ht="174" customHeight="1">
      <c r="A17" s="221" t="s">
        <v>11168</v>
      </c>
      <c r="B17" s="221" t="s">
        <v>811</v>
      </c>
      <c r="C17" s="221" t="s">
        <v>11294</v>
      </c>
      <c r="D17" s="221" t="s">
        <v>11295</v>
      </c>
      <c r="E17" s="221" t="s">
        <v>11296</v>
      </c>
      <c r="F17" s="221" t="s">
        <v>11297</v>
      </c>
      <c r="G17" s="221" t="s">
        <v>11298</v>
      </c>
      <c r="H17" s="221" t="s">
        <v>11299</v>
      </c>
      <c r="I17" s="228" t="s">
        <v>11300</v>
      </c>
      <c r="J17" s="221" t="s">
        <v>11301</v>
      </c>
      <c r="K17" s="223" t="s">
        <v>11302</v>
      </c>
      <c r="L17" s="223" t="s">
        <v>11303</v>
      </c>
      <c r="M17" s="346" t="s">
        <v>11304</v>
      </c>
      <c r="N17" s="221" t="s">
        <v>95</v>
      </c>
      <c r="O17" s="221"/>
      <c r="P17" s="221" t="s">
        <v>95</v>
      </c>
      <c r="Q17" s="221"/>
      <c r="R17" s="221" t="s">
        <v>182</v>
      </c>
      <c r="S17" s="221" t="s">
        <v>11167</v>
      </c>
      <c r="T17" s="221" t="s">
        <v>1092</v>
      </c>
      <c r="U17" s="221" t="s">
        <v>95</v>
      </c>
      <c r="V17" s="221"/>
      <c r="W17" s="221" t="s">
        <v>95</v>
      </c>
      <c r="X17" s="223" t="s">
        <v>11305</v>
      </c>
      <c r="Y17" s="221" t="s">
        <v>95</v>
      </c>
      <c r="Z17" s="223" t="s">
        <v>11305</v>
      </c>
      <c r="AA17" s="221" t="s">
        <v>95</v>
      </c>
      <c r="AB17" s="223" t="s">
        <v>11306</v>
      </c>
      <c r="AC17" s="221" t="s">
        <v>95</v>
      </c>
      <c r="AD17" s="223" t="s">
        <v>11307</v>
      </c>
    </row>
    <row r="18" spans="1:30" s="19" customFormat="1" ht="85.5">
      <c r="A18" s="221" t="s">
        <v>11157</v>
      </c>
      <c r="B18" s="221" t="s">
        <v>11308</v>
      </c>
      <c r="C18" s="221" t="s">
        <v>11309</v>
      </c>
      <c r="D18" s="221" t="s">
        <v>11310</v>
      </c>
      <c r="E18" s="221" t="s">
        <v>11311</v>
      </c>
      <c r="F18" s="221" t="s">
        <v>11312</v>
      </c>
      <c r="G18" s="221" t="s">
        <v>11313</v>
      </c>
      <c r="H18" s="221" t="s">
        <v>11314</v>
      </c>
      <c r="I18" s="221" t="s">
        <v>11315</v>
      </c>
      <c r="J18" s="254" t="s">
        <v>11316</v>
      </c>
      <c r="K18" s="223" t="s">
        <v>11317</v>
      </c>
      <c r="L18" s="221" t="s">
        <v>3114</v>
      </c>
      <c r="M18" s="221"/>
      <c r="N18" s="221" t="s">
        <v>95</v>
      </c>
      <c r="O18" s="221" t="s">
        <v>95</v>
      </c>
      <c r="P18" s="221"/>
      <c r="Q18" s="221"/>
      <c r="R18" s="221" t="s">
        <v>182</v>
      </c>
      <c r="S18" s="221" t="s">
        <v>11167</v>
      </c>
      <c r="T18" s="221" t="s">
        <v>1031</v>
      </c>
      <c r="U18" s="221"/>
      <c r="V18" s="221"/>
      <c r="W18" s="221"/>
      <c r="X18" s="221"/>
      <c r="Y18" s="221"/>
      <c r="Z18" s="221"/>
      <c r="AA18" s="221"/>
      <c r="AB18" s="221"/>
      <c r="AC18" s="221"/>
      <c r="AD18" s="221"/>
    </row>
    <row r="19" spans="1:30" s="19" customFormat="1" ht="22.5" customHeight="1">
      <c r="A19" s="221" t="s">
        <v>11168</v>
      </c>
      <c r="B19" s="221" t="s">
        <v>857</v>
      </c>
      <c r="C19" s="221" t="s">
        <v>11318</v>
      </c>
      <c r="D19" s="221" t="s">
        <v>11319</v>
      </c>
      <c r="E19" s="221" t="s">
        <v>11320</v>
      </c>
      <c r="F19" s="221" t="s">
        <v>11321</v>
      </c>
      <c r="G19" s="221" t="s">
        <v>11322</v>
      </c>
      <c r="H19" s="221" t="s">
        <v>11323</v>
      </c>
      <c r="I19" s="221" t="s">
        <v>11324</v>
      </c>
      <c r="J19" s="254" t="s">
        <v>11325</v>
      </c>
      <c r="K19" s="223" t="s">
        <v>11326</v>
      </c>
      <c r="L19" s="221" t="s">
        <v>11327</v>
      </c>
      <c r="M19" s="221"/>
      <c r="N19" s="221" t="s">
        <v>95</v>
      </c>
      <c r="O19" s="221"/>
      <c r="P19" s="221"/>
      <c r="Q19" s="221"/>
      <c r="R19" s="221" t="s">
        <v>223</v>
      </c>
      <c r="S19" s="221" t="s">
        <v>11167</v>
      </c>
      <c r="T19" s="221" t="s">
        <v>1092</v>
      </c>
      <c r="U19" s="221"/>
      <c r="V19" s="221"/>
      <c r="W19" s="221"/>
      <c r="X19" s="221"/>
      <c r="Y19" s="221"/>
      <c r="Z19" s="221"/>
      <c r="AA19" s="221"/>
      <c r="AB19" s="221"/>
      <c r="AC19" s="221"/>
      <c r="AD19" s="221"/>
    </row>
    <row r="20" spans="1:30" s="19" customFormat="1" ht="22.5" customHeight="1">
      <c r="A20" s="221" t="s">
        <v>11157</v>
      </c>
      <c r="B20" s="221" t="s">
        <v>11328</v>
      </c>
      <c r="C20" s="221" t="s">
        <v>11329</v>
      </c>
      <c r="D20" s="221" t="s">
        <v>11330</v>
      </c>
      <c r="E20" s="221" t="s">
        <v>11331</v>
      </c>
      <c r="F20" s="221" t="s">
        <v>11332</v>
      </c>
      <c r="G20" s="221" t="s">
        <v>11333</v>
      </c>
      <c r="H20" s="221" t="s">
        <v>11334</v>
      </c>
      <c r="I20" s="221" t="s">
        <v>11335</v>
      </c>
      <c r="J20" s="221" t="s">
        <v>11336</v>
      </c>
      <c r="K20" s="223" t="s">
        <v>11337</v>
      </c>
      <c r="L20" s="221" t="s">
        <v>1614</v>
      </c>
      <c r="M20" s="221"/>
      <c r="N20" s="221" t="s">
        <v>95</v>
      </c>
      <c r="O20" s="221"/>
      <c r="P20" s="221"/>
      <c r="Q20" s="221"/>
      <c r="R20" s="221" t="s">
        <v>223</v>
      </c>
      <c r="S20" s="221" t="s">
        <v>11167</v>
      </c>
      <c r="T20" s="221" t="s">
        <v>1092</v>
      </c>
      <c r="U20" s="221"/>
      <c r="V20" s="221"/>
      <c r="W20" s="221"/>
      <c r="X20" s="221"/>
      <c r="Y20" s="221"/>
      <c r="Z20" s="221"/>
      <c r="AA20" s="221"/>
      <c r="AB20" s="221"/>
      <c r="AC20" s="221"/>
      <c r="AD20" s="221"/>
    </row>
    <row r="21" spans="1:30" s="116" customFormat="1" ht="22.5" customHeight="1">
      <c r="A21" s="221" t="s">
        <v>11168</v>
      </c>
      <c r="B21" s="226" t="s">
        <v>11328</v>
      </c>
      <c r="C21" s="226" t="s">
        <v>11338</v>
      </c>
      <c r="D21" s="226" t="s">
        <v>11339</v>
      </c>
      <c r="E21" s="226" t="s">
        <v>11340</v>
      </c>
      <c r="F21" s="226" t="s">
        <v>11341</v>
      </c>
      <c r="G21" s="226" t="s">
        <v>11342</v>
      </c>
      <c r="H21" s="226" t="s">
        <v>11343</v>
      </c>
      <c r="I21" s="226" t="s">
        <v>11344</v>
      </c>
      <c r="J21" s="226" t="s">
        <v>11345</v>
      </c>
      <c r="K21" s="228" t="s">
        <v>11346</v>
      </c>
      <c r="L21" s="226" t="s">
        <v>2015</v>
      </c>
      <c r="M21" s="226"/>
      <c r="N21" s="226"/>
      <c r="O21" s="226"/>
      <c r="P21" s="226"/>
      <c r="Q21" s="226"/>
      <c r="R21" s="226"/>
      <c r="S21" s="226" t="s">
        <v>461</v>
      </c>
      <c r="T21" s="226" t="s">
        <v>1092</v>
      </c>
      <c r="U21" s="226"/>
      <c r="V21" s="226"/>
      <c r="W21" s="226"/>
      <c r="X21" s="226"/>
      <c r="Y21" s="226"/>
      <c r="Z21" s="226"/>
      <c r="AA21" s="226"/>
      <c r="AB21" s="226"/>
      <c r="AC21" s="226" t="s">
        <v>3</v>
      </c>
      <c r="AD21" s="226" t="s">
        <v>11264</v>
      </c>
    </row>
    <row r="22" spans="1:30" s="19" customFormat="1" ht="22.5" customHeight="1">
      <c r="A22" s="221" t="s">
        <v>11157</v>
      </c>
      <c r="B22" s="221" t="s">
        <v>11347</v>
      </c>
      <c r="C22" s="221" t="s">
        <v>11348</v>
      </c>
      <c r="D22" s="221" t="s">
        <v>11349</v>
      </c>
      <c r="E22" s="221" t="s">
        <v>11350</v>
      </c>
      <c r="F22" s="221" t="s">
        <v>11351</v>
      </c>
      <c r="G22" s="221" t="s">
        <v>11352</v>
      </c>
      <c r="H22" s="221" t="s">
        <v>11353</v>
      </c>
      <c r="I22" s="221" t="s">
        <v>11354</v>
      </c>
      <c r="J22" s="254" t="s">
        <v>11355</v>
      </c>
      <c r="K22" s="223" t="s">
        <v>11356</v>
      </c>
      <c r="L22" s="221" t="s">
        <v>1497</v>
      </c>
      <c r="M22" s="221"/>
      <c r="N22" s="221"/>
      <c r="O22" s="221"/>
      <c r="P22" s="221"/>
      <c r="Q22" s="221"/>
      <c r="R22" s="221"/>
      <c r="S22" s="221" t="s">
        <v>473</v>
      </c>
      <c r="T22" s="221"/>
      <c r="U22" s="221"/>
      <c r="V22" s="221"/>
      <c r="W22" s="221"/>
      <c r="X22" s="221"/>
      <c r="Y22" s="221" t="s">
        <v>9</v>
      </c>
      <c r="Z22" s="221" t="s">
        <v>640</v>
      </c>
      <c r="AA22" s="221"/>
      <c r="AB22" s="221"/>
      <c r="AC22" s="221"/>
      <c r="AD22" s="221"/>
    </row>
    <row r="23" spans="1:30" s="19" customFormat="1" ht="19.5" customHeight="1">
      <c r="A23" s="221" t="s">
        <v>11157</v>
      </c>
      <c r="B23" s="221" t="s">
        <v>11347</v>
      </c>
      <c r="C23" s="221" t="s">
        <v>11357</v>
      </c>
      <c r="D23" s="221" t="s">
        <v>11358</v>
      </c>
      <c r="E23" s="221" t="s">
        <v>11359</v>
      </c>
      <c r="F23" s="221" t="s">
        <v>11360</v>
      </c>
      <c r="G23" s="221" t="s">
        <v>11361</v>
      </c>
      <c r="H23" s="221" t="s">
        <v>11362</v>
      </c>
      <c r="I23" s="221" t="s">
        <v>11363</v>
      </c>
      <c r="J23" s="221" t="s">
        <v>11364</v>
      </c>
      <c r="K23" s="223" t="s">
        <v>11365</v>
      </c>
      <c r="L23" s="221"/>
      <c r="M23" s="221"/>
      <c r="N23" s="221"/>
      <c r="O23" s="221"/>
      <c r="P23" s="221"/>
      <c r="Q23" s="221"/>
      <c r="R23" s="221"/>
      <c r="S23" s="221" t="s">
        <v>473</v>
      </c>
      <c r="T23" s="221"/>
      <c r="U23" s="221"/>
      <c r="V23" s="221"/>
      <c r="W23" s="221"/>
      <c r="X23" s="221"/>
      <c r="Y23" s="221" t="s">
        <v>9</v>
      </c>
      <c r="Z23" s="221" t="s">
        <v>640</v>
      </c>
      <c r="AA23" s="221"/>
      <c r="AB23" s="221"/>
      <c r="AC23" s="221"/>
      <c r="AD23" s="221"/>
    </row>
    <row r="24" spans="1:30" s="19" customFormat="1" ht="19.5" customHeight="1">
      <c r="A24" s="221" t="s">
        <v>11168</v>
      </c>
      <c r="B24" s="221" t="s">
        <v>11347</v>
      </c>
      <c r="C24" s="221" t="s">
        <v>11366</v>
      </c>
      <c r="D24" s="221" t="s">
        <v>11367</v>
      </c>
      <c r="E24" s="221" t="s">
        <v>11368</v>
      </c>
      <c r="F24" s="221" t="s">
        <v>11369</v>
      </c>
      <c r="G24" s="221" t="s">
        <v>11370</v>
      </c>
      <c r="H24" s="221" t="s">
        <v>11371</v>
      </c>
      <c r="I24" s="221" t="s">
        <v>11372</v>
      </c>
      <c r="J24" s="221" t="s">
        <v>11373</v>
      </c>
      <c r="K24" s="223" t="s">
        <v>11374</v>
      </c>
      <c r="L24" s="221"/>
      <c r="M24" s="221"/>
      <c r="N24" s="221"/>
      <c r="O24" s="221"/>
      <c r="P24" s="221"/>
      <c r="Q24" s="221"/>
      <c r="R24" s="221"/>
      <c r="S24" s="221" t="s">
        <v>473</v>
      </c>
      <c r="T24" s="221"/>
      <c r="U24" s="221"/>
      <c r="V24" s="221"/>
      <c r="W24" s="221"/>
      <c r="X24" s="221"/>
      <c r="Y24" s="221" t="s">
        <v>9</v>
      </c>
      <c r="Z24" s="221" t="s">
        <v>640</v>
      </c>
      <c r="AA24" s="221"/>
      <c r="AB24" s="221"/>
      <c r="AC24" s="221"/>
      <c r="AD24" s="221"/>
    </row>
    <row r="25" spans="1:30" s="19" customFormat="1" ht="19.5" customHeight="1">
      <c r="A25" s="221" t="s">
        <v>11157</v>
      </c>
      <c r="B25" s="221" t="s">
        <v>11347</v>
      </c>
      <c r="C25" s="221" t="s">
        <v>11375</v>
      </c>
      <c r="D25" s="221" t="s">
        <v>11376</v>
      </c>
      <c r="E25" s="221" t="s">
        <v>11377</v>
      </c>
      <c r="F25" s="221" t="s">
        <v>11378</v>
      </c>
      <c r="G25" s="221" t="s">
        <v>11379</v>
      </c>
      <c r="H25" s="221" t="s">
        <v>11380</v>
      </c>
      <c r="I25" s="221" t="s">
        <v>11381</v>
      </c>
      <c r="J25" s="254" t="s">
        <v>11382</v>
      </c>
      <c r="K25" s="223" t="s">
        <v>11383</v>
      </c>
      <c r="L25" s="221"/>
      <c r="M25" s="221"/>
      <c r="N25" s="221"/>
      <c r="O25" s="221"/>
      <c r="P25" s="221"/>
      <c r="Q25" s="221"/>
      <c r="R25" s="221"/>
      <c r="S25" s="221" t="s">
        <v>473</v>
      </c>
      <c r="T25" s="221"/>
      <c r="U25" s="221"/>
      <c r="V25" s="221"/>
      <c r="W25" s="221"/>
      <c r="X25" s="221"/>
      <c r="Y25" s="221" t="s">
        <v>9</v>
      </c>
      <c r="Z25" s="221" t="s">
        <v>640</v>
      </c>
      <c r="AA25" s="221"/>
      <c r="AB25" s="221"/>
      <c r="AC25" s="221"/>
      <c r="AD25" s="221"/>
    </row>
    <row r="26" spans="1:30" s="19" customFormat="1" ht="19.5" customHeight="1">
      <c r="A26" s="221" t="s">
        <v>11168</v>
      </c>
      <c r="B26" s="221" t="s">
        <v>11347</v>
      </c>
      <c r="C26" s="221" t="s">
        <v>11384</v>
      </c>
      <c r="D26" s="221" t="s">
        <v>11385</v>
      </c>
      <c r="E26" s="221" t="s">
        <v>11386</v>
      </c>
      <c r="F26" s="221" t="s">
        <v>11387</v>
      </c>
      <c r="G26" s="221" t="s">
        <v>11388</v>
      </c>
      <c r="H26" s="221" t="s">
        <v>11389</v>
      </c>
      <c r="I26" s="221" t="s">
        <v>11390</v>
      </c>
      <c r="J26" s="221" t="s">
        <v>11391</v>
      </c>
      <c r="K26" s="223" t="s">
        <v>11392</v>
      </c>
      <c r="L26" s="221"/>
      <c r="M26" s="221"/>
      <c r="N26" s="221"/>
      <c r="O26" s="221"/>
      <c r="P26" s="221"/>
      <c r="Q26" s="221"/>
      <c r="R26" s="221" t="s">
        <v>1027</v>
      </c>
      <c r="S26" s="221" t="s">
        <v>473</v>
      </c>
      <c r="T26" s="221"/>
      <c r="U26" s="221"/>
      <c r="V26" s="221"/>
      <c r="W26" s="221"/>
      <c r="X26" s="221"/>
      <c r="Y26" s="221"/>
      <c r="Z26" s="221"/>
      <c r="AA26" s="221"/>
      <c r="AB26" s="221"/>
      <c r="AC26" s="221"/>
      <c r="AD26" s="221"/>
    </row>
    <row r="27" spans="1:30" s="19" customFormat="1" ht="19.5" customHeight="1">
      <c r="A27" s="221" t="s">
        <v>11157</v>
      </c>
      <c r="B27" s="221" t="s">
        <v>11347</v>
      </c>
      <c r="C27" s="221" t="s">
        <v>11393</v>
      </c>
      <c r="D27" s="221" t="s">
        <v>11394</v>
      </c>
      <c r="E27" s="221" t="s">
        <v>11395</v>
      </c>
      <c r="F27" s="221" t="s">
        <v>11396</v>
      </c>
      <c r="G27" s="221" t="s">
        <v>11397</v>
      </c>
      <c r="H27" s="221" t="s">
        <v>11398</v>
      </c>
      <c r="I27" s="221" t="s">
        <v>11399</v>
      </c>
      <c r="J27" s="221"/>
      <c r="K27" s="223" t="s">
        <v>11400</v>
      </c>
      <c r="L27" s="221"/>
      <c r="M27" s="221"/>
      <c r="N27" s="221"/>
      <c r="O27" s="221"/>
      <c r="P27" s="221"/>
      <c r="Q27" s="221"/>
      <c r="R27" s="221" t="s">
        <v>1027</v>
      </c>
      <c r="S27" s="221" t="s">
        <v>473</v>
      </c>
      <c r="T27" s="221"/>
      <c r="U27" s="221"/>
      <c r="V27" s="221"/>
      <c r="W27" s="221"/>
      <c r="X27" s="221"/>
      <c r="Y27" s="221"/>
      <c r="Z27" s="221"/>
      <c r="AA27" s="221"/>
      <c r="AB27" s="221"/>
      <c r="AC27" s="221" t="s">
        <v>9</v>
      </c>
      <c r="AD27" s="221" t="s">
        <v>11401</v>
      </c>
    </row>
    <row r="28" spans="1:30" s="19" customFormat="1" ht="19.5" customHeight="1">
      <c r="A28" s="221" t="s">
        <v>11168</v>
      </c>
      <c r="B28" s="221" t="s">
        <v>11177</v>
      </c>
      <c r="C28" s="221" t="s">
        <v>11402</v>
      </c>
      <c r="D28" s="221" t="s">
        <v>11403</v>
      </c>
      <c r="E28" s="221" t="s">
        <v>11404</v>
      </c>
      <c r="F28" s="221" t="s">
        <v>11405</v>
      </c>
      <c r="G28" s="221" t="s">
        <v>11406</v>
      </c>
      <c r="H28" s="221" t="s">
        <v>11407</v>
      </c>
      <c r="I28" s="221" t="s">
        <v>11408</v>
      </c>
      <c r="J28" s="221" t="s">
        <v>11409</v>
      </c>
      <c r="K28" s="223" t="s">
        <v>11410</v>
      </c>
      <c r="L28" s="221" t="s">
        <v>11411</v>
      </c>
      <c r="M28" s="221"/>
      <c r="N28" s="221"/>
      <c r="O28" s="221"/>
      <c r="P28" s="221"/>
      <c r="Q28" s="221"/>
      <c r="R28" s="221"/>
      <c r="S28" s="221" t="s">
        <v>473</v>
      </c>
      <c r="T28" s="221"/>
      <c r="U28" s="221"/>
      <c r="V28" s="221"/>
      <c r="W28" s="221"/>
      <c r="X28" s="221"/>
      <c r="Y28" s="221" t="s">
        <v>9</v>
      </c>
      <c r="Z28" s="221" t="s">
        <v>640</v>
      </c>
      <c r="AA28" s="221"/>
      <c r="AB28" s="221"/>
      <c r="AC28" s="221"/>
      <c r="AD28" s="221"/>
    </row>
    <row r="29" spans="1:30" s="19" customFormat="1" ht="19.5" customHeight="1">
      <c r="A29" s="221" t="s">
        <v>11157</v>
      </c>
      <c r="B29" s="221" t="s">
        <v>11177</v>
      </c>
      <c r="C29" s="221" t="s">
        <v>11412</v>
      </c>
      <c r="D29" s="221" t="s">
        <v>11413</v>
      </c>
      <c r="E29" s="221" t="s">
        <v>11414</v>
      </c>
      <c r="F29" s="221" t="s">
        <v>11415</v>
      </c>
      <c r="G29" s="221" t="s">
        <v>11416</v>
      </c>
      <c r="H29" s="221" t="s">
        <v>11417</v>
      </c>
      <c r="I29" s="221" t="s">
        <v>11418</v>
      </c>
      <c r="J29" s="254" t="s">
        <v>11419</v>
      </c>
      <c r="K29" s="223" t="s">
        <v>11420</v>
      </c>
      <c r="L29" s="221" t="s">
        <v>11421</v>
      </c>
      <c r="M29" s="221"/>
      <c r="N29" s="221"/>
      <c r="O29" s="221"/>
      <c r="P29" s="221"/>
      <c r="Q29" s="221"/>
      <c r="R29" s="221"/>
      <c r="S29" s="221" t="s">
        <v>473</v>
      </c>
      <c r="T29" s="221"/>
      <c r="U29" s="221"/>
      <c r="V29" s="221"/>
      <c r="W29" s="221"/>
      <c r="X29" s="221"/>
      <c r="Y29" s="221" t="s">
        <v>9</v>
      </c>
      <c r="Z29" s="221" t="s">
        <v>640</v>
      </c>
      <c r="AA29" s="221"/>
      <c r="AB29" s="221"/>
      <c r="AC29" s="221"/>
      <c r="AD29" s="221"/>
    </row>
    <row r="30" spans="1:30" s="19" customFormat="1" ht="19.5" customHeight="1">
      <c r="A30" s="221" t="s">
        <v>11168</v>
      </c>
      <c r="B30" s="221" t="s">
        <v>11177</v>
      </c>
      <c r="C30" s="221" t="s">
        <v>11422</v>
      </c>
      <c r="D30" s="221" t="s">
        <v>11423</v>
      </c>
      <c r="E30" s="221" t="s">
        <v>11424</v>
      </c>
      <c r="F30" s="221" t="s">
        <v>11425</v>
      </c>
      <c r="G30" s="221" t="s">
        <v>11426</v>
      </c>
      <c r="H30" s="221" t="s">
        <v>11427</v>
      </c>
      <c r="I30" s="221" t="s">
        <v>11428</v>
      </c>
      <c r="J30" s="254" t="s">
        <v>11429</v>
      </c>
      <c r="K30" s="223" t="s">
        <v>11430</v>
      </c>
      <c r="L30" s="221" t="s">
        <v>11431</v>
      </c>
      <c r="M30" s="221"/>
      <c r="N30" s="221"/>
      <c r="O30" s="221"/>
      <c r="P30" s="221"/>
      <c r="Q30" s="221"/>
      <c r="R30" s="221"/>
      <c r="S30" s="221" t="s">
        <v>473</v>
      </c>
      <c r="T30" s="221"/>
      <c r="U30" s="221"/>
      <c r="V30" s="221"/>
      <c r="W30" s="221"/>
      <c r="X30" s="221"/>
      <c r="Y30" s="221" t="s">
        <v>9</v>
      </c>
      <c r="Z30" s="221" t="s">
        <v>640</v>
      </c>
      <c r="AA30" s="221"/>
      <c r="AB30" s="221"/>
      <c r="AC30" s="221"/>
      <c r="AD30" s="221"/>
    </row>
    <row r="31" spans="1:30" s="19" customFormat="1" ht="19.5" customHeight="1">
      <c r="A31" s="221" t="s">
        <v>11157</v>
      </c>
      <c r="B31" s="221" t="s">
        <v>11177</v>
      </c>
      <c r="C31" s="221" t="s">
        <v>11432</v>
      </c>
      <c r="D31" s="221" t="s">
        <v>11433</v>
      </c>
      <c r="E31" s="221" t="s">
        <v>11434</v>
      </c>
      <c r="F31" s="221" t="s">
        <v>11435</v>
      </c>
      <c r="G31" s="221" t="s">
        <v>11436</v>
      </c>
      <c r="H31" s="221" t="s">
        <v>11437</v>
      </c>
      <c r="I31" s="221" t="s">
        <v>11438</v>
      </c>
      <c r="J31" s="221" t="s">
        <v>11439</v>
      </c>
      <c r="K31" s="223" t="s">
        <v>11440</v>
      </c>
      <c r="L31" s="221"/>
      <c r="M31" s="221"/>
      <c r="N31" s="221"/>
      <c r="O31" s="221"/>
      <c r="P31" s="221"/>
      <c r="Q31" s="221"/>
      <c r="R31" s="221"/>
      <c r="S31" s="221" t="s">
        <v>473</v>
      </c>
      <c r="T31" s="221"/>
      <c r="U31" s="221"/>
      <c r="V31" s="221"/>
      <c r="W31" s="221"/>
      <c r="X31" s="221"/>
      <c r="Y31" s="221" t="s">
        <v>9</v>
      </c>
      <c r="Z31" s="221" t="s">
        <v>640</v>
      </c>
      <c r="AA31" s="221"/>
      <c r="AB31" s="221"/>
      <c r="AC31" s="221"/>
      <c r="AD31" s="221"/>
    </row>
    <row r="32" spans="1:30" s="19" customFormat="1" ht="19.5" customHeight="1">
      <c r="A32" s="221" t="s">
        <v>11168</v>
      </c>
      <c r="B32" s="221" t="s">
        <v>11177</v>
      </c>
      <c r="C32" s="221" t="s">
        <v>11441</v>
      </c>
      <c r="D32" s="221" t="s">
        <v>11442</v>
      </c>
      <c r="E32" s="221" t="s">
        <v>11443</v>
      </c>
      <c r="F32" s="221" t="s">
        <v>11444</v>
      </c>
      <c r="G32" s="221" t="s">
        <v>11445</v>
      </c>
      <c r="H32" s="221" t="s">
        <v>11446</v>
      </c>
      <c r="I32" s="221" t="s">
        <v>11447</v>
      </c>
      <c r="J32" s="254" t="s">
        <v>11448</v>
      </c>
      <c r="K32" s="223" t="s">
        <v>11449</v>
      </c>
      <c r="L32" s="221"/>
      <c r="M32" s="221"/>
      <c r="N32" s="221"/>
      <c r="O32" s="221"/>
      <c r="P32" s="221"/>
      <c r="Q32" s="221"/>
      <c r="R32" s="221"/>
      <c r="S32" s="221" t="s">
        <v>473</v>
      </c>
      <c r="T32" s="221"/>
      <c r="U32" s="221"/>
      <c r="V32" s="221"/>
      <c r="W32" s="221"/>
      <c r="X32" s="221"/>
      <c r="Y32" s="221" t="s">
        <v>9</v>
      </c>
      <c r="Z32" s="221" t="s">
        <v>640</v>
      </c>
      <c r="AA32" s="221"/>
      <c r="AB32" s="221"/>
      <c r="AC32" s="221"/>
      <c r="AD32" s="221"/>
    </row>
    <row r="33" spans="1:30" s="19" customFormat="1" ht="19.5" customHeight="1">
      <c r="A33" s="221" t="s">
        <v>11157</v>
      </c>
      <c r="B33" s="221" t="s">
        <v>11177</v>
      </c>
      <c r="C33" s="221" t="s">
        <v>11450</v>
      </c>
      <c r="D33" s="221" t="s">
        <v>11451</v>
      </c>
      <c r="E33" s="221" t="s">
        <v>11452</v>
      </c>
      <c r="F33" s="221" t="s">
        <v>11453</v>
      </c>
      <c r="G33" s="221" t="s">
        <v>11454</v>
      </c>
      <c r="H33" s="221" t="s">
        <v>11455</v>
      </c>
      <c r="I33" s="221" t="s">
        <v>11456</v>
      </c>
      <c r="J33" s="221" t="s">
        <v>11457</v>
      </c>
      <c r="K33" s="223" t="s">
        <v>11458</v>
      </c>
      <c r="L33" s="221"/>
      <c r="M33" s="221"/>
      <c r="N33" s="221"/>
      <c r="O33" s="221"/>
      <c r="P33" s="221"/>
      <c r="Q33" s="221"/>
      <c r="R33" s="221"/>
      <c r="S33" s="221" t="s">
        <v>473</v>
      </c>
      <c r="T33" s="221"/>
      <c r="U33" s="221"/>
      <c r="V33" s="221"/>
      <c r="W33" s="221"/>
      <c r="X33" s="221"/>
      <c r="Y33" s="221"/>
      <c r="Z33" s="221"/>
      <c r="AA33" s="221"/>
      <c r="AB33" s="221"/>
      <c r="AC33" s="221" t="s">
        <v>9</v>
      </c>
      <c r="AD33" s="221" t="s">
        <v>11401</v>
      </c>
    </row>
    <row r="34" spans="1:30" s="19" customFormat="1" ht="19.5" customHeight="1">
      <c r="A34" s="221" t="s">
        <v>11168</v>
      </c>
      <c r="B34" s="221" t="s">
        <v>11177</v>
      </c>
      <c r="C34" s="221" t="s">
        <v>11459</v>
      </c>
      <c r="D34" s="221" t="s">
        <v>11460</v>
      </c>
      <c r="E34" s="221" t="s">
        <v>11461</v>
      </c>
      <c r="F34" s="221" t="s">
        <v>11462</v>
      </c>
      <c r="G34" s="221" t="s">
        <v>11463</v>
      </c>
      <c r="H34" s="221" t="s">
        <v>11464</v>
      </c>
      <c r="I34" s="221" t="s">
        <v>11465</v>
      </c>
      <c r="J34" s="221" t="s">
        <v>11466</v>
      </c>
      <c r="K34" s="223" t="s">
        <v>11467</v>
      </c>
      <c r="L34" s="221"/>
      <c r="M34" s="221"/>
      <c r="N34" s="221"/>
      <c r="O34" s="221"/>
      <c r="P34" s="221"/>
      <c r="Q34" s="221"/>
      <c r="R34" s="221"/>
      <c r="S34" s="221" t="s">
        <v>473</v>
      </c>
      <c r="T34" s="221"/>
      <c r="U34" s="221"/>
      <c r="V34" s="221"/>
      <c r="W34" s="221"/>
      <c r="X34" s="221"/>
      <c r="Y34" s="221" t="s">
        <v>9</v>
      </c>
      <c r="Z34" s="221" t="s">
        <v>640</v>
      </c>
      <c r="AA34" s="221"/>
      <c r="AB34" s="221"/>
      <c r="AC34" s="221" t="s">
        <v>9</v>
      </c>
      <c r="AD34" s="221" t="s">
        <v>11468</v>
      </c>
    </row>
    <row r="35" spans="1:30" s="19" customFormat="1" ht="19.5" customHeight="1">
      <c r="A35" s="221" t="s">
        <v>11157</v>
      </c>
      <c r="B35" s="221" t="s">
        <v>11177</v>
      </c>
      <c r="C35" s="221" t="s">
        <v>11469</v>
      </c>
      <c r="D35" s="221" t="s">
        <v>11470</v>
      </c>
      <c r="E35" s="221" t="s">
        <v>11471</v>
      </c>
      <c r="F35" s="221" t="s">
        <v>11472</v>
      </c>
      <c r="G35" s="221" t="s">
        <v>11473</v>
      </c>
      <c r="H35" s="221" t="s">
        <v>11474</v>
      </c>
      <c r="I35" s="221" t="s">
        <v>11475</v>
      </c>
      <c r="J35" s="254" t="s">
        <v>11476</v>
      </c>
      <c r="K35" s="223" t="s">
        <v>11477</v>
      </c>
      <c r="L35" s="221"/>
      <c r="M35" s="221" t="s">
        <v>11478</v>
      </c>
      <c r="N35" s="221"/>
      <c r="O35" s="221"/>
      <c r="P35" s="221"/>
      <c r="Q35" s="221"/>
      <c r="R35" s="221"/>
      <c r="S35" s="221" t="s">
        <v>473</v>
      </c>
      <c r="T35" s="221"/>
      <c r="U35" s="221"/>
      <c r="V35" s="221"/>
      <c r="W35" s="221"/>
      <c r="X35" s="221"/>
      <c r="Y35" s="221" t="s">
        <v>3</v>
      </c>
      <c r="Z35" s="221" t="s">
        <v>11479</v>
      </c>
      <c r="AA35" s="221"/>
      <c r="AB35" s="221"/>
      <c r="AC35" s="221"/>
      <c r="AD35" s="221" t="s">
        <v>11480</v>
      </c>
    </row>
    <row r="36" spans="1:30" s="19" customFormat="1" ht="19.5" customHeight="1">
      <c r="A36" s="221" t="s">
        <v>11168</v>
      </c>
      <c r="B36" s="221" t="s">
        <v>11177</v>
      </c>
      <c r="C36" s="221" t="s">
        <v>11481</v>
      </c>
      <c r="D36" s="221" t="s">
        <v>11482</v>
      </c>
      <c r="E36" s="221" t="s">
        <v>11483</v>
      </c>
      <c r="F36" s="221" t="s">
        <v>11484</v>
      </c>
      <c r="G36" s="221" t="s">
        <v>11485</v>
      </c>
      <c r="H36" s="221" t="s">
        <v>11486</v>
      </c>
      <c r="I36" s="221" t="s">
        <v>11487</v>
      </c>
      <c r="J36" s="254" t="s">
        <v>11488</v>
      </c>
      <c r="K36" s="223" t="s">
        <v>11489</v>
      </c>
      <c r="L36" s="221" t="s">
        <v>9216</v>
      </c>
      <c r="M36" s="221" t="s">
        <v>11490</v>
      </c>
      <c r="N36" s="221"/>
      <c r="O36" s="221"/>
      <c r="P36" s="221"/>
      <c r="Q36" s="221"/>
      <c r="R36" s="221" t="s">
        <v>1027</v>
      </c>
      <c r="S36" s="221" t="s">
        <v>473</v>
      </c>
      <c r="T36" s="221"/>
      <c r="U36" s="221"/>
      <c r="V36" s="221"/>
      <c r="W36" s="221"/>
      <c r="X36" s="221"/>
      <c r="Y36" s="221" t="s">
        <v>9</v>
      </c>
      <c r="Z36" s="221" t="s">
        <v>640</v>
      </c>
      <c r="AA36" s="221"/>
      <c r="AB36" s="221"/>
      <c r="AC36" s="221"/>
      <c r="AD36" s="221"/>
    </row>
    <row r="37" spans="1:30" s="19" customFormat="1" ht="19.5" customHeight="1">
      <c r="A37" s="221" t="s">
        <v>11157</v>
      </c>
      <c r="B37" s="221" t="s">
        <v>11177</v>
      </c>
      <c r="C37" s="221" t="s">
        <v>11491</v>
      </c>
      <c r="D37" s="221" t="s">
        <v>11492</v>
      </c>
      <c r="E37" s="221" t="s">
        <v>11493</v>
      </c>
      <c r="F37" s="221" t="s">
        <v>11494</v>
      </c>
      <c r="G37" s="221" t="s">
        <v>11495</v>
      </c>
      <c r="H37" s="221" t="s">
        <v>11496</v>
      </c>
      <c r="I37" s="221" t="s">
        <v>11497</v>
      </c>
      <c r="J37" s="254" t="s">
        <v>11498</v>
      </c>
      <c r="K37" s="223" t="s">
        <v>11499</v>
      </c>
      <c r="L37" s="221"/>
      <c r="M37" s="221"/>
      <c r="N37" s="221"/>
      <c r="O37" s="221"/>
      <c r="P37" s="221"/>
      <c r="Q37" s="221"/>
      <c r="R37" s="221" t="s">
        <v>1027</v>
      </c>
      <c r="S37" s="221" t="s">
        <v>473</v>
      </c>
      <c r="T37" s="221"/>
      <c r="U37" s="221"/>
      <c r="V37" s="221"/>
      <c r="W37" s="221"/>
      <c r="X37" s="221"/>
      <c r="Y37" s="221" t="s">
        <v>9</v>
      </c>
      <c r="Z37" s="221" t="s">
        <v>640</v>
      </c>
      <c r="AA37" s="221"/>
      <c r="AB37" s="221"/>
      <c r="AC37" s="221" t="s">
        <v>9</v>
      </c>
      <c r="AD37" s="221" t="s">
        <v>11264</v>
      </c>
    </row>
    <row r="38" spans="1:30" s="19" customFormat="1" ht="19.5" customHeight="1">
      <c r="A38" s="221" t="s">
        <v>11168</v>
      </c>
      <c r="B38" s="221" t="s">
        <v>11177</v>
      </c>
      <c r="C38" s="221" t="s">
        <v>11500</v>
      </c>
      <c r="D38" s="221" t="s">
        <v>11501</v>
      </c>
      <c r="E38" s="221" t="s">
        <v>11502</v>
      </c>
      <c r="F38" s="221" t="s">
        <v>11503</v>
      </c>
      <c r="G38" s="221" t="s">
        <v>11504</v>
      </c>
      <c r="H38" s="221" t="s">
        <v>11505</v>
      </c>
      <c r="I38" s="221" t="s">
        <v>11506</v>
      </c>
      <c r="J38" s="254" t="s">
        <v>11507</v>
      </c>
      <c r="K38" s="223" t="s">
        <v>11508</v>
      </c>
      <c r="L38" s="221"/>
      <c r="M38" s="221"/>
      <c r="N38" s="221"/>
      <c r="O38" s="221"/>
      <c r="P38" s="221"/>
      <c r="Q38" s="221"/>
      <c r="R38" s="221"/>
      <c r="S38" s="221" t="s">
        <v>473</v>
      </c>
      <c r="T38" s="221"/>
      <c r="U38" s="221"/>
      <c r="V38" s="221"/>
      <c r="W38" s="221"/>
      <c r="X38" s="221"/>
      <c r="Y38" s="221"/>
      <c r="Z38" s="221"/>
      <c r="AA38" s="221"/>
      <c r="AB38" s="221"/>
      <c r="AC38" s="221"/>
      <c r="AD38" s="221"/>
    </row>
    <row r="39" spans="1:30" s="19" customFormat="1" ht="19.5" customHeight="1">
      <c r="A39" s="221" t="s">
        <v>11157</v>
      </c>
      <c r="B39" s="221" t="s">
        <v>11177</v>
      </c>
      <c r="C39" s="221" t="s">
        <v>11509</v>
      </c>
      <c r="D39" s="221" t="s">
        <v>11510</v>
      </c>
      <c r="E39" s="221" t="s">
        <v>11511</v>
      </c>
      <c r="F39" s="221" t="s">
        <v>11512</v>
      </c>
      <c r="G39" s="221" t="s">
        <v>11513</v>
      </c>
      <c r="H39" s="221" t="s">
        <v>11514</v>
      </c>
      <c r="I39" s="221" t="s">
        <v>11515</v>
      </c>
      <c r="J39" s="254" t="s">
        <v>11516</v>
      </c>
      <c r="K39" s="223" t="s">
        <v>11517</v>
      </c>
      <c r="L39" s="221"/>
      <c r="M39" s="221"/>
      <c r="N39" s="221"/>
      <c r="O39" s="221"/>
      <c r="P39" s="221"/>
      <c r="Q39" s="221"/>
      <c r="R39" s="221"/>
      <c r="S39" s="221" t="s">
        <v>473</v>
      </c>
      <c r="T39" s="221"/>
      <c r="U39" s="221"/>
      <c r="V39" s="221"/>
      <c r="W39" s="221"/>
      <c r="X39" s="221"/>
      <c r="Y39" s="221"/>
      <c r="Z39" s="221"/>
      <c r="AA39" s="221"/>
      <c r="AB39" s="221"/>
      <c r="AC39" s="221" t="s">
        <v>11518</v>
      </c>
      <c r="AD39" s="221" t="s">
        <v>11519</v>
      </c>
    </row>
    <row r="40" spans="1:30" s="19" customFormat="1" ht="19.5" customHeight="1">
      <c r="A40" s="221" t="s">
        <v>11168</v>
      </c>
      <c r="B40" s="221" t="s">
        <v>11177</v>
      </c>
      <c r="C40" s="221" t="s">
        <v>11520</v>
      </c>
      <c r="D40" s="221" t="s">
        <v>11521</v>
      </c>
      <c r="E40" s="221" t="s">
        <v>11522</v>
      </c>
      <c r="F40" s="221" t="s">
        <v>11523</v>
      </c>
      <c r="G40" s="221" t="s">
        <v>11524</v>
      </c>
      <c r="H40" s="221" t="s">
        <v>11525</v>
      </c>
      <c r="I40" s="221" t="s">
        <v>11526</v>
      </c>
      <c r="J40" s="221" t="s">
        <v>11527</v>
      </c>
      <c r="K40" s="223" t="s">
        <v>11410</v>
      </c>
      <c r="L40" s="221"/>
      <c r="M40" s="221"/>
      <c r="N40" s="221"/>
      <c r="O40" s="221"/>
      <c r="P40" s="221"/>
      <c r="Q40" s="221"/>
      <c r="R40" s="221"/>
      <c r="S40" s="221" t="s">
        <v>473</v>
      </c>
      <c r="T40" s="221"/>
      <c r="U40" s="221"/>
      <c r="V40" s="221"/>
      <c r="W40" s="221"/>
      <c r="X40" s="221"/>
      <c r="Y40" s="221" t="s">
        <v>9</v>
      </c>
      <c r="Z40" s="221" t="s">
        <v>640</v>
      </c>
      <c r="AA40" s="221"/>
      <c r="AB40" s="221"/>
      <c r="AC40" s="221"/>
      <c r="AD40" s="221"/>
    </row>
    <row r="41" spans="1:30" s="116" customFormat="1" ht="19.5" customHeight="1">
      <c r="A41" s="221" t="s">
        <v>11157</v>
      </c>
      <c r="B41" s="226" t="s">
        <v>11177</v>
      </c>
      <c r="C41" s="226" t="s">
        <v>11528</v>
      </c>
      <c r="D41" s="226" t="s">
        <v>11529</v>
      </c>
      <c r="E41" s="226" t="s">
        <v>11530</v>
      </c>
      <c r="F41" s="226" t="s">
        <v>11531</v>
      </c>
      <c r="G41" s="226" t="s">
        <v>11532</v>
      </c>
      <c r="H41" s="226" t="s">
        <v>11533</v>
      </c>
      <c r="I41" s="226" t="s">
        <v>11534</v>
      </c>
      <c r="J41" s="226"/>
      <c r="K41" s="228" t="s">
        <v>11535</v>
      </c>
      <c r="L41" s="226"/>
      <c r="M41" s="226"/>
      <c r="N41" s="226"/>
      <c r="O41" s="226"/>
      <c r="P41" s="226"/>
      <c r="Q41" s="226"/>
      <c r="R41" s="226"/>
      <c r="S41" s="226" t="s">
        <v>473</v>
      </c>
      <c r="T41" s="226"/>
      <c r="U41" s="226"/>
      <c r="V41" s="226"/>
      <c r="W41" s="226" t="s">
        <v>3</v>
      </c>
      <c r="X41" s="226" t="s">
        <v>640</v>
      </c>
      <c r="Y41" s="226" t="s">
        <v>3</v>
      </c>
      <c r="Z41" s="226" t="s">
        <v>640</v>
      </c>
      <c r="AA41" s="226"/>
      <c r="AB41" s="226"/>
      <c r="AC41" s="226"/>
      <c r="AD41" s="226"/>
    </row>
    <row r="42" spans="1:30" s="19" customFormat="1" ht="19.5" customHeight="1">
      <c r="A42" s="221" t="s">
        <v>11168</v>
      </c>
      <c r="B42" s="221" t="s">
        <v>11308</v>
      </c>
      <c r="C42" s="221" t="s">
        <v>11536</v>
      </c>
      <c r="D42" s="221" t="s">
        <v>11537</v>
      </c>
      <c r="E42" s="221" t="s">
        <v>11538</v>
      </c>
      <c r="F42" s="221" t="s">
        <v>11539</v>
      </c>
      <c r="G42" s="221" t="s">
        <v>11540</v>
      </c>
      <c r="H42" s="221" t="s">
        <v>11541</v>
      </c>
      <c r="I42" s="221" t="s">
        <v>11542</v>
      </c>
      <c r="J42" s="254" t="s">
        <v>11543</v>
      </c>
      <c r="K42" s="223" t="s">
        <v>11544</v>
      </c>
      <c r="L42" s="221" t="s">
        <v>11545</v>
      </c>
      <c r="M42" s="221"/>
      <c r="N42" s="221"/>
      <c r="O42" s="221"/>
      <c r="P42" s="221"/>
      <c r="Q42" s="221"/>
      <c r="R42" s="221"/>
      <c r="S42" s="221" t="s">
        <v>473</v>
      </c>
      <c r="T42" s="221"/>
      <c r="U42" s="221"/>
      <c r="V42" s="221"/>
      <c r="W42" s="221"/>
      <c r="X42" s="221"/>
      <c r="Y42" s="221" t="s">
        <v>9</v>
      </c>
      <c r="Z42" s="221" t="s">
        <v>640</v>
      </c>
      <c r="AA42" s="221"/>
      <c r="AB42" s="221"/>
      <c r="AC42" s="221"/>
      <c r="AD42" s="221"/>
    </row>
    <row r="43" spans="1:30" s="19" customFormat="1" ht="19.5" customHeight="1">
      <c r="A43" s="221" t="s">
        <v>11157</v>
      </c>
      <c r="B43" s="221" t="s">
        <v>11308</v>
      </c>
      <c r="C43" s="221" t="s">
        <v>11546</v>
      </c>
      <c r="D43" s="221" t="s">
        <v>11547</v>
      </c>
      <c r="E43" s="221" t="s">
        <v>11548</v>
      </c>
      <c r="F43" s="221" t="s">
        <v>11549</v>
      </c>
      <c r="G43" s="221" t="s">
        <v>11550</v>
      </c>
      <c r="H43" s="221" t="s">
        <v>11551</v>
      </c>
      <c r="I43" s="221" t="s">
        <v>11552</v>
      </c>
      <c r="J43" s="221" t="s">
        <v>11553</v>
      </c>
      <c r="K43" s="223" t="s">
        <v>11554</v>
      </c>
      <c r="L43" s="221"/>
      <c r="M43" s="221"/>
      <c r="N43" s="221"/>
      <c r="O43" s="221"/>
      <c r="P43" s="221"/>
      <c r="Q43" s="221"/>
      <c r="R43" s="221"/>
      <c r="S43" s="221" t="s">
        <v>473</v>
      </c>
      <c r="T43" s="221"/>
      <c r="U43" s="221"/>
      <c r="V43" s="221"/>
      <c r="W43" s="221"/>
      <c r="X43" s="221"/>
      <c r="Y43" s="221" t="s">
        <v>9</v>
      </c>
      <c r="Z43" s="221" t="s">
        <v>640</v>
      </c>
      <c r="AA43" s="221"/>
      <c r="AB43" s="221"/>
      <c r="AC43" s="221"/>
      <c r="AD43" s="221"/>
    </row>
    <row r="44" spans="1:30" s="19" customFormat="1" ht="19.5" customHeight="1">
      <c r="A44" s="221" t="s">
        <v>11168</v>
      </c>
      <c r="B44" s="221" t="s">
        <v>11308</v>
      </c>
      <c r="C44" s="221" t="s">
        <v>11555</v>
      </c>
      <c r="D44" s="221" t="s">
        <v>11556</v>
      </c>
      <c r="E44" s="221" t="s">
        <v>11557</v>
      </c>
      <c r="F44" s="221" t="s">
        <v>11558</v>
      </c>
      <c r="G44" s="221" t="s">
        <v>11559</v>
      </c>
      <c r="H44" s="221" t="s">
        <v>11560</v>
      </c>
      <c r="I44" s="221" t="s">
        <v>11561</v>
      </c>
      <c r="J44" s="254"/>
      <c r="K44" s="223" t="s">
        <v>11562</v>
      </c>
      <c r="L44" s="221"/>
      <c r="M44" s="221"/>
      <c r="N44" s="221"/>
      <c r="O44" s="221"/>
      <c r="P44" s="221"/>
      <c r="Q44" s="221"/>
      <c r="R44" s="221"/>
      <c r="S44" s="221" t="s">
        <v>473</v>
      </c>
      <c r="T44" s="221"/>
      <c r="U44" s="221"/>
      <c r="V44" s="221"/>
      <c r="W44" s="221"/>
      <c r="X44" s="221"/>
      <c r="Y44" s="221" t="s">
        <v>9</v>
      </c>
      <c r="Z44" s="221" t="s">
        <v>640</v>
      </c>
      <c r="AA44" s="221"/>
      <c r="AB44" s="221"/>
      <c r="AC44" s="221"/>
      <c r="AD44" s="221"/>
    </row>
    <row r="45" spans="1:30" s="19" customFormat="1" ht="19.5" customHeight="1">
      <c r="A45" s="221" t="s">
        <v>11157</v>
      </c>
      <c r="B45" s="221" t="s">
        <v>11308</v>
      </c>
      <c r="C45" s="221" t="s">
        <v>11563</v>
      </c>
      <c r="D45" s="221" t="s">
        <v>11564</v>
      </c>
      <c r="E45" s="221" t="s">
        <v>11565</v>
      </c>
      <c r="F45" s="221" t="s">
        <v>11566</v>
      </c>
      <c r="G45" s="221" t="s">
        <v>11567</v>
      </c>
      <c r="H45" s="221" t="s">
        <v>11568</v>
      </c>
      <c r="I45" s="221" t="s">
        <v>11569</v>
      </c>
      <c r="J45" s="254" t="s">
        <v>11570</v>
      </c>
      <c r="K45" s="223" t="s">
        <v>11571</v>
      </c>
      <c r="L45" s="221"/>
      <c r="M45" s="221"/>
      <c r="N45" s="221"/>
      <c r="O45" s="221"/>
      <c r="P45" s="221"/>
      <c r="Q45" s="221"/>
      <c r="R45" s="221" t="s">
        <v>1027</v>
      </c>
      <c r="S45" s="221" t="s">
        <v>473</v>
      </c>
      <c r="T45" s="221"/>
      <c r="U45" s="221"/>
      <c r="V45" s="221"/>
      <c r="W45" s="221"/>
      <c r="X45" s="221"/>
      <c r="Y45" s="221" t="s">
        <v>3</v>
      </c>
      <c r="Z45" s="221" t="s">
        <v>640</v>
      </c>
      <c r="AA45" s="221"/>
      <c r="AB45" s="221"/>
      <c r="AC45" s="221"/>
      <c r="AD45" s="221"/>
    </row>
    <row r="46" spans="1:30" s="19" customFormat="1" ht="19.5" customHeight="1">
      <c r="A46" s="221" t="s">
        <v>11168</v>
      </c>
      <c r="B46" s="221" t="s">
        <v>11308</v>
      </c>
      <c r="C46" s="221" t="s">
        <v>11572</v>
      </c>
      <c r="D46" s="221" t="s">
        <v>11573</v>
      </c>
      <c r="E46" s="221" t="s">
        <v>11574</v>
      </c>
      <c r="F46" s="221" t="s">
        <v>11575</v>
      </c>
      <c r="G46" s="221" t="s">
        <v>11576</v>
      </c>
      <c r="H46" s="221" t="s">
        <v>11577</v>
      </c>
      <c r="I46" s="221" t="s">
        <v>11578</v>
      </c>
      <c r="J46" s="254" t="s">
        <v>11579</v>
      </c>
      <c r="K46" s="223" t="s">
        <v>11580</v>
      </c>
      <c r="L46" s="221"/>
      <c r="M46" s="221"/>
      <c r="N46" s="221"/>
      <c r="O46" s="221"/>
      <c r="P46" s="221"/>
      <c r="Q46" s="221"/>
      <c r="R46" s="221"/>
      <c r="S46" s="221" t="s">
        <v>473</v>
      </c>
      <c r="T46" s="221"/>
      <c r="U46" s="221"/>
      <c r="V46" s="221"/>
      <c r="W46" s="221"/>
      <c r="X46" s="221"/>
      <c r="Y46" s="221" t="s">
        <v>3</v>
      </c>
      <c r="Z46" s="221" t="s">
        <v>640</v>
      </c>
      <c r="AA46" s="221"/>
      <c r="AB46" s="221"/>
      <c r="AC46" s="221"/>
      <c r="AD46" s="221"/>
    </row>
    <row r="47" spans="1:30" s="19" customFormat="1" ht="19.5" customHeight="1">
      <c r="A47" s="221" t="s">
        <v>11157</v>
      </c>
      <c r="B47" s="221" t="s">
        <v>11581</v>
      </c>
      <c r="C47" s="221" t="s">
        <v>11582</v>
      </c>
      <c r="D47" s="221" t="s">
        <v>11583</v>
      </c>
      <c r="E47" s="221" t="s">
        <v>11584</v>
      </c>
      <c r="F47" s="221" t="s">
        <v>11585</v>
      </c>
      <c r="G47" s="221" t="s">
        <v>11586</v>
      </c>
      <c r="H47" s="221" t="s">
        <v>11587</v>
      </c>
      <c r="I47" s="221" t="s">
        <v>11588</v>
      </c>
      <c r="J47" s="254" t="s">
        <v>11589</v>
      </c>
      <c r="K47" s="347" t="s">
        <v>11590</v>
      </c>
      <c r="L47" s="344" t="s">
        <v>11591</v>
      </c>
      <c r="M47" s="344" t="s">
        <v>11478</v>
      </c>
      <c r="N47" s="344"/>
      <c r="O47" s="344"/>
      <c r="P47" s="226"/>
      <c r="Q47" s="226"/>
      <c r="R47" s="344" t="s">
        <v>1027</v>
      </c>
      <c r="S47" s="344" t="s">
        <v>473</v>
      </c>
      <c r="T47" s="344"/>
      <c r="U47" s="344"/>
      <c r="V47" s="344"/>
      <c r="W47" s="344"/>
      <c r="X47" s="344"/>
      <c r="Y47" s="344" t="s">
        <v>3</v>
      </c>
      <c r="Z47" s="344" t="s">
        <v>640</v>
      </c>
      <c r="AA47" s="344"/>
      <c r="AB47" s="344"/>
      <c r="AC47" s="344" t="s">
        <v>95</v>
      </c>
      <c r="AD47" s="344" t="s">
        <v>11401</v>
      </c>
    </row>
    <row r="48" spans="1:30" s="19" customFormat="1" ht="19.5" customHeight="1">
      <c r="A48" s="221" t="s">
        <v>11265</v>
      </c>
      <c r="B48" s="221" t="s">
        <v>11308</v>
      </c>
      <c r="C48" s="221" t="s">
        <v>11592</v>
      </c>
      <c r="D48" s="221" t="s">
        <v>11593</v>
      </c>
      <c r="E48" s="221" t="s">
        <v>11594</v>
      </c>
      <c r="F48" s="221" t="s">
        <v>11595</v>
      </c>
      <c r="G48" s="221" t="s">
        <v>11596</v>
      </c>
      <c r="H48" s="221" t="s">
        <v>11597</v>
      </c>
      <c r="I48" s="221" t="s">
        <v>11598</v>
      </c>
      <c r="J48" s="254" t="s">
        <v>11599</v>
      </c>
      <c r="K48" s="347" t="s">
        <v>11590</v>
      </c>
      <c r="L48" s="344"/>
      <c r="M48" s="344"/>
      <c r="N48" s="344"/>
      <c r="O48" s="344"/>
      <c r="P48" s="344"/>
      <c r="Q48" s="344"/>
      <c r="R48" s="344"/>
      <c r="S48" s="344" t="s">
        <v>1432</v>
      </c>
      <c r="T48" s="344"/>
      <c r="U48" s="344"/>
      <c r="V48" s="344"/>
      <c r="W48" s="344"/>
      <c r="X48" s="344"/>
      <c r="Y48" s="344" t="s">
        <v>95</v>
      </c>
      <c r="Z48" s="344" t="s">
        <v>640</v>
      </c>
      <c r="AA48" s="344"/>
      <c r="AB48" s="344"/>
      <c r="AC48" s="344"/>
      <c r="AD48" s="344"/>
    </row>
    <row r="49" spans="1:30" s="19" customFormat="1" ht="19.5" customHeight="1">
      <c r="A49" s="221" t="s">
        <v>11168</v>
      </c>
      <c r="B49" s="221" t="s">
        <v>11328</v>
      </c>
      <c r="C49" s="221" t="s">
        <v>11600</v>
      </c>
      <c r="D49" s="221" t="s">
        <v>11601</v>
      </c>
      <c r="E49" s="221" t="s">
        <v>11602</v>
      </c>
      <c r="F49" s="221" t="s">
        <v>11603</v>
      </c>
      <c r="G49" s="221" t="s">
        <v>11604</v>
      </c>
      <c r="H49" s="221" t="s">
        <v>11605</v>
      </c>
      <c r="I49" s="221" t="s">
        <v>11606</v>
      </c>
      <c r="J49" s="221" t="s">
        <v>11607</v>
      </c>
      <c r="K49" s="223" t="s">
        <v>11608</v>
      </c>
      <c r="L49" s="221"/>
      <c r="M49" s="221"/>
      <c r="N49" s="221"/>
      <c r="O49" s="221"/>
      <c r="P49" s="221"/>
      <c r="Q49" s="221"/>
      <c r="R49" s="221"/>
      <c r="S49" s="221" t="s">
        <v>473</v>
      </c>
      <c r="T49" s="221"/>
      <c r="U49" s="221"/>
      <c r="V49" s="221"/>
      <c r="W49" s="221"/>
      <c r="X49" s="221"/>
      <c r="Y49" s="221" t="s">
        <v>9</v>
      </c>
      <c r="Z49" s="221" t="s">
        <v>640</v>
      </c>
      <c r="AA49" s="221"/>
      <c r="AB49" s="221"/>
      <c r="AC49" s="221"/>
      <c r="AD49" s="221"/>
    </row>
    <row r="50" spans="1:30" s="19" customFormat="1" ht="19.5" customHeight="1">
      <c r="A50" s="221" t="s">
        <v>11157</v>
      </c>
      <c r="B50" s="221" t="s">
        <v>11328</v>
      </c>
      <c r="C50" s="221" t="s">
        <v>11609</v>
      </c>
      <c r="D50" s="221" t="s">
        <v>11610</v>
      </c>
      <c r="E50" s="221" t="s">
        <v>11611</v>
      </c>
      <c r="F50" s="221" t="s">
        <v>11612</v>
      </c>
      <c r="G50" s="221" t="s">
        <v>11613</v>
      </c>
      <c r="H50" s="221" t="s">
        <v>11614</v>
      </c>
      <c r="I50" s="221" t="s">
        <v>11615</v>
      </c>
      <c r="J50" s="254"/>
      <c r="K50" s="223" t="s">
        <v>11616</v>
      </c>
      <c r="L50" s="221"/>
      <c r="M50" s="221"/>
      <c r="N50" s="221"/>
      <c r="O50" s="221"/>
      <c r="P50" s="221"/>
      <c r="Q50" s="221"/>
      <c r="R50" s="221"/>
      <c r="S50" s="221" t="s">
        <v>473</v>
      </c>
      <c r="T50" s="221"/>
      <c r="U50" s="221"/>
      <c r="V50" s="221"/>
      <c r="W50" s="221"/>
      <c r="X50" s="221"/>
      <c r="Y50" s="221" t="s">
        <v>9</v>
      </c>
      <c r="Z50" s="221" t="s">
        <v>640</v>
      </c>
      <c r="AA50" s="221"/>
      <c r="AB50" s="221"/>
      <c r="AC50" s="221"/>
      <c r="AD50" s="221"/>
    </row>
    <row r="51" spans="1:30" s="19" customFormat="1" ht="19.5" customHeight="1">
      <c r="A51" s="221" t="s">
        <v>11168</v>
      </c>
      <c r="B51" s="221" t="s">
        <v>11328</v>
      </c>
      <c r="C51" s="221" t="s">
        <v>11617</v>
      </c>
      <c r="D51" s="221" t="s">
        <v>11618</v>
      </c>
      <c r="E51" s="221" t="s">
        <v>11619</v>
      </c>
      <c r="F51" s="221" t="s">
        <v>11620</v>
      </c>
      <c r="G51" s="221" t="s">
        <v>11621</v>
      </c>
      <c r="H51" s="221" t="s">
        <v>11622</v>
      </c>
      <c r="I51" s="221" t="s">
        <v>11623</v>
      </c>
      <c r="J51" s="254" t="s">
        <v>11624</v>
      </c>
      <c r="K51" s="223" t="s">
        <v>11625</v>
      </c>
      <c r="L51" s="221"/>
      <c r="M51" s="221"/>
      <c r="N51" s="221"/>
      <c r="O51" s="221"/>
      <c r="P51" s="221"/>
      <c r="Q51" s="221"/>
      <c r="R51" s="221"/>
      <c r="S51" s="221" t="s">
        <v>473</v>
      </c>
      <c r="T51" s="221"/>
      <c r="U51" s="221"/>
      <c r="V51" s="221"/>
      <c r="W51" s="221"/>
      <c r="X51" s="221"/>
      <c r="Y51" s="221"/>
      <c r="Z51" s="221"/>
      <c r="AA51" s="221"/>
      <c r="AB51" s="221"/>
      <c r="AC51" s="221"/>
      <c r="AD51" s="221"/>
    </row>
    <row r="52" spans="1:30" s="21" customFormat="1" ht="20.25" customHeight="1">
      <c r="K52" s="39"/>
    </row>
    <row r="53" spans="1:30" s="21" customFormat="1" ht="20.25" customHeight="1">
      <c r="K53" s="39"/>
    </row>
    <row r="54" spans="1:30" s="21" customFormat="1" ht="20.25" customHeight="1">
      <c r="K54" s="39"/>
    </row>
    <row r="55" spans="1:30" s="21" customFormat="1" ht="20.25" customHeight="1">
      <c r="K55" s="39"/>
    </row>
    <row r="56" spans="1:30" s="21" customFormat="1" ht="20.25" customHeight="1">
      <c r="K56" s="39"/>
    </row>
    <row r="57" spans="1:30" s="21" customFormat="1" ht="20.25" customHeight="1">
      <c r="K57" s="39"/>
    </row>
    <row r="58" spans="1:30" s="21" customFormat="1" ht="20.25" customHeight="1">
      <c r="K58" s="39"/>
    </row>
    <row r="59" spans="1:30" s="21" customFormat="1" ht="20.25" customHeight="1">
      <c r="K59" s="39"/>
    </row>
    <row r="60" spans="1:30" s="21" customFormat="1" ht="20.25" customHeight="1">
      <c r="K60" s="39"/>
    </row>
    <row r="61" spans="1:30" s="21" customFormat="1" ht="20.25" customHeight="1">
      <c r="K61" s="39"/>
    </row>
    <row r="62" spans="1:30" s="21" customFormat="1" ht="20.25" customHeight="1">
      <c r="K62" s="39"/>
    </row>
    <row r="63" spans="1:30" s="21" customFormat="1" ht="20.25" customHeight="1">
      <c r="K63" s="39"/>
    </row>
    <row r="64" spans="1:30" s="21" customFormat="1" ht="20.25" customHeight="1">
      <c r="K64" s="39"/>
    </row>
    <row r="65" spans="11:11" s="21" customFormat="1" ht="20.25" customHeight="1">
      <c r="K65" s="39"/>
    </row>
    <row r="66" spans="11:11" s="21" customFormat="1" ht="20.25" customHeight="1">
      <c r="K66" s="39"/>
    </row>
    <row r="67" spans="11:11" s="21" customFormat="1" ht="20.25" customHeight="1">
      <c r="K67" s="39"/>
    </row>
    <row r="68" spans="11:11" s="21" customFormat="1" ht="20.25" customHeight="1">
      <c r="K68" s="39"/>
    </row>
    <row r="69" spans="11:11" s="21" customFormat="1" ht="20.25" customHeight="1">
      <c r="K69" s="39"/>
    </row>
    <row r="70" spans="11:11" s="21" customFormat="1" ht="20.25" customHeight="1">
      <c r="K70" s="39"/>
    </row>
    <row r="71" spans="11:11" s="21" customFormat="1" ht="20.25" customHeight="1">
      <c r="K71" s="39"/>
    </row>
    <row r="72" spans="11:11" s="21" customFormat="1" ht="20.25" customHeight="1">
      <c r="K72" s="39"/>
    </row>
    <row r="73" spans="11:11" s="21" customFormat="1" ht="20.25" customHeight="1">
      <c r="K73" s="39"/>
    </row>
    <row r="74" spans="11:11" s="21" customFormat="1" ht="20.25" customHeight="1">
      <c r="K74" s="39"/>
    </row>
    <row r="75" spans="11:11" s="21" customFormat="1" ht="20.25" customHeight="1">
      <c r="K75" s="39"/>
    </row>
    <row r="76" spans="11:11" s="21" customFormat="1" ht="20.25" customHeight="1">
      <c r="K76" s="39"/>
    </row>
    <row r="77" spans="11:11" s="21" customFormat="1" ht="20.25" customHeight="1">
      <c r="K77" s="39"/>
    </row>
    <row r="78" spans="11:11" s="21" customFormat="1" ht="20.25" customHeight="1">
      <c r="K78" s="39"/>
    </row>
    <row r="79" spans="11:11" s="21" customFormat="1" ht="20.25" customHeight="1">
      <c r="K79" s="39"/>
    </row>
    <row r="80" spans="11:11" s="21" customFormat="1" ht="20.25" customHeight="1">
      <c r="K80" s="39"/>
    </row>
    <row r="81" spans="11:11" s="21" customFormat="1" ht="20.25" customHeight="1">
      <c r="K81" s="39"/>
    </row>
    <row r="82" spans="11:11" s="21" customFormat="1" ht="20.25" customHeight="1">
      <c r="K82" s="39"/>
    </row>
    <row r="83" spans="11:11" s="21" customFormat="1" ht="20.25" customHeight="1">
      <c r="K83" s="39"/>
    </row>
    <row r="84" spans="11:11" s="21" customFormat="1" ht="20.25" customHeight="1">
      <c r="K84" s="39"/>
    </row>
    <row r="85" spans="11:11" s="21" customFormat="1" ht="20.25" customHeight="1">
      <c r="K85" s="39"/>
    </row>
    <row r="86" spans="11:11" s="21" customFormat="1" ht="20.25" customHeight="1">
      <c r="K86" s="39"/>
    </row>
    <row r="87" spans="11:11" s="21" customFormat="1" ht="20.25" customHeight="1">
      <c r="K87" s="39"/>
    </row>
    <row r="88" spans="11:11" s="21" customFormat="1" ht="20.25" customHeight="1">
      <c r="K88" s="39"/>
    </row>
    <row r="89" spans="11:11" s="21" customFormat="1" ht="20.25" customHeight="1">
      <c r="K89" s="39"/>
    </row>
    <row r="90" spans="11:11" s="21" customFormat="1" ht="20.25" customHeight="1">
      <c r="K90" s="39"/>
    </row>
    <row r="91" spans="11:11" s="21" customFormat="1" ht="20.25" customHeight="1">
      <c r="K91" s="39"/>
    </row>
    <row r="92" spans="11:11" s="21" customFormat="1" ht="20.25" customHeight="1">
      <c r="K92" s="39"/>
    </row>
    <row r="93" spans="11:11" s="21" customFormat="1" ht="20.25" customHeight="1">
      <c r="K93" s="39"/>
    </row>
    <row r="94" spans="11:11" s="21" customFormat="1" ht="20.25" customHeight="1">
      <c r="K94" s="39"/>
    </row>
    <row r="95" spans="11:11" s="21" customFormat="1" ht="20.25" customHeight="1">
      <c r="K95" s="39"/>
    </row>
    <row r="96" spans="11:11" s="21" customFormat="1" ht="20.25" customHeight="1">
      <c r="K96" s="39"/>
    </row>
    <row r="97" spans="11:11" s="21" customFormat="1" ht="20.25" customHeight="1">
      <c r="K97" s="39"/>
    </row>
    <row r="98" spans="11:11" s="21" customFormat="1" ht="20.25" customHeight="1">
      <c r="K98" s="39"/>
    </row>
    <row r="99" spans="11:11" s="21" customFormat="1" ht="20.25" customHeight="1">
      <c r="K99" s="39"/>
    </row>
    <row r="100" spans="11:11" s="21" customFormat="1" ht="20.25" customHeight="1">
      <c r="K100" s="39"/>
    </row>
    <row r="101" spans="11:11" s="21" customFormat="1" ht="20.25" customHeight="1">
      <c r="K101" s="39"/>
    </row>
    <row r="102" spans="11:11" s="21" customFormat="1" ht="20.25" customHeight="1">
      <c r="K102" s="39"/>
    </row>
    <row r="103" spans="11:11" s="21" customFormat="1" ht="20.25" customHeight="1">
      <c r="K103" s="39"/>
    </row>
    <row r="104" spans="11:11" s="21" customFormat="1" ht="20.25" customHeight="1">
      <c r="K104" s="39"/>
    </row>
    <row r="105" spans="11:11" s="21" customFormat="1" ht="20.25" customHeight="1">
      <c r="K105" s="39"/>
    </row>
    <row r="106" spans="11:11" s="21" customFormat="1" ht="20.25" customHeight="1">
      <c r="K106" s="39"/>
    </row>
    <row r="107" spans="11:11" s="21" customFormat="1" ht="20.25" customHeight="1">
      <c r="K107" s="39"/>
    </row>
    <row r="108" spans="11:11" s="21" customFormat="1" ht="20.25" customHeight="1">
      <c r="K108" s="39"/>
    </row>
    <row r="109" spans="11:11" s="21" customFormat="1" ht="20.25" customHeight="1">
      <c r="K109" s="39"/>
    </row>
    <row r="110" spans="11:11" s="21" customFormat="1" ht="20.25" customHeight="1">
      <c r="K110" s="39"/>
    </row>
    <row r="111" spans="11:11" s="21" customFormat="1" ht="20.25" customHeight="1">
      <c r="K111" s="39"/>
    </row>
    <row r="112" spans="11:11" s="21" customFormat="1" ht="20.25" customHeight="1">
      <c r="K112" s="39"/>
    </row>
    <row r="113" spans="11:11" s="21" customFormat="1" ht="20.25" customHeight="1">
      <c r="K113" s="39"/>
    </row>
    <row r="114" spans="11:11" s="21" customFormat="1" ht="20.25" customHeight="1">
      <c r="K114" s="39"/>
    </row>
    <row r="115" spans="11:11" s="21" customFormat="1" ht="20.25" customHeight="1">
      <c r="K115" s="39"/>
    </row>
    <row r="116" spans="11:11" s="21" customFormat="1" ht="20.25" customHeight="1">
      <c r="K116" s="39"/>
    </row>
    <row r="117" spans="11:11" s="21" customFormat="1" ht="20.25" customHeight="1">
      <c r="K117" s="39"/>
    </row>
    <row r="118" spans="11:11" s="21" customFormat="1" ht="20.25" customHeight="1">
      <c r="K118" s="39"/>
    </row>
    <row r="119" spans="11:11" s="21" customFormat="1" ht="20.25" customHeight="1">
      <c r="K119" s="39"/>
    </row>
    <row r="120" spans="11:11" s="21" customFormat="1" ht="20.25" customHeight="1">
      <c r="K120" s="39"/>
    </row>
    <row r="121" spans="11:11" s="21" customFormat="1" ht="20.25" customHeight="1">
      <c r="K121" s="39"/>
    </row>
    <row r="122" spans="11:11" s="21" customFormat="1" ht="20.25" customHeight="1">
      <c r="K122" s="39"/>
    </row>
    <row r="123" spans="11:11" s="21" customFormat="1" ht="20.25" customHeight="1">
      <c r="K123" s="39"/>
    </row>
    <row r="124" spans="11:11" s="21" customFormat="1" ht="20.25" customHeight="1">
      <c r="K124" s="39"/>
    </row>
    <row r="125" spans="11:11" s="21" customFormat="1" ht="20.25" customHeight="1">
      <c r="K125" s="39"/>
    </row>
    <row r="126" spans="11:11" s="21" customFormat="1" ht="20.25" customHeight="1">
      <c r="K126" s="39"/>
    </row>
    <row r="127" spans="11:11" s="21" customFormat="1" ht="20.25" customHeight="1">
      <c r="K127" s="39"/>
    </row>
    <row r="128" spans="11:11" s="21" customFormat="1" ht="20.25" customHeight="1">
      <c r="K128" s="39"/>
    </row>
    <row r="129" spans="11:11" s="21" customFormat="1" ht="20.25" customHeight="1">
      <c r="K129" s="39"/>
    </row>
    <row r="130" spans="11:11" s="21" customFormat="1" ht="20.25" customHeight="1">
      <c r="K130" s="39"/>
    </row>
    <row r="131" spans="11:11" s="21" customFormat="1" ht="20.25" customHeight="1">
      <c r="K131" s="39"/>
    </row>
    <row r="132" spans="11:11" s="21" customFormat="1" ht="20.25" customHeight="1">
      <c r="K132" s="39"/>
    </row>
    <row r="133" spans="11:11" s="21" customFormat="1" ht="20.25" customHeight="1">
      <c r="K133" s="39"/>
    </row>
    <row r="134" spans="11:11" s="21" customFormat="1" ht="20.25" customHeight="1">
      <c r="K134" s="39"/>
    </row>
    <row r="135" spans="11:11" s="21" customFormat="1" ht="20.25" customHeight="1">
      <c r="K135" s="39"/>
    </row>
    <row r="136" spans="11:11" s="21" customFormat="1" ht="20.25" customHeight="1">
      <c r="K136" s="39"/>
    </row>
    <row r="137" spans="11:11" s="21" customFormat="1" ht="20.25" customHeight="1">
      <c r="K137" s="39"/>
    </row>
    <row r="138" spans="11:11" s="21" customFormat="1" ht="20.25" customHeight="1">
      <c r="K138" s="39"/>
    </row>
    <row r="139" spans="11:11" s="21" customFormat="1" ht="20.25" customHeight="1">
      <c r="K139" s="39"/>
    </row>
    <row r="140" spans="11:11" s="21" customFormat="1" ht="20.25" customHeight="1">
      <c r="K140" s="39"/>
    </row>
    <row r="141" spans="11:11" s="21" customFormat="1" ht="20.25" customHeight="1">
      <c r="K141" s="39"/>
    </row>
    <row r="142" spans="11:11" s="21" customFormat="1" ht="20.25" customHeight="1">
      <c r="K142" s="39"/>
    </row>
    <row r="143" spans="11:11" s="21" customFormat="1" ht="20.25" customHeight="1">
      <c r="K143" s="39"/>
    </row>
    <row r="144" spans="11:11" s="21" customFormat="1" ht="20.25" customHeight="1">
      <c r="K144" s="39"/>
    </row>
    <row r="145" spans="11:11" s="21" customFormat="1" ht="20.25" customHeight="1">
      <c r="K145" s="39"/>
    </row>
    <row r="146" spans="11:11" s="21" customFormat="1" ht="20.25" customHeight="1">
      <c r="K146" s="39"/>
    </row>
    <row r="147" spans="11:11" s="21" customFormat="1" ht="20.25" customHeight="1">
      <c r="K147" s="39"/>
    </row>
    <row r="148" spans="11:11" s="21" customFormat="1" ht="20.25" customHeight="1">
      <c r="K148" s="39"/>
    </row>
    <row r="149" spans="11:11" s="21" customFormat="1" ht="20.25" customHeight="1">
      <c r="K149" s="39"/>
    </row>
    <row r="150" spans="11:11" s="21" customFormat="1" ht="20.25" customHeight="1">
      <c r="K150" s="39"/>
    </row>
    <row r="151" spans="11:11" s="21" customFormat="1" ht="20.25" customHeight="1">
      <c r="K151" s="39"/>
    </row>
    <row r="152" spans="11:11" s="21" customFormat="1" ht="20.25" customHeight="1">
      <c r="K152" s="39"/>
    </row>
    <row r="153" spans="11:11" s="21" customFormat="1" ht="20.25" customHeight="1">
      <c r="K153" s="39"/>
    </row>
    <row r="154" spans="11:11" s="21" customFormat="1" ht="20.25" customHeight="1">
      <c r="K154" s="39"/>
    </row>
    <row r="155" spans="11:11" s="21" customFormat="1" ht="20.25" customHeight="1">
      <c r="K155" s="39"/>
    </row>
    <row r="156" spans="11:11" s="21" customFormat="1" ht="20.25" customHeight="1">
      <c r="K156" s="39"/>
    </row>
    <row r="157" spans="11:11" s="21" customFormat="1" ht="20.25" customHeight="1">
      <c r="K157" s="39"/>
    </row>
    <row r="158" spans="11:11" s="21" customFormat="1" ht="20.25" customHeight="1">
      <c r="K158" s="39"/>
    </row>
    <row r="159" spans="11:11" s="21" customFormat="1" ht="20.25" customHeight="1">
      <c r="K159" s="39"/>
    </row>
    <row r="160" spans="11:11" s="21" customFormat="1" ht="20.25" customHeight="1">
      <c r="K160" s="39"/>
    </row>
    <row r="161" spans="11:11" s="21" customFormat="1" ht="20.25" customHeight="1">
      <c r="K161" s="39"/>
    </row>
    <row r="162" spans="11:11" s="21" customFormat="1" ht="20.25" customHeight="1">
      <c r="K162" s="39"/>
    </row>
    <row r="163" spans="11:11" s="21" customFormat="1" ht="20.25" customHeight="1">
      <c r="K163" s="39"/>
    </row>
    <row r="164" spans="11:11" s="21" customFormat="1" ht="20.25" customHeight="1">
      <c r="K164" s="39"/>
    </row>
    <row r="165" spans="11:11" s="21" customFormat="1" ht="20.25" customHeight="1">
      <c r="K165" s="39"/>
    </row>
    <row r="166" spans="11:11" s="21" customFormat="1" ht="20.25" customHeight="1">
      <c r="K166" s="39"/>
    </row>
    <row r="167" spans="11:11" s="21" customFormat="1" ht="20.25" customHeight="1">
      <c r="K167" s="39"/>
    </row>
    <row r="168" spans="11:11" s="21" customFormat="1" ht="20.25" customHeight="1">
      <c r="K168" s="39"/>
    </row>
    <row r="169" spans="11:11" s="21" customFormat="1" ht="20.25" customHeight="1">
      <c r="K169" s="39"/>
    </row>
    <row r="170" spans="11:11" s="21" customFormat="1" ht="20.25" customHeight="1">
      <c r="K170" s="39"/>
    </row>
    <row r="171" spans="11:11" s="21" customFormat="1" ht="20.25" customHeight="1">
      <c r="K171" s="39"/>
    </row>
    <row r="172" spans="11:11" s="21" customFormat="1" ht="20.25" customHeight="1">
      <c r="K172" s="39"/>
    </row>
    <row r="173" spans="11:11" s="21" customFormat="1" ht="20.25" customHeight="1">
      <c r="K173" s="39"/>
    </row>
    <row r="174" spans="11:11" s="21" customFormat="1" ht="20.25" customHeight="1">
      <c r="K174" s="39"/>
    </row>
    <row r="175" spans="11:11" s="21" customFormat="1" ht="20.25" customHeight="1">
      <c r="K175" s="39"/>
    </row>
    <row r="176" spans="11:11" s="21" customFormat="1" ht="20.25" customHeight="1">
      <c r="K176" s="39"/>
    </row>
    <row r="177" spans="11:11" s="21" customFormat="1" ht="20.25" customHeight="1">
      <c r="K177" s="39"/>
    </row>
    <row r="178" spans="11:11" s="21" customFormat="1" ht="20.25" customHeight="1">
      <c r="K178" s="39"/>
    </row>
    <row r="179" spans="11:11" s="21" customFormat="1" ht="20.25" customHeight="1">
      <c r="K179" s="39"/>
    </row>
    <row r="180" spans="11:11" s="21" customFormat="1" ht="20.25" customHeight="1">
      <c r="K180" s="39"/>
    </row>
    <row r="181" spans="11:11" s="21" customFormat="1" ht="20.25" customHeight="1">
      <c r="K181" s="39"/>
    </row>
    <row r="182" spans="11:11" s="21" customFormat="1" ht="20.25" customHeight="1">
      <c r="K182" s="39"/>
    </row>
    <row r="183" spans="11:11" s="21" customFormat="1" ht="20.25" customHeight="1">
      <c r="K183" s="39"/>
    </row>
    <row r="184" spans="11:11" s="21" customFormat="1" ht="20.25" customHeight="1">
      <c r="K184" s="39"/>
    </row>
    <row r="185" spans="11:11" s="21" customFormat="1" ht="20.25" customHeight="1">
      <c r="K185" s="39"/>
    </row>
    <row r="186" spans="11:11" s="21" customFormat="1" ht="20.25" customHeight="1">
      <c r="K186" s="39"/>
    </row>
    <row r="187" spans="11:11" s="21" customFormat="1" ht="20.25" customHeight="1">
      <c r="K187" s="39"/>
    </row>
    <row r="188" spans="11:11" s="21" customFormat="1" ht="20.25" customHeight="1">
      <c r="K188" s="39"/>
    </row>
    <row r="189" spans="11:11" s="21" customFormat="1" ht="20.25" customHeight="1">
      <c r="K189" s="39"/>
    </row>
    <row r="190" spans="11:11" s="21" customFormat="1" ht="20.25" customHeight="1">
      <c r="K190" s="39"/>
    </row>
    <row r="191" spans="11:11" s="21" customFormat="1" ht="20.25" customHeight="1">
      <c r="K191" s="39"/>
    </row>
    <row r="192" spans="11:11" s="21" customFormat="1" ht="20.25" customHeight="1">
      <c r="K192" s="39"/>
    </row>
    <row r="193" spans="11:11" s="21" customFormat="1" ht="20.25" customHeight="1">
      <c r="K193" s="39"/>
    </row>
    <row r="194" spans="11:11" s="21" customFormat="1" ht="20.25" customHeight="1">
      <c r="K194" s="39"/>
    </row>
    <row r="195" spans="11:11" s="21" customFormat="1" ht="20.25" customHeight="1">
      <c r="K195" s="39"/>
    </row>
    <row r="196" spans="11:11" s="21" customFormat="1" ht="20.25" customHeight="1">
      <c r="K196" s="39"/>
    </row>
    <row r="197" spans="11:11" s="21" customFormat="1" ht="20.25" customHeight="1">
      <c r="K197" s="39"/>
    </row>
    <row r="198" spans="11:11" s="21" customFormat="1" ht="20.25" customHeight="1">
      <c r="K198" s="39"/>
    </row>
    <row r="199" spans="11:11" s="21" customFormat="1" ht="20.25" customHeight="1">
      <c r="K199" s="39"/>
    </row>
    <row r="200" spans="11:11" s="21" customFormat="1" ht="20.25" customHeight="1">
      <c r="K200" s="39"/>
    </row>
    <row r="201" spans="11:11" s="21" customFormat="1" ht="20.25" customHeight="1">
      <c r="K201" s="39"/>
    </row>
    <row r="202" spans="11:11" s="21" customFormat="1" ht="20.25" customHeight="1">
      <c r="K202" s="39"/>
    </row>
    <row r="203" spans="11:11" s="21" customFormat="1" ht="20.25" customHeight="1">
      <c r="K203" s="39"/>
    </row>
    <row r="204" spans="11:11" s="21" customFormat="1" ht="20.25" customHeight="1">
      <c r="K204" s="39"/>
    </row>
    <row r="205" spans="11:11" s="21" customFormat="1" ht="20.25" customHeight="1">
      <c r="K205" s="39"/>
    </row>
    <row r="206" spans="11:11" s="21" customFormat="1" ht="20.25" customHeight="1">
      <c r="K206" s="39"/>
    </row>
    <row r="207" spans="11:11" s="21" customFormat="1" ht="20.25" customHeight="1">
      <c r="K207" s="39"/>
    </row>
    <row r="208" spans="11:11" s="21" customFormat="1" ht="20.25" customHeight="1">
      <c r="K208" s="39"/>
    </row>
    <row r="209" spans="11:11" s="21" customFormat="1" ht="20.25" customHeight="1">
      <c r="K209" s="39"/>
    </row>
    <row r="210" spans="11:11" s="21" customFormat="1" ht="20.25" customHeight="1">
      <c r="K210" s="39"/>
    </row>
    <row r="211" spans="11:11" s="21" customFormat="1" ht="20.25" customHeight="1">
      <c r="K211" s="39"/>
    </row>
    <row r="212" spans="11:11" s="21" customFormat="1" ht="20.25" customHeight="1">
      <c r="K212" s="39"/>
    </row>
    <row r="213" spans="11:11" s="21" customFormat="1" ht="20.25" customHeight="1">
      <c r="K213" s="39"/>
    </row>
    <row r="214" spans="11:11" s="21" customFormat="1" ht="20.25" customHeight="1">
      <c r="K214" s="39"/>
    </row>
    <row r="215" spans="11:11" s="21" customFormat="1" ht="20.25" customHeight="1">
      <c r="K215" s="39"/>
    </row>
    <row r="216" spans="11:11" s="21" customFormat="1" ht="20.25" customHeight="1">
      <c r="K216" s="39"/>
    </row>
    <row r="217" spans="11:11" s="21" customFormat="1" ht="20.25" customHeight="1">
      <c r="K217" s="39"/>
    </row>
    <row r="218" spans="11:11" s="21" customFormat="1" ht="20.25" customHeight="1">
      <c r="K218" s="39"/>
    </row>
    <row r="219" spans="11:11" s="21" customFormat="1" ht="20.25" customHeight="1">
      <c r="K219" s="39"/>
    </row>
    <row r="220" spans="11:11" s="21" customFormat="1" ht="20.25" customHeight="1">
      <c r="K220" s="39"/>
    </row>
    <row r="221" spans="11:11" s="21" customFormat="1" ht="20.25" customHeight="1">
      <c r="K221" s="39"/>
    </row>
    <row r="222" spans="11:11" s="21" customFormat="1" ht="20.25" customHeight="1">
      <c r="K222" s="39"/>
    </row>
    <row r="223" spans="11:11" s="21" customFormat="1" ht="20.25" customHeight="1">
      <c r="K223" s="39"/>
    </row>
    <row r="224" spans="11:11" s="21" customFormat="1" ht="20.25" customHeight="1">
      <c r="K224" s="39"/>
    </row>
    <row r="225" spans="11:11" s="21" customFormat="1" ht="20.25" customHeight="1">
      <c r="K225" s="39"/>
    </row>
    <row r="226" spans="11:11" s="21" customFormat="1" ht="20.25" customHeight="1">
      <c r="K226" s="39"/>
    </row>
    <row r="227" spans="11:11" s="21" customFormat="1" ht="20.25" customHeight="1">
      <c r="K227" s="39"/>
    </row>
    <row r="228" spans="11:11" s="21" customFormat="1" ht="20.25" customHeight="1">
      <c r="K228" s="39"/>
    </row>
    <row r="229" spans="11:11" s="21" customFormat="1" ht="20.25" customHeight="1">
      <c r="K229" s="39"/>
    </row>
    <row r="230" spans="11:11" s="21" customFormat="1" ht="20.25" customHeight="1">
      <c r="K230" s="39"/>
    </row>
    <row r="231" spans="11:11" s="21" customFormat="1" ht="20.25" customHeight="1">
      <c r="K231" s="39"/>
    </row>
    <row r="232" spans="11:11" s="21" customFormat="1" ht="20.25" customHeight="1">
      <c r="K232" s="39"/>
    </row>
    <row r="233" spans="11:11" s="21" customFormat="1" ht="20.25" customHeight="1">
      <c r="K233" s="39"/>
    </row>
    <row r="234" spans="11:11" s="21" customFormat="1" ht="20.25" customHeight="1">
      <c r="K234" s="39"/>
    </row>
    <row r="235" spans="11:11" s="21" customFormat="1" ht="20.25" customHeight="1">
      <c r="K235" s="39"/>
    </row>
    <row r="236" spans="11:11" s="21" customFormat="1" ht="20.25" customHeight="1">
      <c r="K236" s="39"/>
    </row>
    <row r="237" spans="11:11" s="21" customFormat="1" ht="20.25" customHeight="1">
      <c r="K237" s="39"/>
    </row>
    <row r="238" spans="11:11" s="21" customFormat="1" ht="20.25" customHeight="1">
      <c r="K238" s="39"/>
    </row>
    <row r="239" spans="11:11" s="21" customFormat="1" ht="20.25" customHeight="1">
      <c r="K239" s="39"/>
    </row>
    <row r="240" spans="11:11" s="21" customFormat="1" ht="20.25" customHeight="1">
      <c r="K240" s="39"/>
    </row>
    <row r="241" spans="11:11" s="21" customFormat="1" ht="20.25" customHeight="1">
      <c r="K241" s="39"/>
    </row>
    <row r="242" spans="11:11" s="21" customFormat="1" ht="20.25" customHeight="1">
      <c r="K242" s="39"/>
    </row>
    <row r="243" spans="11:11" s="21" customFormat="1" ht="20.25" customHeight="1">
      <c r="K243" s="39"/>
    </row>
    <row r="244" spans="11:11" s="21" customFormat="1" ht="20.25" customHeight="1">
      <c r="K244" s="39"/>
    </row>
    <row r="245" spans="11:11" s="21" customFormat="1" ht="20.25" customHeight="1">
      <c r="K245" s="39"/>
    </row>
    <row r="246" spans="11:11" s="21" customFormat="1" ht="20.25" customHeight="1">
      <c r="K246" s="39"/>
    </row>
    <row r="247" spans="11:11" s="21" customFormat="1" ht="20.25" customHeight="1">
      <c r="K247" s="39"/>
    </row>
    <row r="248" spans="11:11" s="21" customFormat="1" ht="20.25" customHeight="1">
      <c r="K248" s="39"/>
    </row>
    <row r="249" spans="11:11" s="21" customFormat="1" ht="20.25" customHeight="1">
      <c r="K249" s="39"/>
    </row>
    <row r="250" spans="11:11" s="21" customFormat="1" ht="20.25" customHeight="1">
      <c r="K250" s="39"/>
    </row>
    <row r="251" spans="11:11" s="21" customFormat="1" ht="20.25" customHeight="1">
      <c r="K251" s="39"/>
    </row>
    <row r="252" spans="11:11" s="21" customFormat="1" ht="20.25" customHeight="1">
      <c r="K252" s="39"/>
    </row>
    <row r="253" spans="11:11" s="21" customFormat="1" ht="20.25" customHeight="1">
      <c r="K253" s="39"/>
    </row>
    <row r="254" spans="11:11" s="21" customFormat="1" ht="20.25" customHeight="1">
      <c r="K254" s="39"/>
    </row>
    <row r="255" spans="11:11" s="21" customFormat="1" ht="20.25" customHeight="1">
      <c r="K255" s="39"/>
    </row>
    <row r="256" spans="11:11" s="21" customFormat="1" ht="20.25" customHeight="1">
      <c r="K256" s="39"/>
    </row>
    <row r="257" spans="11:11" s="21" customFormat="1" ht="20.25" customHeight="1">
      <c r="K257" s="39"/>
    </row>
    <row r="258" spans="11:11" s="21" customFormat="1" ht="20.25" customHeight="1">
      <c r="K258" s="39"/>
    </row>
    <row r="259" spans="11:11" s="21" customFormat="1" ht="20.25" customHeight="1">
      <c r="K259" s="39"/>
    </row>
    <row r="260" spans="11:11" s="21" customFormat="1" ht="20.25" customHeight="1">
      <c r="K260" s="39"/>
    </row>
    <row r="261" spans="11:11" s="21" customFormat="1" ht="20.25" customHeight="1">
      <c r="K261" s="39"/>
    </row>
    <row r="262" spans="11:11" s="21" customFormat="1" ht="20.25" customHeight="1">
      <c r="K262" s="39"/>
    </row>
    <row r="263" spans="11:11" s="21" customFormat="1" ht="20.25" customHeight="1">
      <c r="K263" s="39"/>
    </row>
    <row r="264" spans="11:11" s="21" customFormat="1" ht="20.25" customHeight="1">
      <c r="K264" s="39"/>
    </row>
    <row r="265" spans="11:11" s="21" customFormat="1" ht="20.25" customHeight="1">
      <c r="K265" s="39"/>
    </row>
    <row r="266" spans="11:11" s="21" customFormat="1" ht="20.25" customHeight="1">
      <c r="K266" s="39"/>
    </row>
    <row r="267" spans="11:11" s="21" customFormat="1" ht="20.25" customHeight="1">
      <c r="K267" s="39"/>
    </row>
    <row r="268" spans="11:11" s="21" customFormat="1" ht="20.25" customHeight="1">
      <c r="K268" s="39"/>
    </row>
    <row r="269" spans="11:11" s="21" customFormat="1" ht="20.25" customHeight="1">
      <c r="K269" s="39"/>
    </row>
    <row r="270" spans="11:11" s="21" customFormat="1" ht="20.25" customHeight="1">
      <c r="K270" s="39"/>
    </row>
    <row r="271" spans="11:11" s="21" customFormat="1" ht="20.25" customHeight="1">
      <c r="K271" s="39"/>
    </row>
    <row r="272" spans="11:11" s="21" customFormat="1" ht="20.25" customHeight="1">
      <c r="K272" s="39"/>
    </row>
    <row r="273" spans="11:11" s="21" customFormat="1" ht="20.25" customHeight="1">
      <c r="K273" s="39"/>
    </row>
    <row r="274" spans="11:11" s="21" customFormat="1" ht="20.25" customHeight="1">
      <c r="K274" s="39"/>
    </row>
    <row r="275" spans="11:11" s="21" customFormat="1" ht="20.25" customHeight="1">
      <c r="K275" s="39"/>
    </row>
    <row r="276" spans="11:11" s="21" customFormat="1" ht="20.25" customHeight="1">
      <c r="K276" s="39"/>
    </row>
    <row r="277" spans="11:11" s="21" customFormat="1" ht="20.25" customHeight="1">
      <c r="K277" s="39"/>
    </row>
    <row r="278" spans="11:11" s="21" customFormat="1" ht="20.25" customHeight="1">
      <c r="K278" s="39"/>
    </row>
    <row r="279" spans="11:11" s="21" customFormat="1" ht="20.25" customHeight="1">
      <c r="K279" s="39"/>
    </row>
    <row r="280" spans="11:11" s="21" customFormat="1" ht="20.25" customHeight="1">
      <c r="K280" s="39"/>
    </row>
    <row r="281" spans="11:11" s="21" customFormat="1" ht="20.25" customHeight="1">
      <c r="K281" s="39"/>
    </row>
    <row r="282" spans="11:11" s="21" customFormat="1" ht="20.25" customHeight="1">
      <c r="K282" s="39"/>
    </row>
    <row r="283" spans="11:11" s="21" customFormat="1" ht="20.25" customHeight="1">
      <c r="K283" s="39"/>
    </row>
    <row r="284" spans="11:11" s="21" customFormat="1" ht="20.25" customHeight="1">
      <c r="K284" s="39"/>
    </row>
    <row r="285" spans="11:11" s="21" customFormat="1" ht="20.25" customHeight="1">
      <c r="K285" s="39"/>
    </row>
    <row r="286" spans="11:11" s="21" customFormat="1" ht="20.25" customHeight="1">
      <c r="K286" s="39"/>
    </row>
    <row r="287" spans="11:11" s="21" customFormat="1" ht="20.25" customHeight="1">
      <c r="K287" s="39"/>
    </row>
    <row r="288" spans="11:11" s="21" customFormat="1" ht="20.25" customHeight="1">
      <c r="K288" s="39"/>
    </row>
    <row r="289" spans="11:11" s="21" customFormat="1" ht="20.25" customHeight="1">
      <c r="K289" s="39"/>
    </row>
    <row r="290" spans="11:11" s="21" customFormat="1" ht="20.25" customHeight="1">
      <c r="K290" s="39"/>
    </row>
    <row r="291" spans="11:11" s="21" customFormat="1" ht="20.25" customHeight="1">
      <c r="K291" s="39"/>
    </row>
    <row r="292" spans="11:11" s="21" customFormat="1">
      <c r="K292" s="39"/>
    </row>
    <row r="293" spans="11:11" s="21" customFormat="1">
      <c r="K293" s="39"/>
    </row>
    <row r="294" spans="11:11" s="21" customFormat="1">
      <c r="K294" s="39"/>
    </row>
    <row r="295" spans="11:11" s="21" customFormat="1">
      <c r="K295" s="39"/>
    </row>
    <row r="296" spans="11:11" s="21" customFormat="1">
      <c r="K296" s="39"/>
    </row>
    <row r="297" spans="11:11" s="21" customFormat="1">
      <c r="K297" s="39"/>
    </row>
    <row r="298" spans="11:11" s="21" customFormat="1">
      <c r="K298" s="39"/>
    </row>
    <row r="299" spans="11:11" s="21" customFormat="1">
      <c r="K299" s="39"/>
    </row>
    <row r="300" spans="11:11" s="21" customFormat="1">
      <c r="K300" s="39"/>
    </row>
    <row r="301" spans="11:11" s="21" customFormat="1">
      <c r="K301" s="39"/>
    </row>
    <row r="302" spans="11:11" s="21" customFormat="1">
      <c r="K302" s="39"/>
    </row>
    <row r="303" spans="11:11" s="21" customFormat="1">
      <c r="K303" s="39"/>
    </row>
    <row r="304" spans="11:11" s="21" customFormat="1">
      <c r="K304" s="39"/>
    </row>
    <row r="305" spans="11:11" s="21" customFormat="1">
      <c r="K305" s="39"/>
    </row>
    <row r="306" spans="11:11" s="21" customFormat="1">
      <c r="K306" s="39"/>
    </row>
    <row r="307" spans="11:11" s="21" customFormat="1">
      <c r="K307" s="39"/>
    </row>
    <row r="308" spans="11:11" s="21" customFormat="1">
      <c r="K308" s="39"/>
    </row>
    <row r="309" spans="11:11" s="21" customFormat="1">
      <c r="K309" s="39"/>
    </row>
    <row r="310" spans="11:11" s="21" customFormat="1">
      <c r="K310" s="39"/>
    </row>
    <row r="311" spans="11:11" s="21" customFormat="1">
      <c r="K311" s="39"/>
    </row>
    <row r="312" spans="11:11" s="21" customFormat="1">
      <c r="K312" s="39"/>
    </row>
    <row r="313" spans="11:11" s="21" customFormat="1">
      <c r="K313" s="39"/>
    </row>
    <row r="314" spans="11:11" s="21" customFormat="1">
      <c r="K314" s="39"/>
    </row>
    <row r="315" spans="11:11" s="21" customFormat="1">
      <c r="K315" s="39"/>
    </row>
    <row r="316" spans="11:11" s="21" customFormat="1">
      <c r="K316" s="39"/>
    </row>
    <row r="317" spans="11:11" s="21" customFormat="1">
      <c r="K317" s="39"/>
    </row>
    <row r="318" spans="11:11" s="21" customFormat="1">
      <c r="K318" s="39"/>
    </row>
    <row r="319" spans="11:11" s="21" customFormat="1">
      <c r="K319" s="39"/>
    </row>
    <row r="320" spans="11:11" s="21" customFormat="1">
      <c r="K320" s="39"/>
    </row>
    <row r="321" spans="11:11" s="21" customFormat="1">
      <c r="K321" s="39"/>
    </row>
    <row r="322" spans="11:11" s="21" customFormat="1">
      <c r="K322" s="39"/>
    </row>
    <row r="323" spans="11:11" s="21" customFormat="1">
      <c r="K323" s="39"/>
    </row>
    <row r="324" spans="11:11" s="21" customFormat="1">
      <c r="K324" s="39"/>
    </row>
    <row r="325" spans="11:11" s="21" customFormat="1">
      <c r="K325" s="39"/>
    </row>
    <row r="326" spans="11:11" s="21" customFormat="1">
      <c r="K326" s="39"/>
    </row>
    <row r="327" spans="11:11" s="21" customFormat="1">
      <c r="K327" s="39"/>
    </row>
    <row r="328" spans="11:11" s="21" customFormat="1">
      <c r="K328" s="39"/>
    </row>
    <row r="329" spans="11:11" s="21" customFormat="1">
      <c r="K329" s="39"/>
    </row>
    <row r="330" spans="11:11" s="21" customFormat="1">
      <c r="K330" s="39"/>
    </row>
    <row r="331" spans="11:11" s="21" customFormat="1">
      <c r="K331" s="39"/>
    </row>
    <row r="332" spans="11:11" s="21" customFormat="1">
      <c r="K332" s="39"/>
    </row>
    <row r="333" spans="11:11" s="21" customFormat="1">
      <c r="K333" s="39"/>
    </row>
    <row r="334" spans="11:11" s="21" customFormat="1">
      <c r="K334" s="39"/>
    </row>
    <row r="335" spans="11:11" s="21" customFormat="1">
      <c r="K335" s="39"/>
    </row>
    <row r="336" spans="11:11" s="21" customFormat="1">
      <c r="K336" s="39"/>
    </row>
    <row r="337" spans="11:11" s="21" customFormat="1">
      <c r="K337" s="39"/>
    </row>
    <row r="338" spans="11:11" s="21" customFormat="1">
      <c r="K338" s="39"/>
    </row>
    <row r="339" spans="11:11" s="21" customFormat="1">
      <c r="K339" s="39"/>
    </row>
    <row r="340" spans="11:11" s="21" customFormat="1">
      <c r="K340" s="39"/>
    </row>
    <row r="341" spans="11:11" s="21" customFormat="1">
      <c r="K341" s="39"/>
    </row>
    <row r="342" spans="11:11" s="21" customFormat="1">
      <c r="K342" s="39"/>
    </row>
    <row r="343" spans="11:11" s="21" customFormat="1">
      <c r="K343" s="39"/>
    </row>
    <row r="344" spans="11:11" s="21" customFormat="1">
      <c r="K344" s="39"/>
    </row>
    <row r="345" spans="11:11" s="21" customFormat="1">
      <c r="K345" s="39"/>
    </row>
    <row r="346" spans="11:11" s="21" customFormat="1">
      <c r="K346" s="39"/>
    </row>
    <row r="347" spans="11:11" s="21" customFormat="1">
      <c r="K347" s="39"/>
    </row>
    <row r="348" spans="11:11" s="21" customFormat="1">
      <c r="K348" s="39"/>
    </row>
    <row r="349" spans="11:11" s="21" customFormat="1">
      <c r="K349" s="39"/>
    </row>
    <row r="350" spans="11:11" s="21" customFormat="1">
      <c r="K350" s="39"/>
    </row>
    <row r="351" spans="11:11" s="21" customFormat="1">
      <c r="K351" s="39"/>
    </row>
    <row r="352" spans="11:11" s="21" customFormat="1">
      <c r="K352" s="39"/>
    </row>
    <row r="353" spans="11:11" s="21" customFormat="1">
      <c r="K353" s="39"/>
    </row>
    <row r="354" spans="11:11" s="21" customFormat="1">
      <c r="K354" s="39"/>
    </row>
    <row r="355" spans="11:11" s="21" customFormat="1">
      <c r="K355" s="39"/>
    </row>
    <row r="356" spans="11:11" s="21" customFormat="1">
      <c r="K356" s="39"/>
    </row>
    <row r="357" spans="11:11" s="21" customFormat="1">
      <c r="K357" s="39"/>
    </row>
    <row r="358" spans="11:11" s="21" customFormat="1">
      <c r="K358" s="39"/>
    </row>
    <row r="359" spans="11:11" s="21" customFormat="1">
      <c r="K359" s="39"/>
    </row>
    <row r="360" spans="11:11" s="21" customFormat="1">
      <c r="K360" s="39"/>
    </row>
    <row r="361" spans="11:11" s="21" customFormat="1">
      <c r="K361" s="39"/>
    </row>
    <row r="362" spans="11:11" s="21" customFormat="1">
      <c r="K362" s="39"/>
    </row>
    <row r="363" spans="11:11" s="21" customFormat="1">
      <c r="K363" s="39"/>
    </row>
    <row r="364" spans="11:11" s="21" customFormat="1">
      <c r="K364" s="39"/>
    </row>
    <row r="365" spans="11:11" s="21" customFormat="1">
      <c r="K365" s="39"/>
    </row>
    <row r="366" spans="11:11" s="21" customFormat="1">
      <c r="K366" s="39"/>
    </row>
    <row r="367" spans="11:11" s="21" customFormat="1">
      <c r="K367" s="39"/>
    </row>
    <row r="368" spans="11:11" s="21" customFormat="1">
      <c r="K368" s="39"/>
    </row>
    <row r="369" spans="11:11" s="21" customFormat="1">
      <c r="K369" s="39"/>
    </row>
    <row r="370" spans="11:11" s="21" customFormat="1">
      <c r="K370" s="39"/>
    </row>
    <row r="371" spans="11:11" s="21" customFormat="1">
      <c r="K371" s="39"/>
    </row>
    <row r="372" spans="11:11" s="21" customFormat="1">
      <c r="K372" s="39"/>
    </row>
    <row r="373" spans="11:11" s="21" customFormat="1">
      <c r="K373" s="39"/>
    </row>
    <row r="374" spans="11:11" s="21" customFormat="1">
      <c r="K374" s="39"/>
    </row>
    <row r="375" spans="11:11" s="21" customFormat="1">
      <c r="K375" s="39"/>
    </row>
    <row r="376" spans="11:11" s="21" customFormat="1">
      <c r="K376" s="39"/>
    </row>
    <row r="377" spans="11:11" s="21" customFormat="1">
      <c r="K377" s="39"/>
    </row>
    <row r="378" spans="11:11" s="21" customFormat="1">
      <c r="K378" s="39"/>
    </row>
    <row r="379" spans="11:11" s="21" customFormat="1">
      <c r="K379" s="39"/>
    </row>
    <row r="380" spans="11:11" s="21" customFormat="1">
      <c r="K380" s="39"/>
    </row>
    <row r="381" spans="11:11" s="21" customFormat="1">
      <c r="K381" s="39"/>
    </row>
    <row r="382" spans="11:11" s="21" customFormat="1">
      <c r="K382" s="39"/>
    </row>
    <row r="383" spans="11:11" s="21" customFormat="1">
      <c r="K383" s="39"/>
    </row>
    <row r="384" spans="11:11" s="21" customFormat="1">
      <c r="K384" s="39"/>
    </row>
    <row r="385" spans="11:11" s="21" customFormat="1">
      <c r="K385" s="39"/>
    </row>
    <row r="386" spans="11:11" s="21" customFormat="1">
      <c r="K386" s="39"/>
    </row>
    <row r="387" spans="11:11" s="21" customFormat="1">
      <c r="K387" s="39"/>
    </row>
    <row r="388" spans="11:11" s="21" customFormat="1">
      <c r="K388" s="39"/>
    </row>
    <row r="389" spans="11:11" s="21" customFormat="1">
      <c r="K389" s="39"/>
    </row>
    <row r="390" spans="11:11" s="21" customFormat="1">
      <c r="K390" s="39"/>
    </row>
    <row r="391" spans="11:11" s="21" customFormat="1">
      <c r="K391" s="39"/>
    </row>
    <row r="392" spans="11:11" s="21" customFormat="1">
      <c r="K392" s="39"/>
    </row>
    <row r="393" spans="11:11" s="21" customFormat="1">
      <c r="K393" s="39"/>
    </row>
    <row r="394" spans="11:11" s="21" customFormat="1">
      <c r="K394" s="39"/>
    </row>
    <row r="395" spans="11:11" s="21" customFormat="1">
      <c r="K395" s="39"/>
    </row>
    <row r="396" spans="11:11" s="21" customFormat="1">
      <c r="K396" s="39"/>
    </row>
    <row r="397" spans="11:11" s="21" customFormat="1">
      <c r="K397" s="39"/>
    </row>
    <row r="398" spans="11:11" s="21" customFormat="1">
      <c r="K398" s="39"/>
    </row>
    <row r="399" spans="11:11" s="21" customFormat="1">
      <c r="K399" s="39"/>
    </row>
    <row r="400" spans="11:11" s="21" customFormat="1">
      <c r="K400" s="39"/>
    </row>
    <row r="401" spans="11:11" s="21" customFormat="1">
      <c r="K401" s="39"/>
    </row>
    <row r="402" spans="11:11" s="21" customFormat="1">
      <c r="K402" s="39"/>
    </row>
    <row r="403" spans="11:11" s="21" customFormat="1">
      <c r="K403" s="39"/>
    </row>
    <row r="404" spans="11:11" s="21" customFormat="1">
      <c r="K404" s="39"/>
    </row>
    <row r="405" spans="11:11" s="21" customFormat="1">
      <c r="K405" s="39"/>
    </row>
    <row r="406" spans="11:11" s="21" customFormat="1">
      <c r="K406" s="39"/>
    </row>
    <row r="407" spans="11:11" s="21" customFormat="1">
      <c r="K407" s="39"/>
    </row>
    <row r="408" spans="11:11" s="21" customFormat="1">
      <c r="K408" s="39"/>
    </row>
    <row r="409" spans="11:11" s="21" customFormat="1">
      <c r="K409" s="39"/>
    </row>
    <row r="410" spans="11:11" s="21" customFormat="1">
      <c r="K410" s="39"/>
    </row>
    <row r="411" spans="11:11" s="21" customFormat="1">
      <c r="K411" s="39"/>
    </row>
    <row r="412" spans="11:11" s="21" customFormat="1">
      <c r="K412" s="39"/>
    </row>
    <row r="413" spans="11:11" s="21" customFormat="1">
      <c r="K413" s="39"/>
    </row>
    <row r="414" spans="11:11" s="21" customFormat="1">
      <c r="K414" s="39"/>
    </row>
    <row r="415" spans="11:11" s="21" customFormat="1">
      <c r="K415" s="39"/>
    </row>
    <row r="416" spans="11:11" s="21" customFormat="1">
      <c r="K416" s="39"/>
    </row>
    <row r="417" spans="11:11" s="21" customFormat="1">
      <c r="K417" s="39"/>
    </row>
    <row r="418" spans="11:11" s="21" customFormat="1">
      <c r="K418" s="39"/>
    </row>
    <row r="419" spans="11:11" s="21" customFormat="1">
      <c r="K419" s="39"/>
    </row>
    <row r="420" spans="11:11" s="21" customFormat="1">
      <c r="K420" s="39"/>
    </row>
    <row r="421" spans="11:11" s="21" customFormat="1">
      <c r="K421" s="39"/>
    </row>
    <row r="422" spans="11:11" s="21" customFormat="1">
      <c r="K422" s="39"/>
    </row>
    <row r="423" spans="11:11" s="21" customFormat="1">
      <c r="K423" s="39"/>
    </row>
    <row r="424" spans="11:11" s="21" customFormat="1">
      <c r="K424" s="39"/>
    </row>
    <row r="425" spans="11:11" s="21" customFormat="1">
      <c r="K425" s="39"/>
    </row>
    <row r="426" spans="11:11" s="21" customFormat="1">
      <c r="K426" s="39"/>
    </row>
    <row r="427" spans="11:11" s="21" customFormat="1">
      <c r="K427" s="39"/>
    </row>
    <row r="428" spans="11:11" s="21" customFormat="1">
      <c r="K428" s="39"/>
    </row>
    <row r="429" spans="11:11" s="21" customFormat="1">
      <c r="K429" s="39"/>
    </row>
    <row r="430" spans="11:11" s="21" customFormat="1">
      <c r="K430" s="39"/>
    </row>
    <row r="431" spans="11:11" s="21" customFormat="1">
      <c r="K431" s="39"/>
    </row>
    <row r="432" spans="11:11" s="21" customFormat="1">
      <c r="K432" s="39"/>
    </row>
    <row r="433" spans="11:11" s="21" customFormat="1">
      <c r="K433" s="39"/>
    </row>
    <row r="434" spans="11:11" s="21" customFormat="1">
      <c r="K434" s="39"/>
    </row>
    <row r="435" spans="11:11" s="21" customFormat="1">
      <c r="K435" s="39"/>
    </row>
    <row r="436" spans="11:11" s="21" customFormat="1">
      <c r="K436" s="39"/>
    </row>
    <row r="437" spans="11:11" s="21" customFormat="1">
      <c r="K437" s="39"/>
    </row>
    <row r="438" spans="11:11" s="21" customFormat="1">
      <c r="K438" s="39"/>
    </row>
    <row r="439" spans="11:11" s="21" customFormat="1">
      <c r="K439" s="39"/>
    </row>
    <row r="440" spans="11:11" s="21" customFormat="1">
      <c r="K440" s="39"/>
    </row>
    <row r="441" spans="11:11" s="21" customFormat="1">
      <c r="K441" s="39"/>
    </row>
    <row r="442" spans="11:11" s="21" customFormat="1">
      <c r="K442" s="39"/>
    </row>
    <row r="443" spans="11:11" s="21" customFormat="1">
      <c r="K443" s="39"/>
    </row>
    <row r="444" spans="11:11" s="21" customFormat="1">
      <c r="K444" s="39"/>
    </row>
    <row r="445" spans="11:11" s="21" customFormat="1">
      <c r="K445" s="39"/>
    </row>
    <row r="446" spans="11:11" s="21" customFormat="1">
      <c r="K446" s="39"/>
    </row>
    <row r="447" spans="11:11" s="21" customFormat="1">
      <c r="K447" s="39"/>
    </row>
    <row r="448" spans="11:11" s="21" customFormat="1">
      <c r="K448" s="39"/>
    </row>
    <row r="449" spans="11:11" s="21" customFormat="1">
      <c r="K449" s="39"/>
    </row>
    <row r="450" spans="11:11" s="21" customFormat="1">
      <c r="K450" s="39"/>
    </row>
    <row r="451" spans="11:11" s="21" customFormat="1">
      <c r="K451" s="39"/>
    </row>
    <row r="452" spans="11:11" s="21" customFormat="1">
      <c r="K452" s="39"/>
    </row>
    <row r="453" spans="11:11" s="21" customFormat="1">
      <c r="K453" s="39"/>
    </row>
    <row r="454" spans="11:11" s="21" customFormat="1">
      <c r="K454" s="39"/>
    </row>
    <row r="455" spans="11:11" s="21" customFormat="1">
      <c r="K455" s="39"/>
    </row>
    <row r="456" spans="11:11" s="21" customFormat="1">
      <c r="K456" s="39"/>
    </row>
    <row r="457" spans="11:11" s="21" customFormat="1">
      <c r="K457" s="39"/>
    </row>
    <row r="458" spans="11:11" s="21" customFormat="1">
      <c r="K458" s="39"/>
    </row>
    <row r="459" spans="11:11" s="21" customFormat="1">
      <c r="K459" s="39"/>
    </row>
    <row r="460" spans="11:11" s="21" customFormat="1">
      <c r="K460" s="39"/>
    </row>
    <row r="461" spans="11:11" s="21" customFormat="1">
      <c r="K461" s="39"/>
    </row>
    <row r="462" spans="11:11" s="21" customFormat="1">
      <c r="K462" s="39"/>
    </row>
    <row r="463" spans="11:11" s="21" customFormat="1">
      <c r="K463" s="39"/>
    </row>
    <row r="464" spans="11:11" s="21" customFormat="1">
      <c r="K464" s="39"/>
    </row>
    <row r="465" spans="11:11" s="21" customFormat="1">
      <c r="K465" s="39"/>
    </row>
    <row r="466" spans="11:11" s="21" customFormat="1">
      <c r="K466" s="39"/>
    </row>
    <row r="467" spans="11:11" s="21" customFormat="1">
      <c r="K467" s="39"/>
    </row>
    <row r="468" spans="11:11" s="21" customFormat="1">
      <c r="K468" s="39"/>
    </row>
    <row r="469" spans="11:11" s="21" customFormat="1">
      <c r="K469" s="39"/>
    </row>
    <row r="470" spans="11:11" s="21" customFormat="1">
      <c r="K470" s="39"/>
    </row>
    <row r="471" spans="11:11" s="21" customFormat="1">
      <c r="K471" s="39"/>
    </row>
    <row r="472" spans="11:11" s="21" customFormat="1">
      <c r="K472" s="39"/>
    </row>
    <row r="473" spans="11:11" s="21" customFormat="1">
      <c r="K473" s="39"/>
    </row>
    <row r="474" spans="11:11" s="21" customFormat="1">
      <c r="K474" s="39"/>
    </row>
    <row r="475" spans="11:11" s="21" customFormat="1">
      <c r="K475" s="39"/>
    </row>
    <row r="476" spans="11:11" s="21" customFormat="1">
      <c r="K476" s="39"/>
    </row>
    <row r="477" spans="11:11" s="21" customFormat="1">
      <c r="K477" s="39"/>
    </row>
    <row r="478" spans="11:11" s="21" customFormat="1">
      <c r="K478" s="39"/>
    </row>
    <row r="479" spans="11:11" s="21" customFormat="1">
      <c r="K479" s="39"/>
    </row>
    <row r="480" spans="11:11" s="21" customFormat="1">
      <c r="K480" s="39"/>
    </row>
    <row r="481" spans="11:11" s="21" customFormat="1">
      <c r="K481" s="39"/>
    </row>
    <row r="482" spans="11:11" s="21" customFormat="1">
      <c r="K482" s="39"/>
    </row>
    <row r="483" spans="11:11" s="21" customFormat="1">
      <c r="K483" s="39"/>
    </row>
    <row r="484" spans="11:11" s="21" customFormat="1">
      <c r="K484" s="39"/>
    </row>
    <row r="485" spans="11:11" s="21" customFormat="1">
      <c r="K485" s="39"/>
    </row>
    <row r="486" spans="11:11" s="21" customFormat="1">
      <c r="K486" s="39"/>
    </row>
    <row r="487" spans="11:11" s="21" customFormat="1">
      <c r="K487" s="39"/>
    </row>
    <row r="488" spans="11:11" s="21" customFormat="1">
      <c r="K488" s="39"/>
    </row>
    <row r="489" spans="11:11" s="21" customFormat="1">
      <c r="K489" s="39"/>
    </row>
    <row r="490" spans="11:11" s="21" customFormat="1">
      <c r="K490" s="39"/>
    </row>
    <row r="491" spans="11:11" s="21" customFormat="1">
      <c r="K491" s="39"/>
    </row>
    <row r="492" spans="11:11" s="21" customFormat="1">
      <c r="K492" s="39"/>
    </row>
    <row r="493" spans="11:11" s="21" customFormat="1">
      <c r="K493" s="39"/>
    </row>
    <row r="494" spans="11:11" s="21" customFormat="1">
      <c r="K494" s="39"/>
    </row>
    <row r="495" spans="11:11" s="21" customFormat="1">
      <c r="K495" s="39"/>
    </row>
    <row r="496" spans="11:11" s="21" customFormat="1">
      <c r="K496" s="39"/>
    </row>
    <row r="497" spans="11:11" s="21" customFormat="1">
      <c r="K497" s="39"/>
    </row>
    <row r="498" spans="11:11" s="21" customFormat="1">
      <c r="K498" s="39"/>
    </row>
    <row r="499" spans="11:11" s="21" customFormat="1">
      <c r="K499" s="39"/>
    </row>
    <row r="500" spans="11:11" s="21" customFormat="1">
      <c r="K500" s="39"/>
    </row>
    <row r="501" spans="11:11" s="21" customFormat="1">
      <c r="K501" s="39"/>
    </row>
    <row r="502" spans="11:11" s="21" customFormat="1">
      <c r="K502" s="39"/>
    </row>
    <row r="503" spans="11:11" s="21" customFormat="1">
      <c r="K503" s="39"/>
    </row>
    <row r="504" spans="11:11" s="21" customFormat="1">
      <c r="K504" s="39"/>
    </row>
    <row r="505" spans="11:11" s="21" customFormat="1">
      <c r="K505" s="39"/>
    </row>
    <row r="506" spans="11:11" s="21" customFormat="1">
      <c r="K506" s="39"/>
    </row>
    <row r="507" spans="11:11" s="21" customFormat="1">
      <c r="K507" s="39"/>
    </row>
    <row r="508" spans="11:11" s="21" customFormat="1">
      <c r="K508" s="39"/>
    </row>
    <row r="509" spans="11:11" s="21" customFormat="1">
      <c r="K509" s="39"/>
    </row>
    <row r="510" spans="11:11" s="21" customFormat="1">
      <c r="K510" s="39"/>
    </row>
    <row r="511" spans="11:11" s="21" customFormat="1">
      <c r="K511" s="39"/>
    </row>
    <row r="512" spans="11:11" s="21" customFormat="1">
      <c r="K512" s="39"/>
    </row>
    <row r="513" spans="11:11" s="21" customFormat="1">
      <c r="K513" s="39"/>
    </row>
    <row r="514" spans="11:11" s="21" customFormat="1">
      <c r="K514" s="39"/>
    </row>
    <row r="515" spans="11:11" s="21" customFormat="1">
      <c r="K515" s="39"/>
    </row>
    <row r="516" spans="11:11" s="21" customFormat="1">
      <c r="K516" s="39"/>
    </row>
    <row r="517" spans="11:11" s="21" customFormat="1">
      <c r="K517" s="39"/>
    </row>
    <row r="518" spans="11:11" s="21" customFormat="1">
      <c r="K518" s="39"/>
    </row>
    <row r="519" spans="11:11" s="21" customFormat="1">
      <c r="K519" s="39"/>
    </row>
    <row r="520" spans="11:11" s="21" customFormat="1">
      <c r="K520" s="39"/>
    </row>
    <row r="521" spans="11:11" s="21" customFormat="1">
      <c r="K521" s="39"/>
    </row>
    <row r="522" spans="11:11" s="21" customFormat="1">
      <c r="K522" s="39"/>
    </row>
    <row r="523" spans="11:11" s="21" customFormat="1">
      <c r="K523" s="39"/>
    </row>
    <row r="524" spans="11:11" s="21" customFormat="1">
      <c r="K524" s="39"/>
    </row>
    <row r="525" spans="11:11" s="21" customFormat="1">
      <c r="K525" s="39"/>
    </row>
    <row r="526" spans="11:11" s="21" customFormat="1">
      <c r="K526" s="39"/>
    </row>
    <row r="527" spans="11:11" s="21" customFormat="1">
      <c r="K527" s="39"/>
    </row>
    <row r="528" spans="11:11" s="21" customFormat="1">
      <c r="K528" s="39"/>
    </row>
    <row r="529" spans="11:11" s="21" customFormat="1">
      <c r="K529" s="39"/>
    </row>
    <row r="530" spans="11:11" s="21" customFormat="1">
      <c r="K530" s="39"/>
    </row>
    <row r="531" spans="11:11" s="21" customFormat="1">
      <c r="K531" s="39"/>
    </row>
    <row r="532" spans="11:11" s="21" customFormat="1">
      <c r="K532" s="39"/>
    </row>
    <row r="533" spans="11:11" s="21" customFormat="1">
      <c r="K533" s="39"/>
    </row>
    <row r="534" spans="11:11" s="21" customFormat="1">
      <c r="K534" s="39"/>
    </row>
    <row r="535" spans="11:11" s="21" customFormat="1">
      <c r="K535" s="39"/>
    </row>
    <row r="536" spans="11:11" s="21" customFormat="1">
      <c r="K536" s="39"/>
    </row>
    <row r="537" spans="11:11" s="21" customFormat="1">
      <c r="K537" s="39"/>
    </row>
    <row r="538" spans="11:11" s="21" customFormat="1">
      <c r="K538" s="39"/>
    </row>
    <row r="539" spans="11:11" s="21" customFormat="1">
      <c r="K539" s="39"/>
    </row>
    <row r="540" spans="11:11" s="21" customFormat="1">
      <c r="K540" s="39"/>
    </row>
    <row r="541" spans="11:11" s="21" customFormat="1">
      <c r="K541" s="39"/>
    </row>
    <row r="542" spans="11:11" s="21" customFormat="1">
      <c r="K542" s="39"/>
    </row>
    <row r="543" spans="11:11" s="21" customFormat="1">
      <c r="K543" s="39"/>
    </row>
    <row r="544" spans="11:11" s="21" customFormat="1">
      <c r="K544" s="39"/>
    </row>
    <row r="545" spans="11:11" s="21" customFormat="1">
      <c r="K545" s="39"/>
    </row>
    <row r="546" spans="11:11" s="21" customFormat="1">
      <c r="K546" s="39"/>
    </row>
    <row r="547" spans="11:11" s="21" customFormat="1">
      <c r="K547" s="39"/>
    </row>
    <row r="548" spans="11:11" s="21" customFormat="1">
      <c r="K548" s="39"/>
    </row>
    <row r="549" spans="11:11" s="21" customFormat="1">
      <c r="K549" s="39"/>
    </row>
    <row r="550" spans="11:11" s="21" customFormat="1">
      <c r="K550" s="39"/>
    </row>
    <row r="551" spans="11:11" s="21" customFormat="1">
      <c r="K551" s="39"/>
    </row>
    <row r="552" spans="11:11" s="21" customFormat="1">
      <c r="K552" s="39"/>
    </row>
    <row r="553" spans="11:11" s="21" customFormat="1">
      <c r="K553" s="39"/>
    </row>
    <row r="554" spans="11:11" s="21" customFormat="1">
      <c r="K554" s="39"/>
    </row>
    <row r="555" spans="11:11" s="21" customFormat="1">
      <c r="K555" s="39"/>
    </row>
    <row r="556" spans="11:11" s="21" customFormat="1">
      <c r="K556" s="39"/>
    </row>
    <row r="557" spans="11:11" s="21" customFormat="1">
      <c r="K557" s="39"/>
    </row>
    <row r="558" spans="11:11" s="21" customFormat="1">
      <c r="K558" s="39"/>
    </row>
    <row r="559" spans="11:11" s="21" customFormat="1">
      <c r="K559" s="39"/>
    </row>
    <row r="560" spans="11:11" s="21" customFormat="1">
      <c r="K560" s="39"/>
    </row>
    <row r="561" spans="11:11" s="21" customFormat="1">
      <c r="K561" s="39"/>
    </row>
    <row r="562" spans="11:11" s="21" customFormat="1">
      <c r="K562" s="39"/>
    </row>
    <row r="563" spans="11:11" s="21" customFormat="1">
      <c r="K563" s="39"/>
    </row>
    <row r="564" spans="11:11" s="21" customFormat="1">
      <c r="K564" s="39"/>
    </row>
    <row r="565" spans="11:11" s="21" customFormat="1">
      <c r="K565" s="39"/>
    </row>
    <row r="566" spans="11:11" s="21" customFormat="1">
      <c r="K566" s="39"/>
    </row>
    <row r="567" spans="11:11" s="21" customFormat="1">
      <c r="K567" s="39"/>
    </row>
    <row r="568" spans="11:11" s="21" customFormat="1">
      <c r="K568" s="39"/>
    </row>
    <row r="569" spans="11:11" s="21" customFormat="1">
      <c r="K569" s="39"/>
    </row>
    <row r="570" spans="11:11" s="21" customFormat="1">
      <c r="K570" s="39"/>
    </row>
    <row r="571" spans="11:11" s="21" customFormat="1">
      <c r="K571" s="39"/>
    </row>
    <row r="572" spans="11:11" s="21" customFormat="1">
      <c r="K572" s="39"/>
    </row>
    <row r="573" spans="11:11" s="21" customFormat="1">
      <c r="K573" s="39"/>
    </row>
    <row r="574" spans="11:11" s="21" customFormat="1">
      <c r="K574" s="39"/>
    </row>
    <row r="575" spans="11:11" s="21" customFormat="1">
      <c r="K575" s="39"/>
    </row>
    <row r="576" spans="11:11" s="21" customFormat="1">
      <c r="K576" s="39"/>
    </row>
    <row r="577" spans="11:11" s="21" customFormat="1">
      <c r="K577" s="39"/>
    </row>
    <row r="578" spans="11:11" s="21" customFormat="1">
      <c r="K578" s="39"/>
    </row>
    <row r="579" spans="11:11" s="21" customFormat="1">
      <c r="K579" s="39"/>
    </row>
    <row r="580" spans="11:11" s="21" customFormat="1">
      <c r="K580" s="39"/>
    </row>
    <row r="581" spans="11:11" s="21" customFormat="1">
      <c r="K581" s="39"/>
    </row>
    <row r="582" spans="11:11" s="21" customFormat="1">
      <c r="K582" s="39"/>
    </row>
  </sheetData>
  <autoFilter ref="A2:AI51" xr:uid="{00000000-0009-0000-0000-000010000000}"/>
  <phoneticPr fontId="1"/>
  <dataValidations count="1">
    <dataValidation type="list" allowBlank="1" showInputMessage="1" showErrorMessage="1" sqref="N3:O51 P3:Q51 U3:U51 W3:W51 Y3:Y51 AA3:AA51 AC3:AC51" xr:uid="{FA51715D-1694-4F92-9012-02A57C75121F}">
      <formula1>"○"</formula1>
    </dataValidation>
  </dataValidations>
  <hyperlinks>
    <hyperlink ref="J42" r:id="rId1" xr:uid="{4324B51D-D8C9-46FC-99CC-A0C6ECF696FA}"/>
    <hyperlink ref="J29" r:id="rId2" xr:uid="{38522D1D-2207-4021-AF0E-422A4201E913}"/>
    <hyperlink ref="J28" r:id="rId3" xr:uid="{51EA3CD6-0460-4BA7-A0E8-349350556ACC}"/>
    <hyperlink ref="J22" r:id="rId4" xr:uid="{9F823F19-4D6F-478E-821D-FF9A47F73BC2}"/>
    <hyperlink ref="J30" r:id="rId5" xr:uid="{87042D0A-DDD2-4DAB-8B9A-35DFA0531048}"/>
    <hyperlink ref="J43" r:id="rId6" xr:uid="{8307DE6F-9572-42C5-9F5E-956D3EBDE1B8}"/>
    <hyperlink ref="J5" r:id="rId7" xr:uid="{E95E713C-47CD-491A-A2E1-4D879F657381}"/>
    <hyperlink ref="J23" r:id="rId8" xr:uid="{FDDBE733-9EE6-4D7E-BC2F-199295A0CF1E}"/>
    <hyperlink ref="J32" r:id="rId9" xr:uid="{283E4A01-70CB-482F-A8C4-10580CB7BA89}"/>
    <hyperlink ref="J4" r:id="rId10" xr:uid="{4A929627-09FE-40A5-8AAC-728AA94214E5}"/>
    <hyperlink ref="J18" r:id="rId11" xr:uid="{D2FD9E5F-CACD-427B-9AED-D63273A7937C}"/>
    <hyperlink ref="J19" r:id="rId12" xr:uid="{459767CE-8B66-46C8-87F0-ACCF00572C3F}"/>
    <hyperlink ref="J33" r:id="rId13" xr:uid="{7DD9F593-7DBC-47A9-843F-307FC07E4BA4}"/>
    <hyperlink ref="J49" r:id="rId14" xr:uid="{1BFBD58E-F474-45B4-9868-E537AB5E92BD}"/>
    <hyperlink ref="J3" r:id="rId15" xr:uid="{D9E873F8-3F35-4BAC-8142-9F0A31EBBF17}"/>
    <hyperlink ref="J35" r:id="rId16" xr:uid="{A6AD82B0-7F74-4CEE-A313-B51EB629B7B1}"/>
    <hyperlink ref="J38" r:id="rId17" xr:uid="{27264EBE-8FCB-4912-B779-81AA9961729F}"/>
    <hyperlink ref="J31" r:id="rId18" xr:uid="{6A4DC5EA-8BE2-4387-80A5-BA80109457BD}"/>
    <hyperlink ref="J39" r:id="rId19" xr:uid="{2302B33D-4F7A-4B18-96B2-DE4A68D98C41}"/>
    <hyperlink ref="J40" r:id="rId20" xr:uid="{E2B16965-23CD-47EF-AD6B-121B60754C3C}"/>
    <hyperlink ref="J45" r:id="rId21" xr:uid="{B1EEE3BC-617E-40D2-91F7-D8D9BBBA4E00}"/>
    <hyperlink ref="J46" r:id="rId22" xr:uid="{B2044405-2C67-4C28-A0F8-344BD2C6438B}"/>
    <hyperlink ref="J47" r:id="rId23" xr:uid="{96F2AC7B-ACE2-4067-A042-955A309B5663}"/>
    <hyperlink ref="J51" r:id="rId24" xr:uid="{472BA041-7B88-4668-B579-7B920983DF1F}"/>
    <hyperlink ref="J7" r:id="rId25" xr:uid="{1B3293C5-A06A-458F-9DE3-1AD96E03B00A}"/>
    <hyperlink ref="J25" r:id="rId26" xr:uid="{A93983CF-F96F-4F0A-B12B-B4E3EAE5DCF0}"/>
    <hyperlink ref="J34" r:id="rId27" xr:uid="{94AC9733-0562-4FAD-B742-611090A86D20}"/>
    <hyperlink ref="J8" r:id="rId28" xr:uid="{DA0DA745-FEE2-4A03-B17D-2B073349163D}"/>
    <hyperlink ref="J26" r:id="rId29" xr:uid="{9E454D5A-B863-426D-AE74-D7358AF0F0AC}"/>
    <hyperlink ref="J24" r:id="rId30" xr:uid="{8048A2BD-2F58-431D-A6DE-9ADD35BEFBB0}"/>
    <hyperlink ref="J11" r:id="rId31" xr:uid="{268DB0A4-6FFE-4B5D-B0EC-CE71274D755E}"/>
    <hyperlink ref="J12" r:id="rId32" display="https://www.shinseikai.jp/en/" xr:uid="{603608DC-EA9C-498F-8646-56C284FDEFF3}"/>
    <hyperlink ref="J17" r:id="rId33" xr:uid="{ACFD603C-5271-4FB1-81AF-6327C6C8F551}"/>
    <hyperlink ref="J13" r:id="rId34" xr:uid="{E5B92657-BF59-45AC-9DA9-82C680F153EF}"/>
  </hyperlinks>
  <printOptions horizontalCentered="1"/>
  <pageMargins left="0.70866141732283472" right="0.70866141732283472" top="0.74803149606299213" bottom="0.74803149606299213" header="0.31496062992125984" footer="0.31496062992125984"/>
  <pageSetup paperSize="8" scale="38" fitToWidth="2" orientation="landscape" r:id="rId35"/>
  <colBreaks count="4" manualBreakCount="4">
    <brk id="6" max="38" man="1"/>
    <brk id="9" max="43" man="1"/>
    <brk id="12" max="1048575" man="1"/>
    <brk id="26" max="38" man="1"/>
  </col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856FE6-0008-426B-919F-C2759947A846}">
  <dimension ref="A1:AD570"/>
  <sheetViews>
    <sheetView showGridLines="0" view="pageBreakPreview" zoomScale="70" zoomScaleNormal="100" zoomScaleSheetLayoutView="70" workbookViewId="0">
      <pane xSplit="3" ySplit="2" topLeftCell="K3" activePane="bottomRight" state="frozen"/>
      <selection pane="topRight" activeCell="D1" sqref="D1"/>
      <selection pane="bottomLeft" activeCell="A3" sqref="A3"/>
      <selection pane="bottomRight" activeCell="V4" sqref="V4"/>
    </sheetView>
  </sheetViews>
  <sheetFormatPr defaultRowHeight="18.75"/>
  <cols>
    <col min="1" max="1" width="10.75" customWidth="1"/>
    <col min="2" max="2" width="15.125" customWidth="1"/>
    <col min="3" max="3" width="67.625" style="11" customWidth="1"/>
    <col min="4" max="4" width="11.5" style="11" customWidth="1"/>
    <col min="5" max="5" width="11.875" style="7" customWidth="1"/>
    <col min="6" max="7" width="11.875" style="11" customWidth="1"/>
    <col min="8" max="8" width="11.875" style="7" customWidth="1"/>
    <col min="9" max="10" width="11.875" style="11" customWidth="1"/>
    <col min="11" max="11" width="60.25" style="11" customWidth="1"/>
    <col min="12" max="15" width="11.875" style="11" customWidth="1"/>
    <col min="16" max="17" width="11.875" customWidth="1"/>
    <col min="18" max="18" width="11.875" style="11" customWidth="1"/>
    <col min="19" max="19" width="12.375" customWidth="1"/>
    <col min="20" max="20" width="12.375" style="15" customWidth="1"/>
    <col min="21" max="27" width="12.375" customWidth="1"/>
    <col min="28" max="28" width="14.75" style="11" customWidth="1"/>
    <col min="29" max="29" width="12.375" customWidth="1"/>
    <col min="30" max="30" width="16.75" style="11" customWidth="1"/>
  </cols>
  <sheetData>
    <row r="1" spans="1:30" ht="21.75" customHeight="1">
      <c r="A1" s="151" t="s">
        <v>56</v>
      </c>
      <c r="C1"/>
      <c r="D1"/>
      <c r="E1"/>
      <c r="F1"/>
      <c r="G1"/>
      <c r="H1"/>
      <c r="I1"/>
      <c r="J1"/>
      <c r="L1"/>
      <c r="M1"/>
      <c r="N1"/>
      <c r="O1"/>
      <c r="R1" s="19"/>
      <c r="T1"/>
      <c r="AB1"/>
      <c r="AD1"/>
    </row>
    <row r="2" spans="1:30" s="134" customFormat="1" ht="247.15" customHeight="1">
      <c r="A2" s="8" t="s">
        <v>57</v>
      </c>
      <c r="B2" s="8" t="s">
        <v>58</v>
      </c>
      <c r="C2" s="16" t="s">
        <v>59</v>
      </c>
      <c r="D2" s="8" t="s">
        <v>60</v>
      </c>
      <c r="E2" s="8" t="s">
        <v>61</v>
      </c>
      <c r="F2" s="8" t="s">
        <v>62</v>
      </c>
      <c r="G2" s="8" t="s">
        <v>63</v>
      </c>
      <c r="H2" s="8" t="s">
        <v>64</v>
      </c>
      <c r="I2" s="8" t="s">
        <v>65</v>
      </c>
      <c r="J2" s="8" t="s">
        <v>66</v>
      </c>
      <c r="K2" s="8" t="s">
        <v>67</v>
      </c>
      <c r="L2" s="8" t="s">
        <v>68</v>
      </c>
      <c r="M2" s="8" t="s">
        <v>69</v>
      </c>
      <c r="N2" s="8" t="s">
        <v>70</v>
      </c>
      <c r="O2" s="8" t="s">
        <v>71</v>
      </c>
      <c r="P2" s="8" t="s">
        <v>72</v>
      </c>
      <c r="Q2" s="8" t="s">
        <v>73</v>
      </c>
      <c r="R2" s="17" t="s">
        <v>74</v>
      </c>
      <c r="S2" s="8" t="s">
        <v>75</v>
      </c>
      <c r="T2" s="8" t="s">
        <v>76</v>
      </c>
      <c r="U2" s="8" t="s">
        <v>77</v>
      </c>
      <c r="V2" s="8" t="s">
        <v>78</v>
      </c>
      <c r="W2" s="8" t="s">
        <v>79</v>
      </c>
      <c r="X2" s="8" t="s">
        <v>78</v>
      </c>
      <c r="Y2" s="8" t="s">
        <v>80</v>
      </c>
      <c r="Z2" s="8" t="s">
        <v>78</v>
      </c>
      <c r="AA2" s="8" t="s">
        <v>81</v>
      </c>
      <c r="AB2" s="8" t="s">
        <v>78</v>
      </c>
      <c r="AC2" s="8" t="s">
        <v>82</v>
      </c>
      <c r="AD2" s="8" t="s">
        <v>78</v>
      </c>
    </row>
    <row r="3" spans="1:30" s="19" customFormat="1" ht="28.5">
      <c r="A3" s="221" t="s">
        <v>11626</v>
      </c>
      <c r="B3" s="221" t="s">
        <v>812</v>
      </c>
      <c r="C3" s="221" t="s">
        <v>11627</v>
      </c>
      <c r="D3" s="221" t="s">
        <v>11628</v>
      </c>
      <c r="E3" s="221" t="s">
        <v>11629</v>
      </c>
      <c r="F3" s="221" t="s">
        <v>11630</v>
      </c>
      <c r="G3" s="221" t="s">
        <v>11631</v>
      </c>
      <c r="H3" s="221" t="s">
        <v>11632</v>
      </c>
      <c r="I3" s="221" t="s">
        <v>11633</v>
      </c>
      <c r="J3" s="240" t="s">
        <v>11634</v>
      </c>
      <c r="K3" s="228" t="s">
        <v>11635</v>
      </c>
      <c r="L3" s="226"/>
      <c r="M3" s="221"/>
      <c r="N3" s="221"/>
      <c r="O3" s="221"/>
      <c r="P3" s="221"/>
      <c r="Q3" s="221"/>
      <c r="R3" s="348"/>
      <c r="S3" s="221" t="s">
        <v>1846</v>
      </c>
      <c r="T3" s="221"/>
      <c r="U3" s="221"/>
      <c r="V3" s="221"/>
      <c r="W3" s="221"/>
      <c r="X3" s="221"/>
      <c r="Y3" s="221"/>
      <c r="Z3" s="221"/>
      <c r="AA3" s="221"/>
      <c r="AB3" s="221"/>
      <c r="AC3" s="221"/>
      <c r="AD3" s="221"/>
    </row>
    <row r="4" spans="1:30" s="19" customFormat="1" ht="85.5">
      <c r="A4" s="221" t="s">
        <v>11626</v>
      </c>
      <c r="B4" s="221" t="s">
        <v>766</v>
      </c>
      <c r="C4" s="221" t="s">
        <v>11636</v>
      </c>
      <c r="D4" s="221" t="s">
        <v>11637</v>
      </c>
      <c r="E4" s="221" t="s">
        <v>11638</v>
      </c>
      <c r="F4" s="221" t="s">
        <v>11639</v>
      </c>
      <c r="G4" s="221" t="s">
        <v>11640</v>
      </c>
      <c r="H4" s="221" t="s">
        <v>11641</v>
      </c>
      <c r="I4" s="221" t="s">
        <v>11642</v>
      </c>
      <c r="J4" s="226" t="s">
        <v>11643</v>
      </c>
      <c r="K4" s="228" t="s">
        <v>11644</v>
      </c>
      <c r="L4" s="228" t="s">
        <v>11645</v>
      </c>
      <c r="M4" s="221"/>
      <c r="N4" s="221" t="s">
        <v>95</v>
      </c>
      <c r="O4" s="221" t="s">
        <v>95</v>
      </c>
      <c r="P4" s="221"/>
      <c r="Q4" s="221"/>
      <c r="R4" s="348" t="s">
        <v>97</v>
      </c>
      <c r="S4" s="221" t="s">
        <v>11646</v>
      </c>
      <c r="T4" s="221" t="s">
        <v>11647</v>
      </c>
      <c r="U4" s="221"/>
      <c r="V4" s="221"/>
      <c r="W4" s="221"/>
      <c r="X4" s="221"/>
      <c r="Y4" s="221"/>
      <c r="Z4" s="221"/>
      <c r="AA4" s="221" t="s">
        <v>95</v>
      </c>
      <c r="AB4" s="347" t="s">
        <v>11648</v>
      </c>
      <c r="AC4" s="344"/>
      <c r="AD4" s="344"/>
    </row>
    <row r="5" spans="1:30" s="19" customFormat="1" ht="42.75">
      <c r="A5" s="221" t="s">
        <v>11626</v>
      </c>
      <c r="B5" s="221" t="s">
        <v>766</v>
      </c>
      <c r="C5" s="221" t="s">
        <v>11649</v>
      </c>
      <c r="D5" s="221" t="s">
        <v>11650</v>
      </c>
      <c r="E5" s="221" t="s">
        <v>11651</v>
      </c>
      <c r="F5" s="221" t="s">
        <v>11652</v>
      </c>
      <c r="G5" s="344" t="s">
        <v>11653</v>
      </c>
      <c r="H5" s="221" t="s">
        <v>11654</v>
      </c>
      <c r="I5" s="221" t="s">
        <v>11655</v>
      </c>
      <c r="J5" s="240" t="s">
        <v>11656</v>
      </c>
      <c r="K5" s="228" t="s">
        <v>11657</v>
      </c>
      <c r="L5" s="226"/>
      <c r="M5" s="221"/>
      <c r="N5" s="221" t="s">
        <v>95</v>
      </c>
      <c r="O5" s="221"/>
      <c r="P5" s="221"/>
      <c r="Q5" s="221"/>
      <c r="R5" s="348"/>
      <c r="S5" s="221" t="s">
        <v>11646</v>
      </c>
      <c r="T5" s="221"/>
      <c r="U5" s="221"/>
      <c r="V5" s="221"/>
      <c r="W5" s="221"/>
      <c r="X5" s="221"/>
      <c r="Y5" s="221"/>
      <c r="Z5" s="221"/>
      <c r="AA5" s="221"/>
      <c r="AB5" s="344"/>
      <c r="AC5" s="344"/>
      <c r="AD5" s="344" t="s">
        <v>2434</v>
      </c>
    </row>
    <row r="6" spans="1:30" s="19" customFormat="1" ht="21.75" customHeight="1">
      <c r="A6" s="221" t="s">
        <v>11626</v>
      </c>
      <c r="B6" s="221" t="s">
        <v>812</v>
      </c>
      <c r="C6" s="221" t="s">
        <v>11658</v>
      </c>
      <c r="D6" s="221" t="s">
        <v>11659</v>
      </c>
      <c r="E6" s="221" t="s">
        <v>11660</v>
      </c>
      <c r="F6" s="221" t="s">
        <v>11661</v>
      </c>
      <c r="G6" s="221" t="s">
        <v>11662</v>
      </c>
      <c r="H6" s="221" t="s">
        <v>11663</v>
      </c>
      <c r="I6" s="221" t="s">
        <v>11664</v>
      </c>
      <c r="J6" s="226" t="s">
        <v>2434</v>
      </c>
      <c r="K6" s="228" t="s">
        <v>7955</v>
      </c>
      <c r="L6" s="226" t="s">
        <v>2434</v>
      </c>
      <c r="M6" s="221" t="s">
        <v>2434</v>
      </c>
      <c r="N6" s="221"/>
      <c r="O6" s="221"/>
      <c r="P6" s="221"/>
      <c r="Q6" s="221"/>
      <c r="R6" s="223"/>
      <c r="S6" s="221" t="s">
        <v>1241</v>
      </c>
      <c r="T6" s="221"/>
      <c r="U6" s="221"/>
      <c r="V6" s="221"/>
      <c r="W6" s="221"/>
      <c r="X6" s="221"/>
      <c r="Y6" s="221"/>
      <c r="Z6" s="221"/>
      <c r="AA6" s="221"/>
      <c r="AB6" s="344"/>
      <c r="AC6" s="344"/>
      <c r="AD6" s="344" t="s">
        <v>2434</v>
      </c>
    </row>
    <row r="7" spans="1:30" s="19" customFormat="1" ht="189.75" customHeight="1">
      <c r="A7" s="221" t="s">
        <v>11626</v>
      </c>
      <c r="B7" s="221" t="s">
        <v>720</v>
      </c>
      <c r="C7" s="221" t="s">
        <v>11665</v>
      </c>
      <c r="D7" s="221" t="s">
        <v>11666</v>
      </c>
      <c r="E7" s="221" t="s">
        <v>11667</v>
      </c>
      <c r="F7" s="221" t="s">
        <v>11668</v>
      </c>
      <c r="G7" s="221" t="s">
        <v>11669</v>
      </c>
      <c r="H7" s="221" t="s">
        <v>11670</v>
      </c>
      <c r="I7" s="347" t="s">
        <v>11671</v>
      </c>
      <c r="J7" s="349" t="s">
        <v>11672</v>
      </c>
      <c r="K7" s="228" t="s">
        <v>11673</v>
      </c>
      <c r="L7" s="228" t="s">
        <v>1955</v>
      </c>
      <c r="M7" s="221"/>
      <c r="N7" s="221" t="s">
        <v>95</v>
      </c>
      <c r="O7" s="221"/>
      <c r="P7" s="221"/>
      <c r="Q7" s="221"/>
      <c r="R7" s="223"/>
      <c r="S7" s="221" t="s">
        <v>98</v>
      </c>
      <c r="T7" s="221" t="s">
        <v>1998</v>
      </c>
      <c r="U7" s="221"/>
      <c r="V7" s="221"/>
      <c r="W7" s="221"/>
      <c r="X7" s="221"/>
      <c r="Y7" s="221"/>
      <c r="Z7" s="221"/>
      <c r="AA7" s="221"/>
      <c r="AB7" s="347" t="s">
        <v>11674</v>
      </c>
      <c r="AC7" s="344" t="s">
        <v>95</v>
      </c>
      <c r="AD7" s="347" t="s">
        <v>11675</v>
      </c>
    </row>
    <row r="8" spans="1:30" s="19" customFormat="1" ht="114">
      <c r="A8" s="221" t="s">
        <v>11626</v>
      </c>
      <c r="B8" s="221" t="s">
        <v>720</v>
      </c>
      <c r="C8" s="221" t="s">
        <v>11676</v>
      </c>
      <c r="D8" s="221" t="s">
        <v>11677</v>
      </c>
      <c r="E8" s="221" t="s">
        <v>11678</v>
      </c>
      <c r="F8" s="221" t="s">
        <v>11679</v>
      </c>
      <c r="G8" s="221" t="s">
        <v>11680</v>
      </c>
      <c r="H8" s="221" t="s">
        <v>11681</v>
      </c>
      <c r="I8" s="221" t="s">
        <v>11682</v>
      </c>
      <c r="J8" s="226" t="s">
        <v>11683</v>
      </c>
      <c r="K8" s="228" t="s">
        <v>11684</v>
      </c>
      <c r="L8" s="347" t="s">
        <v>1955</v>
      </c>
      <c r="M8" s="221"/>
      <c r="N8" s="221" t="s">
        <v>95</v>
      </c>
      <c r="O8" s="221"/>
      <c r="P8" s="221"/>
      <c r="Q8" s="221"/>
      <c r="R8" s="348"/>
      <c r="S8" s="221" t="s">
        <v>11646</v>
      </c>
      <c r="T8" s="221" t="s">
        <v>1998</v>
      </c>
      <c r="U8" s="221"/>
      <c r="V8" s="221"/>
      <c r="W8" s="221"/>
      <c r="X8" s="221"/>
      <c r="Y8" s="221"/>
      <c r="Z8" s="221"/>
      <c r="AA8" s="221" t="s">
        <v>95</v>
      </c>
      <c r="AB8" s="223" t="s">
        <v>11685</v>
      </c>
      <c r="AC8" s="221"/>
      <c r="AD8" s="223"/>
    </row>
    <row r="9" spans="1:30" s="19" customFormat="1" ht="71.25">
      <c r="A9" s="221" t="s">
        <v>11626</v>
      </c>
      <c r="B9" s="221" t="s">
        <v>766</v>
      </c>
      <c r="C9" s="226" t="s">
        <v>11686</v>
      </c>
      <c r="D9" s="221" t="s">
        <v>11687</v>
      </c>
      <c r="E9" s="221" t="s">
        <v>11688</v>
      </c>
      <c r="F9" s="221" t="s">
        <v>11689</v>
      </c>
      <c r="G9" s="221" t="s">
        <v>11690</v>
      </c>
      <c r="H9" s="221" t="s">
        <v>11691</v>
      </c>
      <c r="I9" s="221" t="s">
        <v>11692</v>
      </c>
      <c r="J9" s="226" t="s">
        <v>11693</v>
      </c>
      <c r="K9" s="228" t="s">
        <v>11694</v>
      </c>
      <c r="L9" s="228" t="s">
        <v>422</v>
      </c>
      <c r="M9" s="221"/>
      <c r="N9" s="221"/>
      <c r="O9" s="221"/>
      <c r="P9" s="221"/>
      <c r="Q9" s="221"/>
      <c r="R9" s="348"/>
      <c r="S9" s="221" t="s">
        <v>1846</v>
      </c>
      <c r="T9" s="221"/>
      <c r="U9" s="221"/>
      <c r="V9" s="221"/>
      <c r="W9" s="221"/>
      <c r="X9" s="221"/>
      <c r="Y9" s="221"/>
      <c r="Z9" s="221"/>
      <c r="AA9" s="221"/>
      <c r="AB9" s="221"/>
      <c r="AC9" s="221"/>
      <c r="AD9" s="223"/>
    </row>
    <row r="10" spans="1:30" s="19" customFormat="1" ht="199.5">
      <c r="A10" s="221" t="s">
        <v>11626</v>
      </c>
      <c r="B10" s="221" t="s">
        <v>720</v>
      </c>
      <c r="C10" s="221" t="s">
        <v>11695</v>
      </c>
      <c r="D10" s="221" t="s">
        <v>11696</v>
      </c>
      <c r="E10" s="221" t="s">
        <v>11697</v>
      </c>
      <c r="F10" s="221" t="s">
        <v>11698</v>
      </c>
      <c r="G10" s="221" t="s">
        <v>11699</v>
      </c>
      <c r="H10" s="221" t="s">
        <v>11700</v>
      </c>
      <c r="I10" s="221" t="s">
        <v>2242</v>
      </c>
      <c r="J10" s="350" t="s">
        <v>11701</v>
      </c>
      <c r="K10" s="228" t="s">
        <v>11702</v>
      </c>
      <c r="L10" s="228" t="s">
        <v>4521</v>
      </c>
      <c r="M10" s="221"/>
      <c r="N10" s="221"/>
      <c r="O10" s="226" t="s">
        <v>3</v>
      </c>
      <c r="P10" s="221"/>
      <c r="Q10" s="221"/>
      <c r="R10" s="221" t="s">
        <v>182</v>
      </c>
      <c r="S10" s="221" t="s">
        <v>98</v>
      </c>
      <c r="T10" s="221" t="s">
        <v>1998</v>
      </c>
      <c r="U10" s="221"/>
      <c r="V10" s="221"/>
      <c r="W10" s="221"/>
      <c r="X10" s="221"/>
      <c r="Y10" s="221"/>
      <c r="Z10" s="221"/>
      <c r="AA10" s="221" t="s">
        <v>95</v>
      </c>
      <c r="AB10" s="223" t="s">
        <v>11703</v>
      </c>
      <c r="AC10" s="221"/>
      <c r="AD10" s="223"/>
    </row>
    <row r="11" spans="1:30" s="19" customFormat="1" ht="28.5">
      <c r="A11" s="221" t="s">
        <v>11626</v>
      </c>
      <c r="B11" s="221" t="s">
        <v>766</v>
      </c>
      <c r="C11" s="221" t="s">
        <v>11704</v>
      </c>
      <c r="D11" s="221" t="s">
        <v>11705</v>
      </c>
      <c r="E11" s="221" t="s">
        <v>11706</v>
      </c>
      <c r="F11" s="221" t="s">
        <v>11707</v>
      </c>
      <c r="G11" s="221" t="s">
        <v>11708</v>
      </c>
      <c r="H11" s="221" t="s">
        <v>11709</v>
      </c>
      <c r="I11" s="221" t="s">
        <v>11710</v>
      </c>
      <c r="J11" s="226" t="s">
        <v>11711</v>
      </c>
      <c r="K11" s="228" t="s">
        <v>11712</v>
      </c>
      <c r="L11" s="226" t="s">
        <v>422</v>
      </c>
      <c r="M11" s="221"/>
      <c r="N11" s="221"/>
      <c r="O11" s="221"/>
      <c r="P11" s="221"/>
      <c r="Q11" s="221"/>
      <c r="R11" s="348"/>
      <c r="S11" s="221" t="s">
        <v>11646</v>
      </c>
      <c r="T11" s="221" t="s">
        <v>1998</v>
      </c>
      <c r="U11" s="221"/>
      <c r="V11" s="221"/>
      <c r="W11" s="221"/>
      <c r="X11" s="221" t="s">
        <v>2434</v>
      </c>
      <c r="Y11" s="221"/>
      <c r="Z11" s="221" t="s">
        <v>2434</v>
      </c>
      <c r="AA11" s="221" t="s">
        <v>95</v>
      </c>
      <c r="AB11" s="223" t="s">
        <v>11713</v>
      </c>
      <c r="AC11" s="221"/>
      <c r="AD11" s="223" t="s">
        <v>2434</v>
      </c>
    </row>
    <row r="12" spans="1:30" s="19" customFormat="1" ht="114">
      <c r="A12" s="221" t="s">
        <v>11626</v>
      </c>
      <c r="B12" s="221" t="s">
        <v>766</v>
      </c>
      <c r="C12" s="221" t="s">
        <v>11714</v>
      </c>
      <c r="D12" s="221" t="s">
        <v>11715</v>
      </c>
      <c r="E12" s="221" t="s">
        <v>11716</v>
      </c>
      <c r="F12" s="221" t="s">
        <v>11717</v>
      </c>
      <c r="G12" s="226" t="s">
        <v>11718</v>
      </c>
      <c r="H12" s="221" t="s">
        <v>11719</v>
      </c>
      <c r="I12" s="221" t="s">
        <v>11720</v>
      </c>
      <c r="J12" s="226" t="s">
        <v>11721</v>
      </c>
      <c r="K12" s="239" t="s">
        <v>11722</v>
      </c>
      <c r="L12" s="228" t="s">
        <v>141</v>
      </c>
      <c r="M12" s="221" t="s">
        <v>2434</v>
      </c>
      <c r="N12" s="221" t="s">
        <v>95</v>
      </c>
      <c r="O12" s="351"/>
      <c r="P12" s="226"/>
      <c r="Q12" s="226" t="s">
        <v>95</v>
      </c>
      <c r="R12" s="226" t="s">
        <v>182</v>
      </c>
      <c r="S12" s="221" t="s">
        <v>11646</v>
      </c>
      <c r="T12" s="221" t="s">
        <v>11723</v>
      </c>
      <c r="U12" s="221" t="s">
        <v>95</v>
      </c>
      <c r="V12" s="223" t="s">
        <v>11724</v>
      </c>
      <c r="W12" s="221" t="s">
        <v>95</v>
      </c>
      <c r="X12" s="223" t="s">
        <v>11724</v>
      </c>
      <c r="Y12" s="226" t="s">
        <v>3</v>
      </c>
      <c r="Z12" s="228" t="s">
        <v>11725</v>
      </c>
      <c r="AA12" s="226" t="s">
        <v>95</v>
      </c>
      <c r="AB12" s="228" t="s">
        <v>11726</v>
      </c>
      <c r="AC12" s="226" t="s">
        <v>3</v>
      </c>
      <c r="AD12" s="228" t="s">
        <v>11727</v>
      </c>
    </row>
    <row r="13" spans="1:30" s="19" customFormat="1" ht="177" customHeight="1">
      <c r="A13" s="221" t="s">
        <v>11626</v>
      </c>
      <c r="B13" s="221" t="s">
        <v>766</v>
      </c>
      <c r="C13" s="221" t="s">
        <v>11728</v>
      </c>
      <c r="D13" s="221" t="s">
        <v>11729</v>
      </c>
      <c r="E13" s="221" t="s">
        <v>11730</v>
      </c>
      <c r="F13" s="221" t="s">
        <v>11731</v>
      </c>
      <c r="G13" s="221" t="s">
        <v>11732</v>
      </c>
      <c r="H13" s="221" t="s">
        <v>11733</v>
      </c>
      <c r="I13" s="221" t="s">
        <v>11734</v>
      </c>
      <c r="J13" s="226" t="s">
        <v>11735</v>
      </c>
      <c r="K13" s="228" t="s">
        <v>11736</v>
      </c>
      <c r="L13" s="228" t="s">
        <v>11737</v>
      </c>
      <c r="M13" s="221"/>
      <c r="N13" s="221"/>
      <c r="O13" s="221" t="s">
        <v>95</v>
      </c>
      <c r="P13" s="221"/>
      <c r="Q13" s="221"/>
      <c r="R13" s="348"/>
      <c r="S13" s="221" t="s">
        <v>11646</v>
      </c>
      <c r="T13" s="221" t="s">
        <v>1998</v>
      </c>
      <c r="U13" s="221"/>
      <c r="V13" s="221" t="s">
        <v>2434</v>
      </c>
      <c r="W13" s="221"/>
      <c r="X13" s="221" t="s">
        <v>2434</v>
      </c>
      <c r="Y13" s="226"/>
      <c r="Z13" s="226" t="s">
        <v>2434</v>
      </c>
      <c r="AA13" s="226" t="s">
        <v>95</v>
      </c>
      <c r="AB13" s="228" t="s">
        <v>11738</v>
      </c>
      <c r="AC13" s="226"/>
      <c r="AD13" s="228" t="s">
        <v>2434</v>
      </c>
    </row>
    <row r="14" spans="1:30" s="19" customFormat="1" ht="85.5">
      <c r="A14" s="221" t="s">
        <v>11626</v>
      </c>
      <c r="B14" s="221" t="s">
        <v>766</v>
      </c>
      <c r="C14" s="221" t="s">
        <v>11739</v>
      </c>
      <c r="D14" s="221" t="s">
        <v>11740</v>
      </c>
      <c r="E14" s="221" t="s">
        <v>11741</v>
      </c>
      <c r="F14" s="221" t="s">
        <v>11742</v>
      </c>
      <c r="G14" s="221" t="s">
        <v>11743</v>
      </c>
      <c r="H14" s="221" t="s">
        <v>11744</v>
      </c>
      <c r="I14" s="226" t="s">
        <v>11745</v>
      </c>
      <c r="J14" s="226" t="s">
        <v>11746</v>
      </c>
      <c r="K14" s="228" t="s">
        <v>11747</v>
      </c>
      <c r="L14" s="228" t="s">
        <v>11748</v>
      </c>
      <c r="M14" s="228" t="s">
        <v>11749</v>
      </c>
      <c r="N14" s="226"/>
      <c r="O14" s="221"/>
      <c r="P14" s="221"/>
      <c r="Q14" s="221"/>
      <c r="R14" s="223"/>
      <c r="S14" s="221" t="s">
        <v>98</v>
      </c>
      <c r="T14" s="221" t="s">
        <v>1998</v>
      </c>
      <c r="U14" s="221"/>
      <c r="V14" s="221"/>
      <c r="W14" s="221"/>
      <c r="X14" s="221"/>
      <c r="Y14" s="221"/>
      <c r="Z14" s="221"/>
      <c r="AA14" s="221"/>
      <c r="AB14" s="221"/>
      <c r="AC14" s="221"/>
      <c r="AD14" s="223"/>
    </row>
    <row r="15" spans="1:30" s="19" customFormat="1" ht="48.75" customHeight="1">
      <c r="A15" s="221" t="s">
        <v>11626</v>
      </c>
      <c r="B15" s="221" t="s">
        <v>858</v>
      </c>
      <c r="C15" s="221" t="s">
        <v>11750</v>
      </c>
      <c r="D15" s="221" t="s">
        <v>11751</v>
      </c>
      <c r="E15" s="221" t="s">
        <v>11752</v>
      </c>
      <c r="F15" s="221" t="s">
        <v>11753</v>
      </c>
      <c r="G15" s="221" t="s">
        <v>11754</v>
      </c>
      <c r="H15" s="221" t="s">
        <v>11755</v>
      </c>
      <c r="I15" s="221" t="s">
        <v>11756</v>
      </c>
      <c r="J15" s="226" t="s">
        <v>11757</v>
      </c>
      <c r="K15" s="228" t="s">
        <v>11758</v>
      </c>
      <c r="L15" s="226" t="s">
        <v>1614</v>
      </c>
      <c r="M15" s="226"/>
      <c r="N15" s="226"/>
      <c r="O15" s="221"/>
      <c r="P15" s="221"/>
      <c r="Q15" s="221"/>
      <c r="R15" s="221" t="s">
        <v>182</v>
      </c>
      <c r="S15" s="221" t="s">
        <v>98</v>
      </c>
      <c r="T15" s="221" t="s">
        <v>1998</v>
      </c>
      <c r="U15" s="221"/>
      <c r="V15" s="221"/>
      <c r="W15" s="221"/>
      <c r="X15" s="221"/>
      <c r="Y15" s="221"/>
      <c r="Z15" s="221"/>
      <c r="AA15" s="221"/>
      <c r="AB15" s="221"/>
      <c r="AC15" s="221" t="s">
        <v>95</v>
      </c>
      <c r="AD15" s="223" t="s">
        <v>11759</v>
      </c>
    </row>
    <row r="16" spans="1:30" s="19" customFormat="1" ht="117" customHeight="1">
      <c r="A16" s="221" t="s">
        <v>11626</v>
      </c>
      <c r="B16" s="221" t="s">
        <v>858</v>
      </c>
      <c r="C16" s="221" t="s">
        <v>11760</v>
      </c>
      <c r="D16" s="221" t="s">
        <v>11761</v>
      </c>
      <c r="E16" s="221" t="s">
        <v>11762</v>
      </c>
      <c r="F16" s="221" t="s">
        <v>11763</v>
      </c>
      <c r="G16" s="221" t="s">
        <v>11764</v>
      </c>
      <c r="H16" s="221" t="s">
        <v>11765</v>
      </c>
      <c r="I16" s="221" t="s">
        <v>11766</v>
      </c>
      <c r="J16" s="240" t="s">
        <v>11767</v>
      </c>
      <c r="K16" s="228" t="s">
        <v>11758</v>
      </c>
      <c r="L16" s="228" t="s">
        <v>11768</v>
      </c>
      <c r="M16" s="226" t="s">
        <v>2434</v>
      </c>
      <c r="N16" s="226" t="s">
        <v>95</v>
      </c>
      <c r="O16" s="221"/>
      <c r="P16" s="221"/>
      <c r="Q16" s="221"/>
      <c r="R16" s="221" t="s">
        <v>182</v>
      </c>
      <c r="S16" s="221" t="s">
        <v>11646</v>
      </c>
      <c r="T16" s="221" t="s">
        <v>1998</v>
      </c>
      <c r="U16" s="221"/>
      <c r="V16" s="221"/>
      <c r="W16" s="221"/>
      <c r="X16" s="221" t="s">
        <v>2434</v>
      </c>
      <c r="Y16" s="221"/>
      <c r="Z16" s="221" t="s">
        <v>2434</v>
      </c>
      <c r="AA16" s="221" t="s">
        <v>96</v>
      </c>
      <c r="AB16" s="223" t="s">
        <v>11769</v>
      </c>
      <c r="AC16" s="221"/>
      <c r="AD16" s="223" t="s">
        <v>2434</v>
      </c>
    </row>
    <row r="17" spans="1:30" s="19" customFormat="1" ht="185.25">
      <c r="A17" s="221" t="s">
        <v>11626</v>
      </c>
      <c r="B17" s="221" t="s">
        <v>812</v>
      </c>
      <c r="C17" s="221" t="s">
        <v>11770</v>
      </c>
      <c r="D17" s="221" t="s">
        <v>11771</v>
      </c>
      <c r="E17" s="221" t="s">
        <v>11772</v>
      </c>
      <c r="F17" s="221" t="s">
        <v>11773</v>
      </c>
      <c r="G17" s="221" t="s">
        <v>11774</v>
      </c>
      <c r="H17" s="221" t="s">
        <v>11775</v>
      </c>
      <c r="I17" s="221" t="s">
        <v>11776</v>
      </c>
      <c r="J17" s="226" t="s">
        <v>11777</v>
      </c>
      <c r="K17" s="228" t="s">
        <v>11778</v>
      </c>
      <c r="L17" s="228" t="s">
        <v>422</v>
      </c>
      <c r="M17" s="226"/>
      <c r="N17" s="226"/>
      <c r="O17" s="221" t="s">
        <v>95</v>
      </c>
      <c r="P17" s="221"/>
      <c r="Q17" s="221"/>
      <c r="R17" s="221" t="s">
        <v>182</v>
      </c>
      <c r="S17" s="221" t="s">
        <v>98</v>
      </c>
      <c r="T17" s="221" t="s">
        <v>11647</v>
      </c>
      <c r="U17" s="221"/>
      <c r="V17" s="221"/>
      <c r="W17" s="221"/>
      <c r="X17" s="221"/>
      <c r="Y17" s="221"/>
      <c r="Z17" s="221"/>
      <c r="AA17" s="221" t="s">
        <v>95</v>
      </c>
      <c r="AB17" s="223" t="s">
        <v>11779</v>
      </c>
      <c r="AC17" s="221"/>
      <c r="AD17" s="223"/>
    </row>
    <row r="18" spans="1:30" s="19" customFormat="1" ht="171">
      <c r="A18" s="221" t="s">
        <v>11626</v>
      </c>
      <c r="B18" s="221" t="s">
        <v>766</v>
      </c>
      <c r="C18" s="221" t="s">
        <v>11780</v>
      </c>
      <c r="D18" s="221" t="s">
        <v>11781</v>
      </c>
      <c r="E18" s="221" t="s">
        <v>11782</v>
      </c>
      <c r="F18" s="221" t="s">
        <v>11783</v>
      </c>
      <c r="G18" s="221" t="s">
        <v>11784</v>
      </c>
      <c r="H18" s="221" t="s">
        <v>11785</v>
      </c>
      <c r="I18" s="221" t="s">
        <v>11786</v>
      </c>
      <c r="J18" s="240" t="s">
        <v>11787</v>
      </c>
      <c r="K18" s="228" t="s">
        <v>11788</v>
      </c>
      <c r="L18" s="228" t="s">
        <v>112</v>
      </c>
      <c r="M18" s="226"/>
      <c r="N18" s="226"/>
      <c r="O18" s="221" t="s">
        <v>95</v>
      </c>
      <c r="P18" s="221"/>
      <c r="Q18" s="221"/>
      <c r="R18" s="221" t="s">
        <v>223</v>
      </c>
      <c r="S18" s="221" t="s">
        <v>98</v>
      </c>
      <c r="T18" s="221" t="s">
        <v>1092</v>
      </c>
      <c r="U18" s="221"/>
      <c r="V18" s="221"/>
      <c r="W18" s="221" t="s">
        <v>95</v>
      </c>
      <c r="X18" s="223" t="s">
        <v>11789</v>
      </c>
      <c r="Y18" s="221"/>
      <c r="Z18" s="221" t="s">
        <v>2434</v>
      </c>
      <c r="AA18" s="221" t="s">
        <v>95</v>
      </c>
      <c r="AB18" s="223" t="s">
        <v>11790</v>
      </c>
      <c r="AC18" s="221" t="s">
        <v>95</v>
      </c>
      <c r="AD18" s="223" t="s">
        <v>11791</v>
      </c>
    </row>
    <row r="19" spans="1:30" s="19" customFormat="1" ht="71.25">
      <c r="A19" s="221" t="s">
        <v>11626</v>
      </c>
      <c r="B19" s="221" t="s">
        <v>720</v>
      </c>
      <c r="C19" s="221" t="s">
        <v>11792</v>
      </c>
      <c r="D19" s="221" t="s">
        <v>11793</v>
      </c>
      <c r="E19" s="221" t="s">
        <v>11794</v>
      </c>
      <c r="F19" s="221" t="s">
        <v>11795</v>
      </c>
      <c r="G19" s="221" t="s">
        <v>11796</v>
      </c>
      <c r="H19" s="221" t="s">
        <v>11797</v>
      </c>
      <c r="I19" s="221" t="s">
        <v>11798</v>
      </c>
      <c r="J19" s="226" t="s">
        <v>11799</v>
      </c>
      <c r="K19" s="228" t="s">
        <v>11800</v>
      </c>
      <c r="L19" s="228" t="s">
        <v>422</v>
      </c>
      <c r="M19" s="226"/>
      <c r="N19" s="226" t="s">
        <v>95</v>
      </c>
      <c r="O19" s="221" t="s">
        <v>95</v>
      </c>
      <c r="P19" s="221" t="s">
        <v>2434</v>
      </c>
      <c r="Q19" s="221" t="s">
        <v>2434</v>
      </c>
      <c r="R19" s="221" t="s">
        <v>182</v>
      </c>
      <c r="S19" s="221" t="s">
        <v>11646</v>
      </c>
      <c r="T19" s="221" t="s">
        <v>1998</v>
      </c>
      <c r="U19" s="221" t="s">
        <v>96</v>
      </c>
      <c r="V19" s="223" t="s">
        <v>11801</v>
      </c>
      <c r="W19" s="221"/>
      <c r="X19" s="221"/>
      <c r="Y19" s="221" t="s">
        <v>96</v>
      </c>
      <c r="Z19" s="223" t="s">
        <v>11801</v>
      </c>
      <c r="AA19" s="221" t="s">
        <v>95</v>
      </c>
      <c r="AB19" s="221" t="s">
        <v>11802</v>
      </c>
      <c r="AC19" s="221" t="s">
        <v>2434</v>
      </c>
      <c r="AD19" s="223" t="s">
        <v>2434</v>
      </c>
    </row>
    <row r="20" spans="1:30" s="19" customFormat="1" ht="71.25">
      <c r="A20" s="221" t="s">
        <v>11626</v>
      </c>
      <c r="B20" s="221" t="s">
        <v>766</v>
      </c>
      <c r="C20" s="221" t="s">
        <v>11803</v>
      </c>
      <c r="D20" s="221" t="s">
        <v>11804</v>
      </c>
      <c r="E20" s="221" t="s">
        <v>11805</v>
      </c>
      <c r="F20" s="221" t="s">
        <v>11806</v>
      </c>
      <c r="G20" s="221" t="s">
        <v>11807</v>
      </c>
      <c r="H20" s="221" t="s">
        <v>11808</v>
      </c>
      <c r="I20" s="221" t="s">
        <v>395</v>
      </c>
      <c r="J20" s="226" t="s">
        <v>11809</v>
      </c>
      <c r="K20" s="228" t="s">
        <v>11810</v>
      </c>
      <c r="L20" s="228" t="s">
        <v>422</v>
      </c>
      <c r="M20" s="226"/>
      <c r="N20" s="226"/>
      <c r="O20" s="221"/>
      <c r="P20" s="221"/>
      <c r="Q20" s="221"/>
      <c r="R20" s="223"/>
      <c r="S20" s="221" t="s">
        <v>98</v>
      </c>
      <c r="T20" s="221" t="s">
        <v>11723</v>
      </c>
      <c r="U20" s="221"/>
      <c r="V20" s="221"/>
      <c r="W20" s="221"/>
      <c r="X20" s="221"/>
      <c r="Y20" s="221"/>
      <c r="Z20" s="221"/>
      <c r="AA20" s="221"/>
      <c r="AB20" s="221"/>
      <c r="AC20" s="221"/>
      <c r="AD20" s="223"/>
    </row>
    <row r="21" spans="1:30" s="19" customFormat="1" ht="19.350000000000001" customHeight="1">
      <c r="A21" s="221" t="s">
        <v>11626</v>
      </c>
      <c r="B21" s="221" t="s">
        <v>812</v>
      </c>
      <c r="C21" s="226" t="s">
        <v>11811</v>
      </c>
      <c r="D21" s="221" t="s">
        <v>11812</v>
      </c>
      <c r="E21" s="221" t="s">
        <v>11813</v>
      </c>
      <c r="F21" s="221" t="s">
        <v>11814</v>
      </c>
      <c r="G21" s="221" t="s">
        <v>11815</v>
      </c>
      <c r="H21" s="221" t="s">
        <v>11816</v>
      </c>
      <c r="I21" s="221" t="s">
        <v>11817</v>
      </c>
      <c r="J21" s="226" t="s">
        <v>11818</v>
      </c>
      <c r="K21" s="228" t="s">
        <v>1344</v>
      </c>
      <c r="L21" s="226"/>
      <c r="M21" s="226"/>
      <c r="N21" s="226"/>
      <c r="O21" s="221"/>
      <c r="P21" s="221"/>
      <c r="Q21" s="221"/>
      <c r="R21" s="348"/>
      <c r="S21" s="221" t="s">
        <v>1846</v>
      </c>
      <c r="T21" s="221"/>
      <c r="U21" s="221"/>
      <c r="V21" s="221"/>
      <c r="W21" s="221"/>
      <c r="X21" s="221"/>
      <c r="Y21" s="221"/>
      <c r="Z21" s="221"/>
      <c r="AA21" s="221"/>
      <c r="AB21" s="221"/>
      <c r="AC21" s="221"/>
      <c r="AD21" s="223"/>
    </row>
    <row r="22" spans="1:30" s="116" customFormat="1" ht="342">
      <c r="A22" s="226" t="s">
        <v>11626</v>
      </c>
      <c r="B22" s="221" t="s">
        <v>812</v>
      </c>
      <c r="C22" s="226" t="s">
        <v>11819</v>
      </c>
      <c r="D22" s="226" t="s">
        <v>11820</v>
      </c>
      <c r="E22" s="226" t="s">
        <v>11821</v>
      </c>
      <c r="F22" s="226" t="s">
        <v>11822</v>
      </c>
      <c r="G22" s="226" t="s">
        <v>11823</v>
      </c>
      <c r="H22" s="226" t="s">
        <v>11824</v>
      </c>
      <c r="I22" s="226" t="s">
        <v>11825</v>
      </c>
      <c r="J22" s="350" t="s">
        <v>11826</v>
      </c>
      <c r="K22" s="347" t="s">
        <v>11827</v>
      </c>
      <c r="L22" s="228" t="s">
        <v>652</v>
      </c>
      <c r="M22" s="228" t="s">
        <v>11828</v>
      </c>
      <c r="N22" s="226" t="s">
        <v>95</v>
      </c>
      <c r="O22" s="226"/>
      <c r="P22" s="226" t="s">
        <v>95</v>
      </c>
      <c r="Q22" s="226" t="s">
        <v>2434</v>
      </c>
      <c r="R22" s="344" t="s">
        <v>97</v>
      </c>
      <c r="S22" s="226" t="s">
        <v>2234</v>
      </c>
      <c r="T22" s="226" t="s">
        <v>1092</v>
      </c>
      <c r="U22" s="226" t="s">
        <v>95</v>
      </c>
      <c r="V22" s="228" t="s">
        <v>11829</v>
      </c>
      <c r="W22" s="226" t="s">
        <v>3</v>
      </c>
      <c r="X22" s="228" t="s">
        <v>11830</v>
      </c>
      <c r="Y22" s="226" t="s">
        <v>3</v>
      </c>
      <c r="Z22" s="228" t="s">
        <v>11830</v>
      </c>
      <c r="AA22" s="226" t="s">
        <v>95</v>
      </c>
      <c r="AB22" s="228" t="s">
        <v>11831</v>
      </c>
      <c r="AC22" s="226" t="s">
        <v>9</v>
      </c>
      <c r="AD22" s="228" t="s">
        <v>11832</v>
      </c>
    </row>
    <row r="23" spans="1:30" s="19" customFormat="1" ht="48" customHeight="1">
      <c r="A23" s="221" t="s">
        <v>11626</v>
      </c>
      <c r="B23" s="221" t="s">
        <v>766</v>
      </c>
      <c r="C23" s="221" t="s">
        <v>11833</v>
      </c>
      <c r="D23" s="221" t="s">
        <v>11834</v>
      </c>
      <c r="E23" s="221" t="s">
        <v>11835</v>
      </c>
      <c r="F23" s="221" t="s">
        <v>11836</v>
      </c>
      <c r="G23" s="221" t="s">
        <v>11837</v>
      </c>
      <c r="H23" s="221" t="s">
        <v>11838</v>
      </c>
      <c r="I23" s="221" t="s">
        <v>11839</v>
      </c>
      <c r="J23" s="226" t="s">
        <v>11840</v>
      </c>
      <c r="K23" s="228" t="s">
        <v>11841</v>
      </c>
      <c r="L23" s="228" t="s">
        <v>422</v>
      </c>
      <c r="M23" s="226"/>
      <c r="N23" s="226" t="s">
        <v>95</v>
      </c>
      <c r="O23" s="221"/>
      <c r="P23" s="221"/>
      <c r="Q23" s="221"/>
      <c r="R23" s="221" t="s">
        <v>223</v>
      </c>
      <c r="S23" s="221" t="s">
        <v>98</v>
      </c>
      <c r="T23" s="221"/>
      <c r="U23" s="221"/>
      <c r="V23" s="221"/>
      <c r="W23" s="221"/>
      <c r="X23" s="221"/>
      <c r="Y23" s="221"/>
      <c r="Z23" s="221"/>
      <c r="AA23" s="221"/>
      <c r="AB23" s="221"/>
      <c r="AC23" s="221" t="s">
        <v>95</v>
      </c>
      <c r="AD23" s="223" t="s">
        <v>11842</v>
      </c>
    </row>
    <row r="24" spans="1:30" s="19" customFormat="1" ht="213.75">
      <c r="A24" s="221" t="s">
        <v>11626</v>
      </c>
      <c r="B24" s="221" t="s">
        <v>766</v>
      </c>
      <c r="C24" s="221" t="s">
        <v>11843</v>
      </c>
      <c r="D24" s="221" t="s">
        <v>11844</v>
      </c>
      <c r="E24" s="221" t="s">
        <v>11845</v>
      </c>
      <c r="F24" s="221" t="s">
        <v>11846</v>
      </c>
      <c r="G24" s="221" t="s">
        <v>11847</v>
      </c>
      <c r="H24" s="221" t="s">
        <v>11848</v>
      </c>
      <c r="I24" s="344" t="s">
        <v>11849</v>
      </c>
      <c r="J24" s="226" t="s">
        <v>11850</v>
      </c>
      <c r="K24" s="228" t="s">
        <v>11851</v>
      </c>
      <c r="L24" s="228" t="s">
        <v>1955</v>
      </c>
      <c r="M24" s="228"/>
      <c r="N24" s="226" t="s">
        <v>3</v>
      </c>
      <c r="O24" s="352"/>
      <c r="P24" s="352"/>
      <c r="Q24" s="352"/>
      <c r="R24" s="353"/>
      <c r="S24" s="221" t="s">
        <v>11646</v>
      </c>
      <c r="T24" s="221" t="s">
        <v>1998</v>
      </c>
      <c r="U24" s="352"/>
      <c r="V24" s="226"/>
      <c r="W24" s="352"/>
      <c r="X24" s="226"/>
      <c r="Y24" s="352"/>
      <c r="Z24" s="221"/>
      <c r="AA24" s="221" t="s">
        <v>95</v>
      </c>
      <c r="AB24" s="223" t="s">
        <v>11852</v>
      </c>
      <c r="AC24" s="221" t="s">
        <v>95</v>
      </c>
      <c r="AD24" s="344" t="s">
        <v>11853</v>
      </c>
    </row>
    <row r="25" spans="1:30" s="19" customFormat="1" ht="85.5">
      <c r="A25" s="221" t="s">
        <v>11626</v>
      </c>
      <c r="B25" s="221" t="s">
        <v>858</v>
      </c>
      <c r="C25" s="221" t="s">
        <v>11854</v>
      </c>
      <c r="D25" s="221" t="s">
        <v>11855</v>
      </c>
      <c r="E25" s="221" t="s">
        <v>11856</v>
      </c>
      <c r="F25" s="221" t="s">
        <v>11857</v>
      </c>
      <c r="G25" s="221" t="s">
        <v>11858</v>
      </c>
      <c r="H25" s="221" t="s">
        <v>11859</v>
      </c>
      <c r="I25" s="221" t="s">
        <v>11860</v>
      </c>
      <c r="J25" s="226" t="s">
        <v>11861</v>
      </c>
      <c r="K25" s="228" t="s">
        <v>11862</v>
      </c>
      <c r="L25" s="228" t="s">
        <v>112</v>
      </c>
      <c r="M25" s="223" t="s">
        <v>11863</v>
      </c>
      <c r="N25" s="221" t="s">
        <v>95</v>
      </c>
      <c r="O25" s="221" t="s">
        <v>95</v>
      </c>
      <c r="P25" s="221"/>
      <c r="Q25" s="221"/>
      <c r="R25" s="221" t="s">
        <v>182</v>
      </c>
      <c r="S25" s="221" t="s">
        <v>11646</v>
      </c>
      <c r="T25" s="221" t="s">
        <v>1998</v>
      </c>
      <c r="U25" s="221"/>
      <c r="V25" s="221"/>
      <c r="W25" s="221"/>
      <c r="X25" s="221"/>
      <c r="Y25" s="221"/>
      <c r="Z25" s="221" t="s">
        <v>2434</v>
      </c>
      <c r="AA25" s="221"/>
      <c r="AB25" s="221"/>
      <c r="AC25" s="221" t="s">
        <v>3</v>
      </c>
      <c r="AD25" s="223" t="s">
        <v>11864</v>
      </c>
    </row>
    <row r="26" spans="1:30" s="19" customFormat="1" ht="99.75">
      <c r="A26" s="221" t="s">
        <v>11626</v>
      </c>
      <c r="B26" s="221" t="s">
        <v>858</v>
      </c>
      <c r="C26" s="221" t="s">
        <v>11865</v>
      </c>
      <c r="D26" s="221" t="s">
        <v>11866</v>
      </c>
      <c r="E26" s="221" t="s">
        <v>11867</v>
      </c>
      <c r="F26" s="221" t="s">
        <v>11868</v>
      </c>
      <c r="G26" s="221" t="s">
        <v>11869</v>
      </c>
      <c r="H26" s="221" t="s">
        <v>11870</v>
      </c>
      <c r="I26" s="221" t="s">
        <v>11871</v>
      </c>
      <c r="J26" s="226" t="s">
        <v>11872</v>
      </c>
      <c r="K26" s="228" t="s">
        <v>11873</v>
      </c>
      <c r="L26" s="228" t="s">
        <v>11874</v>
      </c>
      <c r="M26" s="221"/>
      <c r="N26" s="221" t="s">
        <v>95</v>
      </c>
      <c r="O26" s="221" t="s">
        <v>96</v>
      </c>
      <c r="P26" s="221"/>
      <c r="Q26" s="221"/>
      <c r="R26" s="221" t="s">
        <v>182</v>
      </c>
      <c r="S26" s="221" t="s">
        <v>11646</v>
      </c>
      <c r="T26" s="221" t="s">
        <v>1092</v>
      </c>
      <c r="U26" s="221"/>
      <c r="V26" s="221"/>
      <c r="W26" s="221"/>
      <c r="X26" s="221"/>
      <c r="Y26" s="221"/>
      <c r="Z26" s="221"/>
      <c r="AA26" s="221"/>
      <c r="AB26" s="221"/>
      <c r="AC26" s="221"/>
      <c r="AD26" s="223"/>
    </row>
    <row r="27" spans="1:30" s="19" customFormat="1" ht="19.350000000000001" customHeight="1">
      <c r="A27" s="221" t="s">
        <v>11626</v>
      </c>
      <c r="B27" s="221" t="s">
        <v>766</v>
      </c>
      <c r="C27" s="221" t="s">
        <v>11875</v>
      </c>
      <c r="D27" s="221" t="s">
        <v>11876</v>
      </c>
      <c r="E27" s="221" t="s">
        <v>11877</v>
      </c>
      <c r="F27" s="221" t="s">
        <v>11878</v>
      </c>
      <c r="G27" s="221" t="s">
        <v>11879</v>
      </c>
      <c r="H27" s="221" t="s">
        <v>11880</v>
      </c>
      <c r="I27" s="221" t="s">
        <v>11881</v>
      </c>
      <c r="J27" s="226" t="s">
        <v>11882</v>
      </c>
      <c r="K27" s="228" t="s">
        <v>11883</v>
      </c>
      <c r="L27" s="344" t="s">
        <v>422</v>
      </c>
      <c r="M27" s="221"/>
      <c r="N27" s="221"/>
      <c r="O27" s="221"/>
      <c r="P27" s="221"/>
      <c r="Q27" s="221"/>
      <c r="R27" s="348"/>
      <c r="S27" s="221" t="s">
        <v>98</v>
      </c>
      <c r="T27" s="221" t="s">
        <v>1998</v>
      </c>
      <c r="U27" s="221"/>
      <c r="V27" s="221"/>
      <c r="W27" s="221"/>
      <c r="X27" s="221"/>
      <c r="Y27" s="344"/>
      <c r="Z27" s="344"/>
      <c r="AA27" s="344"/>
      <c r="AB27" s="344" t="s">
        <v>11884</v>
      </c>
      <c r="AC27" s="221"/>
      <c r="AD27" s="223"/>
    </row>
    <row r="28" spans="1:30" s="19" customFormat="1" ht="19.350000000000001" customHeight="1">
      <c r="A28" s="221" t="s">
        <v>11626</v>
      </c>
      <c r="B28" s="221" t="s">
        <v>766</v>
      </c>
      <c r="C28" s="226" t="s">
        <v>11885</v>
      </c>
      <c r="D28" s="221" t="s">
        <v>11886</v>
      </c>
      <c r="E28" s="221" t="s">
        <v>11887</v>
      </c>
      <c r="F28" s="221" t="s">
        <v>11888</v>
      </c>
      <c r="G28" s="221" t="s">
        <v>11889</v>
      </c>
      <c r="H28" s="221" t="s">
        <v>11890</v>
      </c>
      <c r="I28" s="221" t="s">
        <v>11891</v>
      </c>
      <c r="J28" s="226" t="s">
        <v>11892</v>
      </c>
      <c r="K28" s="228" t="s">
        <v>9639</v>
      </c>
      <c r="L28" s="226"/>
      <c r="M28" s="221"/>
      <c r="N28" s="221" t="s">
        <v>2434</v>
      </c>
      <c r="O28" s="221"/>
      <c r="P28" s="221"/>
      <c r="Q28" s="221"/>
      <c r="R28" s="348"/>
      <c r="S28" s="221" t="s">
        <v>1846</v>
      </c>
      <c r="T28" s="221"/>
      <c r="U28" s="221"/>
      <c r="V28" s="221"/>
      <c r="W28" s="221"/>
      <c r="X28" s="221"/>
      <c r="Y28" s="221"/>
      <c r="Z28" s="221"/>
      <c r="AA28" s="221"/>
      <c r="AB28" s="221"/>
      <c r="AC28" s="221"/>
      <c r="AD28" s="223"/>
    </row>
    <row r="29" spans="1:30" s="19" customFormat="1" ht="114">
      <c r="A29" s="221" t="s">
        <v>11626</v>
      </c>
      <c r="B29" s="221" t="s">
        <v>812</v>
      </c>
      <c r="C29" s="221" t="s">
        <v>11893</v>
      </c>
      <c r="D29" s="221" t="s">
        <v>11894</v>
      </c>
      <c r="E29" s="221" t="s">
        <v>11895</v>
      </c>
      <c r="F29" s="221" t="s">
        <v>11896</v>
      </c>
      <c r="G29" s="221" t="s">
        <v>11897</v>
      </c>
      <c r="H29" s="221" t="s">
        <v>11898</v>
      </c>
      <c r="I29" s="221" t="s">
        <v>11899</v>
      </c>
      <c r="J29" s="226" t="s">
        <v>11900</v>
      </c>
      <c r="K29" s="228" t="s">
        <v>11901</v>
      </c>
      <c r="L29" s="228" t="s">
        <v>112</v>
      </c>
      <c r="M29" s="221"/>
      <c r="N29" s="221"/>
      <c r="O29" s="221"/>
      <c r="P29" s="221"/>
      <c r="Q29" s="221"/>
      <c r="R29" s="348"/>
      <c r="S29" s="221" t="s">
        <v>11646</v>
      </c>
      <c r="T29" s="221" t="s">
        <v>1998</v>
      </c>
      <c r="U29" s="221"/>
      <c r="V29" s="221"/>
      <c r="W29" s="221"/>
      <c r="X29" s="221"/>
      <c r="Y29" s="221"/>
      <c r="Z29" s="221"/>
      <c r="AA29" s="221"/>
      <c r="AB29" s="221"/>
      <c r="AC29" s="221"/>
      <c r="AD29" s="223"/>
    </row>
    <row r="30" spans="1:30" s="19" customFormat="1" ht="171">
      <c r="A30" s="221" t="s">
        <v>11626</v>
      </c>
      <c r="B30" s="221" t="s">
        <v>766</v>
      </c>
      <c r="C30" s="221" t="s">
        <v>11902</v>
      </c>
      <c r="D30" s="221" t="s">
        <v>11903</v>
      </c>
      <c r="E30" s="221" t="s">
        <v>11904</v>
      </c>
      <c r="F30" s="221" t="s">
        <v>11905</v>
      </c>
      <c r="G30" s="221" t="s">
        <v>11906</v>
      </c>
      <c r="H30" s="221" t="s">
        <v>11907</v>
      </c>
      <c r="I30" s="221" t="s">
        <v>11908</v>
      </c>
      <c r="J30" s="226" t="s">
        <v>11909</v>
      </c>
      <c r="K30" s="228" t="s">
        <v>11910</v>
      </c>
      <c r="L30" s="228" t="s">
        <v>422</v>
      </c>
      <c r="M30" s="221" t="s">
        <v>2434</v>
      </c>
      <c r="N30" s="221"/>
      <c r="O30" s="221" t="s">
        <v>95</v>
      </c>
      <c r="P30" s="221"/>
      <c r="Q30" s="221"/>
      <c r="R30" s="348"/>
      <c r="S30" s="221" t="s">
        <v>11646</v>
      </c>
      <c r="T30" s="221" t="s">
        <v>1998</v>
      </c>
      <c r="U30" s="221"/>
      <c r="V30" s="221"/>
      <c r="W30" s="221"/>
      <c r="X30" s="221"/>
      <c r="Y30" s="221"/>
      <c r="Z30" s="221"/>
      <c r="AA30" s="221" t="s">
        <v>95</v>
      </c>
      <c r="AB30" s="223" t="s">
        <v>11911</v>
      </c>
      <c r="AC30" s="221"/>
      <c r="AD30" s="223"/>
    </row>
    <row r="31" spans="1:30" s="19" customFormat="1" ht="75.75" customHeight="1">
      <c r="A31" s="221" t="s">
        <v>11626</v>
      </c>
      <c r="B31" s="221" t="s">
        <v>812</v>
      </c>
      <c r="C31" s="221" t="s">
        <v>11912</v>
      </c>
      <c r="D31" s="221" t="s">
        <v>11913</v>
      </c>
      <c r="E31" s="221" t="s">
        <v>11914</v>
      </c>
      <c r="F31" s="221" t="s">
        <v>11915</v>
      </c>
      <c r="G31" s="221" t="s">
        <v>11916</v>
      </c>
      <c r="H31" s="221" t="s">
        <v>11917</v>
      </c>
      <c r="I31" s="221" t="s">
        <v>11918</v>
      </c>
      <c r="J31" s="226" t="s">
        <v>11919</v>
      </c>
      <c r="K31" s="228" t="s">
        <v>11920</v>
      </c>
      <c r="L31" s="228" t="s">
        <v>422</v>
      </c>
      <c r="M31" s="221" t="s">
        <v>2434</v>
      </c>
      <c r="N31" s="221" t="s">
        <v>2434</v>
      </c>
      <c r="O31" s="221"/>
      <c r="P31" s="221"/>
      <c r="Q31" s="221"/>
      <c r="R31" s="348"/>
      <c r="S31" s="221" t="s">
        <v>11646</v>
      </c>
      <c r="T31" s="221"/>
      <c r="U31" s="221"/>
      <c r="V31" s="221"/>
      <c r="W31" s="221"/>
      <c r="X31" s="221"/>
      <c r="Y31" s="221"/>
      <c r="Z31" s="221"/>
      <c r="AA31" s="221"/>
      <c r="AB31" s="221"/>
      <c r="AC31" s="221"/>
      <c r="AD31" s="223"/>
    </row>
    <row r="32" spans="1:30" s="19" customFormat="1" ht="19.350000000000001" customHeight="1">
      <c r="A32" s="221" t="s">
        <v>11626</v>
      </c>
      <c r="B32" s="221" t="s">
        <v>812</v>
      </c>
      <c r="C32" s="226" t="s">
        <v>11921</v>
      </c>
      <c r="D32" s="221" t="s">
        <v>11922</v>
      </c>
      <c r="E32" s="221" t="s">
        <v>11923</v>
      </c>
      <c r="F32" s="221" t="s">
        <v>11924</v>
      </c>
      <c r="G32" s="221" t="s">
        <v>11925</v>
      </c>
      <c r="H32" s="221" t="s">
        <v>11926</v>
      </c>
      <c r="I32" s="221" t="s">
        <v>11927</v>
      </c>
      <c r="J32" s="226"/>
      <c r="K32" s="228" t="s">
        <v>7936</v>
      </c>
      <c r="L32" s="226"/>
      <c r="M32" s="221"/>
      <c r="N32" s="221"/>
      <c r="O32" s="221"/>
      <c r="P32" s="221"/>
      <c r="Q32" s="221"/>
      <c r="R32" s="223" t="s">
        <v>223</v>
      </c>
      <c r="S32" s="221" t="s">
        <v>3613</v>
      </c>
      <c r="T32" s="221"/>
      <c r="U32" s="221"/>
      <c r="V32" s="221"/>
      <c r="W32" s="221"/>
      <c r="X32" s="221"/>
      <c r="Y32" s="221"/>
      <c r="Z32" s="221"/>
      <c r="AA32" s="221"/>
      <c r="AB32" s="221"/>
      <c r="AC32" s="221"/>
      <c r="AD32" s="223"/>
    </row>
    <row r="33" spans="1:30" s="19" customFormat="1" ht="76.5" customHeight="1">
      <c r="A33" s="221" t="s">
        <v>11626</v>
      </c>
      <c r="B33" s="221" t="s">
        <v>720</v>
      </c>
      <c r="C33" s="226" t="s">
        <v>11928</v>
      </c>
      <c r="D33" s="221" t="s">
        <v>11929</v>
      </c>
      <c r="E33" s="221" t="s">
        <v>11930</v>
      </c>
      <c r="F33" s="221" t="s">
        <v>11931</v>
      </c>
      <c r="G33" s="221" t="s">
        <v>11932</v>
      </c>
      <c r="H33" s="221" t="s">
        <v>11933</v>
      </c>
      <c r="I33" s="221" t="s">
        <v>11934</v>
      </c>
      <c r="J33" s="226"/>
      <c r="K33" s="228" t="s">
        <v>11935</v>
      </c>
      <c r="L33" s="226"/>
      <c r="M33" s="221"/>
      <c r="N33" s="221"/>
      <c r="O33" s="221"/>
      <c r="P33" s="221"/>
      <c r="Q33" s="221"/>
      <c r="R33" s="223"/>
      <c r="S33" s="221" t="s">
        <v>1294</v>
      </c>
      <c r="T33" s="221"/>
      <c r="U33" s="221"/>
      <c r="V33" s="221"/>
      <c r="W33" s="221"/>
      <c r="X33" s="221"/>
      <c r="Y33" s="221"/>
      <c r="Z33" s="221"/>
      <c r="AA33" s="221"/>
      <c r="AB33" s="221"/>
      <c r="AC33" s="221" t="s">
        <v>95</v>
      </c>
      <c r="AD33" s="223" t="s">
        <v>11936</v>
      </c>
    </row>
    <row r="34" spans="1:30" s="19" customFormat="1" ht="114.75" customHeight="1">
      <c r="A34" s="221" t="s">
        <v>11626</v>
      </c>
      <c r="B34" s="221" t="s">
        <v>766</v>
      </c>
      <c r="C34" s="226" t="s">
        <v>11937</v>
      </c>
      <c r="D34" s="221" t="s">
        <v>11938</v>
      </c>
      <c r="E34" s="221" t="s">
        <v>11939</v>
      </c>
      <c r="F34" s="221" t="s">
        <v>11940</v>
      </c>
      <c r="G34" s="221" t="s">
        <v>11941</v>
      </c>
      <c r="H34" s="221" t="s">
        <v>11942</v>
      </c>
      <c r="I34" s="221" t="s">
        <v>11943</v>
      </c>
      <c r="J34" s="240" t="s">
        <v>11944</v>
      </c>
      <c r="K34" s="228" t="s">
        <v>11945</v>
      </c>
      <c r="L34" s="228" t="s">
        <v>11946</v>
      </c>
      <c r="M34" s="221"/>
      <c r="N34" s="221"/>
      <c r="O34" s="221"/>
      <c r="P34" s="221"/>
      <c r="Q34" s="221"/>
      <c r="R34" s="348"/>
      <c r="S34" s="221" t="s">
        <v>1846</v>
      </c>
      <c r="T34" s="221"/>
      <c r="U34" s="221"/>
      <c r="V34" s="221"/>
      <c r="W34" s="221"/>
      <c r="X34" s="221"/>
      <c r="Y34" s="221"/>
      <c r="Z34" s="221"/>
      <c r="AA34" s="221"/>
      <c r="AB34" s="221"/>
      <c r="AC34" s="221" t="s">
        <v>95</v>
      </c>
      <c r="AD34" s="223" t="s">
        <v>11947</v>
      </c>
    </row>
    <row r="35" spans="1:30" s="21" customFormat="1" ht="19.350000000000001" customHeight="1">
      <c r="A35" s="19"/>
      <c r="B35" s="19"/>
      <c r="C35" s="19"/>
      <c r="D35" s="19"/>
      <c r="E35" s="19"/>
      <c r="F35" s="19"/>
      <c r="G35" s="19"/>
      <c r="H35" s="19"/>
      <c r="I35" s="19"/>
      <c r="J35" s="19"/>
      <c r="K35" s="18"/>
      <c r="L35" s="19"/>
      <c r="M35" s="19"/>
      <c r="N35" s="19"/>
      <c r="O35" s="19"/>
      <c r="P35" s="19"/>
      <c r="Q35" s="19"/>
      <c r="R35" s="18"/>
      <c r="S35" s="19"/>
      <c r="T35" s="19"/>
      <c r="U35" s="19"/>
      <c r="V35" s="19"/>
      <c r="W35" s="19"/>
      <c r="X35" s="19"/>
      <c r="Y35" s="19"/>
      <c r="Z35" s="19"/>
      <c r="AA35" s="19"/>
      <c r="AB35" s="19"/>
      <c r="AC35" s="19"/>
      <c r="AD35" s="19"/>
    </row>
    <row r="36" spans="1:30" s="21" customFormat="1" ht="19.350000000000001" customHeight="1">
      <c r="C36" s="39"/>
      <c r="D36" s="39"/>
      <c r="E36" s="40"/>
      <c r="F36" s="39"/>
      <c r="G36" s="39"/>
      <c r="H36" s="40"/>
      <c r="I36" s="39"/>
      <c r="J36" s="39"/>
      <c r="K36" s="39"/>
      <c r="L36" s="39"/>
      <c r="M36" s="39"/>
      <c r="N36" s="39"/>
      <c r="O36" s="39"/>
      <c r="R36" s="39"/>
      <c r="T36" s="41"/>
      <c r="AB36" s="39"/>
      <c r="AD36" s="39"/>
    </row>
    <row r="37" spans="1:30" s="21" customFormat="1" ht="19.350000000000001" customHeight="1">
      <c r="C37" s="39"/>
      <c r="D37" s="39"/>
      <c r="E37" s="40"/>
      <c r="F37" s="39"/>
      <c r="G37" s="39"/>
      <c r="H37" s="40"/>
      <c r="I37" s="39"/>
      <c r="J37" s="39"/>
      <c r="K37" s="39"/>
      <c r="L37" s="39"/>
      <c r="M37" s="39"/>
      <c r="N37" s="39"/>
      <c r="O37" s="39"/>
      <c r="R37" s="39"/>
      <c r="T37" s="41"/>
      <c r="AB37" s="39"/>
      <c r="AD37" s="39"/>
    </row>
    <row r="38" spans="1:30" s="21" customFormat="1" ht="19.350000000000001" customHeight="1">
      <c r="C38" s="39"/>
      <c r="D38" s="39"/>
      <c r="E38" s="40"/>
      <c r="F38" s="39"/>
      <c r="G38" s="39"/>
      <c r="H38" s="40"/>
      <c r="I38" s="39"/>
      <c r="J38" s="39"/>
      <c r="K38" s="39"/>
      <c r="L38" s="39"/>
      <c r="M38" s="39"/>
      <c r="N38" s="39"/>
      <c r="O38" s="39"/>
      <c r="R38" s="39"/>
      <c r="T38" s="41"/>
      <c r="AB38" s="39"/>
      <c r="AD38" s="39"/>
    </row>
    <row r="39" spans="1:30" s="21" customFormat="1" ht="19.350000000000001" customHeight="1">
      <c r="C39" s="39"/>
      <c r="D39" s="39"/>
      <c r="E39" s="40"/>
      <c r="F39" s="39"/>
      <c r="G39" s="39"/>
      <c r="H39" s="40"/>
      <c r="I39" s="39"/>
      <c r="J39" s="39"/>
      <c r="K39" s="39"/>
      <c r="L39" s="39"/>
      <c r="M39" s="39"/>
      <c r="N39" s="39"/>
      <c r="O39" s="39"/>
      <c r="R39" s="39"/>
      <c r="T39" s="41"/>
      <c r="AB39" s="39"/>
      <c r="AD39" s="39"/>
    </row>
    <row r="40" spans="1:30" s="21" customFormat="1" ht="19.350000000000001" customHeight="1">
      <c r="C40" s="39"/>
      <c r="D40" s="39"/>
      <c r="E40" s="40"/>
      <c r="F40" s="39"/>
      <c r="G40" s="39"/>
      <c r="H40" s="40"/>
      <c r="I40" s="39"/>
      <c r="J40" s="39"/>
      <c r="K40" s="39"/>
      <c r="L40" s="39"/>
      <c r="M40" s="39"/>
      <c r="N40" s="39"/>
      <c r="O40" s="39"/>
      <c r="R40" s="39"/>
      <c r="T40" s="41"/>
      <c r="AB40" s="39"/>
      <c r="AD40" s="39"/>
    </row>
    <row r="41" spans="1:30" s="21" customFormat="1" ht="19.350000000000001" customHeight="1">
      <c r="C41" s="39"/>
      <c r="D41" s="39"/>
      <c r="E41" s="40"/>
      <c r="F41" s="39"/>
      <c r="G41" s="39"/>
      <c r="H41" s="40"/>
      <c r="I41" s="39"/>
      <c r="J41" s="39"/>
      <c r="K41" s="39"/>
      <c r="L41" s="39"/>
      <c r="M41" s="39"/>
      <c r="N41" s="39"/>
      <c r="O41" s="39"/>
      <c r="R41" s="39"/>
      <c r="T41" s="41"/>
      <c r="AB41" s="39"/>
      <c r="AD41" s="39"/>
    </row>
    <row r="42" spans="1:30" s="21" customFormat="1" ht="19.350000000000001" customHeight="1">
      <c r="C42" s="39"/>
      <c r="D42" s="39"/>
      <c r="E42" s="40"/>
      <c r="F42" s="39"/>
      <c r="G42" s="39"/>
      <c r="H42" s="40"/>
      <c r="I42" s="39"/>
      <c r="J42" s="39"/>
      <c r="K42" s="39"/>
      <c r="L42" s="39"/>
      <c r="M42" s="39"/>
      <c r="N42" s="39"/>
      <c r="O42" s="39"/>
      <c r="R42" s="39"/>
      <c r="T42" s="41"/>
      <c r="AB42" s="39"/>
      <c r="AD42" s="39"/>
    </row>
    <row r="43" spans="1:30" s="21" customFormat="1" ht="19.350000000000001" customHeight="1">
      <c r="C43" s="39"/>
      <c r="D43" s="39"/>
      <c r="E43" s="40"/>
      <c r="F43" s="39"/>
      <c r="G43" s="39"/>
      <c r="H43" s="40"/>
      <c r="I43" s="39"/>
      <c r="J43" s="39"/>
      <c r="K43" s="39"/>
      <c r="L43" s="39"/>
      <c r="M43" s="39"/>
      <c r="N43" s="39"/>
      <c r="O43" s="39"/>
      <c r="R43" s="39"/>
      <c r="T43" s="41"/>
      <c r="AB43" s="39"/>
      <c r="AD43" s="39"/>
    </row>
    <row r="44" spans="1:30" s="21" customFormat="1" ht="19.350000000000001" customHeight="1">
      <c r="C44" s="39"/>
      <c r="D44" s="39"/>
      <c r="E44" s="40"/>
      <c r="F44" s="39"/>
      <c r="G44" s="39"/>
      <c r="H44" s="40"/>
      <c r="I44" s="39"/>
      <c r="J44" s="39"/>
      <c r="K44" s="39"/>
      <c r="L44" s="39"/>
      <c r="M44" s="39"/>
      <c r="N44" s="39"/>
      <c r="O44" s="39"/>
      <c r="R44" s="39"/>
      <c r="T44" s="41"/>
      <c r="AB44" s="39"/>
      <c r="AD44" s="39"/>
    </row>
    <row r="45" spans="1:30" s="21" customFormat="1" ht="19.350000000000001" customHeight="1">
      <c r="C45" s="39"/>
      <c r="D45" s="39"/>
      <c r="E45" s="40"/>
      <c r="F45" s="39"/>
      <c r="G45" s="39"/>
      <c r="H45" s="40"/>
      <c r="I45" s="39"/>
      <c r="J45" s="39"/>
      <c r="K45" s="39"/>
      <c r="L45" s="39"/>
      <c r="M45" s="39"/>
      <c r="N45" s="39"/>
      <c r="O45" s="39"/>
      <c r="R45" s="39"/>
      <c r="T45" s="41"/>
      <c r="AB45" s="39"/>
      <c r="AD45" s="39"/>
    </row>
    <row r="46" spans="1:30" s="21" customFormat="1" ht="19.350000000000001" customHeight="1">
      <c r="C46" s="39"/>
      <c r="D46" s="39"/>
      <c r="E46" s="40"/>
      <c r="F46" s="39"/>
      <c r="G46" s="39"/>
      <c r="H46" s="40"/>
      <c r="I46" s="39"/>
      <c r="J46" s="39"/>
      <c r="K46" s="39"/>
      <c r="L46" s="39"/>
      <c r="M46" s="39"/>
      <c r="N46" s="39"/>
      <c r="O46" s="39"/>
      <c r="R46" s="39"/>
      <c r="T46" s="41"/>
      <c r="AB46" s="39"/>
      <c r="AD46" s="39"/>
    </row>
    <row r="47" spans="1:30" s="21" customFormat="1" ht="19.350000000000001" customHeight="1">
      <c r="C47" s="39"/>
      <c r="D47" s="39"/>
      <c r="E47" s="40"/>
      <c r="F47" s="39"/>
      <c r="G47" s="39"/>
      <c r="H47" s="40"/>
      <c r="I47" s="39"/>
      <c r="J47" s="39"/>
      <c r="K47" s="39"/>
      <c r="L47" s="39"/>
      <c r="M47" s="39"/>
      <c r="N47" s="39"/>
      <c r="O47" s="39"/>
      <c r="R47" s="39"/>
      <c r="T47" s="41"/>
      <c r="AB47" s="39"/>
      <c r="AD47" s="39"/>
    </row>
    <row r="48" spans="1:30" s="21" customFormat="1" ht="19.350000000000001" customHeight="1">
      <c r="C48" s="39"/>
      <c r="D48" s="39"/>
      <c r="E48" s="40"/>
      <c r="F48" s="39"/>
      <c r="G48" s="39"/>
      <c r="H48" s="40"/>
      <c r="I48" s="39"/>
      <c r="J48" s="39"/>
      <c r="K48" s="39"/>
      <c r="L48" s="39"/>
      <c r="M48" s="39"/>
      <c r="N48" s="39"/>
      <c r="O48" s="39"/>
      <c r="R48" s="39"/>
      <c r="T48" s="41"/>
      <c r="AB48" s="39"/>
      <c r="AD48" s="39"/>
    </row>
    <row r="49" spans="3:30" s="21" customFormat="1" ht="19.350000000000001" customHeight="1">
      <c r="C49" s="39"/>
      <c r="D49" s="39"/>
      <c r="E49" s="40"/>
      <c r="F49" s="39"/>
      <c r="G49" s="39"/>
      <c r="H49" s="40"/>
      <c r="I49" s="39"/>
      <c r="J49" s="39"/>
      <c r="K49" s="39"/>
      <c r="L49" s="39"/>
      <c r="M49" s="39"/>
      <c r="N49" s="39"/>
      <c r="O49" s="39"/>
      <c r="R49" s="39"/>
      <c r="T49" s="41"/>
      <c r="AB49" s="39"/>
      <c r="AD49" s="39"/>
    </row>
    <row r="50" spans="3:30" s="21" customFormat="1" ht="19.350000000000001" customHeight="1">
      <c r="C50" s="39"/>
      <c r="D50" s="39"/>
      <c r="E50" s="40"/>
      <c r="F50" s="39"/>
      <c r="G50" s="39"/>
      <c r="H50" s="40"/>
      <c r="I50" s="39"/>
      <c r="J50" s="39"/>
      <c r="K50" s="39"/>
      <c r="L50" s="39"/>
      <c r="M50" s="39"/>
      <c r="N50" s="39"/>
      <c r="O50" s="39"/>
      <c r="R50" s="39"/>
      <c r="T50" s="41"/>
      <c r="AB50" s="39"/>
      <c r="AD50" s="39"/>
    </row>
    <row r="51" spans="3:30" s="21" customFormat="1" ht="19.350000000000001" customHeight="1">
      <c r="C51" s="39"/>
      <c r="D51" s="39"/>
      <c r="E51" s="40"/>
      <c r="F51" s="39"/>
      <c r="G51" s="39"/>
      <c r="H51" s="40"/>
      <c r="I51" s="39"/>
      <c r="J51" s="39"/>
      <c r="K51" s="39"/>
      <c r="L51" s="39"/>
      <c r="M51" s="39"/>
      <c r="N51" s="39"/>
      <c r="O51" s="39"/>
      <c r="R51" s="39"/>
      <c r="T51" s="41"/>
      <c r="AB51" s="39"/>
      <c r="AD51" s="39"/>
    </row>
    <row r="52" spans="3:30" s="21" customFormat="1" ht="19.350000000000001" customHeight="1">
      <c r="C52" s="39"/>
      <c r="D52" s="39"/>
      <c r="E52" s="40"/>
      <c r="F52" s="39"/>
      <c r="G52" s="39"/>
      <c r="H52" s="40"/>
      <c r="I52" s="39"/>
      <c r="J52" s="39"/>
      <c r="K52" s="39"/>
      <c r="L52" s="39"/>
      <c r="M52" s="39"/>
      <c r="N52" s="39"/>
      <c r="O52" s="39"/>
      <c r="R52" s="39"/>
      <c r="T52" s="41"/>
      <c r="AB52" s="39"/>
      <c r="AD52" s="39"/>
    </row>
    <row r="53" spans="3:30" s="21" customFormat="1" ht="19.350000000000001" customHeight="1">
      <c r="C53" s="39"/>
      <c r="D53" s="39"/>
      <c r="E53" s="40"/>
      <c r="F53" s="39"/>
      <c r="G53" s="39"/>
      <c r="H53" s="40"/>
      <c r="I53" s="39"/>
      <c r="J53" s="39"/>
      <c r="K53" s="39"/>
      <c r="L53" s="39"/>
      <c r="M53" s="39"/>
      <c r="N53" s="39"/>
      <c r="O53" s="39"/>
      <c r="R53" s="39"/>
      <c r="T53" s="41"/>
      <c r="AB53" s="39"/>
      <c r="AD53" s="39"/>
    </row>
    <row r="54" spans="3:30" s="21" customFormat="1" ht="19.350000000000001" customHeight="1">
      <c r="C54" s="39"/>
      <c r="D54" s="39"/>
      <c r="E54" s="40"/>
      <c r="F54" s="39"/>
      <c r="G54" s="39"/>
      <c r="H54" s="40"/>
      <c r="I54" s="39"/>
      <c r="J54" s="39"/>
      <c r="K54" s="39"/>
      <c r="L54" s="39"/>
      <c r="M54" s="39"/>
      <c r="N54" s="39"/>
      <c r="O54" s="39"/>
      <c r="R54" s="39"/>
      <c r="T54" s="41"/>
      <c r="AB54" s="39"/>
      <c r="AD54" s="39"/>
    </row>
    <row r="55" spans="3:30" s="21" customFormat="1" ht="19.350000000000001" customHeight="1">
      <c r="C55" s="39"/>
      <c r="D55" s="39"/>
      <c r="E55" s="40"/>
      <c r="F55" s="39"/>
      <c r="G55" s="39"/>
      <c r="H55" s="40"/>
      <c r="I55" s="39"/>
      <c r="J55" s="39"/>
      <c r="K55" s="39"/>
      <c r="L55" s="39"/>
      <c r="M55" s="39"/>
      <c r="N55" s="39"/>
      <c r="O55" s="39"/>
      <c r="R55" s="39"/>
      <c r="T55" s="41"/>
      <c r="AB55" s="39"/>
      <c r="AD55" s="39"/>
    </row>
    <row r="56" spans="3:30" s="21" customFormat="1" ht="19.350000000000001" customHeight="1">
      <c r="C56" s="39"/>
      <c r="D56" s="39"/>
      <c r="E56" s="40"/>
      <c r="F56" s="39"/>
      <c r="G56" s="39"/>
      <c r="H56" s="40"/>
      <c r="I56" s="39"/>
      <c r="J56" s="39"/>
      <c r="K56" s="39"/>
      <c r="L56" s="39"/>
      <c r="M56" s="39"/>
      <c r="N56" s="39"/>
      <c r="O56" s="39"/>
      <c r="R56" s="39"/>
      <c r="T56" s="41"/>
      <c r="AB56" s="39"/>
      <c r="AD56" s="39"/>
    </row>
    <row r="57" spans="3:30" s="21" customFormat="1" ht="19.350000000000001" customHeight="1">
      <c r="C57" s="39"/>
      <c r="D57" s="39"/>
      <c r="E57" s="40"/>
      <c r="F57" s="39"/>
      <c r="G57" s="39"/>
      <c r="H57" s="40"/>
      <c r="I57" s="39"/>
      <c r="J57" s="39"/>
      <c r="K57" s="39"/>
      <c r="L57" s="39"/>
      <c r="M57" s="39"/>
      <c r="N57" s="39"/>
      <c r="O57" s="39"/>
      <c r="R57" s="39"/>
      <c r="T57" s="41"/>
      <c r="AB57" s="39"/>
      <c r="AD57" s="39"/>
    </row>
    <row r="58" spans="3:30" s="21" customFormat="1" ht="19.350000000000001" customHeight="1">
      <c r="C58" s="39"/>
      <c r="D58" s="39"/>
      <c r="E58" s="40"/>
      <c r="F58" s="39"/>
      <c r="G58" s="39"/>
      <c r="H58" s="40"/>
      <c r="I58" s="39"/>
      <c r="J58" s="39"/>
      <c r="K58" s="39"/>
      <c r="L58" s="39"/>
      <c r="M58" s="39"/>
      <c r="N58" s="39"/>
      <c r="O58" s="39"/>
      <c r="R58" s="39"/>
      <c r="T58" s="41"/>
      <c r="AB58" s="39"/>
      <c r="AD58" s="39"/>
    </row>
    <row r="59" spans="3:30" s="21" customFormat="1" ht="19.350000000000001" customHeight="1">
      <c r="C59" s="39"/>
      <c r="D59" s="39"/>
      <c r="E59" s="40"/>
      <c r="F59" s="39"/>
      <c r="G59" s="39"/>
      <c r="H59" s="40"/>
      <c r="I59" s="39"/>
      <c r="J59" s="39"/>
      <c r="K59" s="39"/>
      <c r="L59" s="39"/>
      <c r="M59" s="39"/>
      <c r="N59" s="39"/>
      <c r="O59" s="39"/>
      <c r="R59" s="39"/>
      <c r="T59" s="41"/>
      <c r="AB59" s="39"/>
      <c r="AD59" s="39"/>
    </row>
    <row r="60" spans="3:30" s="21" customFormat="1" ht="19.350000000000001" customHeight="1">
      <c r="C60" s="39"/>
      <c r="D60" s="39"/>
      <c r="E60" s="40"/>
      <c r="F60" s="39"/>
      <c r="G60" s="39"/>
      <c r="H60" s="40"/>
      <c r="I60" s="39"/>
      <c r="J60" s="39"/>
      <c r="K60" s="39"/>
      <c r="L60" s="39"/>
      <c r="M60" s="39"/>
      <c r="N60" s="39"/>
      <c r="O60" s="39"/>
      <c r="R60" s="39"/>
      <c r="T60" s="41"/>
      <c r="AB60" s="39"/>
      <c r="AD60" s="39"/>
    </row>
    <row r="61" spans="3:30" s="21" customFormat="1" ht="19.350000000000001" customHeight="1">
      <c r="C61" s="39"/>
      <c r="D61" s="39"/>
      <c r="E61" s="40"/>
      <c r="F61" s="39"/>
      <c r="G61" s="39"/>
      <c r="H61" s="40"/>
      <c r="I61" s="39"/>
      <c r="J61" s="39"/>
      <c r="K61" s="39"/>
      <c r="L61" s="39"/>
      <c r="M61" s="39"/>
      <c r="N61" s="39"/>
      <c r="O61" s="39"/>
      <c r="R61" s="39"/>
      <c r="T61" s="41"/>
      <c r="AB61" s="39"/>
      <c r="AD61" s="39"/>
    </row>
    <row r="62" spans="3:30" s="21" customFormat="1" ht="19.350000000000001" customHeight="1">
      <c r="C62" s="39"/>
      <c r="D62" s="39"/>
      <c r="E62" s="40"/>
      <c r="F62" s="39"/>
      <c r="G62" s="39"/>
      <c r="H62" s="40"/>
      <c r="I62" s="39"/>
      <c r="J62" s="39"/>
      <c r="K62" s="39"/>
      <c r="L62" s="39"/>
      <c r="M62" s="39"/>
      <c r="N62" s="39"/>
      <c r="O62" s="39"/>
      <c r="R62" s="39"/>
      <c r="T62" s="41"/>
      <c r="AB62" s="39"/>
      <c r="AD62" s="39"/>
    </row>
    <row r="63" spans="3:30" s="21" customFormat="1" ht="19.350000000000001" customHeight="1">
      <c r="C63" s="39"/>
      <c r="D63" s="39"/>
      <c r="E63" s="40"/>
      <c r="F63" s="39"/>
      <c r="G63" s="39"/>
      <c r="H63" s="40"/>
      <c r="I63" s="39"/>
      <c r="J63" s="39"/>
      <c r="K63" s="39"/>
      <c r="L63" s="39"/>
      <c r="M63" s="39"/>
      <c r="N63" s="39"/>
      <c r="O63" s="39"/>
      <c r="R63" s="39"/>
      <c r="T63" s="41"/>
      <c r="AB63" s="39"/>
      <c r="AD63" s="39"/>
    </row>
    <row r="64" spans="3:30" s="21" customFormat="1" ht="19.350000000000001" customHeight="1">
      <c r="C64" s="39"/>
      <c r="D64" s="39"/>
      <c r="E64" s="40"/>
      <c r="F64" s="39"/>
      <c r="G64" s="39"/>
      <c r="H64" s="40"/>
      <c r="I64" s="39"/>
      <c r="J64" s="39"/>
      <c r="K64" s="39"/>
      <c r="L64" s="39"/>
      <c r="M64" s="39"/>
      <c r="N64" s="39"/>
      <c r="O64" s="39"/>
      <c r="R64" s="39"/>
      <c r="T64" s="41"/>
      <c r="AB64" s="39"/>
      <c r="AD64" s="39"/>
    </row>
    <row r="65" spans="3:30" s="21" customFormat="1" ht="19.350000000000001" customHeight="1">
      <c r="C65" s="39"/>
      <c r="D65" s="39"/>
      <c r="E65" s="40"/>
      <c r="F65" s="39"/>
      <c r="G65" s="39"/>
      <c r="H65" s="40"/>
      <c r="I65" s="39"/>
      <c r="J65" s="39"/>
      <c r="K65" s="39"/>
      <c r="L65" s="39"/>
      <c r="M65" s="39"/>
      <c r="N65" s="39"/>
      <c r="O65" s="39"/>
      <c r="R65" s="39"/>
      <c r="T65" s="41"/>
      <c r="AB65" s="39"/>
      <c r="AD65" s="39"/>
    </row>
    <row r="66" spans="3:30" s="21" customFormat="1" ht="19.350000000000001" customHeight="1">
      <c r="C66" s="39"/>
      <c r="D66" s="39"/>
      <c r="E66" s="40"/>
      <c r="F66" s="39"/>
      <c r="G66" s="39"/>
      <c r="H66" s="40"/>
      <c r="I66" s="39"/>
      <c r="J66" s="39"/>
      <c r="K66" s="39"/>
      <c r="L66" s="39"/>
      <c r="M66" s="39"/>
      <c r="N66" s="39"/>
      <c r="O66" s="39"/>
      <c r="R66" s="39"/>
      <c r="T66" s="41"/>
      <c r="AB66" s="39"/>
      <c r="AD66" s="39"/>
    </row>
    <row r="67" spans="3:30" s="21" customFormat="1" ht="19.350000000000001" customHeight="1">
      <c r="C67" s="39"/>
      <c r="D67" s="39"/>
      <c r="E67" s="40"/>
      <c r="F67" s="39"/>
      <c r="G67" s="39"/>
      <c r="H67" s="40"/>
      <c r="I67" s="39"/>
      <c r="J67" s="39"/>
      <c r="K67" s="39"/>
      <c r="L67" s="39"/>
      <c r="M67" s="39"/>
      <c r="N67" s="39"/>
      <c r="O67" s="39"/>
      <c r="R67" s="39"/>
      <c r="T67" s="41"/>
      <c r="AB67" s="39"/>
      <c r="AD67" s="39"/>
    </row>
    <row r="68" spans="3:30" s="21" customFormat="1" ht="19.350000000000001" customHeight="1">
      <c r="C68" s="39"/>
      <c r="D68" s="39"/>
      <c r="E68" s="40"/>
      <c r="F68" s="39"/>
      <c r="G68" s="39"/>
      <c r="H68" s="40"/>
      <c r="I68" s="39"/>
      <c r="J68" s="39"/>
      <c r="K68" s="39"/>
      <c r="L68" s="39"/>
      <c r="M68" s="39"/>
      <c r="N68" s="39"/>
      <c r="O68" s="39"/>
      <c r="R68" s="39"/>
      <c r="T68" s="41"/>
      <c r="AB68" s="39"/>
      <c r="AD68" s="39"/>
    </row>
    <row r="69" spans="3:30" s="21" customFormat="1" ht="19.350000000000001" customHeight="1">
      <c r="C69" s="39"/>
      <c r="D69" s="39"/>
      <c r="E69" s="40"/>
      <c r="F69" s="39"/>
      <c r="G69" s="39"/>
      <c r="H69" s="40"/>
      <c r="I69" s="39"/>
      <c r="J69" s="39"/>
      <c r="K69" s="39"/>
      <c r="L69" s="39"/>
      <c r="M69" s="39"/>
      <c r="N69" s="39"/>
      <c r="O69" s="39"/>
      <c r="R69" s="39"/>
      <c r="T69" s="41"/>
      <c r="AB69" s="39"/>
      <c r="AD69" s="39"/>
    </row>
    <row r="70" spans="3:30" s="21" customFormat="1" ht="19.350000000000001" customHeight="1">
      <c r="C70" s="39"/>
      <c r="D70" s="39"/>
      <c r="E70" s="40"/>
      <c r="F70" s="39"/>
      <c r="G70" s="39"/>
      <c r="H70" s="40"/>
      <c r="I70" s="39"/>
      <c r="J70" s="39"/>
      <c r="K70" s="39"/>
      <c r="L70" s="39"/>
      <c r="M70" s="39"/>
      <c r="N70" s="39"/>
      <c r="O70" s="39"/>
      <c r="R70" s="39"/>
      <c r="T70" s="41"/>
      <c r="AB70" s="39"/>
      <c r="AD70" s="39"/>
    </row>
    <row r="71" spans="3:30" s="21" customFormat="1" ht="19.350000000000001" customHeight="1">
      <c r="C71" s="39"/>
      <c r="D71" s="39"/>
      <c r="E71" s="40"/>
      <c r="F71" s="39"/>
      <c r="G71" s="39"/>
      <c r="H71" s="40"/>
      <c r="I71" s="39"/>
      <c r="J71" s="39"/>
      <c r="K71" s="39"/>
      <c r="L71" s="39"/>
      <c r="M71" s="39"/>
      <c r="N71" s="39"/>
      <c r="O71" s="39"/>
      <c r="R71" s="39"/>
      <c r="T71" s="41"/>
      <c r="AB71" s="39"/>
      <c r="AD71" s="39"/>
    </row>
    <row r="72" spans="3:30" s="21" customFormat="1" ht="19.350000000000001" customHeight="1">
      <c r="C72" s="39"/>
      <c r="D72" s="39"/>
      <c r="E72" s="40"/>
      <c r="F72" s="39"/>
      <c r="G72" s="39"/>
      <c r="H72" s="40"/>
      <c r="I72" s="39"/>
      <c r="J72" s="39"/>
      <c r="K72" s="39"/>
      <c r="L72" s="39"/>
      <c r="M72" s="39"/>
      <c r="N72" s="39"/>
      <c r="O72" s="39"/>
      <c r="R72" s="39"/>
      <c r="T72" s="41"/>
      <c r="AB72" s="39"/>
      <c r="AD72" s="39"/>
    </row>
    <row r="73" spans="3:30" s="21" customFormat="1" ht="19.350000000000001" customHeight="1">
      <c r="C73" s="39"/>
      <c r="D73" s="39"/>
      <c r="E73" s="40"/>
      <c r="F73" s="39"/>
      <c r="G73" s="39"/>
      <c r="H73" s="40"/>
      <c r="I73" s="39"/>
      <c r="J73" s="39"/>
      <c r="K73" s="39"/>
      <c r="L73" s="39"/>
      <c r="M73" s="39"/>
      <c r="N73" s="39"/>
      <c r="O73" s="39"/>
      <c r="R73" s="39"/>
      <c r="T73" s="41"/>
      <c r="AB73" s="39"/>
      <c r="AD73" s="39"/>
    </row>
    <row r="74" spans="3:30" s="21" customFormat="1" ht="19.350000000000001" customHeight="1">
      <c r="C74" s="39"/>
      <c r="D74" s="39"/>
      <c r="E74" s="40"/>
      <c r="F74" s="39"/>
      <c r="G74" s="39"/>
      <c r="H74" s="40"/>
      <c r="I74" s="39"/>
      <c r="J74" s="39"/>
      <c r="K74" s="39"/>
      <c r="L74" s="39"/>
      <c r="M74" s="39"/>
      <c r="N74" s="39"/>
      <c r="O74" s="39"/>
      <c r="R74" s="39"/>
      <c r="T74" s="41"/>
      <c r="AB74" s="39"/>
      <c r="AD74" s="39"/>
    </row>
    <row r="75" spans="3:30" s="21" customFormat="1" ht="19.350000000000001" customHeight="1">
      <c r="C75" s="39"/>
      <c r="D75" s="39"/>
      <c r="E75" s="40"/>
      <c r="F75" s="39"/>
      <c r="G75" s="39"/>
      <c r="H75" s="40"/>
      <c r="I75" s="39"/>
      <c r="J75" s="39"/>
      <c r="K75" s="39"/>
      <c r="L75" s="39"/>
      <c r="M75" s="39"/>
      <c r="N75" s="39"/>
      <c r="O75" s="39"/>
      <c r="R75" s="39"/>
      <c r="T75" s="41"/>
      <c r="AB75" s="39"/>
      <c r="AD75" s="39"/>
    </row>
    <row r="76" spans="3:30" s="21" customFormat="1" ht="19.350000000000001" customHeight="1">
      <c r="C76" s="39"/>
      <c r="D76" s="39"/>
      <c r="E76" s="40"/>
      <c r="F76" s="39"/>
      <c r="G76" s="39"/>
      <c r="H76" s="40"/>
      <c r="I76" s="39"/>
      <c r="J76" s="39"/>
      <c r="K76" s="39"/>
      <c r="L76" s="39"/>
      <c r="M76" s="39"/>
      <c r="N76" s="39"/>
      <c r="O76" s="39"/>
      <c r="R76" s="39"/>
      <c r="T76" s="41"/>
      <c r="AB76" s="39"/>
      <c r="AD76" s="39"/>
    </row>
    <row r="77" spans="3:30" s="21" customFormat="1" ht="19.350000000000001" customHeight="1">
      <c r="C77" s="39"/>
      <c r="D77" s="39"/>
      <c r="E77" s="40"/>
      <c r="F77" s="39"/>
      <c r="G77" s="39"/>
      <c r="H77" s="40"/>
      <c r="I77" s="39"/>
      <c r="J77" s="39"/>
      <c r="K77" s="39"/>
      <c r="L77" s="39"/>
      <c r="M77" s="39"/>
      <c r="N77" s="39"/>
      <c r="O77" s="39"/>
      <c r="R77" s="39"/>
      <c r="T77" s="41"/>
      <c r="AB77" s="39"/>
      <c r="AD77" s="39"/>
    </row>
    <row r="78" spans="3:30" s="21" customFormat="1" ht="19.350000000000001" customHeight="1">
      <c r="C78" s="39"/>
      <c r="D78" s="39"/>
      <c r="E78" s="40"/>
      <c r="F78" s="39"/>
      <c r="G78" s="39"/>
      <c r="H78" s="40"/>
      <c r="I78" s="39"/>
      <c r="J78" s="39"/>
      <c r="K78" s="39"/>
      <c r="L78" s="39"/>
      <c r="M78" s="39"/>
      <c r="N78" s="39"/>
      <c r="O78" s="39"/>
      <c r="R78" s="39"/>
      <c r="T78" s="41"/>
      <c r="AB78" s="39"/>
      <c r="AD78" s="39"/>
    </row>
    <row r="79" spans="3:30" s="21" customFormat="1" ht="19.350000000000001" customHeight="1">
      <c r="C79" s="39"/>
      <c r="D79" s="39"/>
      <c r="E79" s="40"/>
      <c r="F79" s="39"/>
      <c r="G79" s="39"/>
      <c r="H79" s="40"/>
      <c r="I79" s="39"/>
      <c r="J79" s="39"/>
      <c r="K79" s="39"/>
      <c r="L79" s="39"/>
      <c r="M79" s="39"/>
      <c r="N79" s="39"/>
      <c r="O79" s="39"/>
      <c r="R79" s="39"/>
      <c r="T79" s="41"/>
      <c r="AB79" s="39"/>
      <c r="AD79" s="39"/>
    </row>
    <row r="80" spans="3:30" s="21" customFormat="1" ht="19.350000000000001" customHeight="1">
      <c r="C80" s="39"/>
      <c r="D80" s="39"/>
      <c r="E80" s="40"/>
      <c r="F80" s="39"/>
      <c r="G80" s="39"/>
      <c r="H80" s="40"/>
      <c r="I80" s="39"/>
      <c r="J80" s="39"/>
      <c r="K80" s="39"/>
      <c r="L80" s="39"/>
      <c r="M80" s="39"/>
      <c r="N80" s="39"/>
      <c r="O80" s="39"/>
      <c r="R80" s="39"/>
      <c r="T80" s="41"/>
      <c r="AB80" s="39"/>
      <c r="AD80" s="39"/>
    </row>
    <row r="81" spans="3:30" s="21" customFormat="1" ht="19.350000000000001" customHeight="1">
      <c r="C81" s="39"/>
      <c r="D81" s="39"/>
      <c r="E81" s="40"/>
      <c r="F81" s="39"/>
      <c r="G81" s="39"/>
      <c r="H81" s="40"/>
      <c r="I81" s="39"/>
      <c r="J81" s="39"/>
      <c r="K81" s="39"/>
      <c r="L81" s="39"/>
      <c r="M81" s="39"/>
      <c r="N81" s="39"/>
      <c r="O81" s="39"/>
      <c r="R81" s="39"/>
      <c r="T81" s="41"/>
      <c r="AB81" s="39"/>
      <c r="AD81" s="39"/>
    </row>
    <row r="82" spans="3:30" s="21" customFormat="1" ht="19.350000000000001" customHeight="1">
      <c r="C82" s="39"/>
      <c r="D82" s="39"/>
      <c r="E82" s="40"/>
      <c r="F82" s="39"/>
      <c r="G82" s="39"/>
      <c r="H82" s="40"/>
      <c r="I82" s="39"/>
      <c r="J82" s="39"/>
      <c r="K82" s="39"/>
      <c r="L82" s="39"/>
      <c r="M82" s="39"/>
      <c r="N82" s="39"/>
      <c r="O82" s="39"/>
      <c r="R82" s="39"/>
      <c r="T82" s="41"/>
      <c r="AB82" s="39"/>
      <c r="AD82" s="39"/>
    </row>
    <row r="83" spans="3:30" s="21" customFormat="1" ht="19.350000000000001" customHeight="1">
      <c r="C83" s="39"/>
      <c r="D83" s="39"/>
      <c r="E83" s="40"/>
      <c r="F83" s="39"/>
      <c r="G83" s="39"/>
      <c r="H83" s="40"/>
      <c r="I83" s="39"/>
      <c r="J83" s="39"/>
      <c r="K83" s="39"/>
      <c r="L83" s="39"/>
      <c r="M83" s="39"/>
      <c r="N83" s="39"/>
      <c r="O83" s="39"/>
      <c r="R83" s="39"/>
      <c r="T83" s="41"/>
      <c r="AB83" s="39"/>
      <c r="AD83" s="39"/>
    </row>
    <row r="84" spans="3:30" s="21" customFormat="1" ht="19.350000000000001" customHeight="1">
      <c r="C84" s="39"/>
      <c r="D84" s="39"/>
      <c r="E84" s="40"/>
      <c r="F84" s="39"/>
      <c r="G84" s="39"/>
      <c r="H84" s="40"/>
      <c r="I84" s="39"/>
      <c r="J84" s="39"/>
      <c r="K84" s="39"/>
      <c r="L84" s="39"/>
      <c r="M84" s="39"/>
      <c r="N84" s="39"/>
      <c r="O84" s="39"/>
      <c r="R84" s="39"/>
      <c r="T84" s="41"/>
      <c r="AB84" s="39"/>
      <c r="AD84" s="39"/>
    </row>
    <row r="85" spans="3:30" s="21" customFormat="1" ht="19.350000000000001" customHeight="1">
      <c r="C85" s="39"/>
      <c r="D85" s="39"/>
      <c r="E85" s="40"/>
      <c r="F85" s="39"/>
      <c r="G85" s="39"/>
      <c r="H85" s="40"/>
      <c r="I85" s="39"/>
      <c r="J85" s="39"/>
      <c r="K85" s="39"/>
      <c r="L85" s="39"/>
      <c r="M85" s="39"/>
      <c r="N85" s="39"/>
      <c r="O85" s="39"/>
      <c r="R85" s="39"/>
      <c r="T85" s="41"/>
      <c r="AB85" s="39"/>
      <c r="AD85" s="39"/>
    </row>
    <row r="86" spans="3:30" s="21" customFormat="1" ht="19.350000000000001" customHeight="1">
      <c r="C86" s="39"/>
      <c r="D86" s="39"/>
      <c r="E86" s="40"/>
      <c r="F86" s="39"/>
      <c r="G86" s="39"/>
      <c r="H86" s="40"/>
      <c r="I86" s="39"/>
      <c r="J86" s="39"/>
      <c r="K86" s="39"/>
      <c r="L86" s="39"/>
      <c r="M86" s="39"/>
      <c r="N86" s="39"/>
      <c r="O86" s="39"/>
      <c r="R86" s="39"/>
      <c r="T86" s="41"/>
      <c r="AB86" s="39"/>
      <c r="AD86" s="39"/>
    </row>
    <row r="87" spans="3:30" s="21" customFormat="1" ht="19.350000000000001" customHeight="1">
      <c r="C87" s="39"/>
      <c r="D87" s="39"/>
      <c r="E87" s="40"/>
      <c r="F87" s="39"/>
      <c r="G87" s="39"/>
      <c r="H87" s="40"/>
      <c r="I87" s="39"/>
      <c r="J87" s="39"/>
      <c r="K87" s="39"/>
      <c r="L87" s="39"/>
      <c r="M87" s="39"/>
      <c r="N87" s="39"/>
      <c r="O87" s="39"/>
      <c r="R87" s="39"/>
      <c r="T87" s="41"/>
      <c r="AB87" s="39"/>
      <c r="AD87" s="39"/>
    </row>
    <row r="88" spans="3:30" s="21" customFormat="1" ht="19.350000000000001" customHeight="1">
      <c r="C88" s="39"/>
      <c r="D88" s="39"/>
      <c r="E88" s="40"/>
      <c r="F88" s="39"/>
      <c r="G88" s="39"/>
      <c r="H88" s="40"/>
      <c r="I88" s="39"/>
      <c r="J88" s="39"/>
      <c r="K88" s="39"/>
      <c r="L88" s="39"/>
      <c r="M88" s="39"/>
      <c r="N88" s="39"/>
      <c r="O88" s="39"/>
      <c r="R88" s="39"/>
      <c r="T88" s="41"/>
      <c r="AB88" s="39"/>
      <c r="AD88" s="39"/>
    </row>
    <row r="89" spans="3:30" s="21" customFormat="1" ht="19.350000000000001" customHeight="1">
      <c r="C89" s="39"/>
      <c r="D89" s="39"/>
      <c r="E89" s="40"/>
      <c r="F89" s="39"/>
      <c r="G89" s="39"/>
      <c r="H89" s="40"/>
      <c r="I89" s="39"/>
      <c r="J89" s="39"/>
      <c r="K89" s="39"/>
      <c r="L89" s="39"/>
      <c r="M89" s="39"/>
      <c r="N89" s="39"/>
      <c r="O89" s="39"/>
      <c r="R89" s="39"/>
      <c r="T89" s="41"/>
      <c r="AB89" s="39"/>
      <c r="AD89" s="39"/>
    </row>
    <row r="90" spans="3:30" s="21" customFormat="1" ht="19.350000000000001" customHeight="1">
      <c r="C90" s="39"/>
      <c r="D90" s="39"/>
      <c r="E90" s="40"/>
      <c r="F90" s="39"/>
      <c r="G90" s="39"/>
      <c r="H90" s="40"/>
      <c r="I90" s="39"/>
      <c r="J90" s="39"/>
      <c r="K90" s="39"/>
      <c r="L90" s="39"/>
      <c r="M90" s="39"/>
      <c r="N90" s="39"/>
      <c r="O90" s="39"/>
      <c r="R90" s="39"/>
      <c r="T90" s="41"/>
      <c r="AB90" s="39"/>
      <c r="AD90" s="39"/>
    </row>
    <row r="91" spans="3:30" s="21" customFormat="1" ht="19.350000000000001" customHeight="1">
      <c r="C91" s="39"/>
      <c r="D91" s="39"/>
      <c r="E91" s="40"/>
      <c r="F91" s="39"/>
      <c r="G91" s="39"/>
      <c r="H91" s="40"/>
      <c r="I91" s="39"/>
      <c r="J91" s="39"/>
      <c r="K91" s="39"/>
      <c r="L91" s="39"/>
      <c r="M91" s="39"/>
      <c r="N91" s="39"/>
      <c r="O91" s="39"/>
      <c r="R91" s="39"/>
      <c r="T91" s="41"/>
      <c r="AB91" s="39"/>
      <c r="AD91" s="39"/>
    </row>
    <row r="92" spans="3:30" s="21" customFormat="1" ht="19.350000000000001" customHeight="1">
      <c r="C92" s="39"/>
      <c r="D92" s="39"/>
      <c r="E92" s="40"/>
      <c r="F92" s="39"/>
      <c r="G92" s="39"/>
      <c r="H92" s="40"/>
      <c r="I92" s="39"/>
      <c r="J92" s="39"/>
      <c r="K92" s="39"/>
      <c r="L92" s="39"/>
      <c r="M92" s="39"/>
      <c r="N92" s="39"/>
      <c r="O92" s="39"/>
      <c r="R92" s="39"/>
      <c r="T92" s="41"/>
      <c r="AB92" s="39"/>
      <c r="AD92" s="39"/>
    </row>
    <row r="93" spans="3:30" s="21" customFormat="1" ht="19.350000000000001" customHeight="1">
      <c r="C93" s="39"/>
      <c r="D93" s="39"/>
      <c r="E93" s="40"/>
      <c r="F93" s="39"/>
      <c r="G93" s="39"/>
      <c r="H93" s="40"/>
      <c r="I93" s="39"/>
      <c r="J93" s="39"/>
      <c r="K93" s="39"/>
      <c r="L93" s="39"/>
      <c r="M93" s="39"/>
      <c r="N93" s="39"/>
      <c r="O93" s="39"/>
      <c r="R93" s="39"/>
      <c r="T93" s="41"/>
      <c r="AB93" s="39"/>
      <c r="AD93" s="39"/>
    </row>
    <row r="94" spans="3:30" s="21" customFormat="1" ht="19.350000000000001" customHeight="1">
      <c r="C94" s="39"/>
      <c r="D94" s="39"/>
      <c r="E94" s="40"/>
      <c r="F94" s="39"/>
      <c r="G94" s="39"/>
      <c r="H94" s="40"/>
      <c r="I94" s="39"/>
      <c r="J94" s="39"/>
      <c r="K94" s="39"/>
      <c r="L94" s="39"/>
      <c r="M94" s="39"/>
      <c r="N94" s="39"/>
      <c r="O94" s="39"/>
      <c r="R94" s="39"/>
      <c r="T94" s="41"/>
      <c r="AB94" s="39"/>
      <c r="AD94" s="39"/>
    </row>
    <row r="95" spans="3:30" s="21" customFormat="1" ht="19.350000000000001" customHeight="1">
      <c r="C95" s="39"/>
      <c r="D95" s="39"/>
      <c r="E95" s="40"/>
      <c r="F95" s="39"/>
      <c r="G95" s="39"/>
      <c r="H95" s="40"/>
      <c r="I95" s="39"/>
      <c r="J95" s="39"/>
      <c r="K95" s="39"/>
      <c r="L95" s="39"/>
      <c r="M95" s="39"/>
      <c r="N95" s="39"/>
      <c r="O95" s="39"/>
      <c r="R95" s="39"/>
      <c r="T95" s="41"/>
      <c r="AB95" s="39"/>
      <c r="AD95" s="39"/>
    </row>
    <row r="96" spans="3:30" s="21" customFormat="1" ht="19.350000000000001" customHeight="1">
      <c r="C96" s="39"/>
      <c r="D96" s="39"/>
      <c r="E96" s="40"/>
      <c r="F96" s="39"/>
      <c r="G96" s="39"/>
      <c r="H96" s="40"/>
      <c r="I96" s="39"/>
      <c r="J96" s="39"/>
      <c r="K96" s="39"/>
      <c r="L96" s="39"/>
      <c r="M96" s="39"/>
      <c r="N96" s="39"/>
      <c r="O96" s="39"/>
      <c r="R96" s="39"/>
      <c r="T96" s="41"/>
      <c r="AB96" s="39"/>
      <c r="AD96" s="39"/>
    </row>
    <row r="97" spans="3:30" s="21" customFormat="1" ht="19.350000000000001" customHeight="1">
      <c r="C97" s="39"/>
      <c r="D97" s="39"/>
      <c r="E97" s="40"/>
      <c r="F97" s="39"/>
      <c r="G97" s="39"/>
      <c r="H97" s="40"/>
      <c r="I97" s="39"/>
      <c r="J97" s="39"/>
      <c r="K97" s="39"/>
      <c r="L97" s="39"/>
      <c r="M97" s="39"/>
      <c r="N97" s="39"/>
      <c r="O97" s="39"/>
      <c r="R97" s="39"/>
      <c r="T97" s="41"/>
      <c r="AB97" s="39"/>
      <c r="AD97" s="39"/>
    </row>
    <row r="98" spans="3:30" s="21" customFormat="1" ht="19.350000000000001" customHeight="1">
      <c r="C98" s="39"/>
      <c r="D98" s="39"/>
      <c r="E98" s="40"/>
      <c r="F98" s="39"/>
      <c r="G98" s="39"/>
      <c r="H98" s="40"/>
      <c r="I98" s="39"/>
      <c r="J98" s="39"/>
      <c r="K98" s="39"/>
      <c r="L98" s="39"/>
      <c r="M98" s="39"/>
      <c r="N98" s="39"/>
      <c r="O98" s="39"/>
      <c r="R98" s="39"/>
      <c r="T98" s="41"/>
      <c r="AB98" s="39"/>
      <c r="AD98" s="39"/>
    </row>
    <row r="99" spans="3:30" s="21" customFormat="1" ht="19.350000000000001" customHeight="1">
      <c r="C99" s="39"/>
      <c r="D99" s="39"/>
      <c r="E99" s="40"/>
      <c r="F99" s="39"/>
      <c r="G99" s="39"/>
      <c r="H99" s="40"/>
      <c r="I99" s="39"/>
      <c r="J99" s="39"/>
      <c r="K99" s="39"/>
      <c r="L99" s="39"/>
      <c r="M99" s="39"/>
      <c r="N99" s="39"/>
      <c r="O99" s="39"/>
      <c r="R99" s="39"/>
      <c r="T99" s="41"/>
      <c r="AB99" s="39"/>
      <c r="AD99" s="39"/>
    </row>
    <row r="100" spans="3:30" s="21" customFormat="1" ht="19.350000000000001" customHeight="1">
      <c r="C100" s="39"/>
      <c r="D100" s="39"/>
      <c r="E100" s="40"/>
      <c r="F100" s="39"/>
      <c r="G100" s="39"/>
      <c r="H100" s="40"/>
      <c r="I100" s="39"/>
      <c r="J100" s="39"/>
      <c r="K100" s="39"/>
      <c r="L100" s="39"/>
      <c r="M100" s="39"/>
      <c r="N100" s="39"/>
      <c r="O100" s="39"/>
      <c r="R100" s="39"/>
      <c r="T100" s="41"/>
      <c r="AB100" s="39"/>
      <c r="AD100" s="39"/>
    </row>
    <row r="101" spans="3:30" s="21" customFormat="1" ht="19.350000000000001" customHeight="1">
      <c r="C101" s="39"/>
      <c r="D101" s="39"/>
      <c r="E101" s="40"/>
      <c r="F101" s="39"/>
      <c r="G101" s="39"/>
      <c r="H101" s="40"/>
      <c r="I101" s="39"/>
      <c r="J101" s="39"/>
      <c r="K101" s="39"/>
      <c r="L101" s="39"/>
      <c r="M101" s="39"/>
      <c r="N101" s="39"/>
      <c r="O101" s="39"/>
      <c r="R101" s="39"/>
      <c r="T101" s="41"/>
      <c r="AB101" s="39"/>
      <c r="AD101" s="39"/>
    </row>
    <row r="102" spans="3:30" s="21" customFormat="1" ht="19.350000000000001" customHeight="1">
      <c r="C102" s="39"/>
      <c r="D102" s="39"/>
      <c r="E102" s="40"/>
      <c r="F102" s="39"/>
      <c r="G102" s="39"/>
      <c r="H102" s="40"/>
      <c r="I102" s="39"/>
      <c r="J102" s="39"/>
      <c r="K102" s="39"/>
      <c r="L102" s="39"/>
      <c r="M102" s="39"/>
      <c r="N102" s="39"/>
      <c r="O102" s="39"/>
      <c r="R102" s="39"/>
      <c r="T102" s="41"/>
      <c r="AB102" s="39"/>
      <c r="AD102" s="39"/>
    </row>
    <row r="103" spans="3:30" s="21" customFormat="1" ht="19.350000000000001" customHeight="1">
      <c r="C103" s="39"/>
      <c r="D103" s="39"/>
      <c r="E103" s="40"/>
      <c r="F103" s="39"/>
      <c r="G103" s="39"/>
      <c r="H103" s="40"/>
      <c r="I103" s="39"/>
      <c r="J103" s="39"/>
      <c r="K103" s="39"/>
      <c r="L103" s="39"/>
      <c r="M103" s="39"/>
      <c r="N103" s="39"/>
      <c r="O103" s="39"/>
      <c r="R103" s="39"/>
      <c r="T103" s="41"/>
      <c r="AB103" s="39"/>
      <c r="AD103" s="39"/>
    </row>
    <row r="104" spans="3:30" s="21" customFormat="1" ht="19.350000000000001" customHeight="1">
      <c r="C104" s="39"/>
      <c r="D104" s="39"/>
      <c r="E104" s="40"/>
      <c r="F104" s="39"/>
      <c r="G104" s="39"/>
      <c r="H104" s="40"/>
      <c r="I104" s="39"/>
      <c r="J104" s="39"/>
      <c r="K104" s="39"/>
      <c r="L104" s="39"/>
      <c r="M104" s="39"/>
      <c r="N104" s="39"/>
      <c r="O104" s="39"/>
      <c r="R104" s="39"/>
      <c r="T104" s="41"/>
      <c r="AB104" s="39"/>
      <c r="AD104" s="39"/>
    </row>
    <row r="105" spans="3:30" s="21" customFormat="1" ht="19.350000000000001" customHeight="1">
      <c r="C105" s="39"/>
      <c r="D105" s="39"/>
      <c r="E105" s="40"/>
      <c r="F105" s="39"/>
      <c r="G105" s="39"/>
      <c r="H105" s="40"/>
      <c r="I105" s="39"/>
      <c r="J105" s="39"/>
      <c r="K105" s="39"/>
      <c r="L105" s="39"/>
      <c r="M105" s="39"/>
      <c r="N105" s="39"/>
      <c r="O105" s="39"/>
      <c r="R105" s="39"/>
      <c r="T105" s="41"/>
      <c r="AB105" s="39"/>
      <c r="AD105" s="39"/>
    </row>
    <row r="106" spans="3:30" s="21" customFormat="1" ht="20.25" customHeight="1">
      <c r="C106" s="39"/>
      <c r="D106" s="39"/>
      <c r="E106" s="40"/>
      <c r="F106" s="39"/>
      <c r="G106" s="39"/>
      <c r="H106" s="40"/>
      <c r="I106" s="39"/>
      <c r="J106" s="39"/>
      <c r="K106" s="39"/>
      <c r="L106" s="39"/>
      <c r="M106" s="39"/>
      <c r="N106" s="39"/>
      <c r="O106" s="39"/>
      <c r="R106" s="39"/>
      <c r="T106" s="41"/>
      <c r="AB106" s="39"/>
      <c r="AD106" s="39"/>
    </row>
    <row r="107" spans="3:30" s="21" customFormat="1" ht="20.25" customHeight="1">
      <c r="C107" s="39"/>
      <c r="D107" s="39"/>
      <c r="E107" s="40"/>
      <c r="F107" s="39"/>
      <c r="G107" s="39"/>
      <c r="H107" s="40"/>
      <c r="I107" s="39"/>
      <c r="J107" s="39"/>
      <c r="K107" s="39"/>
      <c r="L107" s="39"/>
      <c r="M107" s="39"/>
      <c r="N107" s="39"/>
      <c r="O107" s="39"/>
      <c r="R107" s="39"/>
      <c r="T107" s="41"/>
      <c r="AB107" s="39"/>
      <c r="AD107" s="39"/>
    </row>
    <row r="108" spans="3:30" s="21" customFormat="1" ht="20.25" customHeight="1">
      <c r="C108" s="39"/>
      <c r="D108" s="39"/>
      <c r="E108" s="40"/>
      <c r="F108" s="39"/>
      <c r="G108" s="39"/>
      <c r="H108" s="40"/>
      <c r="I108" s="39"/>
      <c r="J108" s="39"/>
      <c r="K108" s="39"/>
      <c r="L108" s="39"/>
      <c r="M108" s="39"/>
      <c r="N108" s="39"/>
      <c r="O108" s="39"/>
      <c r="R108" s="39"/>
      <c r="T108" s="41"/>
      <c r="AB108" s="39"/>
      <c r="AD108" s="39"/>
    </row>
    <row r="109" spans="3:30" s="21" customFormat="1" ht="20.25" customHeight="1">
      <c r="C109" s="39"/>
      <c r="D109" s="39"/>
      <c r="E109" s="40"/>
      <c r="F109" s="39"/>
      <c r="G109" s="39"/>
      <c r="H109" s="40"/>
      <c r="I109" s="39"/>
      <c r="J109" s="39"/>
      <c r="K109" s="39"/>
      <c r="L109" s="39"/>
      <c r="M109" s="39"/>
      <c r="N109" s="39"/>
      <c r="O109" s="39"/>
      <c r="R109" s="39"/>
      <c r="T109" s="41"/>
      <c r="AB109" s="39"/>
      <c r="AD109" s="39"/>
    </row>
    <row r="110" spans="3:30" s="21" customFormat="1" ht="20.25" customHeight="1">
      <c r="C110" s="39"/>
      <c r="D110" s="39"/>
      <c r="E110" s="40"/>
      <c r="F110" s="39"/>
      <c r="G110" s="39"/>
      <c r="H110" s="40"/>
      <c r="I110" s="39"/>
      <c r="J110" s="39"/>
      <c r="K110" s="39"/>
      <c r="L110" s="39"/>
      <c r="M110" s="39"/>
      <c r="N110" s="39"/>
      <c r="O110" s="39"/>
      <c r="R110" s="39"/>
      <c r="T110" s="41"/>
      <c r="AB110" s="39"/>
      <c r="AD110" s="39"/>
    </row>
    <row r="111" spans="3:30" s="21" customFormat="1" ht="20.25" customHeight="1">
      <c r="C111" s="39"/>
      <c r="D111" s="39"/>
      <c r="E111" s="40"/>
      <c r="F111" s="39"/>
      <c r="G111" s="39"/>
      <c r="H111" s="40"/>
      <c r="I111" s="39"/>
      <c r="J111" s="39"/>
      <c r="K111" s="39"/>
      <c r="L111" s="39"/>
      <c r="M111" s="39"/>
      <c r="N111" s="39"/>
      <c r="O111" s="39"/>
      <c r="R111" s="39"/>
      <c r="T111" s="41"/>
      <c r="AB111" s="39"/>
      <c r="AD111" s="39"/>
    </row>
    <row r="112" spans="3:30" s="21" customFormat="1" ht="20.25" customHeight="1">
      <c r="C112" s="39"/>
      <c r="D112" s="39"/>
      <c r="E112" s="40"/>
      <c r="F112" s="39"/>
      <c r="G112" s="39"/>
      <c r="H112" s="40"/>
      <c r="I112" s="39"/>
      <c r="J112" s="39"/>
      <c r="K112" s="39"/>
      <c r="L112" s="39"/>
      <c r="M112" s="39"/>
      <c r="N112" s="39"/>
      <c r="O112" s="39"/>
      <c r="R112" s="39"/>
      <c r="T112" s="41"/>
      <c r="AB112" s="39"/>
      <c r="AD112" s="39"/>
    </row>
    <row r="113" spans="3:30" s="21" customFormat="1" ht="20.25" customHeight="1">
      <c r="C113" s="39"/>
      <c r="D113" s="39"/>
      <c r="E113" s="40"/>
      <c r="F113" s="39"/>
      <c r="G113" s="39"/>
      <c r="H113" s="40"/>
      <c r="I113" s="39"/>
      <c r="J113" s="39"/>
      <c r="K113" s="39"/>
      <c r="L113" s="39"/>
      <c r="M113" s="39"/>
      <c r="N113" s="39"/>
      <c r="O113" s="39"/>
      <c r="R113" s="39"/>
      <c r="T113" s="41"/>
      <c r="AB113" s="39"/>
      <c r="AD113" s="39"/>
    </row>
    <row r="114" spans="3:30" s="21" customFormat="1" ht="20.25" customHeight="1">
      <c r="C114" s="39"/>
      <c r="D114" s="39"/>
      <c r="E114" s="40"/>
      <c r="F114" s="39"/>
      <c r="G114" s="39"/>
      <c r="H114" s="40"/>
      <c r="I114" s="39"/>
      <c r="J114" s="39"/>
      <c r="K114" s="39"/>
      <c r="L114" s="39"/>
      <c r="M114" s="39"/>
      <c r="N114" s="39"/>
      <c r="O114" s="39"/>
      <c r="R114" s="39"/>
      <c r="T114" s="41"/>
      <c r="AB114" s="39"/>
      <c r="AD114" s="39"/>
    </row>
    <row r="115" spans="3:30" s="21" customFormat="1" ht="20.25" customHeight="1">
      <c r="C115" s="39"/>
      <c r="D115" s="39"/>
      <c r="E115" s="40"/>
      <c r="F115" s="39"/>
      <c r="G115" s="39"/>
      <c r="H115" s="40"/>
      <c r="I115" s="39"/>
      <c r="J115" s="39"/>
      <c r="K115" s="39"/>
      <c r="L115" s="39"/>
      <c r="M115" s="39"/>
      <c r="N115" s="39"/>
      <c r="O115" s="39"/>
      <c r="R115" s="39"/>
      <c r="T115" s="41"/>
      <c r="AB115" s="39"/>
      <c r="AD115" s="39"/>
    </row>
    <row r="116" spans="3:30" s="21" customFormat="1" ht="20.25" customHeight="1">
      <c r="C116" s="39"/>
      <c r="D116" s="39"/>
      <c r="E116" s="40"/>
      <c r="F116" s="39"/>
      <c r="G116" s="39"/>
      <c r="H116" s="40"/>
      <c r="I116" s="39"/>
      <c r="J116" s="39"/>
      <c r="K116" s="39"/>
      <c r="L116" s="39"/>
      <c r="M116" s="39"/>
      <c r="N116" s="39"/>
      <c r="O116" s="39"/>
      <c r="R116" s="39"/>
      <c r="T116" s="41"/>
      <c r="AB116" s="39"/>
      <c r="AD116" s="39"/>
    </row>
    <row r="117" spans="3:30" s="21" customFormat="1" ht="20.25" customHeight="1">
      <c r="C117" s="39"/>
      <c r="D117" s="39"/>
      <c r="E117" s="40"/>
      <c r="F117" s="39"/>
      <c r="G117" s="39"/>
      <c r="H117" s="40"/>
      <c r="I117" s="39"/>
      <c r="J117" s="39"/>
      <c r="K117" s="39"/>
      <c r="L117" s="39"/>
      <c r="M117" s="39"/>
      <c r="N117" s="39"/>
      <c r="O117" s="39"/>
      <c r="R117" s="39"/>
      <c r="T117" s="41"/>
      <c r="AB117" s="39"/>
      <c r="AD117" s="39"/>
    </row>
    <row r="118" spans="3:30" s="21" customFormat="1" ht="20.25" customHeight="1">
      <c r="C118" s="39"/>
      <c r="D118" s="39"/>
      <c r="E118" s="40"/>
      <c r="F118" s="39"/>
      <c r="G118" s="39"/>
      <c r="H118" s="40"/>
      <c r="I118" s="39"/>
      <c r="J118" s="39"/>
      <c r="K118" s="39"/>
      <c r="L118" s="39"/>
      <c r="M118" s="39"/>
      <c r="N118" s="39"/>
      <c r="O118" s="39"/>
      <c r="R118" s="39"/>
      <c r="T118" s="41"/>
      <c r="AB118" s="39"/>
      <c r="AD118" s="39"/>
    </row>
    <row r="119" spans="3:30" s="21" customFormat="1" ht="20.25" customHeight="1">
      <c r="C119" s="39"/>
      <c r="D119" s="39"/>
      <c r="E119" s="40"/>
      <c r="F119" s="39"/>
      <c r="G119" s="39"/>
      <c r="H119" s="40"/>
      <c r="I119" s="39"/>
      <c r="J119" s="39"/>
      <c r="K119" s="39"/>
      <c r="L119" s="39"/>
      <c r="M119" s="39"/>
      <c r="N119" s="39"/>
      <c r="O119" s="39"/>
      <c r="R119" s="39"/>
      <c r="T119" s="41"/>
      <c r="AB119" s="39"/>
      <c r="AD119" s="39"/>
    </row>
    <row r="120" spans="3:30" s="21" customFormat="1" ht="20.25" customHeight="1">
      <c r="C120" s="39"/>
      <c r="D120" s="39"/>
      <c r="E120" s="40"/>
      <c r="F120" s="39"/>
      <c r="G120" s="39"/>
      <c r="H120" s="40"/>
      <c r="I120" s="39"/>
      <c r="J120" s="39"/>
      <c r="K120" s="39"/>
      <c r="L120" s="39"/>
      <c r="M120" s="39"/>
      <c r="N120" s="39"/>
      <c r="O120" s="39"/>
      <c r="R120" s="39"/>
      <c r="T120" s="41"/>
      <c r="AB120" s="39"/>
      <c r="AD120" s="39"/>
    </row>
    <row r="121" spans="3:30" s="21" customFormat="1" ht="20.25" customHeight="1">
      <c r="C121" s="39"/>
      <c r="D121" s="39"/>
      <c r="E121" s="40"/>
      <c r="F121" s="39"/>
      <c r="G121" s="39"/>
      <c r="H121" s="40"/>
      <c r="I121" s="39"/>
      <c r="J121" s="39"/>
      <c r="K121" s="39"/>
      <c r="L121" s="39"/>
      <c r="M121" s="39"/>
      <c r="N121" s="39"/>
      <c r="O121" s="39"/>
      <c r="R121" s="39"/>
      <c r="T121" s="41"/>
      <c r="AB121" s="39"/>
      <c r="AD121" s="39"/>
    </row>
    <row r="122" spans="3:30" s="21" customFormat="1" ht="20.25" customHeight="1">
      <c r="C122" s="39"/>
      <c r="D122" s="39"/>
      <c r="E122" s="40"/>
      <c r="F122" s="39"/>
      <c r="G122" s="39"/>
      <c r="H122" s="40"/>
      <c r="I122" s="39"/>
      <c r="J122" s="39"/>
      <c r="K122" s="39"/>
      <c r="L122" s="39"/>
      <c r="M122" s="39"/>
      <c r="N122" s="39"/>
      <c r="O122" s="39"/>
      <c r="R122" s="39"/>
      <c r="T122" s="41"/>
      <c r="AB122" s="39"/>
      <c r="AD122" s="39"/>
    </row>
    <row r="123" spans="3:30" s="21" customFormat="1" ht="20.25" customHeight="1">
      <c r="C123" s="39"/>
      <c r="D123" s="39"/>
      <c r="E123" s="40"/>
      <c r="F123" s="39"/>
      <c r="G123" s="39"/>
      <c r="H123" s="40"/>
      <c r="I123" s="39"/>
      <c r="J123" s="39"/>
      <c r="K123" s="39"/>
      <c r="L123" s="39"/>
      <c r="M123" s="39"/>
      <c r="N123" s="39"/>
      <c r="O123" s="39"/>
      <c r="R123" s="39"/>
      <c r="T123" s="41"/>
      <c r="AB123" s="39"/>
      <c r="AD123" s="39"/>
    </row>
    <row r="124" spans="3:30" s="21" customFormat="1" ht="20.25" customHeight="1">
      <c r="C124" s="39"/>
      <c r="D124" s="39"/>
      <c r="E124" s="40"/>
      <c r="F124" s="39"/>
      <c r="G124" s="39"/>
      <c r="H124" s="40"/>
      <c r="I124" s="39"/>
      <c r="J124" s="39"/>
      <c r="K124" s="39"/>
      <c r="L124" s="39"/>
      <c r="M124" s="39"/>
      <c r="N124" s="39"/>
      <c r="O124" s="39"/>
      <c r="R124" s="39"/>
      <c r="T124" s="41"/>
      <c r="AB124" s="39"/>
      <c r="AD124" s="39"/>
    </row>
    <row r="125" spans="3:30" s="21" customFormat="1" ht="20.25" customHeight="1">
      <c r="C125" s="39"/>
      <c r="D125" s="39"/>
      <c r="E125" s="40"/>
      <c r="F125" s="39"/>
      <c r="G125" s="39"/>
      <c r="H125" s="40"/>
      <c r="I125" s="39"/>
      <c r="J125" s="39"/>
      <c r="K125" s="39"/>
      <c r="L125" s="39"/>
      <c r="M125" s="39"/>
      <c r="N125" s="39"/>
      <c r="O125" s="39"/>
      <c r="R125" s="39"/>
      <c r="T125" s="41"/>
      <c r="AB125" s="39"/>
      <c r="AD125" s="39"/>
    </row>
    <row r="126" spans="3:30" s="21" customFormat="1" ht="20.25" customHeight="1">
      <c r="C126" s="39"/>
      <c r="D126" s="39"/>
      <c r="E126" s="40"/>
      <c r="F126" s="39"/>
      <c r="G126" s="39"/>
      <c r="H126" s="40"/>
      <c r="I126" s="39"/>
      <c r="J126" s="39"/>
      <c r="K126" s="39"/>
      <c r="L126" s="39"/>
      <c r="M126" s="39"/>
      <c r="N126" s="39"/>
      <c r="O126" s="39"/>
      <c r="R126" s="39"/>
      <c r="T126" s="41"/>
      <c r="AB126" s="39"/>
      <c r="AD126" s="39"/>
    </row>
    <row r="127" spans="3:30" s="21" customFormat="1" ht="20.25" customHeight="1">
      <c r="C127" s="39"/>
      <c r="D127" s="39"/>
      <c r="E127" s="40"/>
      <c r="F127" s="39"/>
      <c r="G127" s="39"/>
      <c r="H127" s="40"/>
      <c r="I127" s="39"/>
      <c r="J127" s="39"/>
      <c r="K127" s="39"/>
      <c r="L127" s="39"/>
      <c r="M127" s="39"/>
      <c r="N127" s="39"/>
      <c r="O127" s="39"/>
      <c r="R127" s="39"/>
      <c r="T127" s="41"/>
      <c r="AB127" s="39"/>
      <c r="AD127" s="39"/>
    </row>
    <row r="128" spans="3:30" s="21" customFormat="1" ht="20.25" customHeight="1">
      <c r="C128" s="39"/>
      <c r="D128" s="39"/>
      <c r="E128" s="40"/>
      <c r="F128" s="39"/>
      <c r="G128" s="39"/>
      <c r="H128" s="40"/>
      <c r="I128" s="39"/>
      <c r="J128" s="39"/>
      <c r="K128" s="39"/>
      <c r="L128" s="39"/>
      <c r="M128" s="39"/>
      <c r="N128" s="39"/>
      <c r="O128" s="39"/>
      <c r="R128" s="39"/>
      <c r="T128" s="41"/>
      <c r="AB128" s="39"/>
      <c r="AD128" s="39"/>
    </row>
    <row r="129" spans="3:30" s="21" customFormat="1" ht="20.25" customHeight="1">
      <c r="C129" s="39"/>
      <c r="D129" s="39"/>
      <c r="E129" s="40"/>
      <c r="F129" s="39"/>
      <c r="G129" s="39"/>
      <c r="H129" s="40"/>
      <c r="I129" s="39"/>
      <c r="J129" s="39"/>
      <c r="K129" s="39"/>
      <c r="L129" s="39"/>
      <c r="M129" s="39"/>
      <c r="N129" s="39"/>
      <c r="O129" s="39"/>
      <c r="R129" s="39"/>
      <c r="T129" s="41"/>
      <c r="AB129" s="39"/>
      <c r="AD129" s="39"/>
    </row>
    <row r="130" spans="3:30" s="21" customFormat="1" ht="20.25" customHeight="1">
      <c r="C130" s="39"/>
      <c r="D130" s="39"/>
      <c r="E130" s="40"/>
      <c r="F130" s="39"/>
      <c r="G130" s="39"/>
      <c r="H130" s="40"/>
      <c r="I130" s="39"/>
      <c r="J130" s="39"/>
      <c r="K130" s="39"/>
      <c r="L130" s="39"/>
      <c r="M130" s="39"/>
      <c r="N130" s="39"/>
      <c r="O130" s="39"/>
      <c r="R130" s="39"/>
      <c r="T130" s="41"/>
      <c r="AB130" s="39"/>
      <c r="AD130" s="39"/>
    </row>
    <row r="131" spans="3:30" s="21" customFormat="1" ht="20.25" customHeight="1">
      <c r="C131" s="39"/>
      <c r="D131" s="39"/>
      <c r="E131" s="40"/>
      <c r="F131" s="39"/>
      <c r="G131" s="39"/>
      <c r="H131" s="40"/>
      <c r="I131" s="39"/>
      <c r="J131" s="39"/>
      <c r="K131" s="39"/>
      <c r="L131" s="39"/>
      <c r="M131" s="39"/>
      <c r="N131" s="39"/>
      <c r="O131" s="39"/>
      <c r="R131" s="39"/>
      <c r="T131" s="41"/>
      <c r="AB131" s="39"/>
      <c r="AD131" s="39"/>
    </row>
    <row r="132" spans="3:30" s="21" customFormat="1" ht="20.25" customHeight="1">
      <c r="C132" s="39"/>
      <c r="D132" s="39"/>
      <c r="E132" s="40"/>
      <c r="F132" s="39"/>
      <c r="G132" s="39"/>
      <c r="H132" s="40"/>
      <c r="I132" s="39"/>
      <c r="J132" s="39"/>
      <c r="K132" s="39"/>
      <c r="L132" s="39"/>
      <c r="M132" s="39"/>
      <c r="N132" s="39"/>
      <c r="O132" s="39"/>
      <c r="R132" s="39"/>
      <c r="T132" s="41"/>
      <c r="AB132" s="39"/>
      <c r="AD132" s="39"/>
    </row>
    <row r="133" spans="3:30" s="21" customFormat="1" ht="20.25" customHeight="1">
      <c r="C133" s="39"/>
      <c r="D133" s="39"/>
      <c r="E133" s="40"/>
      <c r="F133" s="39"/>
      <c r="G133" s="39"/>
      <c r="H133" s="40"/>
      <c r="I133" s="39"/>
      <c r="J133" s="39"/>
      <c r="K133" s="39"/>
      <c r="L133" s="39"/>
      <c r="M133" s="39"/>
      <c r="N133" s="39"/>
      <c r="O133" s="39"/>
      <c r="R133" s="39"/>
      <c r="T133" s="41"/>
      <c r="AB133" s="39"/>
      <c r="AD133" s="39"/>
    </row>
    <row r="134" spans="3:30" s="21" customFormat="1" ht="20.25" customHeight="1">
      <c r="C134" s="39"/>
      <c r="D134" s="39"/>
      <c r="E134" s="40"/>
      <c r="F134" s="39"/>
      <c r="G134" s="39"/>
      <c r="H134" s="40"/>
      <c r="I134" s="39"/>
      <c r="J134" s="39"/>
      <c r="K134" s="39"/>
      <c r="L134" s="39"/>
      <c r="M134" s="39"/>
      <c r="N134" s="39"/>
      <c r="O134" s="39"/>
      <c r="R134" s="39"/>
      <c r="T134" s="41"/>
      <c r="AB134" s="39"/>
      <c r="AD134" s="39"/>
    </row>
    <row r="135" spans="3:30" s="21" customFormat="1" ht="20.25" customHeight="1">
      <c r="C135" s="39"/>
      <c r="D135" s="39"/>
      <c r="E135" s="40"/>
      <c r="F135" s="39"/>
      <c r="G135" s="39"/>
      <c r="H135" s="40"/>
      <c r="I135" s="39"/>
      <c r="J135" s="39"/>
      <c r="K135" s="39"/>
      <c r="L135" s="39"/>
      <c r="M135" s="39"/>
      <c r="N135" s="39"/>
      <c r="O135" s="39"/>
      <c r="R135" s="39"/>
      <c r="T135" s="41"/>
      <c r="AB135" s="39"/>
      <c r="AD135" s="39"/>
    </row>
    <row r="136" spans="3:30" s="21" customFormat="1" ht="20.25" customHeight="1">
      <c r="C136" s="39"/>
      <c r="D136" s="39"/>
      <c r="E136" s="40"/>
      <c r="F136" s="39"/>
      <c r="G136" s="39"/>
      <c r="H136" s="40"/>
      <c r="I136" s="39"/>
      <c r="J136" s="39"/>
      <c r="K136" s="39"/>
      <c r="L136" s="39"/>
      <c r="M136" s="39"/>
      <c r="N136" s="39"/>
      <c r="O136" s="39"/>
      <c r="R136" s="39"/>
      <c r="T136" s="41"/>
      <c r="AB136" s="39"/>
      <c r="AD136" s="39"/>
    </row>
    <row r="137" spans="3:30" s="21" customFormat="1" ht="20.25" customHeight="1">
      <c r="C137" s="39"/>
      <c r="D137" s="39"/>
      <c r="E137" s="40"/>
      <c r="F137" s="39"/>
      <c r="G137" s="39"/>
      <c r="H137" s="40"/>
      <c r="I137" s="39"/>
      <c r="J137" s="39"/>
      <c r="K137" s="39"/>
      <c r="L137" s="39"/>
      <c r="M137" s="39"/>
      <c r="N137" s="39"/>
      <c r="O137" s="39"/>
      <c r="R137" s="39"/>
      <c r="T137" s="41"/>
      <c r="AB137" s="39"/>
      <c r="AD137" s="39"/>
    </row>
    <row r="138" spans="3:30" s="21" customFormat="1" ht="20.25" customHeight="1">
      <c r="C138" s="39"/>
      <c r="D138" s="39"/>
      <c r="E138" s="40"/>
      <c r="F138" s="39"/>
      <c r="G138" s="39"/>
      <c r="H138" s="40"/>
      <c r="I138" s="39"/>
      <c r="J138" s="39"/>
      <c r="K138" s="39"/>
      <c r="L138" s="39"/>
      <c r="M138" s="39"/>
      <c r="N138" s="39"/>
      <c r="O138" s="39"/>
      <c r="R138" s="39"/>
      <c r="T138" s="41"/>
      <c r="AB138" s="39"/>
      <c r="AD138" s="39"/>
    </row>
    <row r="139" spans="3:30" s="21" customFormat="1" ht="20.25" customHeight="1">
      <c r="C139" s="39"/>
      <c r="D139" s="39"/>
      <c r="E139" s="40"/>
      <c r="F139" s="39"/>
      <c r="G139" s="39"/>
      <c r="H139" s="40"/>
      <c r="I139" s="39"/>
      <c r="J139" s="39"/>
      <c r="K139" s="39"/>
      <c r="L139" s="39"/>
      <c r="M139" s="39"/>
      <c r="N139" s="39"/>
      <c r="O139" s="39"/>
      <c r="R139" s="39"/>
      <c r="T139" s="41"/>
      <c r="AB139" s="39"/>
      <c r="AD139" s="39"/>
    </row>
    <row r="140" spans="3:30" s="21" customFormat="1" ht="20.25" customHeight="1">
      <c r="C140" s="39"/>
      <c r="D140" s="39"/>
      <c r="E140" s="40"/>
      <c r="F140" s="39"/>
      <c r="G140" s="39"/>
      <c r="H140" s="40"/>
      <c r="I140" s="39"/>
      <c r="J140" s="39"/>
      <c r="K140" s="39"/>
      <c r="L140" s="39"/>
      <c r="M140" s="39"/>
      <c r="N140" s="39"/>
      <c r="O140" s="39"/>
      <c r="R140" s="39"/>
      <c r="T140" s="41"/>
      <c r="AB140" s="39"/>
      <c r="AD140" s="39"/>
    </row>
    <row r="141" spans="3:30" s="21" customFormat="1" ht="20.25" customHeight="1">
      <c r="C141" s="39"/>
      <c r="D141" s="39"/>
      <c r="E141" s="40"/>
      <c r="F141" s="39"/>
      <c r="G141" s="39"/>
      <c r="H141" s="40"/>
      <c r="I141" s="39"/>
      <c r="J141" s="39"/>
      <c r="K141" s="39"/>
      <c r="L141" s="39"/>
      <c r="M141" s="39"/>
      <c r="N141" s="39"/>
      <c r="O141" s="39"/>
      <c r="R141" s="39"/>
      <c r="T141" s="41"/>
      <c r="AB141" s="39"/>
      <c r="AD141" s="39"/>
    </row>
    <row r="142" spans="3:30" s="21" customFormat="1" ht="20.25" customHeight="1">
      <c r="C142" s="39"/>
      <c r="D142" s="39"/>
      <c r="E142" s="40"/>
      <c r="F142" s="39"/>
      <c r="G142" s="39"/>
      <c r="H142" s="40"/>
      <c r="I142" s="39"/>
      <c r="J142" s="39"/>
      <c r="K142" s="39"/>
      <c r="L142" s="39"/>
      <c r="M142" s="39"/>
      <c r="N142" s="39"/>
      <c r="O142" s="39"/>
      <c r="R142" s="39"/>
      <c r="T142" s="41"/>
      <c r="AB142" s="39"/>
      <c r="AD142" s="39"/>
    </row>
    <row r="143" spans="3:30" s="21" customFormat="1" ht="20.25" customHeight="1">
      <c r="C143" s="39"/>
      <c r="D143" s="39"/>
      <c r="E143" s="40"/>
      <c r="F143" s="39"/>
      <c r="G143" s="39"/>
      <c r="H143" s="40"/>
      <c r="I143" s="39"/>
      <c r="J143" s="39"/>
      <c r="K143" s="39"/>
      <c r="L143" s="39"/>
      <c r="M143" s="39"/>
      <c r="N143" s="39"/>
      <c r="O143" s="39"/>
      <c r="R143" s="39"/>
      <c r="T143" s="41"/>
      <c r="AB143" s="39"/>
      <c r="AD143" s="39"/>
    </row>
    <row r="144" spans="3:30" s="21" customFormat="1" ht="20.25" customHeight="1">
      <c r="C144" s="39"/>
      <c r="D144" s="39"/>
      <c r="E144" s="40"/>
      <c r="F144" s="39"/>
      <c r="G144" s="39"/>
      <c r="H144" s="40"/>
      <c r="I144" s="39"/>
      <c r="J144" s="39"/>
      <c r="K144" s="39"/>
      <c r="L144" s="39"/>
      <c r="M144" s="39"/>
      <c r="N144" s="39"/>
      <c r="O144" s="39"/>
      <c r="R144" s="39"/>
      <c r="T144" s="41"/>
      <c r="AB144" s="39"/>
      <c r="AD144" s="39"/>
    </row>
    <row r="145" spans="3:30" s="21" customFormat="1" ht="20.25" customHeight="1">
      <c r="C145" s="39"/>
      <c r="D145" s="39"/>
      <c r="E145" s="40"/>
      <c r="F145" s="39"/>
      <c r="G145" s="39"/>
      <c r="H145" s="40"/>
      <c r="I145" s="39"/>
      <c r="J145" s="39"/>
      <c r="K145" s="39"/>
      <c r="L145" s="39"/>
      <c r="M145" s="39"/>
      <c r="N145" s="39"/>
      <c r="O145" s="39"/>
      <c r="R145" s="39"/>
      <c r="T145" s="41"/>
      <c r="AB145" s="39"/>
      <c r="AD145" s="39"/>
    </row>
    <row r="146" spans="3:30" s="21" customFormat="1" ht="20.25" customHeight="1">
      <c r="C146" s="39"/>
      <c r="D146" s="39"/>
      <c r="E146" s="40"/>
      <c r="F146" s="39"/>
      <c r="G146" s="39"/>
      <c r="H146" s="40"/>
      <c r="I146" s="39"/>
      <c r="J146" s="39"/>
      <c r="K146" s="39"/>
      <c r="L146" s="39"/>
      <c r="M146" s="39"/>
      <c r="N146" s="39"/>
      <c r="O146" s="39"/>
      <c r="R146" s="39"/>
      <c r="T146" s="41"/>
      <c r="AB146" s="39"/>
      <c r="AD146" s="39"/>
    </row>
    <row r="147" spans="3:30" s="21" customFormat="1" ht="20.25" customHeight="1">
      <c r="C147" s="39"/>
      <c r="D147" s="39"/>
      <c r="E147" s="40"/>
      <c r="F147" s="39"/>
      <c r="G147" s="39"/>
      <c r="H147" s="40"/>
      <c r="I147" s="39"/>
      <c r="J147" s="39"/>
      <c r="K147" s="39"/>
      <c r="L147" s="39"/>
      <c r="M147" s="39"/>
      <c r="N147" s="39"/>
      <c r="O147" s="39"/>
      <c r="R147" s="39"/>
      <c r="T147" s="41"/>
      <c r="AB147" s="39"/>
      <c r="AD147" s="39"/>
    </row>
    <row r="148" spans="3:30" s="21" customFormat="1" ht="20.25" customHeight="1">
      <c r="C148" s="39"/>
      <c r="D148" s="39"/>
      <c r="E148" s="40"/>
      <c r="F148" s="39"/>
      <c r="G148" s="39"/>
      <c r="H148" s="40"/>
      <c r="I148" s="39"/>
      <c r="J148" s="39"/>
      <c r="K148" s="39"/>
      <c r="L148" s="39"/>
      <c r="M148" s="39"/>
      <c r="N148" s="39"/>
      <c r="O148" s="39"/>
      <c r="R148" s="39"/>
      <c r="T148" s="41"/>
      <c r="AB148" s="39"/>
      <c r="AD148" s="39"/>
    </row>
    <row r="149" spans="3:30" s="21" customFormat="1" ht="20.25" customHeight="1">
      <c r="C149" s="39"/>
      <c r="D149" s="39"/>
      <c r="E149" s="40"/>
      <c r="F149" s="39"/>
      <c r="G149" s="39"/>
      <c r="H149" s="40"/>
      <c r="I149" s="39"/>
      <c r="J149" s="39"/>
      <c r="K149" s="39"/>
      <c r="L149" s="39"/>
      <c r="M149" s="39"/>
      <c r="N149" s="39"/>
      <c r="O149" s="39"/>
      <c r="R149" s="39"/>
      <c r="T149" s="41"/>
      <c r="AB149" s="39"/>
      <c r="AD149" s="39"/>
    </row>
    <row r="150" spans="3:30" s="21" customFormat="1" ht="20.25" customHeight="1">
      <c r="C150" s="39"/>
      <c r="D150" s="39"/>
      <c r="E150" s="40"/>
      <c r="F150" s="39"/>
      <c r="G150" s="39"/>
      <c r="H150" s="40"/>
      <c r="I150" s="39"/>
      <c r="J150" s="39"/>
      <c r="K150" s="39"/>
      <c r="L150" s="39"/>
      <c r="M150" s="39"/>
      <c r="N150" s="39"/>
      <c r="O150" s="39"/>
      <c r="R150" s="39"/>
      <c r="T150" s="41"/>
      <c r="AB150" s="39"/>
      <c r="AD150" s="39"/>
    </row>
    <row r="151" spans="3:30" s="21" customFormat="1" ht="20.25" customHeight="1">
      <c r="C151" s="39"/>
      <c r="D151" s="39"/>
      <c r="E151" s="40"/>
      <c r="F151" s="39"/>
      <c r="G151" s="39"/>
      <c r="H151" s="40"/>
      <c r="I151" s="39"/>
      <c r="J151" s="39"/>
      <c r="K151" s="39"/>
      <c r="L151" s="39"/>
      <c r="M151" s="39"/>
      <c r="N151" s="39"/>
      <c r="O151" s="39"/>
      <c r="R151" s="39"/>
      <c r="T151" s="41"/>
      <c r="AB151" s="39"/>
      <c r="AD151" s="39"/>
    </row>
    <row r="152" spans="3:30" s="21" customFormat="1" ht="20.25" customHeight="1">
      <c r="C152" s="39"/>
      <c r="D152" s="39"/>
      <c r="E152" s="40"/>
      <c r="F152" s="39"/>
      <c r="G152" s="39"/>
      <c r="H152" s="40"/>
      <c r="I152" s="39"/>
      <c r="J152" s="39"/>
      <c r="K152" s="39"/>
      <c r="L152" s="39"/>
      <c r="M152" s="39"/>
      <c r="N152" s="39"/>
      <c r="O152" s="39"/>
      <c r="R152" s="39"/>
      <c r="T152" s="41"/>
      <c r="AB152" s="39"/>
      <c r="AD152" s="39"/>
    </row>
    <row r="153" spans="3:30" s="21" customFormat="1" ht="20.25" customHeight="1">
      <c r="C153" s="39"/>
      <c r="D153" s="39"/>
      <c r="E153" s="40"/>
      <c r="F153" s="39"/>
      <c r="G153" s="39"/>
      <c r="H153" s="40"/>
      <c r="I153" s="39"/>
      <c r="J153" s="39"/>
      <c r="K153" s="39"/>
      <c r="L153" s="39"/>
      <c r="M153" s="39"/>
      <c r="N153" s="39"/>
      <c r="O153" s="39"/>
      <c r="R153" s="39"/>
      <c r="T153" s="41"/>
      <c r="AB153" s="39"/>
      <c r="AD153" s="39"/>
    </row>
    <row r="154" spans="3:30" s="21" customFormat="1" ht="20.25" customHeight="1">
      <c r="C154" s="39"/>
      <c r="D154" s="39"/>
      <c r="E154" s="40"/>
      <c r="F154" s="39"/>
      <c r="G154" s="39"/>
      <c r="H154" s="40"/>
      <c r="I154" s="39"/>
      <c r="J154" s="39"/>
      <c r="K154" s="39"/>
      <c r="L154" s="39"/>
      <c r="M154" s="39"/>
      <c r="N154" s="39"/>
      <c r="O154" s="39"/>
      <c r="R154" s="39"/>
      <c r="T154" s="41"/>
      <c r="AB154" s="39"/>
      <c r="AD154" s="39"/>
    </row>
    <row r="155" spans="3:30" s="21" customFormat="1" ht="20.25" customHeight="1">
      <c r="C155" s="39"/>
      <c r="D155" s="39"/>
      <c r="E155" s="40"/>
      <c r="F155" s="39"/>
      <c r="G155" s="39"/>
      <c r="H155" s="40"/>
      <c r="I155" s="39"/>
      <c r="J155" s="39"/>
      <c r="K155" s="39"/>
      <c r="L155" s="39"/>
      <c r="M155" s="39"/>
      <c r="N155" s="39"/>
      <c r="O155" s="39"/>
      <c r="R155" s="39"/>
      <c r="T155" s="41"/>
      <c r="AB155" s="39"/>
      <c r="AD155" s="39"/>
    </row>
    <row r="156" spans="3:30" s="21" customFormat="1" ht="20.25" customHeight="1">
      <c r="C156" s="39"/>
      <c r="D156" s="39"/>
      <c r="E156" s="40"/>
      <c r="F156" s="39"/>
      <c r="G156" s="39"/>
      <c r="H156" s="40"/>
      <c r="I156" s="39"/>
      <c r="J156" s="39"/>
      <c r="K156" s="39"/>
      <c r="L156" s="39"/>
      <c r="M156" s="39"/>
      <c r="N156" s="39"/>
      <c r="O156" s="39"/>
      <c r="R156" s="39"/>
      <c r="T156" s="41"/>
      <c r="AB156" s="39"/>
      <c r="AD156" s="39"/>
    </row>
    <row r="157" spans="3:30" s="21" customFormat="1" ht="20.25" customHeight="1">
      <c r="C157" s="39"/>
      <c r="D157" s="39"/>
      <c r="E157" s="40"/>
      <c r="F157" s="39"/>
      <c r="G157" s="39"/>
      <c r="H157" s="40"/>
      <c r="I157" s="39"/>
      <c r="J157" s="39"/>
      <c r="K157" s="39"/>
      <c r="L157" s="39"/>
      <c r="M157" s="39"/>
      <c r="N157" s="39"/>
      <c r="O157" s="39"/>
      <c r="R157" s="39"/>
      <c r="T157" s="41"/>
      <c r="AB157" s="39"/>
      <c r="AD157" s="39"/>
    </row>
    <row r="158" spans="3:30" s="21" customFormat="1" ht="20.25" customHeight="1">
      <c r="C158" s="39"/>
      <c r="D158" s="39"/>
      <c r="E158" s="40"/>
      <c r="F158" s="39"/>
      <c r="G158" s="39"/>
      <c r="H158" s="40"/>
      <c r="I158" s="39"/>
      <c r="J158" s="39"/>
      <c r="K158" s="39"/>
      <c r="L158" s="39"/>
      <c r="M158" s="39"/>
      <c r="N158" s="39"/>
      <c r="O158" s="39"/>
      <c r="R158" s="39"/>
      <c r="T158" s="41"/>
      <c r="AB158" s="39"/>
      <c r="AD158" s="39"/>
    </row>
    <row r="159" spans="3:30" s="21" customFormat="1" ht="20.25" customHeight="1">
      <c r="C159" s="39"/>
      <c r="D159" s="39"/>
      <c r="E159" s="40"/>
      <c r="F159" s="39"/>
      <c r="G159" s="39"/>
      <c r="H159" s="40"/>
      <c r="I159" s="39"/>
      <c r="J159" s="39"/>
      <c r="K159" s="39"/>
      <c r="L159" s="39"/>
      <c r="M159" s="39"/>
      <c r="N159" s="39"/>
      <c r="O159" s="39"/>
      <c r="R159" s="39"/>
      <c r="T159" s="41"/>
      <c r="AB159" s="39"/>
      <c r="AD159" s="39"/>
    </row>
    <row r="160" spans="3:30" s="21" customFormat="1" ht="20.25" customHeight="1">
      <c r="C160" s="39"/>
      <c r="D160" s="39"/>
      <c r="E160" s="40"/>
      <c r="F160" s="39"/>
      <c r="G160" s="39"/>
      <c r="H160" s="40"/>
      <c r="I160" s="39"/>
      <c r="J160" s="39"/>
      <c r="K160" s="39"/>
      <c r="L160" s="39"/>
      <c r="M160" s="39"/>
      <c r="N160" s="39"/>
      <c r="O160" s="39"/>
      <c r="R160" s="39"/>
      <c r="T160" s="41"/>
      <c r="AB160" s="39"/>
      <c r="AD160" s="39"/>
    </row>
    <row r="161" spans="3:30" s="21" customFormat="1" ht="20.25" customHeight="1">
      <c r="C161" s="39"/>
      <c r="D161" s="39"/>
      <c r="E161" s="40"/>
      <c r="F161" s="39"/>
      <c r="G161" s="39"/>
      <c r="H161" s="40"/>
      <c r="I161" s="39"/>
      <c r="J161" s="39"/>
      <c r="K161" s="39"/>
      <c r="L161" s="39"/>
      <c r="M161" s="39"/>
      <c r="N161" s="39"/>
      <c r="O161" s="39"/>
      <c r="R161" s="39"/>
      <c r="T161" s="41"/>
      <c r="AB161" s="39"/>
      <c r="AD161" s="39"/>
    </row>
    <row r="162" spans="3:30" s="21" customFormat="1" ht="20.25" customHeight="1">
      <c r="C162" s="39"/>
      <c r="D162" s="39"/>
      <c r="E162" s="40"/>
      <c r="F162" s="39"/>
      <c r="G162" s="39"/>
      <c r="H162" s="40"/>
      <c r="I162" s="39"/>
      <c r="J162" s="39"/>
      <c r="K162" s="39"/>
      <c r="L162" s="39"/>
      <c r="M162" s="39"/>
      <c r="N162" s="39"/>
      <c r="O162" s="39"/>
      <c r="R162" s="39"/>
      <c r="T162" s="41"/>
      <c r="AB162" s="39"/>
      <c r="AD162" s="39"/>
    </row>
    <row r="163" spans="3:30" s="21" customFormat="1" ht="20.25" customHeight="1">
      <c r="C163" s="39"/>
      <c r="D163" s="39"/>
      <c r="E163" s="40"/>
      <c r="F163" s="39"/>
      <c r="G163" s="39"/>
      <c r="H163" s="40"/>
      <c r="I163" s="39"/>
      <c r="J163" s="39"/>
      <c r="K163" s="39"/>
      <c r="L163" s="39"/>
      <c r="M163" s="39"/>
      <c r="N163" s="39"/>
      <c r="O163" s="39"/>
      <c r="R163" s="39"/>
      <c r="T163" s="41"/>
      <c r="AB163" s="39"/>
      <c r="AD163" s="39"/>
    </row>
    <row r="164" spans="3:30" s="21" customFormat="1" ht="20.25" customHeight="1">
      <c r="C164" s="39"/>
      <c r="D164" s="39"/>
      <c r="E164" s="40"/>
      <c r="F164" s="39"/>
      <c r="G164" s="39"/>
      <c r="H164" s="40"/>
      <c r="I164" s="39"/>
      <c r="J164" s="39"/>
      <c r="K164" s="39"/>
      <c r="L164" s="39"/>
      <c r="M164" s="39"/>
      <c r="N164" s="39"/>
      <c r="O164" s="39"/>
      <c r="R164" s="39"/>
      <c r="T164" s="41"/>
      <c r="AB164" s="39"/>
      <c r="AD164" s="39"/>
    </row>
    <row r="165" spans="3:30" s="21" customFormat="1" ht="20.25" customHeight="1">
      <c r="C165" s="39"/>
      <c r="D165" s="39"/>
      <c r="E165" s="40"/>
      <c r="F165" s="39"/>
      <c r="G165" s="39"/>
      <c r="H165" s="40"/>
      <c r="I165" s="39"/>
      <c r="J165" s="39"/>
      <c r="K165" s="39"/>
      <c r="L165" s="39"/>
      <c r="M165" s="39"/>
      <c r="N165" s="39"/>
      <c r="O165" s="39"/>
      <c r="R165" s="39"/>
      <c r="T165" s="41"/>
      <c r="AB165" s="39"/>
      <c r="AD165" s="39"/>
    </row>
    <row r="166" spans="3:30" s="21" customFormat="1" ht="20.25" customHeight="1">
      <c r="C166" s="39"/>
      <c r="D166" s="39"/>
      <c r="E166" s="40"/>
      <c r="F166" s="39"/>
      <c r="G166" s="39"/>
      <c r="H166" s="40"/>
      <c r="I166" s="39"/>
      <c r="J166" s="39"/>
      <c r="K166" s="39"/>
      <c r="L166" s="39"/>
      <c r="M166" s="39"/>
      <c r="N166" s="39"/>
      <c r="O166" s="39"/>
      <c r="R166" s="39"/>
      <c r="T166" s="41"/>
      <c r="AB166" s="39"/>
      <c r="AD166" s="39"/>
    </row>
    <row r="167" spans="3:30" s="21" customFormat="1" ht="20.25" customHeight="1">
      <c r="C167" s="39"/>
      <c r="D167" s="39"/>
      <c r="E167" s="40"/>
      <c r="F167" s="39"/>
      <c r="G167" s="39"/>
      <c r="H167" s="40"/>
      <c r="I167" s="39"/>
      <c r="J167" s="39"/>
      <c r="K167" s="39"/>
      <c r="L167" s="39"/>
      <c r="M167" s="39"/>
      <c r="N167" s="39"/>
      <c r="O167" s="39"/>
      <c r="R167" s="39"/>
      <c r="T167" s="41"/>
      <c r="AB167" s="39"/>
      <c r="AD167" s="39"/>
    </row>
    <row r="168" spans="3:30" s="21" customFormat="1" ht="20.25" customHeight="1">
      <c r="C168" s="39"/>
      <c r="D168" s="39"/>
      <c r="E168" s="40"/>
      <c r="F168" s="39"/>
      <c r="G168" s="39"/>
      <c r="H168" s="40"/>
      <c r="I168" s="39"/>
      <c r="J168" s="39"/>
      <c r="K168" s="39"/>
      <c r="L168" s="39"/>
      <c r="M168" s="39"/>
      <c r="N168" s="39"/>
      <c r="O168" s="39"/>
      <c r="R168" s="39"/>
      <c r="T168" s="41"/>
      <c r="AB168" s="39"/>
      <c r="AD168" s="39"/>
    </row>
    <row r="169" spans="3:30" s="21" customFormat="1" ht="20.25" customHeight="1">
      <c r="C169" s="39"/>
      <c r="D169" s="39"/>
      <c r="E169" s="40"/>
      <c r="F169" s="39"/>
      <c r="G169" s="39"/>
      <c r="H169" s="40"/>
      <c r="I169" s="39"/>
      <c r="J169" s="39"/>
      <c r="K169" s="39"/>
      <c r="L169" s="39"/>
      <c r="M169" s="39"/>
      <c r="N169" s="39"/>
      <c r="O169" s="39"/>
      <c r="R169" s="39"/>
      <c r="T169" s="41"/>
      <c r="AB169" s="39"/>
      <c r="AD169" s="39"/>
    </row>
    <row r="170" spans="3:30" s="21" customFormat="1" ht="20.25" customHeight="1">
      <c r="C170" s="39"/>
      <c r="D170" s="39"/>
      <c r="E170" s="40"/>
      <c r="F170" s="39"/>
      <c r="G170" s="39"/>
      <c r="H170" s="40"/>
      <c r="I170" s="39"/>
      <c r="J170" s="39"/>
      <c r="K170" s="39"/>
      <c r="L170" s="39"/>
      <c r="M170" s="39"/>
      <c r="N170" s="39"/>
      <c r="O170" s="39"/>
      <c r="R170" s="39"/>
      <c r="T170" s="41"/>
      <c r="AB170" s="39"/>
      <c r="AD170" s="39"/>
    </row>
    <row r="171" spans="3:30" s="21" customFormat="1" ht="20.25" customHeight="1">
      <c r="C171" s="39"/>
      <c r="D171" s="39"/>
      <c r="E171" s="40"/>
      <c r="F171" s="39"/>
      <c r="G171" s="39"/>
      <c r="H171" s="40"/>
      <c r="I171" s="39"/>
      <c r="J171" s="39"/>
      <c r="K171" s="39"/>
      <c r="L171" s="39"/>
      <c r="M171" s="39"/>
      <c r="N171" s="39"/>
      <c r="O171" s="39"/>
      <c r="R171" s="39"/>
      <c r="T171" s="41"/>
      <c r="AB171" s="39"/>
      <c r="AD171" s="39"/>
    </row>
    <row r="172" spans="3:30" s="21" customFormat="1" ht="20.25" customHeight="1">
      <c r="C172" s="39"/>
      <c r="D172" s="39"/>
      <c r="E172" s="40"/>
      <c r="F172" s="39"/>
      <c r="G172" s="39"/>
      <c r="H172" s="40"/>
      <c r="I172" s="39"/>
      <c r="J172" s="39"/>
      <c r="K172" s="39"/>
      <c r="L172" s="39"/>
      <c r="M172" s="39"/>
      <c r="N172" s="39"/>
      <c r="O172" s="39"/>
      <c r="R172" s="39"/>
      <c r="T172" s="41"/>
      <c r="AB172" s="39"/>
      <c r="AD172" s="39"/>
    </row>
    <row r="173" spans="3:30" s="21" customFormat="1" ht="20.25" customHeight="1">
      <c r="C173" s="39"/>
      <c r="D173" s="39"/>
      <c r="E173" s="40"/>
      <c r="F173" s="39"/>
      <c r="G173" s="39"/>
      <c r="H173" s="40"/>
      <c r="I173" s="39"/>
      <c r="J173" s="39"/>
      <c r="K173" s="39"/>
      <c r="L173" s="39"/>
      <c r="M173" s="39"/>
      <c r="N173" s="39"/>
      <c r="O173" s="39"/>
      <c r="R173" s="39"/>
      <c r="T173" s="41"/>
      <c r="AB173" s="39"/>
      <c r="AD173" s="39"/>
    </row>
    <row r="174" spans="3:30" s="21" customFormat="1" ht="20.25" customHeight="1">
      <c r="C174" s="39"/>
      <c r="D174" s="39"/>
      <c r="E174" s="40"/>
      <c r="F174" s="39"/>
      <c r="G174" s="39"/>
      <c r="H174" s="40"/>
      <c r="I174" s="39"/>
      <c r="J174" s="39"/>
      <c r="K174" s="39"/>
      <c r="L174" s="39"/>
      <c r="M174" s="39"/>
      <c r="N174" s="39"/>
      <c r="O174" s="39"/>
      <c r="R174" s="39"/>
      <c r="T174" s="41"/>
      <c r="AB174" s="39"/>
      <c r="AD174" s="39"/>
    </row>
    <row r="175" spans="3:30" s="21" customFormat="1" ht="20.25" customHeight="1">
      <c r="C175" s="39"/>
      <c r="D175" s="39"/>
      <c r="E175" s="40"/>
      <c r="F175" s="39"/>
      <c r="G175" s="39"/>
      <c r="H175" s="40"/>
      <c r="I175" s="39"/>
      <c r="J175" s="39"/>
      <c r="K175" s="39"/>
      <c r="L175" s="39"/>
      <c r="M175" s="39"/>
      <c r="N175" s="39"/>
      <c r="O175" s="39"/>
      <c r="R175" s="39"/>
      <c r="T175" s="41"/>
      <c r="AB175" s="39"/>
      <c r="AD175" s="39"/>
    </row>
    <row r="176" spans="3:30" s="21" customFormat="1" ht="20.25" customHeight="1">
      <c r="C176" s="39"/>
      <c r="D176" s="39"/>
      <c r="E176" s="40"/>
      <c r="F176" s="39"/>
      <c r="G176" s="39"/>
      <c r="H176" s="40"/>
      <c r="I176" s="39"/>
      <c r="J176" s="39"/>
      <c r="K176" s="39"/>
      <c r="L176" s="39"/>
      <c r="M176" s="39"/>
      <c r="N176" s="39"/>
      <c r="O176" s="39"/>
      <c r="R176" s="39"/>
      <c r="T176" s="41"/>
      <c r="AB176" s="39"/>
      <c r="AD176" s="39"/>
    </row>
    <row r="177" spans="3:30" s="21" customFormat="1" ht="20.25" customHeight="1">
      <c r="C177" s="39"/>
      <c r="D177" s="39"/>
      <c r="E177" s="40"/>
      <c r="F177" s="39"/>
      <c r="G177" s="39"/>
      <c r="H177" s="40"/>
      <c r="I177" s="39"/>
      <c r="J177" s="39"/>
      <c r="K177" s="39"/>
      <c r="L177" s="39"/>
      <c r="M177" s="39"/>
      <c r="N177" s="39"/>
      <c r="O177" s="39"/>
      <c r="R177" s="39"/>
      <c r="T177" s="41"/>
      <c r="AB177" s="39"/>
      <c r="AD177" s="39"/>
    </row>
    <row r="178" spans="3:30" s="21" customFormat="1" ht="20.25" customHeight="1">
      <c r="C178" s="39"/>
      <c r="D178" s="39"/>
      <c r="E178" s="40"/>
      <c r="F178" s="39"/>
      <c r="G178" s="39"/>
      <c r="H178" s="40"/>
      <c r="I178" s="39"/>
      <c r="J178" s="39"/>
      <c r="K178" s="39"/>
      <c r="L178" s="39"/>
      <c r="M178" s="39"/>
      <c r="N178" s="39"/>
      <c r="O178" s="39"/>
      <c r="R178" s="39"/>
      <c r="T178" s="41"/>
      <c r="AB178" s="39"/>
      <c r="AD178" s="39"/>
    </row>
    <row r="179" spans="3:30" s="21" customFormat="1" ht="20.25" customHeight="1">
      <c r="C179" s="39"/>
      <c r="D179" s="39"/>
      <c r="E179" s="40"/>
      <c r="F179" s="39"/>
      <c r="G179" s="39"/>
      <c r="H179" s="40"/>
      <c r="I179" s="39"/>
      <c r="J179" s="39"/>
      <c r="K179" s="39"/>
      <c r="L179" s="39"/>
      <c r="M179" s="39"/>
      <c r="N179" s="39"/>
      <c r="O179" s="39"/>
      <c r="R179" s="39"/>
      <c r="T179" s="41"/>
      <c r="AB179" s="39"/>
      <c r="AD179" s="39"/>
    </row>
    <row r="180" spans="3:30" s="21" customFormat="1" ht="20.25" customHeight="1">
      <c r="C180" s="39"/>
      <c r="D180" s="39"/>
      <c r="E180" s="40"/>
      <c r="F180" s="39"/>
      <c r="G180" s="39"/>
      <c r="H180" s="40"/>
      <c r="I180" s="39"/>
      <c r="J180" s="39"/>
      <c r="K180" s="39"/>
      <c r="L180" s="39"/>
      <c r="M180" s="39"/>
      <c r="N180" s="39"/>
      <c r="O180" s="39"/>
      <c r="R180" s="39"/>
      <c r="T180" s="41"/>
      <c r="AB180" s="39"/>
      <c r="AD180" s="39"/>
    </row>
    <row r="181" spans="3:30" s="21" customFormat="1" ht="20.25" customHeight="1">
      <c r="C181" s="39"/>
      <c r="D181" s="39"/>
      <c r="E181" s="40"/>
      <c r="F181" s="39"/>
      <c r="G181" s="39"/>
      <c r="H181" s="40"/>
      <c r="I181" s="39"/>
      <c r="J181" s="39"/>
      <c r="K181" s="39"/>
      <c r="L181" s="39"/>
      <c r="M181" s="39"/>
      <c r="N181" s="39"/>
      <c r="O181" s="39"/>
      <c r="R181" s="39"/>
      <c r="T181" s="41"/>
      <c r="AB181" s="39"/>
      <c r="AD181" s="39"/>
    </row>
    <row r="182" spans="3:30" s="21" customFormat="1" ht="20.25" customHeight="1">
      <c r="C182" s="39"/>
      <c r="D182" s="39"/>
      <c r="E182" s="40"/>
      <c r="F182" s="39"/>
      <c r="G182" s="39"/>
      <c r="H182" s="40"/>
      <c r="I182" s="39"/>
      <c r="J182" s="39"/>
      <c r="K182" s="39"/>
      <c r="L182" s="39"/>
      <c r="M182" s="39"/>
      <c r="N182" s="39"/>
      <c r="O182" s="39"/>
      <c r="R182" s="39"/>
      <c r="T182" s="41"/>
      <c r="AB182" s="39"/>
      <c r="AD182" s="39"/>
    </row>
    <row r="183" spans="3:30" s="21" customFormat="1" ht="20.25" customHeight="1">
      <c r="C183" s="39"/>
      <c r="D183" s="39"/>
      <c r="E183" s="40"/>
      <c r="F183" s="39"/>
      <c r="G183" s="39"/>
      <c r="H183" s="40"/>
      <c r="I183" s="39"/>
      <c r="J183" s="39"/>
      <c r="K183" s="39"/>
      <c r="L183" s="39"/>
      <c r="M183" s="39"/>
      <c r="N183" s="39"/>
      <c r="O183" s="39"/>
      <c r="R183" s="39"/>
      <c r="T183" s="41"/>
      <c r="AB183" s="39"/>
      <c r="AD183" s="39"/>
    </row>
    <row r="184" spans="3:30" s="21" customFormat="1" ht="20.25" customHeight="1">
      <c r="C184" s="39"/>
      <c r="D184" s="39"/>
      <c r="E184" s="40"/>
      <c r="F184" s="39"/>
      <c r="G184" s="39"/>
      <c r="H184" s="40"/>
      <c r="I184" s="39"/>
      <c r="J184" s="39"/>
      <c r="K184" s="39"/>
      <c r="L184" s="39"/>
      <c r="M184" s="39"/>
      <c r="N184" s="39"/>
      <c r="O184" s="39"/>
      <c r="R184" s="39"/>
      <c r="T184" s="41"/>
      <c r="AB184" s="39"/>
      <c r="AD184" s="39"/>
    </row>
    <row r="185" spans="3:30" s="21" customFormat="1" ht="20.25" customHeight="1">
      <c r="C185" s="39"/>
      <c r="D185" s="39"/>
      <c r="E185" s="40"/>
      <c r="F185" s="39"/>
      <c r="G185" s="39"/>
      <c r="H185" s="40"/>
      <c r="I185" s="39"/>
      <c r="J185" s="39"/>
      <c r="K185" s="39"/>
      <c r="L185" s="39"/>
      <c r="M185" s="39"/>
      <c r="N185" s="39"/>
      <c r="O185" s="39"/>
      <c r="R185" s="39"/>
      <c r="T185" s="41"/>
      <c r="AB185" s="39"/>
      <c r="AD185" s="39"/>
    </row>
    <row r="186" spans="3:30" s="21" customFormat="1" ht="20.25" customHeight="1">
      <c r="C186" s="39"/>
      <c r="D186" s="39"/>
      <c r="E186" s="40"/>
      <c r="F186" s="39"/>
      <c r="G186" s="39"/>
      <c r="H186" s="40"/>
      <c r="I186" s="39"/>
      <c r="J186" s="39"/>
      <c r="K186" s="39"/>
      <c r="L186" s="39"/>
      <c r="M186" s="39"/>
      <c r="N186" s="39"/>
      <c r="O186" s="39"/>
      <c r="R186" s="39"/>
      <c r="T186" s="41"/>
      <c r="AB186" s="39"/>
      <c r="AD186" s="39"/>
    </row>
    <row r="187" spans="3:30" s="21" customFormat="1" ht="20.25" customHeight="1">
      <c r="C187" s="39"/>
      <c r="D187" s="39"/>
      <c r="E187" s="40"/>
      <c r="F187" s="39"/>
      <c r="G187" s="39"/>
      <c r="H187" s="40"/>
      <c r="I187" s="39"/>
      <c r="J187" s="39"/>
      <c r="K187" s="39"/>
      <c r="L187" s="39"/>
      <c r="M187" s="39"/>
      <c r="N187" s="39"/>
      <c r="O187" s="39"/>
      <c r="R187" s="39"/>
      <c r="T187" s="41"/>
      <c r="AB187" s="39"/>
      <c r="AD187" s="39"/>
    </row>
    <row r="188" spans="3:30" s="21" customFormat="1" ht="20.25" customHeight="1">
      <c r="C188" s="39"/>
      <c r="D188" s="39"/>
      <c r="E188" s="40"/>
      <c r="F188" s="39"/>
      <c r="G188" s="39"/>
      <c r="H188" s="40"/>
      <c r="I188" s="39"/>
      <c r="J188" s="39"/>
      <c r="K188" s="39"/>
      <c r="L188" s="39"/>
      <c r="M188" s="39"/>
      <c r="N188" s="39"/>
      <c r="O188" s="39"/>
      <c r="R188" s="39"/>
      <c r="T188" s="41"/>
      <c r="AB188" s="39"/>
      <c r="AD188" s="39"/>
    </row>
    <row r="189" spans="3:30" s="21" customFormat="1" ht="20.25" customHeight="1">
      <c r="C189" s="39"/>
      <c r="D189" s="39"/>
      <c r="E189" s="40"/>
      <c r="F189" s="39"/>
      <c r="G189" s="39"/>
      <c r="H189" s="40"/>
      <c r="I189" s="39"/>
      <c r="J189" s="39"/>
      <c r="K189" s="39"/>
      <c r="L189" s="39"/>
      <c r="M189" s="39"/>
      <c r="N189" s="39"/>
      <c r="O189" s="39"/>
      <c r="R189" s="39"/>
      <c r="T189" s="41"/>
      <c r="AB189" s="39"/>
      <c r="AD189" s="39"/>
    </row>
    <row r="190" spans="3:30" s="21" customFormat="1" ht="20.25" customHeight="1">
      <c r="C190" s="39"/>
      <c r="D190" s="39"/>
      <c r="E190" s="40"/>
      <c r="F190" s="39"/>
      <c r="G190" s="39"/>
      <c r="H190" s="40"/>
      <c r="I190" s="39"/>
      <c r="J190" s="39"/>
      <c r="K190" s="39"/>
      <c r="L190" s="39"/>
      <c r="M190" s="39"/>
      <c r="N190" s="39"/>
      <c r="O190" s="39"/>
      <c r="R190" s="39"/>
      <c r="T190" s="41"/>
      <c r="AB190" s="39"/>
      <c r="AD190" s="39"/>
    </row>
    <row r="191" spans="3:30" s="21" customFormat="1" ht="20.25" customHeight="1">
      <c r="C191" s="39"/>
      <c r="D191" s="39"/>
      <c r="E191" s="40"/>
      <c r="F191" s="39"/>
      <c r="G191" s="39"/>
      <c r="H191" s="40"/>
      <c r="I191" s="39"/>
      <c r="J191" s="39"/>
      <c r="K191" s="39"/>
      <c r="L191" s="39"/>
      <c r="M191" s="39"/>
      <c r="N191" s="39"/>
      <c r="O191" s="39"/>
      <c r="R191" s="39"/>
      <c r="T191" s="41"/>
      <c r="AB191" s="39"/>
      <c r="AD191" s="39"/>
    </row>
    <row r="192" spans="3:30" s="21" customFormat="1" ht="20.25" customHeight="1">
      <c r="C192" s="39"/>
      <c r="D192" s="39"/>
      <c r="E192" s="40"/>
      <c r="F192" s="39"/>
      <c r="G192" s="39"/>
      <c r="H192" s="40"/>
      <c r="I192" s="39"/>
      <c r="J192" s="39"/>
      <c r="K192" s="39"/>
      <c r="L192" s="39"/>
      <c r="M192" s="39"/>
      <c r="N192" s="39"/>
      <c r="O192" s="39"/>
      <c r="R192" s="39"/>
      <c r="T192" s="41"/>
      <c r="AB192" s="39"/>
      <c r="AD192" s="39"/>
    </row>
    <row r="193" spans="3:30" s="21" customFormat="1" ht="20.25" customHeight="1">
      <c r="C193" s="39"/>
      <c r="D193" s="39"/>
      <c r="E193" s="40"/>
      <c r="F193" s="39"/>
      <c r="G193" s="39"/>
      <c r="H193" s="40"/>
      <c r="I193" s="39"/>
      <c r="J193" s="39"/>
      <c r="K193" s="39"/>
      <c r="L193" s="39"/>
      <c r="M193" s="39"/>
      <c r="N193" s="39"/>
      <c r="O193" s="39"/>
      <c r="R193" s="39"/>
      <c r="T193" s="41"/>
      <c r="AB193" s="39"/>
      <c r="AD193" s="39"/>
    </row>
    <row r="194" spans="3:30" s="21" customFormat="1" ht="20.25" customHeight="1">
      <c r="C194" s="39"/>
      <c r="D194" s="39"/>
      <c r="E194" s="40"/>
      <c r="F194" s="39"/>
      <c r="G194" s="39"/>
      <c r="H194" s="40"/>
      <c r="I194" s="39"/>
      <c r="J194" s="39"/>
      <c r="K194" s="39"/>
      <c r="L194" s="39"/>
      <c r="M194" s="39"/>
      <c r="N194" s="39"/>
      <c r="O194" s="39"/>
      <c r="R194" s="39"/>
      <c r="T194" s="41"/>
      <c r="AB194" s="39"/>
      <c r="AD194" s="39"/>
    </row>
    <row r="195" spans="3:30" s="21" customFormat="1" ht="20.25" customHeight="1">
      <c r="C195" s="39"/>
      <c r="D195" s="39"/>
      <c r="E195" s="40"/>
      <c r="F195" s="39"/>
      <c r="G195" s="39"/>
      <c r="H195" s="40"/>
      <c r="I195" s="39"/>
      <c r="J195" s="39"/>
      <c r="K195" s="39"/>
      <c r="L195" s="39"/>
      <c r="M195" s="39"/>
      <c r="N195" s="39"/>
      <c r="O195" s="39"/>
      <c r="R195" s="39"/>
      <c r="T195" s="41"/>
      <c r="AB195" s="39"/>
      <c r="AD195" s="39"/>
    </row>
    <row r="196" spans="3:30" s="21" customFormat="1" ht="20.25" customHeight="1">
      <c r="C196" s="39"/>
      <c r="D196" s="39"/>
      <c r="E196" s="40"/>
      <c r="F196" s="39"/>
      <c r="G196" s="39"/>
      <c r="H196" s="40"/>
      <c r="I196" s="39"/>
      <c r="J196" s="39"/>
      <c r="K196" s="39"/>
      <c r="L196" s="39"/>
      <c r="M196" s="39"/>
      <c r="N196" s="39"/>
      <c r="O196" s="39"/>
      <c r="R196" s="39"/>
      <c r="T196" s="41"/>
      <c r="AB196" s="39"/>
      <c r="AD196" s="39"/>
    </row>
    <row r="197" spans="3:30" s="21" customFormat="1" ht="20.25" customHeight="1">
      <c r="C197" s="39"/>
      <c r="D197" s="39"/>
      <c r="E197" s="40"/>
      <c r="F197" s="39"/>
      <c r="G197" s="39"/>
      <c r="H197" s="40"/>
      <c r="I197" s="39"/>
      <c r="J197" s="39"/>
      <c r="K197" s="39"/>
      <c r="L197" s="39"/>
      <c r="M197" s="39"/>
      <c r="N197" s="39"/>
      <c r="O197" s="39"/>
      <c r="R197" s="39"/>
      <c r="T197" s="41"/>
      <c r="AB197" s="39"/>
      <c r="AD197" s="39"/>
    </row>
    <row r="198" spans="3:30" s="21" customFormat="1" ht="20.25" customHeight="1">
      <c r="C198" s="39"/>
      <c r="D198" s="39"/>
      <c r="E198" s="40"/>
      <c r="F198" s="39"/>
      <c r="G198" s="39"/>
      <c r="H198" s="40"/>
      <c r="I198" s="39"/>
      <c r="J198" s="39"/>
      <c r="K198" s="39"/>
      <c r="L198" s="39"/>
      <c r="M198" s="39"/>
      <c r="N198" s="39"/>
      <c r="O198" s="39"/>
      <c r="R198" s="39"/>
      <c r="T198" s="41"/>
      <c r="AB198" s="39"/>
      <c r="AD198" s="39"/>
    </row>
    <row r="199" spans="3:30" s="21" customFormat="1" ht="20.25" customHeight="1">
      <c r="C199" s="39"/>
      <c r="D199" s="39"/>
      <c r="E199" s="40"/>
      <c r="F199" s="39"/>
      <c r="G199" s="39"/>
      <c r="H199" s="40"/>
      <c r="I199" s="39"/>
      <c r="J199" s="39"/>
      <c r="K199" s="39"/>
      <c r="L199" s="39"/>
      <c r="M199" s="39"/>
      <c r="N199" s="39"/>
      <c r="O199" s="39"/>
      <c r="R199" s="39"/>
      <c r="T199" s="41"/>
      <c r="AB199" s="39"/>
      <c r="AD199" s="39"/>
    </row>
    <row r="200" spans="3:30" s="21" customFormat="1" ht="20.25" customHeight="1">
      <c r="C200" s="39"/>
      <c r="D200" s="39"/>
      <c r="E200" s="40"/>
      <c r="F200" s="39"/>
      <c r="G200" s="39"/>
      <c r="H200" s="40"/>
      <c r="I200" s="39"/>
      <c r="J200" s="39"/>
      <c r="K200" s="39"/>
      <c r="L200" s="39"/>
      <c r="M200" s="39"/>
      <c r="N200" s="39"/>
      <c r="O200" s="39"/>
      <c r="R200" s="39"/>
      <c r="T200" s="41"/>
      <c r="AB200" s="39"/>
      <c r="AD200" s="39"/>
    </row>
    <row r="201" spans="3:30" s="21" customFormat="1" ht="20.25" customHeight="1">
      <c r="C201" s="39"/>
      <c r="D201" s="39"/>
      <c r="E201" s="40"/>
      <c r="F201" s="39"/>
      <c r="G201" s="39"/>
      <c r="H201" s="40"/>
      <c r="I201" s="39"/>
      <c r="J201" s="39"/>
      <c r="K201" s="39"/>
      <c r="L201" s="39"/>
      <c r="M201" s="39"/>
      <c r="N201" s="39"/>
      <c r="O201" s="39"/>
      <c r="R201" s="39"/>
      <c r="T201" s="41"/>
      <c r="AB201" s="39"/>
      <c r="AD201" s="39"/>
    </row>
    <row r="202" spans="3:30" s="21" customFormat="1" ht="20.25" customHeight="1">
      <c r="C202" s="39"/>
      <c r="D202" s="39"/>
      <c r="E202" s="40"/>
      <c r="F202" s="39"/>
      <c r="G202" s="39"/>
      <c r="H202" s="40"/>
      <c r="I202" s="39"/>
      <c r="J202" s="39"/>
      <c r="K202" s="39"/>
      <c r="L202" s="39"/>
      <c r="M202" s="39"/>
      <c r="N202" s="39"/>
      <c r="O202" s="39"/>
      <c r="R202" s="39"/>
      <c r="T202" s="41"/>
      <c r="AB202" s="39"/>
      <c r="AD202" s="39"/>
    </row>
    <row r="203" spans="3:30" s="21" customFormat="1" ht="20.25" customHeight="1">
      <c r="C203" s="39"/>
      <c r="D203" s="39"/>
      <c r="E203" s="40"/>
      <c r="F203" s="39"/>
      <c r="G203" s="39"/>
      <c r="H203" s="40"/>
      <c r="I203" s="39"/>
      <c r="J203" s="39"/>
      <c r="K203" s="39"/>
      <c r="L203" s="39"/>
      <c r="M203" s="39"/>
      <c r="N203" s="39"/>
      <c r="O203" s="39"/>
      <c r="R203" s="39"/>
      <c r="T203" s="41"/>
      <c r="AB203" s="39"/>
      <c r="AD203" s="39"/>
    </row>
    <row r="204" spans="3:30" s="21" customFormat="1" ht="20.25" customHeight="1">
      <c r="C204" s="39"/>
      <c r="D204" s="39"/>
      <c r="E204" s="40"/>
      <c r="F204" s="39"/>
      <c r="G204" s="39"/>
      <c r="H204" s="40"/>
      <c r="I204" s="39"/>
      <c r="J204" s="39"/>
      <c r="K204" s="39"/>
      <c r="L204" s="39"/>
      <c r="M204" s="39"/>
      <c r="N204" s="39"/>
      <c r="O204" s="39"/>
      <c r="R204" s="39"/>
      <c r="T204" s="41"/>
      <c r="AB204" s="39"/>
      <c r="AD204" s="39"/>
    </row>
    <row r="205" spans="3:30" s="21" customFormat="1" ht="20.25" customHeight="1">
      <c r="C205" s="39"/>
      <c r="D205" s="39"/>
      <c r="E205" s="40"/>
      <c r="F205" s="39"/>
      <c r="G205" s="39"/>
      <c r="H205" s="40"/>
      <c r="I205" s="39"/>
      <c r="J205" s="39"/>
      <c r="K205" s="39"/>
      <c r="L205" s="39"/>
      <c r="M205" s="39"/>
      <c r="N205" s="39"/>
      <c r="O205" s="39"/>
      <c r="R205" s="39"/>
      <c r="T205" s="41"/>
      <c r="AB205" s="39"/>
      <c r="AD205" s="39"/>
    </row>
    <row r="206" spans="3:30" s="21" customFormat="1" ht="20.25" customHeight="1">
      <c r="C206" s="39"/>
      <c r="D206" s="39"/>
      <c r="E206" s="40"/>
      <c r="F206" s="39"/>
      <c r="G206" s="39"/>
      <c r="H206" s="40"/>
      <c r="I206" s="39"/>
      <c r="J206" s="39"/>
      <c r="K206" s="39"/>
      <c r="L206" s="39"/>
      <c r="M206" s="39"/>
      <c r="N206" s="39"/>
      <c r="O206" s="39"/>
      <c r="R206" s="39"/>
      <c r="T206" s="41"/>
      <c r="AB206" s="39"/>
      <c r="AD206" s="39"/>
    </row>
    <row r="207" spans="3:30" s="21" customFormat="1" ht="20.25" customHeight="1">
      <c r="C207" s="39"/>
      <c r="D207" s="39"/>
      <c r="E207" s="40"/>
      <c r="F207" s="39"/>
      <c r="G207" s="39"/>
      <c r="H207" s="40"/>
      <c r="I207" s="39"/>
      <c r="J207" s="39"/>
      <c r="K207" s="39"/>
      <c r="L207" s="39"/>
      <c r="M207" s="39"/>
      <c r="N207" s="39"/>
      <c r="O207" s="39"/>
      <c r="R207" s="39"/>
      <c r="T207" s="41"/>
      <c r="AB207" s="39"/>
      <c r="AD207" s="39"/>
    </row>
    <row r="208" spans="3:30" s="21" customFormat="1" ht="20.25" customHeight="1">
      <c r="C208" s="39"/>
      <c r="D208" s="39"/>
      <c r="E208" s="40"/>
      <c r="F208" s="39"/>
      <c r="G208" s="39"/>
      <c r="H208" s="40"/>
      <c r="I208" s="39"/>
      <c r="J208" s="39"/>
      <c r="K208" s="39"/>
      <c r="L208" s="39"/>
      <c r="M208" s="39"/>
      <c r="N208" s="39"/>
      <c r="O208" s="39"/>
      <c r="R208" s="39"/>
      <c r="T208" s="41"/>
      <c r="AB208" s="39"/>
      <c r="AD208" s="39"/>
    </row>
    <row r="209" spans="3:30" s="21" customFormat="1" ht="20.25" customHeight="1">
      <c r="C209" s="39"/>
      <c r="D209" s="39"/>
      <c r="E209" s="40"/>
      <c r="F209" s="39"/>
      <c r="G209" s="39"/>
      <c r="H209" s="40"/>
      <c r="I209" s="39"/>
      <c r="J209" s="39"/>
      <c r="K209" s="39"/>
      <c r="L209" s="39"/>
      <c r="M209" s="39"/>
      <c r="N209" s="39"/>
      <c r="O209" s="39"/>
      <c r="R209" s="39"/>
      <c r="T209" s="41"/>
      <c r="AB209" s="39"/>
      <c r="AD209" s="39"/>
    </row>
    <row r="210" spans="3:30" s="21" customFormat="1" ht="20.25" customHeight="1">
      <c r="C210" s="39"/>
      <c r="D210" s="39"/>
      <c r="E210" s="40"/>
      <c r="F210" s="39"/>
      <c r="G210" s="39"/>
      <c r="H210" s="40"/>
      <c r="I210" s="39"/>
      <c r="J210" s="39"/>
      <c r="K210" s="39"/>
      <c r="L210" s="39"/>
      <c r="M210" s="39"/>
      <c r="N210" s="39"/>
      <c r="O210" s="39"/>
      <c r="R210" s="39"/>
      <c r="T210" s="41"/>
      <c r="AB210" s="39"/>
      <c r="AD210" s="39"/>
    </row>
    <row r="211" spans="3:30" s="21" customFormat="1" ht="20.25" customHeight="1">
      <c r="C211" s="39"/>
      <c r="D211" s="39"/>
      <c r="E211" s="40"/>
      <c r="F211" s="39"/>
      <c r="G211" s="39"/>
      <c r="H211" s="40"/>
      <c r="I211" s="39"/>
      <c r="J211" s="39"/>
      <c r="K211" s="39"/>
      <c r="L211" s="39"/>
      <c r="M211" s="39"/>
      <c r="N211" s="39"/>
      <c r="O211" s="39"/>
      <c r="R211" s="39"/>
      <c r="T211" s="41"/>
      <c r="AB211" s="39"/>
      <c r="AD211" s="39"/>
    </row>
    <row r="212" spans="3:30" s="21" customFormat="1" ht="20.25" customHeight="1">
      <c r="C212" s="39"/>
      <c r="D212" s="39"/>
      <c r="E212" s="40"/>
      <c r="F212" s="39"/>
      <c r="G212" s="39"/>
      <c r="H212" s="40"/>
      <c r="I212" s="39"/>
      <c r="J212" s="39"/>
      <c r="K212" s="39"/>
      <c r="L212" s="39"/>
      <c r="M212" s="39"/>
      <c r="N212" s="39"/>
      <c r="O212" s="39"/>
      <c r="R212" s="39"/>
      <c r="T212" s="41"/>
      <c r="AB212" s="39"/>
      <c r="AD212" s="39"/>
    </row>
    <row r="213" spans="3:30" s="21" customFormat="1" ht="20.25" customHeight="1">
      <c r="C213" s="39"/>
      <c r="D213" s="39"/>
      <c r="E213" s="40"/>
      <c r="F213" s="39"/>
      <c r="G213" s="39"/>
      <c r="H213" s="40"/>
      <c r="I213" s="39"/>
      <c r="J213" s="39"/>
      <c r="K213" s="39"/>
      <c r="L213" s="39"/>
      <c r="M213" s="39"/>
      <c r="N213" s="39"/>
      <c r="O213" s="39"/>
      <c r="R213" s="39"/>
      <c r="T213" s="41"/>
      <c r="AB213" s="39"/>
      <c r="AD213" s="39"/>
    </row>
    <row r="214" spans="3:30" s="21" customFormat="1" ht="20.25" customHeight="1">
      <c r="C214" s="39"/>
      <c r="D214" s="39"/>
      <c r="E214" s="40"/>
      <c r="F214" s="39"/>
      <c r="G214" s="39"/>
      <c r="H214" s="40"/>
      <c r="I214" s="39"/>
      <c r="J214" s="39"/>
      <c r="K214" s="39"/>
      <c r="L214" s="39"/>
      <c r="M214" s="39"/>
      <c r="N214" s="39"/>
      <c r="O214" s="39"/>
      <c r="R214" s="39"/>
      <c r="T214" s="41"/>
      <c r="AB214" s="39"/>
      <c r="AD214" s="39"/>
    </row>
    <row r="215" spans="3:30" s="21" customFormat="1" ht="20.25" customHeight="1">
      <c r="C215" s="39"/>
      <c r="D215" s="39"/>
      <c r="E215" s="40"/>
      <c r="F215" s="39"/>
      <c r="G215" s="39"/>
      <c r="H215" s="40"/>
      <c r="I215" s="39"/>
      <c r="J215" s="39"/>
      <c r="K215" s="39"/>
      <c r="L215" s="39"/>
      <c r="M215" s="39"/>
      <c r="N215" s="39"/>
      <c r="O215" s="39"/>
      <c r="R215" s="39"/>
      <c r="T215" s="41"/>
      <c r="AB215" s="39"/>
      <c r="AD215" s="39"/>
    </row>
    <row r="216" spans="3:30" s="21" customFormat="1" ht="20.25" customHeight="1">
      <c r="C216" s="39"/>
      <c r="D216" s="39"/>
      <c r="E216" s="40"/>
      <c r="F216" s="39"/>
      <c r="G216" s="39"/>
      <c r="H216" s="40"/>
      <c r="I216" s="39"/>
      <c r="J216" s="39"/>
      <c r="K216" s="39"/>
      <c r="L216" s="39"/>
      <c r="M216" s="39"/>
      <c r="N216" s="39"/>
      <c r="O216" s="39"/>
      <c r="R216" s="39"/>
      <c r="T216" s="41"/>
      <c r="AB216" s="39"/>
      <c r="AD216" s="39"/>
    </row>
    <row r="217" spans="3:30" s="21" customFormat="1" ht="20.25" customHeight="1">
      <c r="C217" s="39"/>
      <c r="D217" s="39"/>
      <c r="E217" s="40"/>
      <c r="F217" s="39"/>
      <c r="G217" s="39"/>
      <c r="H217" s="40"/>
      <c r="I217" s="39"/>
      <c r="J217" s="39"/>
      <c r="K217" s="39"/>
      <c r="L217" s="39"/>
      <c r="M217" s="39"/>
      <c r="N217" s="39"/>
      <c r="O217" s="39"/>
      <c r="R217" s="39"/>
      <c r="T217" s="41"/>
      <c r="AB217" s="39"/>
      <c r="AD217" s="39"/>
    </row>
    <row r="218" spans="3:30" s="21" customFormat="1" ht="20.25" customHeight="1">
      <c r="C218" s="39"/>
      <c r="D218" s="39"/>
      <c r="E218" s="40"/>
      <c r="F218" s="39"/>
      <c r="G218" s="39"/>
      <c r="H218" s="40"/>
      <c r="I218" s="39"/>
      <c r="J218" s="39"/>
      <c r="K218" s="39"/>
      <c r="L218" s="39"/>
      <c r="M218" s="39"/>
      <c r="N218" s="39"/>
      <c r="O218" s="39"/>
      <c r="R218" s="39"/>
      <c r="T218" s="41"/>
      <c r="AB218" s="39"/>
      <c r="AD218" s="39"/>
    </row>
    <row r="219" spans="3:30" s="21" customFormat="1" ht="20.25" customHeight="1">
      <c r="C219" s="39"/>
      <c r="D219" s="39"/>
      <c r="E219" s="40"/>
      <c r="F219" s="39"/>
      <c r="G219" s="39"/>
      <c r="H219" s="40"/>
      <c r="I219" s="39"/>
      <c r="J219" s="39"/>
      <c r="K219" s="39"/>
      <c r="L219" s="39"/>
      <c r="M219" s="39"/>
      <c r="N219" s="39"/>
      <c r="O219" s="39"/>
      <c r="R219" s="39"/>
      <c r="T219" s="41"/>
      <c r="AB219" s="39"/>
      <c r="AD219" s="39"/>
    </row>
    <row r="220" spans="3:30" s="21" customFormat="1" ht="20.25" customHeight="1">
      <c r="C220" s="39"/>
      <c r="D220" s="39"/>
      <c r="E220" s="40"/>
      <c r="F220" s="39"/>
      <c r="G220" s="39"/>
      <c r="H220" s="40"/>
      <c r="I220" s="39"/>
      <c r="J220" s="39"/>
      <c r="K220" s="39"/>
      <c r="L220" s="39"/>
      <c r="M220" s="39"/>
      <c r="N220" s="39"/>
      <c r="O220" s="39"/>
      <c r="R220" s="39"/>
      <c r="T220" s="41"/>
      <c r="AB220" s="39"/>
      <c r="AD220" s="39"/>
    </row>
    <row r="221" spans="3:30" s="21" customFormat="1" ht="20.25" customHeight="1">
      <c r="C221" s="39"/>
      <c r="D221" s="39"/>
      <c r="E221" s="40"/>
      <c r="F221" s="39"/>
      <c r="G221" s="39"/>
      <c r="H221" s="40"/>
      <c r="I221" s="39"/>
      <c r="J221" s="39"/>
      <c r="K221" s="39"/>
      <c r="L221" s="39"/>
      <c r="M221" s="39"/>
      <c r="N221" s="39"/>
      <c r="O221" s="39"/>
      <c r="R221" s="39"/>
      <c r="T221" s="41"/>
      <c r="AB221" s="39"/>
      <c r="AD221" s="39"/>
    </row>
    <row r="222" spans="3:30" s="21" customFormat="1" ht="20.25" customHeight="1">
      <c r="C222" s="39"/>
      <c r="D222" s="39"/>
      <c r="E222" s="40"/>
      <c r="F222" s="39"/>
      <c r="G222" s="39"/>
      <c r="H222" s="40"/>
      <c r="I222" s="39"/>
      <c r="J222" s="39"/>
      <c r="K222" s="39"/>
      <c r="L222" s="39"/>
      <c r="M222" s="39"/>
      <c r="N222" s="39"/>
      <c r="O222" s="39"/>
      <c r="R222" s="39"/>
      <c r="T222" s="41"/>
      <c r="AB222" s="39"/>
      <c r="AD222" s="39"/>
    </row>
    <row r="223" spans="3:30" s="21" customFormat="1" ht="20.25" customHeight="1">
      <c r="C223" s="39"/>
      <c r="D223" s="39"/>
      <c r="E223" s="40"/>
      <c r="F223" s="39"/>
      <c r="G223" s="39"/>
      <c r="H223" s="40"/>
      <c r="I223" s="39"/>
      <c r="J223" s="39"/>
      <c r="K223" s="39"/>
      <c r="L223" s="39"/>
      <c r="M223" s="39"/>
      <c r="N223" s="39"/>
      <c r="O223" s="39"/>
      <c r="R223" s="39"/>
      <c r="T223" s="41"/>
      <c r="AB223" s="39"/>
      <c r="AD223" s="39"/>
    </row>
    <row r="224" spans="3:30" s="21" customFormat="1" ht="20.25" customHeight="1">
      <c r="C224" s="39"/>
      <c r="D224" s="39"/>
      <c r="E224" s="40"/>
      <c r="F224" s="39"/>
      <c r="G224" s="39"/>
      <c r="H224" s="40"/>
      <c r="I224" s="39"/>
      <c r="J224" s="39"/>
      <c r="K224" s="39"/>
      <c r="L224" s="39"/>
      <c r="M224" s="39"/>
      <c r="N224" s="39"/>
      <c r="O224" s="39"/>
      <c r="R224" s="39"/>
      <c r="T224" s="41"/>
      <c r="AB224" s="39"/>
      <c r="AD224" s="39"/>
    </row>
    <row r="225" spans="3:30" s="21" customFormat="1" ht="20.25" customHeight="1">
      <c r="C225" s="39"/>
      <c r="D225" s="39"/>
      <c r="E225" s="40"/>
      <c r="F225" s="39"/>
      <c r="G225" s="39"/>
      <c r="H225" s="40"/>
      <c r="I225" s="39"/>
      <c r="J225" s="39"/>
      <c r="K225" s="39"/>
      <c r="L225" s="39"/>
      <c r="M225" s="39"/>
      <c r="N225" s="39"/>
      <c r="O225" s="39"/>
      <c r="R225" s="39"/>
      <c r="T225" s="41"/>
      <c r="AB225" s="39"/>
      <c r="AD225" s="39"/>
    </row>
    <row r="226" spans="3:30" s="21" customFormat="1" ht="20.25" customHeight="1">
      <c r="C226" s="39"/>
      <c r="D226" s="39"/>
      <c r="E226" s="40"/>
      <c r="F226" s="39"/>
      <c r="G226" s="39"/>
      <c r="H226" s="40"/>
      <c r="I226" s="39"/>
      <c r="J226" s="39"/>
      <c r="K226" s="39"/>
      <c r="L226" s="39"/>
      <c r="M226" s="39"/>
      <c r="N226" s="39"/>
      <c r="O226" s="39"/>
      <c r="R226" s="39"/>
      <c r="T226" s="41"/>
      <c r="AB226" s="39"/>
      <c r="AD226" s="39"/>
    </row>
    <row r="227" spans="3:30" s="21" customFormat="1" ht="20.25" customHeight="1">
      <c r="C227" s="39"/>
      <c r="D227" s="39"/>
      <c r="E227" s="40"/>
      <c r="F227" s="39"/>
      <c r="G227" s="39"/>
      <c r="H227" s="40"/>
      <c r="I227" s="39"/>
      <c r="J227" s="39"/>
      <c r="K227" s="39"/>
      <c r="L227" s="39"/>
      <c r="M227" s="39"/>
      <c r="N227" s="39"/>
      <c r="O227" s="39"/>
      <c r="R227" s="39"/>
      <c r="T227" s="41"/>
      <c r="AB227" s="39"/>
      <c r="AD227" s="39"/>
    </row>
    <row r="228" spans="3:30" s="21" customFormat="1" ht="20.25" customHeight="1">
      <c r="C228" s="39"/>
      <c r="D228" s="39"/>
      <c r="E228" s="40"/>
      <c r="F228" s="39"/>
      <c r="G228" s="39"/>
      <c r="H228" s="40"/>
      <c r="I228" s="39"/>
      <c r="J228" s="39"/>
      <c r="K228" s="39"/>
      <c r="L228" s="39"/>
      <c r="M228" s="39"/>
      <c r="N228" s="39"/>
      <c r="O228" s="39"/>
      <c r="R228" s="39"/>
      <c r="T228" s="41"/>
      <c r="AB228" s="39"/>
      <c r="AD228" s="39"/>
    </row>
    <row r="229" spans="3:30" s="21" customFormat="1" ht="20.25" customHeight="1">
      <c r="C229" s="39"/>
      <c r="D229" s="39"/>
      <c r="E229" s="40"/>
      <c r="F229" s="39"/>
      <c r="G229" s="39"/>
      <c r="H229" s="40"/>
      <c r="I229" s="39"/>
      <c r="J229" s="39"/>
      <c r="K229" s="39"/>
      <c r="L229" s="39"/>
      <c r="M229" s="39"/>
      <c r="N229" s="39"/>
      <c r="O229" s="39"/>
      <c r="R229" s="39"/>
      <c r="T229" s="41"/>
      <c r="AB229" s="39"/>
      <c r="AD229" s="39"/>
    </row>
    <row r="230" spans="3:30" s="21" customFormat="1" ht="20.25" customHeight="1">
      <c r="C230" s="39"/>
      <c r="D230" s="39"/>
      <c r="E230" s="40"/>
      <c r="F230" s="39"/>
      <c r="G230" s="39"/>
      <c r="H230" s="40"/>
      <c r="I230" s="39"/>
      <c r="J230" s="39"/>
      <c r="K230" s="39"/>
      <c r="L230" s="39"/>
      <c r="M230" s="39"/>
      <c r="N230" s="39"/>
      <c r="O230" s="39"/>
      <c r="R230" s="39"/>
      <c r="T230" s="41"/>
      <c r="AB230" s="39"/>
      <c r="AD230" s="39"/>
    </row>
    <row r="231" spans="3:30" s="21" customFormat="1" ht="20.25" customHeight="1">
      <c r="C231" s="39"/>
      <c r="D231" s="39"/>
      <c r="E231" s="40"/>
      <c r="F231" s="39"/>
      <c r="G231" s="39"/>
      <c r="H231" s="40"/>
      <c r="I231" s="39"/>
      <c r="J231" s="39"/>
      <c r="K231" s="39"/>
      <c r="L231" s="39"/>
      <c r="M231" s="39"/>
      <c r="N231" s="39"/>
      <c r="O231" s="39"/>
      <c r="R231" s="39"/>
      <c r="T231" s="41"/>
      <c r="AB231" s="39"/>
      <c r="AD231" s="39"/>
    </row>
    <row r="232" spans="3:30" s="21" customFormat="1" ht="20.25" customHeight="1">
      <c r="C232" s="39"/>
      <c r="D232" s="39"/>
      <c r="E232" s="40"/>
      <c r="F232" s="39"/>
      <c r="G232" s="39"/>
      <c r="H232" s="40"/>
      <c r="I232" s="39"/>
      <c r="J232" s="39"/>
      <c r="K232" s="39"/>
      <c r="L232" s="39"/>
      <c r="M232" s="39"/>
      <c r="N232" s="39"/>
      <c r="O232" s="39"/>
      <c r="R232" s="39"/>
      <c r="T232" s="41"/>
      <c r="AB232" s="39"/>
      <c r="AD232" s="39"/>
    </row>
    <row r="233" spans="3:30" s="21" customFormat="1" ht="20.25" customHeight="1">
      <c r="C233" s="39"/>
      <c r="D233" s="39"/>
      <c r="E233" s="40"/>
      <c r="F233" s="39"/>
      <c r="G233" s="39"/>
      <c r="H233" s="40"/>
      <c r="I233" s="39"/>
      <c r="J233" s="39"/>
      <c r="K233" s="39"/>
      <c r="L233" s="39"/>
      <c r="M233" s="39"/>
      <c r="N233" s="39"/>
      <c r="O233" s="39"/>
      <c r="R233" s="39"/>
      <c r="T233" s="41"/>
      <c r="AB233" s="39"/>
      <c r="AD233" s="39"/>
    </row>
    <row r="234" spans="3:30" s="21" customFormat="1" ht="20.25" customHeight="1">
      <c r="C234" s="39"/>
      <c r="D234" s="39"/>
      <c r="E234" s="40"/>
      <c r="F234" s="39"/>
      <c r="G234" s="39"/>
      <c r="H234" s="40"/>
      <c r="I234" s="39"/>
      <c r="J234" s="39"/>
      <c r="K234" s="39"/>
      <c r="L234" s="39"/>
      <c r="M234" s="39"/>
      <c r="N234" s="39"/>
      <c r="O234" s="39"/>
      <c r="R234" s="39"/>
      <c r="T234" s="41"/>
      <c r="AB234" s="39"/>
      <c r="AD234" s="39"/>
    </row>
    <row r="235" spans="3:30" s="21" customFormat="1" ht="20.25" customHeight="1">
      <c r="C235" s="39"/>
      <c r="D235" s="39"/>
      <c r="E235" s="40"/>
      <c r="F235" s="39"/>
      <c r="G235" s="39"/>
      <c r="H235" s="40"/>
      <c r="I235" s="39"/>
      <c r="J235" s="39"/>
      <c r="K235" s="39"/>
      <c r="L235" s="39"/>
      <c r="M235" s="39"/>
      <c r="N235" s="39"/>
      <c r="O235" s="39"/>
      <c r="R235" s="39"/>
      <c r="T235" s="41"/>
      <c r="AB235" s="39"/>
      <c r="AD235" s="39"/>
    </row>
    <row r="236" spans="3:30" s="21" customFormat="1" ht="20.25" customHeight="1">
      <c r="C236" s="39"/>
      <c r="D236" s="39"/>
      <c r="E236" s="40"/>
      <c r="F236" s="39"/>
      <c r="G236" s="39"/>
      <c r="H236" s="40"/>
      <c r="I236" s="39"/>
      <c r="J236" s="39"/>
      <c r="K236" s="39"/>
      <c r="L236" s="39"/>
      <c r="M236" s="39"/>
      <c r="N236" s="39"/>
      <c r="O236" s="39"/>
      <c r="R236" s="39"/>
      <c r="T236" s="41"/>
      <c r="AB236" s="39"/>
      <c r="AD236" s="39"/>
    </row>
    <row r="237" spans="3:30" s="21" customFormat="1" ht="20.25" customHeight="1">
      <c r="C237" s="39"/>
      <c r="D237" s="39"/>
      <c r="E237" s="40"/>
      <c r="F237" s="39"/>
      <c r="G237" s="39"/>
      <c r="H237" s="40"/>
      <c r="I237" s="39"/>
      <c r="J237" s="39"/>
      <c r="K237" s="39"/>
      <c r="L237" s="39"/>
      <c r="M237" s="39"/>
      <c r="N237" s="39"/>
      <c r="O237" s="39"/>
      <c r="R237" s="39"/>
      <c r="T237" s="41"/>
      <c r="AB237" s="39"/>
      <c r="AD237" s="39"/>
    </row>
    <row r="238" spans="3:30" s="21" customFormat="1" ht="20.25" customHeight="1">
      <c r="C238" s="39"/>
      <c r="D238" s="39"/>
      <c r="E238" s="40"/>
      <c r="F238" s="39"/>
      <c r="G238" s="39"/>
      <c r="H238" s="40"/>
      <c r="I238" s="39"/>
      <c r="J238" s="39"/>
      <c r="K238" s="39"/>
      <c r="L238" s="39"/>
      <c r="M238" s="39"/>
      <c r="N238" s="39"/>
      <c r="O238" s="39"/>
      <c r="R238" s="39"/>
      <c r="T238" s="41"/>
      <c r="AB238" s="39"/>
      <c r="AD238" s="39"/>
    </row>
    <row r="239" spans="3:30" s="21" customFormat="1" ht="20.25" customHeight="1">
      <c r="C239" s="39"/>
      <c r="D239" s="39"/>
      <c r="E239" s="40"/>
      <c r="F239" s="39"/>
      <c r="G239" s="39"/>
      <c r="H239" s="40"/>
      <c r="I239" s="39"/>
      <c r="J239" s="39"/>
      <c r="K239" s="39"/>
      <c r="L239" s="39"/>
      <c r="M239" s="39"/>
      <c r="N239" s="39"/>
      <c r="O239" s="39"/>
      <c r="R239" s="39"/>
      <c r="T239" s="41"/>
      <c r="AB239" s="39"/>
      <c r="AD239" s="39"/>
    </row>
    <row r="240" spans="3:30" s="21" customFormat="1" ht="20.25" customHeight="1">
      <c r="C240" s="39"/>
      <c r="D240" s="39"/>
      <c r="E240" s="40"/>
      <c r="F240" s="39"/>
      <c r="G240" s="39"/>
      <c r="H240" s="40"/>
      <c r="I240" s="39"/>
      <c r="J240" s="39"/>
      <c r="K240" s="39"/>
      <c r="L240" s="39"/>
      <c r="M240" s="39"/>
      <c r="N240" s="39"/>
      <c r="O240" s="39"/>
      <c r="R240" s="39"/>
      <c r="T240" s="41"/>
      <c r="AB240" s="39"/>
      <c r="AD240" s="39"/>
    </row>
    <row r="241" spans="3:30" s="21" customFormat="1" ht="20.25" customHeight="1">
      <c r="C241" s="39"/>
      <c r="D241" s="39"/>
      <c r="E241" s="40"/>
      <c r="F241" s="39"/>
      <c r="G241" s="39"/>
      <c r="H241" s="40"/>
      <c r="I241" s="39"/>
      <c r="J241" s="39"/>
      <c r="K241" s="39"/>
      <c r="L241" s="39"/>
      <c r="M241" s="39"/>
      <c r="N241" s="39"/>
      <c r="O241" s="39"/>
      <c r="R241" s="39"/>
      <c r="T241" s="41"/>
      <c r="AB241" s="39"/>
      <c r="AD241" s="39"/>
    </row>
    <row r="242" spans="3:30" s="21" customFormat="1" ht="20.25" customHeight="1">
      <c r="C242" s="39"/>
      <c r="D242" s="39"/>
      <c r="E242" s="40"/>
      <c r="F242" s="39"/>
      <c r="G242" s="39"/>
      <c r="H242" s="40"/>
      <c r="I242" s="39"/>
      <c r="J242" s="39"/>
      <c r="K242" s="39"/>
      <c r="L242" s="39"/>
      <c r="M242" s="39"/>
      <c r="N242" s="39"/>
      <c r="O242" s="39"/>
      <c r="R242" s="39"/>
      <c r="T242" s="41"/>
      <c r="AB242" s="39"/>
      <c r="AD242" s="39"/>
    </row>
    <row r="243" spans="3:30" s="21" customFormat="1" ht="20.25" customHeight="1">
      <c r="C243" s="39"/>
      <c r="D243" s="39"/>
      <c r="E243" s="40"/>
      <c r="F243" s="39"/>
      <c r="G243" s="39"/>
      <c r="H243" s="40"/>
      <c r="I243" s="39"/>
      <c r="J243" s="39"/>
      <c r="K243" s="39"/>
      <c r="L243" s="39"/>
      <c r="M243" s="39"/>
      <c r="N243" s="39"/>
      <c r="O243" s="39"/>
      <c r="R243" s="39"/>
      <c r="T243" s="41"/>
      <c r="AB243" s="39"/>
      <c r="AD243" s="39"/>
    </row>
    <row r="244" spans="3:30" s="21" customFormat="1" ht="20.25" customHeight="1">
      <c r="C244" s="39"/>
      <c r="D244" s="39"/>
      <c r="E244" s="40"/>
      <c r="F244" s="39"/>
      <c r="G244" s="39"/>
      <c r="H244" s="40"/>
      <c r="I244" s="39"/>
      <c r="J244" s="39"/>
      <c r="K244" s="39"/>
      <c r="L244" s="39"/>
      <c r="M244" s="39"/>
      <c r="N244" s="39"/>
      <c r="O244" s="39"/>
      <c r="R244" s="39"/>
      <c r="T244" s="41"/>
      <c r="AB244" s="39"/>
      <c r="AD244" s="39"/>
    </row>
    <row r="245" spans="3:30" s="21" customFormat="1" ht="20.25" customHeight="1">
      <c r="C245" s="39"/>
      <c r="D245" s="39"/>
      <c r="E245" s="40"/>
      <c r="F245" s="39"/>
      <c r="G245" s="39"/>
      <c r="H245" s="40"/>
      <c r="I245" s="39"/>
      <c r="J245" s="39"/>
      <c r="K245" s="39"/>
      <c r="L245" s="39"/>
      <c r="M245" s="39"/>
      <c r="N245" s="39"/>
      <c r="O245" s="39"/>
      <c r="R245" s="39"/>
      <c r="T245" s="41"/>
      <c r="AB245" s="39"/>
      <c r="AD245" s="39"/>
    </row>
    <row r="246" spans="3:30" s="21" customFormat="1" ht="20.25" customHeight="1">
      <c r="C246" s="39"/>
      <c r="D246" s="39"/>
      <c r="E246" s="40"/>
      <c r="F246" s="39"/>
      <c r="G246" s="39"/>
      <c r="H246" s="40"/>
      <c r="I246" s="39"/>
      <c r="J246" s="39"/>
      <c r="K246" s="39"/>
      <c r="L246" s="39"/>
      <c r="M246" s="39"/>
      <c r="N246" s="39"/>
      <c r="O246" s="39"/>
      <c r="R246" s="39"/>
      <c r="T246" s="41"/>
      <c r="AB246" s="39"/>
      <c r="AD246" s="39"/>
    </row>
    <row r="247" spans="3:30" s="21" customFormat="1" ht="20.25" customHeight="1">
      <c r="C247" s="39"/>
      <c r="D247" s="39"/>
      <c r="E247" s="40"/>
      <c r="F247" s="39"/>
      <c r="G247" s="39"/>
      <c r="H247" s="40"/>
      <c r="I247" s="39"/>
      <c r="J247" s="39"/>
      <c r="K247" s="39"/>
      <c r="L247" s="39"/>
      <c r="M247" s="39"/>
      <c r="N247" s="39"/>
      <c r="O247" s="39"/>
      <c r="R247" s="39"/>
      <c r="T247" s="41"/>
      <c r="AB247" s="39"/>
      <c r="AD247" s="39"/>
    </row>
    <row r="248" spans="3:30" s="21" customFormat="1" ht="20.25" customHeight="1">
      <c r="C248" s="39"/>
      <c r="D248" s="39"/>
      <c r="E248" s="40"/>
      <c r="F248" s="39"/>
      <c r="G248" s="39"/>
      <c r="H248" s="40"/>
      <c r="I248" s="39"/>
      <c r="J248" s="39"/>
      <c r="K248" s="39"/>
      <c r="L248" s="39"/>
      <c r="M248" s="39"/>
      <c r="N248" s="39"/>
      <c r="O248" s="39"/>
      <c r="R248" s="39"/>
      <c r="T248" s="41"/>
      <c r="AB248" s="39"/>
      <c r="AD248" s="39"/>
    </row>
    <row r="249" spans="3:30" s="21" customFormat="1" ht="20.25" customHeight="1">
      <c r="C249" s="39"/>
      <c r="D249" s="39"/>
      <c r="E249" s="40"/>
      <c r="F249" s="39"/>
      <c r="G249" s="39"/>
      <c r="H249" s="40"/>
      <c r="I249" s="39"/>
      <c r="J249" s="39"/>
      <c r="K249" s="39"/>
      <c r="L249" s="39"/>
      <c r="M249" s="39"/>
      <c r="N249" s="39"/>
      <c r="O249" s="39"/>
      <c r="R249" s="39"/>
      <c r="T249" s="41"/>
      <c r="AB249" s="39"/>
      <c r="AD249" s="39"/>
    </row>
    <row r="250" spans="3:30" s="21" customFormat="1" ht="20.25" customHeight="1">
      <c r="C250" s="39"/>
      <c r="D250" s="39"/>
      <c r="E250" s="40"/>
      <c r="F250" s="39"/>
      <c r="G250" s="39"/>
      <c r="H250" s="40"/>
      <c r="I250" s="39"/>
      <c r="J250" s="39"/>
      <c r="K250" s="39"/>
      <c r="L250" s="39"/>
      <c r="M250" s="39"/>
      <c r="N250" s="39"/>
      <c r="O250" s="39"/>
      <c r="R250" s="39"/>
      <c r="T250" s="41"/>
      <c r="AB250" s="39"/>
      <c r="AD250" s="39"/>
    </row>
    <row r="251" spans="3:30" s="21" customFormat="1" ht="20.25" customHeight="1">
      <c r="C251" s="39"/>
      <c r="D251" s="39"/>
      <c r="E251" s="40"/>
      <c r="F251" s="39"/>
      <c r="G251" s="39"/>
      <c r="H251" s="40"/>
      <c r="I251" s="39"/>
      <c r="J251" s="39"/>
      <c r="K251" s="39"/>
      <c r="L251" s="39"/>
      <c r="M251" s="39"/>
      <c r="N251" s="39"/>
      <c r="O251" s="39"/>
      <c r="R251" s="39"/>
      <c r="T251" s="41"/>
      <c r="AB251" s="39"/>
      <c r="AD251" s="39"/>
    </row>
    <row r="252" spans="3:30" s="21" customFormat="1" ht="20.25" customHeight="1">
      <c r="C252" s="39"/>
      <c r="D252" s="39"/>
      <c r="E252" s="40"/>
      <c r="F252" s="39"/>
      <c r="G252" s="39"/>
      <c r="H252" s="40"/>
      <c r="I252" s="39"/>
      <c r="J252" s="39"/>
      <c r="K252" s="39"/>
      <c r="L252" s="39"/>
      <c r="M252" s="39"/>
      <c r="N252" s="39"/>
      <c r="O252" s="39"/>
      <c r="R252" s="39"/>
      <c r="T252" s="41"/>
      <c r="AB252" s="39"/>
      <c r="AD252" s="39"/>
    </row>
    <row r="253" spans="3:30" s="21" customFormat="1" ht="20.25" customHeight="1">
      <c r="C253" s="39"/>
      <c r="D253" s="39"/>
      <c r="E253" s="40"/>
      <c r="F253" s="39"/>
      <c r="G253" s="39"/>
      <c r="H253" s="40"/>
      <c r="I253" s="39"/>
      <c r="J253" s="39"/>
      <c r="K253" s="39"/>
      <c r="L253" s="39"/>
      <c r="M253" s="39"/>
      <c r="N253" s="39"/>
      <c r="O253" s="39"/>
      <c r="R253" s="39"/>
      <c r="T253" s="41"/>
      <c r="AB253" s="39"/>
      <c r="AD253" s="39"/>
    </row>
    <row r="254" spans="3:30" s="21" customFormat="1" ht="20.25" customHeight="1">
      <c r="C254" s="39"/>
      <c r="D254" s="39"/>
      <c r="E254" s="40"/>
      <c r="F254" s="39"/>
      <c r="G254" s="39"/>
      <c r="H254" s="40"/>
      <c r="I254" s="39"/>
      <c r="J254" s="39"/>
      <c r="K254" s="39"/>
      <c r="L254" s="39"/>
      <c r="M254" s="39"/>
      <c r="N254" s="39"/>
      <c r="O254" s="39"/>
      <c r="R254" s="39"/>
      <c r="T254" s="41"/>
      <c r="AB254" s="39"/>
      <c r="AD254" s="39"/>
    </row>
    <row r="255" spans="3:30" s="21" customFormat="1" ht="20.25" customHeight="1">
      <c r="C255" s="39"/>
      <c r="D255" s="39"/>
      <c r="E255" s="40"/>
      <c r="F255" s="39"/>
      <c r="G255" s="39"/>
      <c r="H255" s="40"/>
      <c r="I255" s="39"/>
      <c r="J255" s="39"/>
      <c r="K255" s="39"/>
      <c r="L255" s="39"/>
      <c r="M255" s="39"/>
      <c r="N255" s="39"/>
      <c r="O255" s="39"/>
      <c r="R255" s="39"/>
      <c r="T255" s="41"/>
      <c r="AB255" s="39"/>
      <c r="AD255" s="39"/>
    </row>
    <row r="256" spans="3:30" s="21" customFormat="1" ht="20.25" customHeight="1">
      <c r="C256" s="39"/>
      <c r="D256" s="39"/>
      <c r="E256" s="40"/>
      <c r="F256" s="39"/>
      <c r="G256" s="39"/>
      <c r="H256" s="40"/>
      <c r="I256" s="39"/>
      <c r="J256" s="39"/>
      <c r="K256" s="39"/>
      <c r="L256" s="39"/>
      <c r="M256" s="39"/>
      <c r="N256" s="39"/>
      <c r="O256" s="39"/>
      <c r="R256" s="39"/>
      <c r="T256" s="41"/>
      <c r="AB256" s="39"/>
      <c r="AD256" s="39"/>
    </row>
    <row r="257" spans="3:30" s="21" customFormat="1" ht="20.25" customHeight="1">
      <c r="C257" s="39"/>
      <c r="D257" s="39"/>
      <c r="E257" s="40"/>
      <c r="F257" s="39"/>
      <c r="G257" s="39"/>
      <c r="H257" s="40"/>
      <c r="I257" s="39"/>
      <c r="J257" s="39"/>
      <c r="K257" s="39"/>
      <c r="L257" s="39"/>
      <c r="M257" s="39"/>
      <c r="N257" s="39"/>
      <c r="O257" s="39"/>
      <c r="R257" s="39"/>
      <c r="T257" s="41"/>
      <c r="AB257" s="39"/>
      <c r="AD257" s="39"/>
    </row>
    <row r="258" spans="3:30" s="21" customFormat="1" ht="20.25" customHeight="1">
      <c r="C258" s="39"/>
      <c r="D258" s="39"/>
      <c r="E258" s="40"/>
      <c r="F258" s="39"/>
      <c r="G258" s="39"/>
      <c r="H258" s="40"/>
      <c r="I258" s="39"/>
      <c r="J258" s="39"/>
      <c r="K258" s="39"/>
      <c r="L258" s="39"/>
      <c r="M258" s="39"/>
      <c r="N258" s="39"/>
      <c r="O258" s="39"/>
      <c r="R258" s="39"/>
      <c r="T258" s="41"/>
      <c r="AB258" s="39"/>
      <c r="AD258" s="39"/>
    </row>
    <row r="259" spans="3:30" s="21" customFormat="1" ht="20.25" customHeight="1">
      <c r="C259" s="39"/>
      <c r="D259" s="39"/>
      <c r="E259" s="40"/>
      <c r="F259" s="39"/>
      <c r="G259" s="39"/>
      <c r="H259" s="40"/>
      <c r="I259" s="39"/>
      <c r="J259" s="39"/>
      <c r="K259" s="39"/>
      <c r="L259" s="39"/>
      <c r="M259" s="39"/>
      <c r="N259" s="39"/>
      <c r="O259" s="39"/>
      <c r="R259" s="39"/>
      <c r="T259" s="41"/>
      <c r="AB259" s="39"/>
      <c r="AD259" s="39"/>
    </row>
    <row r="260" spans="3:30" s="21" customFormat="1" ht="20.25" customHeight="1">
      <c r="C260" s="39"/>
      <c r="D260" s="39"/>
      <c r="E260" s="40"/>
      <c r="F260" s="39"/>
      <c r="G260" s="39"/>
      <c r="H260" s="40"/>
      <c r="I260" s="39"/>
      <c r="J260" s="39"/>
      <c r="K260" s="39"/>
      <c r="L260" s="39"/>
      <c r="M260" s="39"/>
      <c r="N260" s="39"/>
      <c r="O260" s="39"/>
      <c r="R260" s="39"/>
      <c r="T260" s="41"/>
      <c r="AB260" s="39"/>
      <c r="AD260" s="39"/>
    </row>
    <row r="261" spans="3:30" s="21" customFormat="1" ht="20.25" customHeight="1">
      <c r="C261" s="39"/>
      <c r="D261" s="39"/>
      <c r="E261" s="40"/>
      <c r="F261" s="39"/>
      <c r="G261" s="39"/>
      <c r="H261" s="40"/>
      <c r="I261" s="39"/>
      <c r="J261" s="39"/>
      <c r="K261" s="39"/>
      <c r="L261" s="39"/>
      <c r="M261" s="39"/>
      <c r="N261" s="39"/>
      <c r="O261" s="39"/>
      <c r="R261" s="39"/>
      <c r="T261" s="41"/>
      <c r="AB261" s="39"/>
      <c r="AD261" s="39"/>
    </row>
    <row r="262" spans="3:30" s="21" customFormat="1" ht="20.25" customHeight="1">
      <c r="C262" s="39"/>
      <c r="D262" s="39"/>
      <c r="E262" s="40"/>
      <c r="F262" s="39"/>
      <c r="G262" s="39"/>
      <c r="H262" s="40"/>
      <c r="I262" s="39"/>
      <c r="J262" s="39"/>
      <c r="K262" s="39"/>
      <c r="L262" s="39"/>
      <c r="M262" s="39"/>
      <c r="N262" s="39"/>
      <c r="O262" s="39"/>
      <c r="R262" s="39"/>
      <c r="T262" s="41"/>
      <c r="AB262" s="39"/>
      <c r="AD262" s="39"/>
    </row>
    <row r="263" spans="3:30" s="21" customFormat="1" ht="20.25" customHeight="1">
      <c r="C263" s="39"/>
      <c r="D263" s="39"/>
      <c r="E263" s="40"/>
      <c r="F263" s="39"/>
      <c r="G263" s="39"/>
      <c r="H263" s="40"/>
      <c r="I263" s="39"/>
      <c r="J263" s="39"/>
      <c r="K263" s="39"/>
      <c r="L263" s="39"/>
      <c r="M263" s="39"/>
      <c r="N263" s="39"/>
      <c r="O263" s="39"/>
      <c r="R263" s="39"/>
      <c r="T263" s="41"/>
      <c r="AB263" s="39"/>
      <c r="AD263" s="39"/>
    </row>
    <row r="264" spans="3:30" s="21" customFormat="1" ht="20.25" customHeight="1">
      <c r="C264" s="39"/>
      <c r="D264" s="39"/>
      <c r="E264" s="40"/>
      <c r="F264" s="39"/>
      <c r="G264" s="39"/>
      <c r="H264" s="40"/>
      <c r="I264" s="39"/>
      <c r="J264" s="39"/>
      <c r="K264" s="39"/>
      <c r="L264" s="39"/>
      <c r="M264" s="39"/>
      <c r="N264" s="39"/>
      <c r="O264" s="39"/>
      <c r="R264" s="39"/>
      <c r="T264" s="41"/>
      <c r="AB264" s="39"/>
      <c r="AD264" s="39"/>
    </row>
    <row r="265" spans="3:30" s="21" customFormat="1" ht="20.25" customHeight="1">
      <c r="C265" s="39"/>
      <c r="D265" s="39"/>
      <c r="E265" s="40"/>
      <c r="F265" s="39"/>
      <c r="G265" s="39"/>
      <c r="H265" s="40"/>
      <c r="I265" s="39"/>
      <c r="J265" s="39"/>
      <c r="K265" s="39"/>
      <c r="L265" s="39"/>
      <c r="M265" s="39"/>
      <c r="N265" s="39"/>
      <c r="O265" s="39"/>
      <c r="R265" s="39"/>
      <c r="T265" s="41"/>
      <c r="AB265" s="39"/>
      <c r="AD265" s="39"/>
    </row>
    <row r="266" spans="3:30" s="21" customFormat="1" ht="20.25" customHeight="1">
      <c r="C266" s="39"/>
      <c r="D266" s="39"/>
      <c r="E266" s="40"/>
      <c r="F266" s="39"/>
      <c r="G266" s="39"/>
      <c r="H266" s="40"/>
      <c r="I266" s="39"/>
      <c r="J266" s="39"/>
      <c r="K266" s="39"/>
      <c r="L266" s="39"/>
      <c r="M266" s="39"/>
      <c r="N266" s="39"/>
      <c r="O266" s="39"/>
      <c r="R266" s="39"/>
      <c r="T266" s="41"/>
      <c r="AB266" s="39"/>
      <c r="AD266" s="39"/>
    </row>
    <row r="267" spans="3:30" s="21" customFormat="1" ht="20.25" customHeight="1">
      <c r="C267" s="39"/>
      <c r="D267" s="39"/>
      <c r="E267" s="40"/>
      <c r="F267" s="39"/>
      <c r="G267" s="39"/>
      <c r="H267" s="40"/>
      <c r="I267" s="39"/>
      <c r="J267" s="39"/>
      <c r="K267" s="39"/>
      <c r="L267" s="39"/>
      <c r="M267" s="39"/>
      <c r="N267" s="39"/>
      <c r="O267" s="39"/>
      <c r="R267" s="39"/>
      <c r="T267" s="41"/>
      <c r="AB267" s="39"/>
      <c r="AD267" s="39"/>
    </row>
    <row r="268" spans="3:30" s="21" customFormat="1" ht="20.25" customHeight="1">
      <c r="C268" s="39"/>
      <c r="D268" s="39"/>
      <c r="E268" s="40"/>
      <c r="F268" s="39"/>
      <c r="G268" s="39"/>
      <c r="H268" s="40"/>
      <c r="I268" s="39"/>
      <c r="J268" s="39"/>
      <c r="K268" s="39"/>
      <c r="L268" s="39"/>
      <c r="M268" s="39"/>
      <c r="N268" s="39"/>
      <c r="O268" s="39"/>
      <c r="R268" s="39"/>
      <c r="T268" s="41"/>
      <c r="AB268" s="39"/>
      <c r="AD268" s="39"/>
    </row>
    <row r="269" spans="3:30" s="21" customFormat="1" ht="20.25" customHeight="1">
      <c r="C269" s="39"/>
      <c r="D269" s="39"/>
      <c r="E269" s="40"/>
      <c r="F269" s="39"/>
      <c r="G269" s="39"/>
      <c r="H269" s="40"/>
      <c r="I269" s="39"/>
      <c r="J269" s="39"/>
      <c r="K269" s="39"/>
      <c r="L269" s="39"/>
      <c r="M269" s="39"/>
      <c r="N269" s="39"/>
      <c r="O269" s="39"/>
      <c r="R269" s="39"/>
      <c r="T269" s="41"/>
      <c r="AB269" s="39"/>
      <c r="AD269" s="39"/>
    </row>
    <row r="270" spans="3:30" s="21" customFormat="1" ht="20.25" customHeight="1">
      <c r="C270" s="39"/>
      <c r="D270" s="39"/>
      <c r="E270" s="40"/>
      <c r="F270" s="39"/>
      <c r="G270" s="39"/>
      <c r="H270" s="40"/>
      <c r="I270" s="39"/>
      <c r="J270" s="39"/>
      <c r="K270" s="39"/>
      <c r="L270" s="39"/>
      <c r="M270" s="39"/>
      <c r="N270" s="39"/>
      <c r="O270" s="39"/>
      <c r="R270" s="39"/>
      <c r="T270" s="41"/>
      <c r="AB270" s="39"/>
      <c r="AD270" s="39"/>
    </row>
    <row r="271" spans="3:30" s="21" customFormat="1" ht="20.25" customHeight="1">
      <c r="C271" s="39"/>
      <c r="D271" s="39"/>
      <c r="E271" s="40"/>
      <c r="F271" s="39"/>
      <c r="G271" s="39"/>
      <c r="H271" s="40"/>
      <c r="I271" s="39"/>
      <c r="J271" s="39"/>
      <c r="K271" s="39"/>
      <c r="L271" s="39"/>
      <c r="M271" s="39"/>
      <c r="N271" s="39"/>
      <c r="O271" s="39"/>
      <c r="R271" s="39"/>
      <c r="T271" s="41"/>
      <c r="AB271" s="39"/>
      <c r="AD271" s="39"/>
    </row>
    <row r="272" spans="3:30" s="21" customFormat="1" ht="20.25" customHeight="1">
      <c r="C272" s="39"/>
      <c r="D272" s="39"/>
      <c r="E272" s="40"/>
      <c r="F272" s="39"/>
      <c r="G272" s="39"/>
      <c r="H272" s="40"/>
      <c r="I272" s="39"/>
      <c r="J272" s="39"/>
      <c r="K272" s="39"/>
      <c r="L272" s="39"/>
      <c r="M272" s="39"/>
      <c r="N272" s="39"/>
      <c r="O272" s="39"/>
      <c r="R272" s="39"/>
      <c r="T272" s="41"/>
      <c r="AB272" s="39"/>
      <c r="AD272" s="39"/>
    </row>
    <row r="273" spans="3:30" s="21" customFormat="1">
      <c r="C273" s="39"/>
      <c r="D273" s="39"/>
      <c r="E273" s="40"/>
      <c r="F273" s="39"/>
      <c r="G273" s="39"/>
      <c r="H273" s="40"/>
      <c r="I273" s="39"/>
      <c r="J273" s="39"/>
      <c r="K273" s="39"/>
      <c r="L273" s="39"/>
      <c r="M273" s="39"/>
      <c r="N273" s="39"/>
      <c r="O273" s="39"/>
      <c r="R273" s="39"/>
      <c r="T273" s="41"/>
      <c r="AB273" s="39"/>
      <c r="AD273" s="39"/>
    </row>
    <row r="274" spans="3:30" s="21" customFormat="1">
      <c r="C274" s="39"/>
      <c r="D274" s="39"/>
      <c r="E274" s="40"/>
      <c r="F274" s="39"/>
      <c r="G274" s="39"/>
      <c r="H274" s="40"/>
      <c r="I274" s="39"/>
      <c r="J274" s="39"/>
      <c r="K274" s="39"/>
      <c r="L274" s="39"/>
      <c r="M274" s="39"/>
      <c r="N274" s="39"/>
      <c r="O274" s="39"/>
      <c r="R274" s="39"/>
      <c r="T274" s="41"/>
      <c r="AB274" s="39"/>
      <c r="AD274" s="39"/>
    </row>
    <row r="275" spans="3:30" s="21" customFormat="1">
      <c r="C275" s="39"/>
      <c r="D275" s="39"/>
      <c r="E275" s="40"/>
      <c r="F275" s="39"/>
      <c r="G275" s="39"/>
      <c r="H275" s="40"/>
      <c r="I275" s="39"/>
      <c r="J275" s="39"/>
      <c r="K275" s="39"/>
      <c r="L275" s="39"/>
      <c r="M275" s="39"/>
      <c r="N275" s="39"/>
      <c r="O275" s="39"/>
      <c r="R275" s="39"/>
      <c r="T275" s="41"/>
      <c r="AB275" s="39"/>
      <c r="AD275" s="39"/>
    </row>
    <row r="276" spans="3:30" s="21" customFormat="1">
      <c r="C276" s="39"/>
      <c r="D276" s="39"/>
      <c r="E276" s="40"/>
      <c r="F276" s="39"/>
      <c r="G276" s="39"/>
      <c r="H276" s="40"/>
      <c r="I276" s="39"/>
      <c r="J276" s="39"/>
      <c r="K276" s="39"/>
      <c r="L276" s="39"/>
      <c r="M276" s="39"/>
      <c r="N276" s="39"/>
      <c r="O276" s="39"/>
      <c r="R276" s="39"/>
      <c r="T276" s="41"/>
      <c r="AB276" s="39"/>
      <c r="AD276" s="39"/>
    </row>
    <row r="277" spans="3:30" s="21" customFormat="1">
      <c r="C277" s="39"/>
      <c r="D277" s="39"/>
      <c r="E277" s="40"/>
      <c r="F277" s="39"/>
      <c r="G277" s="39"/>
      <c r="H277" s="40"/>
      <c r="I277" s="39"/>
      <c r="J277" s="39"/>
      <c r="K277" s="39"/>
      <c r="L277" s="39"/>
      <c r="M277" s="39"/>
      <c r="N277" s="39"/>
      <c r="O277" s="39"/>
      <c r="R277" s="39"/>
      <c r="T277" s="41"/>
      <c r="AB277" s="39"/>
      <c r="AD277" s="39"/>
    </row>
    <row r="278" spans="3:30" s="21" customFormat="1">
      <c r="C278" s="39"/>
      <c r="D278" s="39"/>
      <c r="E278" s="40"/>
      <c r="F278" s="39"/>
      <c r="G278" s="39"/>
      <c r="H278" s="40"/>
      <c r="I278" s="39"/>
      <c r="J278" s="39"/>
      <c r="K278" s="39"/>
      <c r="L278" s="39"/>
      <c r="M278" s="39"/>
      <c r="N278" s="39"/>
      <c r="O278" s="39"/>
      <c r="R278" s="39"/>
      <c r="T278" s="41"/>
      <c r="AB278" s="39"/>
      <c r="AD278" s="39"/>
    </row>
    <row r="279" spans="3:30" s="21" customFormat="1">
      <c r="C279" s="39"/>
      <c r="D279" s="39"/>
      <c r="E279" s="40"/>
      <c r="F279" s="39"/>
      <c r="G279" s="39"/>
      <c r="H279" s="40"/>
      <c r="I279" s="39"/>
      <c r="J279" s="39"/>
      <c r="K279" s="39"/>
      <c r="L279" s="39"/>
      <c r="M279" s="39"/>
      <c r="N279" s="39"/>
      <c r="O279" s="39"/>
      <c r="R279" s="39"/>
      <c r="T279" s="41"/>
      <c r="AB279" s="39"/>
      <c r="AD279" s="39"/>
    </row>
    <row r="280" spans="3:30" s="21" customFormat="1">
      <c r="C280" s="39"/>
      <c r="D280" s="39"/>
      <c r="E280" s="40"/>
      <c r="F280" s="39"/>
      <c r="G280" s="39"/>
      <c r="H280" s="40"/>
      <c r="I280" s="39"/>
      <c r="J280" s="39"/>
      <c r="K280" s="39"/>
      <c r="L280" s="39"/>
      <c r="M280" s="39"/>
      <c r="N280" s="39"/>
      <c r="O280" s="39"/>
      <c r="R280" s="39"/>
      <c r="T280" s="41"/>
      <c r="AB280" s="39"/>
      <c r="AD280" s="39"/>
    </row>
    <row r="281" spans="3:30" s="21" customFormat="1">
      <c r="C281" s="39"/>
      <c r="D281" s="39"/>
      <c r="E281" s="40"/>
      <c r="F281" s="39"/>
      <c r="G281" s="39"/>
      <c r="H281" s="40"/>
      <c r="I281" s="39"/>
      <c r="J281" s="39"/>
      <c r="K281" s="39"/>
      <c r="L281" s="39"/>
      <c r="M281" s="39"/>
      <c r="N281" s="39"/>
      <c r="O281" s="39"/>
      <c r="R281" s="39"/>
      <c r="T281" s="41"/>
      <c r="AB281" s="39"/>
      <c r="AD281" s="39"/>
    </row>
    <row r="282" spans="3:30" s="21" customFormat="1">
      <c r="C282" s="39"/>
      <c r="D282" s="39"/>
      <c r="E282" s="40"/>
      <c r="F282" s="39"/>
      <c r="G282" s="39"/>
      <c r="H282" s="40"/>
      <c r="I282" s="39"/>
      <c r="J282" s="39"/>
      <c r="K282" s="39"/>
      <c r="L282" s="39"/>
      <c r="M282" s="39"/>
      <c r="N282" s="39"/>
      <c r="O282" s="39"/>
      <c r="R282" s="39"/>
      <c r="T282" s="41"/>
      <c r="AB282" s="39"/>
      <c r="AD282" s="39"/>
    </row>
    <row r="283" spans="3:30" s="21" customFormat="1">
      <c r="C283" s="39"/>
      <c r="D283" s="39"/>
      <c r="E283" s="40"/>
      <c r="F283" s="39"/>
      <c r="G283" s="39"/>
      <c r="H283" s="40"/>
      <c r="I283" s="39"/>
      <c r="J283" s="39"/>
      <c r="K283" s="39"/>
      <c r="L283" s="39"/>
      <c r="M283" s="39"/>
      <c r="N283" s="39"/>
      <c r="O283" s="39"/>
      <c r="R283" s="39"/>
      <c r="T283" s="41"/>
      <c r="AB283" s="39"/>
      <c r="AD283" s="39"/>
    </row>
    <row r="284" spans="3:30" s="21" customFormat="1">
      <c r="C284" s="39"/>
      <c r="D284" s="39"/>
      <c r="E284" s="40"/>
      <c r="F284" s="39"/>
      <c r="G284" s="39"/>
      <c r="H284" s="40"/>
      <c r="I284" s="39"/>
      <c r="J284" s="39"/>
      <c r="K284" s="39"/>
      <c r="L284" s="39"/>
      <c r="M284" s="39"/>
      <c r="N284" s="39"/>
      <c r="O284" s="39"/>
      <c r="R284" s="39"/>
      <c r="T284" s="41"/>
      <c r="AB284" s="39"/>
      <c r="AD284" s="39"/>
    </row>
    <row r="285" spans="3:30" s="21" customFormat="1">
      <c r="C285" s="39"/>
      <c r="D285" s="39"/>
      <c r="E285" s="40"/>
      <c r="F285" s="39"/>
      <c r="G285" s="39"/>
      <c r="H285" s="40"/>
      <c r="I285" s="39"/>
      <c r="J285" s="39"/>
      <c r="K285" s="39"/>
      <c r="L285" s="39"/>
      <c r="M285" s="39"/>
      <c r="N285" s="39"/>
      <c r="O285" s="39"/>
      <c r="R285" s="39"/>
      <c r="T285" s="41"/>
      <c r="AB285" s="39"/>
      <c r="AD285" s="39"/>
    </row>
    <row r="286" spans="3:30" s="21" customFormat="1">
      <c r="C286" s="39"/>
      <c r="D286" s="39"/>
      <c r="E286" s="40"/>
      <c r="F286" s="39"/>
      <c r="G286" s="39"/>
      <c r="H286" s="40"/>
      <c r="I286" s="39"/>
      <c r="J286" s="39"/>
      <c r="K286" s="39"/>
      <c r="L286" s="39"/>
      <c r="M286" s="39"/>
      <c r="N286" s="39"/>
      <c r="O286" s="39"/>
      <c r="R286" s="39"/>
      <c r="T286" s="41"/>
      <c r="AB286" s="39"/>
      <c r="AD286" s="39"/>
    </row>
    <row r="287" spans="3:30" s="21" customFormat="1">
      <c r="C287" s="39"/>
      <c r="D287" s="39"/>
      <c r="E287" s="40"/>
      <c r="F287" s="39"/>
      <c r="G287" s="39"/>
      <c r="H287" s="40"/>
      <c r="I287" s="39"/>
      <c r="J287" s="39"/>
      <c r="K287" s="39"/>
      <c r="L287" s="39"/>
      <c r="M287" s="39"/>
      <c r="N287" s="39"/>
      <c r="O287" s="39"/>
      <c r="R287" s="39"/>
      <c r="T287" s="41"/>
      <c r="AB287" s="39"/>
      <c r="AD287" s="39"/>
    </row>
    <row r="288" spans="3:30" s="21" customFormat="1">
      <c r="C288" s="39"/>
      <c r="D288" s="39"/>
      <c r="E288" s="40"/>
      <c r="F288" s="39"/>
      <c r="G288" s="39"/>
      <c r="H288" s="40"/>
      <c r="I288" s="39"/>
      <c r="J288" s="39"/>
      <c r="K288" s="39"/>
      <c r="L288" s="39"/>
      <c r="M288" s="39"/>
      <c r="N288" s="39"/>
      <c r="O288" s="39"/>
      <c r="R288" s="39"/>
      <c r="T288" s="41"/>
      <c r="AB288" s="39"/>
      <c r="AD288" s="39"/>
    </row>
    <row r="289" spans="3:30" s="21" customFormat="1">
      <c r="C289" s="39"/>
      <c r="D289" s="39"/>
      <c r="E289" s="40"/>
      <c r="F289" s="39"/>
      <c r="G289" s="39"/>
      <c r="H289" s="40"/>
      <c r="I289" s="39"/>
      <c r="J289" s="39"/>
      <c r="K289" s="39"/>
      <c r="L289" s="39"/>
      <c r="M289" s="39"/>
      <c r="N289" s="39"/>
      <c r="O289" s="39"/>
      <c r="R289" s="39"/>
      <c r="T289" s="41"/>
      <c r="AB289" s="39"/>
      <c r="AD289" s="39"/>
    </row>
    <row r="290" spans="3:30" s="21" customFormat="1">
      <c r="C290" s="39"/>
      <c r="D290" s="39"/>
      <c r="E290" s="40"/>
      <c r="F290" s="39"/>
      <c r="G290" s="39"/>
      <c r="H290" s="40"/>
      <c r="I290" s="39"/>
      <c r="J290" s="39"/>
      <c r="K290" s="39"/>
      <c r="L290" s="39"/>
      <c r="M290" s="39"/>
      <c r="N290" s="39"/>
      <c r="O290" s="39"/>
      <c r="R290" s="39"/>
      <c r="T290" s="41"/>
      <c r="AB290" s="39"/>
      <c r="AD290" s="39"/>
    </row>
    <row r="291" spans="3:30" s="21" customFormat="1">
      <c r="C291" s="39"/>
      <c r="D291" s="39"/>
      <c r="E291" s="40"/>
      <c r="F291" s="39"/>
      <c r="G291" s="39"/>
      <c r="H291" s="40"/>
      <c r="I291" s="39"/>
      <c r="J291" s="39"/>
      <c r="K291" s="39"/>
      <c r="L291" s="39"/>
      <c r="M291" s="39"/>
      <c r="N291" s="39"/>
      <c r="O291" s="39"/>
      <c r="R291" s="39"/>
      <c r="T291" s="41"/>
      <c r="AB291" s="39"/>
      <c r="AD291" s="39"/>
    </row>
    <row r="292" spans="3:30" s="21" customFormat="1">
      <c r="C292" s="39"/>
      <c r="D292" s="39"/>
      <c r="E292" s="40"/>
      <c r="F292" s="39"/>
      <c r="G292" s="39"/>
      <c r="H292" s="40"/>
      <c r="I292" s="39"/>
      <c r="J292" s="39"/>
      <c r="K292" s="39"/>
      <c r="L292" s="39"/>
      <c r="M292" s="39"/>
      <c r="N292" s="39"/>
      <c r="O292" s="39"/>
      <c r="R292" s="39"/>
      <c r="T292" s="41"/>
      <c r="AB292" s="39"/>
      <c r="AD292" s="39"/>
    </row>
    <row r="293" spans="3:30" s="21" customFormat="1">
      <c r="C293" s="39"/>
      <c r="D293" s="39"/>
      <c r="E293" s="40"/>
      <c r="F293" s="39"/>
      <c r="G293" s="39"/>
      <c r="H293" s="40"/>
      <c r="I293" s="39"/>
      <c r="J293" s="39"/>
      <c r="K293" s="39"/>
      <c r="L293" s="39"/>
      <c r="M293" s="39"/>
      <c r="N293" s="39"/>
      <c r="O293" s="39"/>
      <c r="R293" s="39"/>
      <c r="T293" s="41"/>
      <c r="AB293" s="39"/>
      <c r="AD293" s="39"/>
    </row>
    <row r="294" spans="3:30" s="21" customFormat="1">
      <c r="C294" s="39"/>
      <c r="D294" s="39"/>
      <c r="E294" s="40"/>
      <c r="F294" s="39"/>
      <c r="G294" s="39"/>
      <c r="H294" s="40"/>
      <c r="I294" s="39"/>
      <c r="J294" s="39"/>
      <c r="K294" s="39"/>
      <c r="L294" s="39"/>
      <c r="M294" s="39"/>
      <c r="N294" s="39"/>
      <c r="O294" s="39"/>
      <c r="R294" s="39"/>
      <c r="T294" s="41"/>
      <c r="AB294" s="39"/>
      <c r="AD294" s="39"/>
    </row>
    <row r="295" spans="3:30" s="21" customFormat="1">
      <c r="C295" s="39"/>
      <c r="D295" s="39"/>
      <c r="E295" s="40"/>
      <c r="F295" s="39"/>
      <c r="G295" s="39"/>
      <c r="H295" s="40"/>
      <c r="I295" s="39"/>
      <c r="J295" s="39"/>
      <c r="K295" s="39"/>
      <c r="L295" s="39"/>
      <c r="M295" s="39"/>
      <c r="N295" s="39"/>
      <c r="O295" s="39"/>
      <c r="R295" s="39"/>
      <c r="T295" s="41"/>
      <c r="AB295" s="39"/>
      <c r="AD295" s="39"/>
    </row>
    <row r="296" spans="3:30" s="21" customFormat="1">
      <c r="C296" s="39"/>
      <c r="D296" s="39"/>
      <c r="E296" s="40"/>
      <c r="F296" s="39"/>
      <c r="G296" s="39"/>
      <c r="H296" s="40"/>
      <c r="I296" s="39"/>
      <c r="J296" s="39"/>
      <c r="K296" s="39"/>
      <c r="L296" s="39"/>
      <c r="M296" s="39"/>
      <c r="N296" s="39"/>
      <c r="O296" s="39"/>
      <c r="R296" s="39"/>
      <c r="T296" s="41"/>
      <c r="AB296" s="39"/>
      <c r="AD296" s="39"/>
    </row>
    <row r="297" spans="3:30" s="21" customFormat="1">
      <c r="C297" s="39"/>
      <c r="D297" s="39"/>
      <c r="E297" s="40"/>
      <c r="F297" s="39"/>
      <c r="G297" s="39"/>
      <c r="H297" s="40"/>
      <c r="I297" s="39"/>
      <c r="J297" s="39"/>
      <c r="K297" s="39"/>
      <c r="L297" s="39"/>
      <c r="M297" s="39"/>
      <c r="N297" s="39"/>
      <c r="O297" s="39"/>
      <c r="R297" s="39"/>
      <c r="T297" s="41"/>
      <c r="AB297" s="39"/>
      <c r="AD297" s="39"/>
    </row>
    <row r="298" spans="3:30" s="21" customFormat="1">
      <c r="C298" s="39"/>
      <c r="D298" s="39"/>
      <c r="E298" s="40"/>
      <c r="F298" s="39"/>
      <c r="G298" s="39"/>
      <c r="H298" s="40"/>
      <c r="I298" s="39"/>
      <c r="J298" s="39"/>
      <c r="K298" s="39"/>
      <c r="L298" s="39"/>
      <c r="M298" s="39"/>
      <c r="N298" s="39"/>
      <c r="O298" s="39"/>
      <c r="R298" s="39"/>
      <c r="T298" s="41"/>
      <c r="AB298" s="39"/>
      <c r="AD298" s="39"/>
    </row>
    <row r="299" spans="3:30" s="21" customFormat="1">
      <c r="C299" s="39"/>
      <c r="D299" s="39"/>
      <c r="E299" s="40"/>
      <c r="F299" s="39"/>
      <c r="G299" s="39"/>
      <c r="H299" s="40"/>
      <c r="I299" s="39"/>
      <c r="J299" s="39"/>
      <c r="K299" s="39"/>
      <c r="L299" s="39"/>
      <c r="M299" s="39"/>
      <c r="N299" s="39"/>
      <c r="O299" s="39"/>
      <c r="R299" s="39"/>
      <c r="T299" s="41"/>
      <c r="AB299" s="39"/>
      <c r="AD299" s="39"/>
    </row>
    <row r="300" spans="3:30" s="21" customFormat="1">
      <c r="C300" s="39"/>
      <c r="D300" s="39"/>
      <c r="E300" s="40"/>
      <c r="F300" s="39"/>
      <c r="G300" s="39"/>
      <c r="H300" s="40"/>
      <c r="I300" s="39"/>
      <c r="J300" s="39"/>
      <c r="K300" s="39"/>
      <c r="L300" s="39"/>
      <c r="M300" s="39"/>
      <c r="N300" s="39"/>
      <c r="O300" s="39"/>
      <c r="R300" s="39"/>
      <c r="T300" s="41"/>
      <c r="AB300" s="39"/>
      <c r="AD300" s="39"/>
    </row>
    <row r="301" spans="3:30" s="21" customFormat="1">
      <c r="C301" s="39"/>
      <c r="D301" s="39"/>
      <c r="E301" s="40"/>
      <c r="F301" s="39"/>
      <c r="G301" s="39"/>
      <c r="H301" s="40"/>
      <c r="I301" s="39"/>
      <c r="J301" s="39"/>
      <c r="K301" s="39"/>
      <c r="L301" s="39"/>
      <c r="M301" s="39"/>
      <c r="N301" s="39"/>
      <c r="O301" s="39"/>
      <c r="R301" s="39"/>
      <c r="T301" s="41"/>
      <c r="AB301" s="39"/>
      <c r="AD301" s="39"/>
    </row>
    <row r="302" spans="3:30" s="21" customFormat="1">
      <c r="C302" s="39"/>
      <c r="D302" s="39"/>
      <c r="E302" s="40"/>
      <c r="F302" s="39"/>
      <c r="G302" s="39"/>
      <c r="H302" s="40"/>
      <c r="I302" s="39"/>
      <c r="J302" s="39"/>
      <c r="K302" s="39"/>
      <c r="L302" s="39"/>
      <c r="M302" s="39"/>
      <c r="N302" s="39"/>
      <c r="O302" s="39"/>
      <c r="R302" s="39"/>
      <c r="T302" s="41"/>
      <c r="AB302" s="39"/>
      <c r="AD302" s="39"/>
    </row>
    <row r="303" spans="3:30" s="21" customFormat="1">
      <c r="C303" s="39"/>
      <c r="D303" s="39"/>
      <c r="E303" s="40"/>
      <c r="F303" s="39"/>
      <c r="G303" s="39"/>
      <c r="H303" s="40"/>
      <c r="I303" s="39"/>
      <c r="J303" s="39"/>
      <c r="K303" s="39"/>
      <c r="L303" s="39"/>
      <c r="M303" s="39"/>
      <c r="N303" s="39"/>
      <c r="O303" s="39"/>
      <c r="R303" s="39"/>
      <c r="T303" s="41"/>
      <c r="AB303" s="39"/>
      <c r="AD303" s="39"/>
    </row>
    <row r="304" spans="3:30" s="21" customFormat="1">
      <c r="C304" s="39"/>
      <c r="D304" s="39"/>
      <c r="E304" s="40"/>
      <c r="F304" s="39"/>
      <c r="G304" s="39"/>
      <c r="H304" s="40"/>
      <c r="I304" s="39"/>
      <c r="J304" s="39"/>
      <c r="K304" s="39"/>
      <c r="L304" s="39"/>
      <c r="M304" s="39"/>
      <c r="N304" s="39"/>
      <c r="O304" s="39"/>
      <c r="R304" s="39"/>
      <c r="T304" s="41"/>
      <c r="AB304" s="39"/>
      <c r="AD304" s="39"/>
    </row>
    <row r="305" spans="3:30" s="21" customFormat="1">
      <c r="C305" s="39"/>
      <c r="D305" s="39"/>
      <c r="E305" s="40"/>
      <c r="F305" s="39"/>
      <c r="G305" s="39"/>
      <c r="H305" s="40"/>
      <c r="I305" s="39"/>
      <c r="J305" s="39"/>
      <c r="K305" s="39"/>
      <c r="L305" s="39"/>
      <c r="M305" s="39"/>
      <c r="N305" s="39"/>
      <c r="O305" s="39"/>
      <c r="R305" s="39"/>
      <c r="T305" s="41"/>
      <c r="AB305" s="39"/>
      <c r="AD305" s="39"/>
    </row>
    <row r="306" spans="3:30" s="21" customFormat="1">
      <c r="C306" s="39"/>
      <c r="D306" s="39"/>
      <c r="E306" s="40"/>
      <c r="F306" s="39"/>
      <c r="G306" s="39"/>
      <c r="H306" s="40"/>
      <c r="I306" s="39"/>
      <c r="J306" s="39"/>
      <c r="K306" s="39"/>
      <c r="L306" s="39"/>
      <c r="M306" s="39"/>
      <c r="N306" s="39"/>
      <c r="O306" s="39"/>
      <c r="R306" s="39"/>
      <c r="T306" s="41"/>
      <c r="AB306" s="39"/>
      <c r="AD306" s="39"/>
    </row>
    <row r="307" spans="3:30" s="21" customFormat="1">
      <c r="C307" s="39"/>
      <c r="D307" s="39"/>
      <c r="E307" s="40"/>
      <c r="F307" s="39"/>
      <c r="G307" s="39"/>
      <c r="H307" s="40"/>
      <c r="I307" s="39"/>
      <c r="J307" s="39"/>
      <c r="K307" s="39"/>
      <c r="L307" s="39"/>
      <c r="M307" s="39"/>
      <c r="N307" s="39"/>
      <c r="O307" s="39"/>
      <c r="R307" s="39"/>
      <c r="T307" s="41"/>
      <c r="AB307" s="39"/>
      <c r="AD307" s="39"/>
    </row>
    <row r="308" spans="3:30" s="21" customFormat="1">
      <c r="C308" s="39"/>
      <c r="D308" s="39"/>
      <c r="E308" s="40"/>
      <c r="F308" s="39"/>
      <c r="G308" s="39"/>
      <c r="H308" s="40"/>
      <c r="I308" s="39"/>
      <c r="J308" s="39"/>
      <c r="K308" s="39"/>
      <c r="L308" s="39"/>
      <c r="M308" s="39"/>
      <c r="N308" s="39"/>
      <c r="O308" s="39"/>
      <c r="R308" s="39"/>
      <c r="T308" s="41"/>
      <c r="AB308" s="39"/>
      <c r="AD308" s="39"/>
    </row>
    <row r="309" spans="3:30" s="21" customFormat="1">
      <c r="C309" s="39"/>
      <c r="D309" s="39"/>
      <c r="E309" s="40"/>
      <c r="F309" s="39"/>
      <c r="G309" s="39"/>
      <c r="H309" s="40"/>
      <c r="I309" s="39"/>
      <c r="J309" s="39"/>
      <c r="K309" s="39"/>
      <c r="L309" s="39"/>
      <c r="M309" s="39"/>
      <c r="N309" s="39"/>
      <c r="O309" s="39"/>
      <c r="R309" s="39"/>
      <c r="T309" s="41"/>
      <c r="AB309" s="39"/>
      <c r="AD309" s="39"/>
    </row>
    <row r="310" spans="3:30" s="21" customFormat="1">
      <c r="C310" s="39"/>
      <c r="D310" s="39"/>
      <c r="E310" s="40"/>
      <c r="F310" s="39"/>
      <c r="G310" s="39"/>
      <c r="H310" s="40"/>
      <c r="I310" s="39"/>
      <c r="J310" s="39"/>
      <c r="K310" s="39"/>
      <c r="L310" s="39"/>
      <c r="M310" s="39"/>
      <c r="N310" s="39"/>
      <c r="O310" s="39"/>
      <c r="R310" s="39"/>
      <c r="T310" s="41"/>
      <c r="AB310" s="39"/>
      <c r="AD310" s="39"/>
    </row>
    <row r="311" spans="3:30" s="21" customFormat="1">
      <c r="C311" s="39"/>
      <c r="D311" s="39"/>
      <c r="E311" s="40"/>
      <c r="F311" s="39"/>
      <c r="G311" s="39"/>
      <c r="H311" s="40"/>
      <c r="I311" s="39"/>
      <c r="J311" s="39"/>
      <c r="K311" s="39"/>
      <c r="L311" s="39"/>
      <c r="M311" s="39"/>
      <c r="N311" s="39"/>
      <c r="O311" s="39"/>
      <c r="R311" s="39"/>
      <c r="T311" s="41"/>
      <c r="AB311" s="39"/>
      <c r="AD311" s="39"/>
    </row>
    <row r="312" spans="3:30" s="21" customFormat="1">
      <c r="C312" s="39"/>
      <c r="D312" s="39"/>
      <c r="E312" s="40"/>
      <c r="F312" s="39"/>
      <c r="G312" s="39"/>
      <c r="H312" s="40"/>
      <c r="I312" s="39"/>
      <c r="J312" s="39"/>
      <c r="K312" s="39"/>
      <c r="L312" s="39"/>
      <c r="M312" s="39"/>
      <c r="N312" s="39"/>
      <c r="O312" s="39"/>
      <c r="R312" s="39"/>
      <c r="T312" s="41"/>
      <c r="AB312" s="39"/>
      <c r="AD312" s="39"/>
    </row>
    <row r="313" spans="3:30" s="21" customFormat="1">
      <c r="C313" s="39"/>
      <c r="D313" s="39"/>
      <c r="E313" s="40"/>
      <c r="F313" s="39"/>
      <c r="G313" s="39"/>
      <c r="H313" s="40"/>
      <c r="I313" s="39"/>
      <c r="J313" s="39"/>
      <c r="K313" s="39"/>
      <c r="L313" s="39"/>
      <c r="M313" s="39"/>
      <c r="N313" s="39"/>
      <c r="O313" s="39"/>
      <c r="R313" s="39"/>
      <c r="T313" s="41"/>
      <c r="AB313" s="39"/>
      <c r="AD313" s="39"/>
    </row>
    <row r="314" spans="3:30" s="21" customFormat="1">
      <c r="C314" s="39"/>
      <c r="D314" s="39"/>
      <c r="E314" s="40"/>
      <c r="F314" s="39"/>
      <c r="G314" s="39"/>
      <c r="H314" s="40"/>
      <c r="I314" s="39"/>
      <c r="J314" s="39"/>
      <c r="K314" s="39"/>
      <c r="L314" s="39"/>
      <c r="M314" s="39"/>
      <c r="N314" s="39"/>
      <c r="O314" s="39"/>
      <c r="R314" s="39"/>
      <c r="T314" s="41"/>
      <c r="AB314" s="39"/>
      <c r="AD314" s="39"/>
    </row>
    <row r="315" spans="3:30" s="21" customFormat="1">
      <c r="C315" s="39"/>
      <c r="D315" s="39"/>
      <c r="E315" s="40"/>
      <c r="F315" s="39"/>
      <c r="G315" s="39"/>
      <c r="H315" s="40"/>
      <c r="I315" s="39"/>
      <c r="J315" s="39"/>
      <c r="K315" s="39"/>
      <c r="L315" s="39"/>
      <c r="M315" s="39"/>
      <c r="N315" s="39"/>
      <c r="O315" s="39"/>
      <c r="R315" s="39"/>
      <c r="T315" s="41"/>
      <c r="AB315" s="39"/>
      <c r="AD315" s="39"/>
    </row>
    <row r="316" spans="3:30" s="21" customFormat="1">
      <c r="C316" s="39"/>
      <c r="D316" s="39"/>
      <c r="E316" s="40"/>
      <c r="F316" s="39"/>
      <c r="G316" s="39"/>
      <c r="H316" s="40"/>
      <c r="I316" s="39"/>
      <c r="J316" s="39"/>
      <c r="K316" s="39"/>
      <c r="L316" s="39"/>
      <c r="M316" s="39"/>
      <c r="N316" s="39"/>
      <c r="O316" s="39"/>
      <c r="R316" s="39"/>
      <c r="T316" s="41"/>
      <c r="AB316" s="39"/>
      <c r="AD316" s="39"/>
    </row>
    <row r="317" spans="3:30" s="21" customFormat="1">
      <c r="C317" s="39"/>
      <c r="D317" s="39"/>
      <c r="E317" s="40"/>
      <c r="F317" s="39"/>
      <c r="G317" s="39"/>
      <c r="H317" s="40"/>
      <c r="I317" s="39"/>
      <c r="J317" s="39"/>
      <c r="K317" s="39"/>
      <c r="L317" s="39"/>
      <c r="M317" s="39"/>
      <c r="N317" s="39"/>
      <c r="O317" s="39"/>
      <c r="R317" s="39"/>
      <c r="T317" s="41"/>
      <c r="AB317" s="39"/>
      <c r="AD317" s="39"/>
    </row>
    <row r="318" spans="3:30" s="21" customFormat="1">
      <c r="C318" s="39"/>
      <c r="D318" s="39"/>
      <c r="E318" s="40"/>
      <c r="F318" s="39"/>
      <c r="G318" s="39"/>
      <c r="H318" s="40"/>
      <c r="I318" s="39"/>
      <c r="J318" s="39"/>
      <c r="K318" s="39"/>
      <c r="L318" s="39"/>
      <c r="M318" s="39"/>
      <c r="N318" s="39"/>
      <c r="O318" s="39"/>
      <c r="R318" s="39"/>
      <c r="T318" s="41"/>
      <c r="AB318" s="39"/>
      <c r="AD318" s="39"/>
    </row>
    <row r="319" spans="3:30" s="21" customFormat="1">
      <c r="C319" s="39"/>
      <c r="D319" s="39"/>
      <c r="E319" s="40"/>
      <c r="F319" s="39"/>
      <c r="G319" s="39"/>
      <c r="H319" s="40"/>
      <c r="I319" s="39"/>
      <c r="J319" s="39"/>
      <c r="K319" s="39"/>
      <c r="L319" s="39"/>
      <c r="M319" s="39"/>
      <c r="N319" s="39"/>
      <c r="O319" s="39"/>
      <c r="R319" s="39"/>
      <c r="T319" s="41"/>
      <c r="AB319" s="39"/>
      <c r="AD319" s="39"/>
    </row>
    <row r="320" spans="3:30" s="21" customFormat="1">
      <c r="C320" s="39"/>
      <c r="D320" s="39"/>
      <c r="E320" s="40"/>
      <c r="F320" s="39"/>
      <c r="G320" s="39"/>
      <c r="H320" s="40"/>
      <c r="I320" s="39"/>
      <c r="J320" s="39"/>
      <c r="K320" s="39"/>
      <c r="L320" s="39"/>
      <c r="M320" s="39"/>
      <c r="N320" s="39"/>
      <c r="O320" s="39"/>
      <c r="R320" s="39"/>
      <c r="T320" s="41"/>
      <c r="AB320" s="39"/>
      <c r="AD320" s="39"/>
    </row>
    <row r="321" spans="3:30" s="21" customFormat="1">
      <c r="C321" s="39"/>
      <c r="D321" s="39"/>
      <c r="E321" s="40"/>
      <c r="F321" s="39"/>
      <c r="G321" s="39"/>
      <c r="H321" s="40"/>
      <c r="I321" s="39"/>
      <c r="J321" s="39"/>
      <c r="K321" s="39"/>
      <c r="L321" s="39"/>
      <c r="M321" s="39"/>
      <c r="N321" s="39"/>
      <c r="O321" s="39"/>
      <c r="R321" s="39"/>
      <c r="T321" s="41"/>
      <c r="AB321" s="39"/>
      <c r="AD321" s="39"/>
    </row>
    <row r="322" spans="3:30" s="21" customFormat="1">
      <c r="C322" s="39"/>
      <c r="D322" s="39"/>
      <c r="E322" s="40"/>
      <c r="F322" s="39"/>
      <c r="G322" s="39"/>
      <c r="H322" s="40"/>
      <c r="I322" s="39"/>
      <c r="J322" s="39"/>
      <c r="K322" s="39"/>
      <c r="L322" s="39"/>
      <c r="M322" s="39"/>
      <c r="N322" s="39"/>
      <c r="O322" s="39"/>
      <c r="R322" s="39"/>
      <c r="T322" s="41"/>
      <c r="AB322" s="39"/>
      <c r="AD322" s="39"/>
    </row>
    <row r="323" spans="3:30" s="21" customFormat="1">
      <c r="C323" s="39"/>
      <c r="D323" s="39"/>
      <c r="E323" s="40"/>
      <c r="F323" s="39"/>
      <c r="G323" s="39"/>
      <c r="H323" s="40"/>
      <c r="I323" s="39"/>
      <c r="J323" s="39"/>
      <c r="K323" s="39"/>
      <c r="L323" s="39"/>
      <c r="M323" s="39"/>
      <c r="N323" s="39"/>
      <c r="O323" s="39"/>
      <c r="R323" s="39"/>
      <c r="T323" s="41"/>
      <c r="AB323" s="39"/>
      <c r="AD323" s="39"/>
    </row>
    <row r="324" spans="3:30" s="21" customFormat="1">
      <c r="C324" s="39"/>
      <c r="D324" s="39"/>
      <c r="E324" s="40"/>
      <c r="F324" s="39"/>
      <c r="G324" s="39"/>
      <c r="H324" s="40"/>
      <c r="I324" s="39"/>
      <c r="J324" s="39"/>
      <c r="K324" s="39"/>
      <c r="L324" s="39"/>
      <c r="M324" s="39"/>
      <c r="N324" s="39"/>
      <c r="O324" s="39"/>
      <c r="R324" s="39"/>
      <c r="T324" s="41"/>
      <c r="AB324" s="39"/>
      <c r="AD324" s="39"/>
    </row>
    <row r="325" spans="3:30" s="21" customFormat="1">
      <c r="C325" s="39"/>
      <c r="D325" s="39"/>
      <c r="E325" s="40"/>
      <c r="F325" s="39"/>
      <c r="G325" s="39"/>
      <c r="H325" s="40"/>
      <c r="I325" s="39"/>
      <c r="J325" s="39"/>
      <c r="K325" s="39"/>
      <c r="L325" s="39"/>
      <c r="M325" s="39"/>
      <c r="N325" s="39"/>
      <c r="O325" s="39"/>
      <c r="R325" s="39"/>
      <c r="T325" s="41"/>
      <c r="AB325" s="39"/>
      <c r="AD325" s="39"/>
    </row>
    <row r="326" spans="3:30" s="21" customFormat="1">
      <c r="C326" s="39"/>
      <c r="D326" s="39"/>
      <c r="E326" s="40"/>
      <c r="F326" s="39"/>
      <c r="G326" s="39"/>
      <c r="H326" s="40"/>
      <c r="I326" s="39"/>
      <c r="J326" s="39"/>
      <c r="K326" s="39"/>
      <c r="L326" s="39"/>
      <c r="M326" s="39"/>
      <c r="N326" s="39"/>
      <c r="O326" s="39"/>
      <c r="R326" s="39"/>
      <c r="T326" s="41"/>
      <c r="AB326" s="39"/>
      <c r="AD326" s="39"/>
    </row>
    <row r="327" spans="3:30" s="21" customFormat="1">
      <c r="C327" s="39"/>
      <c r="D327" s="39"/>
      <c r="E327" s="40"/>
      <c r="F327" s="39"/>
      <c r="G327" s="39"/>
      <c r="H327" s="40"/>
      <c r="I327" s="39"/>
      <c r="J327" s="39"/>
      <c r="K327" s="39"/>
      <c r="L327" s="39"/>
      <c r="M327" s="39"/>
      <c r="N327" s="39"/>
      <c r="O327" s="39"/>
      <c r="R327" s="39"/>
      <c r="T327" s="41"/>
      <c r="AB327" s="39"/>
      <c r="AD327" s="39"/>
    </row>
    <row r="328" spans="3:30" s="21" customFormat="1">
      <c r="C328" s="39"/>
      <c r="D328" s="39"/>
      <c r="E328" s="40"/>
      <c r="F328" s="39"/>
      <c r="G328" s="39"/>
      <c r="H328" s="40"/>
      <c r="I328" s="39"/>
      <c r="J328" s="39"/>
      <c r="K328" s="39"/>
      <c r="L328" s="39"/>
      <c r="M328" s="39"/>
      <c r="N328" s="39"/>
      <c r="O328" s="39"/>
      <c r="R328" s="39"/>
      <c r="T328" s="41"/>
      <c r="AB328" s="39"/>
      <c r="AD328" s="39"/>
    </row>
    <row r="329" spans="3:30" s="21" customFormat="1">
      <c r="C329" s="39"/>
      <c r="D329" s="39"/>
      <c r="E329" s="40"/>
      <c r="F329" s="39"/>
      <c r="G329" s="39"/>
      <c r="H329" s="40"/>
      <c r="I329" s="39"/>
      <c r="J329" s="39"/>
      <c r="K329" s="39"/>
      <c r="L329" s="39"/>
      <c r="M329" s="39"/>
      <c r="N329" s="39"/>
      <c r="O329" s="39"/>
      <c r="R329" s="39"/>
      <c r="T329" s="41"/>
      <c r="AB329" s="39"/>
      <c r="AD329" s="39"/>
    </row>
    <row r="330" spans="3:30" s="21" customFormat="1">
      <c r="C330" s="39"/>
      <c r="D330" s="39"/>
      <c r="E330" s="40"/>
      <c r="F330" s="39"/>
      <c r="G330" s="39"/>
      <c r="H330" s="40"/>
      <c r="I330" s="39"/>
      <c r="J330" s="39"/>
      <c r="K330" s="39"/>
      <c r="L330" s="39"/>
      <c r="M330" s="39"/>
      <c r="N330" s="39"/>
      <c r="O330" s="39"/>
      <c r="R330" s="39"/>
      <c r="T330" s="41"/>
      <c r="AB330" s="39"/>
      <c r="AD330" s="39"/>
    </row>
    <row r="331" spans="3:30" s="21" customFormat="1">
      <c r="C331" s="39"/>
      <c r="D331" s="39"/>
      <c r="E331" s="40"/>
      <c r="F331" s="39"/>
      <c r="G331" s="39"/>
      <c r="H331" s="40"/>
      <c r="I331" s="39"/>
      <c r="J331" s="39"/>
      <c r="K331" s="39"/>
      <c r="L331" s="39"/>
      <c r="M331" s="39"/>
      <c r="N331" s="39"/>
      <c r="O331" s="39"/>
      <c r="R331" s="39"/>
      <c r="T331" s="41"/>
      <c r="AB331" s="39"/>
      <c r="AD331" s="39"/>
    </row>
    <row r="332" spans="3:30" s="21" customFormat="1">
      <c r="C332" s="39"/>
      <c r="D332" s="39"/>
      <c r="E332" s="40"/>
      <c r="F332" s="39"/>
      <c r="G332" s="39"/>
      <c r="H332" s="40"/>
      <c r="I332" s="39"/>
      <c r="J332" s="39"/>
      <c r="K332" s="39"/>
      <c r="L332" s="39"/>
      <c r="M332" s="39"/>
      <c r="N332" s="39"/>
      <c r="O332" s="39"/>
      <c r="R332" s="39"/>
      <c r="T332" s="41"/>
      <c r="AB332" s="39"/>
      <c r="AD332" s="39"/>
    </row>
    <row r="333" spans="3:30" s="21" customFormat="1">
      <c r="C333" s="39"/>
      <c r="D333" s="39"/>
      <c r="E333" s="40"/>
      <c r="F333" s="39"/>
      <c r="G333" s="39"/>
      <c r="H333" s="40"/>
      <c r="I333" s="39"/>
      <c r="J333" s="39"/>
      <c r="K333" s="39"/>
      <c r="L333" s="39"/>
      <c r="M333" s="39"/>
      <c r="N333" s="39"/>
      <c r="O333" s="39"/>
      <c r="R333" s="39"/>
      <c r="T333" s="41"/>
      <c r="AB333" s="39"/>
      <c r="AD333" s="39"/>
    </row>
    <row r="334" spans="3:30" s="21" customFormat="1">
      <c r="C334" s="39"/>
      <c r="D334" s="39"/>
      <c r="E334" s="40"/>
      <c r="F334" s="39"/>
      <c r="G334" s="39"/>
      <c r="H334" s="40"/>
      <c r="I334" s="39"/>
      <c r="J334" s="39"/>
      <c r="K334" s="39"/>
      <c r="L334" s="39"/>
      <c r="M334" s="39"/>
      <c r="N334" s="39"/>
      <c r="O334" s="39"/>
      <c r="R334" s="39"/>
      <c r="T334" s="41"/>
      <c r="AB334" s="39"/>
      <c r="AD334" s="39"/>
    </row>
    <row r="335" spans="3:30" s="21" customFormat="1">
      <c r="C335" s="39"/>
      <c r="D335" s="39"/>
      <c r="E335" s="40"/>
      <c r="F335" s="39"/>
      <c r="G335" s="39"/>
      <c r="H335" s="40"/>
      <c r="I335" s="39"/>
      <c r="J335" s="39"/>
      <c r="K335" s="39"/>
      <c r="L335" s="39"/>
      <c r="M335" s="39"/>
      <c r="N335" s="39"/>
      <c r="O335" s="39"/>
      <c r="R335" s="39"/>
      <c r="T335" s="41"/>
      <c r="AB335" s="39"/>
      <c r="AD335" s="39"/>
    </row>
    <row r="336" spans="3:30" s="21" customFormat="1">
      <c r="C336" s="39"/>
      <c r="D336" s="39"/>
      <c r="E336" s="40"/>
      <c r="F336" s="39"/>
      <c r="G336" s="39"/>
      <c r="H336" s="40"/>
      <c r="I336" s="39"/>
      <c r="J336" s="39"/>
      <c r="K336" s="39"/>
      <c r="L336" s="39"/>
      <c r="M336" s="39"/>
      <c r="N336" s="39"/>
      <c r="O336" s="39"/>
      <c r="R336" s="39"/>
      <c r="T336" s="41"/>
      <c r="AB336" s="39"/>
      <c r="AD336" s="39"/>
    </row>
    <row r="337" spans="3:30" s="21" customFormat="1">
      <c r="C337" s="39"/>
      <c r="D337" s="39"/>
      <c r="E337" s="40"/>
      <c r="F337" s="39"/>
      <c r="G337" s="39"/>
      <c r="H337" s="40"/>
      <c r="I337" s="39"/>
      <c r="J337" s="39"/>
      <c r="K337" s="39"/>
      <c r="L337" s="39"/>
      <c r="M337" s="39"/>
      <c r="N337" s="39"/>
      <c r="O337" s="39"/>
      <c r="R337" s="39"/>
      <c r="T337" s="41"/>
      <c r="AB337" s="39"/>
      <c r="AD337" s="39"/>
    </row>
    <row r="338" spans="3:30" s="21" customFormat="1">
      <c r="C338" s="39"/>
      <c r="D338" s="39"/>
      <c r="E338" s="40"/>
      <c r="F338" s="39"/>
      <c r="G338" s="39"/>
      <c r="H338" s="40"/>
      <c r="I338" s="39"/>
      <c r="J338" s="39"/>
      <c r="K338" s="39"/>
      <c r="L338" s="39"/>
      <c r="M338" s="39"/>
      <c r="N338" s="39"/>
      <c r="O338" s="39"/>
      <c r="R338" s="39"/>
      <c r="T338" s="41"/>
      <c r="AB338" s="39"/>
      <c r="AD338" s="39"/>
    </row>
    <row r="339" spans="3:30" s="21" customFormat="1">
      <c r="C339" s="39"/>
      <c r="D339" s="39"/>
      <c r="E339" s="40"/>
      <c r="F339" s="39"/>
      <c r="G339" s="39"/>
      <c r="H339" s="40"/>
      <c r="I339" s="39"/>
      <c r="J339" s="39"/>
      <c r="K339" s="39"/>
      <c r="L339" s="39"/>
      <c r="M339" s="39"/>
      <c r="N339" s="39"/>
      <c r="O339" s="39"/>
      <c r="R339" s="39"/>
      <c r="T339" s="41"/>
      <c r="AB339" s="39"/>
      <c r="AD339" s="39"/>
    </row>
    <row r="340" spans="3:30" s="21" customFormat="1">
      <c r="C340" s="39"/>
      <c r="D340" s="39"/>
      <c r="E340" s="40"/>
      <c r="F340" s="39"/>
      <c r="G340" s="39"/>
      <c r="H340" s="40"/>
      <c r="I340" s="39"/>
      <c r="J340" s="39"/>
      <c r="K340" s="39"/>
      <c r="L340" s="39"/>
      <c r="M340" s="39"/>
      <c r="N340" s="39"/>
      <c r="O340" s="39"/>
      <c r="R340" s="39"/>
      <c r="T340" s="41"/>
      <c r="AB340" s="39"/>
      <c r="AD340" s="39"/>
    </row>
    <row r="341" spans="3:30" s="21" customFormat="1">
      <c r="C341" s="39"/>
      <c r="D341" s="39"/>
      <c r="E341" s="40"/>
      <c r="F341" s="39"/>
      <c r="G341" s="39"/>
      <c r="H341" s="40"/>
      <c r="I341" s="39"/>
      <c r="J341" s="39"/>
      <c r="K341" s="39"/>
      <c r="L341" s="39"/>
      <c r="M341" s="39"/>
      <c r="N341" s="39"/>
      <c r="O341" s="39"/>
      <c r="R341" s="39"/>
      <c r="T341" s="41"/>
      <c r="AB341" s="39"/>
      <c r="AD341" s="39"/>
    </row>
    <row r="342" spans="3:30" s="21" customFormat="1">
      <c r="C342" s="39"/>
      <c r="D342" s="39"/>
      <c r="E342" s="40"/>
      <c r="F342" s="39"/>
      <c r="G342" s="39"/>
      <c r="H342" s="40"/>
      <c r="I342" s="39"/>
      <c r="J342" s="39"/>
      <c r="K342" s="39"/>
      <c r="L342" s="39"/>
      <c r="M342" s="39"/>
      <c r="N342" s="39"/>
      <c r="O342" s="39"/>
      <c r="R342" s="39"/>
      <c r="T342" s="41"/>
      <c r="AB342" s="39"/>
      <c r="AD342" s="39"/>
    </row>
    <row r="343" spans="3:30" s="21" customFormat="1">
      <c r="C343" s="39"/>
      <c r="D343" s="39"/>
      <c r="E343" s="40"/>
      <c r="F343" s="39"/>
      <c r="G343" s="39"/>
      <c r="H343" s="40"/>
      <c r="I343" s="39"/>
      <c r="J343" s="39"/>
      <c r="K343" s="39"/>
      <c r="L343" s="39"/>
      <c r="M343" s="39"/>
      <c r="N343" s="39"/>
      <c r="O343" s="39"/>
      <c r="R343" s="39"/>
      <c r="T343" s="41"/>
      <c r="AB343" s="39"/>
      <c r="AD343" s="39"/>
    </row>
    <row r="344" spans="3:30" s="21" customFormat="1">
      <c r="C344" s="39"/>
      <c r="D344" s="39"/>
      <c r="E344" s="40"/>
      <c r="F344" s="39"/>
      <c r="G344" s="39"/>
      <c r="H344" s="40"/>
      <c r="I344" s="39"/>
      <c r="J344" s="39"/>
      <c r="K344" s="39"/>
      <c r="L344" s="39"/>
      <c r="M344" s="39"/>
      <c r="N344" s="39"/>
      <c r="O344" s="39"/>
      <c r="R344" s="39"/>
      <c r="T344" s="41"/>
      <c r="AB344" s="39"/>
      <c r="AD344" s="39"/>
    </row>
    <row r="345" spans="3:30" s="21" customFormat="1">
      <c r="C345" s="39"/>
      <c r="D345" s="39"/>
      <c r="E345" s="40"/>
      <c r="F345" s="39"/>
      <c r="G345" s="39"/>
      <c r="H345" s="40"/>
      <c r="I345" s="39"/>
      <c r="J345" s="39"/>
      <c r="K345" s="39"/>
      <c r="L345" s="39"/>
      <c r="M345" s="39"/>
      <c r="N345" s="39"/>
      <c r="O345" s="39"/>
      <c r="R345" s="39"/>
      <c r="T345" s="41"/>
      <c r="AB345" s="39"/>
      <c r="AD345" s="39"/>
    </row>
    <row r="346" spans="3:30" s="21" customFormat="1">
      <c r="C346" s="39"/>
      <c r="D346" s="39"/>
      <c r="E346" s="40"/>
      <c r="F346" s="39"/>
      <c r="G346" s="39"/>
      <c r="H346" s="40"/>
      <c r="I346" s="39"/>
      <c r="J346" s="39"/>
      <c r="K346" s="39"/>
      <c r="L346" s="39"/>
      <c r="M346" s="39"/>
      <c r="N346" s="39"/>
      <c r="O346" s="39"/>
      <c r="R346" s="39"/>
      <c r="T346" s="41"/>
      <c r="AB346" s="39"/>
      <c r="AD346" s="39"/>
    </row>
    <row r="347" spans="3:30" s="21" customFormat="1">
      <c r="C347" s="39"/>
      <c r="D347" s="39"/>
      <c r="E347" s="40"/>
      <c r="F347" s="39"/>
      <c r="G347" s="39"/>
      <c r="H347" s="40"/>
      <c r="I347" s="39"/>
      <c r="J347" s="39"/>
      <c r="K347" s="39"/>
      <c r="L347" s="39"/>
      <c r="M347" s="39"/>
      <c r="N347" s="39"/>
      <c r="O347" s="39"/>
      <c r="R347" s="39"/>
      <c r="T347" s="41"/>
      <c r="AB347" s="39"/>
      <c r="AD347" s="39"/>
    </row>
    <row r="348" spans="3:30" s="21" customFormat="1">
      <c r="C348" s="39"/>
      <c r="D348" s="39"/>
      <c r="E348" s="40"/>
      <c r="F348" s="39"/>
      <c r="G348" s="39"/>
      <c r="H348" s="40"/>
      <c r="I348" s="39"/>
      <c r="J348" s="39"/>
      <c r="K348" s="39"/>
      <c r="L348" s="39"/>
      <c r="M348" s="39"/>
      <c r="N348" s="39"/>
      <c r="O348" s="39"/>
      <c r="R348" s="39"/>
      <c r="T348" s="41"/>
      <c r="AB348" s="39"/>
      <c r="AD348" s="39"/>
    </row>
    <row r="349" spans="3:30" s="21" customFormat="1">
      <c r="C349" s="39"/>
      <c r="D349" s="39"/>
      <c r="E349" s="40"/>
      <c r="F349" s="39"/>
      <c r="G349" s="39"/>
      <c r="H349" s="40"/>
      <c r="I349" s="39"/>
      <c r="J349" s="39"/>
      <c r="K349" s="39"/>
      <c r="L349" s="39"/>
      <c r="M349" s="39"/>
      <c r="N349" s="39"/>
      <c r="O349" s="39"/>
      <c r="R349" s="39"/>
      <c r="T349" s="41"/>
      <c r="AB349" s="39"/>
      <c r="AD349" s="39"/>
    </row>
    <row r="350" spans="3:30" s="21" customFormat="1">
      <c r="C350" s="39"/>
      <c r="D350" s="39"/>
      <c r="E350" s="40"/>
      <c r="F350" s="39"/>
      <c r="G350" s="39"/>
      <c r="H350" s="40"/>
      <c r="I350" s="39"/>
      <c r="J350" s="39"/>
      <c r="K350" s="39"/>
      <c r="L350" s="39"/>
      <c r="M350" s="39"/>
      <c r="N350" s="39"/>
      <c r="O350" s="39"/>
      <c r="R350" s="39"/>
      <c r="T350" s="41"/>
      <c r="AB350" s="39"/>
      <c r="AD350" s="39"/>
    </row>
    <row r="351" spans="3:30" s="21" customFormat="1">
      <c r="C351" s="39"/>
      <c r="D351" s="39"/>
      <c r="E351" s="40"/>
      <c r="F351" s="39"/>
      <c r="G351" s="39"/>
      <c r="H351" s="40"/>
      <c r="I351" s="39"/>
      <c r="J351" s="39"/>
      <c r="K351" s="39"/>
      <c r="L351" s="39"/>
      <c r="M351" s="39"/>
      <c r="N351" s="39"/>
      <c r="O351" s="39"/>
      <c r="R351" s="39"/>
      <c r="T351" s="41"/>
      <c r="AB351" s="39"/>
      <c r="AD351" s="39"/>
    </row>
    <row r="352" spans="3:30" s="21" customFormat="1">
      <c r="C352" s="39"/>
      <c r="D352" s="39"/>
      <c r="E352" s="40"/>
      <c r="F352" s="39"/>
      <c r="G352" s="39"/>
      <c r="H352" s="40"/>
      <c r="I352" s="39"/>
      <c r="J352" s="39"/>
      <c r="K352" s="39"/>
      <c r="L352" s="39"/>
      <c r="M352" s="39"/>
      <c r="N352" s="39"/>
      <c r="O352" s="39"/>
      <c r="R352" s="39"/>
      <c r="T352" s="41"/>
      <c r="AB352" s="39"/>
      <c r="AD352" s="39"/>
    </row>
    <row r="353" spans="3:30" s="21" customFormat="1">
      <c r="C353" s="39"/>
      <c r="D353" s="39"/>
      <c r="E353" s="40"/>
      <c r="F353" s="39"/>
      <c r="G353" s="39"/>
      <c r="H353" s="40"/>
      <c r="I353" s="39"/>
      <c r="J353" s="39"/>
      <c r="K353" s="39"/>
      <c r="L353" s="39"/>
      <c r="M353" s="39"/>
      <c r="N353" s="39"/>
      <c r="O353" s="39"/>
      <c r="R353" s="39"/>
      <c r="T353" s="41"/>
      <c r="AB353" s="39"/>
      <c r="AD353" s="39"/>
    </row>
    <row r="354" spans="3:30" s="21" customFormat="1">
      <c r="C354" s="39"/>
      <c r="D354" s="39"/>
      <c r="E354" s="40"/>
      <c r="F354" s="39"/>
      <c r="G354" s="39"/>
      <c r="H354" s="40"/>
      <c r="I354" s="39"/>
      <c r="J354" s="39"/>
      <c r="K354" s="39"/>
      <c r="L354" s="39"/>
      <c r="M354" s="39"/>
      <c r="N354" s="39"/>
      <c r="O354" s="39"/>
      <c r="R354" s="39"/>
      <c r="T354" s="41"/>
      <c r="AB354" s="39"/>
      <c r="AD354" s="39"/>
    </row>
    <row r="355" spans="3:30" s="21" customFormat="1">
      <c r="C355" s="39"/>
      <c r="D355" s="39"/>
      <c r="E355" s="40"/>
      <c r="F355" s="39"/>
      <c r="G355" s="39"/>
      <c r="H355" s="40"/>
      <c r="I355" s="39"/>
      <c r="J355" s="39"/>
      <c r="K355" s="39"/>
      <c r="L355" s="39"/>
      <c r="M355" s="39"/>
      <c r="N355" s="39"/>
      <c r="O355" s="39"/>
      <c r="R355" s="39"/>
      <c r="T355" s="41"/>
      <c r="AB355" s="39"/>
      <c r="AD355" s="39"/>
    </row>
    <row r="356" spans="3:30" s="21" customFormat="1">
      <c r="C356" s="39"/>
      <c r="D356" s="39"/>
      <c r="E356" s="40"/>
      <c r="F356" s="39"/>
      <c r="G356" s="39"/>
      <c r="H356" s="40"/>
      <c r="I356" s="39"/>
      <c r="J356" s="39"/>
      <c r="K356" s="39"/>
      <c r="L356" s="39"/>
      <c r="M356" s="39"/>
      <c r="N356" s="39"/>
      <c r="O356" s="39"/>
      <c r="R356" s="39"/>
      <c r="T356" s="41"/>
      <c r="AB356" s="39"/>
      <c r="AD356" s="39"/>
    </row>
    <row r="357" spans="3:30" s="21" customFormat="1">
      <c r="C357" s="39"/>
      <c r="D357" s="39"/>
      <c r="E357" s="40"/>
      <c r="F357" s="39"/>
      <c r="G357" s="39"/>
      <c r="H357" s="40"/>
      <c r="I357" s="39"/>
      <c r="J357" s="39"/>
      <c r="K357" s="39"/>
      <c r="L357" s="39"/>
      <c r="M357" s="39"/>
      <c r="N357" s="39"/>
      <c r="O357" s="39"/>
      <c r="R357" s="39"/>
      <c r="T357" s="41"/>
      <c r="AB357" s="39"/>
      <c r="AD357" s="39"/>
    </row>
    <row r="358" spans="3:30" s="21" customFormat="1">
      <c r="C358" s="39"/>
      <c r="D358" s="39"/>
      <c r="E358" s="40"/>
      <c r="F358" s="39"/>
      <c r="G358" s="39"/>
      <c r="H358" s="40"/>
      <c r="I358" s="39"/>
      <c r="J358" s="39"/>
      <c r="K358" s="39"/>
      <c r="L358" s="39"/>
      <c r="M358" s="39"/>
      <c r="N358" s="39"/>
      <c r="O358" s="39"/>
      <c r="R358" s="39"/>
      <c r="T358" s="41"/>
      <c r="AB358" s="39"/>
      <c r="AD358" s="39"/>
    </row>
    <row r="359" spans="3:30" s="21" customFormat="1">
      <c r="C359" s="39"/>
      <c r="D359" s="39"/>
      <c r="E359" s="40"/>
      <c r="F359" s="39"/>
      <c r="G359" s="39"/>
      <c r="H359" s="40"/>
      <c r="I359" s="39"/>
      <c r="J359" s="39"/>
      <c r="K359" s="39"/>
      <c r="L359" s="39"/>
      <c r="M359" s="39"/>
      <c r="N359" s="39"/>
      <c r="O359" s="39"/>
      <c r="R359" s="39"/>
      <c r="T359" s="41"/>
      <c r="AB359" s="39"/>
      <c r="AD359" s="39"/>
    </row>
    <row r="360" spans="3:30" s="21" customFormat="1">
      <c r="C360" s="39"/>
      <c r="D360" s="39"/>
      <c r="E360" s="40"/>
      <c r="F360" s="39"/>
      <c r="G360" s="39"/>
      <c r="H360" s="40"/>
      <c r="I360" s="39"/>
      <c r="J360" s="39"/>
      <c r="K360" s="39"/>
      <c r="L360" s="39"/>
      <c r="M360" s="39"/>
      <c r="N360" s="39"/>
      <c r="O360" s="39"/>
      <c r="R360" s="39"/>
      <c r="T360" s="41"/>
      <c r="AB360" s="39"/>
      <c r="AD360" s="39"/>
    </row>
    <row r="361" spans="3:30" s="21" customFormat="1">
      <c r="C361" s="39"/>
      <c r="D361" s="39"/>
      <c r="E361" s="40"/>
      <c r="F361" s="39"/>
      <c r="G361" s="39"/>
      <c r="H361" s="40"/>
      <c r="I361" s="39"/>
      <c r="J361" s="39"/>
      <c r="K361" s="39"/>
      <c r="L361" s="39"/>
      <c r="M361" s="39"/>
      <c r="N361" s="39"/>
      <c r="O361" s="39"/>
      <c r="R361" s="39"/>
      <c r="T361" s="41"/>
      <c r="AB361" s="39"/>
      <c r="AD361" s="39"/>
    </row>
    <row r="362" spans="3:30" s="21" customFormat="1">
      <c r="C362" s="39"/>
      <c r="D362" s="39"/>
      <c r="E362" s="40"/>
      <c r="F362" s="39"/>
      <c r="G362" s="39"/>
      <c r="H362" s="40"/>
      <c r="I362" s="39"/>
      <c r="J362" s="39"/>
      <c r="K362" s="39"/>
      <c r="L362" s="39"/>
      <c r="M362" s="39"/>
      <c r="N362" s="39"/>
      <c r="O362" s="39"/>
      <c r="R362" s="39"/>
      <c r="T362" s="41"/>
      <c r="AB362" s="39"/>
      <c r="AD362" s="39"/>
    </row>
    <row r="363" spans="3:30" s="21" customFormat="1">
      <c r="C363" s="39"/>
      <c r="D363" s="39"/>
      <c r="E363" s="40"/>
      <c r="F363" s="39"/>
      <c r="G363" s="39"/>
      <c r="H363" s="40"/>
      <c r="I363" s="39"/>
      <c r="J363" s="39"/>
      <c r="K363" s="39"/>
      <c r="L363" s="39"/>
      <c r="M363" s="39"/>
      <c r="N363" s="39"/>
      <c r="O363" s="39"/>
      <c r="R363" s="39"/>
      <c r="T363" s="41"/>
      <c r="AB363" s="39"/>
      <c r="AD363" s="39"/>
    </row>
    <row r="364" spans="3:30" s="21" customFormat="1">
      <c r="C364" s="39"/>
      <c r="D364" s="39"/>
      <c r="E364" s="40"/>
      <c r="F364" s="39"/>
      <c r="G364" s="39"/>
      <c r="H364" s="40"/>
      <c r="I364" s="39"/>
      <c r="J364" s="39"/>
      <c r="K364" s="39"/>
      <c r="L364" s="39"/>
      <c r="M364" s="39"/>
      <c r="N364" s="39"/>
      <c r="O364" s="39"/>
      <c r="R364" s="39"/>
      <c r="T364" s="41"/>
      <c r="AB364" s="39"/>
      <c r="AD364" s="39"/>
    </row>
    <row r="365" spans="3:30" s="21" customFormat="1">
      <c r="C365" s="39"/>
      <c r="D365" s="39"/>
      <c r="E365" s="40"/>
      <c r="F365" s="39"/>
      <c r="G365" s="39"/>
      <c r="H365" s="40"/>
      <c r="I365" s="39"/>
      <c r="J365" s="39"/>
      <c r="K365" s="39"/>
      <c r="L365" s="39"/>
      <c r="M365" s="39"/>
      <c r="N365" s="39"/>
      <c r="O365" s="39"/>
      <c r="R365" s="39"/>
      <c r="T365" s="41"/>
      <c r="AB365" s="39"/>
      <c r="AD365" s="39"/>
    </row>
    <row r="366" spans="3:30" s="21" customFormat="1">
      <c r="C366" s="39"/>
      <c r="D366" s="39"/>
      <c r="E366" s="40"/>
      <c r="F366" s="39"/>
      <c r="G366" s="39"/>
      <c r="H366" s="40"/>
      <c r="I366" s="39"/>
      <c r="J366" s="39"/>
      <c r="K366" s="39"/>
      <c r="L366" s="39"/>
      <c r="M366" s="39"/>
      <c r="N366" s="39"/>
      <c r="O366" s="39"/>
      <c r="R366" s="39"/>
      <c r="T366" s="41"/>
      <c r="AB366" s="39"/>
      <c r="AD366" s="39"/>
    </row>
    <row r="367" spans="3:30" s="21" customFormat="1">
      <c r="C367" s="39"/>
      <c r="D367" s="39"/>
      <c r="E367" s="40"/>
      <c r="F367" s="39"/>
      <c r="G367" s="39"/>
      <c r="H367" s="40"/>
      <c r="I367" s="39"/>
      <c r="J367" s="39"/>
      <c r="K367" s="39"/>
      <c r="L367" s="39"/>
      <c r="M367" s="39"/>
      <c r="N367" s="39"/>
      <c r="O367" s="39"/>
      <c r="R367" s="39"/>
      <c r="T367" s="41"/>
      <c r="AB367" s="39"/>
      <c r="AD367" s="39"/>
    </row>
    <row r="368" spans="3:30" s="21" customFormat="1">
      <c r="C368" s="39"/>
      <c r="D368" s="39"/>
      <c r="E368" s="40"/>
      <c r="F368" s="39"/>
      <c r="G368" s="39"/>
      <c r="H368" s="40"/>
      <c r="I368" s="39"/>
      <c r="J368" s="39"/>
      <c r="K368" s="39"/>
      <c r="L368" s="39"/>
      <c r="M368" s="39"/>
      <c r="N368" s="39"/>
      <c r="O368" s="39"/>
      <c r="R368" s="39"/>
      <c r="T368" s="41"/>
      <c r="AB368" s="39"/>
      <c r="AD368" s="39"/>
    </row>
    <row r="369" spans="3:30" s="21" customFormat="1">
      <c r="C369" s="39"/>
      <c r="D369" s="39"/>
      <c r="E369" s="40"/>
      <c r="F369" s="39"/>
      <c r="G369" s="39"/>
      <c r="H369" s="40"/>
      <c r="I369" s="39"/>
      <c r="J369" s="39"/>
      <c r="K369" s="39"/>
      <c r="L369" s="39"/>
      <c r="M369" s="39"/>
      <c r="N369" s="39"/>
      <c r="O369" s="39"/>
      <c r="R369" s="39"/>
      <c r="T369" s="41"/>
      <c r="AB369" s="39"/>
      <c r="AD369" s="39"/>
    </row>
    <row r="370" spans="3:30" s="21" customFormat="1">
      <c r="C370" s="39"/>
      <c r="D370" s="39"/>
      <c r="E370" s="40"/>
      <c r="F370" s="39"/>
      <c r="G370" s="39"/>
      <c r="H370" s="40"/>
      <c r="I370" s="39"/>
      <c r="J370" s="39"/>
      <c r="K370" s="39"/>
      <c r="L370" s="39"/>
      <c r="M370" s="39"/>
      <c r="N370" s="39"/>
      <c r="O370" s="39"/>
      <c r="R370" s="39"/>
      <c r="T370" s="41"/>
      <c r="AB370" s="39"/>
      <c r="AD370" s="39"/>
    </row>
    <row r="371" spans="3:30" s="21" customFormat="1">
      <c r="C371" s="39"/>
      <c r="D371" s="39"/>
      <c r="E371" s="40"/>
      <c r="F371" s="39"/>
      <c r="G371" s="39"/>
      <c r="H371" s="40"/>
      <c r="I371" s="39"/>
      <c r="J371" s="39"/>
      <c r="K371" s="39"/>
      <c r="L371" s="39"/>
      <c r="M371" s="39"/>
      <c r="N371" s="39"/>
      <c r="O371" s="39"/>
      <c r="R371" s="39"/>
      <c r="T371" s="41"/>
      <c r="AB371" s="39"/>
      <c r="AD371" s="39"/>
    </row>
    <row r="372" spans="3:30" s="21" customFormat="1">
      <c r="C372" s="39"/>
      <c r="D372" s="39"/>
      <c r="E372" s="40"/>
      <c r="F372" s="39"/>
      <c r="G372" s="39"/>
      <c r="H372" s="40"/>
      <c r="I372" s="39"/>
      <c r="J372" s="39"/>
      <c r="K372" s="39"/>
      <c r="L372" s="39"/>
      <c r="M372" s="39"/>
      <c r="N372" s="39"/>
      <c r="O372" s="39"/>
      <c r="R372" s="39"/>
      <c r="T372" s="41"/>
      <c r="AB372" s="39"/>
      <c r="AD372" s="39"/>
    </row>
    <row r="373" spans="3:30" s="21" customFormat="1">
      <c r="C373" s="39"/>
      <c r="D373" s="39"/>
      <c r="E373" s="40"/>
      <c r="F373" s="39"/>
      <c r="G373" s="39"/>
      <c r="H373" s="40"/>
      <c r="I373" s="39"/>
      <c r="J373" s="39"/>
      <c r="K373" s="39"/>
      <c r="L373" s="39"/>
      <c r="M373" s="39"/>
      <c r="N373" s="39"/>
      <c r="O373" s="39"/>
      <c r="R373" s="39"/>
      <c r="T373" s="41"/>
      <c r="AB373" s="39"/>
      <c r="AD373" s="39"/>
    </row>
    <row r="374" spans="3:30" s="21" customFormat="1">
      <c r="C374" s="39"/>
      <c r="D374" s="39"/>
      <c r="E374" s="40"/>
      <c r="F374" s="39"/>
      <c r="G374" s="39"/>
      <c r="H374" s="40"/>
      <c r="I374" s="39"/>
      <c r="J374" s="39"/>
      <c r="K374" s="39"/>
      <c r="L374" s="39"/>
      <c r="M374" s="39"/>
      <c r="N374" s="39"/>
      <c r="O374" s="39"/>
      <c r="R374" s="39"/>
      <c r="T374" s="41"/>
      <c r="AB374" s="39"/>
      <c r="AD374" s="39"/>
    </row>
    <row r="375" spans="3:30" s="21" customFormat="1">
      <c r="C375" s="39"/>
      <c r="D375" s="39"/>
      <c r="E375" s="40"/>
      <c r="F375" s="39"/>
      <c r="G375" s="39"/>
      <c r="H375" s="40"/>
      <c r="I375" s="39"/>
      <c r="J375" s="39"/>
      <c r="K375" s="39"/>
      <c r="L375" s="39"/>
      <c r="M375" s="39"/>
      <c r="N375" s="39"/>
      <c r="O375" s="39"/>
      <c r="R375" s="39"/>
      <c r="T375" s="41"/>
      <c r="AB375" s="39"/>
      <c r="AD375" s="39"/>
    </row>
    <row r="376" spans="3:30" s="21" customFormat="1">
      <c r="C376" s="39"/>
      <c r="D376" s="39"/>
      <c r="E376" s="40"/>
      <c r="F376" s="39"/>
      <c r="G376" s="39"/>
      <c r="H376" s="40"/>
      <c r="I376" s="39"/>
      <c r="J376" s="39"/>
      <c r="K376" s="39"/>
      <c r="L376" s="39"/>
      <c r="M376" s="39"/>
      <c r="N376" s="39"/>
      <c r="O376" s="39"/>
      <c r="R376" s="39"/>
      <c r="T376" s="41"/>
      <c r="AB376" s="39"/>
      <c r="AD376" s="39"/>
    </row>
    <row r="377" spans="3:30" s="21" customFormat="1">
      <c r="C377" s="39"/>
      <c r="D377" s="39"/>
      <c r="E377" s="40"/>
      <c r="F377" s="39"/>
      <c r="G377" s="39"/>
      <c r="H377" s="40"/>
      <c r="I377" s="39"/>
      <c r="J377" s="39"/>
      <c r="K377" s="39"/>
      <c r="L377" s="39"/>
      <c r="M377" s="39"/>
      <c r="N377" s="39"/>
      <c r="O377" s="39"/>
      <c r="R377" s="39"/>
      <c r="T377" s="41"/>
      <c r="AB377" s="39"/>
      <c r="AD377" s="39"/>
    </row>
    <row r="378" spans="3:30" s="21" customFormat="1">
      <c r="C378" s="39"/>
      <c r="D378" s="39"/>
      <c r="E378" s="40"/>
      <c r="F378" s="39"/>
      <c r="G378" s="39"/>
      <c r="H378" s="40"/>
      <c r="I378" s="39"/>
      <c r="J378" s="39"/>
      <c r="K378" s="39"/>
      <c r="L378" s="39"/>
      <c r="M378" s="39"/>
      <c r="N378" s="39"/>
      <c r="O378" s="39"/>
      <c r="R378" s="39"/>
      <c r="T378" s="41"/>
      <c r="AB378" s="39"/>
      <c r="AD378" s="39"/>
    </row>
    <row r="379" spans="3:30" s="21" customFormat="1">
      <c r="C379" s="39"/>
      <c r="D379" s="39"/>
      <c r="E379" s="40"/>
      <c r="F379" s="39"/>
      <c r="G379" s="39"/>
      <c r="H379" s="40"/>
      <c r="I379" s="39"/>
      <c r="J379" s="39"/>
      <c r="K379" s="39"/>
      <c r="L379" s="39"/>
      <c r="M379" s="39"/>
      <c r="N379" s="39"/>
      <c r="O379" s="39"/>
      <c r="R379" s="39"/>
      <c r="T379" s="41"/>
      <c r="AB379" s="39"/>
      <c r="AD379" s="39"/>
    </row>
    <row r="380" spans="3:30" s="21" customFormat="1">
      <c r="C380" s="39"/>
      <c r="D380" s="39"/>
      <c r="E380" s="40"/>
      <c r="F380" s="39"/>
      <c r="G380" s="39"/>
      <c r="H380" s="40"/>
      <c r="I380" s="39"/>
      <c r="J380" s="39"/>
      <c r="K380" s="39"/>
      <c r="L380" s="39"/>
      <c r="M380" s="39"/>
      <c r="N380" s="39"/>
      <c r="O380" s="39"/>
      <c r="R380" s="39"/>
      <c r="T380" s="41"/>
      <c r="AB380" s="39"/>
      <c r="AD380" s="39"/>
    </row>
    <row r="381" spans="3:30" s="21" customFormat="1">
      <c r="C381" s="39"/>
      <c r="D381" s="39"/>
      <c r="E381" s="40"/>
      <c r="F381" s="39"/>
      <c r="G381" s="39"/>
      <c r="H381" s="40"/>
      <c r="I381" s="39"/>
      <c r="J381" s="39"/>
      <c r="K381" s="39"/>
      <c r="L381" s="39"/>
      <c r="M381" s="39"/>
      <c r="N381" s="39"/>
      <c r="O381" s="39"/>
      <c r="R381" s="39"/>
      <c r="T381" s="41"/>
      <c r="AB381" s="39"/>
      <c r="AD381" s="39"/>
    </row>
    <row r="382" spans="3:30" s="21" customFormat="1">
      <c r="C382" s="39"/>
      <c r="D382" s="39"/>
      <c r="E382" s="40"/>
      <c r="F382" s="39"/>
      <c r="G382" s="39"/>
      <c r="H382" s="40"/>
      <c r="I382" s="39"/>
      <c r="J382" s="39"/>
      <c r="K382" s="39"/>
      <c r="L382" s="39"/>
      <c r="M382" s="39"/>
      <c r="N382" s="39"/>
      <c r="O382" s="39"/>
      <c r="R382" s="39"/>
      <c r="T382" s="41"/>
      <c r="AB382" s="39"/>
      <c r="AD382" s="39"/>
    </row>
    <row r="383" spans="3:30" s="21" customFormat="1">
      <c r="C383" s="39"/>
      <c r="D383" s="39"/>
      <c r="E383" s="40"/>
      <c r="F383" s="39"/>
      <c r="G383" s="39"/>
      <c r="H383" s="40"/>
      <c r="I383" s="39"/>
      <c r="J383" s="39"/>
      <c r="K383" s="39"/>
      <c r="L383" s="39"/>
      <c r="M383" s="39"/>
      <c r="N383" s="39"/>
      <c r="O383" s="39"/>
      <c r="R383" s="39"/>
      <c r="T383" s="41"/>
      <c r="AB383" s="39"/>
      <c r="AD383" s="39"/>
    </row>
    <row r="384" spans="3:30" s="21" customFormat="1">
      <c r="C384" s="39"/>
      <c r="D384" s="39"/>
      <c r="E384" s="40"/>
      <c r="F384" s="39"/>
      <c r="G384" s="39"/>
      <c r="H384" s="40"/>
      <c r="I384" s="39"/>
      <c r="J384" s="39"/>
      <c r="K384" s="39"/>
      <c r="L384" s="39"/>
      <c r="M384" s="39"/>
      <c r="N384" s="39"/>
      <c r="O384" s="39"/>
      <c r="R384" s="39"/>
      <c r="T384" s="41"/>
      <c r="AB384" s="39"/>
      <c r="AD384" s="39"/>
    </row>
    <row r="385" spans="3:30" s="21" customFormat="1">
      <c r="C385" s="39"/>
      <c r="D385" s="39"/>
      <c r="E385" s="40"/>
      <c r="F385" s="39"/>
      <c r="G385" s="39"/>
      <c r="H385" s="40"/>
      <c r="I385" s="39"/>
      <c r="J385" s="39"/>
      <c r="K385" s="39"/>
      <c r="L385" s="39"/>
      <c r="M385" s="39"/>
      <c r="N385" s="39"/>
      <c r="O385" s="39"/>
      <c r="R385" s="39"/>
      <c r="T385" s="41"/>
      <c r="AB385" s="39"/>
      <c r="AD385" s="39"/>
    </row>
    <row r="386" spans="3:30" s="21" customFormat="1">
      <c r="C386" s="39"/>
      <c r="D386" s="39"/>
      <c r="E386" s="40"/>
      <c r="F386" s="39"/>
      <c r="G386" s="39"/>
      <c r="H386" s="40"/>
      <c r="I386" s="39"/>
      <c r="J386" s="39"/>
      <c r="K386" s="39"/>
      <c r="L386" s="39"/>
      <c r="M386" s="39"/>
      <c r="N386" s="39"/>
      <c r="O386" s="39"/>
      <c r="R386" s="39"/>
      <c r="T386" s="41"/>
      <c r="AB386" s="39"/>
      <c r="AD386" s="39"/>
    </row>
    <row r="387" spans="3:30" s="21" customFormat="1">
      <c r="C387" s="39"/>
      <c r="D387" s="39"/>
      <c r="E387" s="40"/>
      <c r="F387" s="39"/>
      <c r="G387" s="39"/>
      <c r="H387" s="40"/>
      <c r="I387" s="39"/>
      <c r="J387" s="39"/>
      <c r="K387" s="39"/>
      <c r="L387" s="39"/>
      <c r="M387" s="39"/>
      <c r="N387" s="39"/>
      <c r="O387" s="39"/>
      <c r="R387" s="39"/>
      <c r="T387" s="41"/>
      <c r="AB387" s="39"/>
      <c r="AD387" s="39"/>
    </row>
    <row r="388" spans="3:30" s="21" customFormat="1">
      <c r="C388" s="39"/>
      <c r="D388" s="39"/>
      <c r="E388" s="40"/>
      <c r="F388" s="39"/>
      <c r="G388" s="39"/>
      <c r="H388" s="40"/>
      <c r="I388" s="39"/>
      <c r="J388" s="39"/>
      <c r="K388" s="39"/>
      <c r="L388" s="39"/>
      <c r="M388" s="39"/>
      <c r="N388" s="39"/>
      <c r="O388" s="39"/>
      <c r="R388" s="39"/>
      <c r="T388" s="41"/>
      <c r="AB388" s="39"/>
      <c r="AD388" s="39"/>
    </row>
    <row r="389" spans="3:30" s="21" customFormat="1">
      <c r="C389" s="39"/>
      <c r="D389" s="39"/>
      <c r="E389" s="40"/>
      <c r="F389" s="39"/>
      <c r="G389" s="39"/>
      <c r="H389" s="40"/>
      <c r="I389" s="39"/>
      <c r="J389" s="39"/>
      <c r="K389" s="39"/>
      <c r="L389" s="39"/>
      <c r="M389" s="39"/>
      <c r="N389" s="39"/>
      <c r="O389" s="39"/>
      <c r="R389" s="39"/>
      <c r="T389" s="41"/>
      <c r="AB389" s="39"/>
      <c r="AD389" s="39"/>
    </row>
    <row r="390" spans="3:30" s="21" customFormat="1">
      <c r="C390" s="39"/>
      <c r="D390" s="39"/>
      <c r="E390" s="40"/>
      <c r="F390" s="39"/>
      <c r="G390" s="39"/>
      <c r="H390" s="40"/>
      <c r="I390" s="39"/>
      <c r="J390" s="39"/>
      <c r="K390" s="39"/>
      <c r="L390" s="39"/>
      <c r="M390" s="39"/>
      <c r="N390" s="39"/>
      <c r="O390" s="39"/>
      <c r="R390" s="39"/>
      <c r="T390" s="41"/>
      <c r="AB390" s="39"/>
      <c r="AD390" s="39"/>
    </row>
    <row r="391" spans="3:30" s="21" customFormat="1">
      <c r="C391" s="39"/>
      <c r="D391" s="39"/>
      <c r="E391" s="40"/>
      <c r="F391" s="39"/>
      <c r="G391" s="39"/>
      <c r="H391" s="40"/>
      <c r="I391" s="39"/>
      <c r="J391" s="39"/>
      <c r="K391" s="39"/>
      <c r="L391" s="39"/>
      <c r="M391" s="39"/>
      <c r="N391" s="39"/>
      <c r="O391" s="39"/>
      <c r="R391" s="39"/>
      <c r="T391" s="41"/>
      <c r="AB391" s="39"/>
      <c r="AD391" s="39"/>
    </row>
    <row r="392" spans="3:30" s="21" customFormat="1">
      <c r="C392" s="39"/>
      <c r="D392" s="39"/>
      <c r="E392" s="40"/>
      <c r="F392" s="39"/>
      <c r="G392" s="39"/>
      <c r="H392" s="40"/>
      <c r="I392" s="39"/>
      <c r="J392" s="39"/>
      <c r="K392" s="39"/>
      <c r="L392" s="39"/>
      <c r="M392" s="39"/>
      <c r="N392" s="39"/>
      <c r="O392" s="39"/>
      <c r="R392" s="39"/>
      <c r="T392" s="41"/>
      <c r="AB392" s="39"/>
      <c r="AD392" s="39"/>
    </row>
    <row r="393" spans="3:30" s="21" customFormat="1">
      <c r="C393" s="39"/>
      <c r="D393" s="39"/>
      <c r="E393" s="40"/>
      <c r="F393" s="39"/>
      <c r="G393" s="39"/>
      <c r="H393" s="40"/>
      <c r="I393" s="39"/>
      <c r="J393" s="39"/>
      <c r="K393" s="39"/>
      <c r="L393" s="39"/>
      <c r="M393" s="39"/>
      <c r="N393" s="39"/>
      <c r="O393" s="39"/>
      <c r="R393" s="39"/>
      <c r="T393" s="41"/>
      <c r="AB393" s="39"/>
      <c r="AD393" s="39"/>
    </row>
    <row r="394" spans="3:30" s="21" customFormat="1">
      <c r="C394" s="39"/>
      <c r="D394" s="39"/>
      <c r="E394" s="40"/>
      <c r="F394" s="39"/>
      <c r="G394" s="39"/>
      <c r="H394" s="40"/>
      <c r="I394" s="39"/>
      <c r="J394" s="39"/>
      <c r="K394" s="39"/>
      <c r="L394" s="39"/>
      <c r="M394" s="39"/>
      <c r="N394" s="39"/>
      <c r="O394" s="39"/>
      <c r="R394" s="39"/>
      <c r="T394" s="41"/>
      <c r="AB394" s="39"/>
      <c r="AD394" s="39"/>
    </row>
    <row r="395" spans="3:30" s="21" customFormat="1">
      <c r="C395" s="39"/>
      <c r="D395" s="39"/>
      <c r="E395" s="40"/>
      <c r="F395" s="39"/>
      <c r="G395" s="39"/>
      <c r="H395" s="40"/>
      <c r="I395" s="39"/>
      <c r="J395" s="39"/>
      <c r="K395" s="39"/>
      <c r="L395" s="39"/>
      <c r="M395" s="39"/>
      <c r="N395" s="39"/>
      <c r="O395" s="39"/>
      <c r="R395" s="39"/>
      <c r="T395" s="41"/>
      <c r="AB395" s="39"/>
      <c r="AD395" s="39"/>
    </row>
    <row r="396" spans="3:30" s="21" customFormat="1">
      <c r="C396" s="39"/>
      <c r="D396" s="39"/>
      <c r="E396" s="40"/>
      <c r="F396" s="39"/>
      <c r="G396" s="39"/>
      <c r="H396" s="40"/>
      <c r="I396" s="39"/>
      <c r="J396" s="39"/>
      <c r="K396" s="39"/>
      <c r="L396" s="39"/>
      <c r="M396" s="39"/>
      <c r="N396" s="39"/>
      <c r="O396" s="39"/>
      <c r="R396" s="39"/>
      <c r="T396" s="41"/>
      <c r="AB396" s="39"/>
      <c r="AD396" s="39"/>
    </row>
    <row r="397" spans="3:30" s="21" customFormat="1">
      <c r="C397" s="39"/>
      <c r="D397" s="39"/>
      <c r="E397" s="40"/>
      <c r="F397" s="39"/>
      <c r="G397" s="39"/>
      <c r="H397" s="40"/>
      <c r="I397" s="39"/>
      <c r="J397" s="39"/>
      <c r="K397" s="39"/>
      <c r="L397" s="39"/>
      <c r="M397" s="39"/>
      <c r="N397" s="39"/>
      <c r="O397" s="39"/>
      <c r="R397" s="39"/>
      <c r="T397" s="41"/>
      <c r="AB397" s="39"/>
      <c r="AD397" s="39"/>
    </row>
    <row r="398" spans="3:30" s="21" customFormat="1">
      <c r="C398" s="39"/>
      <c r="D398" s="39"/>
      <c r="E398" s="40"/>
      <c r="F398" s="39"/>
      <c r="G398" s="39"/>
      <c r="H398" s="40"/>
      <c r="I398" s="39"/>
      <c r="J398" s="39"/>
      <c r="K398" s="39"/>
      <c r="L398" s="39"/>
      <c r="M398" s="39"/>
      <c r="N398" s="39"/>
      <c r="O398" s="39"/>
      <c r="R398" s="39"/>
      <c r="T398" s="41"/>
      <c r="AB398" s="39"/>
      <c r="AD398" s="39"/>
    </row>
    <row r="399" spans="3:30" s="21" customFormat="1">
      <c r="C399" s="39"/>
      <c r="D399" s="39"/>
      <c r="E399" s="40"/>
      <c r="F399" s="39"/>
      <c r="G399" s="39"/>
      <c r="H399" s="40"/>
      <c r="I399" s="39"/>
      <c r="J399" s="39"/>
      <c r="K399" s="39"/>
      <c r="L399" s="39"/>
      <c r="M399" s="39"/>
      <c r="N399" s="39"/>
      <c r="O399" s="39"/>
      <c r="R399" s="39"/>
      <c r="T399" s="41"/>
      <c r="AB399" s="39"/>
      <c r="AD399" s="39"/>
    </row>
    <row r="400" spans="3:30" s="21" customFormat="1">
      <c r="C400" s="39"/>
      <c r="D400" s="39"/>
      <c r="E400" s="40"/>
      <c r="F400" s="39"/>
      <c r="G400" s="39"/>
      <c r="H400" s="40"/>
      <c r="I400" s="39"/>
      <c r="J400" s="39"/>
      <c r="K400" s="39"/>
      <c r="L400" s="39"/>
      <c r="M400" s="39"/>
      <c r="N400" s="39"/>
      <c r="O400" s="39"/>
      <c r="R400" s="39"/>
      <c r="T400" s="41"/>
      <c r="AB400" s="39"/>
      <c r="AD400" s="39"/>
    </row>
    <row r="401" spans="3:30" s="21" customFormat="1">
      <c r="C401" s="39"/>
      <c r="D401" s="39"/>
      <c r="E401" s="40"/>
      <c r="F401" s="39"/>
      <c r="G401" s="39"/>
      <c r="H401" s="40"/>
      <c r="I401" s="39"/>
      <c r="J401" s="39"/>
      <c r="K401" s="39"/>
      <c r="L401" s="39"/>
      <c r="M401" s="39"/>
      <c r="N401" s="39"/>
      <c r="O401" s="39"/>
      <c r="R401" s="39"/>
      <c r="T401" s="41"/>
      <c r="AB401" s="39"/>
      <c r="AD401" s="39"/>
    </row>
    <row r="402" spans="3:30" s="21" customFormat="1">
      <c r="C402" s="39"/>
      <c r="D402" s="39"/>
      <c r="E402" s="40"/>
      <c r="F402" s="39"/>
      <c r="G402" s="39"/>
      <c r="H402" s="40"/>
      <c r="I402" s="39"/>
      <c r="J402" s="39"/>
      <c r="K402" s="39"/>
      <c r="L402" s="39"/>
      <c r="M402" s="39"/>
      <c r="N402" s="39"/>
      <c r="O402" s="39"/>
      <c r="R402" s="39"/>
      <c r="T402" s="41"/>
      <c r="AB402" s="39"/>
      <c r="AD402" s="39"/>
    </row>
    <row r="403" spans="3:30" s="21" customFormat="1">
      <c r="C403" s="39"/>
      <c r="D403" s="39"/>
      <c r="E403" s="40"/>
      <c r="F403" s="39"/>
      <c r="G403" s="39"/>
      <c r="H403" s="40"/>
      <c r="I403" s="39"/>
      <c r="J403" s="39"/>
      <c r="K403" s="39"/>
      <c r="L403" s="39"/>
      <c r="M403" s="39"/>
      <c r="N403" s="39"/>
      <c r="O403" s="39"/>
      <c r="R403" s="39"/>
      <c r="T403" s="41"/>
      <c r="AB403" s="39"/>
      <c r="AD403" s="39"/>
    </row>
    <row r="404" spans="3:30" s="21" customFormat="1">
      <c r="C404" s="39"/>
      <c r="D404" s="39"/>
      <c r="E404" s="40"/>
      <c r="F404" s="39"/>
      <c r="G404" s="39"/>
      <c r="H404" s="40"/>
      <c r="I404" s="39"/>
      <c r="J404" s="39"/>
      <c r="K404" s="39"/>
      <c r="L404" s="39"/>
      <c r="M404" s="39"/>
      <c r="N404" s="39"/>
      <c r="O404" s="39"/>
      <c r="R404" s="39"/>
      <c r="T404" s="41"/>
      <c r="AB404" s="39"/>
      <c r="AD404" s="39"/>
    </row>
    <row r="405" spans="3:30" s="21" customFormat="1">
      <c r="C405" s="39"/>
      <c r="D405" s="39"/>
      <c r="E405" s="40"/>
      <c r="F405" s="39"/>
      <c r="G405" s="39"/>
      <c r="H405" s="40"/>
      <c r="I405" s="39"/>
      <c r="J405" s="39"/>
      <c r="K405" s="39"/>
      <c r="L405" s="39"/>
      <c r="M405" s="39"/>
      <c r="N405" s="39"/>
      <c r="O405" s="39"/>
      <c r="R405" s="39"/>
      <c r="T405" s="41"/>
      <c r="AB405" s="39"/>
      <c r="AD405" s="39"/>
    </row>
    <row r="406" spans="3:30" s="21" customFormat="1">
      <c r="C406" s="39"/>
      <c r="D406" s="39"/>
      <c r="E406" s="40"/>
      <c r="F406" s="39"/>
      <c r="G406" s="39"/>
      <c r="H406" s="40"/>
      <c r="I406" s="39"/>
      <c r="J406" s="39"/>
      <c r="K406" s="39"/>
      <c r="L406" s="39"/>
      <c r="M406" s="39"/>
      <c r="N406" s="39"/>
      <c r="O406" s="39"/>
      <c r="R406" s="39"/>
      <c r="T406" s="41"/>
      <c r="AB406" s="39"/>
      <c r="AD406" s="39"/>
    </row>
    <row r="407" spans="3:30" s="21" customFormat="1">
      <c r="C407" s="39"/>
      <c r="D407" s="39"/>
      <c r="E407" s="40"/>
      <c r="F407" s="39"/>
      <c r="G407" s="39"/>
      <c r="H407" s="40"/>
      <c r="I407" s="39"/>
      <c r="J407" s="39"/>
      <c r="K407" s="39"/>
      <c r="L407" s="39"/>
      <c r="M407" s="39"/>
      <c r="N407" s="39"/>
      <c r="O407" s="39"/>
      <c r="R407" s="39"/>
      <c r="T407" s="41"/>
      <c r="AB407" s="39"/>
      <c r="AD407" s="39"/>
    </row>
    <row r="408" spans="3:30" s="21" customFormat="1">
      <c r="C408" s="39"/>
      <c r="D408" s="39"/>
      <c r="E408" s="40"/>
      <c r="F408" s="39"/>
      <c r="G408" s="39"/>
      <c r="H408" s="40"/>
      <c r="I408" s="39"/>
      <c r="J408" s="39"/>
      <c r="K408" s="39"/>
      <c r="L408" s="39"/>
      <c r="M408" s="39"/>
      <c r="N408" s="39"/>
      <c r="O408" s="39"/>
      <c r="R408" s="39"/>
      <c r="T408" s="41"/>
      <c r="AB408" s="39"/>
      <c r="AD408" s="39"/>
    </row>
    <row r="409" spans="3:30" s="21" customFormat="1">
      <c r="C409" s="39"/>
      <c r="D409" s="39"/>
      <c r="E409" s="40"/>
      <c r="F409" s="39"/>
      <c r="G409" s="39"/>
      <c r="H409" s="40"/>
      <c r="I409" s="39"/>
      <c r="J409" s="39"/>
      <c r="K409" s="39"/>
      <c r="L409" s="39"/>
      <c r="M409" s="39"/>
      <c r="N409" s="39"/>
      <c r="O409" s="39"/>
      <c r="R409" s="39"/>
      <c r="T409" s="41"/>
      <c r="AB409" s="39"/>
      <c r="AD409" s="39"/>
    </row>
    <row r="410" spans="3:30" s="21" customFormat="1">
      <c r="C410" s="39"/>
      <c r="D410" s="39"/>
      <c r="E410" s="40"/>
      <c r="F410" s="39"/>
      <c r="G410" s="39"/>
      <c r="H410" s="40"/>
      <c r="I410" s="39"/>
      <c r="J410" s="39"/>
      <c r="K410" s="39"/>
      <c r="L410" s="39"/>
      <c r="M410" s="39"/>
      <c r="N410" s="39"/>
      <c r="O410" s="39"/>
      <c r="R410" s="39"/>
      <c r="T410" s="41"/>
      <c r="AB410" s="39"/>
      <c r="AD410" s="39"/>
    </row>
    <row r="411" spans="3:30" s="21" customFormat="1">
      <c r="C411" s="39"/>
      <c r="D411" s="39"/>
      <c r="E411" s="40"/>
      <c r="F411" s="39"/>
      <c r="G411" s="39"/>
      <c r="H411" s="40"/>
      <c r="I411" s="39"/>
      <c r="J411" s="39"/>
      <c r="K411" s="39"/>
      <c r="L411" s="39"/>
      <c r="M411" s="39"/>
      <c r="N411" s="39"/>
      <c r="O411" s="39"/>
      <c r="R411" s="39"/>
      <c r="T411" s="41"/>
      <c r="AB411" s="39"/>
      <c r="AD411" s="39"/>
    </row>
    <row r="412" spans="3:30" s="21" customFormat="1">
      <c r="C412" s="39"/>
      <c r="D412" s="39"/>
      <c r="E412" s="40"/>
      <c r="F412" s="39"/>
      <c r="G412" s="39"/>
      <c r="H412" s="40"/>
      <c r="I412" s="39"/>
      <c r="J412" s="39"/>
      <c r="K412" s="39"/>
      <c r="L412" s="39"/>
      <c r="M412" s="39"/>
      <c r="N412" s="39"/>
      <c r="O412" s="39"/>
      <c r="R412" s="39"/>
      <c r="T412" s="41"/>
      <c r="AB412" s="39"/>
      <c r="AD412" s="39"/>
    </row>
    <row r="413" spans="3:30" s="21" customFormat="1">
      <c r="C413" s="39"/>
      <c r="D413" s="39"/>
      <c r="E413" s="40"/>
      <c r="F413" s="39"/>
      <c r="G413" s="39"/>
      <c r="H413" s="40"/>
      <c r="I413" s="39"/>
      <c r="J413" s="39"/>
      <c r="K413" s="39"/>
      <c r="L413" s="39"/>
      <c r="M413" s="39"/>
      <c r="N413" s="39"/>
      <c r="O413" s="39"/>
      <c r="R413" s="39"/>
      <c r="T413" s="41"/>
      <c r="AB413" s="39"/>
      <c r="AD413" s="39"/>
    </row>
    <row r="414" spans="3:30" s="21" customFormat="1">
      <c r="C414" s="39"/>
      <c r="D414" s="39"/>
      <c r="E414" s="40"/>
      <c r="F414" s="39"/>
      <c r="G414" s="39"/>
      <c r="H414" s="40"/>
      <c r="I414" s="39"/>
      <c r="J414" s="39"/>
      <c r="K414" s="39"/>
      <c r="L414" s="39"/>
      <c r="M414" s="39"/>
      <c r="N414" s="39"/>
      <c r="O414" s="39"/>
      <c r="R414" s="39"/>
      <c r="T414" s="41"/>
      <c r="AB414" s="39"/>
      <c r="AD414" s="39"/>
    </row>
    <row r="415" spans="3:30" s="21" customFormat="1">
      <c r="C415" s="39"/>
      <c r="D415" s="39"/>
      <c r="E415" s="40"/>
      <c r="F415" s="39"/>
      <c r="G415" s="39"/>
      <c r="H415" s="40"/>
      <c r="I415" s="39"/>
      <c r="J415" s="39"/>
      <c r="K415" s="39"/>
      <c r="L415" s="39"/>
      <c r="M415" s="39"/>
      <c r="N415" s="39"/>
      <c r="O415" s="39"/>
      <c r="R415" s="39"/>
      <c r="T415" s="41"/>
      <c r="AB415" s="39"/>
      <c r="AD415" s="39"/>
    </row>
    <row r="416" spans="3:30" s="21" customFormat="1">
      <c r="C416" s="39"/>
      <c r="D416" s="39"/>
      <c r="E416" s="40"/>
      <c r="F416" s="39"/>
      <c r="G416" s="39"/>
      <c r="H416" s="40"/>
      <c r="I416" s="39"/>
      <c r="J416" s="39"/>
      <c r="K416" s="39"/>
      <c r="L416" s="39"/>
      <c r="M416" s="39"/>
      <c r="N416" s="39"/>
      <c r="O416" s="39"/>
      <c r="R416" s="39"/>
      <c r="T416" s="41"/>
      <c r="AB416" s="39"/>
      <c r="AD416" s="39"/>
    </row>
    <row r="417" spans="3:30" s="21" customFormat="1">
      <c r="C417" s="39"/>
      <c r="D417" s="39"/>
      <c r="E417" s="40"/>
      <c r="F417" s="39"/>
      <c r="G417" s="39"/>
      <c r="H417" s="40"/>
      <c r="I417" s="39"/>
      <c r="J417" s="39"/>
      <c r="K417" s="39"/>
      <c r="L417" s="39"/>
      <c r="M417" s="39"/>
      <c r="N417" s="39"/>
      <c r="O417" s="39"/>
      <c r="R417" s="39"/>
      <c r="T417" s="41"/>
      <c r="AB417" s="39"/>
      <c r="AD417" s="39"/>
    </row>
    <row r="418" spans="3:30" s="21" customFormat="1">
      <c r="C418" s="39"/>
      <c r="D418" s="39"/>
      <c r="E418" s="40"/>
      <c r="F418" s="39"/>
      <c r="G418" s="39"/>
      <c r="H418" s="40"/>
      <c r="I418" s="39"/>
      <c r="J418" s="39"/>
      <c r="K418" s="39"/>
      <c r="L418" s="39"/>
      <c r="M418" s="39"/>
      <c r="N418" s="39"/>
      <c r="O418" s="39"/>
      <c r="R418" s="39"/>
      <c r="T418" s="41"/>
      <c r="AB418" s="39"/>
      <c r="AD418" s="39"/>
    </row>
    <row r="419" spans="3:30" s="21" customFormat="1">
      <c r="C419" s="39"/>
      <c r="D419" s="39"/>
      <c r="E419" s="40"/>
      <c r="F419" s="39"/>
      <c r="G419" s="39"/>
      <c r="H419" s="40"/>
      <c r="I419" s="39"/>
      <c r="J419" s="39"/>
      <c r="K419" s="39"/>
      <c r="L419" s="39"/>
      <c r="M419" s="39"/>
      <c r="N419" s="39"/>
      <c r="O419" s="39"/>
      <c r="R419" s="39"/>
      <c r="T419" s="41"/>
      <c r="AB419" s="39"/>
      <c r="AD419" s="39"/>
    </row>
    <row r="420" spans="3:30" s="21" customFormat="1">
      <c r="C420" s="39"/>
      <c r="D420" s="39"/>
      <c r="E420" s="40"/>
      <c r="F420" s="39"/>
      <c r="G420" s="39"/>
      <c r="H420" s="40"/>
      <c r="I420" s="39"/>
      <c r="J420" s="39"/>
      <c r="K420" s="39"/>
      <c r="L420" s="39"/>
      <c r="M420" s="39"/>
      <c r="N420" s="39"/>
      <c r="O420" s="39"/>
      <c r="R420" s="39"/>
      <c r="T420" s="41"/>
      <c r="AB420" s="39"/>
      <c r="AD420" s="39"/>
    </row>
    <row r="421" spans="3:30" s="21" customFormat="1">
      <c r="C421" s="39"/>
      <c r="D421" s="39"/>
      <c r="E421" s="40"/>
      <c r="F421" s="39"/>
      <c r="G421" s="39"/>
      <c r="H421" s="40"/>
      <c r="I421" s="39"/>
      <c r="J421" s="39"/>
      <c r="K421" s="39"/>
      <c r="L421" s="39"/>
      <c r="M421" s="39"/>
      <c r="N421" s="39"/>
      <c r="O421" s="39"/>
      <c r="R421" s="39"/>
      <c r="T421" s="41"/>
      <c r="AB421" s="39"/>
      <c r="AD421" s="39"/>
    </row>
    <row r="422" spans="3:30" s="21" customFormat="1">
      <c r="C422" s="39"/>
      <c r="D422" s="39"/>
      <c r="E422" s="40"/>
      <c r="F422" s="39"/>
      <c r="G422" s="39"/>
      <c r="H422" s="40"/>
      <c r="I422" s="39"/>
      <c r="J422" s="39"/>
      <c r="K422" s="39"/>
      <c r="L422" s="39"/>
      <c r="M422" s="39"/>
      <c r="N422" s="39"/>
      <c r="O422" s="39"/>
      <c r="R422" s="39"/>
      <c r="T422" s="41"/>
      <c r="AB422" s="39"/>
      <c r="AD422" s="39"/>
    </row>
    <row r="423" spans="3:30" s="21" customFormat="1">
      <c r="C423" s="39"/>
      <c r="D423" s="39"/>
      <c r="E423" s="40"/>
      <c r="F423" s="39"/>
      <c r="G423" s="39"/>
      <c r="H423" s="40"/>
      <c r="I423" s="39"/>
      <c r="J423" s="39"/>
      <c r="K423" s="39"/>
      <c r="L423" s="39"/>
      <c r="M423" s="39"/>
      <c r="N423" s="39"/>
      <c r="O423" s="39"/>
      <c r="R423" s="39"/>
      <c r="T423" s="41"/>
      <c r="AB423" s="39"/>
      <c r="AD423" s="39"/>
    </row>
    <row r="424" spans="3:30" s="21" customFormat="1">
      <c r="C424" s="39"/>
      <c r="D424" s="39"/>
      <c r="E424" s="40"/>
      <c r="F424" s="39"/>
      <c r="G424" s="39"/>
      <c r="H424" s="40"/>
      <c r="I424" s="39"/>
      <c r="J424" s="39"/>
      <c r="K424" s="39"/>
      <c r="L424" s="39"/>
      <c r="M424" s="39"/>
      <c r="N424" s="39"/>
      <c r="O424" s="39"/>
      <c r="R424" s="39"/>
      <c r="T424" s="41"/>
      <c r="AB424" s="39"/>
      <c r="AD424" s="39"/>
    </row>
    <row r="425" spans="3:30" s="21" customFormat="1">
      <c r="C425" s="39"/>
      <c r="D425" s="39"/>
      <c r="E425" s="40"/>
      <c r="F425" s="39"/>
      <c r="G425" s="39"/>
      <c r="H425" s="40"/>
      <c r="I425" s="39"/>
      <c r="J425" s="39"/>
      <c r="K425" s="39"/>
      <c r="L425" s="39"/>
      <c r="M425" s="39"/>
      <c r="N425" s="39"/>
      <c r="O425" s="39"/>
      <c r="R425" s="39"/>
      <c r="T425" s="41"/>
      <c r="AB425" s="39"/>
      <c r="AD425" s="39"/>
    </row>
    <row r="426" spans="3:30" s="21" customFormat="1">
      <c r="C426" s="39"/>
      <c r="D426" s="39"/>
      <c r="E426" s="40"/>
      <c r="F426" s="39"/>
      <c r="G426" s="39"/>
      <c r="H426" s="40"/>
      <c r="I426" s="39"/>
      <c r="J426" s="39"/>
      <c r="K426" s="39"/>
      <c r="L426" s="39"/>
      <c r="M426" s="39"/>
      <c r="N426" s="39"/>
      <c r="O426" s="39"/>
      <c r="R426" s="39"/>
      <c r="T426" s="41"/>
      <c r="AB426" s="39"/>
      <c r="AD426" s="39"/>
    </row>
    <row r="427" spans="3:30" s="21" customFormat="1">
      <c r="C427" s="39"/>
      <c r="D427" s="39"/>
      <c r="E427" s="40"/>
      <c r="F427" s="39"/>
      <c r="G427" s="39"/>
      <c r="H427" s="40"/>
      <c r="I427" s="39"/>
      <c r="J427" s="39"/>
      <c r="K427" s="39"/>
      <c r="L427" s="39"/>
      <c r="M427" s="39"/>
      <c r="N427" s="39"/>
      <c r="O427" s="39"/>
      <c r="R427" s="39"/>
      <c r="T427" s="41"/>
      <c r="AB427" s="39"/>
      <c r="AD427" s="39"/>
    </row>
    <row r="428" spans="3:30" s="21" customFormat="1">
      <c r="C428" s="39"/>
      <c r="D428" s="39"/>
      <c r="E428" s="40"/>
      <c r="F428" s="39"/>
      <c r="G428" s="39"/>
      <c r="H428" s="40"/>
      <c r="I428" s="39"/>
      <c r="J428" s="39"/>
      <c r="K428" s="39"/>
      <c r="L428" s="39"/>
      <c r="M428" s="39"/>
      <c r="N428" s="39"/>
      <c r="O428" s="39"/>
      <c r="R428" s="39"/>
      <c r="T428" s="41"/>
      <c r="AB428" s="39"/>
      <c r="AD428" s="39"/>
    </row>
    <row r="429" spans="3:30" s="21" customFormat="1">
      <c r="C429" s="39"/>
      <c r="D429" s="39"/>
      <c r="E429" s="40"/>
      <c r="F429" s="39"/>
      <c r="G429" s="39"/>
      <c r="H429" s="40"/>
      <c r="I429" s="39"/>
      <c r="J429" s="39"/>
      <c r="K429" s="39"/>
      <c r="L429" s="39"/>
      <c r="M429" s="39"/>
      <c r="N429" s="39"/>
      <c r="O429" s="39"/>
      <c r="R429" s="39"/>
      <c r="T429" s="41"/>
      <c r="AB429" s="39"/>
      <c r="AD429" s="39"/>
    </row>
    <row r="430" spans="3:30" s="21" customFormat="1">
      <c r="C430" s="39"/>
      <c r="D430" s="39"/>
      <c r="E430" s="40"/>
      <c r="F430" s="39"/>
      <c r="G430" s="39"/>
      <c r="H430" s="40"/>
      <c r="I430" s="39"/>
      <c r="J430" s="39"/>
      <c r="K430" s="39"/>
      <c r="L430" s="39"/>
      <c r="M430" s="39"/>
      <c r="N430" s="39"/>
      <c r="O430" s="39"/>
      <c r="R430" s="39"/>
      <c r="T430" s="41"/>
      <c r="AB430" s="39"/>
      <c r="AD430" s="39"/>
    </row>
    <row r="431" spans="3:30" s="21" customFormat="1">
      <c r="C431" s="39"/>
      <c r="D431" s="39"/>
      <c r="E431" s="40"/>
      <c r="F431" s="39"/>
      <c r="G431" s="39"/>
      <c r="H431" s="40"/>
      <c r="I431" s="39"/>
      <c r="J431" s="39"/>
      <c r="K431" s="39"/>
      <c r="L431" s="39"/>
      <c r="M431" s="39"/>
      <c r="N431" s="39"/>
      <c r="O431" s="39"/>
      <c r="R431" s="39"/>
      <c r="T431" s="41"/>
      <c r="AB431" s="39"/>
      <c r="AD431" s="39"/>
    </row>
    <row r="432" spans="3:30" s="21" customFormat="1">
      <c r="C432" s="39"/>
      <c r="D432" s="39"/>
      <c r="E432" s="40"/>
      <c r="F432" s="39"/>
      <c r="G432" s="39"/>
      <c r="H432" s="40"/>
      <c r="I432" s="39"/>
      <c r="J432" s="39"/>
      <c r="K432" s="39"/>
      <c r="L432" s="39"/>
      <c r="M432" s="39"/>
      <c r="N432" s="39"/>
      <c r="O432" s="39"/>
      <c r="R432" s="39"/>
      <c r="T432" s="41"/>
      <c r="AB432" s="39"/>
      <c r="AD432" s="39"/>
    </row>
    <row r="433" spans="3:30" s="21" customFormat="1">
      <c r="C433" s="39"/>
      <c r="D433" s="39"/>
      <c r="E433" s="40"/>
      <c r="F433" s="39"/>
      <c r="G433" s="39"/>
      <c r="H433" s="40"/>
      <c r="I433" s="39"/>
      <c r="J433" s="39"/>
      <c r="K433" s="39"/>
      <c r="L433" s="39"/>
      <c r="M433" s="39"/>
      <c r="N433" s="39"/>
      <c r="O433" s="39"/>
      <c r="R433" s="39"/>
      <c r="T433" s="41"/>
      <c r="AB433" s="39"/>
      <c r="AD433" s="39"/>
    </row>
    <row r="434" spans="3:30" s="21" customFormat="1">
      <c r="C434" s="39"/>
      <c r="D434" s="39"/>
      <c r="E434" s="40"/>
      <c r="F434" s="39"/>
      <c r="G434" s="39"/>
      <c r="H434" s="40"/>
      <c r="I434" s="39"/>
      <c r="J434" s="39"/>
      <c r="K434" s="39"/>
      <c r="L434" s="39"/>
      <c r="M434" s="39"/>
      <c r="N434" s="39"/>
      <c r="O434" s="39"/>
      <c r="R434" s="39"/>
      <c r="T434" s="41"/>
      <c r="AB434" s="39"/>
      <c r="AD434" s="39"/>
    </row>
    <row r="435" spans="3:30" s="21" customFormat="1">
      <c r="C435" s="39"/>
      <c r="D435" s="39"/>
      <c r="E435" s="40"/>
      <c r="F435" s="39"/>
      <c r="G435" s="39"/>
      <c r="H435" s="40"/>
      <c r="I435" s="39"/>
      <c r="J435" s="39"/>
      <c r="K435" s="39"/>
      <c r="L435" s="39"/>
      <c r="M435" s="39"/>
      <c r="N435" s="39"/>
      <c r="O435" s="39"/>
      <c r="R435" s="39"/>
      <c r="T435" s="41"/>
      <c r="AB435" s="39"/>
      <c r="AD435" s="39"/>
    </row>
    <row r="436" spans="3:30" s="21" customFormat="1">
      <c r="C436" s="39"/>
      <c r="D436" s="39"/>
      <c r="E436" s="40"/>
      <c r="F436" s="39"/>
      <c r="G436" s="39"/>
      <c r="H436" s="40"/>
      <c r="I436" s="39"/>
      <c r="J436" s="39"/>
      <c r="K436" s="39"/>
      <c r="L436" s="39"/>
      <c r="M436" s="39"/>
      <c r="N436" s="39"/>
      <c r="O436" s="39"/>
      <c r="R436" s="39"/>
      <c r="T436" s="41"/>
      <c r="AB436" s="39"/>
      <c r="AD436" s="39"/>
    </row>
    <row r="437" spans="3:30" s="21" customFormat="1">
      <c r="C437" s="39"/>
      <c r="D437" s="39"/>
      <c r="E437" s="40"/>
      <c r="F437" s="39"/>
      <c r="G437" s="39"/>
      <c r="H437" s="40"/>
      <c r="I437" s="39"/>
      <c r="J437" s="39"/>
      <c r="K437" s="39"/>
      <c r="L437" s="39"/>
      <c r="M437" s="39"/>
      <c r="N437" s="39"/>
      <c r="O437" s="39"/>
      <c r="R437" s="39"/>
      <c r="T437" s="41"/>
      <c r="AB437" s="39"/>
      <c r="AD437" s="39"/>
    </row>
    <row r="438" spans="3:30" s="21" customFormat="1">
      <c r="C438" s="39"/>
      <c r="D438" s="39"/>
      <c r="E438" s="40"/>
      <c r="F438" s="39"/>
      <c r="G438" s="39"/>
      <c r="H438" s="40"/>
      <c r="I438" s="39"/>
      <c r="J438" s="39"/>
      <c r="K438" s="39"/>
      <c r="L438" s="39"/>
      <c r="M438" s="39"/>
      <c r="N438" s="39"/>
      <c r="O438" s="39"/>
      <c r="R438" s="39"/>
      <c r="T438" s="41"/>
      <c r="AB438" s="39"/>
      <c r="AD438" s="39"/>
    </row>
    <row r="439" spans="3:30" s="21" customFormat="1">
      <c r="C439" s="39"/>
      <c r="D439" s="39"/>
      <c r="E439" s="40"/>
      <c r="F439" s="39"/>
      <c r="G439" s="39"/>
      <c r="H439" s="40"/>
      <c r="I439" s="39"/>
      <c r="J439" s="39"/>
      <c r="K439" s="39"/>
      <c r="L439" s="39"/>
      <c r="M439" s="39"/>
      <c r="N439" s="39"/>
      <c r="O439" s="39"/>
      <c r="R439" s="39"/>
      <c r="T439" s="41"/>
      <c r="AB439" s="39"/>
      <c r="AD439" s="39"/>
    </row>
    <row r="440" spans="3:30" s="21" customFormat="1">
      <c r="C440" s="39"/>
      <c r="D440" s="39"/>
      <c r="E440" s="40"/>
      <c r="F440" s="39"/>
      <c r="G440" s="39"/>
      <c r="H440" s="40"/>
      <c r="I440" s="39"/>
      <c r="J440" s="39"/>
      <c r="K440" s="39"/>
      <c r="L440" s="39"/>
      <c r="M440" s="39"/>
      <c r="N440" s="39"/>
      <c r="O440" s="39"/>
      <c r="R440" s="39"/>
      <c r="T440" s="41"/>
      <c r="AB440" s="39"/>
      <c r="AD440" s="39"/>
    </row>
    <row r="441" spans="3:30" s="21" customFormat="1">
      <c r="C441" s="39"/>
      <c r="D441" s="39"/>
      <c r="E441" s="40"/>
      <c r="F441" s="39"/>
      <c r="G441" s="39"/>
      <c r="H441" s="40"/>
      <c r="I441" s="39"/>
      <c r="J441" s="39"/>
      <c r="K441" s="39"/>
      <c r="L441" s="39"/>
      <c r="M441" s="39"/>
      <c r="N441" s="39"/>
      <c r="O441" s="39"/>
      <c r="R441" s="39"/>
      <c r="T441" s="41"/>
      <c r="AB441" s="39"/>
      <c r="AD441" s="39"/>
    </row>
    <row r="442" spans="3:30" s="21" customFormat="1">
      <c r="C442" s="39"/>
      <c r="D442" s="39"/>
      <c r="E442" s="40"/>
      <c r="F442" s="39"/>
      <c r="G442" s="39"/>
      <c r="H442" s="40"/>
      <c r="I442" s="39"/>
      <c r="J442" s="39"/>
      <c r="K442" s="39"/>
      <c r="L442" s="39"/>
      <c r="M442" s="39"/>
      <c r="N442" s="39"/>
      <c r="O442" s="39"/>
      <c r="R442" s="39"/>
      <c r="T442" s="41"/>
      <c r="AB442" s="39"/>
      <c r="AD442" s="39"/>
    </row>
    <row r="443" spans="3:30" s="21" customFormat="1">
      <c r="C443" s="39"/>
      <c r="D443" s="39"/>
      <c r="E443" s="40"/>
      <c r="F443" s="39"/>
      <c r="G443" s="39"/>
      <c r="H443" s="40"/>
      <c r="I443" s="39"/>
      <c r="J443" s="39"/>
      <c r="K443" s="39"/>
      <c r="L443" s="39"/>
      <c r="M443" s="39"/>
      <c r="N443" s="39"/>
      <c r="O443" s="39"/>
      <c r="R443" s="39"/>
      <c r="T443" s="41"/>
      <c r="AB443" s="39"/>
      <c r="AD443" s="39"/>
    </row>
    <row r="444" spans="3:30" s="21" customFormat="1">
      <c r="C444" s="39"/>
      <c r="D444" s="39"/>
      <c r="E444" s="40"/>
      <c r="F444" s="39"/>
      <c r="G444" s="39"/>
      <c r="H444" s="40"/>
      <c r="I444" s="39"/>
      <c r="J444" s="39"/>
      <c r="K444" s="39"/>
      <c r="L444" s="39"/>
      <c r="M444" s="39"/>
      <c r="N444" s="39"/>
      <c r="O444" s="39"/>
      <c r="R444" s="39"/>
      <c r="T444" s="41"/>
      <c r="AB444" s="39"/>
      <c r="AD444" s="39"/>
    </row>
    <row r="445" spans="3:30" s="21" customFormat="1">
      <c r="C445" s="39"/>
      <c r="D445" s="39"/>
      <c r="E445" s="40"/>
      <c r="F445" s="39"/>
      <c r="G445" s="39"/>
      <c r="H445" s="40"/>
      <c r="I445" s="39"/>
      <c r="J445" s="39"/>
      <c r="K445" s="39"/>
      <c r="L445" s="39"/>
      <c r="M445" s="39"/>
      <c r="N445" s="39"/>
      <c r="O445" s="39"/>
      <c r="R445" s="39"/>
      <c r="T445" s="41"/>
      <c r="AB445" s="39"/>
      <c r="AD445" s="39"/>
    </row>
    <row r="446" spans="3:30" s="21" customFormat="1">
      <c r="C446" s="39"/>
      <c r="D446" s="39"/>
      <c r="E446" s="40"/>
      <c r="F446" s="39"/>
      <c r="G446" s="39"/>
      <c r="H446" s="40"/>
      <c r="I446" s="39"/>
      <c r="J446" s="39"/>
      <c r="K446" s="39"/>
      <c r="L446" s="39"/>
      <c r="M446" s="39"/>
      <c r="N446" s="39"/>
      <c r="O446" s="39"/>
      <c r="R446" s="39"/>
      <c r="T446" s="41"/>
      <c r="AB446" s="39"/>
      <c r="AD446" s="39"/>
    </row>
    <row r="447" spans="3:30" s="21" customFormat="1">
      <c r="C447" s="39"/>
      <c r="D447" s="39"/>
      <c r="E447" s="40"/>
      <c r="F447" s="39"/>
      <c r="G447" s="39"/>
      <c r="H447" s="40"/>
      <c r="I447" s="39"/>
      <c r="J447" s="39"/>
      <c r="K447" s="39"/>
      <c r="L447" s="39"/>
      <c r="M447" s="39"/>
      <c r="N447" s="39"/>
      <c r="O447" s="39"/>
      <c r="R447" s="39"/>
      <c r="T447" s="41"/>
      <c r="AB447" s="39"/>
      <c r="AD447" s="39"/>
    </row>
    <row r="448" spans="3:30" s="21" customFormat="1">
      <c r="C448" s="39"/>
      <c r="D448" s="39"/>
      <c r="E448" s="40"/>
      <c r="F448" s="39"/>
      <c r="G448" s="39"/>
      <c r="H448" s="40"/>
      <c r="I448" s="39"/>
      <c r="J448" s="39"/>
      <c r="K448" s="39"/>
      <c r="L448" s="39"/>
      <c r="M448" s="39"/>
      <c r="N448" s="39"/>
      <c r="O448" s="39"/>
      <c r="R448" s="39"/>
      <c r="T448" s="41"/>
      <c r="AB448" s="39"/>
      <c r="AD448" s="39"/>
    </row>
    <row r="449" spans="3:30" s="21" customFormat="1">
      <c r="C449" s="39"/>
      <c r="D449" s="39"/>
      <c r="E449" s="40"/>
      <c r="F449" s="39"/>
      <c r="G449" s="39"/>
      <c r="H449" s="40"/>
      <c r="I449" s="39"/>
      <c r="J449" s="39"/>
      <c r="K449" s="39"/>
      <c r="L449" s="39"/>
      <c r="M449" s="39"/>
      <c r="N449" s="39"/>
      <c r="O449" s="39"/>
      <c r="R449" s="39"/>
      <c r="T449" s="41"/>
      <c r="AB449" s="39"/>
      <c r="AD449" s="39"/>
    </row>
    <row r="450" spans="3:30" s="21" customFormat="1">
      <c r="C450" s="39"/>
      <c r="D450" s="39"/>
      <c r="E450" s="40"/>
      <c r="F450" s="39"/>
      <c r="G450" s="39"/>
      <c r="H450" s="40"/>
      <c r="I450" s="39"/>
      <c r="J450" s="39"/>
      <c r="K450" s="39"/>
      <c r="L450" s="39"/>
      <c r="M450" s="39"/>
      <c r="N450" s="39"/>
      <c r="O450" s="39"/>
      <c r="R450" s="39"/>
      <c r="T450" s="41"/>
      <c r="AB450" s="39"/>
      <c r="AD450" s="39"/>
    </row>
    <row r="451" spans="3:30" s="21" customFormat="1">
      <c r="C451" s="39"/>
      <c r="D451" s="39"/>
      <c r="E451" s="40"/>
      <c r="F451" s="39"/>
      <c r="G451" s="39"/>
      <c r="H451" s="40"/>
      <c r="I451" s="39"/>
      <c r="J451" s="39"/>
      <c r="K451" s="39"/>
      <c r="L451" s="39"/>
      <c r="M451" s="39"/>
      <c r="N451" s="39"/>
      <c r="O451" s="39"/>
      <c r="R451" s="39"/>
      <c r="T451" s="41"/>
      <c r="AB451" s="39"/>
      <c r="AD451" s="39"/>
    </row>
    <row r="452" spans="3:30" s="21" customFormat="1">
      <c r="C452" s="39"/>
      <c r="D452" s="39"/>
      <c r="E452" s="40"/>
      <c r="F452" s="39"/>
      <c r="G452" s="39"/>
      <c r="H452" s="40"/>
      <c r="I452" s="39"/>
      <c r="J452" s="39"/>
      <c r="K452" s="39"/>
      <c r="L452" s="39"/>
      <c r="M452" s="39"/>
      <c r="N452" s="39"/>
      <c r="O452" s="39"/>
      <c r="R452" s="39"/>
      <c r="T452" s="41"/>
      <c r="AB452" s="39"/>
      <c r="AD452" s="39"/>
    </row>
    <row r="453" spans="3:30" s="21" customFormat="1">
      <c r="C453" s="39"/>
      <c r="D453" s="39"/>
      <c r="E453" s="40"/>
      <c r="F453" s="39"/>
      <c r="G453" s="39"/>
      <c r="H453" s="40"/>
      <c r="I453" s="39"/>
      <c r="J453" s="39"/>
      <c r="K453" s="39"/>
      <c r="L453" s="39"/>
      <c r="M453" s="39"/>
      <c r="N453" s="39"/>
      <c r="O453" s="39"/>
      <c r="R453" s="39"/>
      <c r="T453" s="41"/>
      <c r="AB453" s="39"/>
      <c r="AD453" s="39"/>
    </row>
    <row r="454" spans="3:30" s="21" customFormat="1">
      <c r="C454" s="39"/>
      <c r="D454" s="39"/>
      <c r="E454" s="40"/>
      <c r="F454" s="39"/>
      <c r="G454" s="39"/>
      <c r="H454" s="40"/>
      <c r="I454" s="39"/>
      <c r="J454" s="39"/>
      <c r="K454" s="39"/>
      <c r="L454" s="39"/>
      <c r="M454" s="39"/>
      <c r="N454" s="39"/>
      <c r="O454" s="39"/>
      <c r="R454" s="39"/>
      <c r="T454" s="41"/>
      <c r="AB454" s="39"/>
      <c r="AD454" s="39"/>
    </row>
    <row r="455" spans="3:30" s="21" customFormat="1">
      <c r="C455" s="39"/>
      <c r="D455" s="39"/>
      <c r="E455" s="40"/>
      <c r="F455" s="39"/>
      <c r="G455" s="39"/>
      <c r="H455" s="40"/>
      <c r="I455" s="39"/>
      <c r="J455" s="39"/>
      <c r="K455" s="39"/>
      <c r="L455" s="39"/>
      <c r="M455" s="39"/>
      <c r="N455" s="39"/>
      <c r="O455" s="39"/>
      <c r="R455" s="39"/>
      <c r="T455" s="41"/>
      <c r="AB455" s="39"/>
      <c r="AD455" s="39"/>
    </row>
    <row r="456" spans="3:30" s="21" customFormat="1">
      <c r="C456" s="39"/>
      <c r="D456" s="39"/>
      <c r="E456" s="40"/>
      <c r="F456" s="39"/>
      <c r="G456" s="39"/>
      <c r="H456" s="40"/>
      <c r="I456" s="39"/>
      <c r="J456" s="39"/>
      <c r="K456" s="39"/>
      <c r="L456" s="39"/>
      <c r="M456" s="39"/>
      <c r="N456" s="39"/>
      <c r="O456" s="39"/>
      <c r="R456" s="39"/>
      <c r="T456" s="41"/>
      <c r="AB456" s="39"/>
      <c r="AD456" s="39"/>
    </row>
    <row r="457" spans="3:30" s="21" customFormat="1">
      <c r="C457" s="39"/>
      <c r="D457" s="39"/>
      <c r="E457" s="40"/>
      <c r="F457" s="39"/>
      <c r="G457" s="39"/>
      <c r="H457" s="40"/>
      <c r="I457" s="39"/>
      <c r="J457" s="39"/>
      <c r="K457" s="39"/>
      <c r="L457" s="39"/>
      <c r="M457" s="39"/>
      <c r="N457" s="39"/>
      <c r="O457" s="39"/>
      <c r="R457" s="39"/>
      <c r="T457" s="41"/>
      <c r="AB457" s="39"/>
      <c r="AD457" s="39"/>
    </row>
    <row r="458" spans="3:30" s="21" customFormat="1">
      <c r="C458" s="39"/>
      <c r="D458" s="39"/>
      <c r="E458" s="40"/>
      <c r="F458" s="39"/>
      <c r="G458" s="39"/>
      <c r="H458" s="40"/>
      <c r="I458" s="39"/>
      <c r="J458" s="39"/>
      <c r="K458" s="39"/>
      <c r="L458" s="39"/>
      <c r="M458" s="39"/>
      <c r="N458" s="39"/>
      <c r="O458" s="39"/>
      <c r="R458" s="39"/>
      <c r="T458" s="41"/>
      <c r="AB458" s="39"/>
      <c r="AD458" s="39"/>
    </row>
    <row r="459" spans="3:30" s="21" customFormat="1">
      <c r="C459" s="39"/>
      <c r="D459" s="39"/>
      <c r="E459" s="40"/>
      <c r="F459" s="39"/>
      <c r="G459" s="39"/>
      <c r="H459" s="40"/>
      <c r="I459" s="39"/>
      <c r="J459" s="39"/>
      <c r="K459" s="39"/>
      <c r="L459" s="39"/>
      <c r="M459" s="39"/>
      <c r="N459" s="39"/>
      <c r="O459" s="39"/>
      <c r="R459" s="39"/>
      <c r="T459" s="41"/>
      <c r="AB459" s="39"/>
      <c r="AD459" s="39"/>
    </row>
    <row r="460" spans="3:30" s="21" customFormat="1">
      <c r="C460" s="39"/>
      <c r="D460" s="39"/>
      <c r="E460" s="40"/>
      <c r="F460" s="39"/>
      <c r="G460" s="39"/>
      <c r="H460" s="40"/>
      <c r="I460" s="39"/>
      <c r="J460" s="39"/>
      <c r="K460" s="39"/>
      <c r="L460" s="39"/>
      <c r="M460" s="39"/>
      <c r="N460" s="39"/>
      <c r="O460" s="39"/>
      <c r="R460" s="39"/>
      <c r="T460" s="41"/>
      <c r="AB460" s="39"/>
      <c r="AD460" s="39"/>
    </row>
    <row r="461" spans="3:30" s="21" customFormat="1">
      <c r="C461" s="39"/>
      <c r="D461" s="39"/>
      <c r="E461" s="40"/>
      <c r="F461" s="39"/>
      <c r="G461" s="39"/>
      <c r="H461" s="40"/>
      <c r="I461" s="39"/>
      <c r="J461" s="39"/>
      <c r="K461" s="39"/>
      <c r="L461" s="39"/>
      <c r="M461" s="39"/>
      <c r="N461" s="39"/>
      <c r="O461" s="39"/>
      <c r="R461" s="39"/>
      <c r="T461" s="41"/>
      <c r="AB461" s="39"/>
      <c r="AD461" s="39"/>
    </row>
    <row r="462" spans="3:30" s="21" customFormat="1">
      <c r="C462" s="39"/>
      <c r="D462" s="39"/>
      <c r="E462" s="40"/>
      <c r="F462" s="39"/>
      <c r="G462" s="39"/>
      <c r="H462" s="40"/>
      <c r="I462" s="39"/>
      <c r="J462" s="39"/>
      <c r="K462" s="39"/>
      <c r="L462" s="39"/>
      <c r="M462" s="39"/>
      <c r="N462" s="39"/>
      <c r="O462" s="39"/>
      <c r="R462" s="39"/>
      <c r="T462" s="41"/>
      <c r="AB462" s="39"/>
      <c r="AD462" s="39"/>
    </row>
    <row r="463" spans="3:30" s="21" customFormat="1">
      <c r="C463" s="39"/>
      <c r="D463" s="39"/>
      <c r="E463" s="40"/>
      <c r="F463" s="39"/>
      <c r="G463" s="39"/>
      <c r="H463" s="40"/>
      <c r="I463" s="39"/>
      <c r="J463" s="39"/>
      <c r="K463" s="39"/>
      <c r="L463" s="39"/>
      <c r="M463" s="39"/>
      <c r="N463" s="39"/>
      <c r="O463" s="39"/>
      <c r="R463" s="39"/>
      <c r="T463" s="41"/>
      <c r="AB463" s="39"/>
      <c r="AD463" s="39"/>
    </row>
    <row r="464" spans="3:30" s="21" customFormat="1">
      <c r="C464" s="39"/>
      <c r="D464" s="39"/>
      <c r="E464" s="40"/>
      <c r="F464" s="39"/>
      <c r="G464" s="39"/>
      <c r="H464" s="40"/>
      <c r="I464" s="39"/>
      <c r="J464" s="39"/>
      <c r="K464" s="39"/>
      <c r="L464" s="39"/>
      <c r="M464" s="39"/>
      <c r="N464" s="39"/>
      <c r="O464" s="39"/>
      <c r="R464" s="39"/>
      <c r="T464" s="41"/>
      <c r="AB464" s="39"/>
      <c r="AD464" s="39"/>
    </row>
    <row r="465" spans="3:30" s="21" customFormat="1">
      <c r="C465" s="39"/>
      <c r="D465" s="39"/>
      <c r="E465" s="40"/>
      <c r="F465" s="39"/>
      <c r="G465" s="39"/>
      <c r="H465" s="40"/>
      <c r="I465" s="39"/>
      <c r="J465" s="39"/>
      <c r="K465" s="39"/>
      <c r="L465" s="39"/>
      <c r="M465" s="39"/>
      <c r="N465" s="39"/>
      <c r="O465" s="39"/>
      <c r="R465" s="39"/>
      <c r="T465" s="41"/>
      <c r="AB465" s="39"/>
      <c r="AD465" s="39"/>
    </row>
    <row r="466" spans="3:30" s="21" customFormat="1">
      <c r="C466" s="39"/>
      <c r="D466" s="39"/>
      <c r="E466" s="40"/>
      <c r="F466" s="39"/>
      <c r="G466" s="39"/>
      <c r="H466" s="40"/>
      <c r="I466" s="39"/>
      <c r="J466" s="39"/>
      <c r="K466" s="39"/>
      <c r="L466" s="39"/>
      <c r="M466" s="39"/>
      <c r="N466" s="39"/>
      <c r="O466" s="39"/>
      <c r="R466" s="39"/>
      <c r="T466" s="41"/>
      <c r="AB466" s="39"/>
      <c r="AD466" s="39"/>
    </row>
    <row r="467" spans="3:30" s="21" customFormat="1">
      <c r="C467" s="39"/>
      <c r="D467" s="39"/>
      <c r="E467" s="40"/>
      <c r="F467" s="39"/>
      <c r="G467" s="39"/>
      <c r="H467" s="40"/>
      <c r="I467" s="39"/>
      <c r="J467" s="39"/>
      <c r="K467" s="39"/>
      <c r="L467" s="39"/>
      <c r="M467" s="39"/>
      <c r="N467" s="39"/>
      <c r="O467" s="39"/>
      <c r="R467" s="39"/>
      <c r="T467" s="41"/>
      <c r="AB467" s="39"/>
      <c r="AD467" s="39"/>
    </row>
    <row r="468" spans="3:30" s="21" customFormat="1">
      <c r="C468" s="39"/>
      <c r="D468" s="39"/>
      <c r="E468" s="40"/>
      <c r="F468" s="39"/>
      <c r="G468" s="39"/>
      <c r="H468" s="40"/>
      <c r="I468" s="39"/>
      <c r="J468" s="39"/>
      <c r="K468" s="39"/>
      <c r="L468" s="39"/>
      <c r="M468" s="39"/>
      <c r="N468" s="39"/>
      <c r="O468" s="39"/>
      <c r="R468" s="39"/>
      <c r="T468" s="41"/>
      <c r="AB468" s="39"/>
      <c r="AD468" s="39"/>
    </row>
    <row r="469" spans="3:30" s="21" customFormat="1">
      <c r="C469" s="39"/>
      <c r="D469" s="39"/>
      <c r="E469" s="40"/>
      <c r="F469" s="39"/>
      <c r="G469" s="39"/>
      <c r="H469" s="40"/>
      <c r="I469" s="39"/>
      <c r="J469" s="39"/>
      <c r="K469" s="39"/>
      <c r="L469" s="39"/>
      <c r="M469" s="39"/>
      <c r="N469" s="39"/>
      <c r="O469" s="39"/>
      <c r="R469" s="39"/>
      <c r="T469" s="41"/>
      <c r="AB469" s="39"/>
      <c r="AD469" s="39"/>
    </row>
    <row r="470" spans="3:30" s="21" customFormat="1">
      <c r="C470" s="39"/>
      <c r="D470" s="39"/>
      <c r="E470" s="40"/>
      <c r="F470" s="39"/>
      <c r="G470" s="39"/>
      <c r="H470" s="40"/>
      <c r="I470" s="39"/>
      <c r="J470" s="39"/>
      <c r="K470" s="39"/>
      <c r="L470" s="39"/>
      <c r="M470" s="39"/>
      <c r="N470" s="39"/>
      <c r="O470" s="39"/>
      <c r="R470" s="39"/>
      <c r="T470" s="41"/>
      <c r="AB470" s="39"/>
      <c r="AD470" s="39"/>
    </row>
    <row r="471" spans="3:30" s="21" customFormat="1">
      <c r="C471" s="39"/>
      <c r="D471" s="39"/>
      <c r="E471" s="40"/>
      <c r="F471" s="39"/>
      <c r="G471" s="39"/>
      <c r="H471" s="40"/>
      <c r="I471" s="39"/>
      <c r="J471" s="39"/>
      <c r="K471" s="39"/>
      <c r="L471" s="39"/>
      <c r="M471" s="39"/>
      <c r="N471" s="39"/>
      <c r="O471" s="39"/>
      <c r="R471" s="39"/>
      <c r="T471" s="41"/>
      <c r="AB471" s="39"/>
      <c r="AD471" s="39"/>
    </row>
    <row r="472" spans="3:30" s="21" customFormat="1">
      <c r="C472" s="39"/>
      <c r="D472" s="39"/>
      <c r="E472" s="40"/>
      <c r="F472" s="39"/>
      <c r="G472" s="39"/>
      <c r="H472" s="40"/>
      <c r="I472" s="39"/>
      <c r="J472" s="39"/>
      <c r="K472" s="39"/>
      <c r="L472" s="39"/>
      <c r="M472" s="39"/>
      <c r="N472" s="39"/>
      <c r="O472" s="39"/>
      <c r="R472" s="39"/>
      <c r="T472" s="41"/>
      <c r="AB472" s="39"/>
      <c r="AD472" s="39"/>
    </row>
    <row r="473" spans="3:30" s="21" customFormat="1">
      <c r="C473" s="39"/>
      <c r="D473" s="39"/>
      <c r="E473" s="40"/>
      <c r="F473" s="39"/>
      <c r="G473" s="39"/>
      <c r="H473" s="40"/>
      <c r="I473" s="39"/>
      <c r="J473" s="39"/>
      <c r="K473" s="39"/>
      <c r="L473" s="39"/>
      <c r="M473" s="39"/>
      <c r="N473" s="39"/>
      <c r="O473" s="39"/>
      <c r="R473" s="39"/>
      <c r="T473" s="41"/>
      <c r="AB473" s="39"/>
      <c r="AD473" s="39"/>
    </row>
    <row r="474" spans="3:30" s="21" customFormat="1">
      <c r="C474" s="39"/>
      <c r="D474" s="39"/>
      <c r="E474" s="40"/>
      <c r="F474" s="39"/>
      <c r="G474" s="39"/>
      <c r="H474" s="40"/>
      <c r="I474" s="39"/>
      <c r="J474" s="39"/>
      <c r="K474" s="39"/>
      <c r="L474" s="39"/>
      <c r="M474" s="39"/>
      <c r="N474" s="39"/>
      <c r="O474" s="39"/>
      <c r="R474" s="39"/>
      <c r="T474" s="41"/>
      <c r="AB474" s="39"/>
      <c r="AD474" s="39"/>
    </row>
    <row r="475" spans="3:30" s="21" customFormat="1">
      <c r="C475" s="39"/>
      <c r="D475" s="39"/>
      <c r="E475" s="40"/>
      <c r="F475" s="39"/>
      <c r="G475" s="39"/>
      <c r="H475" s="40"/>
      <c r="I475" s="39"/>
      <c r="J475" s="39"/>
      <c r="K475" s="39"/>
      <c r="L475" s="39"/>
      <c r="M475" s="39"/>
      <c r="N475" s="39"/>
      <c r="O475" s="39"/>
      <c r="R475" s="39"/>
      <c r="T475" s="41"/>
      <c r="AB475" s="39"/>
      <c r="AD475" s="39"/>
    </row>
    <row r="476" spans="3:30" s="21" customFormat="1">
      <c r="C476" s="39"/>
      <c r="D476" s="39"/>
      <c r="E476" s="40"/>
      <c r="F476" s="39"/>
      <c r="G476" s="39"/>
      <c r="H476" s="40"/>
      <c r="I476" s="39"/>
      <c r="J476" s="39"/>
      <c r="K476" s="39"/>
      <c r="L476" s="39"/>
      <c r="M476" s="39"/>
      <c r="N476" s="39"/>
      <c r="O476" s="39"/>
      <c r="R476" s="39"/>
      <c r="T476" s="41"/>
      <c r="AB476" s="39"/>
      <c r="AD476" s="39"/>
    </row>
    <row r="477" spans="3:30" s="21" customFormat="1">
      <c r="C477" s="39"/>
      <c r="D477" s="39"/>
      <c r="E477" s="40"/>
      <c r="F477" s="39"/>
      <c r="G477" s="39"/>
      <c r="H477" s="40"/>
      <c r="I477" s="39"/>
      <c r="J477" s="39"/>
      <c r="K477" s="39"/>
      <c r="L477" s="39"/>
      <c r="M477" s="39"/>
      <c r="N477" s="39"/>
      <c r="O477" s="39"/>
      <c r="R477" s="39"/>
      <c r="T477" s="41"/>
      <c r="AB477" s="39"/>
      <c r="AD477" s="39"/>
    </row>
    <row r="478" spans="3:30" s="21" customFormat="1">
      <c r="C478" s="39"/>
      <c r="D478" s="39"/>
      <c r="E478" s="40"/>
      <c r="F478" s="39"/>
      <c r="G478" s="39"/>
      <c r="H478" s="40"/>
      <c r="I478" s="39"/>
      <c r="J478" s="39"/>
      <c r="K478" s="39"/>
      <c r="L478" s="39"/>
      <c r="M478" s="39"/>
      <c r="N478" s="39"/>
      <c r="O478" s="39"/>
      <c r="R478" s="39"/>
      <c r="T478" s="41"/>
      <c r="AB478" s="39"/>
      <c r="AD478" s="39"/>
    </row>
    <row r="479" spans="3:30" s="21" customFormat="1">
      <c r="C479" s="39"/>
      <c r="D479" s="39"/>
      <c r="E479" s="40"/>
      <c r="F479" s="39"/>
      <c r="G479" s="39"/>
      <c r="H479" s="40"/>
      <c r="I479" s="39"/>
      <c r="J479" s="39"/>
      <c r="K479" s="39"/>
      <c r="L479" s="39"/>
      <c r="M479" s="39"/>
      <c r="N479" s="39"/>
      <c r="O479" s="39"/>
      <c r="R479" s="39"/>
      <c r="T479" s="41"/>
      <c r="AB479" s="39"/>
      <c r="AD479" s="39"/>
    </row>
    <row r="480" spans="3:30" s="21" customFormat="1">
      <c r="C480" s="39"/>
      <c r="D480" s="39"/>
      <c r="E480" s="40"/>
      <c r="F480" s="39"/>
      <c r="G480" s="39"/>
      <c r="H480" s="40"/>
      <c r="I480" s="39"/>
      <c r="J480" s="39"/>
      <c r="K480" s="39"/>
      <c r="L480" s="39"/>
      <c r="M480" s="39"/>
      <c r="N480" s="39"/>
      <c r="O480" s="39"/>
      <c r="R480" s="39"/>
      <c r="T480" s="41"/>
      <c r="AB480" s="39"/>
      <c r="AD480" s="39"/>
    </row>
    <row r="481" spans="3:30" s="21" customFormat="1">
      <c r="C481" s="39"/>
      <c r="D481" s="39"/>
      <c r="E481" s="40"/>
      <c r="F481" s="39"/>
      <c r="G481" s="39"/>
      <c r="H481" s="40"/>
      <c r="I481" s="39"/>
      <c r="J481" s="39"/>
      <c r="K481" s="39"/>
      <c r="L481" s="39"/>
      <c r="M481" s="39"/>
      <c r="N481" s="39"/>
      <c r="O481" s="39"/>
      <c r="R481" s="39"/>
      <c r="T481" s="41"/>
      <c r="AB481" s="39"/>
      <c r="AD481" s="39"/>
    </row>
    <row r="482" spans="3:30" s="21" customFormat="1">
      <c r="C482" s="39"/>
      <c r="D482" s="39"/>
      <c r="E482" s="40"/>
      <c r="F482" s="39"/>
      <c r="G482" s="39"/>
      <c r="H482" s="40"/>
      <c r="I482" s="39"/>
      <c r="J482" s="39"/>
      <c r="K482" s="39"/>
      <c r="L482" s="39"/>
      <c r="M482" s="39"/>
      <c r="N482" s="39"/>
      <c r="O482" s="39"/>
      <c r="R482" s="39"/>
      <c r="T482" s="41"/>
      <c r="AB482" s="39"/>
      <c r="AD482" s="39"/>
    </row>
    <row r="483" spans="3:30" s="21" customFormat="1">
      <c r="C483" s="39"/>
      <c r="D483" s="39"/>
      <c r="E483" s="40"/>
      <c r="F483" s="39"/>
      <c r="G483" s="39"/>
      <c r="H483" s="40"/>
      <c r="I483" s="39"/>
      <c r="J483" s="39"/>
      <c r="K483" s="39"/>
      <c r="L483" s="39"/>
      <c r="M483" s="39"/>
      <c r="N483" s="39"/>
      <c r="O483" s="39"/>
      <c r="R483" s="39"/>
      <c r="T483" s="41"/>
      <c r="AB483" s="39"/>
      <c r="AD483" s="39"/>
    </row>
    <row r="484" spans="3:30" s="21" customFormat="1">
      <c r="C484" s="39"/>
      <c r="D484" s="39"/>
      <c r="E484" s="40"/>
      <c r="F484" s="39"/>
      <c r="G484" s="39"/>
      <c r="H484" s="40"/>
      <c r="I484" s="39"/>
      <c r="J484" s="39"/>
      <c r="K484" s="39"/>
      <c r="L484" s="39"/>
      <c r="M484" s="39"/>
      <c r="N484" s="39"/>
      <c r="O484" s="39"/>
      <c r="R484" s="39"/>
      <c r="T484" s="41"/>
      <c r="AB484" s="39"/>
      <c r="AD484" s="39"/>
    </row>
    <row r="485" spans="3:30" s="21" customFormat="1">
      <c r="C485" s="39"/>
      <c r="D485" s="39"/>
      <c r="E485" s="40"/>
      <c r="F485" s="39"/>
      <c r="G485" s="39"/>
      <c r="H485" s="40"/>
      <c r="I485" s="39"/>
      <c r="J485" s="39"/>
      <c r="K485" s="39"/>
      <c r="L485" s="39"/>
      <c r="M485" s="39"/>
      <c r="N485" s="39"/>
      <c r="O485" s="39"/>
      <c r="R485" s="39"/>
      <c r="T485" s="41"/>
      <c r="AB485" s="39"/>
      <c r="AD485" s="39"/>
    </row>
    <row r="486" spans="3:30" s="21" customFormat="1">
      <c r="C486" s="39"/>
      <c r="D486" s="39"/>
      <c r="E486" s="40"/>
      <c r="F486" s="39"/>
      <c r="G486" s="39"/>
      <c r="H486" s="40"/>
      <c r="I486" s="39"/>
      <c r="J486" s="39"/>
      <c r="K486" s="39"/>
      <c r="L486" s="39"/>
      <c r="M486" s="39"/>
      <c r="N486" s="39"/>
      <c r="O486" s="39"/>
      <c r="R486" s="39"/>
      <c r="T486" s="41"/>
      <c r="AB486" s="39"/>
      <c r="AD486" s="39"/>
    </row>
    <row r="487" spans="3:30" s="21" customFormat="1">
      <c r="C487" s="39"/>
      <c r="D487" s="39"/>
      <c r="E487" s="40"/>
      <c r="F487" s="39"/>
      <c r="G487" s="39"/>
      <c r="H487" s="40"/>
      <c r="I487" s="39"/>
      <c r="J487" s="39"/>
      <c r="K487" s="39"/>
      <c r="L487" s="39"/>
      <c r="M487" s="39"/>
      <c r="N487" s="39"/>
      <c r="O487" s="39"/>
      <c r="R487" s="39"/>
      <c r="T487" s="41"/>
      <c r="AB487" s="39"/>
      <c r="AD487" s="39"/>
    </row>
    <row r="488" spans="3:30" s="21" customFormat="1">
      <c r="C488" s="39"/>
      <c r="D488" s="39"/>
      <c r="E488" s="40"/>
      <c r="F488" s="39"/>
      <c r="G488" s="39"/>
      <c r="H488" s="40"/>
      <c r="I488" s="39"/>
      <c r="J488" s="39"/>
      <c r="K488" s="39"/>
      <c r="L488" s="39"/>
      <c r="M488" s="39"/>
      <c r="N488" s="39"/>
      <c r="O488" s="39"/>
      <c r="R488" s="39"/>
      <c r="T488" s="41"/>
      <c r="AB488" s="39"/>
      <c r="AD488" s="39"/>
    </row>
    <row r="489" spans="3:30" s="21" customFormat="1">
      <c r="C489" s="39"/>
      <c r="D489" s="39"/>
      <c r="E489" s="40"/>
      <c r="F489" s="39"/>
      <c r="G489" s="39"/>
      <c r="H489" s="40"/>
      <c r="I489" s="39"/>
      <c r="J489" s="39"/>
      <c r="K489" s="39"/>
      <c r="L489" s="39"/>
      <c r="M489" s="39"/>
      <c r="N489" s="39"/>
      <c r="O489" s="39"/>
      <c r="R489" s="39"/>
      <c r="T489" s="41"/>
      <c r="AB489" s="39"/>
      <c r="AD489" s="39"/>
    </row>
    <row r="490" spans="3:30" s="21" customFormat="1">
      <c r="C490" s="39"/>
      <c r="D490" s="39"/>
      <c r="E490" s="40"/>
      <c r="F490" s="39"/>
      <c r="G490" s="39"/>
      <c r="H490" s="40"/>
      <c r="I490" s="39"/>
      <c r="J490" s="39"/>
      <c r="K490" s="39"/>
      <c r="L490" s="39"/>
      <c r="M490" s="39"/>
      <c r="N490" s="39"/>
      <c r="O490" s="39"/>
      <c r="R490" s="39"/>
      <c r="T490" s="41"/>
      <c r="AB490" s="39"/>
      <c r="AD490" s="39"/>
    </row>
    <row r="491" spans="3:30" s="21" customFormat="1">
      <c r="C491" s="39"/>
      <c r="D491" s="39"/>
      <c r="E491" s="40"/>
      <c r="F491" s="39"/>
      <c r="G491" s="39"/>
      <c r="H491" s="40"/>
      <c r="I491" s="39"/>
      <c r="J491" s="39"/>
      <c r="K491" s="39"/>
      <c r="L491" s="39"/>
      <c r="M491" s="39"/>
      <c r="N491" s="39"/>
      <c r="O491" s="39"/>
      <c r="R491" s="39"/>
      <c r="T491" s="41"/>
      <c r="AB491" s="39"/>
      <c r="AD491" s="39"/>
    </row>
    <row r="492" spans="3:30" s="21" customFormat="1">
      <c r="C492" s="39"/>
      <c r="D492" s="39"/>
      <c r="E492" s="40"/>
      <c r="F492" s="39"/>
      <c r="G492" s="39"/>
      <c r="H492" s="40"/>
      <c r="I492" s="39"/>
      <c r="J492" s="39"/>
      <c r="K492" s="39"/>
      <c r="L492" s="39"/>
      <c r="M492" s="39"/>
      <c r="N492" s="39"/>
      <c r="O492" s="39"/>
      <c r="R492" s="39"/>
      <c r="T492" s="41"/>
      <c r="AB492" s="39"/>
      <c r="AD492" s="39"/>
    </row>
    <row r="493" spans="3:30" s="21" customFormat="1">
      <c r="C493" s="39"/>
      <c r="D493" s="39"/>
      <c r="E493" s="40"/>
      <c r="F493" s="39"/>
      <c r="G493" s="39"/>
      <c r="H493" s="40"/>
      <c r="I493" s="39"/>
      <c r="J493" s="39"/>
      <c r="K493" s="39"/>
      <c r="L493" s="39"/>
      <c r="M493" s="39"/>
      <c r="N493" s="39"/>
      <c r="O493" s="39"/>
      <c r="R493" s="39"/>
      <c r="T493" s="41"/>
      <c r="AB493" s="39"/>
      <c r="AD493" s="39"/>
    </row>
    <row r="494" spans="3:30" s="21" customFormat="1">
      <c r="C494" s="39"/>
      <c r="D494" s="39"/>
      <c r="E494" s="40"/>
      <c r="F494" s="39"/>
      <c r="G494" s="39"/>
      <c r="H494" s="40"/>
      <c r="I494" s="39"/>
      <c r="J494" s="39"/>
      <c r="K494" s="39"/>
      <c r="L494" s="39"/>
      <c r="M494" s="39"/>
      <c r="N494" s="39"/>
      <c r="O494" s="39"/>
      <c r="R494" s="39"/>
      <c r="T494" s="41"/>
      <c r="AB494" s="39"/>
      <c r="AD494" s="39"/>
    </row>
    <row r="495" spans="3:30" s="21" customFormat="1">
      <c r="C495" s="39"/>
      <c r="D495" s="39"/>
      <c r="E495" s="40"/>
      <c r="F495" s="39"/>
      <c r="G495" s="39"/>
      <c r="H495" s="40"/>
      <c r="I495" s="39"/>
      <c r="J495" s="39"/>
      <c r="K495" s="39"/>
      <c r="L495" s="39"/>
      <c r="M495" s="39"/>
      <c r="N495" s="39"/>
      <c r="O495" s="39"/>
      <c r="R495" s="39"/>
      <c r="T495" s="41"/>
      <c r="AB495" s="39"/>
      <c r="AD495" s="39"/>
    </row>
    <row r="496" spans="3:30" s="21" customFormat="1">
      <c r="C496" s="39"/>
      <c r="D496" s="39"/>
      <c r="E496" s="40"/>
      <c r="F496" s="39"/>
      <c r="G496" s="39"/>
      <c r="H496" s="40"/>
      <c r="I496" s="39"/>
      <c r="J496" s="39"/>
      <c r="K496" s="39"/>
      <c r="L496" s="39"/>
      <c r="M496" s="39"/>
      <c r="N496" s="39"/>
      <c r="O496" s="39"/>
      <c r="R496" s="39"/>
      <c r="T496" s="41"/>
      <c r="AB496" s="39"/>
      <c r="AD496" s="39"/>
    </row>
    <row r="497" spans="3:30" s="21" customFormat="1">
      <c r="C497" s="39"/>
      <c r="D497" s="39"/>
      <c r="E497" s="40"/>
      <c r="F497" s="39"/>
      <c r="G497" s="39"/>
      <c r="H497" s="40"/>
      <c r="I497" s="39"/>
      <c r="J497" s="39"/>
      <c r="K497" s="39"/>
      <c r="L497" s="39"/>
      <c r="M497" s="39"/>
      <c r="N497" s="39"/>
      <c r="O497" s="39"/>
      <c r="R497" s="39"/>
      <c r="T497" s="41"/>
      <c r="AB497" s="39"/>
      <c r="AD497" s="39"/>
    </row>
    <row r="498" spans="3:30" s="21" customFormat="1">
      <c r="C498" s="39"/>
      <c r="D498" s="39"/>
      <c r="E498" s="40"/>
      <c r="F498" s="39"/>
      <c r="G498" s="39"/>
      <c r="H498" s="40"/>
      <c r="I498" s="39"/>
      <c r="J498" s="39"/>
      <c r="K498" s="39"/>
      <c r="L498" s="39"/>
      <c r="M498" s="39"/>
      <c r="N498" s="39"/>
      <c r="O498" s="39"/>
      <c r="R498" s="39"/>
      <c r="T498" s="41"/>
      <c r="AB498" s="39"/>
      <c r="AD498" s="39"/>
    </row>
    <row r="499" spans="3:30" s="21" customFormat="1">
      <c r="C499" s="39"/>
      <c r="D499" s="39"/>
      <c r="E499" s="40"/>
      <c r="F499" s="39"/>
      <c r="G499" s="39"/>
      <c r="H499" s="40"/>
      <c r="I499" s="39"/>
      <c r="J499" s="39"/>
      <c r="K499" s="39"/>
      <c r="L499" s="39"/>
      <c r="M499" s="39"/>
      <c r="N499" s="39"/>
      <c r="O499" s="39"/>
      <c r="R499" s="39"/>
      <c r="T499" s="41"/>
      <c r="AB499" s="39"/>
      <c r="AD499" s="39"/>
    </row>
    <row r="500" spans="3:30" s="21" customFormat="1">
      <c r="C500" s="39"/>
      <c r="D500" s="39"/>
      <c r="E500" s="40"/>
      <c r="F500" s="39"/>
      <c r="G500" s="39"/>
      <c r="H500" s="40"/>
      <c r="I500" s="39"/>
      <c r="J500" s="39"/>
      <c r="K500" s="39"/>
      <c r="L500" s="39"/>
      <c r="M500" s="39"/>
      <c r="N500" s="39"/>
      <c r="O500" s="39"/>
      <c r="R500" s="39"/>
      <c r="T500" s="41"/>
      <c r="AB500" s="39"/>
      <c r="AD500" s="39"/>
    </row>
    <row r="501" spans="3:30" s="21" customFormat="1">
      <c r="C501" s="39"/>
      <c r="D501" s="39"/>
      <c r="E501" s="40"/>
      <c r="F501" s="39"/>
      <c r="G501" s="39"/>
      <c r="H501" s="40"/>
      <c r="I501" s="39"/>
      <c r="J501" s="39"/>
      <c r="K501" s="39"/>
      <c r="L501" s="39"/>
      <c r="M501" s="39"/>
      <c r="N501" s="39"/>
      <c r="O501" s="39"/>
      <c r="R501" s="39"/>
      <c r="T501" s="41"/>
      <c r="AB501" s="39"/>
      <c r="AD501" s="39"/>
    </row>
    <row r="502" spans="3:30" s="21" customFormat="1">
      <c r="C502" s="39"/>
      <c r="D502" s="39"/>
      <c r="E502" s="40"/>
      <c r="F502" s="39"/>
      <c r="G502" s="39"/>
      <c r="H502" s="40"/>
      <c r="I502" s="39"/>
      <c r="J502" s="39"/>
      <c r="K502" s="39"/>
      <c r="L502" s="39"/>
      <c r="M502" s="39"/>
      <c r="N502" s="39"/>
      <c r="O502" s="39"/>
      <c r="R502" s="39"/>
      <c r="T502" s="41"/>
      <c r="AB502" s="39"/>
      <c r="AD502" s="39"/>
    </row>
    <row r="503" spans="3:30" s="21" customFormat="1">
      <c r="C503" s="39"/>
      <c r="D503" s="39"/>
      <c r="E503" s="40"/>
      <c r="F503" s="39"/>
      <c r="G503" s="39"/>
      <c r="H503" s="40"/>
      <c r="I503" s="39"/>
      <c r="J503" s="39"/>
      <c r="K503" s="39"/>
      <c r="L503" s="39"/>
      <c r="M503" s="39"/>
      <c r="N503" s="39"/>
      <c r="O503" s="39"/>
      <c r="R503" s="39"/>
      <c r="T503" s="41"/>
      <c r="AB503" s="39"/>
      <c r="AD503" s="39"/>
    </row>
    <row r="504" spans="3:30" s="21" customFormat="1">
      <c r="C504" s="39"/>
      <c r="D504" s="39"/>
      <c r="E504" s="40"/>
      <c r="F504" s="39"/>
      <c r="G504" s="39"/>
      <c r="H504" s="40"/>
      <c r="I504" s="39"/>
      <c r="J504" s="39"/>
      <c r="K504" s="39"/>
      <c r="L504" s="39"/>
      <c r="M504" s="39"/>
      <c r="N504" s="39"/>
      <c r="O504" s="39"/>
      <c r="R504" s="39"/>
      <c r="T504" s="41"/>
      <c r="AB504" s="39"/>
      <c r="AD504" s="39"/>
    </row>
    <row r="505" spans="3:30" s="21" customFormat="1">
      <c r="C505" s="39"/>
      <c r="D505" s="39"/>
      <c r="E505" s="40"/>
      <c r="F505" s="39"/>
      <c r="G505" s="39"/>
      <c r="H505" s="40"/>
      <c r="I505" s="39"/>
      <c r="J505" s="39"/>
      <c r="K505" s="39"/>
      <c r="L505" s="39"/>
      <c r="M505" s="39"/>
      <c r="N505" s="39"/>
      <c r="O505" s="39"/>
      <c r="R505" s="39"/>
      <c r="T505" s="41"/>
      <c r="AB505" s="39"/>
      <c r="AD505" s="39"/>
    </row>
    <row r="506" spans="3:30" s="21" customFormat="1">
      <c r="C506" s="39"/>
      <c r="D506" s="39"/>
      <c r="E506" s="40"/>
      <c r="F506" s="39"/>
      <c r="G506" s="39"/>
      <c r="H506" s="40"/>
      <c r="I506" s="39"/>
      <c r="J506" s="39"/>
      <c r="K506" s="39"/>
      <c r="L506" s="39"/>
      <c r="M506" s="39"/>
      <c r="N506" s="39"/>
      <c r="O506" s="39"/>
      <c r="R506" s="39"/>
      <c r="T506" s="41"/>
      <c r="AB506" s="39"/>
      <c r="AD506" s="39"/>
    </row>
    <row r="507" spans="3:30" s="21" customFormat="1">
      <c r="C507" s="39"/>
      <c r="D507" s="39"/>
      <c r="E507" s="40"/>
      <c r="F507" s="39"/>
      <c r="G507" s="39"/>
      <c r="H507" s="40"/>
      <c r="I507" s="39"/>
      <c r="J507" s="39"/>
      <c r="K507" s="39"/>
      <c r="L507" s="39"/>
      <c r="M507" s="39"/>
      <c r="N507" s="39"/>
      <c r="O507" s="39"/>
      <c r="R507" s="39"/>
      <c r="T507" s="41"/>
      <c r="AB507" s="39"/>
      <c r="AD507" s="39"/>
    </row>
    <row r="508" spans="3:30" s="21" customFormat="1">
      <c r="C508" s="39"/>
      <c r="D508" s="39"/>
      <c r="E508" s="40"/>
      <c r="F508" s="39"/>
      <c r="G508" s="39"/>
      <c r="H508" s="40"/>
      <c r="I508" s="39"/>
      <c r="J508" s="39"/>
      <c r="K508" s="39"/>
      <c r="L508" s="39"/>
      <c r="M508" s="39"/>
      <c r="N508" s="39"/>
      <c r="O508" s="39"/>
      <c r="R508" s="39"/>
      <c r="T508" s="41"/>
      <c r="AB508" s="39"/>
      <c r="AD508" s="39"/>
    </row>
    <row r="509" spans="3:30" s="21" customFormat="1">
      <c r="C509" s="39"/>
      <c r="D509" s="39"/>
      <c r="E509" s="40"/>
      <c r="F509" s="39"/>
      <c r="G509" s="39"/>
      <c r="H509" s="40"/>
      <c r="I509" s="39"/>
      <c r="J509" s="39"/>
      <c r="K509" s="39"/>
      <c r="L509" s="39"/>
      <c r="M509" s="39"/>
      <c r="N509" s="39"/>
      <c r="O509" s="39"/>
      <c r="R509" s="39"/>
      <c r="T509" s="41"/>
      <c r="AB509" s="39"/>
      <c r="AD509" s="39"/>
    </row>
    <row r="510" spans="3:30" s="21" customFormat="1">
      <c r="C510" s="39"/>
      <c r="D510" s="39"/>
      <c r="E510" s="40"/>
      <c r="F510" s="39"/>
      <c r="G510" s="39"/>
      <c r="H510" s="40"/>
      <c r="I510" s="39"/>
      <c r="J510" s="39"/>
      <c r="K510" s="39"/>
      <c r="L510" s="39"/>
      <c r="M510" s="39"/>
      <c r="N510" s="39"/>
      <c r="O510" s="39"/>
      <c r="R510" s="39"/>
      <c r="T510" s="41"/>
      <c r="AB510" s="39"/>
      <c r="AD510" s="39"/>
    </row>
    <row r="511" spans="3:30" s="21" customFormat="1">
      <c r="C511" s="39"/>
      <c r="D511" s="39"/>
      <c r="E511" s="40"/>
      <c r="F511" s="39"/>
      <c r="G511" s="39"/>
      <c r="H511" s="40"/>
      <c r="I511" s="39"/>
      <c r="J511" s="39"/>
      <c r="K511" s="39"/>
      <c r="L511" s="39"/>
      <c r="M511" s="39"/>
      <c r="N511" s="39"/>
      <c r="O511" s="39"/>
      <c r="R511" s="39"/>
      <c r="T511" s="41"/>
      <c r="AB511" s="39"/>
      <c r="AD511" s="39"/>
    </row>
    <row r="512" spans="3:30" s="21" customFormat="1">
      <c r="C512" s="39"/>
      <c r="D512" s="39"/>
      <c r="E512" s="40"/>
      <c r="F512" s="39"/>
      <c r="G512" s="39"/>
      <c r="H512" s="40"/>
      <c r="I512" s="39"/>
      <c r="J512" s="39"/>
      <c r="K512" s="39"/>
      <c r="L512" s="39"/>
      <c r="M512" s="39"/>
      <c r="N512" s="39"/>
      <c r="O512" s="39"/>
      <c r="R512" s="39"/>
      <c r="T512" s="41"/>
      <c r="AB512" s="39"/>
      <c r="AD512" s="39"/>
    </row>
    <row r="513" spans="3:30" s="21" customFormat="1">
      <c r="C513" s="39"/>
      <c r="D513" s="39"/>
      <c r="E513" s="40"/>
      <c r="F513" s="39"/>
      <c r="G513" s="39"/>
      <c r="H513" s="40"/>
      <c r="I513" s="39"/>
      <c r="J513" s="39"/>
      <c r="K513" s="39"/>
      <c r="L513" s="39"/>
      <c r="M513" s="39"/>
      <c r="N513" s="39"/>
      <c r="O513" s="39"/>
      <c r="R513" s="39"/>
      <c r="T513" s="41"/>
      <c r="AB513" s="39"/>
      <c r="AD513" s="39"/>
    </row>
    <row r="514" spans="3:30" s="21" customFormat="1">
      <c r="C514" s="39"/>
      <c r="D514" s="39"/>
      <c r="E514" s="40"/>
      <c r="F514" s="39"/>
      <c r="G514" s="39"/>
      <c r="H514" s="40"/>
      <c r="I514" s="39"/>
      <c r="J514" s="39"/>
      <c r="K514" s="39"/>
      <c r="L514" s="39"/>
      <c r="M514" s="39"/>
      <c r="N514" s="39"/>
      <c r="O514" s="39"/>
      <c r="R514" s="39"/>
      <c r="T514" s="41"/>
      <c r="AB514" s="39"/>
      <c r="AD514" s="39"/>
    </row>
    <row r="515" spans="3:30" s="21" customFormat="1">
      <c r="C515" s="39"/>
      <c r="D515" s="39"/>
      <c r="E515" s="40"/>
      <c r="F515" s="39"/>
      <c r="G515" s="39"/>
      <c r="H515" s="40"/>
      <c r="I515" s="39"/>
      <c r="J515" s="39"/>
      <c r="K515" s="39"/>
      <c r="L515" s="39"/>
      <c r="M515" s="39"/>
      <c r="N515" s="39"/>
      <c r="O515" s="39"/>
      <c r="R515" s="39"/>
      <c r="T515" s="41"/>
      <c r="AB515" s="39"/>
      <c r="AD515" s="39"/>
    </row>
    <row r="516" spans="3:30" s="21" customFormat="1">
      <c r="C516" s="39"/>
      <c r="D516" s="39"/>
      <c r="E516" s="40"/>
      <c r="F516" s="39"/>
      <c r="G516" s="39"/>
      <c r="H516" s="40"/>
      <c r="I516" s="39"/>
      <c r="J516" s="39"/>
      <c r="K516" s="39"/>
      <c r="L516" s="39"/>
      <c r="M516" s="39"/>
      <c r="N516" s="39"/>
      <c r="O516" s="39"/>
      <c r="R516" s="39"/>
      <c r="T516" s="41"/>
      <c r="AB516" s="39"/>
      <c r="AD516" s="39"/>
    </row>
    <row r="517" spans="3:30" s="21" customFormat="1">
      <c r="C517" s="39"/>
      <c r="D517" s="39"/>
      <c r="E517" s="40"/>
      <c r="F517" s="39"/>
      <c r="G517" s="39"/>
      <c r="H517" s="40"/>
      <c r="I517" s="39"/>
      <c r="J517" s="39"/>
      <c r="K517" s="39"/>
      <c r="L517" s="39"/>
      <c r="M517" s="39"/>
      <c r="N517" s="39"/>
      <c r="O517" s="39"/>
      <c r="R517" s="39"/>
      <c r="T517" s="41"/>
      <c r="AB517" s="39"/>
      <c r="AD517" s="39"/>
    </row>
    <row r="518" spans="3:30" s="21" customFormat="1">
      <c r="C518" s="39"/>
      <c r="D518" s="39"/>
      <c r="E518" s="40"/>
      <c r="F518" s="39"/>
      <c r="G518" s="39"/>
      <c r="H518" s="40"/>
      <c r="I518" s="39"/>
      <c r="J518" s="39"/>
      <c r="K518" s="39"/>
      <c r="L518" s="39"/>
      <c r="M518" s="39"/>
      <c r="N518" s="39"/>
      <c r="O518" s="39"/>
      <c r="R518" s="39"/>
      <c r="T518" s="41"/>
      <c r="AB518" s="39"/>
      <c r="AD518" s="39"/>
    </row>
    <row r="519" spans="3:30" s="21" customFormat="1">
      <c r="C519" s="39"/>
      <c r="D519" s="39"/>
      <c r="E519" s="40"/>
      <c r="F519" s="39"/>
      <c r="G519" s="39"/>
      <c r="H519" s="40"/>
      <c r="I519" s="39"/>
      <c r="J519" s="39"/>
      <c r="K519" s="39"/>
      <c r="L519" s="39"/>
      <c r="M519" s="39"/>
      <c r="N519" s="39"/>
      <c r="O519" s="39"/>
      <c r="R519" s="39"/>
      <c r="T519" s="41"/>
      <c r="AB519" s="39"/>
      <c r="AD519" s="39"/>
    </row>
    <row r="520" spans="3:30" s="21" customFormat="1">
      <c r="C520" s="39"/>
      <c r="D520" s="39"/>
      <c r="E520" s="40"/>
      <c r="F520" s="39"/>
      <c r="G520" s="39"/>
      <c r="H520" s="40"/>
      <c r="I520" s="39"/>
      <c r="J520" s="39"/>
      <c r="K520" s="39"/>
      <c r="L520" s="39"/>
      <c r="M520" s="39"/>
      <c r="N520" s="39"/>
      <c r="O520" s="39"/>
      <c r="R520" s="39"/>
      <c r="T520" s="41"/>
      <c r="AB520" s="39"/>
      <c r="AD520" s="39"/>
    </row>
    <row r="521" spans="3:30" s="21" customFormat="1">
      <c r="C521" s="39"/>
      <c r="D521" s="39"/>
      <c r="E521" s="40"/>
      <c r="F521" s="39"/>
      <c r="G521" s="39"/>
      <c r="H521" s="40"/>
      <c r="I521" s="39"/>
      <c r="J521" s="39"/>
      <c r="K521" s="39"/>
      <c r="L521" s="39"/>
      <c r="M521" s="39"/>
      <c r="N521" s="39"/>
      <c r="O521" s="39"/>
      <c r="R521" s="39"/>
      <c r="T521" s="41"/>
      <c r="AB521" s="39"/>
      <c r="AD521" s="39"/>
    </row>
    <row r="522" spans="3:30" s="21" customFormat="1">
      <c r="C522" s="39"/>
      <c r="D522" s="39"/>
      <c r="E522" s="40"/>
      <c r="F522" s="39"/>
      <c r="G522" s="39"/>
      <c r="H522" s="40"/>
      <c r="I522" s="39"/>
      <c r="J522" s="39"/>
      <c r="K522" s="39"/>
      <c r="L522" s="39"/>
      <c r="M522" s="39"/>
      <c r="N522" s="39"/>
      <c r="O522" s="39"/>
      <c r="R522" s="39"/>
      <c r="T522" s="41"/>
      <c r="AB522" s="39"/>
      <c r="AD522" s="39"/>
    </row>
    <row r="523" spans="3:30" s="21" customFormat="1">
      <c r="C523" s="39"/>
      <c r="D523" s="39"/>
      <c r="E523" s="40"/>
      <c r="F523" s="39"/>
      <c r="G523" s="39"/>
      <c r="H523" s="40"/>
      <c r="I523" s="39"/>
      <c r="J523" s="39"/>
      <c r="K523" s="39"/>
      <c r="L523" s="39"/>
      <c r="M523" s="39"/>
      <c r="N523" s="39"/>
      <c r="O523" s="39"/>
      <c r="R523" s="39"/>
      <c r="T523" s="41"/>
      <c r="AB523" s="39"/>
      <c r="AD523" s="39"/>
    </row>
    <row r="524" spans="3:30" s="21" customFormat="1">
      <c r="C524" s="39"/>
      <c r="D524" s="39"/>
      <c r="E524" s="40"/>
      <c r="F524" s="39"/>
      <c r="G524" s="39"/>
      <c r="H524" s="40"/>
      <c r="I524" s="39"/>
      <c r="J524" s="39"/>
      <c r="K524" s="39"/>
      <c r="L524" s="39"/>
      <c r="M524" s="39"/>
      <c r="N524" s="39"/>
      <c r="O524" s="39"/>
      <c r="R524" s="39"/>
      <c r="T524" s="41"/>
      <c r="AB524" s="39"/>
      <c r="AD524" s="39"/>
    </row>
    <row r="525" spans="3:30" s="21" customFormat="1">
      <c r="C525" s="39"/>
      <c r="D525" s="39"/>
      <c r="E525" s="40"/>
      <c r="F525" s="39"/>
      <c r="G525" s="39"/>
      <c r="H525" s="40"/>
      <c r="I525" s="39"/>
      <c r="J525" s="39"/>
      <c r="K525" s="39"/>
      <c r="L525" s="39"/>
      <c r="M525" s="39"/>
      <c r="N525" s="39"/>
      <c r="O525" s="39"/>
      <c r="R525" s="39"/>
      <c r="T525" s="41"/>
      <c r="AB525" s="39"/>
      <c r="AD525" s="39"/>
    </row>
    <row r="526" spans="3:30" s="21" customFormat="1">
      <c r="C526" s="39"/>
      <c r="D526" s="39"/>
      <c r="E526" s="40"/>
      <c r="F526" s="39"/>
      <c r="G526" s="39"/>
      <c r="H526" s="40"/>
      <c r="I526" s="39"/>
      <c r="J526" s="39"/>
      <c r="K526" s="39"/>
      <c r="L526" s="39"/>
      <c r="M526" s="39"/>
      <c r="N526" s="39"/>
      <c r="O526" s="39"/>
      <c r="R526" s="39"/>
      <c r="T526" s="41"/>
      <c r="AB526" s="39"/>
      <c r="AD526" s="39"/>
    </row>
    <row r="527" spans="3:30" s="21" customFormat="1">
      <c r="C527" s="39"/>
      <c r="D527" s="39"/>
      <c r="E527" s="40"/>
      <c r="F527" s="39"/>
      <c r="G527" s="39"/>
      <c r="H527" s="40"/>
      <c r="I527" s="39"/>
      <c r="J527" s="39"/>
      <c r="K527" s="39"/>
      <c r="L527" s="39"/>
      <c r="M527" s="39"/>
      <c r="N527" s="39"/>
      <c r="O527" s="39"/>
      <c r="R527" s="39"/>
      <c r="T527" s="41"/>
      <c r="AB527" s="39"/>
      <c r="AD527" s="39"/>
    </row>
    <row r="528" spans="3:30" s="21" customFormat="1">
      <c r="C528" s="39"/>
      <c r="D528" s="39"/>
      <c r="E528" s="40"/>
      <c r="F528" s="39"/>
      <c r="G528" s="39"/>
      <c r="H528" s="40"/>
      <c r="I528" s="39"/>
      <c r="J528" s="39"/>
      <c r="K528" s="39"/>
      <c r="L528" s="39"/>
      <c r="M528" s="39"/>
      <c r="N528" s="39"/>
      <c r="O528" s="39"/>
      <c r="R528" s="39"/>
      <c r="T528" s="41"/>
      <c r="AB528" s="39"/>
      <c r="AD528" s="39"/>
    </row>
    <row r="529" spans="3:30" s="21" customFormat="1">
      <c r="C529" s="39"/>
      <c r="D529" s="39"/>
      <c r="E529" s="40"/>
      <c r="F529" s="39"/>
      <c r="G529" s="39"/>
      <c r="H529" s="40"/>
      <c r="I529" s="39"/>
      <c r="J529" s="39"/>
      <c r="K529" s="39"/>
      <c r="L529" s="39"/>
      <c r="M529" s="39"/>
      <c r="N529" s="39"/>
      <c r="O529" s="39"/>
      <c r="R529" s="39"/>
      <c r="T529" s="41"/>
      <c r="AB529" s="39"/>
      <c r="AD529" s="39"/>
    </row>
    <row r="530" spans="3:30" s="21" customFormat="1">
      <c r="C530" s="39"/>
      <c r="D530" s="39"/>
      <c r="E530" s="40"/>
      <c r="F530" s="39"/>
      <c r="G530" s="39"/>
      <c r="H530" s="40"/>
      <c r="I530" s="39"/>
      <c r="J530" s="39"/>
      <c r="K530" s="39"/>
      <c r="L530" s="39"/>
      <c r="M530" s="39"/>
      <c r="N530" s="39"/>
      <c r="O530" s="39"/>
      <c r="R530" s="39"/>
      <c r="T530" s="41"/>
      <c r="AB530" s="39"/>
      <c r="AD530" s="39"/>
    </row>
    <row r="531" spans="3:30" s="21" customFormat="1">
      <c r="C531" s="39"/>
      <c r="D531" s="39"/>
      <c r="E531" s="40"/>
      <c r="F531" s="39"/>
      <c r="G531" s="39"/>
      <c r="H531" s="40"/>
      <c r="I531" s="39"/>
      <c r="J531" s="39"/>
      <c r="K531" s="39"/>
      <c r="L531" s="39"/>
      <c r="M531" s="39"/>
      <c r="N531" s="39"/>
      <c r="O531" s="39"/>
      <c r="R531" s="39"/>
      <c r="T531" s="41"/>
      <c r="AB531" s="39"/>
      <c r="AD531" s="39"/>
    </row>
    <row r="532" spans="3:30" s="21" customFormat="1">
      <c r="C532" s="39"/>
      <c r="D532" s="39"/>
      <c r="E532" s="40"/>
      <c r="F532" s="39"/>
      <c r="G532" s="39"/>
      <c r="H532" s="40"/>
      <c r="I532" s="39"/>
      <c r="J532" s="39"/>
      <c r="K532" s="39"/>
      <c r="L532" s="39"/>
      <c r="M532" s="39"/>
      <c r="N532" s="39"/>
      <c r="O532" s="39"/>
      <c r="R532" s="39"/>
      <c r="T532" s="41"/>
      <c r="AB532" s="39"/>
      <c r="AD532" s="39"/>
    </row>
    <row r="533" spans="3:30" s="21" customFormat="1">
      <c r="C533" s="39"/>
      <c r="D533" s="39"/>
      <c r="E533" s="40"/>
      <c r="F533" s="39"/>
      <c r="G533" s="39"/>
      <c r="H533" s="40"/>
      <c r="I533" s="39"/>
      <c r="J533" s="39"/>
      <c r="K533" s="39"/>
      <c r="L533" s="39"/>
      <c r="M533" s="39"/>
      <c r="N533" s="39"/>
      <c r="O533" s="39"/>
      <c r="R533" s="39"/>
      <c r="T533" s="41"/>
      <c r="AB533" s="39"/>
      <c r="AD533" s="39"/>
    </row>
    <row r="534" spans="3:30" s="21" customFormat="1">
      <c r="C534" s="39"/>
      <c r="D534" s="39"/>
      <c r="E534" s="40"/>
      <c r="F534" s="39"/>
      <c r="G534" s="39"/>
      <c r="H534" s="40"/>
      <c r="I534" s="39"/>
      <c r="J534" s="39"/>
      <c r="K534" s="39"/>
      <c r="L534" s="39"/>
      <c r="M534" s="39"/>
      <c r="N534" s="39"/>
      <c r="O534" s="39"/>
      <c r="R534" s="39"/>
      <c r="T534" s="41"/>
      <c r="AB534" s="39"/>
      <c r="AD534" s="39"/>
    </row>
    <row r="535" spans="3:30" s="21" customFormat="1">
      <c r="C535" s="39"/>
      <c r="D535" s="39"/>
      <c r="E535" s="40"/>
      <c r="F535" s="39"/>
      <c r="G535" s="39"/>
      <c r="H535" s="40"/>
      <c r="I535" s="39"/>
      <c r="J535" s="39"/>
      <c r="K535" s="39"/>
      <c r="L535" s="39"/>
      <c r="M535" s="39"/>
      <c r="N535" s="39"/>
      <c r="O535" s="39"/>
      <c r="R535" s="39"/>
      <c r="T535" s="41"/>
      <c r="AB535" s="39"/>
      <c r="AD535" s="39"/>
    </row>
    <row r="536" spans="3:30" s="21" customFormat="1">
      <c r="C536" s="39"/>
      <c r="D536" s="39"/>
      <c r="E536" s="40"/>
      <c r="F536" s="39"/>
      <c r="G536" s="39"/>
      <c r="H536" s="40"/>
      <c r="I536" s="39"/>
      <c r="J536" s="39"/>
      <c r="K536" s="39"/>
      <c r="L536" s="39"/>
      <c r="M536" s="39"/>
      <c r="N536" s="39"/>
      <c r="O536" s="39"/>
      <c r="R536" s="39"/>
      <c r="T536" s="41"/>
      <c r="AB536" s="39"/>
      <c r="AD536" s="39"/>
    </row>
    <row r="537" spans="3:30" s="21" customFormat="1">
      <c r="C537" s="39"/>
      <c r="D537" s="39"/>
      <c r="E537" s="40"/>
      <c r="F537" s="39"/>
      <c r="G537" s="39"/>
      <c r="H537" s="40"/>
      <c r="I537" s="39"/>
      <c r="J537" s="39"/>
      <c r="K537" s="39"/>
      <c r="L537" s="39"/>
      <c r="M537" s="39"/>
      <c r="N537" s="39"/>
      <c r="O537" s="39"/>
      <c r="R537" s="39"/>
      <c r="T537" s="41"/>
      <c r="AB537" s="39"/>
      <c r="AD537" s="39"/>
    </row>
    <row r="538" spans="3:30" s="21" customFormat="1">
      <c r="C538" s="39"/>
      <c r="D538" s="39"/>
      <c r="E538" s="40"/>
      <c r="F538" s="39"/>
      <c r="G538" s="39"/>
      <c r="H538" s="40"/>
      <c r="I538" s="39"/>
      <c r="J538" s="39"/>
      <c r="K538" s="39"/>
      <c r="L538" s="39"/>
      <c r="M538" s="39"/>
      <c r="N538" s="39"/>
      <c r="O538" s="39"/>
      <c r="R538" s="39"/>
      <c r="T538" s="41"/>
      <c r="AB538" s="39"/>
      <c r="AD538" s="39"/>
    </row>
    <row r="539" spans="3:30" s="21" customFormat="1">
      <c r="C539" s="39"/>
      <c r="D539" s="39"/>
      <c r="E539" s="40"/>
      <c r="F539" s="39"/>
      <c r="G539" s="39"/>
      <c r="H539" s="40"/>
      <c r="I539" s="39"/>
      <c r="J539" s="39"/>
      <c r="K539" s="39"/>
      <c r="L539" s="39"/>
      <c r="M539" s="39"/>
      <c r="N539" s="39"/>
      <c r="O539" s="39"/>
      <c r="R539" s="39"/>
      <c r="T539" s="41"/>
      <c r="AB539" s="39"/>
      <c r="AD539" s="39"/>
    </row>
    <row r="540" spans="3:30" s="21" customFormat="1">
      <c r="C540" s="39"/>
      <c r="D540" s="39"/>
      <c r="E540" s="40"/>
      <c r="F540" s="39"/>
      <c r="G540" s="39"/>
      <c r="H540" s="40"/>
      <c r="I540" s="39"/>
      <c r="J540" s="39"/>
      <c r="K540" s="39"/>
      <c r="L540" s="39"/>
      <c r="M540" s="39"/>
      <c r="N540" s="39"/>
      <c r="O540" s="39"/>
      <c r="R540" s="39"/>
      <c r="T540" s="41"/>
      <c r="AB540" s="39"/>
      <c r="AD540" s="39"/>
    </row>
    <row r="541" spans="3:30" s="21" customFormat="1">
      <c r="C541" s="39"/>
      <c r="D541" s="39"/>
      <c r="E541" s="40"/>
      <c r="F541" s="39"/>
      <c r="G541" s="39"/>
      <c r="H541" s="40"/>
      <c r="I541" s="39"/>
      <c r="J541" s="39"/>
      <c r="K541" s="39"/>
      <c r="L541" s="39"/>
      <c r="M541" s="39"/>
      <c r="N541" s="39"/>
      <c r="O541" s="39"/>
      <c r="R541" s="39"/>
      <c r="T541" s="41"/>
      <c r="AB541" s="39"/>
      <c r="AD541" s="39"/>
    </row>
    <row r="542" spans="3:30" s="21" customFormat="1">
      <c r="C542" s="39"/>
      <c r="D542" s="39"/>
      <c r="E542" s="40"/>
      <c r="F542" s="39"/>
      <c r="G542" s="39"/>
      <c r="H542" s="40"/>
      <c r="I542" s="39"/>
      <c r="J542" s="39"/>
      <c r="K542" s="39"/>
      <c r="L542" s="39"/>
      <c r="M542" s="39"/>
      <c r="N542" s="39"/>
      <c r="O542" s="39"/>
      <c r="R542" s="39"/>
      <c r="T542" s="41"/>
      <c r="AB542" s="39"/>
      <c r="AD542" s="39"/>
    </row>
    <row r="543" spans="3:30" s="21" customFormat="1">
      <c r="C543" s="39"/>
      <c r="D543" s="39"/>
      <c r="E543" s="40"/>
      <c r="F543" s="39"/>
      <c r="G543" s="39"/>
      <c r="H543" s="40"/>
      <c r="I543" s="39"/>
      <c r="J543" s="39"/>
      <c r="K543" s="39"/>
      <c r="L543" s="39"/>
      <c r="M543" s="39"/>
      <c r="N543" s="39"/>
      <c r="O543" s="39"/>
      <c r="R543" s="39"/>
      <c r="T543" s="41"/>
      <c r="AB543" s="39"/>
      <c r="AD543" s="39"/>
    </row>
    <row r="544" spans="3:30" s="21" customFormat="1">
      <c r="C544" s="39"/>
      <c r="D544" s="39"/>
      <c r="E544" s="40"/>
      <c r="F544" s="39"/>
      <c r="G544" s="39"/>
      <c r="H544" s="40"/>
      <c r="I544" s="39"/>
      <c r="J544" s="39"/>
      <c r="K544" s="39"/>
      <c r="L544" s="39"/>
      <c r="M544" s="39"/>
      <c r="N544" s="39"/>
      <c r="O544" s="39"/>
      <c r="R544" s="39"/>
      <c r="T544" s="41"/>
      <c r="AB544" s="39"/>
      <c r="AD544" s="39"/>
    </row>
    <row r="545" spans="3:30" s="21" customFormat="1">
      <c r="C545" s="39"/>
      <c r="D545" s="39"/>
      <c r="E545" s="40"/>
      <c r="F545" s="39"/>
      <c r="G545" s="39"/>
      <c r="H545" s="40"/>
      <c r="I545" s="39"/>
      <c r="J545" s="39"/>
      <c r="K545" s="39"/>
      <c r="L545" s="39"/>
      <c r="M545" s="39"/>
      <c r="N545" s="39"/>
      <c r="O545" s="39"/>
      <c r="R545" s="39"/>
      <c r="T545" s="41"/>
      <c r="AB545" s="39"/>
      <c r="AD545" s="39"/>
    </row>
    <row r="546" spans="3:30" s="21" customFormat="1">
      <c r="C546" s="39"/>
      <c r="D546" s="39"/>
      <c r="E546" s="40"/>
      <c r="F546" s="39"/>
      <c r="G546" s="39"/>
      <c r="H546" s="40"/>
      <c r="I546" s="39"/>
      <c r="J546" s="39"/>
      <c r="K546" s="39"/>
      <c r="L546" s="39"/>
      <c r="M546" s="39"/>
      <c r="N546" s="39"/>
      <c r="O546" s="39"/>
      <c r="R546" s="39"/>
      <c r="T546" s="41"/>
      <c r="AB546" s="39"/>
      <c r="AD546" s="39"/>
    </row>
    <row r="547" spans="3:30" s="21" customFormat="1">
      <c r="C547" s="39"/>
      <c r="D547" s="39"/>
      <c r="E547" s="40"/>
      <c r="F547" s="39"/>
      <c r="G547" s="39"/>
      <c r="H547" s="40"/>
      <c r="I547" s="39"/>
      <c r="J547" s="39"/>
      <c r="K547" s="39"/>
      <c r="L547" s="39"/>
      <c r="M547" s="39"/>
      <c r="N547" s="39"/>
      <c r="O547" s="39"/>
      <c r="R547" s="39"/>
      <c r="T547" s="41"/>
      <c r="AB547" s="39"/>
      <c r="AD547" s="39"/>
    </row>
    <row r="548" spans="3:30" s="21" customFormat="1">
      <c r="C548" s="39"/>
      <c r="D548" s="39"/>
      <c r="E548" s="40"/>
      <c r="F548" s="39"/>
      <c r="G548" s="39"/>
      <c r="H548" s="40"/>
      <c r="I548" s="39"/>
      <c r="J548" s="39"/>
      <c r="K548" s="39"/>
      <c r="L548" s="39"/>
      <c r="M548" s="39"/>
      <c r="N548" s="39"/>
      <c r="O548" s="39"/>
      <c r="R548" s="39"/>
      <c r="T548" s="41"/>
      <c r="AB548" s="39"/>
      <c r="AD548" s="39"/>
    </row>
    <row r="549" spans="3:30" s="21" customFormat="1">
      <c r="C549" s="39"/>
      <c r="D549" s="39"/>
      <c r="E549" s="40"/>
      <c r="F549" s="39"/>
      <c r="G549" s="39"/>
      <c r="H549" s="40"/>
      <c r="I549" s="39"/>
      <c r="J549" s="39"/>
      <c r="K549" s="39"/>
      <c r="L549" s="39"/>
      <c r="M549" s="39"/>
      <c r="N549" s="39"/>
      <c r="O549" s="39"/>
      <c r="R549" s="39"/>
      <c r="T549" s="41"/>
      <c r="AB549" s="39"/>
      <c r="AD549" s="39"/>
    </row>
    <row r="550" spans="3:30" s="21" customFormat="1">
      <c r="C550" s="39"/>
      <c r="D550" s="39"/>
      <c r="E550" s="40"/>
      <c r="F550" s="39"/>
      <c r="G550" s="39"/>
      <c r="H550" s="40"/>
      <c r="I550" s="39"/>
      <c r="J550" s="39"/>
      <c r="K550" s="39"/>
      <c r="L550" s="39"/>
      <c r="M550" s="39"/>
      <c r="N550" s="39"/>
      <c r="O550" s="39"/>
      <c r="R550" s="39"/>
      <c r="T550" s="41"/>
      <c r="AB550" s="39"/>
      <c r="AD550" s="39"/>
    </row>
    <row r="551" spans="3:30" s="21" customFormat="1">
      <c r="C551" s="39"/>
      <c r="D551" s="39"/>
      <c r="E551" s="40"/>
      <c r="F551" s="39"/>
      <c r="G551" s="39"/>
      <c r="H551" s="40"/>
      <c r="I551" s="39"/>
      <c r="J551" s="39"/>
      <c r="K551" s="39"/>
      <c r="L551" s="39"/>
      <c r="M551" s="39"/>
      <c r="N551" s="39"/>
      <c r="O551" s="39"/>
      <c r="R551" s="39"/>
      <c r="T551" s="41"/>
      <c r="AB551" s="39"/>
      <c r="AD551" s="39"/>
    </row>
    <row r="552" spans="3:30" s="21" customFormat="1">
      <c r="C552" s="39"/>
      <c r="D552" s="39"/>
      <c r="E552" s="40"/>
      <c r="F552" s="39"/>
      <c r="G552" s="39"/>
      <c r="H552" s="40"/>
      <c r="I552" s="39"/>
      <c r="J552" s="39"/>
      <c r="K552" s="39"/>
      <c r="L552" s="39"/>
      <c r="M552" s="39"/>
      <c r="N552" s="39"/>
      <c r="O552" s="39"/>
      <c r="R552" s="39"/>
      <c r="T552" s="41"/>
      <c r="AB552" s="39"/>
      <c r="AD552" s="39"/>
    </row>
    <row r="553" spans="3:30" s="21" customFormat="1">
      <c r="C553" s="39"/>
      <c r="D553" s="39"/>
      <c r="E553" s="40"/>
      <c r="F553" s="39"/>
      <c r="G553" s="39"/>
      <c r="H553" s="40"/>
      <c r="I553" s="39"/>
      <c r="J553" s="39"/>
      <c r="K553" s="39"/>
      <c r="L553" s="39"/>
      <c r="M553" s="39"/>
      <c r="N553" s="39"/>
      <c r="O553" s="39"/>
      <c r="R553" s="39"/>
      <c r="T553" s="41"/>
      <c r="AB553" s="39"/>
      <c r="AD553" s="39"/>
    </row>
    <row r="554" spans="3:30" s="21" customFormat="1">
      <c r="C554" s="39"/>
      <c r="D554" s="39"/>
      <c r="E554" s="40"/>
      <c r="F554" s="39"/>
      <c r="G554" s="39"/>
      <c r="H554" s="40"/>
      <c r="I554" s="39"/>
      <c r="J554" s="39"/>
      <c r="K554" s="39"/>
      <c r="L554" s="39"/>
      <c r="M554" s="39"/>
      <c r="N554" s="39"/>
      <c r="O554" s="39"/>
      <c r="R554" s="39"/>
      <c r="T554" s="41"/>
      <c r="AB554" s="39"/>
      <c r="AD554" s="39"/>
    </row>
    <row r="555" spans="3:30" s="21" customFormat="1">
      <c r="C555" s="39"/>
      <c r="D555" s="39"/>
      <c r="E555" s="40"/>
      <c r="F555" s="39"/>
      <c r="G555" s="39"/>
      <c r="H555" s="40"/>
      <c r="I555" s="39"/>
      <c r="J555" s="39"/>
      <c r="K555" s="39"/>
      <c r="L555" s="39"/>
      <c r="M555" s="39"/>
      <c r="N555" s="39"/>
      <c r="O555" s="39"/>
      <c r="R555" s="39"/>
      <c r="T555" s="41"/>
      <c r="AB555" s="39"/>
      <c r="AD555" s="39"/>
    </row>
    <row r="556" spans="3:30" s="21" customFormat="1">
      <c r="C556" s="39"/>
      <c r="D556" s="39"/>
      <c r="E556" s="40"/>
      <c r="F556" s="39"/>
      <c r="G556" s="39"/>
      <c r="H556" s="40"/>
      <c r="I556" s="39"/>
      <c r="J556" s="39"/>
      <c r="K556" s="39"/>
      <c r="L556" s="39"/>
      <c r="M556" s="39"/>
      <c r="N556" s="39"/>
      <c r="O556" s="39"/>
      <c r="R556" s="39"/>
      <c r="T556" s="41"/>
      <c r="AB556" s="39"/>
      <c r="AD556" s="39"/>
    </row>
    <row r="557" spans="3:30" s="21" customFormat="1">
      <c r="C557" s="39"/>
      <c r="D557" s="39"/>
      <c r="E557" s="40"/>
      <c r="F557" s="39"/>
      <c r="G557" s="39"/>
      <c r="H557" s="40"/>
      <c r="I557" s="39"/>
      <c r="J557" s="39"/>
      <c r="K557" s="39"/>
      <c r="L557" s="39"/>
      <c r="M557" s="39"/>
      <c r="N557" s="39"/>
      <c r="O557" s="39"/>
      <c r="R557" s="39"/>
      <c r="T557" s="41"/>
      <c r="AB557" s="39"/>
      <c r="AD557" s="39"/>
    </row>
    <row r="558" spans="3:30" s="21" customFormat="1">
      <c r="C558" s="39"/>
      <c r="D558" s="39"/>
      <c r="E558" s="40"/>
      <c r="F558" s="39"/>
      <c r="G558" s="39"/>
      <c r="H558" s="40"/>
      <c r="I558" s="39"/>
      <c r="J558" s="39"/>
      <c r="K558" s="39"/>
      <c r="L558" s="39"/>
      <c r="M558" s="39"/>
      <c r="N558" s="39"/>
      <c r="O558" s="39"/>
      <c r="R558" s="39"/>
      <c r="T558" s="41"/>
      <c r="AB558" s="39"/>
      <c r="AD558" s="39"/>
    </row>
    <row r="559" spans="3:30" s="21" customFormat="1">
      <c r="C559" s="39"/>
      <c r="D559" s="39"/>
      <c r="E559" s="40"/>
      <c r="F559" s="39"/>
      <c r="G559" s="39"/>
      <c r="H559" s="40"/>
      <c r="I559" s="39"/>
      <c r="J559" s="39"/>
      <c r="K559" s="39"/>
      <c r="L559" s="39"/>
      <c r="M559" s="39"/>
      <c r="N559" s="39"/>
      <c r="O559" s="39"/>
      <c r="R559" s="39"/>
      <c r="T559" s="41"/>
      <c r="AB559" s="39"/>
      <c r="AD559" s="39"/>
    </row>
    <row r="560" spans="3:30" s="21" customFormat="1">
      <c r="C560" s="39"/>
      <c r="D560" s="39"/>
      <c r="E560" s="40"/>
      <c r="F560" s="39"/>
      <c r="G560" s="39"/>
      <c r="H560" s="40"/>
      <c r="I560" s="39"/>
      <c r="J560" s="39"/>
      <c r="K560" s="39"/>
      <c r="L560" s="39"/>
      <c r="M560" s="39"/>
      <c r="N560" s="39"/>
      <c r="O560" s="39"/>
      <c r="R560" s="39"/>
      <c r="T560" s="41"/>
      <c r="AB560" s="39"/>
      <c r="AD560" s="39"/>
    </row>
    <row r="561" spans="3:30" s="21" customFormat="1">
      <c r="C561" s="39"/>
      <c r="D561" s="39"/>
      <c r="E561" s="40"/>
      <c r="F561" s="39"/>
      <c r="G561" s="39"/>
      <c r="H561" s="40"/>
      <c r="I561" s="39"/>
      <c r="J561" s="39"/>
      <c r="K561" s="39"/>
      <c r="L561" s="39"/>
      <c r="M561" s="39"/>
      <c r="N561" s="39"/>
      <c r="O561" s="39"/>
      <c r="R561" s="39"/>
      <c r="T561" s="41"/>
      <c r="AB561" s="39"/>
      <c r="AD561" s="39"/>
    </row>
    <row r="562" spans="3:30" s="21" customFormat="1">
      <c r="C562" s="39"/>
      <c r="D562" s="39"/>
      <c r="E562" s="40"/>
      <c r="F562" s="39"/>
      <c r="G562" s="39"/>
      <c r="H562" s="40"/>
      <c r="I562" s="39"/>
      <c r="J562" s="39"/>
      <c r="K562" s="39"/>
      <c r="L562" s="39"/>
      <c r="M562" s="39"/>
      <c r="N562" s="39"/>
      <c r="O562" s="39"/>
      <c r="R562" s="39"/>
      <c r="T562" s="41"/>
      <c r="AB562" s="39"/>
      <c r="AD562" s="39"/>
    </row>
    <row r="563" spans="3:30" s="21" customFormat="1">
      <c r="C563" s="39"/>
      <c r="D563" s="39"/>
      <c r="E563" s="40"/>
      <c r="F563" s="39"/>
      <c r="G563" s="39"/>
      <c r="H563" s="40"/>
      <c r="I563" s="39"/>
      <c r="J563" s="39"/>
      <c r="K563" s="39"/>
      <c r="L563" s="39"/>
      <c r="M563" s="39"/>
      <c r="N563" s="39"/>
      <c r="O563" s="39"/>
      <c r="R563" s="39"/>
      <c r="T563" s="41"/>
      <c r="AB563" s="39"/>
      <c r="AD563" s="39"/>
    </row>
    <row r="564" spans="3:30" s="21" customFormat="1">
      <c r="C564" s="39"/>
      <c r="D564" s="39"/>
      <c r="E564" s="40"/>
      <c r="F564" s="39"/>
      <c r="G564" s="39"/>
      <c r="H564" s="40"/>
      <c r="I564" s="39"/>
      <c r="J564" s="39"/>
      <c r="K564" s="39"/>
      <c r="L564" s="39"/>
      <c r="M564" s="39"/>
      <c r="N564" s="39"/>
      <c r="O564" s="39"/>
      <c r="R564" s="39"/>
      <c r="T564" s="41"/>
      <c r="AB564" s="39"/>
      <c r="AD564" s="39"/>
    </row>
    <row r="565" spans="3:30" s="21" customFormat="1">
      <c r="C565" s="39"/>
      <c r="D565" s="39"/>
      <c r="E565" s="40"/>
      <c r="F565" s="39"/>
      <c r="G565" s="39"/>
      <c r="H565" s="40"/>
      <c r="I565" s="39"/>
      <c r="J565" s="39"/>
      <c r="K565" s="39"/>
      <c r="L565" s="39"/>
      <c r="M565" s="39"/>
      <c r="N565" s="39"/>
      <c r="O565" s="39"/>
      <c r="R565" s="39"/>
      <c r="T565" s="41"/>
      <c r="AB565" s="39"/>
      <c r="AD565" s="39"/>
    </row>
    <row r="566" spans="3:30" s="21" customFormat="1">
      <c r="C566" s="39"/>
      <c r="D566" s="39"/>
      <c r="E566" s="40"/>
      <c r="F566" s="39"/>
      <c r="G566" s="39"/>
      <c r="H566" s="40"/>
      <c r="I566" s="39"/>
      <c r="J566" s="39"/>
      <c r="K566" s="39"/>
      <c r="L566" s="39"/>
      <c r="M566" s="39"/>
      <c r="N566" s="39"/>
      <c r="O566" s="39"/>
      <c r="R566" s="39"/>
      <c r="T566" s="41"/>
      <c r="AB566" s="39"/>
      <c r="AD566" s="39"/>
    </row>
    <row r="567" spans="3:30" s="21" customFormat="1">
      <c r="C567" s="39"/>
      <c r="D567" s="39"/>
      <c r="E567" s="40"/>
      <c r="F567" s="39"/>
      <c r="G567" s="39"/>
      <c r="H567" s="40"/>
      <c r="I567" s="39"/>
      <c r="J567" s="39"/>
      <c r="K567" s="39"/>
      <c r="L567" s="39"/>
      <c r="M567" s="39"/>
      <c r="N567" s="39"/>
      <c r="O567" s="39"/>
      <c r="R567" s="39"/>
      <c r="T567" s="41"/>
      <c r="AB567" s="39"/>
      <c r="AD567" s="39"/>
    </row>
    <row r="568" spans="3:30" s="21" customFormat="1">
      <c r="C568" s="39"/>
      <c r="D568" s="39"/>
      <c r="E568" s="40"/>
      <c r="F568" s="39"/>
      <c r="G568" s="39"/>
      <c r="H568" s="40"/>
      <c r="I568" s="39"/>
      <c r="J568" s="39"/>
      <c r="K568" s="39"/>
      <c r="L568" s="39"/>
      <c r="M568" s="39"/>
      <c r="N568" s="39"/>
      <c r="O568" s="39"/>
      <c r="R568" s="39"/>
      <c r="T568" s="41"/>
      <c r="AB568" s="39"/>
      <c r="AD568" s="39"/>
    </row>
    <row r="569" spans="3:30" s="21" customFormat="1">
      <c r="C569" s="39"/>
      <c r="D569" s="39"/>
      <c r="E569" s="40"/>
      <c r="F569" s="39"/>
      <c r="G569" s="39"/>
      <c r="H569" s="40"/>
      <c r="I569" s="39"/>
      <c r="J569" s="39"/>
      <c r="K569" s="39"/>
      <c r="L569" s="39"/>
      <c r="M569" s="39"/>
      <c r="N569" s="39"/>
      <c r="O569" s="39"/>
      <c r="R569" s="39"/>
      <c r="T569" s="41"/>
      <c r="AB569" s="39"/>
      <c r="AD569" s="39"/>
    </row>
    <row r="570" spans="3:30" s="21" customFormat="1">
      <c r="C570" s="39"/>
      <c r="D570" s="39"/>
      <c r="E570" s="40"/>
      <c r="F570" s="39"/>
      <c r="G570" s="39"/>
      <c r="H570" s="40"/>
      <c r="I570" s="39"/>
      <c r="J570" s="39"/>
      <c r="K570" s="39"/>
      <c r="L570" s="39"/>
      <c r="M570" s="39"/>
      <c r="N570" s="39"/>
      <c r="O570" s="39"/>
      <c r="R570" s="39"/>
      <c r="T570" s="41"/>
      <c r="AB570" s="39"/>
      <c r="AD570" s="39"/>
    </row>
  </sheetData>
  <autoFilter ref="A2:AI34" xr:uid="{00000000-0009-0000-0000-000011000000}"/>
  <phoneticPr fontId="1"/>
  <dataValidations count="1">
    <dataValidation type="list" allowBlank="1" showInputMessage="1" showErrorMessage="1" sqref="N3:O34 P3:Q34 U3:U34 W3:W34 AC3:AC34 AA3:AA34 Y3:Y34" xr:uid="{AC93313F-EB0F-4184-974C-245212C54092}">
      <formula1>"○"</formula1>
    </dataValidation>
  </dataValidations>
  <hyperlinks>
    <hyperlink ref="J5" r:id="rId1" xr:uid="{FBC2DDC4-5F44-41E8-B185-799C50ADD91E}"/>
    <hyperlink ref="J20" r:id="rId2" xr:uid="{2F4C5886-E4F5-498A-B0D3-E101BC4277F4}"/>
    <hyperlink ref="J21" r:id="rId3" xr:uid="{726BC9EC-7C99-47E5-9A37-492755857DDE}"/>
    <hyperlink ref="J10" r:id="rId4" xr:uid="{E94C6007-0E6A-4419-B36F-7F400238C8DD}"/>
    <hyperlink ref="J7" r:id="rId5" xr:uid="{74028D2F-DA2A-41AC-8ABD-74B12712785E}"/>
  </hyperlinks>
  <pageMargins left="0.70866141732283472" right="0.70866141732283472" top="0.74803149606299213" bottom="0.74803149606299213" header="0.31496062992125984" footer="0.31496062992125984"/>
  <pageSetup paperSize="8" scale="76" fitToWidth="0" orientation="landscape" r:id="rId6"/>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9B2210-9575-4AF9-9D71-988EA2BADB2A}">
  <sheetPr>
    <pageSetUpPr fitToPage="1"/>
  </sheetPr>
  <dimension ref="A1:AI574"/>
  <sheetViews>
    <sheetView view="pageBreakPreview" zoomScale="70" zoomScaleNormal="70" zoomScaleSheetLayoutView="70" workbookViewId="0">
      <pane xSplit="3" ySplit="2" topLeftCell="D28" activePane="bottomRight" state="frozen"/>
      <selection pane="topRight" activeCell="B2" sqref="B2"/>
      <selection pane="bottomLeft" activeCell="B2" sqref="B2"/>
      <selection pane="bottomRight" activeCell="A32" sqref="A32"/>
    </sheetView>
  </sheetViews>
  <sheetFormatPr defaultRowHeight="18.75"/>
  <cols>
    <col min="1" max="1" width="10.75" customWidth="1"/>
    <col min="2" max="2" width="15.125" customWidth="1"/>
    <col min="3" max="3" width="67.625" customWidth="1"/>
    <col min="4" max="4" width="11.5" customWidth="1"/>
    <col min="5" max="10" width="11.875" customWidth="1"/>
    <col min="11" max="11" width="50.875" style="11" customWidth="1"/>
    <col min="12" max="18" width="11.875" customWidth="1"/>
    <col min="19" max="30" width="12.375" customWidth="1"/>
  </cols>
  <sheetData>
    <row r="1" spans="1:30" ht="21.75" customHeight="1">
      <c r="A1" s="151" t="s">
        <v>56</v>
      </c>
      <c r="R1" s="19"/>
    </row>
    <row r="2" spans="1:30" s="134" customFormat="1" ht="247.15" customHeight="1">
      <c r="A2" s="8" t="s">
        <v>57</v>
      </c>
      <c r="B2" s="8" t="s">
        <v>58</v>
      </c>
      <c r="C2" s="16" t="s">
        <v>59</v>
      </c>
      <c r="D2" s="8" t="s">
        <v>60</v>
      </c>
      <c r="E2" s="8" t="s">
        <v>61</v>
      </c>
      <c r="F2" s="8" t="s">
        <v>62</v>
      </c>
      <c r="G2" s="8" t="s">
        <v>63</v>
      </c>
      <c r="H2" s="8" t="s">
        <v>64</v>
      </c>
      <c r="I2" s="8" t="s">
        <v>65</v>
      </c>
      <c r="J2" s="8" t="s">
        <v>66</v>
      </c>
      <c r="K2" s="8" t="s">
        <v>67</v>
      </c>
      <c r="L2" s="8" t="s">
        <v>68</v>
      </c>
      <c r="M2" s="8" t="s">
        <v>69</v>
      </c>
      <c r="N2" s="8" t="s">
        <v>70</v>
      </c>
      <c r="O2" s="8" t="s">
        <v>71</v>
      </c>
      <c r="P2" s="8" t="s">
        <v>72</v>
      </c>
      <c r="Q2" s="8" t="s">
        <v>73</v>
      </c>
      <c r="R2" s="17" t="s">
        <v>74</v>
      </c>
      <c r="S2" s="8" t="s">
        <v>75</v>
      </c>
      <c r="T2" s="8" t="s">
        <v>76</v>
      </c>
      <c r="U2" s="8" t="s">
        <v>77</v>
      </c>
      <c r="V2" s="8" t="s">
        <v>78</v>
      </c>
      <c r="W2" s="8" t="s">
        <v>79</v>
      </c>
      <c r="X2" s="8" t="s">
        <v>78</v>
      </c>
      <c r="Y2" s="8" t="s">
        <v>80</v>
      </c>
      <c r="Z2" s="8" t="s">
        <v>78</v>
      </c>
      <c r="AA2" s="8" t="s">
        <v>81</v>
      </c>
      <c r="AB2" s="8" t="s">
        <v>78</v>
      </c>
      <c r="AC2" s="8" t="s">
        <v>82</v>
      </c>
      <c r="AD2" s="8" t="s">
        <v>78</v>
      </c>
    </row>
    <row r="3" spans="1:30" s="19" customFormat="1" ht="71.25">
      <c r="A3" s="221" t="s">
        <v>83</v>
      </c>
      <c r="B3" s="222" t="s">
        <v>84</v>
      </c>
      <c r="C3" s="221" t="s">
        <v>85</v>
      </c>
      <c r="D3" s="221" t="s">
        <v>86</v>
      </c>
      <c r="E3" s="221" t="s">
        <v>87</v>
      </c>
      <c r="F3" s="221" t="s">
        <v>88</v>
      </c>
      <c r="G3" s="221" t="s">
        <v>89</v>
      </c>
      <c r="H3" s="221" t="s">
        <v>90</v>
      </c>
      <c r="I3" s="221" t="s">
        <v>91</v>
      </c>
      <c r="J3" s="221" t="s">
        <v>92</v>
      </c>
      <c r="K3" s="223" t="s">
        <v>93</v>
      </c>
      <c r="L3" s="223" t="s">
        <v>94</v>
      </c>
      <c r="M3" s="221"/>
      <c r="N3" s="221" t="s">
        <v>95</v>
      </c>
      <c r="O3" s="221"/>
      <c r="P3" s="221" t="s">
        <v>96</v>
      </c>
      <c r="Q3" s="221"/>
      <c r="R3" s="221" t="s">
        <v>97</v>
      </c>
      <c r="S3" s="221" t="s">
        <v>98</v>
      </c>
      <c r="T3" s="221" t="s">
        <v>99</v>
      </c>
      <c r="U3" s="221" t="s">
        <v>95</v>
      </c>
      <c r="V3" s="221" t="s">
        <v>100</v>
      </c>
      <c r="W3" s="221"/>
      <c r="X3" s="221"/>
      <c r="Y3" s="221"/>
      <c r="Z3" s="221"/>
      <c r="AA3" s="221"/>
      <c r="AB3" s="221"/>
      <c r="AC3" s="221" t="s">
        <v>95</v>
      </c>
      <c r="AD3" s="223" t="s">
        <v>101</v>
      </c>
    </row>
    <row r="4" spans="1:30" s="19" customFormat="1" ht="18" customHeight="1">
      <c r="A4" s="221" t="s">
        <v>83</v>
      </c>
      <c r="B4" s="222" t="s">
        <v>102</v>
      </c>
      <c r="C4" s="221" t="s">
        <v>103</v>
      </c>
      <c r="D4" s="221" t="s">
        <v>104</v>
      </c>
      <c r="E4" s="221" t="s">
        <v>105</v>
      </c>
      <c r="F4" s="221" t="s">
        <v>106</v>
      </c>
      <c r="G4" s="221" t="s">
        <v>107</v>
      </c>
      <c r="H4" s="221" t="s">
        <v>108</v>
      </c>
      <c r="I4" s="221" t="s">
        <v>109</v>
      </c>
      <c r="J4" s="221" t="s">
        <v>110</v>
      </c>
      <c r="K4" s="223" t="s">
        <v>111</v>
      </c>
      <c r="L4" s="221" t="s">
        <v>112</v>
      </c>
      <c r="M4" s="221"/>
      <c r="N4" s="221"/>
      <c r="O4" s="221" t="s">
        <v>95</v>
      </c>
      <c r="P4" s="221"/>
      <c r="Q4" s="221"/>
      <c r="R4" s="221" t="s">
        <v>97</v>
      </c>
      <c r="S4" s="221" t="s">
        <v>98</v>
      </c>
      <c r="T4" s="221" t="s">
        <v>113</v>
      </c>
      <c r="U4" s="221"/>
      <c r="V4" s="221"/>
      <c r="W4" s="221"/>
      <c r="X4" s="221"/>
      <c r="Y4" s="221"/>
      <c r="Z4" s="221"/>
      <c r="AA4" s="221" t="s">
        <v>95</v>
      </c>
      <c r="AB4" s="221" t="s">
        <v>114</v>
      </c>
      <c r="AC4" s="221" t="s">
        <v>95</v>
      </c>
      <c r="AD4" s="221" t="s">
        <v>115</v>
      </c>
    </row>
    <row r="5" spans="1:30" s="19" customFormat="1" ht="171">
      <c r="A5" s="221" t="s">
        <v>83</v>
      </c>
      <c r="B5" s="222" t="s">
        <v>116</v>
      </c>
      <c r="C5" s="221" t="s">
        <v>117</v>
      </c>
      <c r="D5" s="221" t="s">
        <v>118</v>
      </c>
      <c r="E5" s="221" t="s">
        <v>119</v>
      </c>
      <c r="F5" s="221" t="s">
        <v>120</v>
      </c>
      <c r="G5" s="221" t="s">
        <v>121</v>
      </c>
      <c r="H5" s="221" t="s">
        <v>122</v>
      </c>
      <c r="I5" s="221" t="s">
        <v>123</v>
      </c>
      <c r="J5" s="221" t="s">
        <v>124</v>
      </c>
      <c r="K5" s="223" t="s">
        <v>125</v>
      </c>
      <c r="L5" s="223" t="s">
        <v>126</v>
      </c>
      <c r="M5" s="221" t="s">
        <v>127</v>
      </c>
      <c r="N5" s="221" t="s">
        <v>95</v>
      </c>
      <c r="O5" s="221"/>
      <c r="P5" s="221" t="s">
        <v>95</v>
      </c>
      <c r="Q5" s="221"/>
      <c r="R5" s="221" t="s">
        <v>97</v>
      </c>
      <c r="S5" s="221" t="s">
        <v>98</v>
      </c>
      <c r="T5" s="221" t="s">
        <v>99</v>
      </c>
      <c r="U5" s="221" t="s">
        <v>95</v>
      </c>
      <c r="V5" s="221" t="s">
        <v>128</v>
      </c>
      <c r="W5" s="221" t="s">
        <v>95</v>
      </c>
      <c r="X5" s="221" t="s">
        <v>129</v>
      </c>
      <c r="Y5" s="221" t="s">
        <v>95</v>
      </c>
      <c r="Z5" s="221" t="s">
        <v>128</v>
      </c>
      <c r="AA5" s="221" t="s">
        <v>95</v>
      </c>
      <c r="AB5" s="221" t="s">
        <v>130</v>
      </c>
      <c r="AC5" s="221" t="s">
        <v>95</v>
      </c>
      <c r="AD5" s="223" t="s">
        <v>131</v>
      </c>
    </row>
    <row r="6" spans="1:30" s="19" customFormat="1" ht="71.25">
      <c r="A6" s="221" t="s">
        <v>83</v>
      </c>
      <c r="B6" s="222" t="s">
        <v>116</v>
      </c>
      <c r="C6" s="221" t="s">
        <v>132</v>
      </c>
      <c r="D6" s="221" t="s">
        <v>133</v>
      </c>
      <c r="E6" s="221" t="s">
        <v>134</v>
      </c>
      <c r="F6" s="221" t="s">
        <v>135</v>
      </c>
      <c r="G6" s="221" t="s">
        <v>136</v>
      </c>
      <c r="H6" s="221" t="s">
        <v>137</v>
      </c>
      <c r="I6" s="221" t="s">
        <v>138</v>
      </c>
      <c r="J6" s="221" t="s">
        <v>139</v>
      </c>
      <c r="K6" s="223" t="s">
        <v>140</v>
      </c>
      <c r="L6" s="223" t="s">
        <v>141</v>
      </c>
      <c r="M6" s="221"/>
      <c r="N6" s="221"/>
      <c r="O6" s="221"/>
      <c r="P6" s="221"/>
      <c r="Q6" s="221"/>
      <c r="R6" s="221" t="s">
        <v>97</v>
      </c>
      <c r="S6" s="221" t="s">
        <v>98</v>
      </c>
      <c r="T6" s="221" t="s">
        <v>142</v>
      </c>
      <c r="U6" s="221"/>
      <c r="V6" s="221" t="s">
        <v>143</v>
      </c>
      <c r="W6" s="221"/>
      <c r="X6" s="221" t="s">
        <v>143</v>
      </c>
      <c r="Y6" s="221" t="s">
        <v>95</v>
      </c>
      <c r="Z6" s="221" t="s">
        <v>144</v>
      </c>
      <c r="AA6" s="221" t="s">
        <v>95</v>
      </c>
      <c r="AB6" s="221" t="s">
        <v>145</v>
      </c>
      <c r="AC6" s="221" t="s">
        <v>95</v>
      </c>
      <c r="AD6" s="223" t="s">
        <v>145</v>
      </c>
    </row>
    <row r="7" spans="1:30" s="19" customFormat="1" ht="156.75">
      <c r="A7" s="221" t="s">
        <v>83</v>
      </c>
      <c r="B7" s="222" t="s">
        <v>146</v>
      </c>
      <c r="C7" s="221" t="s">
        <v>147</v>
      </c>
      <c r="D7" s="221" t="s">
        <v>148</v>
      </c>
      <c r="E7" s="221" t="s">
        <v>149</v>
      </c>
      <c r="F7" s="221" t="s">
        <v>150</v>
      </c>
      <c r="G7" s="221" t="s">
        <v>151</v>
      </c>
      <c r="H7" s="221" t="s">
        <v>152</v>
      </c>
      <c r="I7" s="221" t="s">
        <v>153</v>
      </c>
      <c r="J7" s="221" t="s">
        <v>154</v>
      </c>
      <c r="K7" s="223" t="s">
        <v>155</v>
      </c>
      <c r="L7" s="223" t="s">
        <v>112</v>
      </c>
      <c r="M7" s="221"/>
      <c r="N7" s="221" t="s">
        <v>95</v>
      </c>
      <c r="O7" s="221" t="s">
        <v>95</v>
      </c>
      <c r="P7" s="221"/>
      <c r="Q7" s="221"/>
      <c r="R7" s="221" t="s">
        <v>156</v>
      </c>
      <c r="S7" s="221" t="s">
        <v>98</v>
      </c>
      <c r="T7" s="221" t="s">
        <v>157</v>
      </c>
      <c r="U7" s="221"/>
      <c r="V7" s="221"/>
      <c r="W7" s="221"/>
      <c r="X7" s="221"/>
      <c r="Y7" s="221" t="s">
        <v>95</v>
      </c>
      <c r="Z7" s="221" t="s">
        <v>158</v>
      </c>
      <c r="AA7" s="221"/>
      <c r="AB7" s="221"/>
      <c r="AC7" s="221" t="s">
        <v>95</v>
      </c>
      <c r="AD7" s="224" t="s">
        <v>159</v>
      </c>
    </row>
    <row r="8" spans="1:30" s="19" customFormat="1" ht="92.25" customHeight="1">
      <c r="A8" s="221" t="s">
        <v>83</v>
      </c>
      <c r="B8" s="222" t="s">
        <v>160</v>
      </c>
      <c r="C8" s="221" t="s">
        <v>161</v>
      </c>
      <c r="D8" s="221" t="s">
        <v>162</v>
      </c>
      <c r="E8" s="221" t="s">
        <v>163</v>
      </c>
      <c r="F8" s="221" t="s">
        <v>164</v>
      </c>
      <c r="G8" s="221" t="s">
        <v>165</v>
      </c>
      <c r="H8" s="221" t="s">
        <v>166</v>
      </c>
      <c r="I8" s="221" t="s">
        <v>167</v>
      </c>
      <c r="J8" s="221" t="s">
        <v>168</v>
      </c>
      <c r="K8" s="223" t="s">
        <v>169</v>
      </c>
      <c r="L8" s="223" t="s">
        <v>170</v>
      </c>
      <c r="M8" s="221"/>
      <c r="N8" s="221"/>
      <c r="O8" s="221" t="s">
        <v>95</v>
      </c>
      <c r="P8" s="221"/>
      <c r="Q8" s="221"/>
      <c r="R8" s="221" t="s">
        <v>97</v>
      </c>
      <c r="S8" s="221" t="s">
        <v>98</v>
      </c>
      <c r="T8" s="221" t="s">
        <v>113</v>
      </c>
      <c r="U8" s="221"/>
      <c r="V8" s="221"/>
      <c r="W8" s="221"/>
      <c r="X8" s="221"/>
      <c r="Y8" s="221"/>
      <c r="Z8" s="221"/>
      <c r="AA8" s="221"/>
      <c r="AB8" s="221"/>
      <c r="AC8" s="221" t="s">
        <v>95</v>
      </c>
      <c r="AD8" s="223" t="s">
        <v>171</v>
      </c>
    </row>
    <row r="9" spans="1:30" s="19" customFormat="1" ht="18" customHeight="1">
      <c r="A9" s="221" t="s">
        <v>83</v>
      </c>
      <c r="B9" s="222" t="s">
        <v>160</v>
      </c>
      <c r="C9" s="221" t="s">
        <v>172</v>
      </c>
      <c r="D9" s="221" t="s">
        <v>173</v>
      </c>
      <c r="E9" s="221" t="s">
        <v>174</v>
      </c>
      <c r="F9" s="221" t="s">
        <v>175</v>
      </c>
      <c r="G9" s="221" t="s">
        <v>176</v>
      </c>
      <c r="H9" s="221" t="s">
        <v>177</v>
      </c>
      <c r="I9" s="221" t="s">
        <v>178</v>
      </c>
      <c r="J9" s="221" t="s">
        <v>179</v>
      </c>
      <c r="K9" s="223" t="s">
        <v>180</v>
      </c>
      <c r="L9" s="225" t="s">
        <v>181</v>
      </c>
      <c r="M9" s="221"/>
      <c r="N9" s="221"/>
      <c r="O9" s="221"/>
      <c r="P9" s="221"/>
      <c r="Q9" s="221"/>
      <c r="R9" s="221" t="s">
        <v>182</v>
      </c>
      <c r="S9" s="221" t="s">
        <v>98</v>
      </c>
      <c r="T9" s="221" t="s">
        <v>183</v>
      </c>
      <c r="U9" s="221"/>
      <c r="V9" s="221"/>
      <c r="W9" s="221"/>
      <c r="X9" s="221"/>
      <c r="Y9" s="221"/>
      <c r="Z9" s="221" t="s">
        <v>184</v>
      </c>
      <c r="AA9" s="221"/>
      <c r="AB9" s="221"/>
      <c r="AC9" s="221"/>
      <c r="AD9" s="221"/>
    </row>
    <row r="10" spans="1:30" s="19" customFormat="1" ht="142.5">
      <c r="A10" s="221" t="s">
        <v>83</v>
      </c>
      <c r="B10" s="222" t="s">
        <v>185</v>
      </c>
      <c r="C10" s="221" t="s">
        <v>186</v>
      </c>
      <c r="D10" s="221" t="s">
        <v>187</v>
      </c>
      <c r="E10" s="221" t="s">
        <v>188</v>
      </c>
      <c r="F10" s="221" t="s">
        <v>189</v>
      </c>
      <c r="G10" s="221" t="s">
        <v>190</v>
      </c>
      <c r="H10" s="221" t="s">
        <v>191</v>
      </c>
      <c r="I10" s="221" t="s">
        <v>192</v>
      </c>
      <c r="J10" s="221" t="s">
        <v>193</v>
      </c>
      <c r="K10" s="223" t="s">
        <v>194</v>
      </c>
      <c r="L10" s="223" t="s">
        <v>126</v>
      </c>
      <c r="M10" s="221"/>
      <c r="N10" s="221" t="s">
        <v>95</v>
      </c>
      <c r="O10" s="221"/>
      <c r="P10" s="221"/>
      <c r="Q10" s="221" t="s">
        <v>95</v>
      </c>
      <c r="R10" s="221" t="s">
        <v>182</v>
      </c>
      <c r="S10" s="221" t="s">
        <v>98</v>
      </c>
      <c r="T10" s="221" t="s">
        <v>99</v>
      </c>
      <c r="U10" s="221" t="s">
        <v>95</v>
      </c>
      <c r="V10" s="221" t="s">
        <v>195</v>
      </c>
      <c r="W10" s="221" t="s">
        <v>95</v>
      </c>
      <c r="X10" s="221" t="s">
        <v>195</v>
      </c>
      <c r="Y10" s="221" t="s">
        <v>95</v>
      </c>
      <c r="Z10" s="221" t="s">
        <v>196</v>
      </c>
      <c r="AA10" s="221" t="s">
        <v>95</v>
      </c>
      <c r="AB10" s="221" t="s">
        <v>197</v>
      </c>
      <c r="AC10" s="221" t="s">
        <v>95</v>
      </c>
      <c r="AD10" s="223" t="s">
        <v>198</v>
      </c>
    </row>
    <row r="11" spans="1:30" s="19" customFormat="1" ht="165.75" customHeight="1">
      <c r="A11" s="221" t="s">
        <v>83</v>
      </c>
      <c r="B11" s="222" t="s">
        <v>199</v>
      </c>
      <c r="C11" s="221" t="s">
        <v>200</v>
      </c>
      <c r="D11" s="221" t="s">
        <v>201</v>
      </c>
      <c r="E11" s="221" t="s">
        <v>202</v>
      </c>
      <c r="F11" s="221" t="s">
        <v>203</v>
      </c>
      <c r="G11" s="221" t="s">
        <v>204</v>
      </c>
      <c r="H11" s="221" t="s">
        <v>205</v>
      </c>
      <c r="I11" s="221" t="s">
        <v>206</v>
      </c>
      <c r="J11" s="221" t="s">
        <v>207</v>
      </c>
      <c r="K11" s="223" t="s">
        <v>208</v>
      </c>
      <c r="L11" s="223" t="s">
        <v>209</v>
      </c>
      <c r="M11" s="221"/>
      <c r="N11" s="221"/>
      <c r="O11" s="221" t="s">
        <v>95</v>
      </c>
      <c r="P11" s="221"/>
      <c r="Q11" s="221"/>
      <c r="R11" s="221" t="s">
        <v>182</v>
      </c>
      <c r="S11" s="221" t="s">
        <v>98</v>
      </c>
      <c r="T11" s="221" t="s">
        <v>113</v>
      </c>
      <c r="U11" s="221"/>
      <c r="V11" s="221"/>
      <c r="W11" s="221"/>
      <c r="X11" s="221"/>
      <c r="Y11" s="221"/>
      <c r="Z11" s="221"/>
      <c r="AA11" s="221" t="s">
        <v>95</v>
      </c>
      <c r="AB11" s="221" t="s">
        <v>210</v>
      </c>
      <c r="AC11" s="221" t="s">
        <v>95</v>
      </c>
      <c r="AD11" s="223" t="s">
        <v>211</v>
      </c>
    </row>
    <row r="12" spans="1:30" s="19" customFormat="1" ht="78.75" customHeight="1">
      <c r="A12" s="221" t="s">
        <v>83</v>
      </c>
      <c r="B12" s="222" t="s">
        <v>102</v>
      </c>
      <c r="C12" s="221" t="s">
        <v>212</v>
      </c>
      <c r="D12" s="221" t="s">
        <v>213</v>
      </c>
      <c r="E12" s="221" t="s">
        <v>214</v>
      </c>
      <c r="F12" s="221" t="s">
        <v>215</v>
      </c>
      <c r="G12" s="221" t="s">
        <v>216</v>
      </c>
      <c r="H12" s="221" t="s">
        <v>217</v>
      </c>
      <c r="I12" s="221" t="s">
        <v>218</v>
      </c>
      <c r="J12" s="221" t="s">
        <v>219</v>
      </c>
      <c r="K12" s="223" t="s">
        <v>220</v>
      </c>
      <c r="L12" s="223" t="s">
        <v>221</v>
      </c>
      <c r="M12" s="223" t="s">
        <v>222</v>
      </c>
      <c r="N12" s="221"/>
      <c r="O12" s="221"/>
      <c r="P12" s="221"/>
      <c r="Q12" s="221"/>
      <c r="R12" s="221" t="s">
        <v>223</v>
      </c>
      <c r="S12" s="221" t="s">
        <v>98</v>
      </c>
      <c r="T12" s="221" t="s">
        <v>224</v>
      </c>
      <c r="U12" s="221"/>
      <c r="V12" s="221"/>
      <c r="W12" s="221"/>
      <c r="X12" s="221"/>
      <c r="Y12" s="221" t="s">
        <v>95</v>
      </c>
      <c r="Z12" s="221" t="s">
        <v>225</v>
      </c>
      <c r="AA12" s="221" t="s">
        <v>95</v>
      </c>
      <c r="AB12" s="221" t="s">
        <v>226</v>
      </c>
      <c r="AC12" s="221" t="s">
        <v>95</v>
      </c>
      <c r="AD12" s="223" t="s">
        <v>227</v>
      </c>
    </row>
    <row r="13" spans="1:30" s="19" customFormat="1" ht="128.25">
      <c r="A13" s="221" t="s">
        <v>83</v>
      </c>
      <c r="B13" s="222" t="s">
        <v>102</v>
      </c>
      <c r="C13" s="221" t="s">
        <v>228</v>
      </c>
      <c r="D13" s="221" t="s">
        <v>229</v>
      </c>
      <c r="E13" s="221" t="s">
        <v>230</v>
      </c>
      <c r="F13" s="221" t="s">
        <v>231</v>
      </c>
      <c r="G13" s="221" t="s">
        <v>232</v>
      </c>
      <c r="H13" s="221" t="s">
        <v>233</v>
      </c>
      <c r="I13" s="221" t="s">
        <v>234</v>
      </c>
      <c r="J13" s="221" t="s">
        <v>235</v>
      </c>
      <c r="K13" s="223" t="s">
        <v>236</v>
      </c>
      <c r="L13" s="223" t="s">
        <v>237</v>
      </c>
      <c r="M13" s="221"/>
      <c r="N13" s="221"/>
      <c r="O13" s="221"/>
      <c r="P13" s="221"/>
      <c r="Q13" s="221"/>
      <c r="R13" s="221" t="s">
        <v>238</v>
      </c>
      <c r="S13" s="221" t="s">
        <v>98</v>
      </c>
      <c r="T13" s="221" t="s">
        <v>224</v>
      </c>
      <c r="U13" s="221"/>
      <c r="V13" s="221"/>
      <c r="W13" s="221"/>
      <c r="X13" s="221"/>
      <c r="Y13" s="221"/>
      <c r="Z13" s="221"/>
      <c r="AA13" s="221" t="s">
        <v>95</v>
      </c>
      <c r="AB13" s="223" t="s">
        <v>239</v>
      </c>
      <c r="AC13" s="221"/>
      <c r="AD13" s="221"/>
    </row>
    <row r="14" spans="1:30" s="19" customFormat="1" ht="18" customHeight="1">
      <c r="A14" s="221" t="s">
        <v>83</v>
      </c>
      <c r="B14" s="222" t="s">
        <v>102</v>
      </c>
      <c r="C14" s="221" t="s">
        <v>240</v>
      </c>
      <c r="D14" s="221" t="s">
        <v>241</v>
      </c>
      <c r="E14" s="221" t="s">
        <v>87</v>
      </c>
      <c r="F14" s="221" t="s">
        <v>242</v>
      </c>
      <c r="G14" s="221" t="s">
        <v>243</v>
      </c>
      <c r="H14" s="221" t="s">
        <v>244</v>
      </c>
      <c r="I14" s="221" t="s">
        <v>245</v>
      </c>
      <c r="J14" s="221" t="s">
        <v>246</v>
      </c>
      <c r="K14" s="223" t="s">
        <v>247</v>
      </c>
      <c r="L14" s="221"/>
      <c r="M14" s="221"/>
      <c r="N14" s="221"/>
      <c r="O14" s="221"/>
      <c r="P14" s="221"/>
      <c r="Q14" s="221"/>
      <c r="R14" s="221" t="s">
        <v>223</v>
      </c>
      <c r="S14" s="221" t="s">
        <v>248</v>
      </c>
      <c r="T14" s="221"/>
      <c r="U14" s="221"/>
      <c r="V14" s="221"/>
      <c r="W14" s="221"/>
      <c r="X14" s="221"/>
      <c r="Y14" s="221"/>
      <c r="Z14" s="221"/>
      <c r="AA14" s="221"/>
      <c r="AB14" s="221"/>
      <c r="AC14" s="221"/>
      <c r="AD14" s="221"/>
    </row>
    <row r="15" spans="1:30" s="19" customFormat="1" ht="18" customHeight="1">
      <c r="A15" s="221" t="s">
        <v>83</v>
      </c>
      <c r="B15" s="222" t="s">
        <v>102</v>
      </c>
      <c r="C15" s="221" t="s">
        <v>249</v>
      </c>
      <c r="D15" s="221" t="s">
        <v>250</v>
      </c>
      <c r="E15" s="221" t="s">
        <v>251</v>
      </c>
      <c r="F15" s="221" t="s">
        <v>252</v>
      </c>
      <c r="G15" s="221" t="s">
        <v>253</v>
      </c>
      <c r="H15" s="221" t="s">
        <v>254</v>
      </c>
      <c r="I15" s="221" t="s">
        <v>255</v>
      </c>
      <c r="J15" s="221" t="s">
        <v>256</v>
      </c>
      <c r="K15" s="223" t="s">
        <v>257</v>
      </c>
      <c r="L15" s="221"/>
      <c r="M15" s="221"/>
      <c r="N15" s="221"/>
      <c r="O15" s="221"/>
      <c r="P15" s="221"/>
      <c r="Q15" s="221"/>
      <c r="R15" s="221" t="s">
        <v>223</v>
      </c>
      <c r="S15" s="221" t="s">
        <v>248</v>
      </c>
      <c r="T15" s="221"/>
      <c r="U15" s="221"/>
      <c r="V15" s="221"/>
      <c r="W15" s="221"/>
      <c r="X15" s="221"/>
      <c r="Y15" s="221"/>
      <c r="Z15" s="221"/>
      <c r="AA15" s="221"/>
      <c r="AB15" s="221"/>
      <c r="AC15" s="221"/>
      <c r="AD15" s="221"/>
    </row>
    <row r="16" spans="1:30" s="19" customFormat="1" ht="71.25">
      <c r="A16" s="221" t="s">
        <v>83</v>
      </c>
      <c r="B16" s="222" t="s">
        <v>116</v>
      </c>
      <c r="C16" s="221" t="s">
        <v>258</v>
      </c>
      <c r="D16" s="221" t="s">
        <v>259</v>
      </c>
      <c r="E16" s="221" t="s">
        <v>260</v>
      </c>
      <c r="F16" s="221" t="s">
        <v>261</v>
      </c>
      <c r="G16" s="221" t="s">
        <v>262</v>
      </c>
      <c r="H16" s="221" t="s">
        <v>263</v>
      </c>
      <c r="I16" s="221" t="s">
        <v>264</v>
      </c>
      <c r="J16" s="221" t="s">
        <v>265</v>
      </c>
      <c r="K16" s="223" t="s">
        <v>266</v>
      </c>
      <c r="L16" s="223" t="s">
        <v>141</v>
      </c>
      <c r="M16" s="221" t="s">
        <v>267</v>
      </c>
      <c r="N16" s="221"/>
      <c r="O16" s="221"/>
      <c r="P16" s="221"/>
      <c r="Q16" s="221"/>
      <c r="R16" s="221" t="s">
        <v>223</v>
      </c>
      <c r="S16" s="221" t="s">
        <v>98</v>
      </c>
      <c r="T16" s="221" t="s">
        <v>224</v>
      </c>
      <c r="U16" s="221"/>
      <c r="V16" s="221"/>
      <c r="W16" s="221"/>
      <c r="X16" s="221"/>
      <c r="Y16" s="221"/>
      <c r="Z16" s="221"/>
      <c r="AA16" s="221"/>
      <c r="AB16" s="221"/>
      <c r="AC16" s="221"/>
      <c r="AD16" s="221"/>
    </row>
    <row r="17" spans="1:30" s="19" customFormat="1" ht="18" customHeight="1">
      <c r="A17" s="221" t="s">
        <v>83</v>
      </c>
      <c r="B17" s="222" t="s">
        <v>116</v>
      </c>
      <c r="C17" s="221" t="s">
        <v>268</v>
      </c>
      <c r="D17" s="221" t="s">
        <v>269</v>
      </c>
      <c r="E17" s="221" t="s">
        <v>270</v>
      </c>
      <c r="F17" s="221" t="s">
        <v>271</v>
      </c>
      <c r="G17" s="221" t="s">
        <v>272</v>
      </c>
      <c r="H17" s="221" t="s">
        <v>273</v>
      </c>
      <c r="I17" s="221" t="s">
        <v>274</v>
      </c>
      <c r="J17" s="221" t="s">
        <v>275</v>
      </c>
      <c r="K17" s="223" t="s">
        <v>276</v>
      </c>
      <c r="L17" s="221"/>
      <c r="M17" s="221"/>
      <c r="N17" s="221"/>
      <c r="O17" s="221"/>
      <c r="P17" s="221"/>
      <c r="Q17" s="221"/>
      <c r="R17" s="221" t="s">
        <v>223</v>
      </c>
      <c r="S17" s="221" t="s">
        <v>98</v>
      </c>
      <c r="T17" s="221" t="s">
        <v>224</v>
      </c>
      <c r="U17" s="221"/>
      <c r="V17" s="221"/>
      <c r="W17" s="221"/>
      <c r="X17" s="221"/>
      <c r="Y17" s="221"/>
      <c r="Z17" s="221"/>
      <c r="AA17" s="221"/>
      <c r="AB17" s="221"/>
      <c r="AC17" s="221" t="s">
        <v>95</v>
      </c>
      <c r="AD17" s="221" t="s">
        <v>277</v>
      </c>
    </row>
    <row r="18" spans="1:30" s="19" customFormat="1" ht="18" customHeight="1">
      <c r="A18" s="221" t="s">
        <v>83</v>
      </c>
      <c r="B18" s="222" t="s">
        <v>116</v>
      </c>
      <c r="C18" s="221" t="s">
        <v>278</v>
      </c>
      <c r="D18" s="221" t="s">
        <v>279</v>
      </c>
      <c r="E18" s="221" t="s">
        <v>280</v>
      </c>
      <c r="F18" s="221" t="s">
        <v>281</v>
      </c>
      <c r="G18" s="221" t="s">
        <v>282</v>
      </c>
      <c r="H18" s="221" t="s">
        <v>283</v>
      </c>
      <c r="I18" s="221" t="s">
        <v>284</v>
      </c>
      <c r="J18" s="221" t="s">
        <v>285</v>
      </c>
      <c r="K18" s="223" t="s">
        <v>286</v>
      </c>
      <c r="L18" s="221"/>
      <c r="M18" s="221"/>
      <c r="N18" s="221"/>
      <c r="O18" s="221"/>
      <c r="P18" s="221"/>
      <c r="Q18" s="221"/>
      <c r="R18" s="221" t="s">
        <v>223</v>
      </c>
      <c r="S18" s="221" t="s">
        <v>98</v>
      </c>
      <c r="T18" s="221"/>
      <c r="U18" s="221"/>
      <c r="V18" s="221" t="s">
        <v>287</v>
      </c>
      <c r="W18" s="221"/>
      <c r="X18" s="221"/>
      <c r="Y18" s="221"/>
      <c r="Z18" s="221"/>
      <c r="AA18" s="221"/>
      <c r="AB18" s="221"/>
      <c r="AC18" s="221"/>
      <c r="AD18" s="221"/>
    </row>
    <row r="19" spans="1:30" s="19" customFormat="1" ht="18" customHeight="1">
      <c r="A19" s="221" t="s">
        <v>83</v>
      </c>
      <c r="B19" s="222" t="s">
        <v>116</v>
      </c>
      <c r="C19" s="221" t="s">
        <v>288</v>
      </c>
      <c r="D19" s="221" t="s">
        <v>289</v>
      </c>
      <c r="E19" s="221" t="s">
        <v>290</v>
      </c>
      <c r="F19" s="221" t="s">
        <v>291</v>
      </c>
      <c r="G19" s="221" t="s">
        <v>292</v>
      </c>
      <c r="H19" s="221" t="s">
        <v>293</v>
      </c>
      <c r="I19" s="221" t="s">
        <v>294</v>
      </c>
      <c r="J19" s="221" t="s">
        <v>295</v>
      </c>
      <c r="K19" s="223" t="s">
        <v>296</v>
      </c>
      <c r="L19" s="221" t="s">
        <v>297</v>
      </c>
      <c r="M19" s="221"/>
      <c r="N19" s="221"/>
      <c r="O19" s="221"/>
      <c r="P19" s="221"/>
      <c r="Q19" s="221"/>
      <c r="R19" s="221" t="s">
        <v>223</v>
      </c>
      <c r="S19" s="221" t="s">
        <v>98</v>
      </c>
      <c r="T19" s="221" t="s">
        <v>224</v>
      </c>
      <c r="U19" s="221"/>
      <c r="V19" s="221"/>
      <c r="W19" s="221"/>
      <c r="X19" s="221"/>
      <c r="Y19" s="221"/>
      <c r="Z19" s="221"/>
      <c r="AA19" s="221"/>
      <c r="AB19" s="221"/>
      <c r="AC19" s="221" t="s">
        <v>95</v>
      </c>
      <c r="AD19" s="221" t="s">
        <v>298</v>
      </c>
    </row>
    <row r="20" spans="1:30" s="19" customFormat="1" ht="18" customHeight="1">
      <c r="A20" s="221" t="s">
        <v>83</v>
      </c>
      <c r="B20" s="222" t="s">
        <v>116</v>
      </c>
      <c r="C20" s="221" t="s">
        <v>299</v>
      </c>
      <c r="D20" s="221" t="s">
        <v>300</v>
      </c>
      <c r="E20" s="221" t="s">
        <v>301</v>
      </c>
      <c r="F20" s="221" t="s">
        <v>302</v>
      </c>
      <c r="G20" s="221" t="s">
        <v>303</v>
      </c>
      <c r="H20" s="221" t="s">
        <v>304</v>
      </c>
      <c r="I20" s="221" t="s">
        <v>305</v>
      </c>
      <c r="J20" s="226" t="s">
        <v>306</v>
      </c>
      <c r="K20" s="223" t="s">
        <v>307</v>
      </c>
      <c r="L20" s="221"/>
      <c r="M20" s="221"/>
      <c r="N20" s="221"/>
      <c r="O20" s="221"/>
      <c r="P20" s="221"/>
      <c r="Q20" s="221"/>
      <c r="R20" s="221" t="s">
        <v>223</v>
      </c>
      <c r="S20" s="221" t="s">
        <v>248</v>
      </c>
      <c r="T20" s="221"/>
      <c r="U20" s="221" t="s">
        <v>95</v>
      </c>
      <c r="V20" s="221" t="s">
        <v>308</v>
      </c>
      <c r="W20" s="221" t="s">
        <v>95</v>
      </c>
      <c r="X20" s="221" t="s">
        <v>309</v>
      </c>
      <c r="Y20" s="221" t="s">
        <v>95</v>
      </c>
      <c r="Z20" s="221" t="s">
        <v>309</v>
      </c>
      <c r="AA20" s="221" t="s">
        <v>95</v>
      </c>
      <c r="AB20" s="221" t="s">
        <v>310</v>
      </c>
      <c r="AC20" s="221" t="s">
        <v>95</v>
      </c>
      <c r="AD20" s="221" t="s">
        <v>311</v>
      </c>
    </row>
    <row r="21" spans="1:30" s="19" customFormat="1" ht="18" customHeight="1">
      <c r="A21" s="221" t="s">
        <v>83</v>
      </c>
      <c r="B21" s="222" t="s">
        <v>116</v>
      </c>
      <c r="C21" s="223" t="s">
        <v>312</v>
      </c>
      <c r="D21" s="221" t="s">
        <v>313</v>
      </c>
      <c r="E21" s="221" t="s">
        <v>314</v>
      </c>
      <c r="F21" s="221" t="s">
        <v>315</v>
      </c>
      <c r="G21" s="221" t="s">
        <v>316</v>
      </c>
      <c r="H21" s="221" t="s">
        <v>317</v>
      </c>
      <c r="I21" s="221" t="s">
        <v>318</v>
      </c>
      <c r="J21" s="227" t="s">
        <v>319</v>
      </c>
      <c r="K21" s="228" t="s">
        <v>320</v>
      </c>
      <c r="L21" s="221"/>
      <c r="M21" s="221"/>
      <c r="N21" s="221"/>
      <c r="O21" s="221"/>
      <c r="P21" s="221"/>
      <c r="Q21" s="221"/>
      <c r="R21" s="221" t="s">
        <v>223</v>
      </c>
      <c r="S21" s="221" t="s">
        <v>248</v>
      </c>
      <c r="T21" s="221" t="s">
        <v>183</v>
      </c>
      <c r="U21" s="221"/>
      <c r="V21" s="221" t="s">
        <v>321</v>
      </c>
      <c r="W21" s="221"/>
      <c r="X21" s="221"/>
      <c r="Y21" s="221"/>
      <c r="Z21" s="221"/>
      <c r="AA21" s="221"/>
      <c r="AB21" s="221"/>
      <c r="AC21" s="221"/>
      <c r="AD21" s="221"/>
    </row>
    <row r="22" spans="1:30" s="19" customFormat="1" ht="28.5">
      <c r="A22" s="221" t="s">
        <v>83</v>
      </c>
      <c r="B22" s="222" t="s">
        <v>116</v>
      </c>
      <c r="C22" s="221" t="s">
        <v>322</v>
      </c>
      <c r="D22" s="221" t="s">
        <v>323</v>
      </c>
      <c r="E22" s="221" t="s">
        <v>324</v>
      </c>
      <c r="F22" s="221" t="s">
        <v>325</v>
      </c>
      <c r="G22" s="221" t="s">
        <v>326</v>
      </c>
      <c r="H22" s="221" t="s">
        <v>327</v>
      </c>
      <c r="I22" s="221" t="s">
        <v>328</v>
      </c>
      <c r="J22" s="226" t="s">
        <v>329</v>
      </c>
      <c r="K22" s="228" t="s">
        <v>330</v>
      </c>
      <c r="L22" s="221"/>
      <c r="M22" s="221"/>
      <c r="N22" s="221"/>
      <c r="O22" s="221"/>
      <c r="P22" s="221"/>
      <c r="Q22" s="221"/>
      <c r="R22" s="221" t="s">
        <v>223</v>
      </c>
      <c r="S22" s="221" t="s">
        <v>248</v>
      </c>
      <c r="T22" s="221"/>
      <c r="U22" s="221"/>
      <c r="V22" s="221"/>
      <c r="W22" s="221"/>
      <c r="X22" s="221"/>
      <c r="Y22" s="221"/>
      <c r="Z22" s="221"/>
      <c r="AA22" s="221"/>
      <c r="AB22" s="221"/>
      <c r="AC22" s="221"/>
      <c r="AD22" s="221"/>
    </row>
    <row r="23" spans="1:30" s="19" customFormat="1" ht="18" customHeight="1">
      <c r="A23" s="221" t="s">
        <v>83</v>
      </c>
      <c r="B23" s="222" t="s">
        <v>116</v>
      </c>
      <c r="C23" s="221" t="s">
        <v>331</v>
      </c>
      <c r="D23" s="221" t="s">
        <v>332</v>
      </c>
      <c r="E23" s="221" t="s">
        <v>333</v>
      </c>
      <c r="F23" s="221" t="s">
        <v>334</v>
      </c>
      <c r="G23" s="221" t="s">
        <v>335</v>
      </c>
      <c r="H23" s="221" t="s">
        <v>336</v>
      </c>
      <c r="I23" s="221" t="s">
        <v>337</v>
      </c>
      <c r="J23" s="226" t="s">
        <v>338</v>
      </c>
      <c r="K23" s="228" t="s">
        <v>180</v>
      </c>
      <c r="L23" s="221"/>
      <c r="M23" s="221"/>
      <c r="N23" s="221"/>
      <c r="O23" s="221"/>
      <c r="P23" s="221"/>
      <c r="Q23" s="221"/>
      <c r="R23" s="221" t="s">
        <v>223</v>
      </c>
      <c r="S23" s="221" t="s">
        <v>248</v>
      </c>
      <c r="T23" s="221"/>
      <c r="U23" s="221"/>
      <c r="V23" s="221"/>
      <c r="W23" s="221"/>
      <c r="X23" s="221"/>
      <c r="Y23" s="221"/>
      <c r="Z23" s="221"/>
      <c r="AA23" s="221"/>
      <c r="AB23" s="221"/>
      <c r="AC23" s="221" t="s">
        <v>95</v>
      </c>
      <c r="AD23" s="221" t="s">
        <v>339</v>
      </c>
    </row>
    <row r="24" spans="1:30" s="19" customFormat="1" ht="18" customHeight="1">
      <c r="A24" s="221" t="s">
        <v>83</v>
      </c>
      <c r="B24" s="222" t="s">
        <v>146</v>
      </c>
      <c r="C24" s="221" t="s">
        <v>340</v>
      </c>
      <c r="D24" s="221" t="s">
        <v>341</v>
      </c>
      <c r="E24" s="221" t="s">
        <v>342</v>
      </c>
      <c r="F24" s="221" t="s">
        <v>343</v>
      </c>
      <c r="G24" s="221" t="s">
        <v>344</v>
      </c>
      <c r="H24" s="221" t="s">
        <v>345</v>
      </c>
      <c r="I24" s="221" t="s">
        <v>346</v>
      </c>
      <c r="J24" s="226" t="s">
        <v>347</v>
      </c>
      <c r="K24" s="228" t="s">
        <v>348</v>
      </c>
      <c r="L24" s="221" t="s">
        <v>349</v>
      </c>
      <c r="M24" s="221"/>
      <c r="N24" s="221"/>
      <c r="O24" s="221"/>
      <c r="P24" s="221"/>
      <c r="Q24" s="221"/>
      <c r="R24" s="221" t="s">
        <v>223</v>
      </c>
      <c r="S24" s="221" t="s">
        <v>98</v>
      </c>
      <c r="T24" s="221" t="s">
        <v>224</v>
      </c>
      <c r="U24" s="221"/>
      <c r="V24" s="221"/>
      <c r="W24" s="221"/>
      <c r="X24" s="221"/>
      <c r="Y24" s="221"/>
      <c r="Z24" s="221" t="s">
        <v>350</v>
      </c>
      <c r="AA24" s="221"/>
      <c r="AB24" s="221"/>
      <c r="AC24" s="221"/>
      <c r="AD24" s="221"/>
    </row>
    <row r="25" spans="1:30" s="19" customFormat="1" ht="243" customHeight="1">
      <c r="A25" s="221" t="s">
        <v>83</v>
      </c>
      <c r="B25" s="222" t="s">
        <v>146</v>
      </c>
      <c r="C25" s="221" t="s">
        <v>351</v>
      </c>
      <c r="D25" s="221" t="s">
        <v>352</v>
      </c>
      <c r="E25" s="221" t="s">
        <v>353</v>
      </c>
      <c r="F25" s="221" t="s">
        <v>354</v>
      </c>
      <c r="G25" s="221" t="s">
        <v>355</v>
      </c>
      <c r="H25" s="221" t="s">
        <v>356</v>
      </c>
      <c r="I25" s="221" t="s">
        <v>357</v>
      </c>
      <c r="J25" s="226" t="s">
        <v>358</v>
      </c>
      <c r="K25" s="228" t="s">
        <v>359</v>
      </c>
      <c r="L25" s="223" t="s">
        <v>360</v>
      </c>
      <c r="M25" s="221" t="s">
        <v>361</v>
      </c>
      <c r="N25" s="221"/>
      <c r="O25" s="221"/>
      <c r="P25" s="221"/>
      <c r="Q25" s="221"/>
      <c r="R25" s="221" t="s">
        <v>223</v>
      </c>
      <c r="S25" s="221" t="s">
        <v>98</v>
      </c>
      <c r="T25" s="221" t="s">
        <v>224</v>
      </c>
      <c r="U25" s="221"/>
      <c r="V25" s="221"/>
      <c r="W25" s="221"/>
      <c r="X25" s="221"/>
      <c r="Y25" s="221"/>
      <c r="Z25" s="221"/>
      <c r="AA25" s="221" t="s">
        <v>95</v>
      </c>
      <c r="AB25" s="223" t="s">
        <v>362</v>
      </c>
      <c r="AC25" s="221" t="s">
        <v>95</v>
      </c>
      <c r="AD25" s="223" t="s">
        <v>363</v>
      </c>
    </row>
    <row r="26" spans="1:30" s="19" customFormat="1" ht="18" customHeight="1">
      <c r="A26" s="221" t="s">
        <v>83</v>
      </c>
      <c r="B26" s="222" t="s">
        <v>146</v>
      </c>
      <c r="C26" s="221" t="s">
        <v>364</v>
      </c>
      <c r="D26" s="221" t="s">
        <v>365</v>
      </c>
      <c r="E26" s="221" t="s">
        <v>366</v>
      </c>
      <c r="F26" s="221" t="s">
        <v>367</v>
      </c>
      <c r="G26" s="221" t="s">
        <v>368</v>
      </c>
      <c r="H26" s="221" t="s">
        <v>369</v>
      </c>
      <c r="I26" s="221" t="s">
        <v>370</v>
      </c>
      <c r="J26" s="226" t="s">
        <v>371</v>
      </c>
      <c r="K26" s="228" t="s">
        <v>372</v>
      </c>
      <c r="L26" s="221"/>
      <c r="M26" s="221"/>
      <c r="N26" s="221"/>
      <c r="O26" s="221"/>
      <c r="P26" s="221"/>
      <c r="Q26" s="221"/>
      <c r="R26" s="221" t="s">
        <v>223</v>
      </c>
      <c r="S26" s="221" t="s">
        <v>248</v>
      </c>
      <c r="T26" s="221"/>
      <c r="U26" s="221" t="s">
        <v>95</v>
      </c>
      <c r="V26" s="221" t="s">
        <v>373</v>
      </c>
      <c r="W26" s="221" t="s">
        <v>95</v>
      </c>
      <c r="X26" s="221" t="s">
        <v>373</v>
      </c>
      <c r="Y26" s="221" t="s">
        <v>95</v>
      </c>
      <c r="Z26" s="221" t="s">
        <v>373</v>
      </c>
      <c r="AA26" s="221"/>
      <c r="AB26" s="221"/>
      <c r="AC26" s="221"/>
      <c r="AD26" s="221"/>
    </row>
    <row r="27" spans="1:30" s="19" customFormat="1" ht="156.75">
      <c r="A27" s="221" t="s">
        <v>83</v>
      </c>
      <c r="B27" s="222" t="s">
        <v>146</v>
      </c>
      <c r="C27" s="221" t="s">
        <v>374</v>
      </c>
      <c r="D27" s="221" t="s">
        <v>375</v>
      </c>
      <c r="E27" s="221" t="s">
        <v>376</v>
      </c>
      <c r="F27" s="221" t="s">
        <v>377</v>
      </c>
      <c r="G27" s="221" t="s">
        <v>378</v>
      </c>
      <c r="H27" s="221" t="s">
        <v>379</v>
      </c>
      <c r="I27" s="221" t="s">
        <v>380</v>
      </c>
      <c r="J27" s="226" t="s">
        <v>381</v>
      </c>
      <c r="K27" s="228" t="s">
        <v>382</v>
      </c>
      <c r="L27" s="223" t="s">
        <v>383</v>
      </c>
      <c r="M27" s="223" t="s">
        <v>384</v>
      </c>
      <c r="N27" s="221"/>
      <c r="O27" s="221"/>
      <c r="P27" s="221"/>
      <c r="Q27" s="221"/>
      <c r="R27" s="221" t="s">
        <v>223</v>
      </c>
      <c r="S27" s="221" t="s">
        <v>248</v>
      </c>
      <c r="T27" s="221" t="s">
        <v>183</v>
      </c>
      <c r="U27" s="221" t="s">
        <v>95</v>
      </c>
      <c r="V27" s="223" t="s">
        <v>385</v>
      </c>
      <c r="W27" s="221" t="s">
        <v>95</v>
      </c>
      <c r="X27" s="223" t="s">
        <v>386</v>
      </c>
      <c r="Y27" s="221" t="s">
        <v>95</v>
      </c>
      <c r="Z27" s="223" t="s">
        <v>386</v>
      </c>
      <c r="AA27" s="221" t="s">
        <v>95</v>
      </c>
      <c r="AB27" s="223" t="s">
        <v>387</v>
      </c>
      <c r="AC27" s="221"/>
      <c r="AD27" s="221"/>
    </row>
    <row r="28" spans="1:30" s="19" customFormat="1" ht="18" customHeight="1">
      <c r="A28" s="221" t="s">
        <v>83</v>
      </c>
      <c r="B28" s="222" t="s">
        <v>388</v>
      </c>
      <c r="C28" s="221" t="s">
        <v>389</v>
      </c>
      <c r="D28" s="221" t="s">
        <v>390</v>
      </c>
      <c r="E28" s="221" t="s">
        <v>391</v>
      </c>
      <c r="F28" s="221" t="s">
        <v>392</v>
      </c>
      <c r="G28" s="221" t="s">
        <v>393</v>
      </c>
      <c r="H28" s="221" t="s">
        <v>394</v>
      </c>
      <c r="I28" s="221" t="s">
        <v>395</v>
      </c>
      <c r="J28" s="226" t="s">
        <v>396</v>
      </c>
      <c r="K28" s="228" t="s">
        <v>397</v>
      </c>
      <c r="L28" s="221" t="s">
        <v>94</v>
      </c>
      <c r="M28" s="221"/>
      <c r="N28" s="221"/>
      <c r="O28" s="221"/>
      <c r="P28" s="221"/>
      <c r="Q28" s="221"/>
      <c r="R28" s="221" t="s">
        <v>223</v>
      </c>
      <c r="S28" s="221" t="s">
        <v>398</v>
      </c>
      <c r="T28" s="221"/>
      <c r="U28" s="221"/>
      <c r="V28" s="221"/>
      <c r="W28" s="221"/>
      <c r="X28" s="221"/>
      <c r="Y28" s="221"/>
      <c r="Z28" s="221"/>
      <c r="AA28" s="221"/>
      <c r="AB28" s="221"/>
      <c r="AC28" s="221"/>
      <c r="AD28" s="221"/>
    </row>
    <row r="29" spans="1:30" s="19" customFormat="1" ht="128.25">
      <c r="A29" s="221" t="s">
        <v>83</v>
      </c>
      <c r="B29" s="222" t="s">
        <v>399</v>
      </c>
      <c r="C29" s="221" t="s">
        <v>400</v>
      </c>
      <c r="D29" s="221" t="s">
        <v>401</v>
      </c>
      <c r="E29" s="221" t="s">
        <v>402</v>
      </c>
      <c r="F29" s="221" t="s">
        <v>403</v>
      </c>
      <c r="G29" s="221" t="s">
        <v>404</v>
      </c>
      <c r="H29" s="221" t="s">
        <v>405</v>
      </c>
      <c r="I29" s="221" t="s">
        <v>406</v>
      </c>
      <c r="J29" s="226" t="s">
        <v>407</v>
      </c>
      <c r="K29" s="228" t="s">
        <v>408</v>
      </c>
      <c r="L29" s="223" t="s">
        <v>409</v>
      </c>
      <c r="M29" s="221"/>
      <c r="N29" s="221" t="s">
        <v>95</v>
      </c>
      <c r="O29" s="221"/>
      <c r="P29" s="221"/>
      <c r="Q29" s="221"/>
      <c r="R29" s="221" t="s">
        <v>223</v>
      </c>
      <c r="S29" s="221" t="s">
        <v>98</v>
      </c>
      <c r="T29" s="221" t="s">
        <v>224</v>
      </c>
      <c r="U29" s="221"/>
      <c r="V29" s="221"/>
      <c r="W29" s="221"/>
      <c r="X29" s="221"/>
      <c r="Y29" s="221" t="s">
        <v>95</v>
      </c>
      <c r="Z29" s="223" t="s">
        <v>410</v>
      </c>
      <c r="AA29" s="221" t="s">
        <v>95</v>
      </c>
      <c r="AB29" s="223" t="s">
        <v>411</v>
      </c>
      <c r="AC29" s="221" t="s">
        <v>95</v>
      </c>
      <c r="AD29" s="223" t="s">
        <v>411</v>
      </c>
    </row>
    <row r="30" spans="1:30" s="19" customFormat="1" ht="99.75">
      <c r="A30" s="221" t="s">
        <v>83</v>
      </c>
      <c r="B30" s="222" t="s">
        <v>412</v>
      </c>
      <c r="C30" s="221" t="s">
        <v>413</v>
      </c>
      <c r="D30" s="221" t="s">
        <v>414</v>
      </c>
      <c r="E30" s="221" t="s">
        <v>415</v>
      </c>
      <c r="F30" s="221" t="s">
        <v>416</v>
      </c>
      <c r="G30" s="221" t="s">
        <v>417</v>
      </c>
      <c r="H30" s="221" t="s">
        <v>418</v>
      </c>
      <c r="I30" s="221" t="s">
        <v>419</v>
      </c>
      <c r="J30" s="226" t="s">
        <v>420</v>
      </c>
      <c r="K30" s="228" t="s">
        <v>421</v>
      </c>
      <c r="L30" s="223" t="s">
        <v>422</v>
      </c>
      <c r="M30" s="221"/>
      <c r="N30" s="221"/>
      <c r="O30" s="221" t="s">
        <v>95</v>
      </c>
      <c r="P30" s="221"/>
      <c r="Q30" s="221"/>
      <c r="R30" s="221" t="s">
        <v>223</v>
      </c>
      <c r="S30" s="221" t="s">
        <v>98</v>
      </c>
      <c r="T30" s="221" t="s">
        <v>423</v>
      </c>
      <c r="U30" s="221"/>
      <c r="V30" s="221"/>
      <c r="W30" s="221"/>
      <c r="X30" s="221"/>
      <c r="Y30" s="221" t="s">
        <v>95</v>
      </c>
      <c r="Z30" s="223" t="s">
        <v>424</v>
      </c>
      <c r="AA30" s="221" t="s">
        <v>95</v>
      </c>
      <c r="AB30" s="223" t="s">
        <v>425</v>
      </c>
      <c r="AC30" s="221" t="s">
        <v>95</v>
      </c>
      <c r="AD30" s="223" t="s">
        <v>426</v>
      </c>
    </row>
    <row r="31" spans="1:30" s="19" customFormat="1" ht="106.5" customHeight="1">
      <c r="A31" s="221" t="s">
        <v>83</v>
      </c>
      <c r="B31" s="222" t="s">
        <v>412</v>
      </c>
      <c r="C31" s="221" t="s">
        <v>427</v>
      </c>
      <c r="D31" s="221" t="s">
        <v>428</v>
      </c>
      <c r="E31" s="221" t="s">
        <v>429</v>
      </c>
      <c r="F31" s="221" t="s">
        <v>430</v>
      </c>
      <c r="G31" s="221" t="s">
        <v>431</v>
      </c>
      <c r="H31" s="221" t="s">
        <v>432</v>
      </c>
      <c r="I31" s="221" t="s">
        <v>433</v>
      </c>
      <c r="J31" s="226" t="s">
        <v>434</v>
      </c>
      <c r="K31" s="223" t="s">
        <v>435</v>
      </c>
      <c r="L31" s="223" t="s">
        <v>436</v>
      </c>
      <c r="M31" s="221"/>
      <c r="N31" s="221"/>
      <c r="O31" s="221" t="s">
        <v>95</v>
      </c>
      <c r="P31" s="221"/>
      <c r="Q31" s="221"/>
      <c r="R31" s="221" t="s">
        <v>223</v>
      </c>
      <c r="S31" s="221" t="s">
        <v>98</v>
      </c>
      <c r="T31" s="221" t="s">
        <v>423</v>
      </c>
      <c r="U31" s="221"/>
      <c r="V31" s="221"/>
      <c r="W31" s="221"/>
      <c r="X31" s="221"/>
      <c r="Y31" s="221"/>
      <c r="Z31" s="221"/>
      <c r="AA31" s="221"/>
      <c r="AB31" s="221"/>
      <c r="AC31" s="221" t="s">
        <v>95</v>
      </c>
      <c r="AD31" s="223" t="s">
        <v>437</v>
      </c>
    </row>
    <row r="32" spans="1:30" s="19" customFormat="1" ht="18" customHeight="1">
      <c r="A32" s="221" t="s">
        <v>83</v>
      </c>
      <c r="B32" s="222" t="s">
        <v>412</v>
      </c>
      <c r="C32" s="221" t="s">
        <v>438</v>
      </c>
      <c r="D32" s="221" t="s">
        <v>439</v>
      </c>
      <c r="E32" s="221" t="s">
        <v>440</v>
      </c>
      <c r="F32" s="221" t="s">
        <v>441</v>
      </c>
      <c r="G32" s="221" t="s">
        <v>442</v>
      </c>
      <c r="H32" s="221" t="s">
        <v>443</v>
      </c>
      <c r="I32" s="221" t="s">
        <v>444</v>
      </c>
      <c r="J32" s="226" t="s">
        <v>445</v>
      </c>
      <c r="K32" s="228" t="s">
        <v>446</v>
      </c>
      <c r="L32" s="221" t="s">
        <v>112</v>
      </c>
      <c r="M32" s="221"/>
      <c r="N32" s="221"/>
      <c r="O32" s="221"/>
      <c r="P32" s="221"/>
      <c r="Q32" s="221"/>
      <c r="R32" s="221" t="s">
        <v>223</v>
      </c>
      <c r="S32" s="221" t="s">
        <v>98</v>
      </c>
      <c r="T32" s="221" t="s">
        <v>447</v>
      </c>
      <c r="U32" s="221"/>
      <c r="V32" s="221"/>
      <c r="W32" s="221"/>
      <c r="X32" s="221"/>
      <c r="Y32" s="221"/>
      <c r="Z32" s="221" t="s">
        <v>448</v>
      </c>
      <c r="AA32" s="221"/>
      <c r="AB32" s="221"/>
      <c r="AC32" s="221"/>
      <c r="AD32" s="221" t="s">
        <v>449</v>
      </c>
    </row>
    <row r="33" spans="1:35" s="19" customFormat="1" ht="28.5">
      <c r="A33" s="221" t="s">
        <v>83</v>
      </c>
      <c r="B33" s="222" t="s">
        <v>450</v>
      </c>
      <c r="C33" s="226" t="s">
        <v>451</v>
      </c>
      <c r="D33" s="221" t="s">
        <v>452</v>
      </c>
      <c r="E33" s="221" t="s">
        <v>453</v>
      </c>
      <c r="F33" s="221" t="s">
        <v>454</v>
      </c>
      <c r="G33" s="221" t="s">
        <v>455</v>
      </c>
      <c r="H33" s="221" t="s">
        <v>456</v>
      </c>
      <c r="I33" s="221" t="s">
        <v>457</v>
      </c>
      <c r="J33" s="226" t="s">
        <v>458</v>
      </c>
      <c r="K33" s="228" t="s">
        <v>459</v>
      </c>
      <c r="L33" s="221" t="s">
        <v>460</v>
      </c>
      <c r="M33" s="221"/>
      <c r="N33" s="221"/>
      <c r="O33" s="221"/>
      <c r="P33" s="221"/>
      <c r="Q33" s="221"/>
      <c r="R33" s="226" t="s">
        <v>223</v>
      </c>
      <c r="S33" s="226" t="s">
        <v>461</v>
      </c>
      <c r="T33" s="221"/>
      <c r="U33" s="221"/>
      <c r="V33" s="221"/>
      <c r="W33" s="221"/>
      <c r="X33" s="221"/>
      <c r="Y33" s="221"/>
      <c r="Z33" s="221"/>
      <c r="AA33" s="221" t="s">
        <v>95</v>
      </c>
      <c r="AB33" s="221"/>
      <c r="AC33" s="221" t="s">
        <v>95</v>
      </c>
      <c r="AD33" s="221" t="s">
        <v>462</v>
      </c>
    </row>
    <row r="34" spans="1:35" s="19" customFormat="1" ht="71.25">
      <c r="A34" s="221" t="s">
        <v>83</v>
      </c>
      <c r="B34" s="222" t="s">
        <v>450</v>
      </c>
      <c r="C34" s="226" t="s">
        <v>463</v>
      </c>
      <c r="D34" s="221" t="s">
        <v>464</v>
      </c>
      <c r="E34" s="221" t="s">
        <v>465</v>
      </c>
      <c r="F34" s="221" t="s">
        <v>466</v>
      </c>
      <c r="G34" s="221" t="s">
        <v>467</v>
      </c>
      <c r="H34" s="221" t="s">
        <v>468</v>
      </c>
      <c r="I34" s="221" t="s">
        <v>469</v>
      </c>
      <c r="J34" s="228" t="s">
        <v>470</v>
      </c>
      <c r="K34" s="228" t="s">
        <v>471</v>
      </c>
      <c r="L34" s="223" t="s">
        <v>422</v>
      </c>
      <c r="M34" s="223" t="s">
        <v>472</v>
      </c>
      <c r="N34" s="221"/>
      <c r="O34" s="221"/>
      <c r="P34" s="221"/>
      <c r="Q34" s="221"/>
      <c r="R34" s="226" t="s">
        <v>223</v>
      </c>
      <c r="S34" s="226" t="s">
        <v>473</v>
      </c>
      <c r="T34" s="221"/>
      <c r="U34" s="221" t="s">
        <v>95</v>
      </c>
      <c r="V34" s="223" t="s">
        <v>474</v>
      </c>
      <c r="W34" s="221"/>
      <c r="X34" s="221"/>
      <c r="Y34" s="221" t="s">
        <v>95</v>
      </c>
      <c r="Z34" s="223" t="s">
        <v>475</v>
      </c>
      <c r="AA34" s="221"/>
      <c r="AB34" s="221"/>
      <c r="AC34" s="221"/>
      <c r="AD34" s="221"/>
    </row>
    <row r="35" spans="1:35" s="19" customFormat="1" ht="28.5">
      <c r="A35" s="221" t="s">
        <v>83</v>
      </c>
      <c r="B35" s="222" t="s">
        <v>450</v>
      </c>
      <c r="C35" s="226" t="s">
        <v>476</v>
      </c>
      <c r="D35" s="221" t="s">
        <v>477</v>
      </c>
      <c r="E35" s="221" t="s">
        <v>478</v>
      </c>
      <c r="F35" s="221" t="s">
        <v>479</v>
      </c>
      <c r="G35" s="221" t="s">
        <v>480</v>
      </c>
      <c r="H35" s="221" t="s">
        <v>481</v>
      </c>
      <c r="I35" s="221" t="s">
        <v>482</v>
      </c>
      <c r="J35" s="226"/>
      <c r="K35" s="228" t="s">
        <v>483</v>
      </c>
      <c r="L35" s="221"/>
      <c r="M35" s="221"/>
      <c r="N35" s="221"/>
      <c r="O35" s="221"/>
      <c r="P35" s="221"/>
      <c r="Q35" s="221"/>
      <c r="R35" s="226" t="s">
        <v>223</v>
      </c>
      <c r="S35" s="226" t="s">
        <v>473</v>
      </c>
      <c r="T35" s="221"/>
      <c r="U35" s="221"/>
      <c r="V35" s="221"/>
      <c r="W35" s="221"/>
      <c r="X35" s="221"/>
      <c r="Y35" s="221" t="s">
        <v>95</v>
      </c>
      <c r="Z35" s="221" t="s">
        <v>484</v>
      </c>
      <c r="AA35" s="221"/>
      <c r="AB35" s="221"/>
      <c r="AC35" s="221"/>
      <c r="AD35" s="221"/>
    </row>
    <row r="36" spans="1:35" s="19" customFormat="1" ht="71.25">
      <c r="A36" s="221" t="s">
        <v>83</v>
      </c>
      <c r="B36" s="222" t="s">
        <v>160</v>
      </c>
      <c r="C36" s="226" t="s">
        <v>485</v>
      </c>
      <c r="D36" s="221" t="s">
        <v>486</v>
      </c>
      <c r="E36" s="221" t="s">
        <v>487</v>
      </c>
      <c r="F36" s="221" t="s">
        <v>488</v>
      </c>
      <c r="G36" s="221" t="s">
        <v>489</v>
      </c>
      <c r="H36" s="221" t="s">
        <v>490</v>
      </c>
      <c r="I36" s="221" t="s">
        <v>491</v>
      </c>
      <c r="J36" s="226" t="s">
        <v>492</v>
      </c>
      <c r="K36" s="229" t="s">
        <v>493</v>
      </c>
      <c r="L36" s="223" t="s">
        <v>383</v>
      </c>
      <c r="M36" s="221"/>
      <c r="N36" s="221"/>
      <c r="O36" s="221" t="s">
        <v>95</v>
      </c>
      <c r="P36" s="221"/>
      <c r="Q36" s="221" t="s">
        <v>95</v>
      </c>
      <c r="R36" s="221" t="s">
        <v>223</v>
      </c>
      <c r="S36" s="221" t="s">
        <v>98</v>
      </c>
      <c r="T36" s="221" t="s">
        <v>113</v>
      </c>
      <c r="U36" s="221"/>
      <c r="V36" s="221"/>
      <c r="W36" s="221"/>
      <c r="X36" s="221"/>
      <c r="Y36" s="221" t="s">
        <v>95</v>
      </c>
      <c r="Z36" s="223" t="s">
        <v>494</v>
      </c>
      <c r="AA36" s="221"/>
      <c r="AB36" s="221"/>
      <c r="AC36" s="221" t="s">
        <v>95</v>
      </c>
      <c r="AD36" s="223" t="s">
        <v>495</v>
      </c>
    </row>
    <row r="37" spans="1:35" s="152" customFormat="1" ht="61.5" customHeight="1">
      <c r="A37" s="221" t="s">
        <v>83</v>
      </c>
      <c r="B37" s="230" t="s">
        <v>160</v>
      </c>
      <c r="C37" s="221" t="s">
        <v>496</v>
      </c>
      <c r="D37" s="221" t="s">
        <v>497</v>
      </c>
      <c r="E37" s="221" t="s">
        <v>498</v>
      </c>
      <c r="F37" s="221" t="s">
        <v>499</v>
      </c>
      <c r="G37" s="221" t="s">
        <v>500</v>
      </c>
      <c r="H37" s="221" t="s">
        <v>501</v>
      </c>
      <c r="I37" s="221" t="s">
        <v>502</v>
      </c>
      <c r="J37" s="221" t="s">
        <v>503</v>
      </c>
      <c r="K37" s="223" t="s">
        <v>504</v>
      </c>
      <c r="L37" s="223" t="s">
        <v>505</v>
      </c>
      <c r="M37" s="223" t="s">
        <v>506</v>
      </c>
      <c r="N37" s="221"/>
      <c r="O37" s="221"/>
      <c r="P37" s="221"/>
      <c r="Q37" s="221"/>
      <c r="R37" s="221" t="s">
        <v>223</v>
      </c>
      <c r="S37" s="221" t="s">
        <v>461</v>
      </c>
      <c r="T37" s="221" t="s">
        <v>507</v>
      </c>
      <c r="U37" s="221"/>
      <c r="V37" s="221"/>
      <c r="W37" s="221"/>
      <c r="X37" s="221"/>
      <c r="Y37" s="221"/>
      <c r="Z37" s="221"/>
      <c r="AA37" s="221"/>
      <c r="AB37" s="221"/>
      <c r="AC37" s="221" t="s">
        <v>95</v>
      </c>
      <c r="AD37" s="223" t="s">
        <v>508</v>
      </c>
    </row>
    <row r="38" spans="1:35" s="19" customFormat="1" ht="28.5">
      <c r="A38" s="221" t="s">
        <v>83</v>
      </c>
      <c r="B38" s="222" t="s">
        <v>509</v>
      </c>
      <c r="C38" s="226" t="s">
        <v>510</v>
      </c>
      <c r="D38" s="221" t="s">
        <v>511</v>
      </c>
      <c r="E38" s="221" t="s">
        <v>512</v>
      </c>
      <c r="F38" s="221" t="s">
        <v>513</v>
      </c>
      <c r="G38" s="221" t="s">
        <v>514</v>
      </c>
      <c r="H38" s="221" t="s">
        <v>515</v>
      </c>
      <c r="I38" s="221" t="s">
        <v>516</v>
      </c>
      <c r="J38" s="227" t="s">
        <v>517</v>
      </c>
      <c r="K38" s="228" t="s">
        <v>518</v>
      </c>
      <c r="L38" s="221"/>
      <c r="M38" s="221"/>
      <c r="N38" s="221"/>
      <c r="O38" s="221"/>
      <c r="P38" s="221"/>
      <c r="Q38" s="231"/>
      <c r="R38" s="221" t="s">
        <v>223</v>
      </c>
      <c r="S38" s="221" t="s">
        <v>98</v>
      </c>
      <c r="T38" s="221" t="s">
        <v>183</v>
      </c>
      <c r="U38" s="221"/>
      <c r="V38" s="221"/>
      <c r="W38" s="221"/>
      <c r="X38" s="221"/>
      <c r="Y38" s="221"/>
      <c r="Z38" s="221"/>
      <c r="AA38" s="221"/>
      <c r="AB38" s="221"/>
      <c r="AC38" s="221"/>
      <c r="AD38" s="221"/>
    </row>
    <row r="39" spans="1:35" s="19" customFormat="1" ht="99.75">
      <c r="A39" s="221" t="s">
        <v>83</v>
      </c>
      <c r="B39" s="222" t="s">
        <v>509</v>
      </c>
      <c r="C39" s="226" t="s">
        <v>519</v>
      </c>
      <c r="D39" s="221" t="s">
        <v>520</v>
      </c>
      <c r="E39" s="221" t="s">
        <v>521</v>
      </c>
      <c r="F39" s="221" t="s">
        <v>522</v>
      </c>
      <c r="G39" s="221" t="s">
        <v>523</v>
      </c>
      <c r="H39" s="221" t="s">
        <v>524</v>
      </c>
      <c r="I39" s="221" t="s">
        <v>525</v>
      </c>
      <c r="J39" s="227" t="s">
        <v>526</v>
      </c>
      <c r="K39" s="228" t="s">
        <v>527</v>
      </c>
      <c r="L39" s="221"/>
      <c r="M39" s="221"/>
      <c r="N39" s="221"/>
      <c r="O39" s="221"/>
      <c r="P39" s="221"/>
      <c r="Q39" s="221"/>
      <c r="R39" s="221" t="s">
        <v>223</v>
      </c>
      <c r="S39" s="221" t="s">
        <v>98</v>
      </c>
      <c r="T39" s="221" t="s">
        <v>528</v>
      </c>
      <c r="U39" s="221"/>
      <c r="V39" s="221"/>
      <c r="W39" s="221"/>
      <c r="X39" s="221"/>
      <c r="Y39" s="221"/>
      <c r="Z39" s="221"/>
      <c r="AA39" s="221" t="s">
        <v>95</v>
      </c>
      <c r="AB39" s="223" t="s">
        <v>529</v>
      </c>
      <c r="AC39" s="221"/>
      <c r="AD39" s="221"/>
    </row>
    <row r="40" spans="1:35" s="19" customFormat="1" ht="14.25">
      <c r="A40" s="221" t="s">
        <v>83</v>
      </c>
      <c r="B40" s="222" t="s">
        <v>530</v>
      </c>
      <c r="C40" s="226" t="s">
        <v>531</v>
      </c>
      <c r="D40" s="221" t="s">
        <v>532</v>
      </c>
      <c r="E40" s="221" t="s">
        <v>533</v>
      </c>
      <c r="F40" s="221" t="s">
        <v>534</v>
      </c>
      <c r="G40" s="221" t="s">
        <v>535</v>
      </c>
      <c r="H40" s="221" t="s">
        <v>536</v>
      </c>
      <c r="I40" s="221" t="s">
        <v>537</v>
      </c>
      <c r="J40" s="226" t="s">
        <v>538</v>
      </c>
      <c r="K40" s="223" t="s">
        <v>539</v>
      </c>
      <c r="L40" s="221"/>
      <c r="M40" s="221"/>
      <c r="N40" s="221"/>
      <c r="O40" s="221"/>
      <c r="P40" s="221"/>
      <c r="Q40" s="221"/>
      <c r="R40" s="221" t="s">
        <v>223</v>
      </c>
      <c r="S40" s="221" t="s">
        <v>248</v>
      </c>
      <c r="T40" s="221"/>
      <c r="U40" s="221"/>
      <c r="V40" s="221"/>
      <c r="W40" s="221"/>
      <c r="X40" s="221"/>
      <c r="Y40" s="221"/>
      <c r="Z40" s="221"/>
      <c r="AA40" s="221"/>
      <c r="AB40" s="221"/>
      <c r="AC40" s="221" t="s">
        <v>95</v>
      </c>
      <c r="AD40" s="221" t="s">
        <v>540</v>
      </c>
    </row>
    <row r="41" spans="1:35" s="19" customFormat="1" ht="99.75">
      <c r="A41" s="221" t="s">
        <v>83</v>
      </c>
      <c r="B41" s="222" t="s">
        <v>199</v>
      </c>
      <c r="C41" s="226" t="s">
        <v>541</v>
      </c>
      <c r="D41" s="221" t="s">
        <v>542</v>
      </c>
      <c r="E41" s="221" t="s">
        <v>543</v>
      </c>
      <c r="F41" s="221" t="s">
        <v>544</v>
      </c>
      <c r="G41" s="221" t="s">
        <v>545</v>
      </c>
      <c r="H41" s="221" t="s">
        <v>546</v>
      </c>
      <c r="I41" s="221" t="s">
        <v>547</v>
      </c>
      <c r="J41" s="221" t="s">
        <v>548</v>
      </c>
      <c r="K41" s="223" t="s">
        <v>549</v>
      </c>
      <c r="L41" s="223" t="s">
        <v>550</v>
      </c>
      <c r="M41" s="221"/>
      <c r="N41" s="221"/>
      <c r="O41" s="221"/>
      <c r="P41" s="221"/>
      <c r="Q41" s="221"/>
      <c r="R41" s="221" t="s">
        <v>223</v>
      </c>
      <c r="S41" s="221" t="s">
        <v>98</v>
      </c>
      <c r="T41" s="221" t="s">
        <v>224</v>
      </c>
      <c r="U41" s="221"/>
      <c r="V41" s="221"/>
      <c r="W41" s="221"/>
      <c r="X41" s="221"/>
      <c r="Y41" s="221"/>
      <c r="Z41" s="221"/>
      <c r="AA41" s="221"/>
      <c r="AB41" s="221"/>
      <c r="AC41" s="221" t="s">
        <v>3</v>
      </c>
      <c r="AD41" s="221" t="s">
        <v>551</v>
      </c>
    </row>
    <row r="42" spans="1:35" s="19" customFormat="1" ht="99.75" customHeight="1">
      <c r="A42" s="221" t="s">
        <v>83</v>
      </c>
      <c r="B42" s="222" t="s">
        <v>199</v>
      </c>
      <c r="C42" s="226" t="s">
        <v>552</v>
      </c>
      <c r="D42" s="221" t="s">
        <v>553</v>
      </c>
      <c r="E42" s="221" t="s">
        <v>554</v>
      </c>
      <c r="F42" s="221" t="s">
        <v>555</v>
      </c>
      <c r="G42" s="221" t="s">
        <v>556</v>
      </c>
      <c r="H42" s="221" t="s">
        <v>557</v>
      </c>
      <c r="I42" s="221" t="s">
        <v>558</v>
      </c>
      <c r="J42" s="221"/>
      <c r="K42" s="223" t="s">
        <v>559</v>
      </c>
      <c r="L42" s="221"/>
      <c r="M42" s="221"/>
      <c r="N42" s="221"/>
      <c r="O42" s="221"/>
      <c r="P42" s="221"/>
      <c r="Q42" s="221"/>
      <c r="R42" s="221" t="s">
        <v>223</v>
      </c>
      <c r="S42" s="221" t="s">
        <v>248</v>
      </c>
      <c r="T42" s="221"/>
      <c r="U42" s="221"/>
      <c r="V42" s="221"/>
      <c r="W42" s="221"/>
      <c r="X42" s="221"/>
      <c r="Y42" s="221"/>
      <c r="Z42" s="221"/>
      <c r="AA42" s="221" t="s">
        <v>3</v>
      </c>
      <c r="AB42" s="223" t="s">
        <v>560</v>
      </c>
      <c r="AC42" s="221"/>
      <c r="AD42" s="221"/>
    </row>
    <row r="43" spans="1:35" s="19" customFormat="1" ht="118.5" customHeight="1">
      <c r="A43" s="221" t="s">
        <v>83</v>
      </c>
      <c r="B43" s="222" t="s">
        <v>146</v>
      </c>
      <c r="C43" s="226" t="s">
        <v>561</v>
      </c>
      <c r="D43" s="221" t="s">
        <v>562</v>
      </c>
      <c r="E43" s="221" t="s">
        <v>563</v>
      </c>
      <c r="F43" s="221" t="s">
        <v>564</v>
      </c>
      <c r="G43" s="221" t="s">
        <v>565</v>
      </c>
      <c r="H43" s="221" t="s">
        <v>566</v>
      </c>
      <c r="I43" s="221" t="s">
        <v>567</v>
      </c>
      <c r="J43" s="232" t="s">
        <v>568</v>
      </c>
      <c r="K43" s="233" t="s">
        <v>569</v>
      </c>
      <c r="L43" s="223" t="s">
        <v>570</v>
      </c>
      <c r="M43" s="221"/>
      <c r="N43" s="221"/>
      <c r="O43" s="221" t="s">
        <v>3</v>
      </c>
      <c r="P43" s="221"/>
      <c r="Q43" s="221"/>
      <c r="R43" s="221" t="s">
        <v>182</v>
      </c>
      <c r="S43" s="221" t="s">
        <v>98</v>
      </c>
      <c r="T43" s="221" t="s">
        <v>99</v>
      </c>
      <c r="U43" s="221"/>
      <c r="V43" s="221"/>
      <c r="W43" s="221"/>
      <c r="X43" s="221"/>
      <c r="Y43" s="221"/>
      <c r="Z43" s="221"/>
      <c r="AA43" s="221"/>
      <c r="AB43" s="221"/>
      <c r="AC43" s="221" t="s">
        <v>95</v>
      </c>
      <c r="AD43" s="223" t="s">
        <v>571</v>
      </c>
    </row>
    <row r="44" spans="1:35" s="19" customFormat="1" ht="18" customHeight="1">
      <c r="A44" s="221" t="s">
        <v>83</v>
      </c>
      <c r="B44" s="222" t="s">
        <v>412</v>
      </c>
      <c r="C44" s="226" t="s">
        <v>572</v>
      </c>
      <c r="D44" s="221" t="s">
        <v>573</v>
      </c>
      <c r="E44" s="221" t="s">
        <v>574</v>
      </c>
      <c r="F44" s="221" t="s">
        <v>575</v>
      </c>
      <c r="G44" s="221" t="s">
        <v>576</v>
      </c>
      <c r="H44" s="221" t="s">
        <v>577</v>
      </c>
      <c r="I44" s="221" t="s">
        <v>578</v>
      </c>
      <c r="J44" s="221" t="s">
        <v>579</v>
      </c>
      <c r="K44" s="223" t="s">
        <v>580</v>
      </c>
      <c r="L44" s="221"/>
      <c r="M44" s="221"/>
      <c r="N44" s="221"/>
      <c r="O44" s="221"/>
      <c r="P44" s="221"/>
      <c r="Q44" s="221"/>
      <c r="R44" s="221" t="s">
        <v>223</v>
      </c>
      <c r="S44" s="221" t="s">
        <v>248</v>
      </c>
      <c r="T44" s="221"/>
      <c r="U44" s="221"/>
      <c r="V44" s="221"/>
      <c r="W44" s="221"/>
      <c r="X44" s="221"/>
      <c r="Y44" s="221"/>
      <c r="Z44" s="221"/>
      <c r="AA44" s="221"/>
      <c r="AB44" s="221"/>
      <c r="AC44" s="221" t="s">
        <v>95</v>
      </c>
      <c r="AD44" s="221" t="s">
        <v>581</v>
      </c>
    </row>
    <row r="45" spans="1:35" s="24" customFormat="1" ht="85.5">
      <c r="A45" s="221" t="s">
        <v>83</v>
      </c>
      <c r="B45" s="222" t="s">
        <v>116</v>
      </c>
      <c r="C45" s="226" t="s">
        <v>582</v>
      </c>
      <c r="D45" s="221" t="s">
        <v>583</v>
      </c>
      <c r="E45" s="232" t="s">
        <v>584</v>
      </c>
      <c r="F45" s="232" t="s">
        <v>585</v>
      </c>
      <c r="G45" s="232" t="s">
        <v>586</v>
      </c>
      <c r="H45" s="232" t="s">
        <v>587</v>
      </c>
      <c r="I45" s="232" t="s">
        <v>588</v>
      </c>
      <c r="J45" s="232" t="s">
        <v>589</v>
      </c>
      <c r="K45" s="234" t="s">
        <v>590</v>
      </c>
      <c r="L45" s="234" t="s">
        <v>591</v>
      </c>
      <c r="M45" s="234" t="s">
        <v>592</v>
      </c>
      <c r="N45" s="232"/>
      <c r="O45" s="232"/>
      <c r="P45" s="232"/>
      <c r="Q45" s="232"/>
      <c r="R45" s="221" t="s">
        <v>223</v>
      </c>
      <c r="S45" s="221" t="s">
        <v>248</v>
      </c>
      <c r="T45" s="232" t="s">
        <v>183</v>
      </c>
      <c r="U45" s="232" t="s">
        <v>95</v>
      </c>
      <c r="V45" s="232" t="s">
        <v>593</v>
      </c>
      <c r="W45" s="232"/>
      <c r="X45" s="232"/>
      <c r="Y45" s="232"/>
      <c r="Z45" s="232"/>
      <c r="AA45" s="232"/>
      <c r="AB45" s="232"/>
      <c r="AC45" s="232" t="s">
        <v>95</v>
      </c>
      <c r="AD45" s="234" t="s">
        <v>594</v>
      </c>
      <c r="AE45" s="20"/>
      <c r="AF45" s="20"/>
      <c r="AG45" s="20"/>
      <c r="AH45" s="20"/>
      <c r="AI45" s="20"/>
    </row>
    <row r="46" spans="1:35" s="24" customFormat="1" ht="105.75" customHeight="1">
      <c r="A46" s="221" t="s">
        <v>83</v>
      </c>
      <c r="B46" s="222" t="s">
        <v>595</v>
      </c>
      <c r="C46" s="235" t="s">
        <v>596</v>
      </c>
      <c r="D46" s="232" t="s">
        <v>597</v>
      </c>
      <c r="E46" s="232" t="s">
        <v>598</v>
      </c>
      <c r="F46" s="232" t="s">
        <v>599</v>
      </c>
      <c r="G46" s="232" t="s">
        <v>600</v>
      </c>
      <c r="H46" s="232" t="s">
        <v>601</v>
      </c>
      <c r="I46" s="232" t="s">
        <v>602</v>
      </c>
      <c r="J46" s="232" t="s">
        <v>603</v>
      </c>
      <c r="K46" s="234" t="s">
        <v>604</v>
      </c>
      <c r="L46" s="234" t="s">
        <v>605</v>
      </c>
      <c r="M46" s="232"/>
      <c r="N46" s="232"/>
      <c r="O46" s="232" t="s">
        <v>3</v>
      </c>
      <c r="P46" s="232"/>
      <c r="Q46" s="232"/>
      <c r="R46" s="232" t="s">
        <v>223</v>
      </c>
      <c r="S46" s="232" t="s">
        <v>98</v>
      </c>
      <c r="T46" s="232" t="s">
        <v>99</v>
      </c>
      <c r="U46" s="232"/>
      <c r="V46" s="232"/>
      <c r="W46" s="232"/>
      <c r="X46" s="232"/>
      <c r="Y46" s="232"/>
      <c r="Z46" s="232"/>
      <c r="AA46" s="232"/>
      <c r="AB46" s="232"/>
      <c r="AC46" s="232"/>
      <c r="AD46" s="232"/>
    </row>
    <row r="47" spans="1:35" s="24" customFormat="1" ht="18" customHeight="1">
      <c r="A47" s="221" t="s">
        <v>83</v>
      </c>
      <c r="B47" s="222" t="s">
        <v>607</v>
      </c>
      <c r="C47" s="236" t="s">
        <v>608</v>
      </c>
      <c r="D47" s="237" t="s">
        <v>609</v>
      </c>
      <c r="E47" s="232" t="s">
        <v>610</v>
      </c>
      <c r="F47" s="232" t="s">
        <v>611</v>
      </c>
      <c r="G47" s="232" t="s">
        <v>612</v>
      </c>
      <c r="H47" s="232" t="s">
        <v>613</v>
      </c>
      <c r="I47" s="221" t="s">
        <v>614</v>
      </c>
      <c r="J47" s="232" t="s">
        <v>615</v>
      </c>
      <c r="K47" s="234" t="s">
        <v>616</v>
      </c>
      <c r="L47" s="234"/>
      <c r="M47" s="232"/>
      <c r="N47" s="232" t="s">
        <v>3</v>
      </c>
      <c r="O47" s="232"/>
      <c r="P47" s="232"/>
      <c r="Q47" s="232"/>
      <c r="R47" s="232" t="s">
        <v>223</v>
      </c>
      <c r="S47" s="232" t="s">
        <v>98</v>
      </c>
      <c r="T47" s="232" t="s">
        <v>183</v>
      </c>
      <c r="U47" s="232"/>
      <c r="V47" s="232"/>
      <c r="W47" s="232"/>
      <c r="X47" s="232"/>
      <c r="Y47" s="232" t="s">
        <v>3</v>
      </c>
      <c r="Z47" s="232" t="s">
        <v>617</v>
      </c>
      <c r="AA47" s="232" t="s">
        <v>3</v>
      </c>
      <c r="AB47" s="232"/>
      <c r="AC47" s="232"/>
      <c r="AD47" s="232"/>
    </row>
    <row r="48" spans="1:35" s="24" customFormat="1" ht="92.25" customHeight="1">
      <c r="A48" s="221" t="s">
        <v>83</v>
      </c>
      <c r="B48" s="222" t="s">
        <v>618</v>
      </c>
      <c r="C48" s="226" t="s">
        <v>619</v>
      </c>
      <c r="D48" s="238" t="s">
        <v>620</v>
      </c>
      <c r="E48" s="232" t="s">
        <v>621</v>
      </c>
      <c r="F48" s="232" t="s">
        <v>622</v>
      </c>
      <c r="G48" s="232" t="s">
        <v>623</v>
      </c>
      <c r="H48" s="232" t="s">
        <v>624</v>
      </c>
      <c r="I48" s="221" t="s">
        <v>625</v>
      </c>
      <c r="J48" s="232" t="s">
        <v>626</v>
      </c>
      <c r="K48" s="234" t="s">
        <v>627</v>
      </c>
      <c r="L48" s="234" t="s">
        <v>591</v>
      </c>
      <c r="M48" s="238"/>
      <c r="N48" s="238"/>
      <c r="O48" s="238" t="s">
        <v>95</v>
      </c>
      <c r="P48" s="238"/>
      <c r="Q48" s="238"/>
      <c r="R48" s="221" t="s">
        <v>223</v>
      </c>
      <c r="S48" s="221" t="s">
        <v>461</v>
      </c>
      <c r="T48" s="221" t="s">
        <v>99</v>
      </c>
      <c r="U48" s="238"/>
      <c r="V48" s="238"/>
      <c r="W48" s="238"/>
      <c r="X48" s="238"/>
      <c r="Y48" s="238"/>
      <c r="Z48" s="238"/>
      <c r="AA48" s="238"/>
      <c r="AB48" s="238"/>
      <c r="AC48" s="238"/>
      <c r="AD48" s="238"/>
    </row>
    <row r="49" spans="1:30" s="24" customFormat="1" ht="18" customHeight="1">
      <c r="A49" s="221" t="s">
        <v>83</v>
      </c>
      <c r="B49" s="222" t="s">
        <v>185</v>
      </c>
      <c r="C49" s="235" t="s">
        <v>628</v>
      </c>
      <c r="D49" s="232" t="s">
        <v>629</v>
      </c>
      <c r="E49" s="232" t="s">
        <v>630</v>
      </c>
      <c r="F49" s="232" t="s">
        <v>631</v>
      </c>
      <c r="G49" s="232" t="s">
        <v>632</v>
      </c>
      <c r="H49" s="232" t="s">
        <v>633</v>
      </c>
      <c r="I49" s="232" t="s">
        <v>634</v>
      </c>
      <c r="J49" s="232" t="s">
        <v>635</v>
      </c>
      <c r="K49" s="234" t="s">
        <v>636</v>
      </c>
      <c r="L49" s="232" t="s">
        <v>637</v>
      </c>
      <c r="M49" s="232"/>
      <c r="N49" s="232"/>
      <c r="O49" s="232"/>
      <c r="P49" s="238"/>
      <c r="Q49" s="238"/>
      <c r="R49" s="221" t="s">
        <v>638</v>
      </c>
      <c r="S49" s="221" t="s">
        <v>98</v>
      </c>
      <c r="T49" s="221" t="s">
        <v>99</v>
      </c>
      <c r="U49" s="238"/>
      <c r="V49" s="238" t="s">
        <v>640</v>
      </c>
      <c r="W49" s="238"/>
      <c r="X49" s="238"/>
      <c r="Y49" s="232" t="s">
        <v>3</v>
      </c>
      <c r="Z49" s="232" t="s">
        <v>641</v>
      </c>
      <c r="AA49" s="238"/>
      <c r="AB49" s="238"/>
      <c r="AC49" s="232" t="s">
        <v>95</v>
      </c>
      <c r="AD49" s="232" t="s">
        <v>642</v>
      </c>
    </row>
    <row r="50" spans="1:30" s="24" customFormat="1" ht="107.25" customHeight="1">
      <c r="A50" s="226" t="s">
        <v>83</v>
      </c>
      <c r="B50" s="222" t="s">
        <v>116</v>
      </c>
      <c r="C50" s="235" t="s">
        <v>643</v>
      </c>
      <c r="D50" s="235" t="s">
        <v>644</v>
      </c>
      <c r="E50" s="235" t="s">
        <v>645</v>
      </c>
      <c r="F50" s="235" t="s">
        <v>646</v>
      </c>
      <c r="G50" s="235" t="s">
        <v>647</v>
      </c>
      <c r="H50" s="239" t="s">
        <v>648</v>
      </c>
      <c r="I50" s="239" t="s">
        <v>649</v>
      </c>
      <c r="J50" s="239" t="s">
        <v>650</v>
      </c>
      <c r="K50" s="479" t="s">
        <v>651</v>
      </c>
      <c r="L50" s="235" t="s">
        <v>652</v>
      </c>
      <c r="M50" s="235"/>
      <c r="N50" s="235"/>
      <c r="O50" s="235"/>
      <c r="P50" s="240"/>
      <c r="Q50" s="240"/>
      <c r="R50" s="226" t="s">
        <v>638</v>
      </c>
      <c r="S50" s="226" t="s">
        <v>398</v>
      </c>
      <c r="T50" s="226" t="s">
        <v>183</v>
      </c>
      <c r="U50" s="240" t="s">
        <v>95</v>
      </c>
      <c r="V50" s="241" t="s">
        <v>653</v>
      </c>
      <c r="W50" s="240" t="s">
        <v>95</v>
      </c>
      <c r="X50" s="241" t="s">
        <v>653</v>
      </c>
      <c r="Y50" s="235" t="s">
        <v>95</v>
      </c>
      <c r="Z50" s="239" t="s">
        <v>654</v>
      </c>
      <c r="AA50" s="240" t="s">
        <v>95</v>
      </c>
      <c r="AB50" s="241" t="s">
        <v>655</v>
      </c>
      <c r="AC50" s="235" t="s">
        <v>95</v>
      </c>
      <c r="AD50" s="239" t="s">
        <v>656</v>
      </c>
    </row>
    <row r="51" spans="1:30" s="495" customFormat="1" ht="107.25" customHeight="1">
      <c r="A51" s="489" t="s">
        <v>83</v>
      </c>
      <c r="B51" s="539" t="s">
        <v>116</v>
      </c>
      <c r="C51" s="482" t="s">
        <v>24895</v>
      </c>
      <c r="D51" s="482" t="s">
        <v>24896</v>
      </c>
      <c r="E51" s="482" t="s">
        <v>24897</v>
      </c>
      <c r="F51" s="482" t="s">
        <v>24898</v>
      </c>
      <c r="G51" s="482" t="s">
        <v>24899</v>
      </c>
      <c r="H51" s="479" t="s">
        <v>24900</v>
      </c>
      <c r="I51" s="479" t="s">
        <v>24901</v>
      </c>
      <c r="J51" s="479" t="s">
        <v>24902</v>
      </c>
      <c r="K51" s="479" t="s">
        <v>24965</v>
      </c>
      <c r="L51" s="482" t="s">
        <v>24903</v>
      </c>
      <c r="M51" s="482" t="s">
        <v>2061</v>
      </c>
      <c r="N51" s="482" t="s">
        <v>95</v>
      </c>
      <c r="O51" s="482"/>
      <c r="P51" s="485"/>
      <c r="Q51" s="485"/>
      <c r="R51" s="489" t="s">
        <v>638</v>
      </c>
      <c r="S51" s="489" t="s">
        <v>398</v>
      </c>
      <c r="T51" s="489" t="s">
        <v>99</v>
      </c>
      <c r="U51" s="485"/>
      <c r="V51" s="484"/>
      <c r="W51" s="485"/>
      <c r="X51" s="484"/>
      <c r="Y51" s="482"/>
      <c r="Z51" s="479"/>
      <c r="AA51" s="485" t="s">
        <v>95</v>
      </c>
      <c r="AB51" s="484" t="s">
        <v>24904</v>
      </c>
      <c r="AC51" s="482" t="s">
        <v>95</v>
      </c>
      <c r="AD51" s="479" t="s">
        <v>24905</v>
      </c>
    </row>
    <row r="52" spans="1:30" s="21" customFormat="1" ht="20.25" customHeight="1">
      <c r="K52" s="39"/>
    </row>
    <row r="53" spans="1:30" s="21" customFormat="1" ht="20.25" customHeight="1">
      <c r="K53" s="39"/>
    </row>
    <row r="54" spans="1:30" s="21" customFormat="1" ht="20.25" customHeight="1">
      <c r="K54" s="39"/>
    </row>
    <row r="55" spans="1:30" s="21" customFormat="1" ht="20.25" customHeight="1">
      <c r="K55" s="39"/>
    </row>
    <row r="56" spans="1:30" s="21" customFormat="1" ht="20.25" customHeight="1">
      <c r="K56" s="39"/>
    </row>
    <row r="57" spans="1:30" s="21" customFormat="1" ht="20.25" customHeight="1">
      <c r="K57" s="39"/>
    </row>
    <row r="58" spans="1:30" s="21" customFormat="1" ht="20.25" customHeight="1">
      <c r="K58" s="39"/>
    </row>
    <row r="59" spans="1:30" s="21" customFormat="1" ht="20.25" customHeight="1">
      <c r="K59" s="39"/>
    </row>
    <row r="60" spans="1:30" s="21" customFormat="1" ht="20.25" customHeight="1">
      <c r="K60" s="39"/>
    </row>
    <row r="61" spans="1:30" s="21" customFormat="1" ht="20.25" customHeight="1">
      <c r="K61" s="39"/>
    </row>
    <row r="62" spans="1:30" s="21" customFormat="1" ht="20.25" customHeight="1">
      <c r="K62" s="39"/>
    </row>
    <row r="63" spans="1:30" s="21" customFormat="1" ht="20.25" customHeight="1">
      <c r="K63" s="39"/>
    </row>
    <row r="64" spans="1:30" s="21" customFormat="1" ht="20.25" customHeight="1">
      <c r="K64" s="39"/>
    </row>
    <row r="65" spans="11:11" s="21" customFormat="1" ht="20.25" customHeight="1">
      <c r="K65" s="39"/>
    </row>
    <row r="66" spans="11:11" s="21" customFormat="1" ht="20.25" customHeight="1">
      <c r="K66" s="39"/>
    </row>
    <row r="67" spans="11:11" s="21" customFormat="1" ht="20.25" customHeight="1">
      <c r="K67" s="39"/>
    </row>
    <row r="68" spans="11:11" s="21" customFormat="1" ht="20.25" customHeight="1">
      <c r="K68" s="39"/>
    </row>
    <row r="69" spans="11:11" s="21" customFormat="1" ht="20.25" customHeight="1">
      <c r="K69" s="39"/>
    </row>
    <row r="70" spans="11:11" s="21" customFormat="1" ht="20.25" customHeight="1">
      <c r="K70" s="39"/>
    </row>
    <row r="71" spans="11:11" s="21" customFormat="1" ht="20.25" customHeight="1">
      <c r="K71" s="39"/>
    </row>
    <row r="72" spans="11:11" s="21" customFormat="1" ht="20.25" customHeight="1">
      <c r="K72" s="39"/>
    </row>
    <row r="73" spans="11:11" s="21" customFormat="1" ht="20.25" customHeight="1">
      <c r="K73" s="39"/>
    </row>
    <row r="74" spans="11:11" s="21" customFormat="1" ht="20.25" customHeight="1">
      <c r="K74" s="39"/>
    </row>
    <row r="75" spans="11:11" s="21" customFormat="1" ht="20.25" customHeight="1">
      <c r="K75" s="39"/>
    </row>
    <row r="76" spans="11:11" s="21" customFormat="1" ht="20.25" customHeight="1">
      <c r="K76" s="39"/>
    </row>
    <row r="77" spans="11:11" s="21" customFormat="1" ht="20.25" customHeight="1">
      <c r="K77" s="39"/>
    </row>
    <row r="78" spans="11:11" s="21" customFormat="1" ht="20.25" customHeight="1">
      <c r="K78" s="39"/>
    </row>
    <row r="79" spans="11:11" s="21" customFormat="1" ht="20.25" customHeight="1">
      <c r="K79" s="39"/>
    </row>
    <row r="80" spans="11:11" s="21" customFormat="1" ht="20.25" customHeight="1">
      <c r="K80" s="39"/>
    </row>
    <row r="81" spans="11:11" s="21" customFormat="1" ht="20.25" customHeight="1">
      <c r="K81" s="39"/>
    </row>
    <row r="82" spans="11:11" s="21" customFormat="1" ht="20.25" customHeight="1">
      <c r="K82" s="39"/>
    </row>
    <row r="83" spans="11:11" s="21" customFormat="1" ht="20.25" customHeight="1">
      <c r="K83" s="39"/>
    </row>
    <row r="84" spans="11:11" s="21" customFormat="1" ht="20.25" customHeight="1">
      <c r="K84" s="39"/>
    </row>
    <row r="85" spans="11:11" s="21" customFormat="1" ht="20.25" customHeight="1">
      <c r="K85" s="39"/>
    </row>
    <row r="86" spans="11:11" s="21" customFormat="1" ht="20.25" customHeight="1">
      <c r="K86" s="39"/>
    </row>
    <row r="87" spans="11:11" s="21" customFormat="1" ht="20.25" customHeight="1">
      <c r="K87" s="39"/>
    </row>
    <row r="88" spans="11:11" s="21" customFormat="1" ht="20.25" customHeight="1">
      <c r="K88" s="39"/>
    </row>
    <row r="89" spans="11:11" s="21" customFormat="1" ht="20.25" customHeight="1">
      <c r="K89" s="39"/>
    </row>
    <row r="90" spans="11:11" s="21" customFormat="1" ht="20.25" customHeight="1">
      <c r="K90" s="39"/>
    </row>
    <row r="91" spans="11:11" s="21" customFormat="1" ht="20.25" customHeight="1">
      <c r="K91" s="39"/>
    </row>
    <row r="92" spans="11:11" s="21" customFormat="1" ht="20.25" customHeight="1">
      <c r="K92" s="39"/>
    </row>
    <row r="93" spans="11:11" s="21" customFormat="1" ht="20.25" customHeight="1">
      <c r="K93" s="39"/>
    </row>
    <row r="94" spans="11:11" s="21" customFormat="1" ht="20.25" customHeight="1">
      <c r="K94" s="39"/>
    </row>
    <row r="95" spans="11:11" s="21" customFormat="1" ht="20.25" customHeight="1">
      <c r="K95" s="39"/>
    </row>
    <row r="96" spans="11:11" s="21" customFormat="1" ht="20.25" customHeight="1">
      <c r="K96" s="39"/>
    </row>
    <row r="97" spans="11:11" s="21" customFormat="1" ht="20.25" customHeight="1">
      <c r="K97" s="39"/>
    </row>
    <row r="98" spans="11:11" s="21" customFormat="1" ht="20.25" customHeight="1">
      <c r="K98" s="39"/>
    </row>
    <row r="99" spans="11:11" s="21" customFormat="1" ht="20.25" customHeight="1">
      <c r="K99" s="39"/>
    </row>
    <row r="100" spans="11:11" s="21" customFormat="1" ht="20.25" customHeight="1">
      <c r="K100" s="39"/>
    </row>
    <row r="101" spans="11:11" s="21" customFormat="1" ht="20.25" customHeight="1">
      <c r="K101" s="39"/>
    </row>
    <row r="102" spans="11:11" s="21" customFormat="1" ht="20.25" customHeight="1">
      <c r="K102" s="39"/>
    </row>
    <row r="103" spans="11:11" s="21" customFormat="1" ht="20.25" customHeight="1">
      <c r="K103" s="39"/>
    </row>
    <row r="104" spans="11:11" s="21" customFormat="1" ht="20.25" customHeight="1">
      <c r="K104" s="39"/>
    </row>
    <row r="105" spans="11:11" s="21" customFormat="1" ht="20.25" customHeight="1">
      <c r="K105" s="39"/>
    </row>
    <row r="106" spans="11:11" s="21" customFormat="1" ht="20.25" customHeight="1">
      <c r="K106" s="39"/>
    </row>
    <row r="107" spans="11:11" s="21" customFormat="1" ht="20.25" customHeight="1">
      <c r="K107" s="39"/>
    </row>
    <row r="108" spans="11:11" s="21" customFormat="1" ht="20.25" customHeight="1">
      <c r="K108" s="39"/>
    </row>
    <row r="109" spans="11:11" s="21" customFormat="1" ht="20.25" customHeight="1">
      <c r="K109" s="39"/>
    </row>
    <row r="110" spans="11:11" s="21" customFormat="1" ht="20.25" customHeight="1">
      <c r="K110" s="39"/>
    </row>
    <row r="111" spans="11:11" s="21" customFormat="1" ht="20.25" customHeight="1">
      <c r="K111" s="39"/>
    </row>
    <row r="112" spans="11:11" s="21" customFormat="1" ht="20.25" customHeight="1">
      <c r="K112" s="39"/>
    </row>
    <row r="113" spans="11:11" s="21" customFormat="1" ht="20.25" customHeight="1">
      <c r="K113" s="39"/>
    </row>
    <row r="114" spans="11:11" s="21" customFormat="1" ht="20.25" customHeight="1">
      <c r="K114" s="39"/>
    </row>
    <row r="115" spans="11:11" s="21" customFormat="1" ht="20.25" customHeight="1">
      <c r="K115" s="39"/>
    </row>
    <row r="116" spans="11:11" s="21" customFormat="1" ht="20.25" customHeight="1">
      <c r="K116" s="39"/>
    </row>
    <row r="117" spans="11:11" s="21" customFormat="1" ht="20.25" customHeight="1">
      <c r="K117" s="39"/>
    </row>
    <row r="118" spans="11:11" s="21" customFormat="1" ht="20.25" customHeight="1">
      <c r="K118" s="39"/>
    </row>
    <row r="119" spans="11:11" s="21" customFormat="1" ht="20.25" customHeight="1">
      <c r="K119" s="39"/>
    </row>
    <row r="120" spans="11:11" s="21" customFormat="1" ht="20.25" customHeight="1">
      <c r="K120" s="39"/>
    </row>
    <row r="121" spans="11:11" s="21" customFormat="1" ht="20.25" customHeight="1">
      <c r="K121" s="39"/>
    </row>
    <row r="122" spans="11:11" s="21" customFormat="1" ht="20.25" customHeight="1">
      <c r="K122" s="39"/>
    </row>
    <row r="123" spans="11:11" s="21" customFormat="1" ht="20.25" customHeight="1">
      <c r="K123" s="39"/>
    </row>
    <row r="124" spans="11:11" s="21" customFormat="1" ht="20.25" customHeight="1">
      <c r="K124" s="39"/>
    </row>
    <row r="125" spans="11:11" s="21" customFormat="1" ht="20.25" customHeight="1">
      <c r="K125" s="39"/>
    </row>
    <row r="126" spans="11:11" s="21" customFormat="1" ht="20.25" customHeight="1">
      <c r="K126" s="39"/>
    </row>
    <row r="127" spans="11:11" s="21" customFormat="1" ht="20.25" customHeight="1">
      <c r="K127" s="39"/>
    </row>
    <row r="128" spans="11:11" s="21" customFormat="1" ht="20.25" customHeight="1">
      <c r="K128" s="39"/>
    </row>
    <row r="129" spans="11:11" s="21" customFormat="1" ht="20.25" customHeight="1">
      <c r="K129" s="39"/>
    </row>
    <row r="130" spans="11:11" s="21" customFormat="1" ht="20.25" customHeight="1">
      <c r="K130" s="39"/>
    </row>
    <row r="131" spans="11:11" s="21" customFormat="1" ht="20.25" customHeight="1">
      <c r="K131" s="39"/>
    </row>
    <row r="132" spans="11:11" s="21" customFormat="1" ht="20.25" customHeight="1">
      <c r="K132" s="39"/>
    </row>
    <row r="133" spans="11:11" s="21" customFormat="1" ht="20.25" customHeight="1">
      <c r="K133" s="39"/>
    </row>
    <row r="134" spans="11:11" s="21" customFormat="1" ht="20.25" customHeight="1">
      <c r="K134" s="39"/>
    </row>
    <row r="135" spans="11:11" s="21" customFormat="1" ht="20.25" customHeight="1">
      <c r="K135" s="39"/>
    </row>
    <row r="136" spans="11:11" s="21" customFormat="1" ht="20.25" customHeight="1">
      <c r="K136" s="39"/>
    </row>
    <row r="137" spans="11:11" s="21" customFormat="1" ht="20.25" customHeight="1">
      <c r="K137" s="39"/>
    </row>
    <row r="138" spans="11:11" s="21" customFormat="1" ht="20.25" customHeight="1">
      <c r="K138" s="39"/>
    </row>
    <row r="139" spans="11:11" s="21" customFormat="1" ht="20.25" customHeight="1">
      <c r="K139" s="39"/>
    </row>
    <row r="140" spans="11:11" s="21" customFormat="1" ht="20.25" customHeight="1">
      <c r="K140" s="39"/>
    </row>
    <row r="141" spans="11:11" s="21" customFormat="1" ht="20.25" customHeight="1">
      <c r="K141" s="39"/>
    </row>
    <row r="142" spans="11:11" s="21" customFormat="1" ht="20.25" customHeight="1">
      <c r="K142" s="39"/>
    </row>
    <row r="143" spans="11:11" s="21" customFormat="1" ht="20.25" customHeight="1">
      <c r="K143" s="39"/>
    </row>
    <row r="144" spans="11:11" s="21" customFormat="1" ht="20.25" customHeight="1">
      <c r="K144" s="39"/>
    </row>
    <row r="145" spans="11:11" s="21" customFormat="1" ht="20.25" customHeight="1">
      <c r="K145" s="39"/>
    </row>
    <row r="146" spans="11:11" s="21" customFormat="1" ht="20.25" customHeight="1">
      <c r="K146" s="39"/>
    </row>
    <row r="147" spans="11:11" s="21" customFormat="1" ht="20.25" customHeight="1">
      <c r="K147" s="39"/>
    </row>
    <row r="148" spans="11:11" s="21" customFormat="1" ht="20.25" customHeight="1">
      <c r="K148" s="39"/>
    </row>
    <row r="149" spans="11:11" s="21" customFormat="1" ht="20.25" customHeight="1">
      <c r="K149" s="39"/>
    </row>
    <row r="150" spans="11:11" s="21" customFormat="1" ht="20.25" customHeight="1">
      <c r="K150" s="39"/>
    </row>
    <row r="151" spans="11:11" s="21" customFormat="1" ht="20.25" customHeight="1">
      <c r="K151" s="39"/>
    </row>
    <row r="152" spans="11:11" s="21" customFormat="1" ht="20.25" customHeight="1">
      <c r="K152" s="39"/>
    </row>
    <row r="153" spans="11:11" s="21" customFormat="1" ht="20.25" customHeight="1">
      <c r="K153" s="39"/>
    </row>
    <row r="154" spans="11:11" s="21" customFormat="1" ht="20.25" customHeight="1">
      <c r="K154" s="39"/>
    </row>
    <row r="155" spans="11:11" s="21" customFormat="1" ht="20.25" customHeight="1">
      <c r="K155" s="39"/>
    </row>
    <row r="156" spans="11:11" s="21" customFormat="1" ht="20.25" customHeight="1">
      <c r="K156" s="39"/>
    </row>
    <row r="157" spans="11:11" s="21" customFormat="1" ht="20.25" customHeight="1">
      <c r="K157" s="39"/>
    </row>
    <row r="158" spans="11:11" s="21" customFormat="1" ht="20.25" customHeight="1">
      <c r="K158" s="39"/>
    </row>
    <row r="159" spans="11:11" s="21" customFormat="1" ht="20.25" customHeight="1">
      <c r="K159" s="39"/>
    </row>
    <row r="160" spans="11:11" s="21" customFormat="1" ht="20.25" customHeight="1">
      <c r="K160" s="39"/>
    </row>
    <row r="161" spans="11:11" s="21" customFormat="1" ht="20.25" customHeight="1">
      <c r="K161" s="39"/>
    </row>
    <row r="162" spans="11:11" s="21" customFormat="1" ht="20.25" customHeight="1">
      <c r="K162" s="39"/>
    </row>
    <row r="163" spans="11:11" s="21" customFormat="1" ht="20.25" customHeight="1">
      <c r="K163" s="39"/>
    </row>
    <row r="164" spans="11:11" s="21" customFormat="1" ht="20.25" customHeight="1">
      <c r="K164" s="39"/>
    </row>
    <row r="165" spans="11:11" s="21" customFormat="1" ht="20.25" customHeight="1">
      <c r="K165" s="39"/>
    </row>
    <row r="166" spans="11:11" s="21" customFormat="1" ht="20.25" customHeight="1">
      <c r="K166" s="39"/>
    </row>
    <row r="167" spans="11:11" s="21" customFormat="1" ht="20.25" customHeight="1">
      <c r="K167" s="39"/>
    </row>
    <row r="168" spans="11:11" s="21" customFormat="1" ht="20.25" customHeight="1">
      <c r="K168" s="39"/>
    </row>
    <row r="169" spans="11:11" s="21" customFormat="1" ht="20.25" customHeight="1">
      <c r="K169" s="39"/>
    </row>
    <row r="170" spans="11:11" s="21" customFormat="1" ht="20.25" customHeight="1">
      <c r="K170" s="39"/>
    </row>
    <row r="171" spans="11:11" s="21" customFormat="1" ht="20.25" customHeight="1">
      <c r="K171" s="39"/>
    </row>
    <row r="172" spans="11:11" s="21" customFormat="1" ht="20.25" customHeight="1">
      <c r="K172" s="39"/>
    </row>
    <row r="173" spans="11:11" s="21" customFormat="1" ht="20.25" customHeight="1">
      <c r="K173" s="39"/>
    </row>
    <row r="174" spans="11:11" s="21" customFormat="1" ht="20.25" customHeight="1">
      <c r="K174" s="39"/>
    </row>
    <row r="175" spans="11:11" s="21" customFormat="1" ht="20.25" customHeight="1">
      <c r="K175" s="39"/>
    </row>
    <row r="176" spans="11:11" s="21" customFormat="1" ht="20.25" customHeight="1">
      <c r="K176" s="39"/>
    </row>
    <row r="177" spans="11:11" s="21" customFormat="1" ht="20.25" customHeight="1">
      <c r="K177" s="39"/>
    </row>
    <row r="178" spans="11:11" s="21" customFormat="1" ht="20.25" customHeight="1">
      <c r="K178" s="39"/>
    </row>
    <row r="179" spans="11:11" s="21" customFormat="1" ht="20.25" customHeight="1">
      <c r="K179" s="39"/>
    </row>
    <row r="180" spans="11:11" s="21" customFormat="1" ht="20.25" customHeight="1">
      <c r="K180" s="39"/>
    </row>
    <row r="181" spans="11:11" s="21" customFormat="1" ht="20.25" customHeight="1">
      <c r="K181" s="39"/>
    </row>
    <row r="182" spans="11:11" s="21" customFormat="1" ht="20.25" customHeight="1">
      <c r="K182" s="39"/>
    </row>
    <row r="183" spans="11:11" s="21" customFormat="1" ht="20.25" customHeight="1">
      <c r="K183" s="39"/>
    </row>
    <row r="184" spans="11:11" s="21" customFormat="1" ht="20.25" customHeight="1">
      <c r="K184" s="39"/>
    </row>
    <row r="185" spans="11:11" s="21" customFormat="1" ht="20.25" customHeight="1">
      <c r="K185" s="39"/>
    </row>
    <row r="186" spans="11:11" s="21" customFormat="1" ht="20.25" customHeight="1">
      <c r="K186" s="39"/>
    </row>
    <row r="187" spans="11:11" s="21" customFormat="1" ht="20.25" customHeight="1">
      <c r="K187" s="39"/>
    </row>
    <row r="188" spans="11:11" s="21" customFormat="1" ht="20.25" customHeight="1">
      <c r="K188" s="39"/>
    </row>
    <row r="189" spans="11:11" s="21" customFormat="1" ht="20.25" customHeight="1">
      <c r="K189" s="39"/>
    </row>
    <row r="190" spans="11:11" s="21" customFormat="1" ht="20.25" customHeight="1">
      <c r="K190" s="39"/>
    </row>
    <row r="191" spans="11:11" s="21" customFormat="1" ht="20.25" customHeight="1">
      <c r="K191" s="39"/>
    </row>
    <row r="192" spans="11:11" s="21" customFormat="1" ht="20.25" customHeight="1">
      <c r="K192" s="39"/>
    </row>
    <row r="193" spans="11:11" s="21" customFormat="1" ht="20.25" customHeight="1">
      <c r="K193" s="39"/>
    </row>
    <row r="194" spans="11:11" s="21" customFormat="1" ht="20.25" customHeight="1">
      <c r="K194" s="39"/>
    </row>
    <row r="195" spans="11:11" s="21" customFormat="1" ht="20.25" customHeight="1">
      <c r="K195" s="39"/>
    </row>
    <row r="196" spans="11:11" s="21" customFormat="1" ht="20.25" customHeight="1">
      <c r="K196" s="39"/>
    </row>
    <row r="197" spans="11:11" s="21" customFormat="1" ht="20.25" customHeight="1">
      <c r="K197" s="39"/>
    </row>
    <row r="198" spans="11:11" s="21" customFormat="1" ht="20.25" customHeight="1">
      <c r="K198" s="39"/>
    </row>
    <row r="199" spans="11:11" s="21" customFormat="1" ht="20.25" customHeight="1">
      <c r="K199" s="39"/>
    </row>
    <row r="200" spans="11:11" s="21" customFormat="1" ht="20.25" customHeight="1">
      <c r="K200" s="39"/>
    </row>
    <row r="201" spans="11:11" s="21" customFormat="1" ht="20.25" customHeight="1">
      <c r="K201" s="39"/>
    </row>
    <row r="202" spans="11:11" s="21" customFormat="1" ht="20.25" customHeight="1">
      <c r="K202" s="39"/>
    </row>
    <row r="203" spans="11:11" s="21" customFormat="1" ht="20.25" customHeight="1">
      <c r="K203" s="39"/>
    </row>
    <row r="204" spans="11:11" s="21" customFormat="1" ht="20.25" customHeight="1">
      <c r="K204" s="39"/>
    </row>
    <row r="205" spans="11:11" s="21" customFormat="1" ht="20.25" customHeight="1">
      <c r="K205" s="39"/>
    </row>
    <row r="206" spans="11:11" s="21" customFormat="1" ht="20.25" customHeight="1">
      <c r="K206" s="39"/>
    </row>
    <row r="207" spans="11:11" s="21" customFormat="1" ht="20.25" customHeight="1">
      <c r="K207" s="39"/>
    </row>
    <row r="208" spans="11:11" s="21" customFormat="1" ht="20.25" customHeight="1">
      <c r="K208" s="39"/>
    </row>
    <row r="209" spans="11:11" s="21" customFormat="1" ht="20.25" customHeight="1">
      <c r="K209" s="39"/>
    </row>
    <row r="210" spans="11:11" s="21" customFormat="1" ht="20.25" customHeight="1">
      <c r="K210" s="39"/>
    </row>
    <row r="211" spans="11:11" s="21" customFormat="1" ht="20.25" customHeight="1">
      <c r="K211" s="39"/>
    </row>
    <row r="212" spans="11:11" s="21" customFormat="1" ht="20.25" customHeight="1">
      <c r="K212" s="39"/>
    </row>
    <row r="213" spans="11:11" s="21" customFormat="1" ht="20.25" customHeight="1">
      <c r="K213" s="39"/>
    </row>
    <row r="214" spans="11:11" s="21" customFormat="1" ht="20.25" customHeight="1">
      <c r="K214" s="39"/>
    </row>
    <row r="215" spans="11:11" s="21" customFormat="1" ht="20.25" customHeight="1">
      <c r="K215" s="39"/>
    </row>
    <row r="216" spans="11:11" s="21" customFormat="1" ht="20.25" customHeight="1">
      <c r="K216" s="39"/>
    </row>
    <row r="217" spans="11:11" s="21" customFormat="1" ht="20.25" customHeight="1">
      <c r="K217" s="39"/>
    </row>
    <row r="218" spans="11:11" s="21" customFormat="1" ht="20.25" customHeight="1">
      <c r="K218" s="39"/>
    </row>
    <row r="219" spans="11:11" s="21" customFormat="1" ht="20.25" customHeight="1">
      <c r="K219" s="39"/>
    </row>
    <row r="220" spans="11:11" s="21" customFormat="1" ht="20.25" customHeight="1">
      <c r="K220" s="39"/>
    </row>
    <row r="221" spans="11:11" s="21" customFormat="1" ht="20.25" customHeight="1">
      <c r="K221" s="39"/>
    </row>
    <row r="222" spans="11:11" s="21" customFormat="1" ht="20.25" customHeight="1">
      <c r="K222" s="39"/>
    </row>
    <row r="223" spans="11:11" s="21" customFormat="1" ht="20.25" customHeight="1">
      <c r="K223" s="39"/>
    </row>
    <row r="224" spans="11:11" s="21" customFormat="1" ht="20.25" customHeight="1">
      <c r="K224" s="39"/>
    </row>
    <row r="225" spans="11:11" s="21" customFormat="1" ht="20.25" customHeight="1">
      <c r="K225" s="39"/>
    </row>
    <row r="226" spans="11:11" s="21" customFormat="1" ht="20.25" customHeight="1">
      <c r="K226" s="39"/>
    </row>
    <row r="227" spans="11:11" s="21" customFormat="1" ht="20.25" customHeight="1">
      <c r="K227" s="39"/>
    </row>
    <row r="228" spans="11:11" s="21" customFormat="1" ht="20.25" customHeight="1">
      <c r="K228" s="39"/>
    </row>
    <row r="229" spans="11:11" s="21" customFormat="1" ht="20.25" customHeight="1">
      <c r="K229" s="39"/>
    </row>
    <row r="230" spans="11:11" s="21" customFormat="1" ht="20.25" customHeight="1">
      <c r="K230" s="39"/>
    </row>
    <row r="231" spans="11:11" s="21" customFormat="1" ht="20.25" customHeight="1">
      <c r="K231" s="39"/>
    </row>
    <row r="232" spans="11:11" s="21" customFormat="1" ht="20.25" customHeight="1">
      <c r="K232" s="39"/>
    </row>
    <row r="233" spans="11:11" s="21" customFormat="1" ht="20.25" customHeight="1">
      <c r="K233" s="39"/>
    </row>
    <row r="234" spans="11:11" s="21" customFormat="1" ht="20.25" customHeight="1">
      <c r="K234" s="39"/>
    </row>
    <row r="235" spans="11:11" s="21" customFormat="1" ht="20.25" customHeight="1">
      <c r="K235" s="39"/>
    </row>
    <row r="236" spans="11:11" s="21" customFormat="1" ht="20.25" customHeight="1">
      <c r="K236" s="39"/>
    </row>
    <row r="237" spans="11:11" s="21" customFormat="1" ht="20.25" customHeight="1">
      <c r="K237" s="39"/>
    </row>
    <row r="238" spans="11:11" s="21" customFormat="1" ht="20.25" customHeight="1">
      <c r="K238" s="39"/>
    </row>
    <row r="239" spans="11:11" s="21" customFormat="1" ht="20.25" customHeight="1">
      <c r="K239" s="39"/>
    </row>
    <row r="240" spans="11:11" s="21" customFormat="1" ht="20.25" customHeight="1">
      <c r="K240" s="39"/>
    </row>
    <row r="241" spans="11:11" s="21" customFormat="1" ht="20.25" customHeight="1">
      <c r="K241" s="39"/>
    </row>
    <row r="242" spans="11:11" s="21" customFormat="1" ht="20.25" customHeight="1">
      <c r="K242" s="39"/>
    </row>
    <row r="243" spans="11:11" s="21" customFormat="1" ht="20.25" customHeight="1">
      <c r="K243" s="39"/>
    </row>
    <row r="244" spans="11:11" s="21" customFormat="1" ht="20.25" customHeight="1">
      <c r="K244" s="39"/>
    </row>
    <row r="245" spans="11:11" s="21" customFormat="1" ht="20.25" customHeight="1">
      <c r="K245" s="39"/>
    </row>
    <row r="246" spans="11:11" s="21" customFormat="1" ht="20.25" customHeight="1">
      <c r="K246" s="39"/>
    </row>
    <row r="247" spans="11:11" s="21" customFormat="1" ht="20.25" customHeight="1">
      <c r="K247" s="39"/>
    </row>
    <row r="248" spans="11:11" s="21" customFormat="1" ht="20.25" customHeight="1">
      <c r="K248" s="39"/>
    </row>
    <row r="249" spans="11:11" s="21" customFormat="1" ht="20.25" customHeight="1">
      <c r="K249" s="39"/>
    </row>
    <row r="250" spans="11:11" s="21" customFormat="1" ht="20.25" customHeight="1">
      <c r="K250" s="39"/>
    </row>
    <row r="251" spans="11:11" s="21" customFormat="1" ht="20.25" customHeight="1">
      <c r="K251" s="39"/>
    </row>
    <row r="252" spans="11:11" s="21" customFormat="1" ht="20.25" customHeight="1">
      <c r="K252" s="39"/>
    </row>
    <row r="253" spans="11:11" s="21" customFormat="1" ht="20.25" customHeight="1">
      <c r="K253" s="39"/>
    </row>
    <row r="254" spans="11:11" s="21" customFormat="1" ht="20.25" customHeight="1">
      <c r="K254" s="39"/>
    </row>
    <row r="255" spans="11:11" s="21" customFormat="1" ht="20.25" customHeight="1">
      <c r="K255" s="39"/>
    </row>
    <row r="256" spans="11:11" s="21" customFormat="1" ht="20.25" customHeight="1">
      <c r="K256" s="39"/>
    </row>
    <row r="257" spans="11:11" s="21" customFormat="1" ht="20.25" customHeight="1">
      <c r="K257" s="39"/>
    </row>
    <row r="258" spans="11:11" s="21" customFormat="1" ht="20.25" customHeight="1">
      <c r="K258" s="39"/>
    </row>
    <row r="259" spans="11:11" s="21" customFormat="1" ht="20.25" customHeight="1">
      <c r="K259" s="39"/>
    </row>
    <row r="260" spans="11:11" s="21" customFormat="1" ht="20.25" customHeight="1">
      <c r="K260" s="39"/>
    </row>
    <row r="261" spans="11:11" s="21" customFormat="1" ht="20.25" customHeight="1">
      <c r="K261" s="39"/>
    </row>
    <row r="262" spans="11:11" s="21" customFormat="1" ht="20.25" customHeight="1">
      <c r="K262" s="39"/>
    </row>
    <row r="263" spans="11:11" s="21" customFormat="1" ht="20.25" customHeight="1">
      <c r="K263" s="39"/>
    </row>
    <row r="264" spans="11:11" s="21" customFormat="1" ht="20.25" customHeight="1">
      <c r="K264" s="39"/>
    </row>
    <row r="265" spans="11:11" s="21" customFormat="1" ht="20.25" customHeight="1">
      <c r="K265" s="39"/>
    </row>
    <row r="266" spans="11:11" s="21" customFormat="1" ht="20.25" customHeight="1">
      <c r="K266" s="39"/>
    </row>
    <row r="267" spans="11:11" s="21" customFormat="1" ht="20.25" customHeight="1">
      <c r="K267" s="39"/>
    </row>
    <row r="268" spans="11:11" s="21" customFormat="1" ht="20.25" customHeight="1">
      <c r="K268" s="39"/>
    </row>
    <row r="269" spans="11:11" s="21" customFormat="1" ht="20.25" customHeight="1">
      <c r="K269" s="39"/>
    </row>
    <row r="270" spans="11:11" s="21" customFormat="1" ht="20.25" customHeight="1">
      <c r="K270" s="39"/>
    </row>
    <row r="271" spans="11:11" s="21" customFormat="1" ht="20.25" customHeight="1">
      <c r="K271" s="39"/>
    </row>
    <row r="272" spans="11:11" s="21" customFormat="1" ht="20.25" customHeight="1">
      <c r="K272" s="39"/>
    </row>
    <row r="273" spans="11:11" s="21" customFormat="1" ht="20.25" customHeight="1">
      <c r="K273" s="39"/>
    </row>
    <row r="274" spans="11:11" s="21" customFormat="1" ht="20.25" customHeight="1">
      <c r="K274" s="39"/>
    </row>
    <row r="275" spans="11:11" s="21" customFormat="1" ht="20.25" customHeight="1">
      <c r="K275" s="39"/>
    </row>
    <row r="276" spans="11:11" s="21" customFormat="1">
      <c r="K276" s="39"/>
    </row>
    <row r="277" spans="11:11" s="21" customFormat="1">
      <c r="K277" s="39"/>
    </row>
    <row r="278" spans="11:11" s="21" customFormat="1">
      <c r="K278" s="39"/>
    </row>
    <row r="279" spans="11:11" s="21" customFormat="1">
      <c r="K279" s="39"/>
    </row>
    <row r="280" spans="11:11" s="21" customFormat="1">
      <c r="K280" s="39"/>
    </row>
    <row r="281" spans="11:11" s="21" customFormat="1">
      <c r="K281" s="39"/>
    </row>
    <row r="282" spans="11:11" s="21" customFormat="1">
      <c r="K282" s="39"/>
    </row>
    <row r="283" spans="11:11" s="21" customFormat="1">
      <c r="K283" s="39"/>
    </row>
    <row r="284" spans="11:11" s="21" customFormat="1">
      <c r="K284" s="39"/>
    </row>
    <row r="285" spans="11:11" s="21" customFormat="1">
      <c r="K285" s="39"/>
    </row>
    <row r="286" spans="11:11" s="21" customFormat="1">
      <c r="K286" s="39"/>
    </row>
    <row r="287" spans="11:11" s="21" customFormat="1">
      <c r="K287" s="39"/>
    </row>
    <row r="288" spans="11:11" s="21" customFormat="1">
      <c r="K288" s="39"/>
    </row>
    <row r="289" spans="11:11" s="21" customFormat="1">
      <c r="K289" s="39"/>
    </row>
    <row r="290" spans="11:11" s="21" customFormat="1">
      <c r="K290" s="39"/>
    </row>
    <row r="291" spans="11:11" s="21" customFormat="1">
      <c r="K291" s="39"/>
    </row>
    <row r="292" spans="11:11" s="21" customFormat="1">
      <c r="K292" s="39"/>
    </row>
    <row r="293" spans="11:11" s="21" customFormat="1">
      <c r="K293" s="39"/>
    </row>
    <row r="294" spans="11:11" s="21" customFormat="1">
      <c r="K294" s="39"/>
    </row>
    <row r="295" spans="11:11" s="21" customFormat="1">
      <c r="K295" s="39"/>
    </row>
    <row r="296" spans="11:11" s="21" customFormat="1">
      <c r="K296" s="39"/>
    </row>
    <row r="297" spans="11:11" s="21" customFormat="1">
      <c r="K297" s="39"/>
    </row>
    <row r="298" spans="11:11" s="21" customFormat="1">
      <c r="K298" s="39"/>
    </row>
    <row r="299" spans="11:11" s="21" customFormat="1">
      <c r="K299" s="39"/>
    </row>
    <row r="300" spans="11:11" s="21" customFormat="1">
      <c r="K300" s="39"/>
    </row>
    <row r="301" spans="11:11" s="21" customFormat="1">
      <c r="K301" s="39"/>
    </row>
    <row r="302" spans="11:11" s="21" customFormat="1">
      <c r="K302" s="39"/>
    </row>
    <row r="303" spans="11:11" s="21" customFormat="1">
      <c r="K303" s="39"/>
    </row>
    <row r="304" spans="11:11" s="21" customFormat="1">
      <c r="K304" s="39"/>
    </row>
    <row r="305" spans="11:11" s="21" customFormat="1">
      <c r="K305" s="39"/>
    </row>
    <row r="306" spans="11:11" s="21" customFormat="1">
      <c r="K306" s="39"/>
    </row>
    <row r="307" spans="11:11" s="21" customFormat="1">
      <c r="K307" s="39"/>
    </row>
    <row r="308" spans="11:11" s="21" customFormat="1">
      <c r="K308" s="39"/>
    </row>
    <row r="309" spans="11:11" s="21" customFormat="1">
      <c r="K309" s="39"/>
    </row>
    <row r="310" spans="11:11" s="21" customFormat="1">
      <c r="K310" s="39"/>
    </row>
    <row r="311" spans="11:11" s="21" customFormat="1">
      <c r="K311" s="39"/>
    </row>
    <row r="312" spans="11:11" s="21" customFormat="1">
      <c r="K312" s="39"/>
    </row>
    <row r="313" spans="11:11" s="21" customFormat="1">
      <c r="K313" s="39"/>
    </row>
    <row r="314" spans="11:11" s="21" customFormat="1">
      <c r="K314" s="39"/>
    </row>
    <row r="315" spans="11:11" s="21" customFormat="1">
      <c r="K315" s="39"/>
    </row>
    <row r="316" spans="11:11" s="21" customFormat="1">
      <c r="K316" s="39"/>
    </row>
    <row r="317" spans="11:11" s="21" customFormat="1">
      <c r="K317" s="39"/>
    </row>
    <row r="318" spans="11:11" s="21" customFormat="1">
      <c r="K318" s="39"/>
    </row>
    <row r="319" spans="11:11" s="21" customFormat="1">
      <c r="K319" s="39"/>
    </row>
    <row r="320" spans="11:11" s="21" customFormat="1">
      <c r="K320" s="39"/>
    </row>
    <row r="321" spans="11:11" s="21" customFormat="1">
      <c r="K321" s="39"/>
    </row>
    <row r="322" spans="11:11" s="21" customFormat="1">
      <c r="K322" s="39"/>
    </row>
    <row r="323" spans="11:11" s="21" customFormat="1">
      <c r="K323" s="39"/>
    </row>
    <row r="324" spans="11:11" s="21" customFormat="1">
      <c r="K324" s="39"/>
    </row>
    <row r="325" spans="11:11" s="21" customFormat="1">
      <c r="K325" s="39"/>
    </row>
    <row r="326" spans="11:11" s="21" customFormat="1">
      <c r="K326" s="39"/>
    </row>
    <row r="327" spans="11:11" s="21" customFormat="1">
      <c r="K327" s="39"/>
    </row>
    <row r="328" spans="11:11" s="21" customFormat="1">
      <c r="K328" s="39"/>
    </row>
    <row r="329" spans="11:11" s="21" customFormat="1">
      <c r="K329" s="39"/>
    </row>
    <row r="330" spans="11:11" s="21" customFormat="1">
      <c r="K330" s="39"/>
    </row>
    <row r="331" spans="11:11" s="21" customFormat="1">
      <c r="K331" s="39"/>
    </row>
    <row r="332" spans="11:11" s="21" customFormat="1">
      <c r="K332" s="39"/>
    </row>
    <row r="333" spans="11:11" s="21" customFormat="1">
      <c r="K333" s="39"/>
    </row>
    <row r="334" spans="11:11" s="21" customFormat="1">
      <c r="K334" s="39"/>
    </row>
    <row r="335" spans="11:11" s="21" customFormat="1">
      <c r="K335" s="39"/>
    </row>
    <row r="336" spans="11:11" s="21" customFormat="1">
      <c r="K336" s="39"/>
    </row>
    <row r="337" spans="11:11" s="21" customFormat="1">
      <c r="K337" s="39"/>
    </row>
    <row r="338" spans="11:11" s="21" customFormat="1">
      <c r="K338" s="39"/>
    </row>
    <row r="339" spans="11:11" s="21" customFormat="1">
      <c r="K339" s="39"/>
    </row>
    <row r="340" spans="11:11" s="21" customFormat="1">
      <c r="K340" s="39"/>
    </row>
    <row r="341" spans="11:11" s="21" customFormat="1">
      <c r="K341" s="39"/>
    </row>
    <row r="342" spans="11:11" s="21" customFormat="1">
      <c r="K342" s="39"/>
    </row>
    <row r="343" spans="11:11" s="21" customFormat="1">
      <c r="K343" s="39"/>
    </row>
    <row r="344" spans="11:11" s="21" customFormat="1">
      <c r="K344" s="39"/>
    </row>
    <row r="345" spans="11:11" s="21" customFormat="1">
      <c r="K345" s="39"/>
    </row>
    <row r="346" spans="11:11" s="21" customFormat="1">
      <c r="K346" s="39"/>
    </row>
    <row r="347" spans="11:11" s="21" customFormat="1">
      <c r="K347" s="39"/>
    </row>
    <row r="348" spans="11:11" s="21" customFormat="1">
      <c r="K348" s="39"/>
    </row>
    <row r="349" spans="11:11" s="21" customFormat="1">
      <c r="K349" s="39"/>
    </row>
    <row r="350" spans="11:11" s="21" customFormat="1">
      <c r="K350" s="39"/>
    </row>
    <row r="351" spans="11:11" s="21" customFormat="1">
      <c r="K351" s="39"/>
    </row>
    <row r="352" spans="11:11" s="21" customFormat="1">
      <c r="K352" s="39"/>
    </row>
    <row r="353" spans="11:11" s="21" customFormat="1">
      <c r="K353" s="39"/>
    </row>
    <row r="354" spans="11:11" s="21" customFormat="1">
      <c r="K354" s="39"/>
    </row>
    <row r="355" spans="11:11" s="21" customFormat="1">
      <c r="K355" s="39"/>
    </row>
    <row r="356" spans="11:11" s="21" customFormat="1">
      <c r="K356" s="39"/>
    </row>
    <row r="357" spans="11:11" s="21" customFormat="1">
      <c r="K357" s="39"/>
    </row>
    <row r="358" spans="11:11" s="21" customFormat="1">
      <c r="K358" s="39"/>
    </row>
    <row r="359" spans="11:11" s="21" customFormat="1">
      <c r="K359" s="39"/>
    </row>
    <row r="360" spans="11:11" s="21" customFormat="1">
      <c r="K360" s="39"/>
    </row>
    <row r="361" spans="11:11" s="21" customFormat="1">
      <c r="K361" s="39"/>
    </row>
    <row r="362" spans="11:11" s="21" customFormat="1">
      <c r="K362" s="39"/>
    </row>
    <row r="363" spans="11:11" s="21" customFormat="1">
      <c r="K363" s="39"/>
    </row>
    <row r="364" spans="11:11" s="21" customFormat="1">
      <c r="K364" s="39"/>
    </row>
    <row r="365" spans="11:11" s="21" customFormat="1">
      <c r="K365" s="39"/>
    </row>
    <row r="366" spans="11:11" s="21" customFormat="1">
      <c r="K366" s="39"/>
    </row>
    <row r="367" spans="11:11" s="21" customFormat="1">
      <c r="K367" s="39"/>
    </row>
    <row r="368" spans="11:11" s="21" customFormat="1">
      <c r="K368" s="39"/>
    </row>
    <row r="369" spans="11:11" s="21" customFormat="1">
      <c r="K369" s="39"/>
    </row>
    <row r="370" spans="11:11" s="21" customFormat="1">
      <c r="K370" s="39"/>
    </row>
    <row r="371" spans="11:11" s="21" customFormat="1">
      <c r="K371" s="39"/>
    </row>
    <row r="372" spans="11:11" s="21" customFormat="1">
      <c r="K372" s="39"/>
    </row>
    <row r="373" spans="11:11" s="21" customFormat="1">
      <c r="K373" s="39"/>
    </row>
    <row r="374" spans="11:11" s="21" customFormat="1">
      <c r="K374" s="39"/>
    </row>
    <row r="375" spans="11:11" s="21" customFormat="1">
      <c r="K375" s="39"/>
    </row>
    <row r="376" spans="11:11" s="21" customFormat="1">
      <c r="K376" s="39"/>
    </row>
    <row r="377" spans="11:11" s="21" customFormat="1">
      <c r="K377" s="39"/>
    </row>
    <row r="378" spans="11:11" s="21" customFormat="1">
      <c r="K378" s="39"/>
    </row>
    <row r="379" spans="11:11" s="21" customFormat="1">
      <c r="K379" s="39"/>
    </row>
    <row r="380" spans="11:11" s="21" customFormat="1">
      <c r="K380" s="39"/>
    </row>
    <row r="381" spans="11:11" s="21" customFormat="1">
      <c r="K381" s="39"/>
    </row>
    <row r="382" spans="11:11" s="21" customFormat="1">
      <c r="K382" s="39"/>
    </row>
    <row r="383" spans="11:11" s="21" customFormat="1">
      <c r="K383" s="39"/>
    </row>
    <row r="384" spans="11:11" s="21" customFormat="1">
      <c r="K384" s="39"/>
    </row>
    <row r="385" spans="11:11" s="21" customFormat="1">
      <c r="K385" s="39"/>
    </row>
    <row r="386" spans="11:11" s="21" customFormat="1">
      <c r="K386" s="39"/>
    </row>
    <row r="387" spans="11:11" s="21" customFormat="1">
      <c r="K387" s="39"/>
    </row>
    <row r="388" spans="11:11" s="21" customFormat="1">
      <c r="K388" s="39"/>
    </row>
    <row r="389" spans="11:11" s="21" customFormat="1">
      <c r="K389" s="39"/>
    </row>
    <row r="390" spans="11:11" s="21" customFormat="1">
      <c r="K390" s="39"/>
    </row>
    <row r="391" spans="11:11" s="21" customFormat="1">
      <c r="K391" s="39"/>
    </row>
    <row r="392" spans="11:11" s="21" customFormat="1">
      <c r="K392" s="39"/>
    </row>
    <row r="393" spans="11:11" s="21" customFormat="1">
      <c r="K393" s="39"/>
    </row>
    <row r="394" spans="11:11" s="21" customFormat="1">
      <c r="K394" s="39"/>
    </row>
    <row r="395" spans="11:11" s="21" customFormat="1">
      <c r="K395" s="39"/>
    </row>
    <row r="396" spans="11:11" s="21" customFormat="1">
      <c r="K396" s="39"/>
    </row>
    <row r="397" spans="11:11" s="21" customFormat="1">
      <c r="K397" s="39"/>
    </row>
    <row r="398" spans="11:11" s="21" customFormat="1">
      <c r="K398" s="39"/>
    </row>
    <row r="399" spans="11:11" s="21" customFormat="1">
      <c r="K399" s="39"/>
    </row>
    <row r="400" spans="11:11" s="21" customFormat="1">
      <c r="K400" s="39"/>
    </row>
    <row r="401" spans="11:11" s="21" customFormat="1">
      <c r="K401" s="39"/>
    </row>
    <row r="402" spans="11:11" s="21" customFormat="1">
      <c r="K402" s="39"/>
    </row>
    <row r="403" spans="11:11" s="21" customFormat="1">
      <c r="K403" s="39"/>
    </row>
    <row r="404" spans="11:11" s="21" customFormat="1">
      <c r="K404" s="39"/>
    </row>
    <row r="405" spans="11:11" s="21" customFormat="1">
      <c r="K405" s="39"/>
    </row>
    <row r="406" spans="11:11" s="21" customFormat="1">
      <c r="K406" s="39"/>
    </row>
    <row r="407" spans="11:11" s="21" customFormat="1">
      <c r="K407" s="39"/>
    </row>
    <row r="408" spans="11:11" s="21" customFormat="1">
      <c r="K408" s="39"/>
    </row>
    <row r="409" spans="11:11" s="21" customFormat="1">
      <c r="K409" s="39"/>
    </row>
    <row r="410" spans="11:11" s="21" customFormat="1">
      <c r="K410" s="39"/>
    </row>
    <row r="411" spans="11:11" s="21" customFormat="1">
      <c r="K411" s="39"/>
    </row>
    <row r="412" spans="11:11" s="21" customFormat="1">
      <c r="K412" s="39"/>
    </row>
    <row r="413" spans="11:11" s="21" customFormat="1">
      <c r="K413" s="39"/>
    </row>
    <row r="414" spans="11:11" s="21" customFormat="1">
      <c r="K414" s="39"/>
    </row>
    <row r="415" spans="11:11" s="21" customFormat="1">
      <c r="K415" s="39"/>
    </row>
    <row r="416" spans="11:11" s="21" customFormat="1">
      <c r="K416" s="39"/>
    </row>
    <row r="417" spans="11:11" s="21" customFormat="1">
      <c r="K417" s="39"/>
    </row>
    <row r="418" spans="11:11" s="21" customFormat="1">
      <c r="K418" s="39"/>
    </row>
    <row r="419" spans="11:11" s="21" customFormat="1">
      <c r="K419" s="39"/>
    </row>
    <row r="420" spans="11:11" s="21" customFormat="1">
      <c r="K420" s="39"/>
    </row>
    <row r="421" spans="11:11" s="21" customFormat="1">
      <c r="K421" s="39"/>
    </row>
    <row r="422" spans="11:11" s="21" customFormat="1">
      <c r="K422" s="39"/>
    </row>
    <row r="423" spans="11:11" s="21" customFormat="1">
      <c r="K423" s="39"/>
    </row>
    <row r="424" spans="11:11" s="21" customFormat="1">
      <c r="K424" s="39"/>
    </row>
    <row r="425" spans="11:11" s="21" customFormat="1">
      <c r="K425" s="39"/>
    </row>
    <row r="426" spans="11:11" s="21" customFormat="1">
      <c r="K426" s="39"/>
    </row>
    <row r="427" spans="11:11" s="21" customFormat="1">
      <c r="K427" s="39"/>
    </row>
    <row r="428" spans="11:11" s="21" customFormat="1">
      <c r="K428" s="39"/>
    </row>
    <row r="429" spans="11:11" s="21" customFormat="1">
      <c r="K429" s="39"/>
    </row>
    <row r="430" spans="11:11" s="21" customFormat="1">
      <c r="K430" s="39"/>
    </row>
    <row r="431" spans="11:11" s="21" customFormat="1">
      <c r="K431" s="39"/>
    </row>
    <row r="432" spans="11:11" s="21" customFormat="1">
      <c r="K432" s="39"/>
    </row>
    <row r="433" spans="11:11" s="21" customFormat="1">
      <c r="K433" s="39"/>
    </row>
    <row r="434" spans="11:11" s="21" customFormat="1">
      <c r="K434" s="39"/>
    </row>
    <row r="435" spans="11:11" s="21" customFormat="1">
      <c r="K435" s="39"/>
    </row>
    <row r="436" spans="11:11" s="21" customFormat="1">
      <c r="K436" s="39"/>
    </row>
    <row r="437" spans="11:11" s="21" customFormat="1">
      <c r="K437" s="39"/>
    </row>
    <row r="438" spans="11:11" s="21" customFormat="1">
      <c r="K438" s="39"/>
    </row>
    <row r="439" spans="11:11" s="21" customFormat="1">
      <c r="K439" s="39"/>
    </row>
    <row r="440" spans="11:11" s="21" customFormat="1">
      <c r="K440" s="39"/>
    </row>
    <row r="441" spans="11:11" s="21" customFormat="1">
      <c r="K441" s="39"/>
    </row>
    <row r="442" spans="11:11" s="21" customFormat="1">
      <c r="K442" s="39"/>
    </row>
    <row r="443" spans="11:11" s="21" customFormat="1">
      <c r="K443" s="39"/>
    </row>
    <row r="444" spans="11:11" s="21" customFormat="1">
      <c r="K444" s="39"/>
    </row>
    <row r="445" spans="11:11" s="21" customFormat="1">
      <c r="K445" s="39"/>
    </row>
    <row r="446" spans="11:11" s="21" customFormat="1">
      <c r="K446" s="39"/>
    </row>
    <row r="447" spans="11:11" s="21" customFormat="1">
      <c r="K447" s="39"/>
    </row>
    <row r="448" spans="11:11" s="21" customFormat="1">
      <c r="K448" s="39"/>
    </row>
    <row r="449" spans="11:11" s="21" customFormat="1">
      <c r="K449" s="39"/>
    </row>
    <row r="450" spans="11:11" s="21" customFormat="1">
      <c r="K450" s="39"/>
    </row>
    <row r="451" spans="11:11" s="21" customFormat="1">
      <c r="K451" s="39"/>
    </row>
    <row r="452" spans="11:11" s="21" customFormat="1">
      <c r="K452" s="39"/>
    </row>
    <row r="453" spans="11:11" s="21" customFormat="1">
      <c r="K453" s="39"/>
    </row>
    <row r="454" spans="11:11" s="21" customFormat="1">
      <c r="K454" s="39"/>
    </row>
    <row r="455" spans="11:11" s="21" customFormat="1">
      <c r="K455" s="39"/>
    </row>
    <row r="456" spans="11:11" s="21" customFormat="1">
      <c r="K456" s="39"/>
    </row>
    <row r="457" spans="11:11" s="21" customFormat="1">
      <c r="K457" s="39"/>
    </row>
    <row r="458" spans="11:11" s="21" customFormat="1">
      <c r="K458" s="39"/>
    </row>
    <row r="459" spans="11:11" s="21" customFormat="1">
      <c r="K459" s="39"/>
    </row>
    <row r="460" spans="11:11" s="21" customFormat="1">
      <c r="K460" s="39"/>
    </row>
    <row r="461" spans="11:11" s="21" customFormat="1">
      <c r="K461" s="39"/>
    </row>
    <row r="462" spans="11:11" s="21" customFormat="1">
      <c r="K462" s="39"/>
    </row>
    <row r="463" spans="11:11" s="21" customFormat="1">
      <c r="K463" s="39"/>
    </row>
    <row r="464" spans="11:11" s="21" customFormat="1">
      <c r="K464" s="39"/>
    </row>
    <row r="465" spans="11:11" s="21" customFormat="1">
      <c r="K465" s="39"/>
    </row>
    <row r="466" spans="11:11" s="21" customFormat="1">
      <c r="K466" s="39"/>
    </row>
    <row r="467" spans="11:11" s="21" customFormat="1">
      <c r="K467" s="39"/>
    </row>
    <row r="468" spans="11:11" s="21" customFormat="1">
      <c r="K468" s="39"/>
    </row>
    <row r="469" spans="11:11" s="21" customFormat="1">
      <c r="K469" s="39"/>
    </row>
    <row r="470" spans="11:11" s="21" customFormat="1">
      <c r="K470" s="39"/>
    </row>
    <row r="471" spans="11:11" s="21" customFormat="1">
      <c r="K471" s="39"/>
    </row>
    <row r="472" spans="11:11" s="21" customFormat="1">
      <c r="K472" s="39"/>
    </row>
    <row r="473" spans="11:11" s="21" customFormat="1">
      <c r="K473" s="39"/>
    </row>
    <row r="474" spans="11:11" s="21" customFormat="1">
      <c r="K474" s="39"/>
    </row>
    <row r="475" spans="11:11" s="21" customFormat="1">
      <c r="K475" s="39"/>
    </row>
    <row r="476" spans="11:11" s="21" customFormat="1">
      <c r="K476" s="39"/>
    </row>
    <row r="477" spans="11:11" s="21" customFormat="1">
      <c r="K477" s="39"/>
    </row>
    <row r="478" spans="11:11" s="21" customFormat="1">
      <c r="K478" s="39"/>
    </row>
    <row r="479" spans="11:11" s="21" customFormat="1">
      <c r="K479" s="39"/>
    </row>
    <row r="480" spans="11:11" s="21" customFormat="1">
      <c r="K480" s="39"/>
    </row>
    <row r="481" spans="11:11" s="21" customFormat="1">
      <c r="K481" s="39"/>
    </row>
    <row r="482" spans="11:11" s="21" customFormat="1">
      <c r="K482" s="39"/>
    </row>
    <row r="483" spans="11:11" s="21" customFormat="1">
      <c r="K483" s="39"/>
    </row>
    <row r="484" spans="11:11" s="21" customFormat="1">
      <c r="K484" s="39"/>
    </row>
    <row r="485" spans="11:11" s="21" customFormat="1">
      <c r="K485" s="39"/>
    </row>
    <row r="486" spans="11:11" s="21" customFormat="1">
      <c r="K486" s="39"/>
    </row>
    <row r="487" spans="11:11" s="21" customFormat="1">
      <c r="K487" s="39"/>
    </row>
    <row r="488" spans="11:11" s="21" customFormat="1">
      <c r="K488" s="39"/>
    </row>
    <row r="489" spans="11:11" s="21" customFormat="1">
      <c r="K489" s="39"/>
    </row>
    <row r="490" spans="11:11" s="21" customFormat="1">
      <c r="K490" s="39"/>
    </row>
    <row r="491" spans="11:11" s="21" customFormat="1">
      <c r="K491" s="39"/>
    </row>
    <row r="492" spans="11:11" s="21" customFormat="1">
      <c r="K492" s="39"/>
    </row>
    <row r="493" spans="11:11" s="21" customFormat="1">
      <c r="K493" s="39"/>
    </row>
    <row r="494" spans="11:11" s="21" customFormat="1">
      <c r="K494" s="39"/>
    </row>
    <row r="495" spans="11:11" s="21" customFormat="1">
      <c r="K495" s="39"/>
    </row>
    <row r="496" spans="11:11" s="21" customFormat="1">
      <c r="K496" s="39"/>
    </row>
    <row r="497" spans="11:11" s="21" customFormat="1">
      <c r="K497" s="39"/>
    </row>
    <row r="498" spans="11:11" s="21" customFormat="1">
      <c r="K498" s="39"/>
    </row>
    <row r="499" spans="11:11" s="21" customFormat="1">
      <c r="K499" s="39"/>
    </row>
    <row r="500" spans="11:11" s="21" customFormat="1">
      <c r="K500" s="39"/>
    </row>
    <row r="501" spans="11:11" s="21" customFormat="1">
      <c r="K501" s="39"/>
    </row>
    <row r="502" spans="11:11" s="21" customFormat="1">
      <c r="K502" s="39"/>
    </row>
    <row r="503" spans="11:11" s="21" customFormat="1">
      <c r="K503" s="39"/>
    </row>
    <row r="504" spans="11:11" s="21" customFormat="1">
      <c r="K504" s="39"/>
    </row>
    <row r="505" spans="11:11" s="21" customFormat="1">
      <c r="K505" s="39"/>
    </row>
    <row r="506" spans="11:11" s="21" customFormat="1">
      <c r="K506" s="39"/>
    </row>
    <row r="507" spans="11:11" s="21" customFormat="1">
      <c r="K507" s="39"/>
    </row>
    <row r="508" spans="11:11" s="21" customFormat="1">
      <c r="K508" s="39"/>
    </row>
    <row r="509" spans="11:11" s="21" customFormat="1">
      <c r="K509" s="39"/>
    </row>
    <row r="510" spans="11:11" s="21" customFormat="1">
      <c r="K510" s="39"/>
    </row>
    <row r="511" spans="11:11" s="21" customFormat="1">
      <c r="K511" s="39"/>
    </row>
    <row r="512" spans="11:11" s="21" customFormat="1">
      <c r="K512" s="39"/>
    </row>
    <row r="513" spans="11:11" s="21" customFormat="1">
      <c r="K513" s="39"/>
    </row>
    <row r="514" spans="11:11" s="21" customFormat="1">
      <c r="K514" s="39"/>
    </row>
    <row r="515" spans="11:11" s="21" customFormat="1">
      <c r="K515" s="39"/>
    </row>
    <row r="516" spans="11:11" s="21" customFormat="1">
      <c r="K516" s="39"/>
    </row>
    <row r="517" spans="11:11" s="21" customFormat="1">
      <c r="K517" s="39"/>
    </row>
    <row r="518" spans="11:11" s="21" customFormat="1">
      <c r="K518" s="39"/>
    </row>
    <row r="519" spans="11:11" s="21" customFormat="1">
      <c r="K519" s="39"/>
    </row>
    <row r="520" spans="11:11" s="21" customFormat="1">
      <c r="K520" s="39"/>
    </row>
    <row r="521" spans="11:11" s="21" customFormat="1">
      <c r="K521" s="39"/>
    </row>
    <row r="522" spans="11:11" s="21" customFormat="1">
      <c r="K522" s="39"/>
    </row>
    <row r="523" spans="11:11" s="21" customFormat="1">
      <c r="K523" s="39"/>
    </row>
    <row r="524" spans="11:11" s="21" customFormat="1">
      <c r="K524" s="39"/>
    </row>
    <row r="525" spans="11:11" s="21" customFormat="1">
      <c r="K525" s="39"/>
    </row>
    <row r="526" spans="11:11" s="21" customFormat="1">
      <c r="K526" s="39"/>
    </row>
    <row r="527" spans="11:11" s="21" customFormat="1">
      <c r="K527" s="39"/>
    </row>
    <row r="528" spans="11:11" s="21" customFormat="1">
      <c r="K528" s="39"/>
    </row>
    <row r="529" spans="11:11" s="21" customFormat="1">
      <c r="K529" s="39"/>
    </row>
    <row r="530" spans="11:11" s="21" customFormat="1">
      <c r="K530" s="39"/>
    </row>
    <row r="531" spans="11:11" s="21" customFormat="1">
      <c r="K531" s="39"/>
    </row>
    <row r="532" spans="11:11" s="21" customFormat="1">
      <c r="K532" s="39"/>
    </row>
    <row r="533" spans="11:11" s="21" customFormat="1">
      <c r="K533" s="39"/>
    </row>
    <row r="534" spans="11:11" s="21" customFormat="1">
      <c r="K534" s="39"/>
    </row>
    <row r="535" spans="11:11" s="21" customFormat="1">
      <c r="K535" s="39"/>
    </row>
    <row r="536" spans="11:11" s="21" customFormat="1">
      <c r="K536" s="39"/>
    </row>
    <row r="537" spans="11:11" s="21" customFormat="1">
      <c r="K537" s="39"/>
    </row>
    <row r="538" spans="11:11" s="21" customFormat="1">
      <c r="K538" s="39"/>
    </row>
    <row r="539" spans="11:11" s="21" customFormat="1">
      <c r="K539" s="39"/>
    </row>
    <row r="540" spans="11:11" s="21" customFormat="1">
      <c r="K540" s="39"/>
    </row>
    <row r="541" spans="11:11" s="21" customFormat="1">
      <c r="K541" s="39"/>
    </row>
    <row r="542" spans="11:11" s="21" customFormat="1">
      <c r="K542" s="39"/>
    </row>
    <row r="543" spans="11:11" s="21" customFormat="1">
      <c r="K543" s="39"/>
    </row>
    <row r="544" spans="11:11" s="21" customFormat="1">
      <c r="K544" s="39"/>
    </row>
    <row r="545" spans="11:11" s="21" customFormat="1">
      <c r="K545" s="39"/>
    </row>
    <row r="546" spans="11:11" s="21" customFormat="1">
      <c r="K546" s="39"/>
    </row>
    <row r="547" spans="11:11" s="21" customFormat="1">
      <c r="K547" s="39"/>
    </row>
    <row r="548" spans="11:11" s="21" customFormat="1">
      <c r="K548" s="39"/>
    </row>
    <row r="549" spans="11:11" s="21" customFormat="1">
      <c r="K549" s="39"/>
    </row>
    <row r="550" spans="11:11" s="21" customFormat="1">
      <c r="K550" s="39"/>
    </row>
    <row r="551" spans="11:11" s="21" customFormat="1">
      <c r="K551" s="39"/>
    </row>
    <row r="552" spans="11:11" s="21" customFormat="1">
      <c r="K552" s="39"/>
    </row>
    <row r="553" spans="11:11" s="21" customFormat="1">
      <c r="K553" s="39"/>
    </row>
    <row r="554" spans="11:11" s="21" customFormat="1">
      <c r="K554" s="39"/>
    </row>
    <row r="555" spans="11:11" s="21" customFormat="1">
      <c r="K555" s="39"/>
    </row>
    <row r="556" spans="11:11" s="21" customFormat="1">
      <c r="K556" s="39"/>
    </row>
    <row r="557" spans="11:11" s="21" customFormat="1">
      <c r="K557" s="39"/>
    </row>
    <row r="558" spans="11:11" s="21" customFormat="1">
      <c r="K558" s="39"/>
    </row>
    <row r="559" spans="11:11" s="21" customFormat="1">
      <c r="K559" s="39"/>
    </row>
    <row r="560" spans="11:11" s="21" customFormat="1">
      <c r="K560" s="39"/>
    </row>
    <row r="561" spans="11:11" s="21" customFormat="1">
      <c r="K561" s="39"/>
    </row>
    <row r="562" spans="11:11" s="21" customFormat="1">
      <c r="K562" s="39"/>
    </row>
    <row r="563" spans="11:11" s="21" customFormat="1">
      <c r="K563" s="39"/>
    </row>
    <row r="564" spans="11:11" s="21" customFormat="1">
      <c r="K564" s="39"/>
    </row>
    <row r="565" spans="11:11" s="21" customFormat="1">
      <c r="K565" s="39"/>
    </row>
    <row r="566" spans="11:11" s="21" customFormat="1">
      <c r="K566" s="39"/>
    </row>
    <row r="567" spans="11:11" s="21" customFormat="1">
      <c r="K567" s="39"/>
    </row>
    <row r="568" spans="11:11" s="21" customFormat="1">
      <c r="K568" s="39"/>
    </row>
    <row r="569" spans="11:11" s="21" customFormat="1">
      <c r="K569" s="39"/>
    </row>
    <row r="570" spans="11:11" s="21" customFormat="1">
      <c r="K570" s="39"/>
    </row>
    <row r="571" spans="11:11" s="21" customFormat="1">
      <c r="K571" s="39"/>
    </row>
    <row r="572" spans="11:11" s="21" customFormat="1">
      <c r="K572" s="39"/>
    </row>
    <row r="573" spans="11:11" s="21" customFormat="1">
      <c r="K573" s="39"/>
    </row>
    <row r="574" spans="11:11" s="21" customFormat="1">
      <c r="K574" s="39"/>
    </row>
  </sheetData>
  <autoFilter ref="A2:AI50" xr:uid="{00000000-0009-0000-0000-000000000000}"/>
  <phoneticPr fontId="1"/>
  <dataValidations count="1">
    <dataValidation type="list" allowBlank="1" showInputMessage="1" showErrorMessage="1" sqref="Y36:Y51 AA3:AA51 V34 W3:W51 N3:Q36 N38:Q51 U3:U33 U35:U51 Y3:Y33 Z34:Z35 AC3:AC32 AC34:AC51 AD33 N37:P37" xr:uid="{5ACF60F3-3FDF-4F4A-B478-2470E6BD01BB}">
      <formula1>"○"</formula1>
    </dataValidation>
  </dataValidations>
  <hyperlinks>
    <hyperlink ref="J44" r:id="rId1" xr:uid="{D2C042C5-8849-4D24-BFB2-776E07FCAE51}"/>
    <hyperlink ref="J47" r:id="rId2" xr:uid="{246F6012-7B31-49E5-B8BB-7600C5B70941}"/>
    <hyperlink ref="J48" r:id="rId3" xr:uid="{8AF6D130-4E5B-4BFF-B7DA-02DDD8E24E67}"/>
    <hyperlink ref="J7" r:id="rId4" xr:uid="{274A922F-0982-4A78-97A4-CE2581F7AC09}"/>
    <hyperlink ref="J6" r:id="rId5" xr:uid="{BDA6FD1E-C970-4D5B-9C7A-6C559E00644A}"/>
    <hyperlink ref="J21" r:id="rId6" xr:uid="{79972712-111D-49BF-8D2E-07F916C85C3D}"/>
    <hyperlink ref="J38" r:id="rId7" xr:uid="{BCC318C4-3B13-421B-BB04-92E4518E6E88}"/>
    <hyperlink ref="J39" r:id="rId8" xr:uid="{5C8327AA-E7DA-42BC-981B-7905F2A72427}"/>
  </hyperlinks>
  <pageMargins left="0.7" right="0.7" top="0.75" bottom="0.75" header="0.3" footer="0.3"/>
  <pageSetup paperSize="9" scale="16" orientation="portrait" r:id="rId9"/>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428FCB-ECC5-4AC3-AEFC-EC7A8AF32485}">
  <sheetPr>
    <pageSetUpPr fitToPage="1"/>
  </sheetPr>
  <dimension ref="A1:AF573"/>
  <sheetViews>
    <sheetView showGridLines="0" zoomScale="70" zoomScaleNormal="70" zoomScaleSheetLayoutView="80" workbookViewId="0">
      <pane xSplit="3" ySplit="1" topLeftCell="M2" activePane="bottomRight" state="frozen"/>
      <selection pane="topRight" activeCell="A3" sqref="A3"/>
      <selection pane="bottomLeft" activeCell="A3" sqref="A3"/>
      <selection pane="bottomRight" activeCell="P6" sqref="P6"/>
    </sheetView>
  </sheetViews>
  <sheetFormatPr defaultRowHeight="25.5"/>
  <cols>
    <col min="1" max="1" width="10.75" customWidth="1"/>
    <col min="2" max="2" width="15.125" customWidth="1"/>
    <col min="3" max="3" width="67.375" style="86" customWidth="1"/>
    <col min="4" max="8" width="12" customWidth="1"/>
    <col min="9" max="9" width="12" style="11" customWidth="1"/>
    <col min="10" max="10" width="12" style="47" customWidth="1"/>
    <col min="11" max="11" width="48.125" style="11" customWidth="1"/>
    <col min="12" max="30" width="12" customWidth="1"/>
    <col min="31" max="33" width="9" customWidth="1"/>
  </cols>
  <sheetData>
    <row r="1" spans="1:31" s="134" customFormat="1" ht="247.15" customHeight="1">
      <c r="A1" s="8" t="s">
        <v>57</v>
      </c>
      <c r="B1" s="8" t="s">
        <v>58</v>
      </c>
      <c r="C1" s="16" t="s">
        <v>59</v>
      </c>
      <c r="D1" s="8" t="s">
        <v>60</v>
      </c>
      <c r="E1" s="8" t="s">
        <v>61</v>
      </c>
      <c r="F1" s="8" t="s">
        <v>62</v>
      </c>
      <c r="G1" s="8" t="s">
        <v>63</v>
      </c>
      <c r="H1" s="8" t="s">
        <v>64</v>
      </c>
      <c r="I1" s="8" t="s">
        <v>65</v>
      </c>
      <c r="J1" s="8" t="s">
        <v>66</v>
      </c>
      <c r="K1" s="8" t="s">
        <v>67</v>
      </c>
      <c r="L1" s="8" t="s">
        <v>68</v>
      </c>
      <c r="M1" s="8" t="s">
        <v>69</v>
      </c>
      <c r="N1" s="8" t="s">
        <v>70</v>
      </c>
      <c r="O1" s="8" t="s">
        <v>71</v>
      </c>
      <c r="P1" s="8" t="s">
        <v>72</v>
      </c>
      <c r="Q1" s="8" t="s">
        <v>73</v>
      </c>
      <c r="R1" s="17" t="s">
        <v>74</v>
      </c>
      <c r="S1" s="8" t="s">
        <v>75</v>
      </c>
      <c r="T1" s="8" t="s">
        <v>76</v>
      </c>
      <c r="U1" s="8" t="s">
        <v>77</v>
      </c>
      <c r="V1" s="8" t="s">
        <v>78</v>
      </c>
      <c r="W1" s="8" t="s">
        <v>79</v>
      </c>
      <c r="X1" s="8" t="s">
        <v>78</v>
      </c>
      <c r="Y1" s="8" t="s">
        <v>80</v>
      </c>
      <c r="Z1" s="8" t="s">
        <v>78</v>
      </c>
      <c r="AA1" s="8" t="s">
        <v>81</v>
      </c>
      <c r="AB1" s="8" t="s">
        <v>78</v>
      </c>
      <c r="AC1" s="8" t="s">
        <v>82</v>
      </c>
      <c r="AD1" s="8" t="s">
        <v>78</v>
      </c>
    </row>
    <row r="2" spans="1:31" s="19" customFormat="1" ht="18.75" customHeight="1">
      <c r="A2" s="67" t="s">
        <v>11948</v>
      </c>
      <c r="B2" s="102" t="s">
        <v>859</v>
      </c>
      <c r="C2" s="67" t="s">
        <v>11949</v>
      </c>
      <c r="D2" s="67" t="s">
        <v>11950</v>
      </c>
      <c r="E2" s="67" t="s">
        <v>11951</v>
      </c>
      <c r="F2" s="67" t="s">
        <v>11952</v>
      </c>
      <c r="G2" s="67" t="s">
        <v>11953</v>
      </c>
      <c r="H2" s="67" t="s">
        <v>11954</v>
      </c>
      <c r="I2" s="221" t="s">
        <v>11955</v>
      </c>
      <c r="J2" s="67" t="s">
        <v>11956</v>
      </c>
      <c r="K2" s="131" t="s">
        <v>1694</v>
      </c>
      <c r="L2" s="67" t="s">
        <v>11957</v>
      </c>
      <c r="M2" s="67"/>
      <c r="N2" s="67"/>
      <c r="O2" s="67"/>
      <c r="P2" s="67"/>
      <c r="Q2" s="67"/>
      <c r="R2" s="68"/>
      <c r="S2" s="67" t="s">
        <v>1241</v>
      </c>
      <c r="T2" s="67"/>
      <c r="U2" s="67"/>
      <c r="V2" s="67"/>
      <c r="W2" s="67"/>
      <c r="X2" s="67"/>
      <c r="Y2" s="67"/>
      <c r="Z2" s="67"/>
      <c r="AA2" s="67"/>
      <c r="AB2" s="67"/>
      <c r="AC2" s="67"/>
      <c r="AD2" s="67"/>
      <c r="AE2" s="18"/>
    </row>
    <row r="3" spans="1:31" s="19" customFormat="1" ht="18.75" customHeight="1">
      <c r="A3" s="221" t="s">
        <v>11948</v>
      </c>
      <c r="B3" s="284" t="s">
        <v>721</v>
      </c>
      <c r="C3" s="221" t="s">
        <v>11958</v>
      </c>
      <c r="D3" s="221" t="s">
        <v>11959</v>
      </c>
      <c r="E3" s="221" t="s">
        <v>11960</v>
      </c>
      <c r="F3" s="221" t="s">
        <v>11961</v>
      </c>
      <c r="G3" s="221" t="s">
        <v>11962</v>
      </c>
      <c r="H3" s="221" t="s">
        <v>11963</v>
      </c>
      <c r="I3" s="221" t="s">
        <v>11964</v>
      </c>
      <c r="J3" s="221" t="s">
        <v>11965</v>
      </c>
      <c r="K3" s="223" t="s">
        <v>3086</v>
      </c>
      <c r="L3" s="221"/>
      <c r="M3" s="221"/>
      <c r="N3" s="221"/>
      <c r="O3" s="221"/>
      <c r="P3" s="221"/>
      <c r="Q3" s="221"/>
      <c r="R3" s="338"/>
      <c r="S3" s="221" t="s">
        <v>1937</v>
      </c>
      <c r="T3" s="221"/>
      <c r="U3" s="221"/>
      <c r="V3" s="221"/>
      <c r="W3" s="221"/>
      <c r="X3" s="221"/>
      <c r="Y3" s="221"/>
      <c r="Z3" s="221"/>
      <c r="AA3" s="221"/>
      <c r="AB3" s="221"/>
      <c r="AC3" s="221"/>
      <c r="AD3" s="221"/>
      <c r="AE3" s="18"/>
    </row>
    <row r="4" spans="1:31" s="19" customFormat="1" ht="70.5" customHeight="1">
      <c r="A4" s="221" t="s">
        <v>11948</v>
      </c>
      <c r="B4" s="102" t="s">
        <v>859</v>
      </c>
      <c r="C4" s="221" t="s">
        <v>11966</v>
      </c>
      <c r="D4" s="221" t="s">
        <v>11967</v>
      </c>
      <c r="E4" s="221" t="s">
        <v>11968</v>
      </c>
      <c r="F4" s="221" t="s">
        <v>11969</v>
      </c>
      <c r="G4" s="221" t="s">
        <v>11970</v>
      </c>
      <c r="H4" s="221" t="s">
        <v>11971</v>
      </c>
      <c r="I4" s="221" t="s">
        <v>11972</v>
      </c>
      <c r="J4" s="221" t="s">
        <v>11973</v>
      </c>
      <c r="K4" s="223" t="s">
        <v>8519</v>
      </c>
      <c r="L4" s="223" t="s">
        <v>11974</v>
      </c>
      <c r="M4" s="223" t="s">
        <v>11749</v>
      </c>
      <c r="N4" s="221"/>
      <c r="O4" s="221"/>
      <c r="P4" s="221"/>
      <c r="Q4" s="221"/>
      <c r="R4" s="221"/>
      <c r="S4" s="221" t="s">
        <v>1241</v>
      </c>
      <c r="T4" s="221"/>
      <c r="U4" s="221"/>
      <c r="V4" s="221"/>
      <c r="W4" s="221"/>
      <c r="X4" s="221"/>
      <c r="Y4" s="221"/>
      <c r="Z4" s="221"/>
      <c r="AA4" s="221"/>
      <c r="AB4" s="221"/>
      <c r="AC4" s="221"/>
      <c r="AD4" s="221"/>
      <c r="AE4" s="18"/>
    </row>
    <row r="5" spans="1:31" s="19" customFormat="1" ht="18.75" customHeight="1">
      <c r="A5" s="221" t="s">
        <v>11948</v>
      </c>
      <c r="B5" s="284" t="s">
        <v>11975</v>
      </c>
      <c r="C5" s="221" t="s">
        <v>11976</v>
      </c>
      <c r="D5" s="221" t="s">
        <v>11977</v>
      </c>
      <c r="E5" s="221" t="s">
        <v>11978</v>
      </c>
      <c r="F5" s="221" t="s">
        <v>11979</v>
      </c>
      <c r="G5" s="221" t="s">
        <v>11980</v>
      </c>
      <c r="H5" s="221" t="s">
        <v>11981</v>
      </c>
      <c r="I5" s="221" t="s">
        <v>11982</v>
      </c>
      <c r="J5" s="221"/>
      <c r="K5" s="223" t="s">
        <v>11983</v>
      </c>
      <c r="L5" s="221"/>
      <c r="M5" s="221"/>
      <c r="N5" s="221"/>
      <c r="O5" s="221"/>
      <c r="P5" s="221"/>
      <c r="Q5" s="221"/>
      <c r="R5" s="338"/>
      <c r="S5" s="221" t="s">
        <v>1846</v>
      </c>
      <c r="T5" s="221"/>
      <c r="U5" s="221"/>
      <c r="V5" s="221"/>
      <c r="W5" s="221"/>
      <c r="X5" s="221"/>
      <c r="Y5" s="221"/>
      <c r="Z5" s="221"/>
      <c r="AA5" s="221"/>
      <c r="AB5" s="221"/>
      <c r="AC5" s="221"/>
      <c r="AD5" s="221"/>
      <c r="AE5" s="18"/>
    </row>
    <row r="6" spans="1:31" s="19" customFormat="1" ht="18.75" customHeight="1">
      <c r="A6" s="221" t="s">
        <v>11948</v>
      </c>
      <c r="B6" s="284" t="s">
        <v>11975</v>
      </c>
      <c r="C6" s="221" t="s">
        <v>11984</v>
      </c>
      <c r="D6" s="221" t="s">
        <v>11985</v>
      </c>
      <c r="E6" s="221" t="s">
        <v>11986</v>
      </c>
      <c r="F6" s="221" t="s">
        <v>11987</v>
      </c>
      <c r="G6" s="221" t="s">
        <v>11988</v>
      </c>
      <c r="H6" s="221" t="s">
        <v>11989</v>
      </c>
      <c r="I6" s="221" t="s">
        <v>11990</v>
      </c>
      <c r="J6" s="221" t="s">
        <v>11991</v>
      </c>
      <c r="K6" s="223" t="s">
        <v>11992</v>
      </c>
      <c r="L6" s="221"/>
      <c r="M6" s="221"/>
      <c r="N6" s="221"/>
      <c r="O6" s="221"/>
      <c r="P6" s="221"/>
      <c r="Q6" s="221"/>
      <c r="R6" s="221"/>
      <c r="S6" s="221" t="s">
        <v>2234</v>
      </c>
      <c r="T6" s="221"/>
      <c r="U6" s="221"/>
      <c r="V6" s="221"/>
      <c r="W6" s="221"/>
      <c r="X6" s="221"/>
      <c r="Y6" s="221"/>
      <c r="Z6" s="221"/>
      <c r="AA6" s="221"/>
      <c r="AB6" s="221"/>
      <c r="AC6" s="221"/>
      <c r="AD6" s="221"/>
      <c r="AE6" s="18"/>
    </row>
    <row r="7" spans="1:31" s="19" customFormat="1" ht="18.75" customHeight="1">
      <c r="A7" s="221" t="s">
        <v>11948</v>
      </c>
      <c r="B7" s="284" t="s">
        <v>11975</v>
      </c>
      <c r="C7" s="221" t="s">
        <v>11993</v>
      </c>
      <c r="D7" s="221" t="s">
        <v>11994</v>
      </c>
      <c r="E7" s="221" t="s">
        <v>11995</v>
      </c>
      <c r="F7" s="221" t="s">
        <v>11996</v>
      </c>
      <c r="G7" s="221" t="s">
        <v>11997</v>
      </c>
      <c r="H7" s="221" t="s">
        <v>11998</v>
      </c>
      <c r="I7" s="221" t="s">
        <v>11999</v>
      </c>
      <c r="J7" s="221" t="s">
        <v>12000</v>
      </c>
      <c r="K7" s="223" t="s">
        <v>180</v>
      </c>
      <c r="L7" s="221"/>
      <c r="M7" s="221"/>
      <c r="N7" s="221"/>
      <c r="O7" s="221"/>
      <c r="P7" s="221"/>
      <c r="Q7" s="221"/>
      <c r="R7" s="221"/>
      <c r="S7" s="221" t="s">
        <v>1294</v>
      </c>
      <c r="T7" s="221"/>
      <c r="U7" s="221"/>
      <c r="V7" s="221"/>
      <c r="W7" s="221"/>
      <c r="X7" s="221"/>
      <c r="Y7" s="221"/>
      <c r="Z7" s="221"/>
      <c r="AA7" s="221"/>
      <c r="AB7" s="221"/>
      <c r="AC7" s="221"/>
      <c r="AD7" s="221"/>
      <c r="AE7" s="18"/>
    </row>
    <row r="8" spans="1:31" s="19" customFormat="1" ht="28.5">
      <c r="A8" s="221" t="s">
        <v>11948</v>
      </c>
      <c r="B8" s="102" t="s">
        <v>859</v>
      </c>
      <c r="C8" s="221" t="s">
        <v>12001</v>
      </c>
      <c r="D8" s="221" t="s">
        <v>12002</v>
      </c>
      <c r="E8" s="221" t="s">
        <v>12003</v>
      </c>
      <c r="F8" s="221" t="s">
        <v>12004</v>
      </c>
      <c r="G8" s="221" t="s">
        <v>12005</v>
      </c>
      <c r="H8" s="221" t="s">
        <v>12006</v>
      </c>
      <c r="I8" s="221" t="s">
        <v>12007</v>
      </c>
      <c r="J8" s="221"/>
      <c r="K8" s="223" t="s">
        <v>11712</v>
      </c>
      <c r="L8" s="221"/>
      <c r="M8" s="221"/>
      <c r="N8" s="221"/>
      <c r="O8" s="221"/>
      <c r="P8" s="221"/>
      <c r="Q8" s="221"/>
      <c r="R8" s="338"/>
      <c r="S8" s="221" t="s">
        <v>1846</v>
      </c>
      <c r="T8" s="221"/>
      <c r="U8" s="221"/>
      <c r="V8" s="221"/>
      <c r="W8" s="221"/>
      <c r="X8" s="221"/>
      <c r="Y8" s="221"/>
      <c r="Z8" s="221"/>
      <c r="AA8" s="221"/>
      <c r="AB8" s="221"/>
      <c r="AC8" s="221"/>
      <c r="AD8" s="221"/>
      <c r="AE8" s="18"/>
    </row>
    <row r="9" spans="1:31" s="19" customFormat="1" ht="18.75" customHeight="1">
      <c r="A9" s="221" t="s">
        <v>11948</v>
      </c>
      <c r="B9" s="284" t="s">
        <v>11975</v>
      </c>
      <c r="C9" s="221" t="s">
        <v>12008</v>
      </c>
      <c r="D9" s="221" t="s">
        <v>12009</v>
      </c>
      <c r="E9" s="221" t="s">
        <v>12010</v>
      </c>
      <c r="F9" s="221" t="s">
        <v>12011</v>
      </c>
      <c r="G9" s="221" t="s">
        <v>12012</v>
      </c>
      <c r="H9" s="221" t="s">
        <v>12013</v>
      </c>
      <c r="I9" s="221" t="s">
        <v>12014</v>
      </c>
      <c r="J9" s="310" t="s">
        <v>12015</v>
      </c>
      <c r="K9" s="223" t="s">
        <v>1694</v>
      </c>
      <c r="L9" s="221"/>
      <c r="M9" s="221"/>
      <c r="N9" s="221"/>
      <c r="O9" s="221"/>
      <c r="P9" s="221"/>
      <c r="Q9" s="221"/>
      <c r="R9" s="338"/>
      <c r="S9" s="221" t="s">
        <v>1937</v>
      </c>
      <c r="T9" s="221"/>
      <c r="U9" s="221"/>
      <c r="V9" s="221"/>
      <c r="W9" s="221"/>
      <c r="X9" s="221"/>
      <c r="Y9" s="221"/>
      <c r="Z9" s="221"/>
      <c r="AA9" s="221"/>
      <c r="AB9" s="221"/>
      <c r="AC9" s="221"/>
      <c r="AD9" s="221"/>
      <c r="AE9" s="18"/>
    </row>
    <row r="10" spans="1:31" s="19" customFormat="1" ht="18.75" customHeight="1">
      <c r="A10" s="221" t="s">
        <v>11948</v>
      </c>
      <c r="B10" s="284" t="s">
        <v>813</v>
      </c>
      <c r="C10" s="221" t="s">
        <v>12016</v>
      </c>
      <c r="D10" s="221" t="s">
        <v>12017</v>
      </c>
      <c r="E10" s="221" t="s">
        <v>12018</v>
      </c>
      <c r="F10" s="221" t="s">
        <v>12019</v>
      </c>
      <c r="G10" s="221" t="s">
        <v>12020</v>
      </c>
      <c r="H10" s="221" t="s">
        <v>12021</v>
      </c>
      <c r="I10" s="347" t="s">
        <v>12022</v>
      </c>
      <c r="J10" s="221" t="s">
        <v>12023</v>
      </c>
      <c r="K10" s="223" t="s">
        <v>1694</v>
      </c>
      <c r="L10" s="221"/>
      <c r="M10" s="221"/>
      <c r="N10" s="221"/>
      <c r="O10" s="221"/>
      <c r="P10" s="221"/>
      <c r="Q10" s="221"/>
      <c r="R10" s="338"/>
      <c r="S10" s="221" t="s">
        <v>1937</v>
      </c>
      <c r="T10" s="221"/>
      <c r="U10" s="221"/>
      <c r="V10" s="221"/>
      <c r="W10" s="221"/>
      <c r="X10" s="221"/>
      <c r="Y10" s="221"/>
      <c r="Z10" s="221"/>
      <c r="AA10" s="221"/>
      <c r="AB10" s="221"/>
      <c r="AC10" s="221"/>
      <c r="AD10" s="221"/>
      <c r="AE10" s="18"/>
    </row>
    <row r="11" spans="1:31" s="19" customFormat="1" ht="18.75" customHeight="1">
      <c r="A11" s="221" t="s">
        <v>11948</v>
      </c>
      <c r="B11" s="284" t="s">
        <v>11975</v>
      </c>
      <c r="C11" s="221" t="s">
        <v>12024</v>
      </c>
      <c r="D11" s="221" t="s">
        <v>12025</v>
      </c>
      <c r="E11" s="221" t="s">
        <v>12026</v>
      </c>
      <c r="F11" s="221" t="s">
        <v>12027</v>
      </c>
      <c r="G11" s="221" t="s">
        <v>12028</v>
      </c>
      <c r="H11" s="221" t="s">
        <v>12029</v>
      </c>
      <c r="I11" s="221" t="s">
        <v>12030</v>
      </c>
      <c r="J11" s="221" t="s">
        <v>12031</v>
      </c>
      <c r="K11" s="223" t="s">
        <v>12032</v>
      </c>
      <c r="L11" s="221"/>
      <c r="M11" s="221"/>
      <c r="N11" s="221"/>
      <c r="O11" s="221"/>
      <c r="P11" s="221"/>
      <c r="Q11" s="221"/>
      <c r="R11" s="338"/>
      <c r="S11" s="221" t="s">
        <v>1294</v>
      </c>
      <c r="T11" s="221"/>
      <c r="U11" s="344" t="s">
        <v>95</v>
      </c>
      <c r="V11" s="344" t="s">
        <v>12033</v>
      </c>
      <c r="W11" s="344" t="s">
        <v>95</v>
      </c>
      <c r="X11" s="344" t="s">
        <v>12033</v>
      </c>
      <c r="Y11" s="344" t="s">
        <v>95</v>
      </c>
      <c r="Z11" s="221" t="s">
        <v>12033</v>
      </c>
      <c r="AA11" s="221"/>
      <c r="AB11" s="221"/>
      <c r="AC11" s="221"/>
      <c r="AD11" s="221"/>
      <c r="AE11" s="18"/>
    </row>
    <row r="12" spans="1:31" s="19" customFormat="1" ht="42.75">
      <c r="A12" s="221" t="s">
        <v>11948</v>
      </c>
      <c r="B12" s="284" t="s">
        <v>813</v>
      </c>
      <c r="C12" s="221" t="s">
        <v>12034</v>
      </c>
      <c r="D12" s="221" t="s">
        <v>12035</v>
      </c>
      <c r="E12" s="221" t="s">
        <v>12036</v>
      </c>
      <c r="F12" s="221" t="s">
        <v>12037</v>
      </c>
      <c r="G12" s="221" t="s">
        <v>12038</v>
      </c>
      <c r="H12" s="221" t="s">
        <v>12039</v>
      </c>
      <c r="I12" s="221" t="s">
        <v>12040</v>
      </c>
      <c r="J12" s="221"/>
      <c r="K12" s="223" t="s">
        <v>12041</v>
      </c>
      <c r="L12" s="221"/>
      <c r="M12" s="221"/>
      <c r="N12" s="221"/>
      <c r="O12" s="221"/>
      <c r="P12" s="221"/>
      <c r="Q12" s="221"/>
      <c r="R12" s="338"/>
      <c r="S12" s="221" t="s">
        <v>1846</v>
      </c>
      <c r="T12" s="221"/>
      <c r="U12" s="221"/>
      <c r="V12" s="221"/>
      <c r="W12" s="221"/>
      <c r="X12" s="221"/>
      <c r="Y12" s="221"/>
      <c r="Z12" s="221"/>
      <c r="AA12" s="221"/>
      <c r="AB12" s="221"/>
      <c r="AC12" s="221"/>
      <c r="AD12" s="221"/>
      <c r="AE12" s="18"/>
    </row>
    <row r="13" spans="1:31" s="19" customFormat="1" ht="18.75" customHeight="1">
      <c r="A13" s="221" t="s">
        <v>11948</v>
      </c>
      <c r="B13" s="284" t="s">
        <v>767</v>
      </c>
      <c r="C13" s="221" t="s">
        <v>12042</v>
      </c>
      <c r="D13" s="221" t="s">
        <v>12043</v>
      </c>
      <c r="E13" s="221" t="s">
        <v>12044</v>
      </c>
      <c r="F13" s="221" t="s">
        <v>12045</v>
      </c>
      <c r="G13" s="221" t="s">
        <v>12046</v>
      </c>
      <c r="H13" s="221" t="s">
        <v>12047</v>
      </c>
      <c r="I13" s="221" t="s">
        <v>12048</v>
      </c>
      <c r="J13" s="221"/>
      <c r="K13" s="223" t="s">
        <v>11945</v>
      </c>
      <c r="L13" s="221"/>
      <c r="M13" s="221"/>
      <c r="N13" s="221"/>
      <c r="O13" s="221"/>
      <c r="P13" s="221"/>
      <c r="Q13" s="221"/>
      <c r="R13" s="338"/>
      <c r="S13" s="221" t="s">
        <v>1846</v>
      </c>
      <c r="T13" s="221"/>
      <c r="U13" s="221"/>
      <c r="V13" s="221"/>
      <c r="W13" s="221"/>
      <c r="X13" s="221"/>
      <c r="Y13" s="221"/>
      <c r="Z13" s="221"/>
      <c r="AA13" s="221"/>
      <c r="AB13" s="221"/>
      <c r="AC13" s="221"/>
      <c r="AD13" s="221"/>
      <c r="AE13" s="18"/>
    </row>
    <row r="14" spans="1:31" s="19" customFormat="1" ht="18.75" customHeight="1">
      <c r="A14" s="221" t="s">
        <v>11948</v>
      </c>
      <c r="B14" s="284" t="s">
        <v>11975</v>
      </c>
      <c r="C14" s="221" t="s">
        <v>12049</v>
      </c>
      <c r="D14" s="221" t="s">
        <v>12050</v>
      </c>
      <c r="E14" s="221" t="s">
        <v>12051</v>
      </c>
      <c r="F14" s="221" t="s">
        <v>12052</v>
      </c>
      <c r="G14" s="221" t="s">
        <v>12053</v>
      </c>
      <c r="H14" s="221" t="s">
        <v>12054</v>
      </c>
      <c r="I14" s="221" t="s">
        <v>12055</v>
      </c>
      <c r="J14" s="221"/>
      <c r="K14" s="223" t="s">
        <v>8519</v>
      </c>
      <c r="L14" s="221"/>
      <c r="M14" s="221"/>
      <c r="N14" s="221"/>
      <c r="O14" s="221"/>
      <c r="P14" s="221"/>
      <c r="Q14" s="221"/>
      <c r="R14" s="338"/>
      <c r="S14" s="221" t="s">
        <v>1937</v>
      </c>
      <c r="T14" s="221"/>
      <c r="U14" s="221"/>
      <c r="V14" s="221"/>
      <c r="W14" s="221"/>
      <c r="X14" s="221"/>
      <c r="Y14" s="221"/>
      <c r="Z14" s="221"/>
      <c r="AA14" s="221"/>
      <c r="AB14" s="221"/>
      <c r="AC14" s="221"/>
      <c r="AD14" s="221"/>
      <c r="AE14" s="18"/>
    </row>
    <row r="15" spans="1:31" s="19" customFormat="1" ht="18.75" customHeight="1">
      <c r="A15" s="221" t="s">
        <v>11948</v>
      </c>
      <c r="B15" s="284" t="s">
        <v>11975</v>
      </c>
      <c r="C15" s="221" t="s">
        <v>12056</v>
      </c>
      <c r="D15" s="221" t="s">
        <v>12057</v>
      </c>
      <c r="E15" s="221" t="s">
        <v>12058</v>
      </c>
      <c r="F15" s="221" t="s">
        <v>12059</v>
      </c>
      <c r="G15" s="221" t="s">
        <v>12060</v>
      </c>
      <c r="H15" s="221" t="s">
        <v>12061</v>
      </c>
      <c r="I15" s="221" t="s">
        <v>12062</v>
      </c>
      <c r="J15" s="221" t="s">
        <v>12063</v>
      </c>
      <c r="K15" s="223" t="s">
        <v>8519</v>
      </c>
      <c r="L15" s="221"/>
      <c r="M15" s="221"/>
      <c r="N15" s="221"/>
      <c r="O15" s="221"/>
      <c r="P15" s="221"/>
      <c r="Q15" s="221"/>
      <c r="R15" s="338"/>
      <c r="S15" s="221" t="s">
        <v>1937</v>
      </c>
      <c r="T15" s="221"/>
      <c r="U15" s="221"/>
      <c r="V15" s="221"/>
      <c r="W15" s="221"/>
      <c r="X15" s="221"/>
      <c r="Y15" s="221"/>
      <c r="Z15" s="221"/>
      <c r="AA15" s="221"/>
      <c r="AB15" s="221"/>
      <c r="AC15" s="221"/>
      <c r="AD15" s="221"/>
      <c r="AE15" s="18"/>
    </row>
    <row r="16" spans="1:31" s="19" customFormat="1" ht="18.75" customHeight="1">
      <c r="A16" s="221" t="s">
        <v>11948</v>
      </c>
      <c r="B16" s="284" t="s">
        <v>11975</v>
      </c>
      <c r="C16" s="221" t="s">
        <v>12064</v>
      </c>
      <c r="D16" s="344" t="s">
        <v>12065</v>
      </c>
      <c r="E16" s="221" t="s">
        <v>12066</v>
      </c>
      <c r="F16" s="221" t="s">
        <v>12067</v>
      </c>
      <c r="G16" s="221" t="s">
        <v>12068</v>
      </c>
      <c r="H16" s="221" t="s">
        <v>12069</v>
      </c>
      <c r="I16" s="221" t="s">
        <v>12070</v>
      </c>
      <c r="J16" s="221" t="s">
        <v>12071</v>
      </c>
      <c r="K16" s="223" t="s">
        <v>11945</v>
      </c>
      <c r="L16" s="221"/>
      <c r="M16" s="221"/>
      <c r="N16" s="221"/>
      <c r="O16" s="221"/>
      <c r="P16" s="221"/>
      <c r="Q16" s="221"/>
      <c r="R16" s="221"/>
      <c r="S16" s="221" t="s">
        <v>1294</v>
      </c>
      <c r="T16" s="221"/>
      <c r="U16" s="344" t="s">
        <v>95</v>
      </c>
      <c r="V16" s="344"/>
      <c r="W16" s="344"/>
      <c r="X16" s="344"/>
      <c r="Y16" s="344"/>
      <c r="Z16" s="221"/>
      <c r="AA16" s="221"/>
      <c r="AB16" s="221"/>
      <c r="AC16" s="221"/>
      <c r="AD16" s="221"/>
      <c r="AE16" s="18"/>
    </row>
    <row r="17" spans="1:31" s="19" customFormat="1" ht="18.600000000000001" customHeight="1">
      <c r="A17" s="221" t="s">
        <v>11948</v>
      </c>
      <c r="B17" s="284" t="s">
        <v>11975</v>
      </c>
      <c r="C17" s="221" t="s">
        <v>12072</v>
      </c>
      <c r="D17" s="221" t="s">
        <v>12073</v>
      </c>
      <c r="E17" s="221" t="s">
        <v>12074</v>
      </c>
      <c r="F17" s="221" t="s">
        <v>12075</v>
      </c>
      <c r="G17" s="221" t="s">
        <v>12076</v>
      </c>
      <c r="H17" s="221" t="s">
        <v>12077</v>
      </c>
      <c r="I17" s="221" t="s">
        <v>12078</v>
      </c>
      <c r="J17" s="221" t="s">
        <v>12079</v>
      </c>
      <c r="K17" s="223" t="s">
        <v>8519</v>
      </c>
      <c r="L17" s="221" t="s">
        <v>126</v>
      </c>
      <c r="M17" s="221"/>
      <c r="N17" s="221"/>
      <c r="O17" s="221"/>
      <c r="P17" s="221"/>
      <c r="Q17" s="221"/>
      <c r="R17" s="221"/>
      <c r="S17" s="221" t="s">
        <v>1241</v>
      </c>
      <c r="T17" s="221"/>
      <c r="U17" s="344"/>
      <c r="V17" s="344"/>
      <c r="W17" s="344"/>
      <c r="X17" s="344"/>
      <c r="Y17" s="344"/>
      <c r="Z17" s="221"/>
      <c r="AA17" s="221"/>
      <c r="AB17" s="221"/>
      <c r="AC17" s="221"/>
      <c r="AD17" s="221"/>
      <c r="AE17" s="18"/>
    </row>
    <row r="18" spans="1:31" s="19" customFormat="1" ht="18.75" customHeight="1">
      <c r="A18" s="221" t="s">
        <v>11948</v>
      </c>
      <c r="B18" s="284" t="s">
        <v>11975</v>
      </c>
      <c r="C18" s="221" t="s">
        <v>12080</v>
      </c>
      <c r="D18" s="221" t="s">
        <v>12081</v>
      </c>
      <c r="E18" s="221" t="s">
        <v>11995</v>
      </c>
      <c r="F18" s="221" t="s">
        <v>12082</v>
      </c>
      <c r="G18" s="221" t="s">
        <v>12083</v>
      </c>
      <c r="H18" s="221" t="s">
        <v>12084</v>
      </c>
      <c r="I18" s="221" t="s">
        <v>12085</v>
      </c>
      <c r="J18" s="238"/>
      <c r="K18" s="223" t="s">
        <v>12086</v>
      </c>
      <c r="L18" s="221"/>
      <c r="M18" s="221"/>
      <c r="N18" s="221"/>
      <c r="O18" s="221"/>
      <c r="P18" s="221"/>
      <c r="Q18" s="221"/>
      <c r="R18" s="338"/>
      <c r="S18" s="221" t="s">
        <v>1937</v>
      </c>
      <c r="T18" s="221"/>
      <c r="U18" s="344"/>
      <c r="V18" s="344"/>
      <c r="W18" s="344"/>
      <c r="X18" s="344"/>
      <c r="Y18" s="344"/>
      <c r="Z18" s="221"/>
      <c r="AA18" s="221"/>
      <c r="AB18" s="221"/>
      <c r="AC18" s="221"/>
      <c r="AD18" s="221"/>
      <c r="AE18" s="18"/>
    </row>
    <row r="19" spans="1:31" s="19" customFormat="1" ht="18.75" customHeight="1">
      <c r="A19" s="221" t="s">
        <v>11948</v>
      </c>
      <c r="B19" s="284" t="s">
        <v>11975</v>
      </c>
      <c r="C19" s="221" t="s">
        <v>12087</v>
      </c>
      <c r="D19" s="221" t="s">
        <v>12088</v>
      </c>
      <c r="E19" s="221" t="s">
        <v>12089</v>
      </c>
      <c r="F19" s="221" t="s">
        <v>12090</v>
      </c>
      <c r="G19" s="221" t="s">
        <v>12091</v>
      </c>
      <c r="H19" s="221" t="s">
        <v>12092</v>
      </c>
      <c r="I19" s="221" t="s">
        <v>12093</v>
      </c>
      <c r="J19" s="221" t="s">
        <v>12094</v>
      </c>
      <c r="K19" s="223" t="s">
        <v>12032</v>
      </c>
      <c r="L19" s="221" t="s">
        <v>12095</v>
      </c>
      <c r="M19" s="221"/>
      <c r="N19" s="221"/>
      <c r="O19" s="221"/>
      <c r="P19" s="221"/>
      <c r="Q19" s="221"/>
      <c r="R19" s="221"/>
      <c r="S19" s="221" t="s">
        <v>1294</v>
      </c>
      <c r="T19" s="221"/>
      <c r="U19" s="344"/>
      <c r="V19" s="344"/>
      <c r="W19" s="344"/>
      <c r="X19" s="344"/>
      <c r="Y19" s="344"/>
      <c r="Z19" s="221"/>
      <c r="AA19" s="221"/>
      <c r="AB19" s="221"/>
      <c r="AC19" s="221"/>
      <c r="AD19" s="221"/>
      <c r="AE19" s="18"/>
    </row>
    <row r="20" spans="1:31" s="19" customFormat="1" ht="18.75" customHeight="1">
      <c r="A20" s="221" t="s">
        <v>11948</v>
      </c>
      <c r="B20" s="102" t="s">
        <v>859</v>
      </c>
      <c r="C20" s="221" t="s">
        <v>12096</v>
      </c>
      <c r="D20" s="221" t="s">
        <v>12097</v>
      </c>
      <c r="E20" s="221" t="s">
        <v>12098</v>
      </c>
      <c r="F20" s="221" t="s">
        <v>12099</v>
      </c>
      <c r="G20" s="221" t="s">
        <v>12100</v>
      </c>
      <c r="H20" s="221" t="s">
        <v>12101</v>
      </c>
      <c r="I20" s="221" t="s">
        <v>12102</v>
      </c>
      <c r="J20" s="238" t="s">
        <v>12103</v>
      </c>
      <c r="K20" s="223" t="s">
        <v>12104</v>
      </c>
      <c r="L20" s="221" t="s">
        <v>1955</v>
      </c>
      <c r="M20" s="221"/>
      <c r="N20" s="344" t="s">
        <v>95</v>
      </c>
      <c r="O20" s="221"/>
      <c r="P20" s="221"/>
      <c r="Q20" s="221"/>
      <c r="R20" s="338"/>
      <c r="S20" s="221" t="s">
        <v>2307</v>
      </c>
      <c r="T20" s="221" t="s">
        <v>2235</v>
      </c>
      <c r="U20" s="344"/>
      <c r="V20" s="344"/>
      <c r="W20" s="344"/>
      <c r="X20" s="344"/>
      <c r="Y20" s="344"/>
      <c r="Z20" s="221"/>
      <c r="AA20" s="221"/>
      <c r="AB20" s="221"/>
      <c r="AC20" s="221"/>
      <c r="AD20" s="221"/>
      <c r="AE20" s="18"/>
    </row>
    <row r="21" spans="1:31" s="19" customFormat="1" ht="39.75" customHeight="1">
      <c r="A21" s="221" t="s">
        <v>11948</v>
      </c>
      <c r="B21" s="284" t="s">
        <v>11975</v>
      </c>
      <c r="C21" s="221" t="s">
        <v>12105</v>
      </c>
      <c r="D21" s="221" t="s">
        <v>12106</v>
      </c>
      <c r="E21" s="221" t="s">
        <v>12107</v>
      </c>
      <c r="F21" s="221" t="s">
        <v>12108</v>
      </c>
      <c r="G21" s="221" t="s">
        <v>12109</v>
      </c>
      <c r="H21" s="221" t="s">
        <v>12110</v>
      </c>
      <c r="I21" s="221" t="s">
        <v>12111</v>
      </c>
      <c r="J21" s="221" t="s">
        <v>12112</v>
      </c>
      <c r="K21" s="223" t="s">
        <v>12113</v>
      </c>
      <c r="L21" s="223" t="s">
        <v>12114</v>
      </c>
      <c r="M21" s="223" t="s">
        <v>12115</v>
      </c>
      <c r="N21" s="221"/>
      <c r="O21" s="221"/>
      <c r="P21" s="221"/>
      <c r="Q21" s="221"/>
      <c r="R21" s="338"/>
      <c r="S21" s="221" t="s">
        <v>1937</v>
      </c>
      <c r="T21" s="221"/>
      <c r="U21" s="344" t="s">
        <v>95</v>
      </c>
      <c r="V21" s="344"/>
      <c r="W21" s="344"/>
      <c r="X21" s="344"/>
      <c r="Y21" s="344" t="s">
        <v>95</v>
      </c>
      <c r="Z21" s="221"/>
      <c r="AA21" s="221"/>
      <c r="AB21" s="221"/>
      <c r="AC21" s="221"/>
      <c r="AD21" s="221"/>
      <c r="AE21" s="18"/>
    </row>
    <row r="22" spans="1:31" s="19" customFormat="1" ht="18.75" customHeight="1">
      <c r="A22" s="221" t="s">
        <v>11948</v>
      </c>
      <c r="B22" s="102" t="s">
        <v>859</v>
      </c>
      <c r="C22" s="221" t="s">
        <v>12116</v>
      </c>
      <c r="D22" s="221" t="s">
        <v>12117</v>
      </c>
      <c r="E22" s="221" t="s">
        <v>12118</v>
      </c>
      <c r="F22" s="221" t="s">
        <v>12119</v>
      </c>
      <c r="G22" s="221" t="s">
        <v>12120</v>
      </c>
      <c r="H22" s="221" t="s">
        <v>12121</v>
      </c>
      <c r="I22" s="221" t="s">
        <v>12122</v>
      </c>
      <c r="J22" s="221" t="s">
        <v>12123</v>
      </c>
      <c r="K22" s="223" t="s">
        <v>8519</v>
      </c>
      <c r="L22" s="221"/>
      <c r="M22" s="221"/>
      <c r="N22" s="221"/>
      <c r="O22" s="221"/>
      <c r="P22" s="221"/>
      <c r="Q22" s="221"/>
      <c r="R22" s="221"/>
      <c r="S22" s="221" t="s">
        <v>3613</v>
      </c>
      <c r="T22" s="221"/>
      <c r="U22" s="221"/>
      <c r="V22" s="221"/>
      <c r="W22" s="221"/>
      <c r="X22" s="221"/>
      <c r="Y22" s="221"/>
      <c r="Z22" s="221"/>
      <c r="AA22" s="221"/>
      <c r="AB22" s="221"/>
      <c r="AC22" s="221"/>
      <c r="AD22" s="221"/>
      <c r="AE22" s="18"/>
    </row>
    <row r="23" spans="1:31" s="19" customFormat="1" ht="28.5">
      <c r="A23" s="221" t="s">
        <v>11948</v>
      </c>
      <c r="B23" s="284" t="s">
        <v>767</v>
      </c>
      <c r="C23" s="221" t="s">
        <v>12124</v>
      </c>
      <c r="D23" s="221" t="s">
        <v>12125</v>
      </c>
      <c r="E23" s="221" t="s">
        <v>12126</v>
      </c>
      <c r="F23" s="344" t="s">
        <v>12127</v>
      </c>
      <c r="G23" s="221" t="s">
        <v>12128</v>
      </c>
      <c r="H23" s="221" t="s">
        <v>12129</v>
      </c>
      <c r="I23" s="221" t="s">
        <v>12130</v>
      </c>
      <c r="J23" s="221"/>
      <c r="K23" s="223" t="s">
        <v>12131</v>
      </c>
      <c r="L23" s="221"/>
      <c r="M23" s="221"/>
      <c r="N23" s="221"/>
      <c r="O23" s="221"/>
      <c r="P23" s="221"/>
      <c r="Q23" s="221"/>
      <c r="R23" s="338"/>
      <c r="S23" s="221" t="s">
        <v>1846</v>
      </c>
      <c r="T23" s="221"/>
      <c r="U23" s="221"/>
      <c r="V23" s="221"/>
      <c r="W23" s="221"/>
      <c r="X23" s="221"/>
      <c r="Y23" s="221"/>
      <c r="Z23" s="221"/>
      <c r="AA23" s="221"/>
      <c r="AB23" s="221"/>
      <c r="AC23" s="221"/>
      <c r="AD23" s="221"/>
      <c r="AE23" s="18"/>
    </row>
    <row r="24" spans="1:31" s="19" customFormat="1" ht="46.5" customHeight="1">
      <c r="A24" s="221" t="s">
        <v>11948</v>
      </c>
      <c r="B24" s="284" t="s">
        <v>813</v>
      </c>
      <c r="C24" s="221" t="s">
        <v>12132</v>
      </c>
      <c r="D24" s="221" t="s">
        <v>12133</v>
      </c>
      <c r="E24" s="221" t="s">
        <v>12134</v>
      </c>
      <c r="F24" s="221" t="s">
        <v>12135</v>
      </c>
      <c r="G24" s="221" t="s">
        <v>12136</v>
      </c>
      <c r="H24" s="221" t="s">
        <v>12137</v>
      </c>
      <c r="I24" s="221" t="s">
        <v>12138</v>
      </c>
      <c r="J24" s="221" t="s">
        <v>12139</v>
      </c>
      <c r="K24" s="223" t="s">
        <v>12140</v>
      </c>
      <c r="L24" s="223" t="s">
        <v>112</v>
      </c>
      <c r="M24" s="223" t="s">
        <v>12141</v>
      </c>
      <c r="N24" s="221"/>
      <c r="O24" s="221"/>
      <c r="P24" s="221"/>
      <c r="Q24" s="221"/>
      <c r="R24" s="221"/>
      <c r="S24" s="221" t="s">
        <v>2234</v>
      </c>
      <c r="T24" s="221" t="s">
        <v>2235</v>
      </c>
      <c r="U24" s="221"/>
      <c r="V24" s="221"/>
      <c r="W24" s="221"/>
      <c r="X24" s="221"/>
      <c r="Y24" s="221"/>
      <c r="Z24" s="221"/>
      <c r="AA24" s="221"/>
      <c r="AB24" s="221"/>
      <c r="AC24" s="221"/>
      <c r="AD24" s="221"/>
      <c r="AE24" s="18"/>
    </row>
    <row r="25" spans="1:31" s="19" customFormat="1" ht="114">
      <c r="A25" s="221" t="s">
        <v>11948</v>
      </c>
      <c r="B25" s="284" t="s">
        <v>11975</v>
      </c>
      <c r="C25" s="221" t="s">
        <v>12142</v>
      </c>
      <c r="D25" s="221" t="s">
        <v>12143</v>
      </c>
      <c r="E25" s="221" t="s">
        <v>12144</v>
      </c>
      <c r="F25" s="221" t="s">
        <v>12145</v>
      </c>
      <c r="G25" s="221" t="s">
        <v>12146</v>
      </c>
      <c r="H25" s="221" t="s">
        <v>12147</v>
      </c>
      <c r="I25" s="221" t="s">
        <v>12148</v>
      </c>
      <c r="J25" s="221" t="s">
        <v>12149</v>
      </c>
      <c r="K25" s="347" t="s">
        <v>12150</v>
      </c>
      <c r="L25" s="223" t="s">
        <v>12151</v>
      </c>
      <c r="M25" s="221"/>
      <c r="N25" s="221" t="s">
        <v>95</v>
      </c>
      <c r="O25" s="221" t="s">
        <v>95</v>
      </c>
      <c r="P25" s="221"/>
      <c r="Q25" s="221"/>
      <c r="R25" s="221" t="s">
        <v>223</v>
      </c>
      <c r="S25" s="221" t="s">
        <v>98</v>
      </c>
      <c r="T25" s="221" t="s">
        <v>99</v>
      </c>
      <c r="U25" s="221"/>
      <c r="V25" s="221"/>
      <c r="W25" s="221"/>
      <c r="X25" s="221"/>
      <c r="Y25" s="221"/>
      <c r="Z25" s="221"/>
      <c r="AA25" s="221"/>
      <c r="AB25" s="221"/>
      <c r="AC25" s="221" t="s">
        <v>3</v>
      </c>
      <c r="AD25" s="223" t="s">
        <v>12152</v>
      </c>
      <c r="AE25" s="18"/>
    </row>
    <row r="26" spans="1:31" s="19" customFormat="1" ht="141.75" customHeight="1">
      <c r="A26" s="221" t="s">
        <v>11948</v>
      </c>
      <c r="B26" s="284" t="s">
        <v>11975</v>
      </c>
      <c r="C26" s="221" t="s">
        <v>12153</v>
      </c>
      <c r="D26" s="221" t="s">
        <v>12154</v>
      </c>
      <c r="E26" s="221" t="s">
        <v>12155</v>
      </c>
      <c r="F26" s="221" t="s">
        <v>12156</v>
      </c>
      <c r="G26" s="221" t="s">
        <v>12157</v>
      </c>
      <c r="H26" s="221" t="s">
        <v>12158</v>
      </c>
      <c r="I26" s="221" t="s">
        <v>12159</v>
      </c>
      <c r="J26" s="221" t="s">
        <v>12160</v>
      </c>
      <c r="K26" s="223" t="s">
        <v>12161</v>
      </c>
      <c r="L26" s="223" t="s">
        <v>12162</v>
      </c>
      <c r="M26" s="221"/>
      <c r="N26" s="221" t="s">
        <v>95</v>
      </c>
      <c r="O26" s="221" t="s">
        <v>95</v>
      </c>
      <c r="P26" s="221"/>
      <c r="Q26" s="221"/>
      <c r="R26" s="338" t="s">
        <v>182</v>
      </c>
      <c r="S26" s="221" t="s">
        <v>11646</v>
      </c>
      <c r="T26" s="221" t="s">
        <v>1896</v>
      </c>
      <c r="U26" s="221"/>
      <c r="V26" s="221"/>
      <c r="W26" s="221"/>
      <c r="X26" s="221"/>
      <c r="Y26" s="202" t="s">
        <v>12163</v>
      </c>
      <c r="Z26" s="221" t="s">
        <v>12164</v>
      </c>
      <c r="AA26" s="221" t="s">
        <v>95</v>
      </c>
      <c r="AB26" s="226" t="s">
        <v>12165</v>
      </c>
      <c r="AC26" s="202" t="s">
        <v>12166</v>
      </c>
      <c r="AD26" s="347" t="s">
        <v>12167</v>
      </c>
      <c r="AE26" s="18"/>
    </row>
    <row r="27" spans="1:31" s="19" customFormat="1" ht="18.75" customHeight="1">
      <c r="A27" s="221" t="s">
        <v>11948</v>
      </c>
      <c r="B27" s="284" t="s">
        <v>11975</v>
      </c>
      <c r="C27" s="221" t="s">
        <v>12168</v>
      </c>
      <c r="D27" s="221" t="s">
        <v>12169</v>
      </c>
      <c r="E27" s="221" t="s">
        <v>12170</v>
      </c>
      <c r="F27" s="221" t="s">
        <v>12171</v>
      </c>
      <c r="G27" s="221" t="s">
        <v>12172</v>
      </c>
      <c r="H27" s="221" t="s">
        <v>12173</v>
      </c>
      <c r="I27" s="221" t="s">
        <v>12174</v>
      </c>
      <c r="J27" s="221"/>
      <c r="K27" s="223" t="s">
        <v>12175</v>
      </c>
      <c r="L27" s="221"/>
      <c r="M27" s="221"/>
      <c r="N27" s="221"/>
      <c r="O27" s="221"/>
      <c r="P27" s="221"/>
      <c r="Q27" s="221"/>
      <c r="R27" s="338"/>
      <c r="S27" s="221" t="s">
        <v>12176</v>
      </c>
      <c r="T27" s="221"/>
      <c r="U27" s="221"/>
      <c r="V27" s="221"/>
      <c r="W27" s="221"/>
      <c r="X27" s="221"/>
      <c r="Y27" s="221"/>
      <c r="Z27" s="221"/>
      <c r="AA27" s="221"/>
      <c r="AB27" s="221"/>
      <c r="AC27" s="221"/>
      <c r="AD27" s="221"/>
      <c r="AE27" s="18"/>
    </row>
    <row r="28" spans="1:31" s="19" customFormat="1" ht="30.75" customHeight="1">
      <c r="A28" s="221" t="s">
        <v>11948</v>
      </c>
      <c r="B28" s="284" t="s">
        <v>11975</v>
      </c>
      <c r="C28" s="221" t="s">
        <v>12177</v>
      </c>
      <c r="D28" s="221" t="s">
        <v>12178</v>
      </c>
      <c r="E28" s="221" t="s">
        <v>12179</v>
      </c>
      <c r="F28" s="221" t="s">
        <v>12180</v>
      </c>
      <c r="G28" s="221" t="s">
        <v>12181</v>
      </c>
      <c r="H28" s="221" t="s">
        <v>12182</v>
      </c>
      <c r="I28" s="221" t="s">
        <v>12183</v>
      </c>
      <c r="J28" s="221" t="s">
        <v>12184</v>
      </c>
      <c r="K28" s="223" t="s">
        <v>2746</v>
      </c>
      <c r="L28" s="223" t="s">
        <v>12185</v>
      </c>
      <c r="M28" s="223" t="s">
        <v>12186</v>
      </c>
      <c r="N28" s="221"/>
      <c r="O28" s="221"/>
      <c r="P28" s="221"/>
      <c r="Q28" s="221"/>
      <c r="R28" s="338"/>
      <c r="S28" s="221" t="s">
        <v>12176</v>
      </c>
      <c r="T28" s="221"/>
      <c r="U28" s="221"/>
      <c r="V28" s="221"/>
      <c r="W28" s="221"/>
      <c r="X28" s="221"/>
      <c r="Y28" s="221"/>
      <c r="Z28" s="221"/>
      <c r="AA28" s="221"/>
      <c r="AB28" s="221"/>
      <c r="AC28" s="221"/>
      <c r="AD28" s="221"/>
      <c r="AE28" s="18"/>
    </row>
    <row r="29" spans="1:31" s="19" customFormat="1" ht="79.5" customHeight="1">
      <c r="A29" s="221" t="s">
        <v>11948</v>
      </c>
      <c r="B29" s="102" t="s">
        <v>859</v>
      </c>
      <c r="C29" s="221" t="s">
        <v>12187</v>
      </c>
      <c r="D29" s="221" t="s">
        <v>12188</v>
      </c>
      <c r="E29" s="221" t="s">
        <v>12189</v>
      </c>
      <c r="F29" s="221" t="s">
        <v>12190</v>
      </c>
      <c r="G29" s="221" t="s">
        <v>12191</v>
      </c>
      <c r="H29" s="221" t="s">
        <v>12192</v>
      </c>
      <c r="I29" s="221" t="s">
        <v>12193</v>
      </c>
      <c r="J29" s="221" t="s">
        <v>12194</v>
      </c>
      <c r="K29" s="223" t="s">
        <v>11758</v>
      </c>
      <c r="L29" s="223" t="s">
        <v>126</v>
      </c>
      <c r="M29" s="347" t="s">
        <v>11749</v>
      </c>
      <c r="N29" s="347" t="s">
        <v>12195</v>
      </c>
      <c r="O29" s="221"/>
      <c r="P29" s="221"/>
      <c r="Q29" s="221"/>
      <c r="R29" s="338"/>
      <c r="S29" s="221" t="s">
        <v>1846</v>
      </c>
      <c r="T29" s="221"/>
      <c r="U29" s="221"/>
      <c r="V29" s="221"/>
      <c r="W29" s="221"/>
      <c r="X29" s="221"/>
      <c r="Y29" s="221"/>
      <c r="Z29" s="221"/>
      <c r="AA29" s="221"/>
      <c r="AB29" s="221"/>
      <c r="AC29" s="221"/>
      <c r="AD29" s="221"/>
      <c r="AE29" s="18"/>
    </row>
    <row r="30" spans="1:31" s="19" customFormat="1" ht="27" customHeight="1">
      <c r="A30" s="221" t="s">
        <v>11948</v>
      </c>
      <c r="B30" s="284" t="s">
        <v>11975</v>
      </c>
      <c r="C30" s="221" t="s">
        <v>12196</v>
      </c>
      <c r="D30" s="221" t="s">
        <v>12197</v>
      </c>
      <c r="E30" s="221" t="s">
        <v>12198</v>
      </c>
      <c r="F30" s="221" t="s">
        <v>12199</v>
      </c>
      <c r="G30" s="221" t="s">
        <v>12200</v>
      </c>
      <c r="H30" s="221" t="s">
        <v>12201</v>
      </c>
      <c r="I30" s="221" t="s">
        <v>12202</v>
      </c>
      <c r="J30" s="221" t="s">
        <v>12203</v>
      </c>
      <c r="K30" s="223" t="s">
        <v>8519</v>
      </c>
      <c r="L30" s="223" t="s">
        <v>12204</v>
      </c>
      <c r="M30" s="223" t="s">
        <v>11749</v>
      </c>
      <c r="N30" s="221"/>
      <c r="O30" s="221"/>
      <c r="P30" s="221"/>
      <c r="Q30" s="221"/>
      <c r="R30" s="338"/>
      <c r="S30" s="221" t="s">
        <v>12176</v>
      </c>
      <c r="T30" s="221"/>
      <c r="U30" s="221"/>
      <c r="V30" s="221"/>
      <c r="W30" s="221"/>
      <c r="X30" s="221"/>
      <c r="Y30" s="221"/>
      <c r="Z30" s="221"/>
      <c r="AA30" s="221"/>
      <c r="AB30" s="221"/>
      <c r="AC30" s="221"/>
      <c r="AD30" s="221"/>
      <c r="AE30" s="18"/>
    </row>
    <row r="31" spans="1:31" s="19" customFormat="1" ht="228">
      <c r="A31" s="221" t="s">
        <v>11948</v>
      </c>
      <c r="B31" s="284" t="s">
        <v>813</v>
      </c>
      <c r="C31" s="221" t="s">
        <v>12205</v>
      </c>
      <c r="D31" s="221" t="s">
        <v>12206</v>
      </c>
      <c r="E31" s="221" t="s">
        <v>12207</v>
      </c>
      <c r="F31" s="221" t="s">
        <v>12208</v>
      </c>
      <c r="G31" s="221" t="s">
        <v>12209</v>
      </c>
      <c r="H31" s="221" t="s">
        <v>12210</v>
      </c>
      <c r="I31" s="226" t="s">
        <v>12211</v>
      </c>
      <c r="J31" s="221" t="s">
        <v>12212</v>
      </c>
      <c r="K31" s="223" t="s">
        <v>12213</v>
      </c>
      <c r="L31" s="223" t="s">
        <v>12214</v>
      </c>
      <c r="M31" s="221"/>
      <c r="N31" s="221" t="s">
        <v>95</v>
      </c>
      <c r="O31" s="221" t="s">
        <v>95</v>
      </c>
      <c r="P31" s="221"/>
      <c r="Q31" s="221"/>
      <c r="R31" s="338" t="s">
        <v>223</v>
      </c>
      <c r="S31" s="221" t="s">
        <v>11646</v>
      </c>
      <c r="T31" s="221" t="s">
        <v>12215</v>
      </c>
      <c r="U31" s="221"/>
      <c r="V31" s="221"/>
      <c r="W31" s="221"/>
      <c r="X31" s="221"/>
      <c r="Y31" s="221"/>
      <c r="Z31" s="221"/>
      <c r="AA31" s="221"/>
      <c r="AB31" s="221"/>
      <c r="AC31" s="221" t="s">
        <v>95</v>
      </c>
      <c r="AD31" s="223" t="s">
        <v>12216</v>
      </c>
      <c r="AE31" s="18"/>
    </row>
    <row r="32" spans="1:31" s="19" customFormat="1" ht="156.75">
      <c r="A32" s="221" t="s">
        <v>11948</v>
      </c>
      <c r="B32" s="284" t="s">
        <v>767</v>
      </c>
      <c r="C32" s="221" t="s">
        <v>12217</v>
      </c>
      <c r="D32" s="221" t="s">
        <v>12218</v>
      </c>
      <c r="E32" s="221" t="s">
        <v>12219</v>
      </c>
      <c r="F32" s="221" t="s">
        <v>12220</v>
      </c>
      <c r="G32" s="221" t="s">
        <v>12221</v>
      </c>
      <c r="H32" s="221" t="s">
        <v>12222</v>
      </c>
      <c r="I32" s="221" t="s">
        <v>12223</v>
      </c>
      <c r="J32" s="221" t="s">
        <v>12224</v>
      </c>
      <c r="K32" s="223" t="s">
        <v>12225</v>
      </c>
      <c r="L32" s="223" t="s">
        <v>12226</v>
      </c>
      <c r="M32" s="221"/>
      <c r="N32" s="221" t="s">
        <v>95</v>
      </c>
      <c r="O32" s="221" t="s">
        <v>95</v>
      </c>
      <c r="P32" s="221"/>
      <c r="Q32" s="221"/>
      <c r="R32" s="338" t="s">
        <v>223</v>
      </c>
      <c r="S32" s="221" t="s">
        <v>11646</v>
      </c>
      <c r="T32" s="221" t="s">
        <v>12215</v>
      </c>
      <c r="U32" s="221"/>
      <c r="V32" s="221"/>
      <c r="W32" s="221"/>
      <c r="X32" s="221"/>
      <c r="Y32" s="221"/>
      <c r="Z32" s="221"/>
      <c r="AA32" s="221" t="s">
        <v>95</v>
      </c>
      <c r="AB32" s="223" t="s">
        <v>12227</v>
      </c>
      <c r="AC32" s="221" t="s">
        <v>95</v>
      </c>
      <c r="AD32" s="223" t="s">
        <v>12216</v>
      </c>
      <c r="AE32" s="18"/>
    </row>
    <row r="33" spans="1:32" s="19" customFormat="1" ht="128.25">
      <c r="A33" s="221" t="s">
        <v>11948</v>
      </c>
      <c r="B33" s="284" t="s">
        <v>11975</v>
      </c>
      <c r="C33" s="221" t="s">
        <v>12228</v>
      </c>
      <c r="D33" s="221" t="s">
        <v>12229</v>
      </c>
      <c r="E33" s="221" t="s">
        <v>12230</v>
      </c>
      <c r="F33" s="221" t="s">
        <v>12231</v>
      </c>
      <c r="G33" s="221" t="s">
        <v>12232</v>
      </c>
      <c r="H33" s="221" t="s">
        <v>12233</v>
      </c>
      <c r="I33" s="221" t="s">
        <v>12234</v>
      </c>
      <c r="J33" s="221" t="s">
        <v>12235</v>
      </c>
      <c r="K33" s="347" t="s">
        <v>12236</v>
      </c>
      <c r="L33" s="223" t="s">
        <v>12237</v>
      </c>
      <c r="M33" s="221"/>
      <c r="N33" s="221" t="s">
        <v>95</v>
      </c>
      <c r="O33" s="221" t="s">
        <v>95</v>
      </c>
      <c r="P33" s="221"/>
      <c r="Q33" s="221"/>
      <c r="R33" s="338" t="s">
        <v>223</v>
      </c>
      <c r="S33" s="221" t="s">
        <v>11646</v>
      </c>
      <c r="T33" s="221" t="s">
        <v>99</v>
      </c>
      <c r="U33" s="221"/>
      <c r="V33" s="221"/>
      <c r="W33" s="221"/>
      <c r="X33" s="221"/>
      <c r="Y33" s="221"/>
      <c r="Z33" s="221"/>
      <c r="AA33" s="221"/>
      <c r="AB33" s="221"/>
      <c r="AC33" s="221" t="s">
        <v>95</v>
      </c>
      <c r="AD33" s="223" t="s">
        <v>12238</v>
      </c>
      <c r="AE33" s="18"/>
    </row>
    <row r="34" spans="1:32" s="19" customFormat="1" ht="128.25">
      <c r="A34" s="221" t="s">
        <v>11948</v>
      </c>
      <c r="B34" s="284" t="s">
        <v>813</v>
      </c>
      <c r="C34" s="221" t="s">
        <v>12239</v>
      </c>
      <c r="D34" s="221" t="s">
        <v>12240</v>
      </c>
      <c r="E34" s="221" t="s">
        <v>12241</v>
      </c>
      <c r="F34" s="221" t="s">
        <v>12242</v>
      </c>
      <c r="G34" s="221" t="s">
        <v>12243</v>
      </c>
      <c r="H34" s="221" t="s">
        <v>12244</v>
      </c>
      <c r="I34" s="344" t="s">
        <v>12245</v>
      </c>
      <c r="J34" s="221" t="s">
        <v>12246</v>
      </c>
      <c r="K34" s="223" t="s">
        <v>12247</v>
      </c>
      <c r="L34" s="221"/>
      <c r="M34" s="221"/>
      <c r="N34" s="221" t="s">
        <v>95</v>
      </c>
      <c r="O34" s="221"/>
      <c r="P34" s="221"/>
      <c r="Q34" s="221"/>
      <c r="R34" s="221" t="s">
        <v>223</v>
      </c>
      <c r="S34" s="221" t="s">
        <v>2234</v>
      </c>
      <c r="T34" s="221" t="s">
        <v>99</v>
      </c>
      <c r="U34" s="221"/>
      <c r="V34" s="221"/>
      <c r="W34" s="221"/>
      <c r="X34" s="221"/>
      <c r="Y34" s="221"/>
      <c r="Z34" s="221"/>
      <c r="AA34" s="221"/>
      <c r="AB34" s="221"/>
      <c r="AC34" s="221" t="s">
        <v>95</v>
      </c>
      <c r="AD34" s="223" t="s">
        <v>12248</v>
      </c>
      <c r="AE34" s="18"/>
    </row>
    <row r="35" spans="1:32" s="19" customFormat="1" ht="18.75" customHeight="1">
      <c r="A35" s="221" t="s">
        <v>11948</v>
      </c>
      <c r="B35" s="284" t="s">
        <v>11975</v>
      </c>
      <c r="C35" s="221" t="s">
        <v>12249</v>
      </c>
      <c r="D35" s="221" t="s">
        <v>12250</v>
      </c>
      <c r="E35" s="221" t="s">
        <v>12251</v>
      </c>
      <c r="F35" s="221" t="s">
        <v>12252</v>
      </c>
      <c r="G35" s="221" t="s">
        <v>12253</v>
      </c>
      <c r="H35" s="221" t="s">
        <v>12254</v>
      </c>
      <c r="I35" s="221" t="s">
        <v>12255</v>
      </c>
      <c r="J35" s="221" t="s">
        <v>12256</v>
      </c>
      <c r="K35" s="223" t="s">
        <v>11758</v>
      </c>
      <c r="L35" s="226" t="s">
        <v>12257</v>
      </c>
      <c r="M35" s="221"/>
      <c r="N35" s="221"/>
      <c r="O35" s="221"/>
      <c r="P35" s="221"/>
      <c r="Q35" s="221"/>
      <c r="R35" s="221" t="s">
        <v>223</v>
      </c>
      <c r="S35" s="221" t="s">
        <v>2234</v>
      </c>
      <c r="T35" s="221" t="s">
        <v>99</v>
      </c>
      <c r="U35" s="221"/>
      <c r="V35" s="221"/>
      <c r="W35" s="221"/>
      <c r="X35" s="221"/>
      <c r="Y35" s="221"/>
      <c r="Z35" s="221"/>
      <c r="AA35" s="221"/>
      <c r="AB35" s="221"/>
      <c r="AC35" s="221" t="s">
        <v>95</v>
      </c>
      <c r="AD35" s="221" t="s">
        <v>12258</v>
      </c>
      <c r="AE35" s="18"/>
    </row>
    <row r="36" spans="1:32" s="19" customFormat="1" ht="134.25" customHeight="1">
      <c r="A36" s="221" t="s">
        <v>11948</v>
      </c>
      <c r="B36" s="284" t="s">
        <v>11975</v>
      </c>
      <c r="C36" s="221" t="s">
        <v>12259</v>
      </c>
      <c r="D36" s="221" t="s">
        <v>12260</v>
      </c>
      <c r="E36" s="221" t="s">
        <v>12261</v>
      </c>
      <c r="F36" s="221" t="s">
        <v>12262</v>
      </c>
      <c r="G36" s="221" t="s">
        <v>12263</v>
      </c>
      <c r="H36" s="221" t="s">
        <v>12264</v>
      </c>
      <c r="I36" s="221" t="s">
        <v>12265</v>
      </c>
      <c r="J36" s="238" t="s">
        <v>12266</v>
      </c>
      <c r="K36" s="347" t="s">
        <v>12267</v>
      </c>
      <c r="L36" s="223" t="s">
        <v>12268</v>
      </c>
      <c r="M36" s="221"/>
      <c r="N36" s="221" t="s">
        <v>95</v>
      </c>
      <c r="O36" s="221" t="s">
        <v>95</v>
      </c>
      <c r="P36" s="221"/>
      <c r="Q36" s="221"/>
      <c r="R36" s="338" t="s">
        <v>182</v>
      </c>
      <c r="S36" s="221" t="s">
        <v>11646</v>
      </c>
      <c r="T36" s="221" t="s">
        <v>99</v>
      </c>
      <c r="U36" s="221"/>
      <c r="V36" s="221"/>
      <c r="W36" s="221"/>
      <c r="X36" s="221"/>
      <c r="Y36" s="221"/>
      <c r="Z36" s="221"/>
      <c r="AA36" s="221" t="s">
        <v>95</v>
      </c>
      <c r="AB36" s="221" t="s">
        <v>12269</v>
      </c>
      <c r="AC36" s="221" t="s">
        <v>95</v>
      </c>
      <c r="AD36" s="223" t="s">
        <v>12270</v>
      </c>
      <c r="AE36" s="18"/>
    </row>
    <row r="37" spans="1:32" s="19" customFormat="1" ht="342">
      <c r="A37" s="221" t="s">
        <v>11948</v>
      </c>
      <c r="B37" s="102" t="s">
        <v>859</v>
      </c>
      <c r="C37" s="221" t="s">
        <v>12271</v>
      </c>
      <c r="D37" s="221" t="s">
        <v>12272</v>
      </c>
      <c r="E37" s="221" t="s">
        <v>12273</v>
      </c>
      <c r="F37" s="221" t="s">
        <v>12274</v>
      </c>
      <c r="G37" s="221" t="s">
        <v>12275</v>
      </c>
      <c r="H37" s="221" t="s">
        <v>12276</v>
      </c>
      <c r="I37" s="221" t="s">
        <v>12277</v>
      </c>
      <c r="J37" s="221" t="s">
        <v>12278</v>
      </c>
      <c r="K37" s="223" t="s">
        <v>12279</v>
      </c>
      <c r="L37" s="223" t="s">
        <v>12280</v>
      </c>
      <c r="M37" s="221"/>
      <c r="N37" s="221" t="s">
        <v>95</v>
      </c>
      <c r="O37" s="221" t="s">
        <v>95</v>
      </c>
      <c r="P37" s="221"/>
      <c r="Q37" s="221"/>
      <c r="R37" s="338" t="s">
        <v>1027</v>
      </c>
      <c r="S37" s="221" t="s">
        <v>11646</v>
      </c>
      <c r="T37" s="221" t="s">
        <v>1029</v>
      </c>
      <c r="U37" s="221"/>
      <c r="V37" s="221"/>
      <c r="W37" s="221"/>
      <c r="X37" s="221"/>
      <c r="Y37" s="221"/>
      <c r="Z37" s="221"/>
      <c r="AA37" s="221"/>
      <c r="AB37" s="221"/>
      <c r="AC37" s="221" t="s">
        <v>3</v>
      </c>
      <c r="AD37" s="223" t="s">
        <v>12281</v>
      </c>
      <c r="AE37" s="18"/>
    </row>
    <row r="38" spans="1:32" s="24" customFormat="1" ht="142.5">
      <c r="A38" s="221" t="s">
        <v>11948</v>
      </c>
      <c r="B38" s="284" t="s">
        <v>813</v>
      </c>
      <c r="C38" s="221" t="s">
        <v>12282</v>
      </c>
      <c r="D38" s="221" t="s">
        <v>12283</v>
      </c>
      <c r="E38" s="221" t="s">
        <v>12284</v>
      </c>
      <c r="F38" s="221" t="s">
        <v>12285</v>
      </c>
      <c r="G38" s="221" t="s">
        <v>12286</v>
      </c>
      <c r="H38" s="221" t="s">
        <v>12287</v>
      </c>
      <c r="I38" s="221" t="s">
        <v>12288</v>
      </c>
      <c r="J38" s="344" t="s">
        <v>12289</v>
      </c>
      <c r="K38" s="223" t="s">
        <v>12290</v>
      </c>
      <c r="L38" s="223" t="s">
        <v>12291</v>
      </c>
      <c r="M38" s="221"/>
      <c r="N38" s="221" t="s">
        <v>3</v>
      </c>
      <c r="O38" s="221"/>
      <c r="P38" s="221"/>
      <c r="Q38" s="221"/>
      <c r="R38" s="221" t="s">
        <v>1027</v>
      </c>
      <c r="S38" s="221" t="s">
        <v>2234</v>
      </c>
      <c r="T38" s="221" t="s">
        <v>1029</v>
      </c>
      <c r="U38" s="221"/>
      <c r="V38" s="221"/>
      <c r="W38" s="221"/>
      <c r="X38" s="221"/>
      <c r="Y38" s="221"/>
      <c r="Z38" s="221"/>
      <c r="AA38" s="221"/>
      <c r="AB38" s="221"/>
      <c r="AC38" s="347" t="s">
        <v>12292</v>
      </c>
      <c r="AD38" s="347"/>
      <c r="AE38" s="12"/>
      <c r="AF38" s="20"/>
    </row>
    <row r="39" spans="1:32" s="162" customFormat="1" ht="99.75">
      <c r="A39" s="226" t="s">
        <v>11948</v>
      </c>
      <c r="B39" s="226" t="s">
        <v>11975</v>
      </c>
      <c r="C39" s="226" t="s">
        <v>12293</v>
      </c>
      <c r="D39" s="226" t="s">
        <v>12294</v>
      </c>
      <c r="E39" s="226" t="s">
        <v>12295</v>
      </c>
      <c r="F39" s="226" t="s">
        <v>12296</v>
      </c>
      <c r="G39" s="226" t="s">
        <v>12297</v>
      </c>
      <c r="H39" s="226" t="s">
        <v>12298</v>
      </c>
      <c r="I39" s="226" t="s">
        <v>12299</v>
      </c>
      <c r="J39" s="310" t="s">
        <v>12300</v>
      </c>
      <c r="K39" s="347" t="s">
        <v>12301</v>
      </c>
      <c r="L39" s="347" t="s">
        <v>12302</v>
      </c>
      <c r="M39" s="344" t="s">
        <v>7394</v>
      </c>
      <c r="N39" s="344" t="s">
        <v>12303</v>
      </c>
      <c r="O39" s="226"/>
      <c r="P39" s="226"/>
      <c r="Q39" s="226"/>
      <c r="R39" s="226"/>
      <c r="S39" s="226" t="s">
        <v>2234</v>
      </c>
      <c r="T39" s="226" t="s">
        <v>1029</v>
      </c>
      <c r="U39" s="226"/>
      <c r="V39" s="226"/>
      <c r="W39" s="226"/>
      <c r="X39" s="226"/>
      <c r="Y39" s="226"/>
      <c r="Z39" s="226"/>
      <c r="AA39" s="226"/>
      <c r="AB39" s="226"/>
      <c r="AC39" s="347"/>
      <c r="AD39" s="347" t="s">
        <v>12304</v>
      </c>
      <c r="AE39" s="166"/>
      <c r="AF39" s="89"/>
    </row>
    <row r="40" spans="1:32" s="24" customFormat="1" ht="29.25" customHeight="1">
      <c r="A40" s="19"/>
      <c r="B40" s="19"/>
      <c r="C40" s="81"/>
      <c r="D40" s="19"/>
      <c r="E40" s="19"/>
      <c r="F40" s="19"/>
      <c r="G40" s="19"/>
      <c r="H40" s="19"/>
      <c r="I40" s="18"/>
      <c r="J40" s="82"/>
      <c r="K40" s="18"/>
      <c r="L40" s="19"/>
      <c r="M40" s="19"/>
      <c r="N40" s="19"/>
      <c r="O40" s="19"/>
      <c r="P40" s="19"/>
      <c r="Q40" s="19"/>
      <c r="R40" s="19"/>
      <c r="S40" s="19"/>
      <c r="T40" s="19"/>
      <c r="U40" s="19"/>
      <c r="V40" s="19"/>
      <c r="W40" s="19"/>
      <c r="X40" s="19"/>
      <c r="Y40" s="19"/>
      <c r="Z40" s="19"/>
      <c r="AA40" s="19"/>
      <c r="AB40" s="19"/>
      <c r="AC40" s="19"/>
      <c r="AD40" s="19"/>
    </row>
    <row r="41" spans="1:32" s="24" customFormat="1" ht="19.149999999999999" customHeight="1">
      <c r="A41" s="19"/>
      <c r="B41" s="19"/>
      <c r="C41" s="81"/>
      <c r="D41" s="19"/>
      <c r="E41" s="19"/>
      <c r="F41" s="19"/>
      <c r="G41" s="19"/>
      <c r="H41" s="19"/>
      <c r="I41" s="18"/>
      <c r="J41" s="83"/>
      <c r="K41" s="18"/>
      <c r="L41" s="19"/>
      <c r="M41" s="19"/>
      <c r="N41" s="19"/>
      <c r="O41" s="19"/>
      <c r="P41" s="19"/>
      <c r="Q41" s="19"/>
      <c r="R41" s="66"/>
      <c r="S41" s="19"/>
      <c r="T41" s="19"/>
      <c r="U41" s="19"/>
      <c r="V41" s="19"/>
      <c r="W41" s="19"/>
      <c r="X41" s="19"/>
      <c r="Y41" s="19"/>
      <c r="Z41" s="19"/>
      <c r="AA41" s="19"/>
      <c r="AB41" s="19"/>
      <c r="AC41" s="19"/>
      <c r="AD41" s="19"/>
    </row>
    <row r="42" spans="1:32" s="24" customFormat="1" ht="19.149999999999999" customHeight="1">
      <c r="C42" s="128"/>
      <c r="I42" s="31"/>
      <c r="J42" s="83"/>
      <c r="K42" s="31"/>
    </row>
    <row r="43" spans="1:32" s="24" customFormat="1" ht="19.149999999999999" customHeight="1">
      <c r="C43" s="128"/>
      <c r="I43" s="31"/>
      <c r="J43" s="83"/>
      <c r="K43" s="31"/>
    </row>
    <row r="44" spans="1:32" s="24" customFormat="1" ht="19.149999999999999" customHeight="1">
      <c r="C44" s="128"/>
      <c r="I44" s="31"/>
      <c r="J44" s="83"/>
      <c r="K44" s="31"/>
    </row>
    <row r="45" spans="1:32" s="21" customFormat="1" ht="19.149999999999999" customHeight="1">
      <c r="C45" s="84"/>
      <c r="I45" s="39"/>
      <c r="J45" s="85"/>
      <c r="K45" s="39"/>
    </row>
    <row r="46" spans="1:32" s="21" customFormat="1" ht="19.149999999999999" customHeight="1">
      <c r="C46" s="84"/>
      <c r="I46" s="39"/>
      <c r="J46" s="85"/>
      <c r="K46" s="39"/>
    </row>
    <row r="47" spans="1:32" s="21" customFormat="1" ht="19.149999999999999" customHeight="1">
      <c r="C47" s="84"/>
      <c r="I47" s="39"/>
      <c r="J47" s="85"/>
      <c r="K47" s="39"/>
    </row>
    <row r="48" spans="1:32" s="21" customFormat="1" ht="19.149999999999999" customHeight="1">
      <c r="C48" s="84"/>
      <c r="I48" s="39"/>
      <c r="J48" s="85"/>
      <c r="K48" s="39"/>
    </row>
    <row r="49" spans="3:11" s="21" customFormat="1" ht="19.149999999999999" customHeight="1">
      <c r="C49" s="84"/>
      <c r="I49" s="39"/>
      <c r="J49" s="85"/>
      <c r="K49" s="39"/>
    </row>
    <row r="50" spans="3:11" s="21" customFormat="1" ht="19.149999999999999" customHeight="1">
      <c r="C50" s="84"/>
      <c r="I50" s="39"/>
      <c r="J50" s="85"/>
      <c r="K50" s="39"/>
    </row>
    <row r="51" spans="3:11" s="21" customFormat="1" ht="19.149999999999999" customHeight="1">
      <c r="C51" s="84"/>
      <c r="I51" s="39"/>
      <c r="J51" s="85"/>
      <c r="K51" s="39"/>
    </row>
    <row r="52" spans="3:11" s="21" customFormat="1" ht="19.149999999999999" customHeight="1">
      <c r="C52" s="84"/>
      <c r="I52" s="39"/>
      <c r="J52" s="85"/>
      <c r="K52" s="39"/>
    </row>
    <row r="53" spans="3:11" s="21" customFormat="1" ht="19.149999999999999" customHeight="1">
      <c r="C53" s="84"/>
      <c r="I53" s="39"/>
      <c r="J53" s="85"/>
      <c r="K53" s="39"/>
    </row>
    <row r="54" spans="3:11" s="21" customFormat="1" ht="19.149999999999999" customHeight="1">
      <c r="C54" s="84"/>
      <c r="I54" s="39"/>
      <c r="J54" s="85"/>
      <c r="K54" s="39"/>
    </row>
    <row r="55" spans="3:11" s="21" customFormat="1" ht="19.149999999999999" customHeight="1">
      <c r="C55" s="84"/>
      <c r="I55" s="39"/>
      <c r="J55" s="85"/>
      <c r="K55" s="39"/>
    </row>
    <row r="56" spans="3:11" s="21" customFormat="1" ht="19.149999999999999" customHeight="1">
      <c r="C56" s="84"/>
      <c r="I56" s="39"/>
      <c r="J56" s="85"/>
      <c r="K56" s="39"/>
    </row>
    <row r="57" spans="3:11" s="21" customFormat="1" ht="19.149999999999999" customHeight="1">
      <c r="C57" s="84"/>
      <c r="I57" s="39"/>
      <c r="J57" s="85"/>
      <c r="K57" s="39"/>
    </row>
    <row r="58" spans="3:11" s="21" customFormat="1" ht="19.149999999999999" customHeight="1">
      <c r="C58" s="84"/>
      <c r="I58" s="39"/>
      <c r="J58" s="85"/>
      <c r="K58" s="39"/>
    </row>
    <row r="59" spans="3:11" s="21" customFormat="1" ht="19.149999999999999" customHeight="1">
      <c r="C59" s="84"/>
      <c r="I59" s="39"/>
      <c r="J59" s="85"/>
      <c r="K59" s="39"/>
    </row>
    <row r="60" spans="3:11" s="21" customFormat="1" ht="19.149999999999999" customHeight="1">
      <c r="C60" s="84"/>
      <c r="I60" s="39"/>
      <c r="J60" s="85"/>
      <c r="K60" s="39"/>
    </row>
    <row r="61" spans="3:11" s="21" customFormat="1" ht="19.149999999999999" customHeight="1">
      <c r="C61" s="84"/>
      <c r="I61" s="39"/>
      <c r="J61" s="85"/>
      <c r="K61" s="39"/>
    </row>
    <row r="62" spans="3:11" s="21" customFormat="1" ht="19.149999999999999" customHeight="1">
      <c r="C62" s="84"/>
      <c r="I62" s="39"/>
      <c r="J62" s="85"/>
      <c r="K62" s="39"/>
    </row>
    <row r="63" spans="3:11" s="21" customFormat="1" ht="19.149999999999999" customHeight="1">
      <c r="C63" s="84"/>
      <c r="I63" s="39"/>
      <c r="J63" s="85"/>
      <c r="K63" s="39"/>
    </row>
    <row r="64" spans="3:11" s="21" customFormat="1" ht="19.149999999999999" customHeight="1">
      <c r="C64" s="84"/>
      <c r="I64" s="39"/>
      <c r="J64" s="85"/>
      <c r="K64" s="39"/>
    </row>
    <row r="65" spans="3:11" s="21" customFormat="1" ht="19.149999999999999" customHeight="1">
      <c r="C65" s="84"/>
      <c r="I65" s="39"/>
      <c r="J65" s="85"/>
      <c r="K65" s="39"/>
    </row>
    <row r="66" spans="3:11" s="21" customFormat="1" ht="19.149999999999999" customHeight="1">
      <c r="C66" s="84"/>
      <c r="I66" s="39"/>
      <c r="J66" s="85"/>
      <c r="K66" s="39"/>
    </row>
    <row r="67" spans="3:11" s="21" customFormat="1" ht="19.149999999999999" customHeight="1">
      <c r="C67" s="84"/>
      <c r="I67" s="39"/>
      <c r="J67" s="85"/>
      <c r="K67" s="39"/>
    </row>
    <row r="68" spans="3:11" s="21" customFormat="1" ht="19.149999999999999" customHeight="1">
      <c r="C68" s="84"/>
      <c r="I68" s="39"/>
      <c r="J68" s="85"/>
      <c r="K68" s="39"/>
    </row>
    <row r="69" spans="3:11" s="21" customFormat="1" ht="19.149999999999999" customHeight="1">
      <c r="C69" s="84"/>
      <c r="I69" s="39"/>
      <c r="J69" s="85"/>
      <c r="K69" s="39"/>
    </row>
    <row r="70" spans="3:11" s="21" customFormat="1" ht="19.149999999999999" customHeight="1">
      <c r="C70" s="84"/>
      <c r="I70" s="39"/>
      <c r="J70" s="85"/>
      <c r="K70" s="39"/>
    </row>
    <row r="71" spans="3:11" s="21" customFormat="1" ht="19.149999999999999" customHeight="1">
      <c r="C71" s="84"/>
      <c r="I71" s="39"/>
      <c r="J71" s="85"/>
      <c r="K71" s="39"/>
    </row>
    <row r="72" spans="3:11" s="21" customFormat="1" ht="19.149999999999999" customHeight="1">
      <c r="C72" s="84"/>
      <c r="I72" s="39"/>
      <c r="J72" s="85"/>
      <c r="K72" s="39"/>
    </row>
    <row r="73" spans="3:11" s="21" customFormat="1" ht="19.149999999999999" customHeight="1">
      <c r="C73" s="84"/>
      <c r="I73" s="39"/>
      <c r="J73" s="85"/>
      <c r="K73" s="39"/>
    </row>
    <row r="74" spans="3:11" s="21" customFormat="1" ht="19.149999999999999" customHeight="1">
      <c r="C74" s="84"/>
      <c r="I74" s="39"/>
      <c r="J74" s="85"/>
      <c r="K74" s="39"/>
    </row>
    <row r="75" spans="3:11" s="21" customFormat="1" ht="19.149999999999999" customHeight="1">
      <c r="C75" s="84"/>
      <c r="I75" s="39"/>
      <c r="J75" s="85"/>
      <c r="K75" s="39"/>
    </row>
    <row r="76" spans="3:11" s="21" customFormat="1" ht="19.149999999999999" customHeight="1">
      <c r="C76" s="84"/>
      <c r="I76" s="39"/>
      <c r="J76" s="85"/>
      <c r="K76" s="39"/>
    </row>
    <row r="77" spans="3:11" s="21" customFormat="1" ht="19.149999999999999" customHeight="1">
      <c r="C77" s="84"/>
      <c r="I77" s="39"/>
      <c r="J77" s="85"/>
      <c r="K77" s="39"/>
    </row>
    <row r="78" spans="3:11" s="21" customFormat="1" ht="19.149999999999999" customHeight="1">
      <c r="C78" s="84"/>
      <c r="I78" s="39"/>
      <c r="J78" s="85"/>
      <c r="K78" s="39"/>
    </row>
    <row r="79" spans="3:11" s="21" customFormat="1" ht="19.149999999999999" customHeight="1">
      <c r="C79" s="84"/>
      <c r="I79" s="39"/>
      <c r="J79" s="85"/>
      <c r="K79" s="39"/>
    </row>
    <row r="80" spans="3:11" s="21" customFormat="1" ht="19.149999999999999" customHeight="1">
      <c r="C80" s="84"/>
      <c r="I80" s="39"/>
      <c r="J80" s="85"/>
      <c r="K80" s="39"/>
    </row>
    <row r="81" spans="3:11" s="21" customFormat="1" ht="19.149999999999999" customHeight="1">
      <c r="C81" s="84"/>
      <c r="I81" s="39"/>
      <c r="J81" s="85"/>
      <c r="K81" s="39"/>
    </row>
    <row r="82" spans="3:11" s="21" customFormat="1" ht="19.149999999999999" customHeight="1">
      <c r="C82" s="84"/>
      <c r="I82" s="39"/>
      <c r="J82" s="85"/>
      <c r="K82" s="39"/>
    </row>
    <row r="83" spans="3:11" s="21" customFormat="1" ht="19.149999999999999" customHeight="1">
      <c r="C83" s="84"/>
      <c r="I83" s="39"/>
      <c r="J83" s="85"/>
      <c r="K83" s="39"/>
    </row>
    <row r="84" spans="3:11" s="21" customFormat="1" ht="19.149999999999999" customHeight="1">
      <c r="C84" s="84"/>
      <c r="I84" s="39"/>
      <c r="J84" s="85"/>
      <c r="K84" s="39"/>
    </row>
    <row r="85" spans="3:11" s="21" customFormat="1" ht="19.149999999999999" customHeight="1">
      <c r="C85" s="84"/>
      <c r="I85" s="39"/>
      <c r="J85" s="85"/>
      <c r="K85" s="39"/>
    </row>
    <row r="86" spans="3:11" s="21" customFormat="1" ht="19.149999999999999" customHeight="1">
      <c r="C86" s="84"/>
      <c r="I86" s="39"/>
      <c r="J86" s="85"/>
      <c r="K86" s="39"/>
    </row>
    <row r="87" spans="3:11" s="21" customFormat="1" ht="19.149999999999999" customHeight="1">
      <c r="C87" s="84"/>
      <c r="I87" s="39"/>
      <c r="J87" s="85"/>
      <c r="K87" s="39"/>
    </row>
    <row r="88" spans="3:11" s="21" customFormat="1" ht="19.149999999999999" customHeight="1">
      <c r="C88" s="84"/>
      <c r="I88" s="39"/>
      <c r="J88" s="85"/>
      <c r="K88" s="39"/>
    </row>
    <row r="89" spans="3:11" s="21" customFormat="1" ht="19.149999999999999" customHeight="1">
      <c r="C89" s="84"/>
      <c r="I89" s="39"/>
      <c r="J89" s="85"/>
      <c r="K89" s="39"/>
    </row>
    <row r="90" spans="3:11" s="21" customFormat="1" ht="19.149999999999999" customHeight="1">
      <c r="C90" s="84"/>
      <c r="I90" s="39"/>
      <c r="J90" s="85"/>
      <c r="K90" s="39"/>
    </row>
    <row r="91" spans="3:11" s="21" customFormat="1" ht="19.149999999999999" customHeight="1">
      <c r="C91" s="84"/>
      <c r="I91" s="39"/>
      <c r="J91" s="85"/>
      <c r="K91" s="39"/>
    </row>
    <row r="92" spans="3:11" s="21" customFormat="1" ht="19.149999999999999" customHeight="1">
      <c r="C92" s="84"/>
      <c r="I92" s="39"/>
      <c r="J92" s="85"/>
      <c r="K92" s="39"/>
    </row>
    <row r="93" spans="3:11" s="21" customFormat="1" ht="19.149999999999999" customHeight="1">
      <c r="C93" s="84"/>
      <c r="I93" s="39"/>
      <c r="J93" s="85"/>
      <c r="K93" s="39"/>
    </row>
    <row r="94" spans="3:11" s="21" customFormat="1" ht="19.149999999999999" customHeight="1">
      <c r="C94" s="84"/>
      <c r="I94" s="39"/>
      <c r="J94" s="85"/>
      <c r="K94" s="39"/>
    </row>
    <row r="95" spans="3:11" s="21" customFormat="1" ht="19.149999999999999" customHeight="1">
      <c r="C95" s="84"/>
      <c r="I95" s="39"/>
      <c r="J95" s="85"/>
      <c r="K95" s="39"/>
    </row>
    <row r="96" spans="3:11" s="21" customFormat="1" ht="19.149999999999999" customHeight="1">
      <c r="C96" s="84"/>
      <c r="I96" s="39"/>
      <c r="J96" s="85"/>
      <c r="K96" s="39"/>
    </row>
    <row r="97" spans="3:11" s="21" customFormat="1" ht="19.149999999999999" customHeight="1">
      <c r="C97" s="84"/>
      <c r="I97" s="39"/>
      <c r="J97" s="85"/>
      <c r="K97" s="39"/>
    </row>
    <row r="98" spans="3:11" s="21" customFormat="1" ht="19.149999999999999" customHeight="1">
      <c r="C98" s="84"/>
      <c r="I98" s="39"/>
      <c r="J98" s="85"/>
      <c r="K98" s="39"/>
    </row>
    <row r="99" spans="3:11" s="21" customFormat="1" ht="19.149999999999999" customHeight="1">
      <c r="C99" s="84"/>
      <c r="I99" s="39"/>
      <c r="J99" s="85"/>
      <c r="K99" s="39"/>
    </row>
    <row r="100" spans="3:11" s="21" customFormat="1" ht="19.149999999999999" customHeight="1">
      <c r="C100" s="84"/>
      <c r="I100" s="39"/>
      <c r="J100" s="85"/>
      <c r="K100" s="39"/>
    </row>
    <row r="101" spans="3:11" s="21" customFormat="1" ht="19.149999999999999" customHeight="1">
      <c r="C101" s="84"/>
      <c r="I101" s="39"/>
      <c r="J101" s="85"/>
      <c r="K101" s="39"/>
    </row>
    <row r="102" spans="3:11" s="21" customFormat="1" ht="19.149999999999999" customHeight="1">
      <c r="C102" s="84"/>
      <c r="I102" s="39"/>
      <c r="J102" s="85"/>
      <c r="K102" s="39"/>
    </row>
    <row r="103" spans="3:11" s="21" customFormat="1" ht="19.149999999999999" customHeight="1">
      <c r="C103" s="84"/>
      <c r="I103" s="39"/>
      <c r="J103" s="85"/>
      <c r="K103" s="39"/>
    </row>
    <row r="104" spans="3:11" s="21" customFormat="1" ht="19.149999999999999" customHeight="1">
      <c r="C104" s="84"/>
      <c r="I104" s="39"/>
      <c r="J104" s="85"/>
      <c r="K104" s="39"/>
    </row>
    <row r="105" spans="3:11" s="21" customFormat="1" ht="19.149999999999999" customHeight="1">
      <c r="C105" s="84"/>
      <c r="I105" s="39"/>
      <c r="J105" s="85"/>
      <c r="K105" s="39"/>
    </row>
    <row r="106" spans="3:11" s="21" customFormat="1" ht="19.149999999999999" customHeight="1">
      <c r="C106" s="84"/>
      <c r="I106" s="39"/>
      <c r="J106" s="85"/>
      <c r="K106" s="39"/>
    </row>
    <row r="107" spans="3:11" s="21" customFormat="1" ht="19.149999999999999" customHeight="1">
      <c r="C107" s="84"/>
      <c r="I107" s="39"/>
      <c r="J107" s="85"/>
      <c r="K107" s="39"/>
    </row>
    <row r="108" spans="3:11" s="21" customFormat="1" ht="19.149999999999999" customHeight="1">
      <c r="C108" s="84"/>
      <c r="I108" s="39"/>
      <c r="J108" s="85"/>
      <c r="K108" s="39"/>
    </row>
    <row r="109" spans="3:11" s="21" customFormat="1" ht="20.25" customHeight="1">
      <c r="C109" s="84"/>
      <c r="I109" s="39"/>
      <c r="J109" s="85"/>
      <c r="K109" s="39"/>
    </row>
    <row r="110" spans="3:11" s="21" customFormat="1" ht="20.25" customHeight="1">
      <c r="C110" s="84"/>
      <c r="I110" s="39"/>
      <c r="J110" s="85"/>
      <c r="K110" s="39"/>
    </row>
    <row r="111" spans="3:11" s="21" customFormat="1" ht="20.25" customHeight="1">
      <c r="C111" s="84"/>
      <c r="I111" s="39"/>
      <c r="J111" s="85"/>
      <c r="K111" s="39"/>
    </row>
    <row r="112" spans="3:11" s="21" customFormat="1" ht="20.25" customHeight="1">
      <c r="C112" s="84"/>
      <c r="I112" s="39"/>
      <c r="J112" s="85"/>
      <c r="K112" s="39"/>
    </row>
    <row r="113" spans="3:11" s="21" customFormat="1" ht="20.25" customHeight="1">
      <c r="C113" s="84"/>
      <c r="I113" s="39"/>
      <c r="J113" s="85"/>
      <c r="K113" s="39"/>
    </row>
    <row r="114" spans="3:11" s="21" customFormat="1" ht="20.25" customHeight="1">
      <c r="C114" s="84"/>
      <c r="I114" s="39"/>
      <c r="J114" s="85"/>
      <c r="K114" s="39"/>
    </row>
    <row r="115" spans="3:11" s="21" customFormat="1" ht="20.25" customHeight="1">
      <c r="C115" s="84"/>
      <c r="I115" s="39"/>
      <c r="J115" s="85"/>
      <c r="K115" s="39"/>
    </row>
    <row r="116" spans="3:11" s="21" customFormat="1" ht="20.25" customHeight="1">
      <c r="C116" s="84"/>
      <c r="I116" s="39"/>
      <c r="J116" s="85"/>
      <c r="K116" s="39"/>
    </row>
    <row r="117" spans="3:11" s="21" customFormat="1" ht="20.25" customHeight="1">
      <c r="C117" s="84"/>
      <c r="I117" s="39"/>
      <c r="J117" s="85"/>
      <c r="K117" s="39"/>
    </row>
    <row r="118" spans="3:11" s="21" customFormat="1" ht="20.25" customHeight="1">
      <c r="C118" s="84"/>
      <c r="I118" s="39"/>
      <c r="J118" s="85"/>
      <c r="K118" s="39"/>
    </row>
    <row r="119" spans="3:11" s="21" customFormat="1" ht="20.25" customHeight="1">
      <c r="C119" s="84"/>
      <c r="I119" s="39"/>
      <c r="J119" s="85"/>
      <c r="K119" s="39"/>
    </row>
    <row r="120" spans="3:11" s="21" customFormat="1" ht="20.25" customHeight="1">
      <c r="C120" s="84"/>
      <c r="I120" s="39"/>
      <c r="J120" s="85"/>
      <c r="K120" s="39"/>
    </row>
    <row r="121" spans="3:11" s="21" customFormat="1" ht="20.25" customHeight="1">
      <c r="C121" s="84"/>
      <c r="I121" s="39"/>
      <c r="J121" s="85"/>
      <c r="K121" s="39"/>
    </row>
    <row r="122" spans="3:11" s="21" customFormat="1" ht="20.25" customHeight="1">
      <c r="C122" s="84"/>
      <c r="I122" s="39"/>
      <c r="J122" s="85"/>
      <c r="K122" s="39"/>
    </row>
    <row r="123" spans="3:11" s="21" customFormat="1" ht="20.25" customHeight="1">
      <c r="C123" s="84"/>
      <c r="I123" s="39"/>
      <c r="J123" s="85"/>
      <c r="K123" s="39"/>
    </row>
    <row r="124" spans="3:11" s="21" customFormat="1" ht="20.25" customHeight="1">
      <c r="C124" s="84"/>
      <c r="I124" s="39"/>
      <c r="J124" s="85"/>
      <c r="K124" s="39"/>
    </row>
    <row r="125" spans="3:11" s="21" customFormat="1" ht="20.25" customHeight="1">
      <c r="C125" s="84"/>
      <c r="I125" s="39"/>
      <c r="J125" s="85"/>
      <c r="K125" s="39"/>
    </row>
    <row r="126" spans="3:11" s="21" customFormat="1" ht="20.25" customHeight="1">
      <c r="C126" s="84"/>
      <c r="I126" s="39"/>
      <c r="J126" s="85"/>
      <c r="K126" s="39"/>
    </row>
    <row r="127" spans="3:11" s="21" customFormat="1" ht="20.25" customHeight="1">
      <c r="C127" s="84"/>
      <c r="I127" s="39"/>
      <c r="J127" s="85"/>
      <c r="K127" s="39"/>
    </row>
    <row r="128" spans="3:11" s="21" customFormat="1" ht="20.25" customHeight="1">
      <c r="C128" s="84"/>
      <c r="I128" s="39"/>
      <c r="J128" s="85"/>
      <c r="K128" s="39"/>
    </row>
    <row r="129" spans="3:11" s="21" customFormat="1" ht="20.25" customHeight="1">
      <c r="C129" s="84"/>
      <c r="I129" s="39"/>
      <c r="J129" s="85"/>
      <c r="K129" s="39"/>
    </row>
    <row r="130" spans="3:11" s="21" customFormat="1" ht="20.25" customHeight="1">
      <c r="C130" s="84"/>
      <c r="I130" s="39"/>
      <c r="J130" s="85"/>
      <c r="K130" s="39"/>
    </row>
    <row r="131" spans="3:11" s="21" customFormat="1" ht="20.25" customHeight="1">
      <c r="C131" s="84"/>
      <c r="I131" s="39"/>
      <c r="J131" s="85"/>
      <c r="K131" s="39"/>
    </row>
    <row r="132" spans="3:11" s="21" customFormat="1" ht="20.25" customHeight="1">
      <c r="C132" s="84"/>
      <c r="I132" s="39"/>
      <c r="J132" s="85"/>
      <c r="K132" s="39"/>
    </row>
    <row r="133" spans="3:11" s="21" customFormat="1" ht="20.25" customHeight="1">
      <c r="C133" s="84"/>
      <c r="I133" s="39"/>
      <c r="J133" s="85"/>
      <c r="K133" s="39"/>
    </row>
    <row r="134" spans="3:11" s="21" customFormat="1" ht="20.25" customHeight="1">
      <c r="C134" s="84"/>
      <c r="I134" s="39"/>
      <c r="J134" s="85"/>
      <c r="K134" s="39"/>
    </row>
    <row r="135" spans="3:11" s="21" customFormat="1" ht="20.25" customHeight="1">
      <c r="C135" s="84"/>
      <c r="I135" s="39"/>
      <c r="J135" s="85"/>
      <c r="K135" s="39"/>
    </row>
    <row r="136" spans="3:11" s="21" customFormat="1" ht="20.25" customHeight="1">
      <c r="C136" s="84"/>
      <c r="I136" s="39"/>
      <c r="J136" s="85"/>
      <c r="K136" s="39"/>
    </row>
    <row r="137" spans="3:11" s="21" customFormat="1" ht="20.25" customHeight="1">
      <c r="C137" s="84"/>
      <c r="I137" s="39"/>
      <c r="J137" s="85"/>
      <c r="K137" s="39"/>
    </row>
    <row r="138" spans="3:11" s="21" customFormat="1" ht="20.25" customHeight="1">
      <c r="C138" s="84"/>
      <c r="I138" s="39"/>
      <c r="J138" s="85"/>
      <c r="K138" s="39"/>
    </row>
    <row r="139" spans="3:11" s="21" customFormat="1" ht="20.25" customHeight="1">
      <c r="C139" s="84"/>
      <c r="I139" s="39"/>
      <c r="J139" s="85"/>
      <c r="K139" s="39"/>
    </row>
    <row r="140" spans="3:11" s="21" customFormat="1" ht="20.25" customHeight="1">
      <c r="C140" s="84"/>
      <c r="I140" s="39"/>
      <c r="J140" s="85"/>
      <c r="K140" s="39"/>
    </row>
    <row r="141" spans="3:11" s="21" customFormat="1" ht="20.25" customHeight="1">
      <c r="C141" s="84"/>
      <c r="I141" s="39"/>
      <c r="J141" s="85"/>
      <c r="K141" s="39"/>
    </row>
    <row r="142" spans="3:11" s="21" customFormat="1" ht="20.25" customHeight="1">
      <c r="C142" s="84"/>
      <c r="I142" s="39"/>
      <c r="J142" s="85"/>
      <c r="K142" s="39"/>
    </row>
    <row r="143" spans="3:11" s="21" customFormat="1" ht="20.25" customHeight="1">
      <c r="C143" s="84"/>
      <c r="I143" s="39"/>
      <c r="J143" s="85"/>
      <c r="K143" s="39"/>
    </row>
    <row r="144" spans="3:11" s="21" customFormat="1" ht="20.25" customHeight="1">
      <c r="C144" s="84"/>
      <c r="I144" s="39"/>
      <c r="J144" s="85"/>
      <c r="K144" s="39"/>
    </row>
    <row r="145" spans="3:11" s="21" customFormat="1" ht="20.25" customHeight="1">
      <c r="C145" s="84"/>
      <c r="I145" s="39"/>
      <c r="J145" s="85"/>
      <c r="K145" s="39"/>
    </row>
    <row r="146" spans="3:11" s="21" customFormat="1" ht="20.25" customHeight="1">
      <c r="C146" s="84"/>
      <c r="I146" s="39"/>
      <c r="J146" s="85"/>
      <c r="K146" s="39"/>
    </row>
    <row r="147" spans="3:11" s="21" customFormat="1" ht="20.25" customHeight="1">
      <c r="C147" s="84"/>
      <c r="I147" s="39"/>
      <c r="J147" s="85"/>
      <c r="K147" s="39"/>
    </row>
    <row r="148" spans="3:11" s="21" customFormat="1" ht="20.25" customHeight="1">
      <c r="C148" s="84"/>
      <c r="I148" s="39"/>
      <c r="J148" s="85"/>
      <c r="K148" s="39"/>
    </row>
    <row r="149" spans="3:11" s="21" customFormat="1" ht="20.25" customHeight="1">
      <c r="C149" s="84"/>
      <c r="I149" s="39"/>
      <c r="J149" s="85"/>
      <c r="K149" s="39"/>
    </row>
    <row r="150" spans="3:11" s="21" customFormat="1" ht="20.25" customHeight="1">
      <c r="C150" s="84"/>
      <c r="I150" s="39"/>
      <c r="J150" s="85"/>
      <c r="K150" s="39"/>
    </row>
    <row r="151" spans="3:11" s="21" customFormat="1" ht="20.25" customHeight="1">
      <c r="C151" s="84"/>
      <c r="I151" s="39"/>
      <c r="J151" s="85"/>
      <c r="K151" s="39"/>
    </row>
    <row r="152" spans="3:11" s="21" customFormat="1" ht="20.25" customHeight="1">
      <c r="C152" s="84"/>
      <c r="I152" s="39"/>
      <c r="J152" s="85"/>
      <c r="K152" s="39"/>
    </row>
    <row r="153" spans="3:11" s="21" customFormat="1" ht="20.25" customHeight="1">
      <c r="C153" s="84"/>
      <c r="I153" s="39"/>
      <c r="J153" s="85"/>
      <c r="K153" s="39"/>
    </row>
    <row r="154" spans="3:11" s="21" customFormat="1" ht="20.25" customHeight="1">
      <c r="C154" s="84"/>
      <c r="I154" s="39"/>
      <c r="J154" s="85"/>
      <c r="K154" s="39"/>
    </row>
    <row r="155" spans="3:11" s="21" customFormat="1" ht="20.25" customHeight="1">
      <c r="C155" s="84"/>
      <c r="I155" s="39"/>
      <c r="J155" s="85"/>
      <c r="K155" s="39"/>
    </row>
    <row r="156" spans="3:11" s="21" customFormat="1" ht="20.25" customHeight="1">
      <c r="C156" s="84"/>
      <c r="I156" s="39"/>
      <c r="J156" s="85"/>
      <c r="K156" s="39"/>
    </row>
    <row r="157" spans="3:11" s="21" customFormat="1" ht="20.25" customHeight="1">
      <c r="C157" s="84"/>
      <c r="I157" s="39"/>
      <c r="J157" s="85"/>
      <c r="K157" s="39"/>
    </row>
    <row r="158" spans="3:11" s="21" customFormat="1" ht="20.25" customHeight="1">
      <c r="C158" s="84"/>
      <c r="I158" s="39"/>
      <c r="J158" s="85"/>
      <c r="K158" s="39"/>
    </row>
    <row r="159" spans="3:11" s="21" customFormat="1" ht="20.25" customHeight="1">
      <c r="C159" s="84"/>
      <c r="I159" s="39"/>
      <c r="J159" s="85"/>
      <c r="K159" s="39"/>
    </row>
    <row r="160" spans="3:11" s="21" customFormat="1" ht="20.25" customHeight="1">
      <c r="C160" s="84"/>
      <c r="I160" s="39"/>
      <c r="J160" s="85"/>
      <c r="K160" s="39"/>
    </row>
    <row r="161" spans="3:11" s="21" customFormat="1" ht="20.25" customHeight="1">
      <c r="C161" s="84"/>
      <c r="I161" s="39"/>
      <c r="J161" s="85"/>
      <c r="K161" s="39"/>
    </row>
    <row r="162" spans="3:11" s="21" customFormat="1" ht="20.25" customHeight="1">
      <c r="C162" s="84"/>
      <c r="I162" s="39"/>
      <c r="J162" s="85"/>
      <c r="K162" s="39"/>
    </row>
    <row r="163" spans="3:11" s="21" customFormat="1" ht="20.25" customHeight="1">
      <c r="C163" s="84"/>
      <c r="I163" s="39"/>
      <c r="J163" s="85"/>
      <c r="K163" s="39"/>
    </row>
    <row r="164" spans="3:11" s="21" customFormat="1" ht="20.25" customHeight="1">
      <c r="C164" s="84"/>
      <c r="I164" s="39"/>
      <c r="J164" s="85"/>
      <c r="K164" s="39"/>
    </row>
    <row r="165" spans="3:11" s="21" customFormat="1" ht="20.25" customHeight="1">
      <c r="C165" s="84"/>
      <c r="I165" s="39"/>
      <c r="J165" s="85"/>
      <c r="K165" s="39"/>
    </row>
    <row r="166" spans="3:11" s="21" customFormat="1" ht="20.25" customHeight="1">
      <c r="C166" s="84"/>
      <c r="I166" s="39"/>
      <c r="J166" s="85"/>
      <c r="K166" s="39"/>
    </row>
    <row r="167" spans="3:11" s="21" customFormat="1" ht="20.25" customHeight="1">
      <c r="C167" s="84"/>
      <c r="I167" s="39"/>
      <c r="J167" s="85"/>
      <c r="K167" s="39"/>
    </row>
    <row r="168" spans="3:11" s="21" customFormat="1" ht="20.25" customHeight="1">
      <c r="C168" s="84"/>
      <c r="I168" s="39"/>
      <c r="J168" s="85"/>
      <c r="K168" s="39"/>
    </row>
    <row r="169" spans="3:11" s="21" customFormat="1" ht="20.25" customHeight="1">
      <c r="C169" s="84"/>
      <c r="I169" s="39"/>
      <c r="J169" s="85"/>
      <c r="K169" s="39"/>
    </row>
    <row r="170" spans="3:11" s="21" customFormat="1" ht="20.25" customHeight="1">
      <c r="C170" s="84"/>
      <c r="I170" s="39"/>
      <c r="J170" s="85"/>
      <c r="K170" s="39"/>
    </row>
    <row r="171" spans="3:11" s="21" customFormat="1" ht="20.25" customHeight="1">
      <c r="C171" s="84"/>
      <c r="I171" s="39"/>
      <c r="J171" s="85"/>
      <c r="K171" s="39"/>
    </row>
    <row r="172" spans="3:11" s="21" customFormat="1" ht="20.25" customHeight="1">
      <c r="C172" s="84"/>
      <c r="I172" s="39"/>
      <c r="J172" s="85"/>
      <c r="K172" s="39"/>
    </row>
    <row r="173" spans="3:11" s="21" customFormat="1" ht="20.25" customHeight="1">
      <c r="C173" s="84"/>
      <c r="I173" s="39"/>
      <c r="J173" s="85"/>
      <c r="K173" s="39"/>
    </row>
    <row r="174" spans="3:11" s="21" customFormat="1" ht="20.25" customHeight="1">
      <c r="C174" s="84"/>
      <c r="I174" s="39"/>
      <c r="J174" s="85"/>
      <c r="K174" s="39"/>
    </row>
    <row r="175" spans="3:11" s="21" customFormat="1" ht="20.25" customHeight="1">
      <c r="C175" s="84"/>
      <c r="I175" s="39"/>
      <c r="J175" s="85"/>
      <c r="K175" s="39"/>
    </row>
    <row r="176" spans="3:11" s="21" customFormat="1" ht="20.25" customHeight="1">
      <c r="C176" s="84"/>
      <c r="I176" s="39"/>
      <c r="J176" s="85"/>
      <c r="K176" s="39"/>
    </row>
    <row r="177" spans="3:11" s="21" customFormat="1" ht="20.25" customHeight="1">
      <c r="C177" s="84"/>
      <c r="I177" s="39"/>
      <c r="J177" s="85"/>
      <c r="K177" s="39"/>
    </row>
    <row r="178" spans="3:11" s="21" customFormat="1" ht="20.25" customHeight="1">
      <c r="C178" s="84"/>
      <c r="I178" s="39"/>
      <c r="J178" s="85"/>
      <c r="K178" s="39"/>
    </row>
    <row r="179" spans="3:11" s="21" customFormat="1" ht="20.25" customHeight="1">
      <c r="C179" s="84"/>
      <c r="I179" s="39"/>
      <c r="J179" s="85"/>
      <c r="K179" s="39"/>
    </row>
    <row r="180" spans="3:11" s="21" customFormat="1" ht="20.25" customHeight="1">
      <c r="C180" s="84"/>
      <c r="I180" s="39"/>
      <c r="J180" s="85"/>
      <c r="K180" s="39"/>
    </row>
    <row r="181" spans="3:11" s="21" customFormat="1" ht="20.25" customHeight="1">
      <c r="C181" s="84"/>
      <c r="I181" s="39"/>
      <c r="J181" s="85"/>
      <c r="K181" s="39"/>
    </row>
    <row r="182" spans="3:11" s="21" customFormat="1" ht="20.25" customHeight="1">
      <c r="C182" s="84"/>
      <c r="I182" s="39"/>
      <c r="J182" s="85"/>
      <c r="K182" s="39"/>
    </row>
    <row r="183" spans="3:11" s="21" customFormat="1" ht="20.25" customHeight="1">
      <c r="C183" s="84"/>
      <c r="I183" s="39"/>
      <c r="J183" s="85"/>
      <c r="K183" s="39"/>
    </row>
    <row r="184" spans="3:11" s="21" customFormat="1" ht="20.25" customHeight="1">
      <c r="C184" s="84"/>
      <c r="I184" s="39"/>
      <c r="J184" s="85"/>
      <c r="K184" s="39"/>
    </row>
    <row r="185" spans="3:11" s="21" customFormat="1" ht="20.25" customHeight="1">
      <c r="C185" s="84"/>
      <c r="I185" s="39"/>
      <c r="J185" s="85"/>
      <c r="K185" s="39"/>
    </row>
    <row r="186" spans="3:11" s="21" customFormat="1" ht="20.25" customHeight="1">
      <c r="C186" s="84"/>
      <c r="I186" s="39"/>
      <c r="J186" s="85"/>
      <c r="K186" s="39"/>
    </row>
    <row r="187" spans="3:11" s="21" customFormat="1" ht="20.25" customHeight="1">
      <c r="C187" s="84"/>
      <c r="I187" s="39"/>
      <c r="J187" s="85"/>
      <c r="K187" s="39"/>
    </row>
    <row r="188" spans="3:11" s="21" customFormat="1" ht="20.25" customHeight="1">
      <c r="C188" s="84"/>
      <c r="I188" s="39"/>
      <c r="J188" s="85"/>
      <c r="K188" s="39"/>
    </row>
    <row r="189" spans="3:11" s="21" customFormat="1" ht="20.25" customHeight="1">
      <c r="C189" s="84"/>
      <c r="I189" s="39"/>
      <c r="J189" s="85"/>
      <c r="K189" s="39"/>
    </row>
    <row r="190" spans="3:11" s="21" customFormat="1" ht="20.25" customHeight="1">
      <c r="C190" s="84"/>
      <c r="I190" s="39"/>
      <c r="J190" s="85"/>
      <c r="K190" s="39"/>
    </row>
    <row r="191" spans="3:11" s="21" customFormat="1" ht="20.25" customHeight="1">
      <c r="C191" s="84"/>
      <c r="I191" s="39"/>
      <c r="J191" s="85"/>
      <c r="K191" s="39"/>
    </row>
    <row r="192" spans="3:11" s="21" customFormat="1" ht="20.25" customHeight="1">
      <c r="C192" s="84"/>
      <c r="I192" s="39"/>
      <c r="J192" s="85"/>
      <c r="K192" s="39"/>
    </row>
    <row r="193" spans="3:11" s="21" customFormat="1" ht="20.25" customHeight="1">
      <c r="C193" s="84"/>
      <c r="I193" s="39"/>
      <c r="J193" s="85"/>
      <c r="K193" s="39"/>
    </row>
    <row r="194" spans="3:11" s="21" customFormat="1" ht="20.25" customHeight="1">
      <c r="C194" s="84"/>
      <c r="I194" s="39"/>
      <c r="J194" s="85"/>
      <c r="K194" s="39"/>
    </row>
    <row r="195" spans="3:11" s="21" customFormat="1" ht="20.25" customHeight="1">
      <c r="C195" s="84"/>
      <c r="I195" s="39"/>
      <c r="J195" s="85"/>
      <c r="K195" s="39"/>
    </row>
    <row r="196" spans="3:11" s="21" customFormat="1" ht="20.25" customHeight="1">
      <c r="C196" s="84"/>
      <c r="I196" s="39"/>
      <c r="J196" s="85"/>
      <c r="K196" s="39"/>
    </row>
    <row r="197" spans="3:11" s="21" customFormat="1" ht="20.25" customHeight="1">
      <c r="C197" s="84"/>
      <c r="I197" s="39"/>
      <c r="J197" s="85"/>
      <c r="K197" s="39"/>
    </row>
    <row r="198" spans="3:11" s="21" customFormat="1" ht="20.25" customHeight="1">
      <c r="C198" s="84"/>
      <c r="I198" s="39"/>
      <c r="J198" s="85"/>
      <c r="K198" s="39"/>
    </row>
    <row r="199" spans="3:11" s="21" customFormat="1" ht="20.25" customHeight="1">
      <c r="C199" s="84"/>
      <c r="I199" s="39"/>
      <c r="J199" s="85"/>
      <c r="K199" s="39"/>
    </row>
    <row r="200" spans="3:11" s="21" customFormat="1" ht="20.25" customHeight="1">
      <c r="C200" s="84"/>
      <c r="I200" s="39"/>
      <c r="J200" s="85"/>
      <c r="K200" s="39"/>
    </row>
    <row r="201" spans="3:11" s="21" customFormat="1" ht="20.25" customHeight="1">
      <c r="C201" s="84"/>
      <c r="I201" s="39"/>
      <c r="J201" s="85"/>
      <c r="K201" s="39"/>
    </row>
    <row r="202" spans="3:11" s="21" customFormat="1" ht="20.25" customHeight="1">
      <c r="C202" s="84"/>
      <c r="I202" s="39"/>
      <c r="J202" s="85"/>
      <c r="K202" s="39"/>
    </row>
    <row r="203" spans="3:11" s="21" customFormat="1" ht="20.25" customHeight="1">
      <c r="C203" s="84"/>
      <c r="I203" s="39"/>
      <c r="J203" s="85"/>
      <c r="K203" s="39"/>
    </row>
    <row r="204" spans="3:11" s="21" customFormat="1" ht="20.25" customHeight="1">
      <c r="C204" s="84"/>
      <c r="I204" s="39"/>
      <c r="J204" s="85"/>
      <c r="K204" s="39"/>
    </row>
    <row r="205" spans="3:11" s="21" customFormat="1" ht="20.25" customHeight="1">
      <c r="C205" s="84"/>
      <c r="I205" s="39"/>
      <c r="J205" s="85"/>
      <c r="K205" s="39"/>
    </row>
    <row r="206" spans="3:11" s="21" customFormat="1" ht="20.25" customHeight="1">
      <c r="C206" s="84"/>
      <c r="I206" s="39"/>
      <c r="J206" s="85"/>
      <c r="K206" s="39"/>
    </row>
    <row r="207" spans="3:11" s="21" customFormat="1" ht="20.25" customHeight="1">
      <c r="C207" s="84"/>
      <c r="I207" s="39"/>
      <c r="J207" s="85"/>
      <c r="K207" s="39"/>
    </row>
    <row r="208" spans="3:11" s="21" customFormat="1" ht="20.25" customHeight="1">
      <c r="C208" s="84"/>
      <c r="I208" s="39"/>
      <c r="J208" s="85"/>
      <c r="K208" s="39"/>
    </row>
    <row r="209" spans="3:11" s="21" customFormat="1" ht="20.25" customHeight="1">
      <c r="C209" s="84"/>
      <c r="I209" s="39"/>
      <c r="J209" s="85"/>
      <c r="K209" s="39"/>
    </row>
    <row r="210" spans="3:11" s="21" customFormat="1" ht="20.25" customHeight="1">
      <c r="C210" s="84"/>
      <c r="I210" s="39"/>
      <c r="J210" s="85"/>
      <c r="K210" s="39"/>
    </row>
    <row r="211" spans="3:11" s="21" customFormat="1" ht="20.25" customHeight="1">
      <c r="C211" s="84"/>
      <c r="I211" s="39"/>
      <c r="J211" s="85"/>
      <c r="K211" s="39"/>
    </row>
    <row r="212" spans="3:11" s="21" customFormat="1" ht="20.25" customHeight="1">
      <c r="C212" s="84"/>
      <c r="I212" s="39"/>
      <c r="J212" s="85"/>
      <c r="K212" s="39"/>
    </row>
    <row r="213" spans="3:11" s="21" customFormat="1" ht="20.25" customHeight="1">
      <c r="C213" s="84"/>
      <c r="I213" s="39"/>
      <c r="J213" s="85"/>
      <c r="K213" s="39"/>
    </row>
    <row r="214" spans="3:11" s="21" customFormat="1" ht="20.25" customHeight="1">
      <c r="C214" s="84"/>
      <c r="I214" s="39"/>
      <c r="J214" s="85"/>
      <c r="K214" s="39"/>
    </row>
    <row r="215" spans="3:11" s="21" customFormat="1" ht="20.25" customHeight="1">
      <c r="C215" s="84"/>
      <c r="I215" s="39"/>
      <c r="J215" s="85"/>
      <c r="K215" s="39"/>
    </row>
    <row r="216" spans="3:11" s="21" customFormat="1" ht="20.25" customHeight="1">
      <c r="C216" s="84"/>
      <c r="I216" s="39"/>
      <c r="J216" s="85"/>
      <c r="K216" s="39"/>
    </row>
    <row r="217" spans="3:11" s="21" customFormat="1" ht="20.25" customHeight="1">
      <c r="C217" s="84"/>
      <c r="I217" s="39"/>
      <c r="J217" s="85"/>
      <c r="K217" s="39"/>
    </row>
    <row r="218" spans="3:11" s="21" customFormat="1" ht="20.25" customHeight="1">
      <c r="C218" s="84"/>
      <c r="I218" s="39"/>
      <c r="J218" s="85"/>
      <c r="K218" s="39"/>
    </row>
    <row r="219" spans="3:11" s="21" customFormat="1" ht="20.25" customHeight="1">
      <c r="C219" s="84"/>
      <c r="I219" s="39"/>
      <c r="J219" s="85"/>
      <c r="K219" s="39"/>
    </row>
    <row r="220" spans="3:11" s="21" customFormat="1" ht="20.25" customHeight="1">
      <c r="C220" s="84"/>
      <c r="I220" s="39"/>
      <c r="J220" s="85"/>
      <c r="K220" s="39"/>
    </row>
    <row r="221" spans="3:11" s="21" customFormat="1" ht="20.25" customHeight="1">
      <c r="C221" s="84"/>
      <c r="I221" s="39"/>
      <c r="J221" s="85"/>
      <c r="K221" s="39"/>
    </row>
    <row r="222" spans="3:11" s="21" customFormat="1" ht="20.25" customHeight="1">
      <c r="C222" s="84"/>
      <c r="I222" s="39"/>
      <c r="J222" s="85"/>
      <c r="K222" s="39"/>
    </row>
    <row r="223" spans="3:11" s="21" customFormat="1" ht="20.25" customHeight="1">
      <c r="C223" s="84"/>
      <c r="I223" s="39"/>
      <c r="J223" s="85"/>
      <c r="K223" s="39"/>
    </row>
    <row r="224" spans="3:11" s="21" customFormat="1" ht="20.25" customHeight="1">
      <c r="C224" s="84"/>
      <c r="I224" s="39"/>
      <c r="J224" s="85"/>
      <c r="K224" s="39"/>
    </row>
    <row r="225" spans="3:11" s="21" customFormat="1" ht="20.25" customHeight="1">
      <c r="C225" s="84"/>
      <c r="I225" s="39"/>
      <c r="J225" s="85"/>
      <c r="K225" s="39"/>
    </row>
    <row r="226" spans="3:11" s="21" customFormat="1" ht="20.25" customHeight="1">
      <c r="C226" s="84"/>
      <c r="I226" s="39"/>
      <c r="J226" s="85"/>
      <c r="K226" s="39"/>
    </row>
    <row r="227" spans="3:11" s="21" customFormat="1" ht="20.25" customHeight="1">
      <c r="C227" s="84"/>
      <c r="I227" s="39"/>
      <c r="J227" s="85"/>
      <c r="K227" s="39"/>
    </row>
    <row r="228" spans="3:11" s="21" customFormat="1" ht="20.25" customHeight="1">
      <c r="C228" s="84"/>
      <c r="I228" s="39"/>
      <c r="J228" s="85"/>
      <c r="K228" s="39"/>
    </row>
    <row r="229" spans="3:11" s="21" customFormat="1" ht="20.25" customHeight="1">
      <c r="C229" s="84"/>
      <c r="I229" s="39"/>
      <c r="J229" s="85"/>
      <c r="K229" s="39"/>
    </row>
    <row r="230" spans="3:11" s="21" customFormat="1" ht="20.25" customHeight="1">
      <c r="C230" s="84"/>
      <c r="I230" s="39"/>
      <c r="J230" s="85"/>
      <c r="K230" s="39"/>
    </row>
    <row r="231" spans="3:11" s="21" customFormat="1" ht="20.25" customHeight="1">
      <c r="C231" s="84"/>
      <c r="I231" s="39"/>
      <c r="J231" s="85"/>
      <c r="K231" s="39"/>
    </row>
    <row r="232" spans="3:11" s="21" customFormat="1" ht="20.25" customHeight="1">
      <c r="C232" s="84"/>
      <c r="I232" s="39"/>
      <c r="J232" s="85"/>
      <c r="K232" s="39"/>
    </row>
    <row r="233" spans="3:11" s="21" customFormat="1" ht="20.25" customHeight="1">
      <c r="C233" s="84"/>
      <c r="I233" s="39"/>
      <c r="J233" s="85"/>
      <c r="K233" s="39"/>
    </row>
    <row r="234" spans="3:11" s="21" customFormat="1" ht="20.25" customHeight="1">
      <c r="C234" s="84"/>
      <c r="I234" s="39"/>
      <c r="J234" s="85"/>
      <c r="K234" s="39"/>
    </row>
    <row r="235" spans="3:11" s="21" customFormat="1" ht="20.25" customHeight="1">
      <c r="C235" s="84"/>
      <c r="I235" s="39"/>
      <c r="J235" s="85"/>
      <c r="K235" s="39"/>
    </row>
    <row r="236" spans="3:11" s="21" customFormat="1" ht="20.25" customHeight="1">
      <c r="C236" s="84"/>
      <c r="I236" s="39"/>
      <c r="J236" s="85"/>
      <c r="K236" s="39"/>
    </row>
    <row r="237" spans="3:11" s="21" customFormat="1" ht="20.25" customHeight="1">
      <c r="C237" s="84"/>
      <c r="I237" s="39"/>
      <c r="J237" s="85"/>
      <c r="K237" s="39"/>
    </row>
    <row r="238" spans="3:11" s="21" customFormat="1" ht="20.25" customHeight="1">
      <c r="C238" s="84"/>
      <c r="I238" s="39"/>
      <c r="J238" s="85"/>
      <c r="K238" s="39"/>
    </row>
    <row r="239" spans="3:11" s="21" customFormat="1" ht="20.25" customHeight="1">
      <c r="C239" s="84"/>
      <c r="I239" s="39"/>
      <c r="J239" s="85"/>
      <c r="K239" s="39"/>
    </row>
    <row r="240" spans="3:11" s="21" customFormat="1" ht="20.25" customHeight="1">
      <c r="C240" s="84"/>
      <c r="I240" s="39"/>
      <c r="J240" s="85"/>
      <c r="K240" s="39"/>
    </row>
    <row r="241" spans="3:11" s="21" customFormat="1" ht="20.25" customHeight="1">
      <c r="C241" s="84"/>
      <c r="I241" s="39"/>
      <c r="J241" s="85"/>
      <c r="K241" s="39"/>
    </row>
    <row r="242" spans="3:11" s="21" customFormat="1" ht="20.25" customHeight="1">
      <c r="C242" s="84"/>
      <c r="I242" s="39"/>
      <c r="J242" s="85"/>
      <c r="K242" s="39"/>
    </row>
    <row r="243" spans="3:11" s="21" customFormat="1" ht="20.25" customHeight="1">
      <c r="C243" s="84"/>
      <c r="I243" s="39"/>
      <c r="J243" s="85"/>
      <c r="K243" s="39"/>
    </row>
    <row r="244" spans="3:11" s="21" customFormat="1" ht="20.25" customHeight="1">
      <c r="C244" s="84"/>
      <c r="I244" s="39"/>
      <c r="J244" s="85"/>
      <c r="K244" s="39"/>
    </row>
    <row r="245" spans="3:11" s="21" customFormat="1" ht="20.25" customHeight="1">
      <c r="C245" s="84"/>
      <c r="I245" s="39"/>
      <c r="J245" s="85"/>
      <c r="K245" s="39"/>
    </row>
    <row r="246" spans="3:11" s="21" customFormat="1" ht="20.25" customHeight="1">
      <c r="C246" s="84"/>
      <c r="I246" s="39"/>
      <c r="J246" s="85"/>
      <c r="K246" s="39"/>
    </row>
    <row r="247" spans="3:11" s="21" customFormat="1" ht="20.25" customHeight="1">
      <c r="C247" s="84"/>
      <c r="I247" s="39"/>
      <c r="J247" s="85"/>
      <c r="K247" s="39"/>
    </row>
    <row r="248" spans="3:11" s="21" customFormat="1" ht="20.25" customHeight="1">
      <c r="C248" s="84"/>
      <c r="I248" s="39"/>
      <c r="J248" s="85"/>
      <c r="K248" s="39"/>
    </row>
    <row r="249" spans="3:11" s="21" customFormat="1" ht="20.25" customHeight="1">
      <c r="C249" s="84"/>
      <c r="I249" s="39"/>
      <c r="J249" s="85"/>
      <c r="K249" s="39"/>
    </row>
    <row r="250" spans="3:11" s="21" customFormat="1" ht="20.25" customHeight="1">
      <c r="C250" s="84"/>
      <c r="I250" s="39"/>
      <c r="J250" s="85"/>
      <c r="K250" s="39"/>
    </row>
    <row r="251" spans="3:11" s="21" customFormat="1" ht="20.25" customHeight="1">
      <c r="C251" s="84"/>
      <c r="I251" s="39"/>
      <c r="J251" s="85"/>
      <c r="K251" s="39"/>
    </row>
    <row r="252" spans="3:11" s="21" customFormat="1" ht="20.25" customHeight="1">
      <c r="C252" s="84"/>
      <c r="I252" s="39"/>
      <c r="J252" s="85"/>
      <c r="K252" s="39"/>
    </row>
    <row r="253" spans="3:11" s="21" customFormat="1" ht="20.25" customHeight="1">
      <c r="C253" s="84"/>
      <c r="I253" s="39"/>
      <c r="J253" s="85"/>
      <c r="K253" s="39"/>
    </row>
    <row r="254" spans="3:11" s="21" customFormat="1" ht="20.25" customHeight="1">
      <c r="C254" s="84"/>
      <c r="I254" s="39"/>
      <c r="J254" s="85"/>
      <c r="K254" s="39"/>
    </row>
    <row r="255" spans="3:11" s="21" customFormat="1" ht="20.25" customHeight="1">
      <c r="C255" s="84"/>
      <c r="I255" s="39"/>
      <c r="J255" s="85"/>
      <c r="K255" s="39"/>
    </row>
    <row r="256" spans="3:11" s="21" customFormat="1" ht="20.25" customHeight="1">
      <c r="C256" s="84"/>
      <c r="I256" s="39"/>
      <c r="J256" s="85"/>
      <c r="K256" s="39"/>
    </row>
    <row r="257" spans="3:11" s="21" customFormat="1" ht="20.25" customHeight="1">
      <c r="C257" s="84"/>
      <c r="I257" s="39"/>
      <c r="J257" s="85"/>
      <c r="K257" s="39"/>
    </row>
    <row r="258" spans="3:11" s="21" customFormat="1" ht="20.25" customHeight="1">
      <c r="C258" s="84"/>
      <c r="I258" s="39"/>
      <c r="J258" s="85"/>
      <c r="K258" s="39"/>
    </row>
    <row r="259" spans="3:11" s="21" customFormat="1" ht="20.25" customHeight="1">
      <c r="C259" s="84"/>
      <c r="I259" s="39"/>
      <c r="J259" s="85"/>
      <c r="K259" s="39"/>
    </row>
    <row r="260" spans="3:11" s="21" customFormat="1" ht="20.25" customHeight="1">
      <c r="C260" s="84"/>
      <c r="I260" s="39"/>
      <c r="J260" s="85"/>
      <c r="K260" s="39"/>
    </row>
    <row r="261" spans="3:11" s="21" customFormat="1" ht="20.25" customHeight="1">
      <c r="C261" s="84"/>
      <c r="I261" s="39"/>
      <c r="J261" s="85"/>
      <c r="K261" s="39"/>
    </row>
    <row r="262" spans="3:11" s="21" customFormat="1" ht="20.25" customHeight="1">
      <c r="C262" s="84"/>
      <c r="I262" s="39"/>
      <c r="J262" s="85"/>
      <c r="K262" s="39"/>
    </row>
    <row r="263" spans="3:11" s="21" customFormat="1" ht="20.25" customHeight="1">
      <c r="C263" s="84"/>
      <c r="I263" s="39"/>
      <c r="J263" s="85"/>
      <c r="K263" s="39"/>
    </row>
    <row r="264" spans="3:11" s="21" customFormat="1" ht="20.25" customHeight="1">
      <c r="C264" s="84"/>
      <c r="I264" s="39"/>
      <c r="J264" s="85"/>
      <c r="K264" s="39"/>
    </row>
    <row r="265" spans="3:11" s="21" customFormat="1" ht="20.25" customHeight="1">
      <c r="C265" s="84"/>
      <c r="I265" s="39"/>
      <c r="J265" s="85"/>
      <c r="K265" s="39"/>
    </row>
    <row r="266" spans="3:11" s="21" customFormat="1" ht="20.25" customHeight="1">
      <c r="C266" s="84"/>
      <c r="I266" s="39"/>
      <c r="J266" s="85"/>
      <c r="K266" s="39"/>
    </row>
    <row r="267" spans="3:11" s="21" customFormat="1" ht="20.25" customHeight="1">
      <c r="C267" s="84"/>
      <c r="I267" s="39"/>
      <c r="J267" s="85"/>
      <c r="K267" s="39"/>
    </row>
    <row r="268" spans="3:11" s="21" customFormat="1" ht="20.25" customHeight="1">
      <c r="C268" s="84"/>
      <c r="I268" s="39"/>
      <c r="J268" s="85"/>
      <c r="K268" s="39"/>
    </row>
    <row r="269" spans="3:11" s="21" customFormat="1" ht="20.25" customHeight="1">
      <c r="C269" s="84"/>
      <c r="I269" s="39"/>
      <c r="J269" s="85"/>
      <c r="K269" s="39"/>
    </row>
    <row r="270" spans="3:11" s="21" customFormat="1" ht="20.25" customHeight="1">
      <c r="C270" s="84"/>
      <c r="I270" s="39"/>
      <c r="J270" s="85"/>
      <c r="K270" s="39"/>
    </row>
    <row r="271" spans="3:11" s="21" customFormat="1" ht="20.25" customHeight="1">
      <c r="C271" s="84"/>
      <c r="I271" s="39"/>
      <c r="J271" s="85"/>
      <c r="K271" s="39"/>
    </row>
    <row r="272" spans="3:11" s="21" customFormat="1" ht="20.25" customHeight="1">
      <c r="C272" s="84"/>
      <c r="I272" s="39"/>
      <c r="J272" s="85"/>
      <c r="K272" s="39"/>
    </row>
    <row r="273" spans="3:11" s="21" customFormat="1" ht="20.25" customHeight="1">
      <c r="C273" s="84"/>
      <c r="I273" s="39"/>
      <c r="J273" s="85"/>
      <c r="K273" s="39"/>
    </row>
    <row r="274" spans="3:11" s="21" customFormat="1" ht="20.25" customHeight="1">
      <c r="C274" s="84"/>
      <c r="I274" s="39"/>
      <c r="J274" s="85"/>
      <c r="K274" s="39"/>
    </row>
    <row r="275" spans="3:11" s="21" customFormat="1" ht="20.25" customHeight="1">
      <c r="C275" s="84"/>
      <c r="I275" s="39"/>
      <c r="J275" s="85"/>
      <c r="K275" s="39"/>
    </row>
    <row r="276" spans="3:11" s="21" customFormat="1">
      <c r="C276" s="84"/>
      <c r="I276" s="39"/>
      <c r="J276" s="85"/>
      <c r="K276" s="39"/>
    </row>
    <row r="277" spans="3:11" s="21" customFormat="1">
      <c r="C277" s="84"/>
      <c r="I277" s="39"/>
      <c r="J277" s="85"/>
      <c r="K277" s="39"/>
    </row>
    <row r="278" spans="3:11" s="21" customFormat="1">
      <c r="C278" s="84"/>
      <c r="I278" s="39"/>
      <c r="J278" s="85"/>
      <c r="K278" s="39"/>
    </row>
    <row r="279" spans="3:11" s="21" customFormat="1">
      <c r="C279" s="84"/>
      <c r="I279" s="39"/>
      <c r="J279" s="85"/>
      <c r="K279" s="39"/>
    </row>
    <row r="280" spans="3:11" s="21" customFormat="1">
      <c r="C280" s="84"/>
      <c r="I280" s="39"/>
      <c r="J280" s="85"/>
      <c r="K280" s="39"/>
    </row>
    <row r="281" spans="3:11" s="21" customFormat="1">
      <c r="C281" s="84"/>
      <c r="I281" s="39"/>
      <c r="J281" s="85"/>
      <c r="K281" s="39"/>
    </row>
    <row r="282" spans="3:11" s="21" customFormat="1">
      <c r="C282" s="84"/>
      <c r="I282" s="39"/>
      <c r="J282" s="85"/>
      <c r="K282" s="39"/>
    </row>
    <row r="283" spans="3:11" s="21" customFormat="1">
      <c r="C283" s="84"/>
      <c r="I283" s="39"/>
      <c r="J283" s="85"/>
      <c r="K283" s="39"/>
    </row>
    <row r="284" spans="3:11" s="21" customFormat="1">
      <c r="C284" s="84"/>
      <c r="I284" s="39"/>
      <c r="J284" s="85"/>
      <c r="K284" s="39"/>
    </row>
    <row r="285" spans="3:11" s="21" customFormat="1">
      <c r="C285" s="84"/>
      <c r="I285" s="39"/>
      <c r="J285" s="85"/>
      <c r="K285" s="39"/>
    </row>
    <row r="286" spans="3:11" s="21" customFormat="1">
      <c r="C286" s="84"/>
      <c r="I286" s="39"/>
      <c r="J286" s="85"/>
      <c r="K286" s="39"/>
    </row>
    <row r="287" spans="3:11" s="21" customFormat="1">
      <c r="C287" s="84"/>
      <c r="I287" s="39"/>
      <c r="J287" s="85"/>
      <c r="K287" s="39"/>
    </row>
    <row r="288" spans="3:11" s="21" customFormat="1">
      <c r="C288" s="84"/>
      <c r="I288" s="39"/>
      <c r="J288" s="85"/>
      <c r="K288" s="39"/>
    </row>
    <row r="289" spans="3:11" s="21" customFormat="1">
      <c r="C289" s="84"/>
      <c r="I289" s="39"/>
      <c r="J289" s="85"/>
      <c r="K289" s="39"/>
    </row>
    <row r="290" spans="3:11" s="21" customFormat="1">
      <c r="C290" s="84"/>
      <c r="I290" s="39"/>
      <c r="J290" s="85"/>
      <c r="K290" s="39"/>
    </row>
    <row r="291" spans="3:11" s="21" customFormat="1">
      <c r="C291" s="84"/>
      <c r="I291" s="39"/>
      <c r="J291" s="85"/>
      <c r="K291" s="39"/>
    </row>
    <row r="292" spans="3:11" s="21" customFormat="1">
      <c r="C292" s="84"/>
      <c r="I292" s="39"/>
      <c r="J292" s="85"/>
      <c r="K292" s="39"/>
    </row>
    <row r="293" spans="3:11" s="21" customFormat="1">
      <c r="C293" s="84"/>
      <c r="I293" s="39"/>
      <c r="J293" s="85"/>
      <c r="K293" s="39"/>
    </row>
    <row r="294" spans="3:11" s="21" customFormat="1">
      <c r="C294" s="84"/>
      <c r="I294" s="39"/>
      <c r="J294" s="85"/>
      <c r="K294" s="39"/>
    </row>
    <row r="295" spans="3:11" s="21" customFormat="1">
      <c r="C295" s="84"/>
      <c r="I295" s="39"/>
      <c r="J295" s="85"/>
      <c r="K295" s="39"/>
    </row>
    <row r="296" spans="3:11" s="21" customFormat="1">
      <c r="C296" s="84"/>
      <c r="I296" s="39"/>
      <c r="J296" s="85"/>
      <c r="K296" s="39"/>
    </row>
    <row r="297" spans="3:11" s="21" customFormat="1">
      <c r="C297" s="84"/>
      <c r="I297" s="39"/>
      <c r="J297" s="85"/>
      <c r="K297" s="39"/>
    </row>
    <row r="298" spans="3:11" s="21" customFormat="1">
      <c r="C298" s="84"/>
      <c r="I298" s="39"/>
      <c r="J298" s="85"/>
      <c r="K298" s="39"/>
    </row>
    <row r="299" spans="3:11" s="21" customFormat="1">
      <c r="C299" s="84"/>
      <c r="I299" s="39"/>
      <c r="J299" s="85"/>
      <c r="K299" s="39"/>
    </row>
    <row r="300" spans="3:11" s="21" customFormat="1">
      <c r="C300" s="84"/>
      <c r="I300" s="39"/>
      <c r="J300" s="85"/>
      <c r="K300" s="39"/>
    </row>
    <row r="301" spans="3:11" s="21" customFormat="1">
      <c r="C301" s="84"/>
      <c r="I301" s="39"/>
      <c r="J301" s="85"/>
      <c r="K301" s="39"/>
    </row>
    <row r="302" spans="3:11" s="21" customFormat="1">
      <c r="C302" s="84"/>
      <c r="I302" s="39"/>
      <c r="J302" s="85"/>
      <c r="K302" s="39"/>
    </row>
    <row r="303" spans="3:11" s="21" customFormat="1">
      <c r="C303" s="84"/>
      <c r="I303" s="39"/>
      <c r="J303" s="85"/>
      <c r="K303" s="39"/>
    </row>
    <row r="304" spans="3:11" s="21" customFormat="1">
      <c r="C304" s="84"/>
      <c r="I304" s="39"/>
      <c r="J304" s="85"/>
      <c r="K304" s="39"/>
    </row>
    <row r="305" spans="3:11" s="21" customFormat="1">
      <c r="C305" s="84"/>
      <c r="I305" s="39"/>
      <c r="J305" s="85"/>
      <c r="K305" s="39"/>
    </row>
    <row r="306" spans="3:11" s="21" customFormat="1">
      <c r="C306" s="84"/>
      <c r="I306" s="39"/>
      <c r="J306" s="85"/>
      <c r="K306" s="39"/>
    </row>
    <row r="307" spans="3:11" s="21" customFormat="1">
      <c r="C307" s="84"/>
      <c r="I307" s="39"/>
      <c r="J307" s="85"/>
      <c r="K307" s="39"/>
    </row>
    <row r="308" spans="3:11" s="21" customFormat="1">
      <c r="C308" s="84"/>
      <c r="I308" s="39"/>
      <c r="J308" s="85"/>
      <c r="K308" s="39"/>
    </row>
    <row r="309" spans="3:11" s="21" customFormat="1">
      <c r="C309" s="84"/>
      <c r="I309" s="39"/>
      <c r="J309" s="85"/>
      <c r="K309" s="39"/>
    </row>
    <row r="310" spans="3:11" s="21" customFormat="1">
      <c r="C310" s="84"/>
      <c r="I310" s="39"/>
      <c r="J310" s="85"/>
      <c r="K310" s="39"/>
    </row>
    <row r="311" spans="3:11" s="21" customFormat="1">
      <c r="C311" s="84"/>
      <c r="I311" s="39"/>
      <c r="J311" s="85"/>
      <c r="K311" s="39"/>
    </row>
    <row r="312" spans="3:11" s="21" customFormat="1">
      <c r="C312" s="84"/>
      <c r="I312" s="39"/>
      <c r="J312" s="85"/>
      <c r="K312" s="39"/>
    </row>
    <row r="313" spans="3:11" s="21" customFormat="1">
      <c r="C313" s="84"/>
      <c r="I313" s="39"/>
      <c r="J313" s="85"/>
      <c r="K313" s="39"/>
    </row>
    <row r="314" spans="3:11" s="21" customFormat="1">
      <c r="C314" s="84"/>
      <c r="I314" s="39"/>
      <c r="J314" s="85"/>
      <c r="K314" s="39"/>
    </row>
    <row r="315" spans="3:11" s="21" customFormat="1">
      <c r="C315" s="84"/>
      <c r="I315" s="39"/>
      <c r="J315" s="85"/>
      <c r="K315" s="39"/>
    </row>
    <row r="316" spans="3:11" s="21" customFormat="1">
      <c r="C316" s="84"/>
      <c r="I316" s="39"/>
      <c r="J316" s="85"/>
      <c r="K316" s="39"/>
    </row>
    <row r="317" spans="3:11" s="21" customFormat="1">
      <c r="C317" s="84"/>
      <c r="I317" s="39"/>
      <c r="J317" s="85"/>
      <c r="K317" s="39"/>
    </row>
    <row r="318" spans="3:11" s="21" customFormat="1">
      <c r="C318" s="84"/>
      <c r="I318" s="39"/>
      <c r="J318" s="85"/>
      <c r="K318" s="39"/>
    </row>
    <row r="319" spans="3:11" s="21" customFormat="1">
      <c r="C319" s="84"/>
      <c r="I319" s="39"/>
      <c r="J319" s="85"/>
      <c r="K319" s="39"/>
    </row>
    <row r="320" spans="3:11" s="21" customFormat="1">
      <c r="C320" s="84"/>
      <c r="I320" s="39"/>
      <c r="J320" s="85"/>
      <c r="K320" s="39"/>
    </row>
    <row r="321" spans="3:11" s="21" customFormat="1">
      <c r="C321" s="84"/>
      <c r="I321" s="39"/>
      <c r="J321" s="85"/>
      <c r="K321" s="39"/>
    </row>
    <row r="322" spans="3:11" s="21" customFormat="1">
      <c r="C322" s="84"/>
      <c r="I322" s="39"/>
      <c r="J322" s="85"/>
      <c r="K322" s="39"/>
    </row>
    <row r="323" spans="3:11" s="21" customFormat="1">
      <c r="C323" s="84"/>
      <c r="I323" s="39"/>
      <c r="J323" s="85"/>
      <c r="K323" s="39"/>
    </row>
    <row r="324" spans="3:11" s="21" customFormat="1">
      <c r="C324" s="84"/>
      <c r="I324" s="39"/>
      <c r="J324" s="85"/>
      <c r="K324" s="39"/>
    </row>
    <row r="325" spans="3:11" s="21" customFormat="1">
      <c r="C325" s="84"/>
      <c r="I325" s="39"/>
      <c r="J325" s="85"/>
      <c r="K325" s="39"/>
    </row>
    <row r="326" spans="3:11" s="21" customFormat="1">
      <c r="C326" s="84"/>
      <c r="I326" s="39"/>
      <c r="J326" s="85"/>
      <c r="K326" s="39"/>
    </row>
    <row r="327" spans="3:11" s="21" customFormat="1">
      <c r="C327" s="84"/>
      <c r="I327" s="39"/>
      <c r="J327" s="85"/>
      <c r="K327" s="39"/>
    </row>
    <row r="328" spans="3:11" s="21" customFormat="1">
      <c r="C328" s="84"/>
      <c r="I328" s="39"/>
      <c r="J328" s="85"/>
      <c r="K328" s="39"/>
    </row>
    <row r="329" spans="3:11" s="21" customFormat="1">
      <c r="C329" s="84"/>
      <c r="I329" s="39"/>
      <c r="J329" s="85"/>
      <c r="K329" s="39"/>
    </row>
    <row r="330" spans="3:11" s="21" customFormat="1">
      <c r="C330" s="84"/>
      <c r="I330" s="39"/>
      <c r="J330" s="85"/>
      <c r="K330" s="39"/>
    </row>
    <row r="331" spans="3:11" s="21" customFormat="1">
      <c r="C331" s="84"/>
      <c r="I331" s="39"/>
      <c r="J331" s="85"/>
      <c r="K331" s="39"/>
    </row>
    <row r="332" spans="3:11" s="21" customFormat="1">
      <c r="C332" s="84"/>
      <c r="I332" s="39"/>
      <c r="J332" s="85"/>
      <c r="K332" s="39"/>
    </row>
    <row r="333" spans="3:11" s="21" customFormat="1">
      <c r="C333" s="84"/>
      <c r="I333" s="39"/>
      <c r="J333" s="85"/>
      <c r="K333" s="39"/>
    </row>
    <row r="334" spans="3:11" s="21" customFormat="1">
      <c r="C334" s="84"/>
      <c r="I334" s="39"/>
      <c r="J334" s="85"/>
      <c r="K334" s="39"/>
    </row>
    <row r="335" spans="3:11" s="21" customFormat="1">
      <c r="C335" s="84"/>
      <c r="I335" s="39"/>
      <c r="J335" s="85"/>
      <c r="K335" s="39"/>
    </row>
    <row r="336" spans="3:11" s="21" customFormat="1">
      <c r="C336" s="84"/>
      <c r="I336" s="39"/>
      <c r="J336" s="85"/>
      <c r="K336" s="39"/>
    </row>
    <row r="337" spans="3:11" s="21" customFormat="1">
      <c r="C337" s="84"/>
      <c r="I337" s="39"/>
      <c r="J337" s="85"/>
      <c r="K337" s="39"/>
    </row>
    <row r="338" spans="3:11" s="21" customFormat="1">
      <c r="C338" s="84"/>
      <c r="I338" s="39"/>
      <c r="J338" s="85"/>
      <c r="K338" s="39"/>
    </row>
    <row r="339" spans="3:11" s="21" customFormat="1">
      <c r="C339" s="84"/>
      <c r="I339" s="39"/>
      <c r="J339" s="85"/>
      <c r="K339" s="39"/>
    </row>
    <row r="340" spans="3:11" s="21" customFormat="1">
      <c r="C340" s="84"/>
      <c r="I340" s="39"/>
      <c r="J340" s="85"/>
      <c r="K340" s="39"/>
    </row>
    <row r="341" spans="3:11" s="21" customFormat="1">
      <c r="C341" s="84"/>
      <c r="I341" s="39"/>
      <c r="J341" s="85"/>
      <c r="K341" s="39"/>
    </row>
    <row r="342" spans="3:11" s="21" customFormat="1">
      <c r="C342" s="84"/>
      <c r="I342" s="39"/>
      <c r="J342" s="85"/>
      <c r="K342" s="39"/>
    </row>
    <row r="343" spans="3:11" s="21" customFormat="1">
      <c r="C343" s="84"/>
      <c r="I343" s="39"/>
      <c r="J343" s="85"/>
      <c r="K343" s="39"/>
    </row>
    <row r="344" spans="3:11" s="21" customFormat="1">
      <c r="C344" s="84"/>
      <c r="I344" s="39"/>
      <c r="J344" s="85"/>
      <c r="K344" s="39"/>
    </row>
    <row r="345" spans="3:11" s="21" customFormat="1">
      <c r="C345" s="84"/>
      <c r="I345" s="39"/>
      <c r="J345" s="85"/>
      <c r="K345" s="39"/>
    </row>
    <row r="346" spans="3:11" s="21" customFormat="1">
      <c r="C346" s="84"/>
      <c r="I346" s="39"/>
      <c r="J346" s="85"/>
      <c r="K346" s="39"/>
    </row>
    <row r="347" spans="3:11" s="21" customFormat="1">
      <c r="C347" s="84"/>
      <c r="I347" s="39"/>
      <c r="J347" s="85"/>
      <c r="K347" s="39"/>
    </row>
    <row r="348" spans="3:11" s="21" customFormat="1">
      <c r="C348" s="84"/>
      <c r="I348" s="39"/>
      <c r="J348" s="85"/>
      <c r="K348" s="39"/>
    </row>
    <row r="349" spans="3:11" s="21" customFormat="1">
      <c r="C349" s="84"/>
      <c r="I349" s="39"/>
      <c r="J349" s="85"/>
      <c r="K349" s="39"/>
    </row>
    <row r="350" spans="3:11" s="21" customFormat="1">
      <c r="C350" s="84"/>
      <c r="I350" s="39"/>
      <c r="J350" s="85"/>
      <c r="K350" s="39"/>
    </row>
    <row r="351" spans="3:11" s="21" customFormat="1">
      <c r="C351" s="84"/>
      <c r="I351" s="39"/>
      <c r="J351" s="85"/>
      <c r="K351" s="39"/>
    </row>
    <row r="352" spans="3:11" s="21" customFormat="1">
      <c r="C352" s="84"/>
      <c r="I352" s="39"/>
      <c r="J352" s="85"/>
      <c r="K352" s="39"/>
    </row>
    <row r="353" spans="3:11" s="21" customFormat="1">
      <c r="C353" s="84"/>
      <c r="I353" s="39"/>
      <c r="J353" s="85"/>
      <c r="K353" s="39"/>
    </row>
    <row r="354" spans="3:11" s="21" customFormat="1">
      <c r="C354" s="84"/>
      <c r="I354" s="39"/>
      <c r="J354" s="85"/>
      <c r="K354" s="39"/>
    </row>
    <row r="355" spans="3:11" s="21" customFormat="1">
      <c r="C355" s="84"/>
      <c r="I355" s="39"/>
      <c r="J355" s="85"/>
      <c r="K355" s="39"/>
    </row>
    <row r="356" spans="3:11" s="21" customFormat="1">
      <c r="C356" s="84"/>
      <c r="I356" s="39"/>
      <c r="J356" s="85"/>
      <c r="K356" s="39"/>
    </row>
    <row r="357" spans="3:11" s="21" customFormat="1">
      <c r="C357" s="84"/>
      <c r="I357" s="39"/>
      <c r="J357" s="85"/>
      <c r="K357" s="39"/>
    </row>
    <row r="358" spans="3:11" s="21" customFormat="1">
      <c r="C358" s="84"/>
      <c r="I358" s="39"/>
      <c r="J358" s="85"/>
      <c r="K358" s="39"/>
    </row>
    <row r="359" spans="3:11" s="21" customFormat="1">
      <c r="C359" s="84"/>
      <c r="I359" s="39"/>
      <c r="J359" s="85"/>
      <c r="K359" s="39"/>
    </row>
    <row r="360" spans="3:11" s="21" customFormat="1">
      <c r="C360" s="84"/>
      <c r="I360" s="39"/>
      <c r="J360" s="85"/>
      <c r="K360" s="39"/>
    </row>
    <row r="361" spans="3:11" s="21" customFormat="1">
      <c r="C361" s="84"/>
      <c r="I361" s="39"/>
      <c r="J361" s="85"/>
      <c r="K361" s="39"/>
    </row>
    <row r="362" spans="3:11" s="21" customFormat="1">
      <c r="C362" s="84"/>
      <c r="I362" s="39"/>
      <c r="J362" s="85"/>
      <c r="K362" s="39"/>
    </row>
    <row r="363" spans="3:11" s="21" customFormat="1">
      <c r="C363" s="84"/>
      <c r="I363" s="39"/>
      <c r="J363" s="85"/>
      <c r="K363" s="39"/>
    </row>
    <row r="364" spans="3:11" s="21" customFormat="1">
      <c r="C364" s="84"/>
      <c r="I364" s="39"/>
      <c r="J364" s="85"/>
      <c r="K364" s="39"/>
    </row>
    <row r="365" spans="3:11" s="21" customFormat="1">
      <c r="C365" s="84"/>
      <c r="I365" s="39"/>
      <c r="J365" s="85"/>
      <c r="K365" s="39"/>
    </row>
    <row r="366" spans="3:11" s="21" customFormat="1">
      <c r="C366" s="84"/>
      <c r="I366" s="39"/>
      <c r="J366" s="85"/>
      <c r="K366" s="39"/>
    </row>
    <row r="367" spans="3:11" s="21" customFormat="1">
      <c r="C367" s="84"/>
      <c r="I367" s="39"/>
      <c r="J367" s="85"/>
      <c r="K367" s="39"/>
    </row>
    <row r="368" spans="3:11" s="21" customFormat="1">
      <c r="C368" s="84"/>
      <c r="I368" s="39"/>
      <c r="J368" s="85"/>
      <c r="K368" s="39"/>
    </row>
    <row r="369" spans="3:11" s="21" customFormat="1">
      <c r="C369" s="84"/>
      <c r="I369" s="39"/>
      <c r="J369" s="85"/>
      <c r="K369" s="39"/>
    </row>
    <row r="370" spans="3:11" s="21" customFormat="1">
      <c r="C370" s="84"/>
      <c r="I370" s="39"/>
      <c r="J370" s="85"/>
      <c r="K370" s="39"/>
    </row>
    <row r="371" spans="3:11" s="21" customFormat="1">
      <c r="C371" s="84"/>
      <c r="I371" s="39"/>
      <c r="J371" s="85"/>
      <c r="K371" s="39"/>
    </row>
    <row r="372" spans="3:11" s="21" customFormat="1">
      <c r="C372" s="84"/>
      <c r="I372" s="39"/>
      <c r="J372" s="85"/>
      <c r="K372" s="39"/>
    </row>
    <row r="373" spans="3:11" s="21" customFormat="1">
      <c r="C373" s="84"/>
      <c r="I373" s="39"/>
      <c r="J373" s="85"/>
      <c r="K373" s="39"/>
    </row>
    <row r="374" spans="3:11" s="21" customFormat="1">
      <c r="C374" s="84"/>
      <c r="I374" s="39"/>
      <c r="J374" s="85"/>
      <c r="K374" s="39"/>
    </row>
    <row r="375" spans="3:11" s="21" customFormat="1">
      <c r="C375" s="84"/>
      <c r="I375" s="39"/>
      <c r="J375" s="85"/>
      <c r="K375" s="39"/>
    </row>
    <row r="376" spans="3:11" s="21" customFormat="1">
      <c r="C376" s="84"/>
      <c r="I376" s="39"/>
      <c r="J376" s="85"/>
      <c r="K376" s="39"/>
    </row>
    <row r="377" spans="3:11" s="21" customFormat="1">
      <c r="C377" s="84"/>
      <c r="I377" s="39"/>
      <c r="J377" s="85"/>
      <c r="K377" s="39"/>
    </row>
    <row r="378" spans="3:11" s="21" customFormat="1">
      <c r="C378" s="84"/>
      <c r="I378" s="39"/>
      <c r="J378" s="85"/>
      <c r="K378" s="39"/>
    </row>
    <row r="379" spans="3:11" s="21" customFormat="1">
      <c r="C379" s="84"/>
      <c r="I379" s="39"/>
      <c r="J379" s="85"/>
      <c r="K379" s="39"/>
    </row>
    <row r="380" spans="3:11" s="21" customFormat="1">
      <c r="C380" s="84"/>
      <c r="I380" s="39"/>
      <c r="J380" s="85"/>
      <c r="K380" s="39"/>
    </row>
    <row r="381" spans="3:11" s="21" customFormat="1">
      <c r="C381" s="84"/>
      <c r="I381" s="39"/>
      <c r="J381" s="85"/>
      <c r="K381" s="39"/>
    </row>
    <row r="382" spans="3:11" s="21" customFormat="1">
      <c r="C382" s="84"/>
      <c r="I382" s="39"/>
      <c r="J382" s="85"/>
      <c r="K382" s="39"/>
    </row>
    <row r="383" spans="3:11" s="21" customFormat="1">
      <c r="C383" s="84"/>
      <c r="I383" s="39"/>
      <c r="J383" s="85"/>
      <c r="K383" s="39"/>
    </row>
    <row r="384" spans="3:11" s="21" customFormat="1">
      <c r="C384" s="84"/>
      <c r="I384" s="39"/>
      <c r="J384" s="85"/>
      <c r="K384" s="39"/>
    </row>
    <row r="385" spans="3:11" s="21" customFormat="1">
      <c r="C385" s="84"/>
      <c r="I385" s="39"/>
      <c r="J385" s="85"/>
      <c r="K385" s="39"/>
    </row>
    <row r="386" spans="3:11" s="21" customFormat="1">
      <c r="C386" s="84"/>
      <c r="I386" s="39"/>
      <c r="J386" s="85"/>
      <c r="K386" s="39"/>
    </row>
    <row r="387" spans="3:11" s="21" customFormat="1">
      <c r="C387" s="84"/>
      <c r="I387" s="39"/>
      <c r="J387" s="85"/>
      <c r="K387" s="39"/>
    </row>
    <row r="388" spans="3:11" s="21" customFormat="1">
      <c r="C388" s="84"/>
      <c r="I388" s="39"/>
      <c r="J388" s="85"/>
      <c r="K388" s="39"/>
    </row>
    <row r="389" spans="3:11" s="21" customFormat="1">
      <c r="C389" s="84"/>
      <c r="I389" s="39"/>
      <c r="J389" s="85"/>
      <c r="K389" s="39"/>
    </row>
    <row r="390" spans="3:11" s="21" customFormat="1">
      <c r="C390" s="84"/>
      <c r="I390" s="39"/>
      <c r="J390" s="85"/>
      <c r="K390" s="39"/>
    </row>
    <row r="391" spans="3:11" s="21" customFormat="1">
      <c r="C391" s="84"/>
      <c r="I391" s="39"/>
      <c r="J391" s="85"/>
      <c r="K391" s="39"/>
    </row>
    <row r="392" spans="3:11" s="21" customFormat="1">
      <c r="C392" s="84"/>
      <c r="I392" s="39"/>
      <c r="J392" s="85"/>
      <c r="K392" s="39"/>
    </row>
    <row r="393" spans="3:11" s="21" customFormat="1">
      <c r="C393" s="84"/>
      <c r="I393" s="39"/>
      <c r="J393" s="85"/>
      <c r="K393" s="39"/>
    </row>
    <row r="394" spans="3:11" s="21" customFormat="1">
      <c r="C394" s="84"/>
      <c r="I394" s="39"/>
      <c r="J394" s="85"/>
      <c r="K394" s="39"/>
    </row>
    <row r="395" spans="3:11" s="21" customFormat="1">
      <c r="C395" s="84"/>
      <c r="I395" s="39"/>
      <c r="J395" s="85"/>
      <c r="K395" s="39"/>
    </row>
    <row r="396" spans="3:11" s="21" customFormat="1">
      <c r="C396" s="84"/>
      <c r="I396" s="39"/>
      <c r="J396" s="85"/>
      <c r="K396" s="39"/>
    </row>
    <row r="397" spans="3:11" s="21" customFormat="1">
      <c r="C397" s="84"/>
      <c r="I397" s="39"/>
      <c r="J397" s="85"/>
      <c r="K397" s="39"/>
    </row>
    <row r="398" spans="3:11" s="21" customFormat="1">
      <c r="C398" s="84"/>
      <c r="I398" s="39"/>
      <c r="J398" s="85"/>
      <c r="K398" s="39"/>
    </row>
    <row r="399" spans="3:11" s="21" customFormat="1">
      <c r="C399" s="84"/>
      <c r="I399" s="39"/>
      <c r="J399" s="85"/>
      <c r="K399" s="39"/>
    </row>
    <row r="400" spans="3:11" s="21" customFormat="1">
      <c r="C400" s="84"/>
      <c r="I400" s="39"/>
      <c r="J400" s="85"/>
      <c r="K400" s="39"/>
    </row>
    <row r="401" spans="3:11" s="21" customFormat="1">
      <c r="C401" s="84"/>
      <c r="I401" s="39"/>
      <c r="J401" s="85"/>
      <c r="K401" s="39"/>
    </row>
    <row r="402" spans="3:11" s="21" customFormat="1">
      <c r="C402" s="84"/>
      <c r="I402" s="39"/>
      <c r="J402" s="85"/>
      <c r="K402" s="39"/>
    </row>
    <row r="403" spans="3:11" s="21" customFormat="1">
      <c r="C403" s="84"/>
      <c r="I403" s="39"/>
      <c r="J403" s="85"/>
      <c r="K403" s="39"/>
    </row>
    <row r="404" spans="3:11" s="21" customFormat="1">
      <c r="C404" s="84"/>
      <c r="I404" s="39"/>
      <c r="J404" s="85"/>
      <c r="K404" s="39"/>
    </row>
    <row r="405" spans="3:11" s="21" customFormat="1">
      <c r="C405" s="84"/>
      <c r="I405" s="39"/>
      <c r="J405" s="85"/>
      <c r="K405" s="39"/>
    </row>
    <row r="406" spans="3:11" s="21" customFormat="1">
      <c r="C406" s="84"/>
      <c r="I406" s="39"/>
      <c r="J406" s="85"/>
      <c r="K406" s="39"/>
    </row>
    <row r="407" spans="3:11" s="21" customFormat="1">
      <c r="C407" s="84"/>
      <c r="I407" s="39"/>
      <c r="J407" s="85"/>
      <c r="K407" s="39"/>
    </row>
    <row r="408" spans="3:11" s="21" customFormat="1">
      <c r="C408" s="84"/>
      <c r="I408" s="39"/>
      <c r="J408" s="85"/>
      <c r="K408" s="39"/>
    </row>
    <row r="409" spans="3:11" s="21" customFormat="1">
      <c r="C409" s="84"/>
      <c r="I409" s="39"/>
      <c r="J409" s="85"/>
      <c r="K409" s="39"/>
    </row>
    <row r="410" spans="3:11" s="21" customFormat="1">
      <c r="C410" s="84"/>
      <c r="I410" s="39"/>
      <c r="J410" s="85"/>
      <c r="K410" s="39"/>
    </row>
    <row r="411" spans="3:11" s="21" customFormat="1">
      <c r="C411" s="84"/>
      <c r="I411" s="39"/>
      <c r="J411" s="85"/>
      <c r="K411" s="39"/>
    </row>
    <row r="412" spans="3:11" s="21" customFormat="1">
      <c r="C412" s="84"/>
      <c r="I412" s="39"/>
      <c r="J412" s="85"/>
      <c r="K412" s="39"/>
    </row>
    <row r="413" spans="3:11" s="21" customFormat="1">
      <c r="C413" s="84"/>
      <c r="I413" s="39"/>
      <c r="J413" s="85"/>
      <c r="K413" s="39"/>
    </row>
    <row r="414" spans="3:11" s="21" customFormat="1">
      <c r="C414" s="84"/>
      <c r="I414" s="39"/>
      <c r="J414" s="85"/>
      <c r="K414" s="39"/>
    </row>
    <row r="415" spans="3:11" s="21" customFormat="1">
      <c r="C415" s="84"/>
      <c r="I415" s="39"/>
      <c r="J415" s="85"/>
      <c r="K415" s="39"/>
    </row>
    <row r="416" spans="3:11" s="21" customFormat="1">
      <c r="C416" s="84"/>
      <c r="I416" s="39"/>
      <c r="J416" s="85"/>
      <c r="K416" s="39"/>
    </row>
    <row r="417" spans="3:11" s="21" customFormat="1">
      <c r="C417" s="84"/>
      <c r="I417" s="39"/>
      <c r="J417" s="85"/>
      <c r="K417" s="39"/>
    </row>
    <row r="418" spans="3:11" s="21" customFormat="1">
      <c r="C418" s="84"/>
      <c r="I418" s="39"/>
      <c r="J418" s="85"/>
      <c r="K418" s="39"/>
    </row>
    <row r="419" spans="3:11" s="21" customFormat="1">
      <c r="C419" s="84"/>
      <c r="I419" s="39"/>
      <c r="J419" s="85"/>
      <c r="K419" s="39"/>
    </row>
    <row r="420" spans="3:11" s="21" customFormat="1">
      <c r="C420" s="84"/>
      <c r="I420" s="39"/>
      <c r="J420" s="85"/>
      <c r="K420" s="39"/>
    </row>
    <row r="421" spans="3:11" s="21" customFormat="1">
      <c r="C421" s="84"/>
      <c r="I421" s="39"/>
      <c r="J421" s="85"/>
      <c r="K421" s="39"/>
    </row>
    <row r="422" spans="3:11" s="21" customFormat="1">
      <c r="C422" s="84"/>
      <c r="I422" s="39"/>
      <c r="J422" s="85"/>
      <c r="K422" s="39"/>
    </row>
    <row r="423" spans="3:11" s="21" customFormat="1">
      <c r="C423" s="84"/>
      <c r="I423" s="39"/>
      <c r="J423" s="85"/>
      <c r="K423" s="39"/>
    </row>
    <row r="424" spans="3:11" s="21" customFormat="1">
      <c r="C424" s="84"/>
      <c r="I424" s="39"/>
      <c r="J424" s="85"/>
      <c r="K424" s="39"/>
    </row>
    <row r="425" spans="3:11" s="21" customFormat="1">
      <c r="C425" s="84"/>
      <c r="I425" s="39"/>
      <c r="J425" s="85"/>
      <c r="K425" s="39"/>
    </row>
    <row r="426" spans="3:11" s="21" customFormat="1">
      <c r="C426" s="84"/>
      <c r="I426" s="39"/>
      <c r="J426" s="85"/>
      <c r="K426" s="39"/>
    </row>
    <row r="427" spans="3:11" s="21" customFormat="1">
      <c r="C427" s="84"/>
      <c r="I427" s="39"/>
      <c r="J427" s="85"/>
      <c r="K427" s="39"/>
    </row>
    <row r="428" spans="3:11" s="21" customFormat="1">
      <c r="C428" s="84"/>
      <c r="I428" s="39"/>
      <c r="J428" s="85"/>
      <c r="K428" s="39"/>
    </row>
    <row r="429" spans="3:11" s="21" customFormat="1">
      <c r="C429" s="84"/>
      <c r="I429" s="39"/>
      <c r="J429" s="85"/>
      <c r="K429" s="39"/>
    </row>
    <row r="430" spans="3:11" s="21" customFormat="1">
      <c r="C430" s="84"/>
      <c r="I430" s="39"/>
      <c r="J430" s="85"/>
      <c r="K430" s="39"/>
    </row>
    <row r="431" spans="3:11" s="21" customFormat="1">
      <c r="C431" s="84"/>
      <c r="I431" s="39"/>
      <c r="J431" s="85"/>
      <c r="K431" s="39"/>
    </row>
    <row r="432" spans="3:11" s="21" customFormat="1">
      <c r="C432" s="84"/>
      <c r="I432" s="39"/>
      <c r="J432" s="85"/>
      <c r="K432" s="39"/>
    </row>
    <row r="433" spans="3:11" s="21" customFormat="1">
      <c r="C433" s="84"/>
      <c r="I433" s="39"/>
      <c r="J433" s="85"/>
      <c r="K433" s="39"/>
    </row>
    <row r="434" spans="3:11" s="21" customFormat="1">
      <c r="C434" s="84"/>
      <c r="I434" s="39"/>
      <c r="J434" s="85"/>
      <c r="K434" s="39"/>
    </row>
    <row r="435" spans="3:11" s="21" customFormat="1">
      <c r="C435" s="84"/>
      <c r="I435" s="39"/>
      <c r="J435" s="85"/>
      <c r="K435" s="39"/>
    </row>
    <row r="436" spans="3:11" s="21" customFormat="1">
      <c r="C436" s="84"/>
      <c r="I436" s="39"/>
      <c r="J436" s="85"/>
      <c r="K436" s="39"/>
    </row>
    <row r="437" spans="3:11" s="21" customFormat="1">
      <c r="C437" s="84"/>
      <c r="I437" s="39"/>
      <c r="J437" s="85"/>
      <c r="K437" s="39"/>
    </row>
    <row r="438" spans="3:11" s="21" customFormat="1">
      <c r="C438" s="84"/>
      <c r="I438" s="39"/>
      <c r="J438" s="85"/>
      <c r="K438" s="39"/>
    </row>
    <row r="439" spans="3:11" s="21" customFormat="1">
      <c r="C439" s="84"/>
      <c r="I439" s="39"/>
      <c r="J439" s="85"/>
      <c r="K439" s="39"/>
    </row>
    <row r="440" spans="3:11" s="21" customFormat="1">
      <c r="C440" s="84"/>
      <c r="I440" s="39"/>
      <c r="J440" s="85"/>
      <c r="K440" s="39"/>
    </row>
    <row r="441" spans="3:11" s="21" customFormat="1">
      <c r="C441" s="84"/>
      <c r="I441" s="39"/>
      <c r="J441" s="85"/>
      <c r="K441" s="39"/>
    </row>
    <row r="442" spans="3:11" s="21" customFormat="1">
      <c r="C442" s="84"/>
      <c r="I442" s="39"/>
      <c r="J442" s="85"/>
      <c r="K442" s="39"/>
    </row>
    <row r="443" spans="3:11" s="21" customFormat="1">
      <c r="C443" s="84"/>
      <c r="I443" s="39"/>
      <c r="J443" s="85"/>
      <c r="K443" s="39"/>
    </row>
    <row r="444" spans="3:11" s="21" customFormat="1">
      <c r="C444" s="84"/>
      <c r="I444" s="39"/>
      <c r="J444" s="85"/>
      <c r="K444" s="39"/>
    </row>
    <row r="445" spans="3:11" s="21" customFormat="1">
      <c r="C445" s="84"/>
      <c r="I445" s="39"/>
      <c r="J445" s="85"/>
      <c r="K445" s="39"/>
    </row>
    <row r="446" spans="3:11" s="21" customFormat="1">
      <c r="C446" s="84"/>
      <c r="I446" s="39"/>
      <c r="J446" s="85"/>
      <c r="K446" s="39"/>
    </row>
    <row r="447" spans="3:11" s="21" customFormat="1">
      <c r="C447" s="84"/>
      <c r="I447" s="39"/>
      <c r="J447" s="85"/>
      <c r="K447" s="39"/>
    </row>
    <row r="448" spans="3:11" s="21" customFormat="1">
      <c r="C448" s="84"/>
      <c r="I448" s="39"/>
      <c r="J448" s="85"/>
      <c r="K448" s="39"/>
    </row>
    <row r="449" spans="3:11" s="21" customFormat="1">
      <c r="C449" s="84"/>
      <c r="I449" s="39"/>
      <c r="J449" s="85"/>
      <c r="K449" s="39"/>
    </row>
    <row r="450" spans="3:11" s="21" customFormat="1">
      <c r="C450" s="84"/>
      <c r="I450" s="39"/>
      <c r="J450" s="85"/>
      <c r="K450" s="39"/>
    </row>
    <row r="451" spans="3:11" s="21" customFormat="1">
      <c r="C451" s="84"/>
      <c r="I451" s="39"/>
      <c r="J451" s="85"/>
      <c r="K451" s="39"/>
    </row>
    <row r="452" spans="3:11" s="21" customFormat="1">
      <c r="C452" s="84"/>
      <c r="I452" s="39"/>
      <c r="J452" s="85"/>
      <c r="K452" s="39"/>
    </row>
    <row r="453" spans="3:11" s="21" customFormat="1">
      <c r="C453" s="84"/>
      <c r="I453" s="39"/>
      <c r="J453" s="85"/>
      <c r="K453" s="39"/>
    </row>
    <row r="454" spans="3:11" s="21" customFormat="1">
      <c r="C454" s="84"/>
      <c r="I454" s="39"/>
      <c r="J454" s="85"/>
      <c r="K454" s="39"/>
    </row>
    <row r="455" spans="3:11" s="21" customFormat="1">
      <c r="C455" s="84"/>
      <c r="I455" s="39"/>
      <c r="J455" s="85"/>
      <c r="K455" s="39"/>
    </row>
    <row r="456" spans="3:11" s="21" customFormat="1">
      <c r="C456" s="84"/>
      <c r="I456" s="39"/>
      <c r="J456" s="85"/>
      <c r="K456" s="39"/>
    </row>
    <row r="457" spans="3:11" s="21" customFormat="1">
      <c r="C457" s="84"/>
      <c r="I457" s="39"/>
      <c r="J457" s="85"/>
      <c r="K457" s="39"/>
    </row>
    <row r="458" spans="3:11" s="21" customFormat="1">
      <c r="C458" s="84"/>
      <c r="I458" s="39"/>
      <c r="J458" s="85"/>
      <c r="K458" s="39"/>
    </row>
    <row r="459" spans="3:11" s="21" customFormat="1">
      <c r="C459" s="84"/>
      <c r="I459" s="39"/>
      <c r="J459" s="85"/>
      <c r="K459" s="39"/>
    </row>
    <row r="460" spans="3:11" s="21" customFormat="1">
      <c r="C460" s="84"/>
      <c r="I460" s="39"/>
      <c r="J460" s="85"/>
      <c r="K460" s="39"/>
    </row>
    <row r="461" spans="3:11" s="21" customFormat="1">
      <c r="C461" s="84"/>
      <c r="I461" s="39"/>
      <c r="J461" s="85"/>
      <c r="K461" s="39"/>
    </row>
    <row r="462" spans="3:11" s="21" customFormat="1">
      <c r="C462" s="84"/>
      <c r="I462" s="39"/>
      <c r="J462" s="85"/>
      <c r="K462" s="39"/>
    </row>
    <row r="463" spans="3:11" s="21" customFormat="1">
      <c r="C463" s="84"/>
      <c r="I463" s="39"/>
      <c r="J463" s="85"/>
      <c r="K463" s="39"/>
    </row>
    <row r="464" spans="3:11" s="21" customFormat="1">
      <c r="C464" s="84"/>
      <c r="I464" s="39"/>
      <c r="J464" s="85"/>
      <c r="K464" s="39"/>
    </row>
    <row r="465" spans="3:11" s="21" customFormat="1">
      <c r="C465" s="84"/>
      <c r="I465" s="39"/>
      <c r="J465" s="85"/>
      <c r="K465" s="39"/>
    </row>
    <row r="466" spans="3:11" s="21" customFormat="1">
      <c r="C466" s="84"/>
      <c r="I466" s="39"/>
      <c r="J466" s="85"/>
      <c r="K466" s="39"/>
    </row>
    <row r="467" spans="3:11" s="21" customFormat="1">
      <c r="C467" s="84"/>
      <c r="I467" s="39"/>
      <c r="J467" s="85"/>
      <c r="K467" s="39"/>
    </row>
    <row r="468" spans="3:11" s="21" customFormat="1">
      <c r="C468" s="84"/>
      <c r="I468" s="39"/>
      <c r="J468" s="85"/>
      <c r="K468" s="39"/>
    </row>
    <row r="469" spans="3:11" s="21" customFormat="1">
      <c r="C469" s="84"/>
      <c r="I469" s="39"/>
      <c r="J469" s="85"/>
      <c r="K469" s="39"/>
    </row>
    <row r="470" spans="3:11" s="21" customFormat="1">
      <c r="C470" s="84"/>
      <c r="I470" s="39"/>
      <c r="J470" s="85"/>
      <c r="K470" s="39"/>
    </row>
    <row r="471" spans="3:11" s="21" customFormat="1">
      <c r="C471" s="84"/>
      <c r="I471" s="39"/>
      <c r="J471" s="85"/>
      <c r="K471" s="39"/>
    </row>
    <row r="472" spans="3:11" s="21" customFormat="1">
      <c r="C472" s="84"/>
      <c r="I472" s="39"/>
      <c r="J472" s="85"/>
      <c r="K472" s="39"/>
    </row>
    <row r="473" spans="3:11" s="21" customFormat="1">
      <c r="C473" s="84"/>
      <c r="I473" s="39"/>
      <c r="J473" s="85"/>
      <c r="K473" s="39"/>
    </row>
    <row r="474" spans="3:11" s="21" customFormat="1">
      <c r="C474" s="84"/>
      <c r="I474" s="39"/>
      <c r="J474" s="85"/>
      <c r="K474" s="39"/>
    </row>
    <row r="475" spans="3:11" s="21" customFormat="1">
      <c r="C475" s="84"/>
      <c r="I475" s="39"/>
      <c r="J475" s="85"/>
      <c r="K475" s="39"/>
    </row>
    <row r="476" spans="3:11" s="21" customFormat="1">
      <c r="C476" s="84"/>
      <c r="I476" s="39"/>
      <c r="J476" s="85"/>
      <c r="K476" s="39"/>
    </row>
    <row r="477" spans="3:11" s="21" customFormat="1">
      <c r="C477" s="84"/>
      <c r="I477" s="39"/>
      <c r="J477" s="85"/>
      <c r="K477" s="39"/>
    </row>
    <row r="478" spans="3:11" s="21" customFormat="1">
      <c r="C478" s="84"/>
      <c r="I478" s="39"/>
      <c r="J478" s="85"/>
      <c r="K478" s="39"/>
    </row>
    <row r="479" spans="3:11" s="21" customFormat="1">
      <c r="C479" s="84"/>
      <c r="I479" s="39"/>
      <c r="J479" s="85"/>
      <c r="K479" s="39"/>
    </row>
    <row r="480" spans="3:11" s="21" customFormat="1">
      <c r="C480" s="84"/>
      <c r="I480" s="39"/>
      <c r="J480" s="85"/>
      <c r="K480" s="39"/>
    </row>
    <row r="481" spans="3:11" s="21" customFormat="1">
      <c r="C481" s="84"/>
      <c r="I481" s="39"/>
      <c r="J481" s="85"/>
      <c r="K481" s="39"/>
    </row>
    <row r="482" spans="3:11" s="21" customFormat="1">
      <c r="C482" s="84"/>
      <c r="I482" s="39"/>
      <c r="J482" s="85"/>
      <c r="K482" s="39"/>
    </row>
    <row r="483" spans="3:11" s="21" customFormat="1">
      <c r="C483" s="84"/>
      <c r="I483" s="39"/>
      <c r="J483" s="85"/>
      <c r="K483" s="39"/>
    </row>
    <row r="484" spans="3:11" s="21" customFormat="1">
      <c r="C484" s="84"/>
      <c r="I484" s="39"/>
      <c r="J484" s="85"/>
      <c r="K484" s="39"/>
    </row>
    <row r="485" spans="3:11" s="21" customFormat="1">
      <c r="C485" s="84"/>
      <c r="I485" s="39"/>
      <c r="J485" s="85"/>
      <c r="K485" s="39"/>
    </row>
    <row r="486" spans="3:11" s="21" customFormat="1">
      <c r="C486" s="84"/>
      <c r="I486" s="39"/>
      <c r="J486" s="85"/>
      <c r="K486" s="39"/>
    </row>
    <row r="487" spans="3:11" s="21" customFormat="1">
      <c r="C487" s="84"/>
      <c r="I487" s="39"/>
      <c r="J487" s="85"/>
      <c r="K487" s="39"/>
    </row>
    <row r="488" spans="3:11" s="21" customFormat="1">
      <c r="C488" s="84"/>
      <c r="I488" s="39"/>
      <c r="J488" s="85"/>
      <c r="K488" s="39"/>
    </row>
    <row r="489" spans="3:11" s="21" customFormat="1">
      <c r="C489" s="84"/>
      <c r="I489" s="39"/>
      <c r="J489" s="85"/>
      <c r="K489" s="39"/>
    </row>
    <row r="490" spans="3:11" s="21" customFormat="1">
      <c r="C490" s="84"/>
      <c r="I490" s="39"/>
      <c r="J490" s="85"/>
      <c r="K490" s="39"/>
    </row>
    <row r="491" spans="3:11" s="21" customFormat="1">
      <c r="C491" s="84"/>
      <c r="I491" s="39"/>
      <c r="J491" s="85"/>
      <c r="K491" s="39"/>
    </row>
    <row r="492" spans="3:11" s="21" customFormat="1">
      <c r="C492" s="84"/>
      <c r="I492" s="39"/>
      <c r="J492" s="85"/>
      <c r="K492" s="39"/>
    </row>
    <row r="493" spans="3:11" s="21" customFormat="1">
      <c r="C493" s="84"/>
      <c r="I493" s="39"/>
      <c r="J493" s="85"/>
      <c r="K493" s="39"/>
    </row>
    <row r="494" spans="3:11" s="21" customFormat="1">
      <c r="C494" s="84"/>
      <c r="I494" s="39"/>
      <c r="J494" s="85"/>
      <c r="K494" s="39"/>
    </row>
    <row r="495" spans="3:11" s="21" customFormat="1">
      <c r="C495" s="84"/>
      <c r="I495" s="39"/>
      <c r="J495" s="85"/>
      <c r="K495" s="39"/>
    </row>
    <row r="496" spans="3:11" s="21" customFormat="1">
      <c r="C496" s="84"/>
      <c r="I496" s="39"/>
      <c r="J496" s="85"/>
      <c r="K496" s="39"/>
    </row>
    <row r="497" spans="3:11" s="21" customFormat="1">
      <c r="C497" s="84"/>
      <c r="I497" s="39"/>
      <c r="J497" s="85"/>
      <c r="K497" s="39"/>
    </row>
    <row r="498" spans="3:11" s="21" customFormat="1">
      <c r="C498" s="84"/>
      <c r="I498" s="39"/>
      <c r="J498" s="85"/>
      <c r="K498" s="39"/>
    </row>
    <row r="499" spans="3:11" s="21" customFormat="1">
      <c r="C499" s="84"/>
      <c r="I499" s="39"/>
      <c r="J499" s="85"/>
      <c r="K499" s="39"/>
    </row>
    <row r="500" spans="3:11" s="21" customFormat="1">
      <c r="C500" s="84"/>
      <c r="I500" s="39"/>
      <c r="J500" s="85"/>
      <c r="K500" s="39"/>
    </row>
    <row r="501" spans="3:11" s="21" customFormat="1">
      <c r="C501" s="84"/>
      <c r="I501" s="39"/>
      <c r="J501" s="85"/>
      <c r="K501" s="39"/>
    </row>
    <row r="502" spans="3:11" s="21" customFormat="1">
      <c r="C502" s="84"/>
      <c r="I502" s="39"/>
      <c r="J502" s="85"/>
      <c r="K502" s="39"/>
    </row>
    <row r="503" spans="3:11" s="21" customFormat="1">
      <c r="C503" s="84"/>
      <c r="I503" s="39"/>
      <c r="J503" s="85"/>
      <c r="K503" s="39"/>
    </row>
    <row r="504" spans="3:11" s="21" customFormat="1">
      <c r="C504" s="84"/>
      <c r="I504" s="39"/>
      <c r="J504" s="85"/>
      <c r="K504" s="39"/>
    </row>
    <row r="505" spans="3:11" s="21" customFormat="1">
      <c r="C505" s="84"/>
      <c r="I505" s="39"/>
      <c r="J505" s="85"/>
      <c r="K505" s="39"/>
    </row>
    <row r="506" spans="3:11" s="21" customFormat="1">
      <c r="C506" s="84"/>
      <c r="I506" s="39"/>
      <c r="J506" s="85"/>
      <c r="K506" s="39"/>
    </row>
    <row r="507" spans="3:11" s="21" customFormat="1">
      <c r="C507" s="84"/>
      <c r="I507" s="39"/>
      <c r="J507" s="85"/>
      <c r="K507" s="39"/>
    </row>
    <row r="508" spans="3:11" s="21" customFormat="1">
      <c r="C508" s="84"/>
      <c r="I508" s="39"/>
      <c r="J508" s="85"/>
      <c r="K508" s="39"/>
    </row>
    <row r="509" spans="3:11" s="21" customFormat="1">
      <c r="C509" s="84"/>
      <c r="I509" s="39"/>
      <c r="J509" s="85"/>
      <c r="K509" s="39"/>
    </row>
    <row r="510" spans="3:11" s="21" customFormat="1">
      <c r="C510" s="84"/>
      <c r="I510" s="39"/>
      <c r="J510" s="85"/>
      <c r="K510" s="39"/>
    </row>
    <row r="511" spans="3:11" s="21" customFormat="1">
      <c r="C511" s="84"/>
      <c r="I511" s="39"/>
      <c r="J511" s="85"/>
      <c r="K511" s="39"/>
    </row>
    <row r="512" spans="3:11" s="21" customFormat="1">
      <c r="C512" s="84"/>
      <c r="I512" s="39"/>
      <c r="J512" s="85"/>
      <c r="K512" s="39"/>
    </row>
    <row r="513" spans="3:11" s="21" customFormat="1">
      <c r="C513" s="84"/>
      <c r="I513" s="39"/>
      <c r="J513" s="85"/>
      <c r="K513" s="39"/>
    </row>
    <row r="514" spans="3:11" s="21" customFormat="1">
      <c r="C514" s="84"/>
      <c r="I514" s="39"/>
      <c r="J514" s="85"/>
      <c r="K514" s="39"/>
    </row>
    <row r="515" spans="3:11" s="21" customFormat="1">
      <c r="C515" s="84"/>
      <c r="I515" s="39"/>
      <c r="J515" s="85"/>
      <c r="K515" s="39"/>
    </row>
    <row r="516" spans="3:11" s="21" customFormat="1">
      <c r="C516" s="84"/>
      <c r="I516" s="39"/>
      <c r="J516" s="85"/>
      <c r="K516" s="39"/>
    </row>
    <row r="517" spans="3:11" s="21" customFormat="1">
      <c r="C517" s="84"/>
      <c r="I517" s="39"/>
      <c r="J517" s="85"/>
      <c r="K517" s="39"/>
    </row>
    <row r="518" spans="3:11" s="21" customFormat="1">
      <c r="C518" s="84"/>
      <c r="I518" s="39"/>
      <c r="J518" s="85"/>
      <c r="K518" s="39"/>
    </row>
    <row r="519" spans="3:11" s="21" customFormat="1">
      <c r="C519" s="84"/>
      <c r="I519" s="39"/>
      <c r="J519" s="85"/>
      <c r="K519" s="39"/>
    </row>
    <row r="520" spans="3:11" s="21" customFormat="1">
      <c r="C520" s="84"/>
      <c r="I520" s="39"/>
      <c r="J520" s="85"/>
      <c r="K520" s="39"/>
    </row>
    <row r="521" spans="3:11" s="21" customFormat="1">
      <c r="C521" s="84"/>
      <c r="I521" s="39"/>
      <c r="J521" s="85"/>
      <c r="K521" s="39"/>
    </row>
    <row r="522" spans="3:11" s="21" customFormat="1">
      <c r="C522" s="84"/>
      <c r="I522" s="39"/>
      <c r="J522" s="85"/>
      <c r="K522" s="39"/>
    </row>
    <row r="523" spans="3:11" s="21" customFormat="1">
      <c r="C523" s="84"/>
      <c r="I523" s="39"/>
      <c r="J523" s="85"/>
      <c r="K523" s="39"/>
    </row>
    <row r="524" spans="3:11" s="21" customFormat="1">
      <c r="C524" s="84"/>
      <c r="I524" s="39"/>
      <c r="J524" s="85"/>
      <c r="K524" s="39"/>
    </row>
    <row r="525" spans="3:11" s="21" customFormat="1">
      <c r="C525" s="84"/>
      <c r="I525" s="39"/>
      <c r="J525" s="85"/>
      <c r="K525" s="39"/>
    </row>
    <row r="526" spans="3:11" s="21" customFormat="1">
      <c r="C526" s="84"/>
      <c r="I526" s="39"/>
      <c r="J526" s="85"/>
      <c r="K526" s="39"/>
    </row>
    <row r="527" spans="3:11" s="21" customFormat="1">
      <c r="C527" s="84"/>
      <c r="I527" s="39"/>
      <c r="J527" s="85"/>
      <c r="K527" s="39"/>
    </row>
    <row r="528" spans="3:11" s="21" customFormat="1">
      <c r="C528" s="84"/>
      <c r="I528" s="39"/>
      <c r="J528" s="85"/>
      <c r="K528" s="39"/>
    </row>
    <row r="529" spans="3:11" s="21" customFormat="1">
      <c r="C529" s="84"/>
      <c r="I529" s="39"/>
      <c r="J529" s="85"/>
      <c r="K529" s="39"/>
    </row>
    <row r="530" spans="3:11" s="21" customFormat="1">
      <c r="C530" s="84"/>
      <c r="I530" s="39"/>
      <c r="J530" s="85"/>
      <c r="K530" s="39"/>
    </row>
    <row r="531" spans="3:11" s="21" customFormat="1">
      <c r="C531" s="84"/>
      <c r="I531" s="39"/>
      <c r="J531" s="85"/>
      <c r="K531" s="39"/>
    </row>
    <row r="532" spans="3:11" s="21" customFormat="1">
      <c r="C532" s="84"/>
      <c r="I532" s="39"/>
      <c r="J532" s="85"/>
      <c r="K532" s="39"/>
    </row>
    <row r="533" spans="3:11" s="21" customFormat="1">
      <c r="C533" s="84"/>
      <c r="I533" s="39"/>
      <c r="J533" s="85"/>
      <c r="K533" s="39"/>
    </row>
    <row r="534" spans="3:11" s="21" customFormat="1">
      <c r="C534" s="84"/>
      <c r="I534" s="39"/>
      <c r="J534" s="85"/>
      <c r="K534" s="39"/>
    </row>
    <row r="535" spans="3:11" s="21" customFormat="1">
      <c r="C535" s="84"/>
      <c r="I535" s="39"/>
      <c r="J535" s="85"/>
      <c r="K535" s="39"/>
    </row>
    <row r="536" spans="3:11" s="21" customFormat="1">
      <c r="C536" s="84"/>
      <c r="I536" s="39"/>
      <c r="J536" s="85"/>
      <c r="K536" s="39"/>
    </row>
    <row r="537" spans="3:11" s="21" customFormat="1">
      <c r="C537" s="84"/>
      <c r="I537" s="39"/>
      <c r="J537" s="85"/>
      <c r="K537" s="39"/>
    </row>
    <row r="538" spans="3:11" s="21" customFormat="1">
      <c r="C538" s="84"/>
      <c r="I538" s="39"/>
      <c r="J538" s="85"/>
      <c r="K538" s="39"/>
    </row>
    <row r="539" spans="3:11" s="21" customFormat="1">
      <c r="C539" s="84"/>
      <c r="I539" s="39"/>
      <c r="J539" s="85"/>
      <c r="K539" s="39"/>
    </row>
    <row r="540" spans="3:11" s="21" customFormat="1">
      <c r="C540" s="84"/>
      <c r="I540" s="39"/>
      <c r="J540" s="85"/>
      <c r="K540" s="39"/>
    </row>
    <row r="541" spans="3:11" s="21" customFormat="1">
      <c r="C541" s="84"/>
      <c r="I541" s="39"/>
      <c r="J541" s="85"/>
      <c r="K541" s="39"/>
    </row>
    <row r="542" spans="3:11" s="21" customFormat="1">
      <c r="C542" s="84"/>
      <c r="I542" s="39"/>
      <c r="J542" s="85"/>
      <c r="K542" s="39"/>
    </row>
    <row r="543" spans="3:11" s="21" customFormat="1">
      <c r="C543" s="84"/>
      <c r="I543" s="39"/>
      <c r="J543" s="85"/>
      <c r="K543" s="39"/>
    </row>
    <row r="544" spans="3:11" s="21" customFormat="1">
      <c r="C544" s="84"/>
      <c r="I544" s="39"/>
      <c r="J544" s="85"/>
      <c r="K544" s="39"/>
    </row>
    <row r="545" spans="3:11" s="21" customFormat="1">
      <c r="C545" s="84"/>
      <c r="I545" s="39"/>
      <c r="J545" s="85"/>
      <c r="K545" s="39"/>
    </row>
    <row r="546" spans="3:11" s="21" customFormat="1">
      <c r="C546" s="84"/>
      <c r="I546" s="39"/>
      <c r="J546" s="85"/>
      <c r="K546" s="39"/>
    </row>
    <row r="547" spans="3:11" s="21" customFormat="1">
      <c r="C547" s="84"/>
      <c r="I547" s="39"/>
      <c r="J547" s="85"/>
      <c r="K547" s="39"/>
    </row>
    <row r="548" spans="3:11" s="21" customFormat="1">
      <c r="C548" s="84"/>
      <c r="I548" s="39"/>
      <c r="J548" s="85"/>
      <c r="K548" s="39"/>
    </row>
    <row r="549" spans="3:11" s="21" customFormat="1">
      <c r="C549" s="84"/>
      <c r="I549" s="39"/>
      <c r="J549" s="85"/>
      <c r="K549" s="39"/>
    </row>
    <row r="550" spans="3:11" s="21" customFormat="1">
      <c r="C550" s="84"/>
      <c r="I550" s="39"/>
      <c r="J550" s="85"/>
      <c r="K550" s="39"/>
    </row>
    <row r="551" spans="3:11" s="21" customFormat="1">
      <c r="C551" s="84"/>
      <c r="I551" s="39"/>
      <c r="J551" s="85"/>
      <c r="K551" s="39"/>
    </row>
    <row r="552" spans="3:11" s="21" customFormat="1">
      <c r="C552" s="84"/>
      <c r="I552" s="39"/>
      <c r="J552" s="85"/>
      <c r="K552" s="39"/>
    </row>
    <row r="553" spans="3:11" s="21" customFormat="1">
      <c r="C553" s="84"/>
      <c r="I553" s="39"/>
      <c r="J553" s="85"/>
      <c r="K553" s="39"/>
    </row>
    <row r="554" spans="3:11" s="21" customFormat="1">
      <c r="C554" s="84"/>
      <c r="I554" s="39"/>
      <c r="J554" s="85"/>
      <c r="K554" s="39"/>
    </row>
    <row r="555" spans="3:11" s="21" customFormat="1">
      <c r="C555" s="84"/>
      <c r="I555" s="39"/>
      <c r="J555" s="85"/>
      <c r="K555" s="39"/>
    </row>
    <row r="556" spans="3:11" s="21" customFormat="1">
      <c r="C556" s="84"/>
      <c r="I556" s="39"/>
      <c r="J556" s="85"/>
      <c r="K556" s="39"/>
    </row>
    <row r="557" spans="3:11" s="21" customFormat="1">
      <c r="C557" s="84"/>
      <c r="I557" s="39"/>
      <c r="J557" s="85"/>
      <c r="K557" s="39"/>
    </row>
    <row r="558" spans="3:11" s="21" customFormat="1">
      <c r="C558" s="84"/>
      <c r="I558" s="39"/>
      <c r="J558" s="85"/>
      <c r="K558" s="39"/>
    </row>
    <row r="559" spans="3:11" s="21" customFormat="1">
      <c r="C559" s="84"/>
      <c r="I559" s="39"/>
      <c r="J559" s="85"/>
      <c r="K559" s="39"/>
    </row>
    <row r="560" spans="3:11" s="21" customFormat="1">
      <c r="C560" s="84"/>
      <c r="I560" s="39"/>
      <c r="J560" s="85"/>
      <c r="K560" s="39"/>
    </row>
    <row r="561" spans="3:11" s="21" customFormat="1">
      <c r="C561" s="84"/>
      <c r="I561" s="39"/>
      <c r="J561" s="85"/>
      <c r="K561" s="39"/>
    </row>
    <row r="562" spans="3:11" s="21" customFormat="1">
      <c r="C562" s="84"/>
      <c r="I562" s="39"/>
      <c r="J562" s="85"/>
      <c r="K562" s="39"/>
    </row>
    <row r="563" spans="3:11" s="21" customFormat="1">
      <c r="C563" s="84"/>
      <c r="I563" s="39"/>
      <c r="J563" s="85"/>
      <c r="K563" s="39"/>
    </row>
    <row r="564" spans="3:11" s="21" customFormat="1">
      <c r="C564" s="84"/>
      <c r="I564" s="39"/>
      <c r="J564" s="85"/>
      <c r="K564" s="39"/>
    </row>
    <row r="565" spans="3:11" s="21" customFormat="1">
      <c r="C565" s="84"/>
      <c r="I565" s="39"/>
      <c r="J565" s="85"/>
      <c r="K565" s="39"/>
    </row>
    <row r="566" spans="3:11" s="21" customFormat="1">
      <c r="C566" s="84"/>
      <c r="I566" s="39"/>
      <c r="J566" s="85"/>
      <c r="K566" s="39"/>
    </row>
    <row r="567" spans="3:11" s="21" customFormat="1">
      <c r="C567" s="84"/>
      <c r="I567" s="39"/>
      <c r="J567" s="85"/>
      <c r="K567" s="39"/>
    </row>
    <row r="568" spans="3:11" s="21" customFormat="1">
      <c r="C568" s="84"/>
      <c r="I568" s="39"/>
      <c r="J568" s="85"/>
      <c r="K568" s="39"/>
    </row>
    <row r="569" spans="3:11" s="21" customFormat="1">
      <c r="C569" s="84"/>
      <c r="I569" s="39"/>
      <c r="J569" s="85"/>
      <c r="K569" s="39"/>
    </row>
    <row r="570" spans="3:11" s="21" customFormat="1">
      <c r="C570" s="84"/>
      <c r="I570" s="39"/>
      <c r="J570" s="85"/>
      <c r="K570" s="39"/>
    </row>
    <row r="571" spans="3:11" s="21" customFormat="1">
      <c r="C571" s="84"/>
      <c r="I571" s="39"/>
      <c r="J571" s="85"/>
      <c r="K571" s="39"/>
    </row>
    <row r="572" spans="3:11" s="21" customFormat="1">
      <c r="C572" s="84"/>
      <c r="I572" s="39"/>
      <c r="J572" s="85"/>
      <c r="K572" s="39"/>
    </row>
    <row r="573" spans="3:11" s="21" customFormat="1">
      <c r="C573" s="84"/>
      <c r="I573" s="39"/>
      <c r="J573" s="85"/>
      <c r="K573" s="39"/>
    </row>
  </sheetData>
  <autoFilter ref="A1:AI39" xr:uid="{00000000-0009-0000-0000-000012000000}"/>
  <phoneticPr fontId="1"/>
  <dataValidations count="1">
    <dataValidation type="list" allowBlank="1" showInputMessage="1" showErrorMessage="1" sqref="AC39 P2:Q39 U2:U39 W2:W39 Y27:Y39 AA2:AA39 Y2:Y25 AC2:AC25 O2:O39 N2:N28 AC27:AC37 N30:N38" xr:uid="{B246A336-09CF-4704-83B8-2BF20EFC6D3C}">
      <formula1>"○"</formula1>
    </dataValidation>
  </dataValidations>
  <hyperlinks>
    <hyperlink ref="J32" r:id="rId1" xr:uid="{76A176AB-E3B7-49F8-9C6E-EC0ECB1FD669}"/>
    <hyperlink ref="J34" r:id="rId2" xr:uid="{896F8D35-D44C-47FC-BF06-5AD3726ABA18}"/>
    <hyperlink ref="J36" r:id="rId3" display="https://www.hosp.u-fukui.ac.jp/en/" xr:uid="{335D0451-2F12-4305-AA90-71EA1E126D00}"/>
    <hyperlink ref="J16" r:id="rId4" xr:uid="{960A9938-7A91-49BB-806E-59118E038E55}"/>
    <hyperlink ref="J22" r:id="rId5" xr:uid="{AEF4FED0-4DB3-4E9E-B00B-B31096E573D2}"/>
    <hyperlink ref="J10" r:id="rId6" xr:uid="{45366A6A-4A97-4582-B579-0F8A31167258}"/>
    <hyperlink ref="J30" r:id="rId7" xr:uid="{86A3C8A9-8E73-4B36-AC8D-2A07D344D98F}"/>
    <hyperlink ref="J21" r:id="rId8" xr:uid="{547001D5-E0E4-4698-926E-698DEB8BF582}"/>
    <hyperlink ref="J2" r:id="rId9" xr:uid="{B797A8BF-AE61-4848-88C1-D01C5C46752C}"/>
    <hyperlink ref="J17" r:id="rId10" display="http://www.shimazakidental.com/" xr:uid="{E04FF1AA-D9AE-4B7A-9712-447A25D0FE4E}"/>
    <hyperlink ref="J9" r:id="rId11" xr:uid="{B59A6EE8-2444-4AAC-954C-50FDD20030B7}"/>
    <hyperlink ref="J39" r:id="rId12" xr:uid="{C9D3A2EB-04F0-4733-8887-1AF685557433}"/>
    <hyperlink ref="J33" r:id="rId13" xr:uid="{115F9B93-4C9D-4102-88EE-2AF78FE4B837}"/>
  </hyperlinks>
  <pageMargins left="0.70866141732283472" right="0.59055118110236227" top="0.74803149606299213" bottom="0.74803149606299213" header="0.31496062992125984" footer="0.31496062992125984"/>
  <pageSetup paperSize="8" scale="34" fitToHeight="0" orientation="landscape" r:id="rId14"/>
  <legacyDrawing r:id="rId15"/>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72C956-4535-4570-A1FF-8BDDF2C71205}">
  <sheetPr>
    <pageSetUpPr fitToPage="1"/>
  </sheetPr>
  <dimension ref="A1:AD572"/>
  <sheetViews>
    <sheetView showGridLines="0" zoomScale="70" zoomScaleNormal="70" workbookViewId="0">
      <pane xSplit="3" ySplit="2" topLeftCell="V5" activePane="bottomRight" state="frozen"/>
      <selection pane="topRight" activeCell="A3" sqref="A3"/>
      <selection pane="bottomLeft" activeCell="A3" sqref="A3"/>
      <selection pane="bottomRight" activeCell="AR2" sqref="AR2"/>
    </sheetView>
  </sheetViews>
  <sheetFormatPr defaultRowHeight="18.75"/>
  <cols>
    <col min="1" max="1" width="10.75" customWidth="1"/>
    <col min="2" max="2" width="15.125" customWidth="1"/>
    <col min="3" max="3" width="67.625" customWidth="1"/>
    <col min="4" max="4" width="11.5" customWidth="1"/>
    <col min="5" max="10" width="11.875" customWidth="1"/>
    <col min="11" max="11" width="48.125" style="11" customWidth="1"/>
    <col min="12" max="18" width="11.875" customWidth="1"/>
    <col min="19" max="30" width="12.375" customWidth="1"/>
  </cols>
  <sheetData>
    <row r="1" spans="1:30" ht="21.75" customHeight="1">
      <c r="A1" s="151" t="s">
        <v>56</v>
      </c>
      <c r="R1" s="19"/>
    </row>
    <row r="2" spans="1:30" s="134" customFormat="1" ht="247.15" customHeight="1">
      <c r="A2" s="8" t="s">
        <v>57</v>
      </c>
      <c r="B2" s="8" t="s">
        <v>58</v>
      </c>
      <c r="C2" s="16" t="s">
        <v>59</v>
      </c>
      <c r="D2" s="8" t="s">
        <v>60</v>
      </c>
      <c r="E2" s="8" t="s">
        <v>61</v>
      </c>
      <c r="F2" s="8" t="s">
        <v>62</v>
      </c>
      <c r="G2" s="8" t="s">
        <v>63</v>
      </c>
      <c r="H2" s="8" t="s">
        <v>64</v>
      </c>
      <c r="I2" s="8" t="s">
        <v>65</v>
      </c>
      <c r="J2" s="8" t="s">
        <v>66</v>
      </c>
      <c r="K2" s="8" t="s">
        <v>67</v>
      </c>
      <c r="L2" s="8" t="s">
        <v>68</v>
      </c>
      <c r="M2" s="8" t="s">
        <v>69</v>
      </c>
      <c r="N2" s="8" t="s">
        <v>70</v>
      </c>
      <c r="O2" s="8" t="s">
        <v>71</v>
      </c>
      <c r="P2" s="8" t="s">
        <v>72</v>
      </c>
      <c r="Q2" s="8" t="s">
        <v>73</v>
      </c>
      <c r="R2" s="17" t="s">
        <v>74</v>
      </c>
      <c r="S2" s="8" t="s">
        <v>75</v>
      </c>
      <c r="T2" s="8" t="s">
        <v>76</v>
      </c>
      <c r="U2" s="8" t="s">
        <v>77</v>
      </c>
      <c r="V2" s="8" t="s">
        <v>78</v>
      </c>
      <c r="W2" s="8" t="s">
        <v>79</v>
      </c>
      <c r="X2" s="8" t="s">
        <v>78</v>
      </c>
      <c r="Y2" s="8" t="s">
        <v>80</v>
      </c>
      <c r="Z2" s="8" t="s">
        <v>78</v>
      </c>
      <c r="AA2" s="8" t="s">
        <v>81</v>
      </c>
      <c r="AB2" s="8" t="s">
        <v>78</v>
      </c>
      <c r="AC2" s="8" t="s">
        <v>82</v>
      </c>
      <c r="AD2" s="8" t="s">
        <v>78</v>
      </c>
    </row>
    <row r="3" spans="1:30" s="19" customFormat="1" ht="28.5">
      <c r="A3" s="232" t="s">
        <v>676</v>
      </c>
      <c r="B3" s="222" t="s">
        <v>12305</v>
      </c>
      <c r="C3" s="232" t="s">
        <v>12306</v>
      </c>
      <c r="D3" s="232" t="s">
        <v>12307</v>
      </c>
      <c r="E3" s="232" t="s">
        <v>12308</v>
      </c>
      <c r="F3" s="232" t="s">
        <v>12309</v>
      </c>
      <c r="G3" s="232" t="s">
        <v>12310</v>
      </c>
      <c r="H3" s="232" t="s">
        <v>12311</v>
      </c>
      <c r="I3" s="232" t="s">
        <v>12312</v>
      </c>
      <c r="J3" s="232" t="str">
        <f>HYPERLINK("#", "https://kofu.hosp.go.jp/")</f>
        <v>https://kofu.hosp.go.jp/</v>
      </c>
      <c r="K3" s="234" t="s">
        <v>12313</v>
      </c>
      <c r="L3" s="232"/>
      <c r="M3" s="232"/>
      <c r="N3" s="232"/>
      <c r="O3" s="232"/>
      <c r="P3" s="232"/>
      <c r="Q3" s="232"/>
      <c r="R3" s="354" t="s">
        <v>1025</v>
      </c>
      <c r="S3" s="226" t="s">
        <v>461</v>
      </c>
      <c r="T3" s="235" t="s">
        <v>3340</v>
      </c>
      <c r="U3" s="232"/>
      <c r="V3" s="232"/>
      <c r="W3" s="232"/>
      <c r="X3" s="232"/>
      <c r="Y3" s="232"/>
      <c r="Z3" s="232"/>
      <c r="AA3" s="232"/>
      <c r="AB3" s="232"/>
      <c r="AC3" s="232"/>
      <c r="AD3" s="232"/>
    </row>
    <row r="4" spans="1:30" s="19" customFormat="1" ht="20.25" customHeight="1">
      <c r="A4" s="232" t="s">
        <v>676</v>
      </c>
      <c r="B4" s="222" t="s">
        <v>12305</v>
      </c>
      <c r="C4" s="232" t="s">
        <v>12314</v>
      </c>
      <c r="D4" s="232" t="s">
        <v>12315</v>
      </c>
      <c r="E4" s="232" t="s">
        <v>12316</v>
      </c>
      <c r="F4" s="232" t="s">
        <v>12317</v>
      </c>
      <c r="G4" s="232" t="s">
        <v>12318</v>
      </c>
      <c r="H4" s="232" t="s">
        <v>12319</v>
      </c>
      <c r="I4" s="232" t="s">
        <v>12320</v>
      </c>
      <c r="J4" s="232" t="str">
        <f>HYPERLINK("#", "https://yamanashi/jcho.go.jp/")</f>
        <v>https://yamanashi/jcho.go.jp/</v>
      </c>
      <c r="K4" s="234" t="s">
        <v>12321</v>
      </c>
      <c r="L4" s="232"/>
      <c r="M4" s="232"/>
      <c r="N4" s="232"/>
      <c r="O4" s="232"/>
      <c r="P4" s="232"/>
      <c r="Q4" s="232"/>
      <c r="R4" s="354" t="s">
        <v>1025</v>
      </c>
      <c r="S4" s="226" t="s">
        <v>461</v>
      </c>
      <c r="T4" s="235" t="s">
        <v>3340</v>
      </c>
      <c r="U4" s="232"/>
      <c r="V4" s="232"/>
      <c r="W4" s="232"/>
      <c r="X4" s="232"/>
      <c r="Y4" s="232"/>
      <c r="Z4" s="232"/>
      <c r="AA4" s="232"/>
      <c r="AB4" s="232"/>
      <c r="AC4" s="232"/>
      <c r="AD4" s="232"/>
    </row>
    <row r="5" spans="1:30" s="19" customFormat="1" ht="85.5">
      <c r="A5" s="232" t="s">
        <v>676</v>
      </c>
      <c r="B5" s="222" t="s">
        <v>12305</v>
      </c>
      <c r="C5" s="232" t="s">
        <v>12322</v>
      </c>
      <c r="D5" s="232" t="s">
        <v>12323</v>
      </c>
      <c r="E5" s="232" t="s">
        <v>12324</v>
      </c>
      <c r="F5" s="232" t="s">
        <v>12325</v>
      </c>
      <c r="G5" s="232" t="s">
        <v>12326</v>
      </c>
      <c r="H5" s="232" t="s">
        <v>12327</v>
      </c>
      <c r="I5" s="232" t="s">
        <v>12328</v>
      </c>
      <c r="J5" s="232" t="str">
        <f>HYPERLINK("#", "https://www.hosp.yamanashi.ac.jp/")</f>
        <v>https://www.hosp.yamanashi.ac.jp/</v>
      </c>
      <c r="K5" s="234" t="s">
        <v>12329</v>
      </c>
      <c r="L5" s="232"/>
      <c r="M5" s="232"/>
      <c r="N5" s="232"/>
      <c r="O5" s="232"/>
      <c r="P5" s="232"/>
      <c r="Q5" s="232"/>
      <c r="R5" s="354" t="s">
        <v>1025</v>
      </c>
      <c r="S5" s="226" t="s">
        <v>461</v>
      </c>
      <c r="T5" s="235" t="s">
        <v>3340</v>
      </c>
      <c r="U5" s="232"/>
      <c r="V5" s="232"/>
      <c r="W5" s="232"/>
      <c r="X5" s="232"/>
      <c r="Y5" s="232"/>
      <c r="Z5" s="232"/>
      <c r="AA5" s="232"/>
      <c r="AB5" s="232"/>
      <c r="AC5" s="232"/>
      <c r="AD5" s="232"/>
    </row>
    <row r="6" spans="1:30" s="19" customFormat="1" ht="20.25" customHeight="1">
      <c r="A6" s="232" t="s">
        <v>676</v>
      </c>
      <c r="B6" s="222" t="s">
        <v>12305</v>
      </c>
      <c r="C6" s="232" t="s">
        <v>12330</v>
      </c>
      <c r="D6" s="232" t="s">
        <v>12331</v>
      </c>
      <c r="E6" s="232" t="s">
        <v>12332</v>
      </c>
      <c r="F6" s="232" t="s">
        <v>12333</v>
      </c>
      <c r="G6" s="232" t="s">
        <v>12334</v>
      </c>
      <c r="H6" s="232" t="s">
        <v>12335</v>
      </c>
      <c r="I6" s="232" t="s">
        <v>12336</v>
      </c>
      <c r="J6" s="232" t="str">
        <f>HYPERLINK("#", "https://www.nirasaki-cityhospital.jp")</f>
        <v>https://www.nirasaki-cityhospital.jp</v>
      </c>
      <c r="K6" s="234" t="s">
        <v>12337</v>
      </c>
      <c r="L6" s="232"/>
      <c r="M6" s="232"/>
      <c r="N6" s="232"/>
      <c r="O6" s="232" t="s">
        <v>3</v>
      </c>
      <c r="P6" s="232"/>
      <c r="Q6" s="232"/>
      <c r="R6" s="354" t="s">
        <v>1025</v>
      </c>
      <c r="S6" s="226" t="s">
        <v>461</v>
      </c>
      <c r="T6" s="235" t="s">
        <v>3340</v>
      </c>
      <c r="U6" s="232"/>
      <c r="V6" s="232"/>
      <c r="W6" s="232"/>
      <c r="X6" s="232"/>
      <c r="Y6" s="232"/>
      <c r="Z6" s="232"/>
      <c r="AA6" s="232"/>
      <c r="AB6" s="232"/>
      <c r="AC6" s="232"/>
      <c r="AD6" s="232"/>
    </row>
    <row r="7" spans="1:30" s="19" customFormat="1" ht="20.25" customHeight="1">
      <c r="A7" s="221" t="s">
        <v>12338</v>
      </c>
      <c r="B7" s="222" t="s">
        <v>12305</v>
      </c>
      <c r="C7" s="221" t="s">
        <v>12339</v>
      </c>
      <c r="D7" s="221" t="s">
        <v>12340</v>
      </c>
      <c r="E7" s="221" t="s">
        <v>12341</v>
      </c>
      <c r="F7" s="221" t="s">
        <v>12342</v>
      </c>
      <c r="G7" s="221" t="s">
        <v>12343</v>
      </c>
      <c r="H7" s="221" t="s">
        <v>12344</v>
      </c>
      <c r="I7" s="221" t="s">
        <v>12345</v>
      </c>
      <c r="J7" s="221" t="str">
        <f>HYPERLINK("#", "http://www.miyagawa-hospital.com")</f>
        <v>http://www.miyagawa-hospital.com</v>
      </c>
      <c r="K7" s="223" t="s">
        <v>12346</v>
      </c>
      <c r="L7" s="221"/>
      <c r="M7" s="221"/>
      <c r="N7" s="221"/>
      <c r="O7" s="221"/>
      <c r="P7" s="221"/>
      <c r="Q7" s="221"/>
      <c r="R7" s="354" t="s">
        <v>223</v>
      </c>
      <c r="S7" s="226" t="s">
        <v>98</v>
      </c>
      <c r="T7" s="226"/>
      <c r="U7" s="221"/>
      <c r="V7" s="221"/>
      <c r="W7" s="221"/>
      <c r="X7" s="221"/>
      <c r="Y7" s="221"/>
      <c r="Z7" s="221"/>
      <c r="AA7" s="221"/>
      <c r="AB7" s="221"/>
      <c r="AC7" s="221" t="s">
        <v>95</v>
      </c>
      <c r="AD7" s="221" t="s">
        <v>12347</v>
      </c>
    </row>
    <row r="8" spans="1:30" s="19" customFormat="1" ht="20.25" customHeight="1">
      <c r="A8" s="221" t="s">
        <v>12338</v>
      </c>
      <c r="B8" s="222" t="s">
        <v>12305</v>
      </c>
      <c r="C8" s="221" t="s">
        <v>12348</v>
      </c>
      <c r="D8" s="221" t="s">
        <v>12349</v>
      </c>
      <c r="E8" s="221" t="s">
        <v>12350</v>
      </c>
      <c r="F8" s="221" t="s">
        <v>12351</v>
      </c>
      <c r="G8" s="221" t="s">
        <v>12352</v>
      </c>
      <c r="H8" s="221" t="s">
        <v>12353</v>
      </c>
      <c r="I8" s="221" t="s">
        <v>12354</v>
      </c>
      <c r="J8" s="221"/>
      <c r="K8" s="223" t="s">
        <v>12355</v>
      </c>
      <c r="L8" s="221"/>
      <c r="M8" s="221"/>
      <c r="N8" s="221"/>
      <c r="O8" s="221"/>
      <c r="P8" s="221"/>
      <c r="Q8" s="221"/>
      <c r="R8" s="354" t="s">
        <v>223</v>
      </c>
      <c r="S8" s="226" t="s">
        <v>2475</v>
      </c>
      <c r="T8" s="226"/>
      <c r="U8" s="221"/>
      <c r="V8" s="221"/>
      <c r="W8" s="221"/>
      <c r="X8" s="221"/>
      <c r="Y8" s="221"/>
      <c r="Z8" s="221"/>
      <c r="AA8" s="221" t="s">
        <v>95</v>
      </c>
      <c r="AB8" s="221"/>
      <c r="AC8" s="221" t="s">
        <v>95</v>
      </c>
      <c r="AD8" s="221" t="s">
        <v>12347</v>
      </c>
    </row>
    <row r="9" spans="1:30" s="19" customFormat="1" ht="71.25">
      <c r="A9" s="221" t="s">
        <v>12338</v>
      </c>
      <c r="B9" s="222" t="s">
        <v>12305</v>
      </c>
      <c r="C9" s="221" t="s">
        <v>12356</v>
      </c>
      <c r="D9" s="221" t="s">
        <v>12357</v>
      </c>
      <c r="E9" s="221" t="s">
        <v>12358</v>
      </c>
      <c r="F9" s="221" t="s">
        <v>12359</v>
      </c>
      <c r="G9" s="221" t="s">
        <v>12360</v>
      </c>
      <c r="H9" s="221" t="s">
        <v>12361</v>
      </c>
      <c r="I9" s="221" t="s">
        <v>12362</v>
      </c>
      <c r="J9" s="221" t="str">
        <f>HYPERLINK("#", "http://www.nakakogawara-hiroclinic.com")</f>
        <v>http://www.nakakogawara-hiroclinic.com</v>
      </c>
      <c r="K9" s="223" t="s">
        <v>12363</v>
      </c>
      <c r="L9" s="221"/>
      <c r="M9" s="221"/>
      <c r="N9" s="221"/>
      <c r="O9" s="221"/>
      <c r="P9" s="221"/>
      <c r="Q9" s="221"/>
      <c r="R9" s="354" t="s">
        <v>223</v>
      </c>
      <c r="S9" s="226" t="s">
        <v>2475</v>
      </c>
      <c r="T9" s="226"/>
      <c r="U9" s="221"/>
      <c r="V9" s="221"/>
      <c r="W9" s="221"/>
      <c r="X9" s="221"/>
      <c r="Y9" s="221"/>
      <c r="Z9" s="221"/>
      <c r="AA9" s="221"/>
      <c r="AB9" s="221"/>
      <c r="AC9" s="221"/>
      <c r="AD9" s="221"/>
    </row>
    <row r="10" spans="1:30" s="19" customFormat="1" ht="57">
      <c r="A10" s="221" t="s">
        <v>12338</v>
      </c>
      <c r="B10" s="222" t="s">
        <v>12305</v>
      </c>
      <c r="C10" s="221" t="s">
        <v>12364</v>
      </c>
      <c r="D10" s="221" t="s">
        <v>12365</v>
      </c>
      <c r="E10" s="221" t="s">
        <v>12316</v>
      </c>
      <c r="F10" s="221" t="s">
        <v>12366</v>
      </c>
      <c r="G10" s="221" t="s">
        <v>12367</v>
      </c>
      <c r="H10" s="221" t="s">
        <v>12368</v>
      </c>
      <c r="I10" s="221" t="s">
        <v>12369</v>
      </c>
      <c r="J10" s="221"/>
      <c r="K10" s="223" t="s">
        <v>12370</v>
      </c>
      <c r="L10" s="221"/>
      <c r="M10" s="221"/>
      <c r="N10" s="221"/>
      <c r="O10" s="221"/>
      <c r="P10" s="221"/>
      <c r="Q10" s="221"/>
      <c r="R10" s="354" t="s">
        <v>223</v>
      </c>
      <c r="S10" s="226" t="s">
        <v>2475</v>
      </c>
      <c r="T10" s="226"/>
      <c r="U10" s="221"/>
      <c r="V10" s="221"/>
      <c r="W10" s="221"/>
      <c r="X10" s="221"/>
      <c r="Y10" s="221"/>
      <c r="Z10" s="221"/>
      <c r="AA10" s="221"/>
      <c r="AB10" s="221"/>
      <c r="AC10" s="221" t="s">
        <v>95</v>
      </c>
      <c r="AD10" s="221" t="s">
        <v>12347</v>
      </c>
    </row>
    <row r="11" spans="1:30" s="19" customFormat="1" ht="20.25" customHeight="1">
      <c r="A11" s="221" t="s">
        <v>12338</v>
      </c>
      <c r="B11" s="222" t="s">
        <v>12305</v>
      </c>
      <c r="C11" s="221" t="s">
        <v>12371</v>
      </c>
      <c r="D11" s="221" t="s">
        <v>12372</v>
      </c>
      <c r="E11" s="221" t="s">
        <v>12373</v>
      </c>
      <c r="F11" s="221" t="s">
        <v>12374</v>
      </c>
      <c r="G11" s="221" t="s">
        <v>12375</v>
      </c>
      <c r="H11" s="221" t="s">
        <v>12376</v>
      </c>
      <c r="I11" s="221" t="s">
        <v>12377</v>
      </c>
      <c r="J11" s="221" t="str">
        <f>HYPERLINK("#", "http://www.myclinic.ne.jp/niitsu_s/（日本語）")</f>
        <v>http://www.myclinic.ne.jp/niitsu_s/（日本語）</v>
      </c>
      <c r="K11" s="223" t="s">
        <v>12378</v>
      </c>
      <c r="L11" s="221"/>
      <c r="M11" s="221"/>
      <c r="N11" s="221"/>
      <c r="O11" s="221"/>
      <c r="P11" s="221"/>
      <c r="Q11" s="221"/>
      <c r="R11" s="354" t="s">
        <v>223</v>
      </c>
      <c r="S11" s="226" t="s">
        <v>2475</v>
      </c>
      <c r="T11" s="226"/>
      <c r="U11" s="221"/>
      <c r="V11" s="221"/>
      <c r="W11" s="221"/>
      <c r="X11" s="221"/>
      <c r="Y11" s="221"/>
      <c r="Z11" s="221"/>
      <c r="AA11" s="221"/>
      <c r="AB11" s="221"/>
      <c r="AC11" s="221"/>
      <c r="AD11" s="221"/>
    </row>
    <row r="12" spans="1:30" s="19" customFormat="1" ht="20.25" customHeight="1">
      <c r="A12" s="221" t="s">
        <v>12338</v>
      </c>
      <c r="B12" s="222" t="s">
        <v>12305</v>
      </c>
      <c r="C12" s="221" t="s">
        <v>12379</v>
      </c>
      <c r="D12" s="221" t="s">
        <v>12380</v>
      </c>
      <c r="E12" s="221" t="s">
        <v>12381</v>
      </c>
      <c r="F12" s="221" t="s">
        <v>12382</v>
      </c>
      <c r="G12" s="221" t="s">
        <v>12383</v>
      </c>
      <c r="H12" s="221" t="s">
        <v>12384</v>
      </c>
      <c r="I12" s="221" t="s">
        <v>12385</v>
      </c>
      <c r="J12" s="221" t="str">
        <f>HYPERLINK("#", "http://nodaclinic.net（日本語）")</f>
        <v>http://nodaclinic.net（日本語）</v>
      </c>
      <c r="K12" s="223" t="s">
        <v>2338</v>
      </c>
      <c r="L12" s="221"/>
      <c r="M12" s="221"/>
      <c r="N12" s="221"/>
      <c r="O12" s="221"/>
      <c r="P12" s="221"/>
      <c r="Q12" s="221"/>
      <c r="R12" s="354" t="s">
        <v>223</v>
      </c>
      <c r="S12" s="226" t="s">
        <v>2475</v>
      </c>
      <c r="T12" s="226"/>
      <c r="U12" s="221"/>
      <c r="V12" s="221"/>
      <c r="W12" s="221"/>
      <c r="X12" s="221"/>
      <c r="Y12" s="221"/>
      <c r="Z12" s="221"/>
      <c r="AA12" s="221"/>
      <c r="AB12" s="221"/>
      <c r="AC12" s="221" t="s">
        <v>95</v>
      </c>
      <c r="AD12" s="221" t="s">
        <v>12347</v>
      </c>
    </row>
    <row r="13" spans="1:30" s="19" customFormat="1" ht="28.5">
      <c r="A13" s="221" t="s">
        <v>12338</v>
      </c>
      <c r="B13" s="222" t="s">
        <v>12305</v>
      </c>
      <c r="C13" s="221" t="s">
        <v>12386</v>
      </c>
      <c r="D13" s="221" t="s">
        <v>12387</v>
      </c>
      <c r="E13" s="221" t="s">
        <v>12308</v>
      </c>
      <c r="F13" s="221" t="s">
        <v>12388</v>
      </c>
      <c r="G13" s="221" t="s">
        <v>12389</v>
      </c>
      <c r="H13" s="221" t="s">
        <v>12390</v>
      </c>
      <c r="I13" s="221" t="s">
        <v>12391</v>
      </c>
      <c r="J13" s="221" t="str">
        <f>HYPERLINK("#", "http://www5a.biglobe.ne.jp/~hiharat/")</f>
        <v>http://www5a.biglobe.ne.jp/~hiharat/</v>
      </c>
      <c r="K13" s="223" t="s">
        <v>12392</v>
      </c>
      <c r="L13" s="221"/>
      <c r="M13" s="221"/>
      <c r="N13" s="221"/>
      <c r="O13" s="221"/>
      <c r="P13" s="221"/>
      <c r="Q13" s="221"/>
      <c r="R13" s="354" t="s">
        <v>223</v>
      </c>
      <c r="S13" s="226" t="s">
        <v>2475</v>
      </c>
      <c r="T13" s="226"/>
      <c r="U13" s="221"/>
      <c r="V13" s="221"/>
      <c r="W13" s="221"/>
      <c r="X13" s="221"/>
      <c r="Y13" s="221"/>
      <c r="Z13" s="221"/>
      <c r="AA13" s="221"/>
      <c r="AB13" s="221"/>
      <c r="AC13" s="221"/>
      <c r="AD13" s="221"/>
    </row>
    <row r="14" spans="1:30" s="19" customFormat="1" ht="42.75">
      <c r="A14" s="221" t="s">
        <v>12338</v>
      </c>
      <c r="B14" s="222" t="s">
        <v>12305</v>
      </c>
      <c r="C14" s="221" t="s">
        <v>12393</v>
      </c>
      <c r="D14" s="221" t="s">
        <v>12394</v>
      </c>
      <c r="E14" s="221" t="s">
        <v>12395</v>
      </c>
      <c r="F14" s="221" t="s">
        <v>12396</v>
      </c>
      <c r="G14" s="221" t="s">
        <v>12397</v>
      </c>
      <c r="H14" s="221" t="s">
        <v>12398</v>
      </c>
      <c r="I14" s="221" t="s">
        <v>12399</v>
      </c>
      <c r="J14" s="221" t="str">
        <f>HYPERLINK("#", "http://www.ryuo-pain.com（日本語）")</f>
        <v>http://www.ryuo-pain.com（日本語）</v>
      </c>
      <c r="K14" s="223" t="s">
        <v>12400</v>
      </c>
      <c r="L14" s="221"/>
      <c r="M14" s="221"/>
      <c r="N14" s="221"/>
      <c r="O14" s="221"/>
      <c r="P14" s="221"/>
      <c r="Q14" s="221"/>
      <c r="R14" s="354" t="s">
        <v>223</v>
      </c>
      <c r="S14" s="226" t="s">
        <v>2475</v>
      </c>
      <c r="T14" s="226"/>
      <c r="U14" s="221"/>
      <c r="V14" s="221"/>
      <c r="W14" s="221"/>
      <c r="X14" s="221"/>
      <c r="Y14" s="221"/>
      <c r="Z14" s="221"/>
      <c r="AA14" s="221"/>
      <c r="AB14" s="221"/>
      <c r="AC14" s="221" t="s">
        <v>95</v>
      </c>
      <c r="AD14" s="221" t="s">
        <v>12347</v>
      </c>
    </row>
    <row r="15" spans="1:30" s="19" customFormat="1" ht="28.5">
      <c r="A15" s="221" t="s">
        <v>12338</v>
      </c>
      <c r="B15" s="222" t="s">
        <v>12305</v>
      </c>
      <c r="C15" s="221" t="s">
        <v>12401</v>
      </c>
      <c r="D15" s="221" t="s">
        <v>12402</v>
      </c>
      <c r="E15" s="221" t="s">
        <v>12403</v>
      </c>
      <c r="F15" s="221" t="s">
        <v>12404</v>
      </c>
      <c r="G15" s="221" t="s">
        <v>12405</v>
      </c>
      <c r="H15" s="221" t="s">
        <v>12406</v>
      </c>
      <c r="I15" s="221" t="s">
        <v>12407</v>
      </c>
      <c r="J15" s="221" t="str">
        <f>HYPERLINK("#", "http://www/dr-kitahara.com（日本語）")</f>
        <v>http://www/dr-kitahara.com（日本語）</v>
      </c>
      <c r="K15" s="223" t="s">
        <v>12408</v>
      </c>
      <c r="L15" s="221"/>
      <c r="M15" s="221"/>
      <c r="N15" s="221"/>
      <c r="O15" s="221"/>
      <c r="P15" s="221"/>
      <c r="Q15" s="221"/>
      <c r="R15" s="354" t="s">
        <v>223</v>
      </c>
      <c r="S15" s="226" t="s">
        <v>2475</v>
      </c>
      <c r="T15" s="226"/>
      <c r="U15" s="221"/>
      <c r="V15" s="221"/>
      <c r="W15" s="221"/>
      <c r="X15" s="221"/>
      <c r="Y15" s="221"/>
      <c r="Z15" s="221"/>
      <c r="AA15" s="221"/>
      <c r="AB15" s="221"/>
      <c r="AC15" s="221" t="s">
        <v>95</v>
      </c>
      <c r="AD15" s="221" t="s">
        <v>12347</v>
      </c>
    </row>
    <row r="16" spans="1:30" s="19" customFormat="1" ht="20.25" customHeight="1">
      <c r="A16" s="221" t="s">
        <v>12338</v>
      </c>
      <c r="B16" s="222" t="s">
        <v>12305</v>
      </c>
      <c r="C16" s="221" t="s">
        <v>12409</v>
      </c>
      <c r="D16" s="221" t="s">
        <v>12410</v>
      </c>
      <c r="E16" s="221" t="s">
        <v>12411</v>
      </c>
      <c r="F16" s="221" t="s">
        <v>12412</v>
      </c>
      <c r="G16" s="221" t="s">
        <v>12413</v>
      </c>
      <c r="H16" s="221" t="s">
        <v>12414</v>
      </c>
      <c r="I16" s="221" t="s">
        <v>12415</v>
      </c>
      <c r="J16" s="221" t="str">
        <f>HYPERLINK("#", "http://www.kyokom-clinic.com")</f>
        <v>http://www.kyokom-clinic.com</v>
      </c>
      <c r="K16" s="223" t="s">
        <v>2627</v>
      </c>
      <c r="L16" s="221"/>
      <c r="M16" s="221"/>
      <c r="N16" s="221"/>
      <c r="O16" s="221"/>
      <c r="P16" s="221"/>
      <c r="Q16" s="221"/>
      <c r="R16" s="354" t="s">
        <v>223</v>
      </c>
      <c r="S16" s="226" t="s">
        <v>2475</v>
      </c>
      <c r="T16" s="226"/>
      <c r="U16" s="221"/>
      <c r="V16" s="221"/>
      <c r="W16" s="221"/>
      <c r="X16" s="221"/>
      <c r="Y16" s="221"/>
      <c r="Z16" s="221"/>
      <c r="AA16" s="221"/>
      <c r="AB16" s="221"/>
      <c r="AC16" s="221"/>
      <c r="AD16" s="221"/>
    </row>
    <row r="17" spans="1:30" s="19" customFormat="1" ht="20.25" customHeight="1">
      <c r="A17" s="221" t="s">
        <v>12338</v>
      </c>
      <c r="B17" s="222" t="s">
        <v>12305</v>
      </c>
      <c r="C17" s="221" t="s">
        <v>12416</v>
      </c>
      <c r="D17" s="221" t="s">
        <v>12417</v>
      </c>
      <c r="E17" s="221" t="s">
        <v>12418</v>
      </c>
      <c r="F17" s="221" t="s">
        <v>12419</v>
      </c>
      <c r="G17" s="221" t="s">
        <v>12420</v>
      </c>
      <c r="H17" s="221" t="s">
        <v>12421</v>
      </c>
      <c r="I17" s="221" t="s">
        <v>12422</v>
      </c>
      <c r="J17" s="221" t="str">
        <f>HYPERLINK("#", "http://www.genkikids-clinic.com（日本語）")</f>
        <v>http://www.genkikids-clinic.com（日本語）</v>
      </c>
      <c r="K17" s="223" t="s">
        <v>12423</v>
      </c>
      <c r="L17" s="221"/>
      <c r="M17" s="221"/>
      <c r="N17" s="221"/>
      <c r="O17" s="221"/>
      <c r="P17" s="221"/>
      <c r="Q17" s="221"/>
      <c r="R17" s="354" t="s">
        <v>223</v>
      </c>
      <c r="S17" s="226" t="s">
        <v>2475</v>
      </c>
      <c r="T17" s="226"/>
      <c r="U17" s="221"/>
      <c r="V17" s="221"/>
      <c r="W17" s="221"/>
      <c r="X17" s="221"/>
      <c r="Y17" s="221"/>
      <c r="Z17" s="221"/>
      <c r="AA17" s="221"/>
      <c r="AB17" s="221"/>
      <c r="AC17" s="221" t="s">
        <v>95</v>
      </c>
      <c r="AD17" s="221" t="s">
        <v>12347</v>
      </c>
    </row>
    <row r="18" spans="1:30" s="19" customFormat="1" ht="20.25" customHeight="1">
      <c r="A18" s="221" t="s">
        <v>12338</v>
      </c>
      <c r="B18" s="222" t="s">
        <v>12305</v>
      </c>
      <c r="C18" s="221" t="s">
        <v>12424</v>
      </c>
      <c r="D18" s="221" t="s">
        <v>12425</v>
      </c>
      <c r="E18" s="221" t="s">
        <v>12426</v>
      </c>
      <c r="F18" s="221" t="s">
        <v>12427</v>
      </c>
      <c r="G18" s="221" t="s">
        <v>12428</v>
      </c>
      <c r="H18" s="221" t="s">
        <v>12429</v>
      </c>
      <c r="I18" s="221" t="s">
        <v>12430</v>
      </c>
      <c r="J18" s="221"/>
      <c r="K18" s="223" t="s">
        <v>636</v>
      </c>
      <c r="L18" s="221"/>
      <c r="M18" s="221"/>
      <c r="N18" s="221"/>
      <c r="O18" s="221"/>
      <c r="P18" s="221"/>
      <c r="Q18" s="221"/>
      <c r="R18" s="354" t="s">
        <v>223</v>
      </c>
      <c r="S18" s="226" t="s">
        <v>2475</v>
      </c>
      <c r="T18" s="226"/>
      <c r="U18" s="221"/>
      <c r="V18" s="221"/>
      <c r="W18" s="221"/>
      <c r="X18" s="221"/>
      <c r="Y18" s="221"/>
      <c r="Z18" s="221"/>
      <c r="AA18" s="221"/>
      <c r="AB18" s="221"/>
      <c r="AC18" s="221" t="s">
        <v>95</v>
      </c>
      <c r="AD18" s="221" t="s">
        <v>12347</v>
      </c>
    </row>
    <row r="19" spans="1:30" s="19" customFormat="1" ht="20.25" customHeight="1">
      <c r="A19" s="221" t="s">
        <v>12338</v>
      </c>
      <c r="B19" s="222" t="s">
        <v>12305</v>
      </c>
      <c r="C19" s="221" t="s">
        <v>12431</v>
      </c>
      <c r="D19" s="221" t="s">
        <v>12432</v>
      </c>
      <c r="E19" s="221" t="s">
        <v>12433</v>
      </c>
      <c r="F19" s="221" t="s">
        <v>12434</v>
      </c>
      <c r="G19" s="221" t="s">
        <v>12435</v>
      </c>
      <c r="H19" s="221" t="s">
        <v>12436</v>
      </c>
      <c r="I19" s="221" t="s">
        <v>12437</v>
      </c>
      <c r="J19" s="221" t="str">
        <f>HYPERLINK("#", "http://www.takei-dental.com（日本語）")</f>
        <v>http://www.takei-dental.com（日本語）</v>
      </c>
      <c r="K19" s="223" t="s">
        <v>12438</v>
      </c>
      <c r="L19" s="221"/>
      <c r="M19" s="221"/>
      <c r="N19" s="221"/>
      <c r="O19" s="221"/>
      <c r="P19" s="221"/>
      <c r="Q19" s="221"/>
      <c r="R19" s="354" t="s">
        <v>223</v>
      </c>
      <c r="S19" s="226" t="s">
        <v>5695</v>
      </c>
      <c r="T19" s="226"/>
      <c r="U19" s="221"/>
      <c r="V19" s="221"/>
      <c r="W19" s="221"/>
      <c r="X19" s="221"/>
      <c r="Y19" s="221"/>
      <c r="Z19" s="221"/>
      <c r="AA19" s="221"/>
      <c r="AB19" s="221"/>
      <c r="AC19" s="221" t="s">
        <v>95</v>
      </c>
      <c r="AD19" s="221" t="s">
        <v>12347</v>
      </c>
    </row>
    <row r="20" spans="1:30" s="19" customFormat="1" ht="20.25" customHeight="1">
      <c r="A20" s="221" t="s">
        <v>12338</v>
      </c>
      <c r="B20" s="222" t="s">
        <v>12305</v>
      </c>
      <c r="C20" s="221" t="s">
        <v>12439</v>
      </c>
      <c r="D20" s="221" t="s">
        <v>12440</v>
      </c>
      <c r="E20" s="221" t="s">
        <v>12441</v>
      </c>
      <c r="F20" s="221" t="s">
        <v>12442</v>
      </c>
      <c r="G20" s="221" t="s">
        <v>12443</v>
      </c>
      <c r="H20" s="221" t="s">
        <v>12444</v>
      </c>
      <c r="I20" s="221" t="s">
        <v>12445</v>
      </c>
      <c r="J20" s="221" t="str">
        <f>HYPERLINK("#", "http://www.mihokyoseishika.net（日本語）　http://www.miho-co.jp（英語）")</f>
        <v>http://www.mihokyoseishika.net（日本語）　http://www.miho-co.jp（英語）</v>
      </c>
      <c r="K20" s="223" t="s">
        <v>1694</v>
      </c>
      <c r="L20" s="221" t="s">
        <v>1955</v>
      </c>
      <c r="M20" s="221"/>
      <c r="N20" s="221"/>
      <c r="O20" s="221"/>
      <c r="P20" s="221"/>
      <c r="Q20" s="221"/>
      <c r="R20" s="354" t="s">
        <v>223</v>
      </c>
      <c r="S20" s="226" t="s">
        <v>5695</v>
      </c>
      <c r="T20" s="226"/>
      <c r="U20" s="221"/>
      <c r="V20" s="221"/>
      <c r="W20" s="221"/>
      <c r="X20" s="221"/>
      <c r="Y20" s="221"/>
      <c r="Z20" s="221"/>
      <c r="AA20" s="221"/>
      <c r="AB20" s="221"/>
      <c r="AC20" s="221"/>
      <c r="AD20" s="221"/>
    </row>
    <row r="21" spans="1:30" s="19" customFormat="1" ht="20.25" customHeight="1">
      <c r="A21" s="221" t="s">
        <v>12338</v>
      </c>
      <c r="B21" s="222" t="s">
        <v>12305</v>
      </c>
      <c r="C21" s="221" t="s">
        <v>12446</v>
      </c>
      <c r="D21" s="221" t="s">
        <v>12447</v>
      </c>
      <c r="E21" s="221" t="s">
        <v>12448</v>
      </c>
      <c r="F21" s="221" t="s">
        <v>12449</v>
      </c>
      <c r="G21" s="221" t="s">
        <v>12450</v>
      </c>
      <c r="H21" s="221" t="s">
        <v>12451</v>
      </c>
      <c r="I21" s="221" t="s">
        <v>12452</v>
      </c>
      <c r="J21" s="221" t="str">
        <f>HYPERLINK("#", "http://www.yda.jp（日本語）")</f>
        <v>http://www.yda.jp（日本語）</v>
      </c>
      <c r="K21" s="223" t="s">
        <v>1694</v>
      </c>
      <c r="L21" s="221"/>
      <c r="M21" s="221"/>
      <c r="N21" s="221"/>
      <c r="O21" s="221"/>
      <c r="P21" s="221"/>
      <c r="Q21" s="221"/>
      <c r="R21" s="354" t="s">
        <v>223</v>
      </c>
      <c r="S21" s="226" t="s">
        <v>5695</v>
      </c>
      <c r="T21" s="226"/>
      <c r="U21" s="221"/>
      <c r="V21" s="221"/>
      <c r="W21" s="221"/>
      <c r="X21" s="221"/>
      <c r="Y21" s="221"/>
      <c r="Z21" s="221"/>
      <c r="AA21" s="221"/>
      <c r="AB21" s="221"/>
      <c r="AC21" s="221" t="s">
        <v>95</v>
      </c>
      <c r="AD21" s="221" t="s">
        <v>8540</v>
      </c>
    </row>
    <row r="22" spans="1:30" s="19" customFormat="1" ht="20.25" customHeight="1">
      <c r="A22" s="221" t="s">
        <v>12338</v>
      </c>
      <c r="B22" s="222" t="s">
        <v>12305</v>
      </c>
      <c r="C22" s="221" t="s">
        <v>12453</v>
      </c>
      <c r="D22" s="221" t="s">
        <v>12454</v>
      </c>
      <c r="E22" s="221" t="s">
        <v>12455</v>
      </c>
      <c r="F22" s="221" t="s">
        <v>12456</v>
      </c>
      <c r="G22" s="221" t="s">
        <v>12457</v>
      </c>
      <c r="H22" s="221" t="s">
        <v>12458</v>
      </c>
      <c r="I22" s="221" t="s">
        <v>12459</v>
      </c>
      <c r="J22" s="221" t="str">
        <f>HYPERLINK("#", "http://onthedental.com（日本語）")</f>
        <v>http://onthedental.com（日本語）</v>
      </c>
      <c r="K22" s="223" t="s">
        <v>12460</v>
      </c>
      <c r="L22" s="221"/>
      <c r="M22" s="221"/>
      <c r="N22" s="221"/>
      <c r="O22" s="221"/>
      <c r="P22" s="221"/>
      <c r="Q22" s="221"/>
      <c r="R22" s="354" t="s">
        <v>223</v>
      </c>
      <c r="S22" s="226" t="s">
        <v>5695</v>
      </c>
      <c r="T22" s="226"/>
      <c r="U22" s="221"/>
      <c r="V22" s="221"/>
      <c r="W22" s="221"/>
      <c r="X22" s="221"/>
      <c r="Y22" s="221"/>
      <c r="Z22" s="221"/>
      <c r="AA22" s="221"/>
      <c r="AB22" s="221"/>
      <c r="AC22" s="221" t="s">
        <v>95</v>
      </c>
      <c r="AD22" s="221" t="s">
        <v>8540</v>
      </c>
    </row>
    <row r="23" spans="1:30" s="19" customFormat="1" ht="20.25" customHeight="1">
      <c r="A23" s="221" t="s">
        <v>12338</v>
      </c>
      <c r="B23" s="222" t="s">
        <v>12305</v>
      </c>
      <c r="C23" s="221" t="s">
        <v>12461</v>
      </c>
      <c r="D23" s="221" t="s">
        <v>12462</v>
      </c>
      <c r="E23" s="221" t="s">
        <v>12463</v>
      </c>
      <c r="F23" s="221" t="s">
        <v>12464</v>
      </c>
      <c r="G23" s="221" t="s">
        <v>12465</v>
      </c>
      <c r="H23" s="221" t="s">
        <v>12466</v>
      </c>
      <c r="I23" s="221" t="s">
        <v>12467</v>
      </c>
      <c r="J23" s="221" t="str">
        <f>HYPERLINK("#", "http://ishidedds.com（日本語、英語）")</f>
        <v>http://ishidedds.com（日本語、英語）</v>
      </c>
      <c r="K23" s="223" t="s">
        <v>1240</v>
      </c>
      <c r="L23" s="221"/>
      <c r="M23" s="221"/>
      <c r="N23" s="221"/>
      <c r="O23" s="221"/>
      <c r="P23" s="221"/>
      <c r="Q23" s="221"/>
      <c r="R23" s="354" t="s">
        <v>223</v>
      </c>
      <c r="S23" s="226" t="s">
        <v>5695</v>
      </c>
      <c r="T23" s="226"/>
      <c r="U23" s="221"/>
      <c r="V23" s="221"/>
      <c r="W23" s="221"/>
      <c r="X23" s="221"/>
      <c r="Y23" s="221"/>
      <c r="Z23" s="221"/>
      <c r="AA23" s="221"/>
      <c r="AB23" s="221"/>
      <c r="AC23" s="221"/>
      <c r="AD23" s="221"/>
    </row>
    <row r="24" spans="1:30" s="19" customFormat="1" ht="20.25" customHeight="1">
      <c r="A24" s="221" t="s">
        <v>12338</v>
      </c>
      <c r="B24" s="222" t="s">
        <v>12305</v>
      </c>
      <c r="C24" s="221" t="s">
        <v>12468</v>
      </c>
      <c r="D24" s="221" t="s">
        <v>12469</v>
      </c>
      <c r="E24" s="221" t="s">
        <v>12470</v>
      </c>
      <c r="F24" s="221" t="s">
        <v>12471</v>
      </c>
      <c r="G24" s="221" t="s">
        <v>12472</v>
      </c>
      <c r="H24" s="221" t="s">
        <v>12473</v>
      </c>
      <c r="I24" s="221" t="s">
        <v>12474</v>
      </c>
      <c r="J24" s="221" t="str">
        <f>HYPERLINK("#", "http://www/iwashita-dental.com")</f>
        <v>http://www/iwashita-dental.com</v>
      </c>
      <c r="K24" s="223" t="s">
        <v>3917</v>
      </c>
      <c r="L24" s="221"/>
      <c r="M24" s="221"/>
      <c r="N24" s="221"/>
      <c r="O24" s="221"/>
      <c r="P24" s="221"/>
      <c r="Q24" s="221"/>
      <c r="R24" s="354" t="s">
        <v>223</v>
      </c>
      <c r="S24" s="226" t="s">
        <v>5695</v>
      </c>
      <c r="T24" s="226"/>
      <c r="U24" s="221"/>
      <c r="V24" s="221"/>
      <c r="W24" s="221"/>
      <c r="X24" s="221"/>
      <c r="Y24" s="221"/>
      <c r="Z24" s="221"/>
      <c r="AA24" s="221"/>
      <c r="AB24" s="221"/>
      <c r="AC24" s="221" t="s">
        <v>95</v>
      </c>
      <c r="AD24" s="221" t="s">
        <v>12347</v>
      </c>
    </row>
    <row r="25" spans="1:30" s="19" customFormat="1" ht="20.25" customHeight="1">
      <c r="A25" s="221" t="s">
        <v>12338</v>
      </c>
      <c r="B25" s="222" t="s">
        <v>12305</v>
      </c>
      <c r="C25" s="221" t="s">
        <v>12468</v>
      </c>
      <c r="D25" s="221" t="s">
        <v>12475</v>
      </c>
      <c r="E25" s="221" t="s">
        <v>12476</v>
      </c>
      <c r="F25" s="221" t="s">
        <v>12477</v>
      </c>
      <c r="G25" s="221" t="s">
        <v>12478</v>
      </c>
      <c r="H25" s="221" t="s">
        <v>12479</v>
      </c>
      <c r="I25" s="221" t="s">
        <v>12480</v>
      </c>
      <c r="J25" s="221"/>
      <c r="K25" s="223" t="s">
        <v>3917</v>
      </c>
      <c r="L25" s="221"/>
      <c r="M25" s="221"/>
      <c r="N25" s="221"/>
      <c r="O25" s="221"/>
      <c r="P25" s="221"/>
      <c r="Q25" s="221"/>
      <c r="R25" s="354" t="s">
        <v>223</v>
      </c>
      <c r="S25" s="226" t="s">
        <v>5695</v>
      </c>
      <c r="T25" s="226"/>
      <c r="U25" s="221"/>
      <c r="V25" s="221"/>
      <c r="W25" s="221"/>
      <c r="X25" s="221"/>
      <c r="Y25" s="221"/>
      <c r="Z25" s="221"/>
      <c r="AA25" s="221"/>
      <c r="AB25" s="221"/>
      <c r="AC25" s="221"/>
      <c r="AD25" s="221"/>
    </row>
    <row r="26" spans="1:30" s="19" customFormat="1" ht="20.25" customHeight="1">
      <c r="A26" s="221" t="s">
        <v>12338</v>
      </c>
      <c r="B26" s="222" t="s">
        <v>12305</v>
      </c>
      <c r="C26" s="221" t="s">
        <v>12481</v>
      </c>
      <c r="D26" s="221" t="s">
        <v>12482</v>
      </c>
      <c r="E26" s="221" t="s">
        <v>12483</v>
      </c>
      <c r="F26" s="221" t="s">
        <v>12484</v>
      </c>
      <c r="G26" s="221" t="s">
        <v>12485</v>
      </c>
      <c r="H26" s="221" t="s">
        <v>12486</v>
      </c>
      <c r="I26" s="221" t="s">
        <v>12487</v>
      </c>
      <c r="J26" s="221" t="str">
        <f>HYPERLINK("#", "http://www.akeno-shika.jp（日本語）")</f>
        <v>http://www.akeno-shika.jp（日本語）</v>
      </c>
      <c r="K26" s="223" t="s">
        <v>12488</v>
      </c>
      <c r="L26" s="221"/>
      <c r="M26" s="221"/>
      <c r="N26" s="221"/>
      <c r="O26" s="221"/>
      <c r="P26" s="221"/>
      <c r="Q26" s="221"/>
      <c r="R26" s="354" t="s">
        <v>223</v>
      </c>
      <c r="S26" s="226" t="s">
        <v>5695</v>
      </c>
      <c r="T26" s="226"/>
      <c r="U26" s="221"/>
      <c r="V26" s="221"/>
      <c r="W26" s="221"/>
      <c r="X26" s="221"/>
      <c r="Y26" s="221"/>
      <c r="Z26" s="221"/>
      <c r="AA26" s="221"/>
      <c r="AB26" s="221"/>
      <c r="AC26" s="221"/>
      <c r="AD26" s="221"/>
    </row>
    <row r="27" spans="1:30" s="19" customFormat="1" ht="20.25" customHeight="1">
      <c r="A27" s="221" t="s">
        <v>12338</v>
      </c>
      <c r="B27" s="222" t="s">
        <v>12305</v>
      </c>
      <c r="C27" s="221" t="s">
        <v>12489</v>
      </c>
      <c r="D27" s="221" t="s">
        <v>12490</v>
      </c>
      <c r="E27" s="221" t="s">
        <v>12491</v>
      </c>
      <c r="F27" s="221" t="s">
        <v>12492</v>
      </c>
      <c r="G27" s="221" t="s">
        <v>12493</v>
      </c>
      <c r="H27" s="221" t="s">
        <v>12494</v>
      </c>
      <c r="I27" s="221" t="s">
        <v>12495</v>
      </c>
      <c r="J27" s="221" t="str">
        <f>HYPERLINK("#", "http://www/komaki.or.jp（日本語）")</f>
        <v>http://www/komaki.or.jp（日本語）</v>
      </c>
      <c r="K27" s="223" t="s">
        <v>12496</v>
      </c>
      <c r="L27" s="221"/>
      <c r="M27" s="221"/>
      <c r="N27" s="221"/>
      <c r="O27" s="221"/>
      <c r="P27" s="221"/>
      <c r="Q27" s="221"/>
      <c r="R27" s="354" t="s">
        <v>223</v>
      </c>
      <c r="S27" s="226" t="s">
        <v>5695</v>
      </c>
      <c r="T27" s="226"/>
      <c r="U27" s="221"/>
      <c r="V27" s="221"/>
      <c r="W27" s="221"/>
      <c r="X27" s="221"/>
      <c r="Y27" s="221"/>
      <c r="Z27" s="221"/>
      <c r="AA27" s="221"/>
      <c r="AB27" s="221"/>
      <c r="AC27" s="221"/>
      <c r="AD27" s="221"/>
    </row>
    <row r="28" spans="1:30" s="19" customFormat="1" ht="20.25" customHeight="1">
      <c r="A28" s="221" t="s">
        <v>12338</v>
      </c>
      <c r="B28" s="222" t="s">
        <v>12305</v>
      </c>
      <c r="C28" s="221" t="s">
        <v>12497</v>
      </c>
      <c r="D28" s="221" t="s">
        <v>12498</v>
      </c>
      <c r="E28" s="221" t="s">
        <v>12499</v>
      </c>
      <c r="F28" s="221" t="s">
        <v>12500</v>
      </c>
      <c r="G28" s="221" t="s">
        <v>12501</v>
      </c>
      <c r="H28" s="221" t="s">
        <v>12502</v>
      </c>
      <c r="I28" s="221" t="s">
        <v>12503</v>
      </c>
      <c r="J28" s="221"/>
      <c r="K28" s="223" t="s">
        <v>12488</v>
      </c>
      <c r="L28" s="221"/>
      <c r="M28" s="221"/>
      <c r="N28" s="221"/>
      <c r="O28" s="221"/>
      <c r="P28" s="221"/>
      <c r="Q28" s="221"/>
      <c r="R28" s="354" t="s">
        <v>223</v>
      </c>
      <c r="S28" s="226" t="s">
        <v>5695</v>
      </c>
      <c r="T28" s="226"/>
      <c r="U28" s="221"/>
      <c r="V28" s="221"/>
      <c r="W28" s="221"/>
      <c r="X28" s="221"/>
      <c r="Y28" s="221"/>
      <c r="Z28" s="221"/>
      <c r="AA28" s="221"/>
      <c r="AB28" s="221"/>
      <c r="AC28" s="221"/>
      <c r="AD28" s="221"/>
    </row>
    <row r="29" spans="1:30" s="19" customFormat="1" ht="71.25">
      <c r="A29" s="221" t="s">
        <v>12338</v>
      </c>
      <c r="B29" s="222" t="s">
        <v>12305</v>
      </c>
      <c r="C29" s="221" t="s">
        <v>12504</v>
      </c>
      <c r="D29" s="221" t="s">
        <v>12505</v>
      </c>
      <c r="E29" s="221" t="s">
        <v>12506</v>
      </c>
      <c r="F29" s="221" t="s">
        <v>12507</v>
      </c>
      <c r="G29" s="221" t="s">
        <v>12508</v>
      </c>
      <c r="H29" s="221" t="s">
        <v>12509</v>
      </c>
      <c r="I29" s="221" t="s">
        <v>12510</v>
      </c>
      <c r="J29" s="221" t="str">
        <f>HYPERLINK("#", "http://www5d.biglobe.ne.jp（日本語）")</f>
        <v>http://www5d.biglobe.ne.jp（日本語）</v>
      </c>
      <c r="K29" s="223" t="s">
        <v>12511</v>
      </c>
      <c r="L29" s="221"/>
      <c r="M29" s="221"/>
      <c r="N29" s="221"/>
      <c r="O29" s="221"/>
      <c r="P29" s="221"/>
      <c r="Q29" s="221"/>
      <c r="R29" s="354" t="s">
        <v>223</v>
      </c>
      <c r="S29" s="226" t="s">
        <v>2475</v>
      </c>
      <c r="T29" s="226"/>
      <c r="U29" s="221"/>
      <c r="V29" s="221"/>
      <c r="W29" s="221"/>
      <c r="X29" s="221"/>
      <c r="Y29" s="221"/>
      <c r="Z29" s="221"/>
      <c r="AA29" s="221"/>
      <c r="AB29" s="221"/>
      <c r="AC29" s="221"/>
      <c r="AD29" s="221"/>
    </row>
    <row r="30" spans="1:30" s="19" customFormat="1" ht="20.25" customHeight="1">
      <c r="A30" s="221" t="s">
        <v>12338</v>
      </c>
      <c r="B30" s="222" t="s">
        <v>12305</v>
      </c>
      <c r="C30" s="221" t="s">
        <v>12512</v>
      </c>
      <c r="D30" s="221" t="s">
        <v>12513</v>
      </c>
      <c r="E30" s="221" t="s">
        <v>12514</v>
      </c>
      <c r="F30" s="221" t="s">
        <v>12515</v>
      </c>
      <c r="G30" s="221" t="s">
        <v>12516</v>
      </c>
      <c r="H30" s="221" t="s">
        <v>12517</v>
      </c>
      <c r="I30" s="221" t="s">
        <v>12518</v>
      </c>
      <c r="J30" s="221" t="str">
        <f>HYPERLINK("#", "http://www.mochizukiclinic.com（日本語、韓国語）")</f>
        <v>http://www.mochizukiclinic.com（日本語、韓国語）</v>
      </c>
      <c r="K30" s="223" t="s">
        <v>12519</v>
      </c>
      <c r="L30" s="221"/>
      <c r="M30" s="221"/>
      <c r="N30" s="221"/>
      <c r="O30" s="221"/>
      <c r="P30" s="221"/>
      <c r="Q30" s="221"/>
      <c r="R30" s="354" t="s">
        <v>223</v>
      </c>
      <c r="S30" s="226" t="s">
        <v>2475</v>
      </c>
      <c r="T30" s="226"/>
      <c r="U30" s="221"/>
      <c r="V30" s="221"/>
      <c r="W30" s="221"/>
      <c r="X30" s="221"/>
      <c r="Y30" s="221"/>
      <c r="Z30" s="221"/>
      <c r="AA30" s="221"/>
      <c r="AB30" s="221"/>
      <c r="AC30" s="221"/>
      <c r="AD30" s="221"/>
    </row>
    <row r="31" spans="1:30" s="19" customFormat="1" ht="20.25" customHeight="1">
      <c r="A31" s="221" t="s">
        <v>12338</v>
      </c>
      <c r="B31" s="222" t="s">
        <v>12305</v>
      </c>
      <c r="C31" s="221" t="s">
        <v>12520</v>
      </c>
      <c r="D31" s="221" t="s">
        <v>12521</v>
      </c>
      <c r="E31" s="221" t="s">
        <v>12522</v>
      </c>
      <c r="F31" s="221" t="s">
        <v>12523</v>
      </c>
      <c r="G31" s="221" t="s">
        <v>12524</v>
      </c>
      <c r="H31" s="221" t="s">
        <v>12525</v>
      </c>
      <c r="I31" s="221" t="s">
        <v>12526</v>
      </c>
      <c r="J31" s="221"/>
      <c r="K31" s="223" t="s">
        <v>1694</v>
      </c>
      <c r="L31" s="221"/>
      <c r="M31" s="221"/>
      <c r="N31" s="221"/>
      <c r="O31" s="221"/>
      <c r="P31" s="221"/>
      <c r="Q31" s="221"/>
      <c r="R31" s="354" t="s">
        <v>223</v>
      </c>
      <c r="S31" s="226" t="s">
        <v>5695</v>
      </c>
      <c r="T31" s="226"/>
      <c r="U31" s="221"/>
      <c r="V31" s="221"/>
      <c r="W31" s="221"/>
      <c r="X31" s="221"/>
      <c r="Y31" s="221"/>
      <c r="Z31" s="221"/>
      <c r="AA31" s="221"/>
      <c r="AB31" s="221"/>
      <c r="AC31" s="221"/>
      <c r="AD31" s="221"/>
    </row>
    <row r="32" spans="1:30" s="19" customFormat="1" ht="20.25" customHeight="1">
      <c r="A32" s="221" t="s">
        <v>12338</v>
      </c>
      <c r="B32" s="222" t="s">
        <v>12305</v>
      </c>
      <c r="C32" s="221" t="s">
        <v>12527</v>
      </c>
      <c r="D32" s="221" t="s">
        <v>12528</v>
      </c>
      <c r="E32" s="221" t="s">
        <v>12433</v>
      </c>
      <c r="F32" s="221" t="s">
        <v>12529</v>
      </c>
      <c r="G32" s="221" t="s">
        <v>12530</v>
      </c>
      <c r="H32" s="221" t="s">
        <v>12531</v>
      </c>
      <c r="I32" s="221" t="s">
        <v>12532</v>
      </c>
      <c r="J32" s="221" t="str">
        <f>HYPERLINK("#", "http://www.chuuou-dental.com（日本語）")</f>
        <v>http://www.chuuou-dental.com（日本語）</v>
      </c>
      <c r="K32" s="223" t="s">
        <v>12488</v>
      </c>
      <c r="L32" s="221" t="s">
        <v>12533</v>
      </c>
      <c r="M32" s="221"/>
      <c r="N32" s="221"/>
      <c r="O32" s="221"/>
      <c r="P32" s="221"/>
      <c r="Q32" s="221"/>
      <c r="R32" s="354" t="s">
        <v>223</v>
      </c>
      <c r="S32" s="226" t="s">
        <v>5695</v>
      </c>
      <c r="T32" s="226"/>
      <c r="U32" s="221"/>
      <c r="V32" s="221"/>
      <c r="W32" s="221"/>
      <c r="X32" s="221"/>
      <c r="Y32" s="221"/>
      <c r="Z32" s="221"/>
      <c r="AA32" s="221"/>
      <c r="AB32" s="221"/>
      <c r="AC32" s="221"/>
      <c r="AD32" s="221"/>
    </row>
    <row r="33" spans="1:30" s="19" customFormat="1" ht="20.25" customHeight="1">
      <c r="A33" s="221" t="s">
        <v>12338</v>
      </c>
      <c r="B33" s="222" t="s">
        <v>12305</v>
      </c>
      <c r="C33" s="221" t="s">
        <v>12534</v>
      </c>
      <c r="D33" s="221" t="s">
        <v>12535</v>
      </c>
      <c r="E33" s="221" t="s">
        <v>12536</v>
      </c>
      <c r="F33" s="221" t="s">
        <v>12537</v>
      </c>
      <c r="G33" s="221" t="s">
        <v>12538</v>
      </c>
      <c r="H33" s="221" t="s">
        <v>12539</v>
      </c>
      <c r="I33" s="221" t="s">
        <v>12540</v>
      </c>
      <c r="J33" s="221"/>
      <c r="K33" s="223" t="s">
        <v>12488</v>
      </c>
      <c r="L33" s="221"/>
      <c r="M33" s="221"/>
      <c r="N33" s="221"/>
      <c r="O33" s="221"/>
      <c r="P33" s="221"/>
      <c r="Q33" s="221"/>
      <c r="R33" s="354" t="s">
        <v>223</v>
      </c>
      <c r="S33" s="226" t="s">
        <v>5695</v>
      </c>
      <c r="T33" s="226"/>
      <c r="U33" s="221"/>
      <c r="V33" s="221"/>
      <c r="W33" s="221"/>
      <c r="X33" s="221"/>
      <c r="Y33" s="221"/>
      <c r="Z33" s="221"/>
      <c r="AA33" s="221"/>
      <c r="AB33" s="221"/>
      <c r="AC33" s="221"/>
      <c r="AD33" s="221"/>
    </row>
    <row r="34" spans="1:30" s="19" customFormat="1" ht="20.25" customHeight="1">
      <c r="A34" s="221" t="s">
        <v>12338</v>
      </c>
      <c r="B34" s="222" t="s">
        <v>12305</v>
      </c>
      <c r="C34" s="221" t="s">
        <v>12541</v>
      </c>
      <c r="D34" s="221" t="s">
        <v>12542</v>
      </c>
      <c r="E34" s="221" t="s">
        <v>12543</v>
      </c>
      <c r="F34" s="221" t="s">
        <v>12544</v>
      </c>
      <c r="G34" s="221" t="s">
        <v>12545</v>
      </c>
      <c r="H34" s="221" t="s">
        <v>12546</v>
      </c>
      <c r="I34" s="221" t="s">
        <v>12547</v>
      </c>
      <c r="J34" s="221"/>
      <c r="K34" s="223" t="s">
        <v>12496</v>
      </c>
      <c r="L34" s="221"/>
      <c r="M34" s="221"/>
      <c r="N34" s="221"/>
      <c r="O34" s="221"/>
      <c r="P34" s="221"/>
      <c r="Q34" s="221"/>
      <c r="R34" s="354" t="s">
        <v>223</v>
      </c>
      <c r="S34" s="226" t="s">
        <v>5695</v>
      </c>
      <c r="T34" s="226"/>
      <c r="U34" s="221"/>
      <c r="V34" s="221"/>
      <c r="W34" s="221"/>
      <c r="X34" s="221"/>
      <c r="Y34" s="221"/>
      <c r="Z34" s="221"/>
      <c r="AA34" s="221"/>
      <c r="AB34" s="221"/>
      <c r="AC34" s="221"/>
      <c r="AD34" s="221"/>
    </row>
    <row r="35" spans="1:30" s="19" customFormat="1" ht="20.25" customHeight="1">
      <c r="A35" s="221" t="s">
        <v>12338</v>
      </c>
      <c r="B35" s="222" t="s">
        <v>12305</v>
      </c>
      <c r="C35" s="221" t="s">
        <v>12548</v>
      </c>
      <c r="D35" s="221" t="s">
        <v>12549</v>
      </c>
      <c r="E35" s="221" t="s">
        <v>12550</v>
      </c>
      <c r="F35" s="221" t="s">
        <v>12551</v>
      </c>
      <c r="G35" s="221" t="s">
        <v>12552</v>
      </c>
      <c r="H35" s="221" t="s">
        <v>12553</v>
      </c>
      <c r="I35" s="221" t="s">
        <v>12554</v>
      </c>
      <c r="J35" s="221"/>
      <c r="K35" s="223" t="s">
        <v>12555</v>
      </c>
      <c r="L35" s="221"/>
      <c r="M35" s="221"/>
      <c r="N35" s="221"/>
      <c r="O35" s="221"/>
      <c r="P35" s="221"/>
      <c r="Q35" s="221"/>
      <c r="R35" s="354" t="s">
        <v>223</v>
      </c>
      <c r="S35" s="226" t="s">
        <v>2475</v>
      </c>
      <c r="T35" s="226"/>
      <c r="U35" s="221"/>
      <c r="V35" s="221"/>
      <c r="W35" s="221"/>
      <c r="X35" s="221"/>
      <c r="Y35" s="221"/>
      <c r="Z35" s="221"/>
      <c r="AA35" s="221"/>
      <c r="AB35" s="221"/>
      <c r="AC35" s="221"/>
      <c r="AD35" s="221"/>
    </row>
    <row r="36" spans="1:30" s="19" customFormat="1" ht="114">
      <c r="A36" s="221" t="s">
        <v>12338</v>
      </c>
      <c r="B36" s="222" t="s">
        <v>12305</v>
      </c>
      <c r="C36" s="221" t="s">
        <v>12556</v>
      </c>
      <c r="D36" s="221" t="s">
        <v>12557</v>
      </c>
      <c r="E36" s="221" t="s">
        <v>12558</v>
      </c>
      <c r="F36" s="221" t="s">
        <v>12559</v>
      </c>
      <c r="G36" s="221" t="s">
        <v>12560</v>
      </c>
      <c r="H36" s="221" t="s">
        <v>12561</v>
      </c>
      <c r="I36" s="221" t="s">
        <v>2880</v>
      </c>
      <c r="J36" s="221" t="str">
        <f>HYPERLINK("#", "http://www.ych.pref.yamanashi.jp/(日本語)")</f>
        <v>http://www.ych.pref.yamanashi.jp/(日本語)</v>
      </c>
      <c r="K36" s="223" t="s">
        <v>12562</v>
      </c>
      <c r="L36" s="223" t="s">
        <v>112</v>
      </c>
      <c r="M36" s="221"/>
      <c r="N36" s="221" t="s">
        <v>95</v>
      </c>
      <c r="O36" s="221" t="s">
        <v>95</v>
      </c>
      <c r="P36" s="221"/>
      <c r="Q36" s="221"/>
      <c r="R36" s="354" t="s">
        <v>1025</v>
      </c>
      <c r="S36" s="226" t="s">
        <v>461</v>
      </c>
      <c r="T36" s="226" t="s">
        <v>12563</v>
      </c>
      <c r="U36" s="221"/>
      <c r="V36" s="221"/>
      <c r="W36" s="221"/>
      <c r="X36" s="221"/>
      <c r="Y36" s="221"/>
      <c r="Z36" s="221"/>
      <c r="AA36" s="221"/>
      <c r="AB36" s="221"/>
      <c r="AC36" s="221"/>
      <c r="AD36" s="221"/>
    </row>
    <row r="37" spans="1:30" s="19" customFormat="1" ht="20.25" customHeight="1">
      <c r="A37" s="221" t="s">
        <v>12338</v>
      </c>
      <c r="B37" s="222" t="s">
        <v>12305</v>
      </c>
      <c r="C37" s="221" t="s">
        <v>12564</v>
      </c>
      <c r="D37" s="221" t="s">
        <v>12565</v>
      </c>
      <c r="E37" s="221" t="s">
        <v>12566</v>
      </c>
      <c r="F37" s="221" t="s">
        <v>12567</v>
      </c>
      <c r="G37" s="221" t="s">
        <v>12568</v>
      </c>
      <c r="H37" s="221" t="s">
        <v>12569</v>
      </c>
      <c r="I37" s="221" t="s">
        <v>12570</v>
      </c>
      <c r="J37" s="221"/>
      <c r="K37" s="223" t="s">
        <v>12488</v>
      </c>
      <c r="L37" s="221"/>
      <c r="M37" s="221"/>
      <c r="N37" s="221"/>
      <c r="O37" s="221"/>
      <c r="P37" s="221"/>
      <c r="Q37" s="221"/>
      <c r="R37" s="354" t="s">
        <v>223</v>
      </c>
      <c r="S37" s="226" t="s">
        <v>5695</v>
      </c>
      <c r="T37" s="226"/>
      <c r="U37" s="221"/>
      <c r="V37" s="221"/>
      <c r="W37" s="221"/>
      <c r="X37" s="221"/>
      <c r="Y37" s="221"/>
      <c r="Z37" s="221"/>
      <c r="AA37" s="221"/>
      <c r="AB37" s="221"/>
      <c r="AC37" s="221"/>
      <c r="AD37" s="221"/>
    </row>
    <row r="38" spans="1:30" s="19" customFormat="1" ht="114">
      <c r="A38" s="221" t="s">
        <v>12338</v>
      </c>
      <c r="B38" s="222" t="s">
        <v>12571</v>
      </c>
      <c r="C38" s="221" t="s">
        <v>12572</v>
      </c>
      <c r="D38" s="221" t="s">
        <v>12573</v>
      </c>
      <c r="E38" s="221" t="s">
        <v>12574</v>
      </c>
      <c r="F38" s="221" t="s">
        <v>12575</v>
      </c>
      <c r="G38" s="221" t="s">
        <v>12576</v>
      </c>
      <c r="H38" s="221" t="s">
        <v>12577</v>
      </c>
      <c r="I38" s="221" t="s">
        <v>12578</v>
      </c>
      <c r="J38" s="221" t="str">
        <f>HYPERLINK("#", "http://fch.or.jp/")</f>
        <v>http://fch.or.jp/</v>
      </c>
      <c r="K38" s="223" t="s">
        <v>12579</v>
      </c>
      <c r="L38" s="223" t="s">
        <v>1955</v>
      </c>
      <c r="M38" s="221"/>
      <c r="N38" s="221"/>
      <c r="O38" s="221" t="s">
        <v>95</v>
      </c>
      <c r="P38" s="221"/>
      <c r="Q38" s="221"/>
      <c r="R38" s="354" t="s">
        <v>1025</v>
      </c>
      <c r="S38" s="226" t="s">
        <v>98</v>
      </c>
      <c r="T38" s="226" t="s">
        <v>10248</v>
      </c>
      <c r="U38" s="221"/>
      <c r="V38" s="221"/>
      <c r="W38" s="221"/>
      <c r="X38" s="221"/>
      <c r="Y38" s="221"/>
      <c r="Z38" s="221"/>
      <c r="AA38" s="221"/>
      <c r="AB38" s="221"/>
      <c r="AC38" s="221"/>
      <c r="AD38" s="221"/>
    </row>
    <row r="39" spans="1:30" s="19" customFormat="1" ht="20.25" customHeight="1">
      <c r="A39" s="221" t="s">
        <v>12338</v>
      </c>
      <c r="B39" s="222" t="s">
        <v>12571</v>
      </c>
      <c r="C39" s="221" t="s">
        <v>12580</v>
      </c>
      <c r="D39" s="221" t="s">
        <v>12581</v>
      </c>
      <c r="E39" s="221" t="s">
        <v>12582</v>
      </c>
      <c r="F39" s="221" t="s">
        <v>12583</v>
      </c>
      <c r="G39" s="221" t="s">
        <v>12584</v>
      </c>
      <c r="H39" s="221" t="s">
        <v>12585</v>
      </c>
      <c r="I39" s="221" t="s">
        <v>12586</v>
      </c>
      <c r="J39" s="221" t="str">
        <f>HYPERLINK("#", "http://www8.plala.or.jp/motegishikaiin")</f>
        <v>http://www8.plala.or.jp/motegishikaiin</v>
      </c>
      <c r="K39" s="223" t="s">
        <v>3917</v>
      </c>
      <c r="L39" s="221"/>
      <c r="M39" s="221"/>
      <c r="N39" s="221"/>
      <c r="O39" s="221"/>
      <c r="P39" s="221"/>
      <c r="Q39" s="221"/>
      <c r="R39" s="354" t="s">
        <v>223</v>
      </c>
      <c r="S39" s="226" t="s">
        <v>5695</v>
      </c>
      <c r="T39" s="226"/>
      <c r="U39" s="221"/>
      <c r="V39" s="221"/>
      <c r="W39" s="221"/>
      <c r="X39" s="221"/>
      <c r="Y39" s="221"/>
      <c r="Z39" s="221"/>
      <c r="AA39" s="221"/>
      <c r="AB39" s="221"/>
      <c r="AC39" s="221"/>
      <c r="AD39" s="221"/>
    </row>
    <row r="40" spans="1:30" s="19" customFormat="1" ht="20.25" customHeight="1">
      <c r="A40" s="221" t="s">
        <v>12338</v>
      </c>
      <c r="B40" s="222" t="s">
        <v>12571</v>
      </c>
      <c r="C40" s="221" t="s">
        <v>12587</v>
      </c>
      <c r="D40" s="221" t="s">
        <v>12588</v>
      </c>
      <c r="E40" s="344" t="s">
        <v>12589</v>
      </c>
      <c r="F40" s="221" t="s">
        <v>12590</v>
      </c>
      <c r="G40" s="221" t="s">
        <v>12591</v>
      </c>
      <c r="H40" s="221" t="s">
        <v>12592</v>
      </c>
      <c r="I40" s="221" t="s">
        <v>12593</v>
      </c>
      <c r="J40" s="221"/>
      <c r="K40" s="223" t="s">
        <v>3917</v>
      </c>
      <c r="L40" s="221"/>
      <c r="M40" s="221"/>
      <c r="N40" s="221"/>
      <c r="O40" s="221"/>
      <c r="P40" s="221"/>
      <c r="Q40" s="221"/>
      <c r="R40" s="354" t="s">
        <v>223</v>
      </c>
      <c r="S40" s="226" t="s">
        <v>5695</v>
      </c>
      <c r="T40" s="226"/>
      <c r="U40" s="221"/>
      <c r="V40" s="221"/>
      <c r="W40" s="221"/>
      <c r="X40" s="221"/>
      <c r="Y40" s="221"/>
      <c r="Z40" s="221"/>
      <c r="AA40" s="221"/>
      <c r="AB40" s="221"/>
      <c r="AC40" s="226" t="s">
        <v>3</v>
      </c>
      <c r="AD40" s="226" t="s">
        <v>12594</v>
      </c>
    </row>
    <row r="41" spans="1:30" s="19" customFormat="1" ht="20.25" customHeight="1">
      <c r="A41" s="221" t="s">
        <v>12338</v>
      </c>
      <c r="B41" s="222" t="s">
        <v>12571</v>
      </c>
      <c r="C41" s="221" t="s">
        <v>12595</v>
      </c>
      <c r="D41" s="221" t="s">
        <v>12596</v>
      </c>
      <c r="E41" s="221" t="s">
        <v>12597</v>
      </c>
      <c r="F41" s="221" t="s">
        <v>12598</v>
      </c>
      <c r="G41" s="221" t="s">
        <v>12599</v>
      </c>
      <c r="H41" s="221" t="s">
        <v>12600</v>
      </c>
      <c r="I41" s="221" t="s">
        <v>12601</v>
      </c>
      <c r="J41" s="221"/>
      <c r="K41" s="223" t="s">
        <v>12488</v>
      </c>
      <c r="L41" s="221"/>
      <c r="M41" s="221"/>
      <c r="N41" s="221"/>
      <c r="O41" s="221"/>
      <c r="P41" s="221"/>
      <c r="Q41" s="221"/>
      <c r="R41" s="354" t="s">
        <v>223</v>
      </c>
      <c r="S41" s="226" t="s">
        <v>5695</v>
      </c>
      <c r="T41" s="226"/>
      <c r="U41" s="221"/>
      <c r="V41" s="221"/>
      <c r="W41" s="221"/>
      <c r="X41" s="221"/>
      <c r="Y41" s="221"/>
      <c r="Z41" s="221"/>
      <c r="AA41" s="221"/>
      <c r="AB41" s="221"/>
      <c r="AC41" s="221"/>
      <c r="AD41" s="221"/>
    </row>
    <row r="42" spans="1:30" s="19" customFormat="1" ht="20.25" customHeight="1">
      <c r="A42" s="221" t="s">
        <v>12338</v>
      </c>
      <c r="B42" s="222" t="s">
        <v>12571</v>
      </c>
      <c r="C42" s="221" t="s">
        <v>12602</v>
      </c>
      <c r="D42" s="221" t="s">
        <v>12603</v>
      </c>
      <c r="E42" s="221" t="s">
        <v>12574</v>
      </c>
      <c r="F42" s="221" t="s">
        <v>12604</v>
      </c>
      <c r="G42" s="221" t="s">
        <v>12605</v>
      </c>
      <c r="H42" s="221" t="s">
        <v>12606</v>
      </c>
      <c r="I42" s="221" t="s">
        <v>12607</v>
      </c>
      <c r="J42" s="221" t="str">
        <f>HYPERLINK("#", "http://www.yamashita-nclinic.jp/index.html(日本語)")</f>
        <v>http://www.yamashita-nclinic.jp/index.html(日本語)</v>
      </c>
      <c r="K42" s="223" t="s">
        <v>12608</v>
      </c>
      <c r="L42" s="221"/>
      <c r="M42" s="221"/>
      <c r="N42" s="221"/>
      <c r="O42" s="221"/>
      <c r="P42" s="221"/>
      <c r="Q42" s="221"/>
      <c r="R42" s="354" t="s">
        <v>223</v>
      </c>
      <c r="S42" s="226" t="s">
        <v>2475</v>
      </c>
      <c r="T42" s="226"/>
      <c r="U42" s="221"/>
      <c r="V42" s="221"/>
      <c r="W42" s="221"/>
      <c r="X42" s="221"/>
      <c r="Y42" s="221"/>
      <c r="Z42" s="221"/>
      <c r="AA42" s="221"/>
      <c r="AB42" s="221"/>
      <c r="AC42" s="221"/>
      <c r="AD42" s="221"/>
    </row>
    <row r="43" spans="1:30" s="19" customFormat="1" ht="28.5">
      <c r="A43" s="221" t="s">
        <v>12338</v>
      </c>
      <c r="B43" s="222" t="s">
        <v>12571</v>
      </c>
      <c r="C43" s="221" t="s">
        <v>12609</v>
      </c>
      <c r="D43" s="221" t="s">
        <v>12610</v>
      </c>
      <c r="E43" s="221" t="s">
        <v>12611</v>
      </c>
      <c r="F43" s="221" t="s">
        <v>12612</v>
      </c>
      <c r="G43" s="221" t="s">
        <v>12613</v>
      </c>
      <c r="H43" s="221" t="s">
        <v>12614</v>
      </c>
      <c r="I43" s="221" t="s">
        <v>12615</v>
      </c>
      <c r="J43" s="221" t="str">
        <f>HYPERLINK("#", "http://isawa-hsp.or.jp/kor.index.html（日本語）")</f>
        <v>http://isawa-hsp.or.jp/kor.index.html（日本語）</v>
      </c>
      <c r="K43" s="223" t="s">
        <v>12616</v>
      </c>
      <c r="L43" s="221"/>
      <c r="M43" s="221"/>
      <c r="N43" s="221"/>
      <c r="O43" s="221"/>
      <c r="P43" s="221"/>
      <c r="Q43" s="221"/>
      <c r="R43" s="354" t="s">
        <v>1025</v>
      </c>
      <c r="S43" s="226" t="s">
        <v>98</v>
      </c>
      <c r="T43" s="226"/>
      <c r="U43" s="221"/>
      <c r="V43" s="221"/>
      <c r="W43" s="221"/>
      <c r="X43" s="221"/>
      <c r="Y43" s="221"/>
      <c r="Z43" s="221"/>
      <c r="AA43" s="221"/>
      <c r="AB43" s="221"/>
      <c r="AC43" s="221"/>
      <c r="AD43" s="221"/>
    </row>
    <row r="44" spans="1:30" s="19" customFormat="1" ht="28.5">
      <c r="A44" s="221" t="s">
        <v>12338</v>
      </c>
      <c r="B44" s="222" t="s">
        <v>12571</v>
      </c>
      <c r="C44" s="221" t="s">
        <v>12617</v>
      </c>
      <c r="D44" s="221" t="s">
        <v>12618</v>
      </c>
      <c r="E44" s="221" t="s">
        <v>12619</v>
      </c>
      <c r="F44" s="221" t="s">
        <v>12620</v>
      </c>
      <c r="G44" s="221" t="s">
        <v>12621</v>
      </c>
      <c r="H44" s="221" t="s">
        <v>12622</v>
      </c>
      <c r="I44" s="221" t="s">
        <v>12623</v>
      </c>
      <c r="J44" s="221" t="str">
        <f>HYPERLINK("#", "http://www.kanoiwa-hospital.or.jp")</f>
        <v>http://www.kanoiwa-hospital.or.jp</v>
      </c>
      <c r="K44" s="223" t="s">
        <v>12624</v>
      </c>
      <c r="L44" s="221" t="s">
        <v>12625</v>
      </c>
      <c r="M44" s="221"/>
      <c r="N44" s="221"/>
      <c r="O44" s="221"/>
      <c r="P44" s="221"/>
      <c r="Q44" s="221"/>
      <c r="R44" s="354" t="s">
        <v>1025</v>
      </c>
      <c r="S44" s="226" t="s">
        <v>98</v>
      </c>
      <c r="T44" s="226" t="s">
        <v>10248</v>
      </c>
      <c r="U44" s="221"/>
      <c r="V44" s="221"/>
      <c r="W44" s="221"/>
      <c r="X44" s="221"/>
      <c r="Y44" s="221"/>
      <c r="Z44" s="221"/>
      <c r="AA44" s="221"/>
      <c r="AB44" s="221"/>
      <c r="AC44" s="221"/>
      <c r="AD44" s="221"/>
    </row>
    <row r="45" spans="1:30" s="19" customFormat="1" ht="20.25" customHeight="1">
      <c r="A45" s="221" t="s">
        <v>12338</v>
      </c>
      <c r="B45" s="222" t="s">
        <v>12571</v>
      </c>
      <c r="C45" s="221" t="s">
        <v>12626</v>
      </c>
      <c r="D45" s="221" t="s">
        <v>12627</v>
      </c>
      <c r="E45" s="221" t="s">
        <v>12582</v>
      </c>
      <c r="F45" s="221" t="s">
        <v>12628</v>
      </c>
      <c r="G45" s="221" t="s">
        <v>12629</v>
      </c>
      <c r="H45" s="221" t="s">
        <v>12630</v>
      </c>
      <c r="I45" s="221" t="s">
        <v>12631</v>
      </c>
      <c r="J45" s="221" t="str">
        <f>HYPERLINK("#", "http://www.wakatsuki-com/(日本語)")</f>
        <v>http://www.wakatsuki-com/(日本語)</v>
      </c>
      <c r="K45" s="223" t="s">
        <v>247</v>
      </c>
      <c r="L45" s="221"/>
      <c r="M45" s="221"/>
      <c r="N45" s="221"/>
      <c r="O45" s="221"/>
      <c r="P45" s="221"/>
      <c r="Q45" s="221"/>
      <c r="R45" s="354" t="s">
        <v>223</v>
      </c>
      <c r="S45" s="226" t="s">
        <v>2475</v>
      </c>
      <c r="T45" s="226"/>
      <c r="U45" s="221"/>
      <c r="V45" s="221"/>
      <c r="W45" s="221"/>
      <c r="X45" s="221"/>
      <c r="Y45" s="221"/>
      <c r="Z45" s="221"/>
      <c r="AA45" s="221"/>
      <c r="AB45" s="221"/>
      <c r="AC45" s="221"/>
      <c r="AD45" s="221"/>
    </row>
    <row r="46" spans="1:30" s="19" customFormat="1" ht="20.25" customHeight="1">
      <c r="A46" s="221" t="s">
        <v>12338</v>
      </c>
      <c r="B46" s="222" t="s">
        <v>12571</v>
      </c>
      <c r="C46" s="221" t="s">
        <v>12632</v>
      </c>
      <c r="D46" s="221" t="s">
        <v>12633</v>
      </c>
      <c r="E46" s="221" t="s">
        <v>12634</v>
      </c>
      <c r="F46" s="221" t="s">
        <v>12635</v>
      </c>
      <c r="G46" s="221" t="s">
        <v>12636</v>
      </c>
      <c r="H46" s="221" t="s">
        <v>12637</v>
      </c>
      <c r="I46" s="221" t="s">
        <v>12638</v>
      </c>
      <c r="J46" s="221"/>
      <c r="K46" s="223" t="s">
        <v>12488</v>
      </c>
      <c r="L46" s="221" t="s">
        <v>12639</v>
      </c>
      <c r="M46" s="221"/>
      <c r="N46" s="221"/>
      <c r="O46" s="221"/>
      <c r="P46" s="221"/>
      <c r="Q46" s="221"/>
      <c r="R46" s="354" t="s">
        <v>223</v>
      </c>
      <c r="S46" s="226" t="s">
        <v>5695</v>
      </c>
      <c r="T46" s="226"/>
      <c r="U46" s="221"/>
      <c r="V46" s="221"/>
      <c r="W46" s="221"/>
      <c r="X46" s="221"/>
      <c r="Y46" s="221"/>
      <c r="Z46" s="221"/>
      <c r="AA46" s="221"/>
      <c r="AB46" s="221"/>
      <c r="AC46" s="221"/>
      <c r="AD46" s="221"/>
    </row>
    <row r="47" spans="1:30" s="19" customFormat="1" ht="185.25">
      <c r="A47" s="232" t="s">
        <v>12338</v>
      </c>
      <c r="B47" s="222" t="s">
        <v>12571</v>
      </c>
      <c r="C47" s="232" t="s">
        <v>12640</v>
      </c>
      <c r="D47" s="232" t="s">
        <v>12641</v>
      </c>
      <c r="E47" s="232" t="s">
        <v>12642</v>
      </c>
      <c r="F47" s="232" t="s">
        <v>12643</v>
      </c>
      <c r="G47" s="232" t="s">
        <v>12644</v>
      </c>
      <c r="H47" s="232" t="s">
        <v>12645</v>
      </c>
      <c r="I47" s="232" t="s">
        <v>12646</v>
      </c>
      <c r="J47" s="232" t="str">
        <f>HYPERLINK("#", "http://www.kosei.jp/")</f>
        <v>http://www.kosei.jp/</v>
      </c>
      <c r="K47" s="234" t="s">
        <v>12647</v>
      </c>
      <c r="L47" s="232"/>
      <c r="M47" s="232"/>
      <c r="N47" s="232"/>
      <c r="O47" s="232" t="s">
        <v>3</v>
      </c>
      <c r="P47" s="232"/>
      <c r="Q47" s="232"/>
      <c r="R47" s="354" t="s">
        <v>1025</v>
      </c>
      <c r="S47" s="226" t="s">
        <v>461</v>
      </c>
      <c r="T47" s="235" t="s">
        <v>3340</v>
      </c>
      <c r="U47" s="232"/>
      <c r="V47" s="232"/>
      <c r="W47" s="232"/>
      <c r="X47" s="232"/>
      <c r="Y47" s="232"/>
      <c r="Z47" s="232"/>
      <c r="AA47" s="232"/>
      <c r="AB47" s="232"/>
      <c r="AC47" s="232"/>
      <c r="AD47" s="232"/>
    </row>
    <row r="48" spans="1:30" s="19" customFormat="1" ht="42.75">
      <c r="A48" s="232" t="s">
        <v>12338</v>
      </c>
      <c r="B48" s="222" t="s">
        <v>12571</v>
      </c>
      <c r="C48" s="232" t="s">
        <v>12648</v>
      </c>
      <c r="D48" s="232" t="s">
        <v>12649</v>
      </c>
      <c r="E48" s="232" t="s">
        <v>12650</v>
      </c>
      <c r="F48" s="232" t="s">
        <v>12651</v>
      </c>
      <c r="G48" s="232" t="s">
        <v>12652</v>
      </c>
      <c r="H48" s="232" t="s">
        <v>12653</v>
      </c>
      <c r="I48" s="232" t="s">
        <v>12654</v>
      </c>
      <c r="J48" s="232" t="str">
        <f>HYPERLINK("#", "http://fujionsen.jp/")</f>
        <v>http://fujionsen.jp/</v>
      </c>
      <c r="K48" s="234" t="s">
        <v>12655</v>
      </c>
      <c r="L48" s="232"/>
      <c r="M48" s="232"/>
      <c r="N48" s="232"/>
      <c r="O48" s="232"/>
      <c r="P48" s="232"/>
      <c r="Q48" s="232"/>
      <c r="R48" s="354" t="s">
        <v>1025</v>
      </c>
      <c r="S48" s="226" t="s">
        <v>461</v>
      </c>
      <c r="T48" s="235" t="s">
        <v>3340</v>
      </c>
      <c r="U48" s="232"/>
      <c r="V48" s="232"/>
      <c r="W48" s="232"/>
      <c r="X48" s="232"/>
      <c r="Y48" s="232"/>
      <c r="Z48" s="232"/>
      <c r="AA48" s="232"/>
      <c r="AB48" s="232"/>
      <c r="AC48" s="232"/>
      <c r="AD48" s="232"/>
    </row>
    <row r="49" spans="1:30" s="19" customFormat="1" ht="42.75">
      <c r="A49" s="221" t="s">
        <v>12338</v>
      </c>
      <c r="B49" s="222" t="s">
        <v>814</v>
      </c>
      <c r="C49" s="221" t="s">
        <v>12656</v>
      </c>
      <c r="D49" s="221" t="s">
        <v>12657</v>
      </c>
      <c r="E49" s="221" t="s">
        <v>12658</v>
      </c>
      <c r="F49" s="221" t="s">
        <v>12659</v>
      </c>
      <c r="G49" s="221" t="s">
        <v>12660</v>
      </c>
      <c r="H49" s="221" t="s">
        <v>12661</v>
      </c>
      <c r="I49" s="221" t="s">
        <v>12662</v>
      </c>
      <c r="J49" s="221" t="str">
        <f>HYPERLINK("#", "http://iitomi.jp（日本語）")</f>
        <v>http://iitomi.jp（日本語）</v>
      </c>
      <c r="K49" s="223" t="s">
        <v>12663</v>
      </c>
      <c r="L49" s="221"/>
      <c r="M49" s="221"/>
      <c r="N49" s="221"/>
      <c r="O49" s="221"/>
      <c r="P49" s="221"/>
      <c r="Q49" s="221"/>
      <c r="R49" s="354" t="s">
        <v>1025</v>
      </c>
      <c r="S49" s="226" t="s">
        <v>98</v>
      </c>
      <c r="T49" s="226" t="s">
        <v>10248</v>
      </c>
      <c r="U49" s="221"/>
      <c r="V49" s="221"/>
      <c r="W49" s="221"/>
      <c r="X49" s="221"/>
      <c r="Y49" s="221"/>
      <c r="Z49" s="221"/>
      <c r="AA49" s="221"/>
      <c r="AB49" s="221"/>
      <c r="AC49" s="221" t="s">
        <v>95</v>
      </c>
      <c r="AD49" s="221" t="s">
        <v>12347</v>
      </c>
    </row>
    <row r="50" spans="1:30" s="19" customFormat="1" ht="20.25" customHeight="1">
      <c r="A50" s="221" t="s">
        <v>12338</v>
      </c>
      <c r="B50" s="222" t="s">
        <v>814</v>
      </c>
      <c r="C50" s="221" t="s">
        <v>12664</v>
      </c>
      <c r="D50" s="221" t="s">
        <v>12665</v>
      </c>
      <c r="E50" s="221" t="s">
        <v>12666</v>
      </c>
      <c r="F50" s="221" t="s">
        <v>12667</v>
      </c>
      <c r="G50" s="221" t="s">
        <v>12668</v>
      </c>
      <c r="H50" s="221" t="s">
        <v>12669</v>
      </c>
      <c r="I50" s="221" t="s">
        <v>12670</v>
      </c>
      <c r="J50" s="221" t="str">
        <f>HYPERLINK("#", "http://www/kaikyoukai.org/")</f>
        <v>http://www/kaikyoukai.org/</v>
      </c>
      <c r="K50" s="223" t="s">
        <v>12671</v>
      </c>
      <c r="L50" s="221"/>
      <c r="M50" s="221"/>
      <c r="N50" s="221"/>
      <c r="O50" s="221"/>
      <c r="P50" s="221"/>
      <c r="Q50" s="221"/>
      <c r="R50" s="354" t="s">
        <v>223</v>
      </c>
      <c r="S50" s="226" t="s">
        <v>2475</v>
      </c>
      <c r="T50" s="226"/>
      <c r="U50" s="221"/>
      <c r="V50" s="221"/>
      <c r="W50" s="221"/>
      <c r="X50" s="221"/>
      <c r="Y50" s="221"/>
      <c r="Z50" s="221"/>
      <c r="AA50" s="221"/>
      <c r="AB50" s="221"/>
      <c r="AC50" s="221"/>
      <c r="AD50" s="221"/>
    </row>
    <row r="51" spans="1:30" s="20" customFormat="1" ht="20.25" customHeight="1">
      <c r="A51" s="221" t="s">
        <v>12338</v>
      </c>
      <c r="B51" s="222" t="s">
        <v>814</v>
      </c>
      <c r="C51" s="221" t="s">
        <v>12672</v>
      </c>
      <c r="D51" s="221" t="s">
        <v>12673</v>
      </c>
      <c r="E51" s="221" t="s">
        <v>12674</v>
      </c>
      <c r="F51" s="221" t="s">
        <v>12675</v>
      </c>
      <c r="G51" s="221" t="s">
        <v>12676</v>
      </c>
      <c r="H51" s="221" t="s">
        <v>12677</v>
      </c>
      <c r="I51" s="221" t="s">
        <v>12678</v>
      </c>
      <c r="J51" s="221"/>
      <c r="K51" s="223" t="s">
        <v>3917</v>
      </c>
      <c r="L51" s="221"/>
      <c r="M51" s="221"/>
      <c r="N51" s="221"/>
      <c r="O51" s="221"/>
      <c r="P51" s="221"/>
      <c r="Q51" s="221"/>
      <c r="R51" s="354" t="s">
        <v>223</v>
      </c>
      <c r="S51" s="226" t="s">
        <v>5695</v>
      </c>
      <c r="T51" s="226"/>
      <c r="U51" s="221"/>
      <c r="V51" s="221"/>
      <c r="W51" s="221"/>
      <c r="X51" s="221"/>
      <c r="Y51" s="221"/>
      <c r="Z51" s="221"/>
      <c r="AA51" s="221"/>
      <c r="AB51" s="221"/>
      <c r="AC51" s="221"/>
      <c r="AD51" s="221"/>
    </row>
    <row r="52" spans="1:30" s="19" customFormat="1" ht="57">
      <c r="A52" s="232" t="s">
        <v>12338</v>
      </c>
      <c r="B52" s="222" t="s">
        <v>814</v>
      </c>
      <c r="C52" s="232" t="s">
        <v>12679</v>
      </c>
      <c r="D52" s="232" t="s">
        <v>12680</v>
      </c>
      <c r="E52" s="232" t="s">
        <v>12681</v>
      </c>
      <c r="F52" s="232" t="s">
        <v>12682</v>
      </c>
      <c r="G52" s="232" t="s">
        <v>12683</v>
      </c>
      <c r="H52" s="232" t="s">
        <v>12684</v>
      </c>
      <c r="I52" s="232" t="s">
        <v>12685</v>
      </c>
      <c r="J52" s="232" t="str">
        <f>HYPERLINK("#", "http://www.kyonan-mc.jp（日本語）")</f>
        <v>http://www.kyonan-mc.jp（日本語）</v>
      </c>
      <c r="K52" s="234" t="s">
        <v>12686</v>
      </c>
      <c r="L52" s="232"/>
      <c r="M52" s="232"/>
      <c r="N52" s="232"/>
      <c r="O52" s="232" t="s">
        <v>3</v>
      </c>
      <c r="P52" s="232"/>
      <c r="Q52" s="232"/>
      <c r="R52" s="354" t="s">
        <v>1025</v>
      </c>
      <c r="S52" s="226" t="s">
        <v>461</v>
      </c>
      <c r="T52" s="235" t="s">
        <v>3340</v>
      </c>
      <c r="U52" s="232"/>
      <c r="V52" s="232"/>
      <c r="W52" s="232"/>
      <c r="X52" s="232"/>
      <c r="Y52" s="232"/>
      <c r="Z52" s="232"/>
      <c r="AA52" s="232"/>
      <c r="AB52" s="232"/>
      <c r="AC52" s="232"/>
      <c r="AD52" s="232"/>
    </row>
    <row r="53" spans="1:30" s="19" customFormat="1" ht="285">
      <c r="A53" s="221" t="s">
        <v>12338</v>
      </c>
      <c r="B53" s="222" t="s">
        <v>12687</v>
      </c>
      <c r="C53" s="221" t="s">
        <v>12688</v>
      </c>
      <c r="D53" s="221" t="s">
        <v>12689</v>
      </c>
      <c r="E53" s="221" t="s">
        <v>12690</v>
      </c>
      <c r="F53" s="221" t="s">
        <v>12691</v>
      </c>
      <c r="G53" s="221" t="s">
        <v>12692</v>
      </c>
      <c r="H53" s="221" t="s">
        <v>12693</v>
      </c>
      <c r="I53" s="344" t="s">
        <v>12694</v>
      </c>
      <c r="J53" s="221" t="str">
        <f>HYPERLINK("#", "http://www.fymh.jp/")</f>
        <v>http://www.fymh.jp/</v>
      </c>
      <c r="K53" s="223" t="s">
        <v>12695</v>
      </c>
      <c r="L53" s="223" t="s">
        <v>1955</v>
      </c>
      <c r="M53" s="221"/>
      <c r="N53" s="221"/>
      <c r="O53" s="221" t="s">
        <v>95</v>
      </c>
      <c r="P53" s="221"/>
      <c r="Q53" s="221"/>
      <c r="R53" s="354" t="s">
        <v>1025</v>
      </c>
      <c r="S53" s="226" t="s">
        <v>98</v>
      </c>
      <c r="T53" s="226" t="s">
        <v>10248</v>
      </c>
      <c r="U53" s="221"/>
      <c r="V53" s="221"/>
      <c r="W53" s="221"/>
      <c r="X53" s="221"/>
      <c r="Y53" s="221"/>
      <c r="Z53" s="221"/>
      <c r="AA53" s="221"/>
      <c r="AB53" s="221"/>
      <c r="AC53" s="221" t="s">
        <v>95</v>
      </c>
      <c r="AD53" s="221" t="s">
        <v>12347</v>
      </c>
    </row>
    <row r="54" spans="1:30" s="19" customFormat="1" ht="42.75">
      <c r="A54" s="221" t="s">
        <v>12338</v>
      </c>
      <c r="B54" s="222" t="s">
        <v>12687</v>
      </c>
      <c r="C54" s="221" t="s">
        <v>12696</v>
      </c>
      <c r="D54" s="221" t="s">
        <v>12697</v>
      </c>
      <c r="E54" s="221" t="s">
        <v>12698</v>
      </c>
      <c r="F54" s="221" t="s">
        <v>12699</v>
      </c>
      <c r="G54" s="221" t="s">
        <v>12700</v>
      </c>
      <c r="H54" s="221" t="s">
        <v>12701</v>
      </c>
      <c r="I54" s="221" t="s">
        <v>12702</v>
      </c>
      <c r="J54" s="221" t="str">
        <f>HYPERLINK("#", "http://www.yamanashi-med.jrc.or.jp（日本語）")</f>
        <v>http://www.yamanashi-med.jrc.or.jp（日本語）</v>
      </c>
      <c r="K54" s="223" t="s">
        <v>12703</v>
      </c>
      <c r="L54" s="223" t="s">
        <v>1955</v>
      </c>
      <c r="M54" s="221"/>
      <c r="N54" s="221"/>
      <c r="O54" s="221"/>
      <c r="P54" s="221"/>
      <c r="Q54" s="221"/>
      <c r="R54" s="354" t="s">
        <v>182</v>
      </c>
      <c r="S54" s="226" t="s">
        <v>98</v>
      </c>
      <c r="T54" s="226" t="s">
        <v>10248</v>
      </c>
      <c r="U54" s="221"/>
      <c r="V54" s="221"/>
      <c r="W54" s="221"/>
      <c r="X54" s="221"/>
      <c r="Y54" s="221"/>
      <c r="Z54" s="221"/>
      <c r="AA54" s="221"/>
      <c r="AB54" s="221"/>
      <c r="AC54" s="221" t="s">
        <v>95</v>
      </c>
      <c r="AD54" s="221" t="s">
        <v>12347</v>
      </c>
    </row>
    <row r="55" spans="1:30" s="19" customFormat="1" ht="57">
      <c r="A55" s="221" t="s">
        <v>12338</v>
      </c>
      <c r="B55" s="222" t="s">
        <v>12687</v>
      </c>
      <c r="C55" s="221" t="s">
        <v>12704</v>
      </c>
      <c r="D55" s="221" t="s">
        <v>12705</v>
      </c>
      <c r="E55" s="221" t="s">
        <v>12706</v>
      </c>
      <c r="F55" s="221" t="s">
        <v>12707</v>
      </c>
      <c r="G55" s="221" t="s">
        <v>12708</v>
      </c>
      <c r="H55" s="221" t="s">
        <v>12709</v>
      </c>
      <c r="I55" s="221" t="s">
        <v>12710</v>
      </c>
      <c r="J55" s="221" t="str">
        <f>HYPERLINK("#", "http://www.city.tsuru.yamanashi.jp/byoin/")</f>
        <v>http://www.city.tsuru.yamanashi.jp/byoin/</v>
      </c>
      <c r="K55" s="223" t="s">
        <v>12711</v>
      </c>
      <c r="L55" s="221"/>
      <c r="M55" s="221"/>
      <c r="N55" s="221"/>
      <c r="O55" s="221"/>
      <c r="P55" s="221"/>
      <c r="Q55" s="221"/>
      <c r="R55" s="354" t="s">
        <v>182</v>
      </c>
      <c r="S55" s="226" t="s">
        <v>98</v>
      </c>
      <c r="T55" s="226" t="s">
        <v>10248</v>
      </c>
      <c r="U55" s="221"/>
      <c r="V55" s="221"/>
      <c r="W55" s="221"/>
      <c r="X55" s="221"/>
      <c r="Y55" s="221"/>
      <c r="Z55" s="221"/>
      <c r="AA55" s="221"/>
      <c r="AB55" s="221"/>
      <c r="AC55" s="221" t="s">
        <v>95</v>
      </c>
      <c r="AD55" s="221" t="s">
        <v>12347</v>
      </c>
    </row>
    <row r="56" spans="1:30" s="19" customFormat="1" ht="28.5">
      <c r="A56" s="221" t="s">
        <v>12338</v>
      </c>
      <c r="B56" s="222" t="s">
        <v>12687</v>
      </c>
      <c r="C56" s="221" t="s">
        <v>12712</v>
      </c>
      <c r="D56" s="221" t="s">
        <v>12713</v>
      </c>
      <c r="E56" s="221" t="s">
        <v>12714</v>
      </c>
      <c r="F56" s="221" t="s">
        <v>12715</v>
      </c>
      <c r="G56" s="221" t="s">
        <v>12716</v>
      </c>
      <c r="H56" s="221" t="s">
        <v>12717</v>
      </c>
      <c r="I56" s="221" t="s">
        <v>12718</v>
      </c>
      <c r="J56" s="221"/>
      <c r="K56" s="223" t="s">
        <v>12719</v>
      </c>
      <c r="L56" s="221"/>
      <c r="M56" s="221"/>
      <c r="N56" s="221"/>
      <c r="O56" s="221"/>
      <c r="P56" s="221"/>
      <c r="Q56" s="221"/>
      <c r="R56" s="354" t="s">
        <v>223</v>
      </c>
      <c r="S56" s="226" t="s">
        <v>98</v>
      </c>
      <c r="T56" s="226"/>
      <c r="U56" s="221"/>
      <c r="V56" s="221"/>
      <c r="W56" s="221"/>
      <c r="X56" s="221"/>
      <c r="Y56" s="221"/>
      <c r="Z56" s="221"/>
      <c r="AA56" s="221"/>
      <c r="AB56" s="221"/>
      <c r="AC56" s="221"/>
      <c r="AD56" s="221"/>
    </row>
    <row r="57" spans="1:30" s="19" customFormat="1" ht="42.75">
      <c r="A57" s="221" t="s">
        <v>12338</v>
      </c>
      <c r="B57" s="222" t="s">
        <v>12687</v>
      </c>
      <c r="C57" s="221" t="s">
        <v>12720</v>
      </c>
      <c r="D57" s="221" t="s">
        <v>12721</v>
      </c>
      <c r="E57" s="221" t="s">
        <v>12690</v>
      </c>
      <c r="F57" s="221" t="s">
        <v>12722</v>
      </c>
      <c r="G57" s="221" t="s">
        <v>12723</v>
      </c>
      <c r="H57" s="221" t="s">
        <v>12724</v>
      </c>
      <c r="I57" s="221" t="s">
        <v>12725</v>
      </c>
      <c r="J57" s="221" t="str">
        <f>HYPERLINK("#", "http://www/rakutendo.jp/ten.html")</f>
        <v>http://www/rakutendo.jp/ten.html</v>
      </c>
      <c r="K57" s="223" t="s">
        <v>12726</v>
      </c>
      <c r="L57" s="221"/>
      <c r="M57" s="221"/>
      <c r="N57" s="221"/>
      <c r="O57" s="221"/>
      <c r="P57" s="221"/>
      <c r="Q57" s="221"/>
      <c r="R57" s="354" t="s">
        <v>223</v>
      </c>
      <c r="S57" s="226" t="s">
        <v>2475</v>
      </c>
      <c r="T57" s="226"/>
      <c r="U57" s="221"/>
      <c r="V57" s="221"/>
      <c r="W57" s="221"/>
      <c r="X57" s="221"/>
      <c r="Y57" s="221"/>
      <c r="Z57" s="221"/>
      <c r="AA57" s="221"/>
      <c r="AB57" s="221"/>
      <c r="AC57" s="221" t="s">
        <v>95</v>
      </c>
      <c r="AD57" s="221" t="s">
        <v>12347</v>
      </c>
    </row>
    <row r="58" spans="1:30" s="19" customFormat="1" ht="57">
      <c r="A58" s="221" t="s">
        <v>12338</v>
      </c>
      <c r="B58" s="222" t="s">
        <v>12687</v>
      </c>
      <c r="C58" s="221" t="s">
        <v>12727</v>
      </c>
      <c r="D58" s="221" t="s">
        <v>12728</v>
      </c>
      <c r="E58" s="221" t="s">
        <v>12729</v>
      </c>
      <c r="F58" s="221" t="s">
        <v>12730</v>
      </c>
      <c r="G58" s="221" t="s">
        <v>12731</v>
      </c>
      <c r="H58" s="221" t="s">
        <v>12732</v>
      </c>
      <c r="I58" s="221" t="s">
        <v>12733</v>
      </c>
      <c r="J58" s="221" t="str">
        <f>HYPERLINK("#", "https://suzukiorth.wixsite.com/suzukiorth")</f>
        <v>https://suzukiorth.wixsite.com/suzukiorth</v>
      </c>
      <c r="K58" s="223" t="s">
        <v>12734</v>
      </c>
      <c r="L58" s="221"/>
      <c r="M58" s="221"/>
      <c r="N58" s="221"/>
      <c r="O58" s="221"/>
      <c r="P58" s="221"/>
      <c r="Q58" s="221"/>
      <c r="R58" s="354" t="s">
        <v>223</v>
      </c>
      <c r="S58" s="226" t="s">
        <v>2475</v>
      </c>
      <c r="T58" s="226"/>
      <c r="U58" s="221"/>
      <c r="V58" s="221"/>
      <c r="W58" s="221"/>
      <c r="X58" s="221"/>
      <c r="Y58" s="221"/>
      <c r="Z58" s="221"/>
      <c r="AA58" s="221"/>
      <c r="AB58" s="221"/>
      <c r="AC58" s="221" t="s">
        <v>95</v>
      </c>
      <c r="AD58" s="221" t="s">
        <v>12347</v>
      </c>
    </row>
    <row r="59" spans="1:30" s="20" customFormat="1" ht="20.25" customHeight="1">
      <c r="A59" s="221" t="s">
        <v>12338</v>
      </c>
      <c r="B59" s="222" t="s">
        <v>12687</v>
      </c>
      <c r="C59" s="221" t="s">
        <v>12735</v>
      </c>
      <c r="D59" s="221" t="s">
        <v>12736</v>
      </c>
      <c r="E59" s="221" t="s">
        <v>12706</v>
      </c>
      <c r="F59" s="221" t="s">
        <v>12707</v>
      </c>
      <c r="G59" s="221" t="s">
        <v>12708</v>
      </c>
      <c r="H59" s="221" t="s">
        <v>12737</v>
      </c>
      <c r="I59" s="221" t="s">
        <v>12452</v>
      </c>
      <c r="J59" s="221" t="str">
        <f>HYPERLINK("#", "http://www.yda.jp（日本語）")</f>
        <v>http://www.yda.jp（日本語）</v>
      </c>
      <c r="K59" s="223" t="s">
        <v>1240</v>
      </c>
      <c r="L59" s="221"/>
      <c r="M59" s="221"/>
      <c r="N59" s="221"/>
      <c r="O59" s="221"/>
      <c r="P59" s="221"/>
      <c r="Q59" s="221"/>
      <c r="R59" s="354" t="s">
        <v>223</v>
      </c>
      <c r="S59" s="226" t="s">
        <v>5695</v>
      </c>
      <c r="T59" s="226"/>
      <c r="U59" s="221"/>
      <c r="V59" s="221"/>
      <c r="W59" s="221"/>
      <c r="X59" s="221"/>
      <c r="Y59" s="221"/>
      <c r="Z59" s="221"/>
      <c r="AA59" s="221"/>
      <c r="AB59" s="221"/>
      <c r="AC59" s="221" t="s">
        <v>95</v>
      </c>
      <c r="AD59" s="221" t="s">
        <v>12347</v>
      </c>
    </row>
    <row r="60" spans="1:30" s="20" customFormat="1" ht="20.25" customHeight="1">
      <c r="A60" s="221" t="s">
        <v>12338</v>
      </c>
      <c r="B60" s="222" t="s">
        <v>12687</v>
      </c>
      <c r="C60" s="221" t="s">
        <v>12738</v>
      </c>
      <c r="D60" s="221" t="s">
        <v>12739</v>
      </c>
      <c r="E60" s="221" t="s">
        <v>12740</v>
      </c>
      <c r="F60" s="221" t="s">
        <v>12741</v>
      </c>
      <c r="G60" s="221" t="s">
        <v>12742</v>
      </c>
      <c r="H60" s="221" t="s">
        <v>12743</v>
      </c>
      <c r="I60" s="221" t="s">
        <v>12744</v>
      </c>
      <c r="J60" s="221"/>
      <c r="K60" s="223" t="s">
        <v>12745</v>
      </c>
      <c r="L60" s="221" t="s">
        <v>1955</v>
      </c>
      <c r="M60" s="221"/>
      <c r="N60" s="221"/>
      <c r="O60" s="221"/>
      <c r="P60" s="221"/>
      <c r="Q60" s="221"/>
      <c r="R60" s="354" t="s">
        <v>223</v>
      </c>
      <c r="S60" s="226" t="s">
        <v>5695</v>
      </c>
      <c r="T60" s="226"/>
      <c r="U60" s="221"/>
      <c r="V60" s="221"/>
      <c r="W60" s="221"/>
      <c r="X60" s="221"/>
      <c r="Y60" s="221"/>
      <c r="Z60" s="221"/>
      <c r="AA60" s="221"/>
      <c r="AB60" s="221"/>
      <c r="AC60" s="221" t="s">
        <v>95</v>
      </c>
      <c r="AD60" s="221" t="s">
        <v>12347</v>
      </c>
    </row>
    <row r="61" spans="1:30" s="20" customFormat="1" ht="20.25" customHeight="1">
      <c r="A61" s="221" t="s">
        <v>12338</v>
      </c>
      <c r="B61" s="222" t="s">
        <v>12687</v>
      </c>
      <c r="C61" s="221" t="s">
        <v>12746</v>
      </c>
      <c r="D61" s="221" t="s">
        <v>12747</v>
      </c>
      <c r="E61" s="221" t="s">
        <v>12714</v>
      </c>
      <c r="F61" s="221" t="s">
        <v>12748</v>
      </c>
      <c r="G61" s="221" t="s">
        <v>12749</v>
      </c>
      <c r="H61" s="221" t="s">
        <v>12750</v>
      </c>
      <c r="I61" s="221" t="s">
        <v>12751</v>
      </c>
      <c r="J61" s="221" t="str">
        <f>HYPERLINK("#", "http://nomura-eye.com（日本語）")</f>
        <v>http://nomura-eye.com（日本語）</v>
      </c>
      <c r="K61" s="223" t="s">
        <v>12752</v>
      </c>
      <c r="L61" s="221"/>
      <c r="M61" s="221"/>
      <c r="N61" s="221"/>
      <c r="O61" s="221"/>
      <c r="P61" s="221"/>
      <c r="Q61" s="221"/>
      <c r="R61" s="354" t="s">
        <v>223</v>
      </c>
      <c r="S61" s="226" t="s">
        <v>2475</v>
      </c>
      <c r="T61" s="226"/>
      <c r="U61" s="221"/>
      <c r="V61" s="221"/>
      <c r="W61" s="221"/>
      <c r="X61" s="221"/>
      <c r="Y61" s="221"/>
      <c r="Z61" s="221"/>
      <c r="AA61" s="221"/>
      <c r="AB61" s="221"/>
      <c r="AC61" s="221"/>
      <c r="AD61" s="221"/>
    </row>
    <row r="62" spans="1:30" s="20" customFormat="1" ht="20.25" customHeight="1">
      <c r="A62" s="221" t="s">
        <v>12338</v>
      </c>
      <c r="B62" s="222" t="s">
        <v>12687</v>
      </c>
      <c r="C62" s="221" t="s">
        <v>12753</v>
      </c>
      <c r="D62" s="221" t="s">
        <v>12754</v>
      </c>
      <c r="E62" s="221" t="s">
        <v>12755</v>
      </c>
      <c r="F62" s="221" t="s">
        <v>12756</v>
      </c>
      <c r="G62" s="221" t="s">
        <v>12757</v>
      </c>
      <c r="H62" s="221" t="s">
        <v>12758</v>
      </c>
      <c r="I62" s="221" t="s">
        <v>12759</v>
      </c>
      <c r="J62" s="221"/>
      <c r="K62" s="223" t="s">
        <v>1694</v>
      </c>
      <c r="L62" s="221" t="s">
        <v>12760</v>
      </c>
      <c r="M62" s="221"/>
      <c r="N62" s="221"/>
      <c r="O62" s="221"/>
      <c r="P62" s="221"/>
      <c r="Q62" s="221"/>
      <c r="R62" s="354" t="s">
        <v>223</v>
      </c>
      <c r="S62" s="226" t="s">
        <v>5695</v>
      </c>
      <c r="T62" s="226"/>
      <c r="U62" s="221"/>
      <c r="V62" s="221"/>
      <c r="W62" s="221"/>
      <c r="X62" s="221"/>
      <c r="Y62" s="221"/>
      <c r="Z62" s="221"/>
      <c r="AA62" s="221"/>
      <c r="AB62" s="221"/>
      <c r="AC62" s="221"/>
      <c r="AD62" s="221"/>
    </row>
    <row r="63" spans="1:30" s="20" customFormat="1" ht="20.25" customHeight="1">
      <c r="A63" s="221" t="s">
        <v>12338</v>
      </c>
      <c r="B63" s="222" t="s">
        <v>12687</v>
      </c>
      <c r="C63" s="221" t="s">
        <v>12761</v>
      </c>
      <c r="D63" s="221" t="s">
        <v>12762</v>
      </c>
      <c r="E63" s="221" t="s">
        <v>12763</v>
      </c>
      <c r="F63" s="221" t="s">
        <v>12764</v>
      </c>
      <c r="G63" s="221" t="s">
        <v>12765</v>
      </c>
      <c r="H63" s="221" t="s">
        <v>12766</v>
      </c>
      <c r="I63" s="221" t="s">
        <v>12767</v>
      </c>
      <c r="J63" s="221"/>
      <c r="K63" s="223" t="s">
        <v>12768</v>
      </c>
      <c r="L63" s="221"/>
      <c r="M63" s="221"/>
      <c r="N63" s="221"/>
      <c r="O63" s="221"/>
      <c r="P63" s="221"/>
      <c r="Q63" s="221"/>
      <c r="R63" s="354" t="s">
        <v>223</v>
      </c>
      <c r="S63" s="226" t="s">
        <v>2475</v>
      </c>
      <c r="T63" s="226"/>
      <c r="U63" s="221"/>
      <c r="V63" s="221"/>
      <c r="W63" s="221"/>
      <c r="X63" s="221"/>
      <c r="Y63" s="221"/>
      <c r="Z63" s="221"/>
      <c r="AA63" s="221"/>
      <c r="AB63" s="221"/>
      <c r="AC63" s="221"/>
      <c r="AD63" s="221"/>
    </row>
    <row r="64" spans="1:30" s="20" customFormat="1" ht="20.25" customHeight="1">
      <c r="A64" s="221" t="s">
        <v>12338</v>
      </c>
      <c r="B64" s="222" t="s">
        <v>12687</v>
      </c>
      <c r="C64" s="221" t="s">
        <v>12769</v>
      </c>
      <c r="D64" s="221" t="s">
        <v>12770</v>
      </c>
      <c r="E64" s="221" t="s">
        <v>12729</v>
      </c>
      <c r="F64" s="221" t="s">
        <v>12771</v>
      </c>
      <c r="G64" s="221" t="s">
        <v>12772</v>
      </c>
      <c r="H64" s="221" t="s">
        <v>12773</v>
      </c>
      <c r="I64" s="221" t="s">
        <v>12774</v>
      </c>
      <c r="J64" s="221" t="str">
        <f>HYPERLINK("#", "http://www.shinji-dental.com（日本語）")</f>
        <v>http://www.shinji-dental.com（日本語）</v>
      </c>
      <c r="K64" s="223" t="s">
        <v>12488</v>
      </c>
      <c r="L64" s="221" t="s">
        <v>12775</v>
      </c>
      <c r="M64" s="221"/>
      <c r="N64" s="221"/>
      <c r="O64" s="221"/>
      <c r="P64" s="221"/>
      <c r="Q64" s="221"/>
      <c r="R64" s="354" t="s">
        <v>223</v>
      </c>
      <c r="S64" s="226" t="s">
        <v>5695</v>
      </c>
      <c r="T64" s="226"/>
      <c r="U64" s="221"/>
      <c r="V64" s="221"/>
      <c r="W64" s="221"/>
      <c r="X64" s="221"/>
      <c r="Y64" s="221"/>
      <c r="Z64" s="221"/>
      <c r="AA64" s="221"/>
      <c r="AB64" s="221"/>
      <c r="AC64" s="221"/>
      <c r="AD64" s="221"/>
    </row>
    <row r="65" spans="2:20" s="20" customFormat="1" ht="14.25">
      <c r="K65" s="12"/>
      <c r="R65" s="89"/>
      <c r="S65" s="89"/>
      <c r="T65" s="89"/>
    </row>
    <row r="66" spans="2:20" s="20" customFormat="1" ht="14.25">
      <c r="B66" s="142"/>
      <c r="K66" s="12"/>
      <c r="R66" s="89"/>
      <c r="S66" s="89"/>
      <c r="T66" s="89"/>
    </row>
    <row r="67" spans="2:20" s="20" customFormat="1" ht="14.25">
      <c r="K67" s="12"/>
      <c r="R67" s="89"/>
      <c r="S67" s="89"/>
      <c r="T67" s="89"/>
    </row>
    <row r="68" spans="2:20" s="20" customFormat="1" ht="14.25">
      <c r="K68" s="12"/>
      <c r="R68" s="89"/>
      <c r="S68" s="89"/>
      <c r="T68" s="89"/>
    </row>
    <row r="69" spans="2:20" s="20" customFormat="1" ht="14.25">
      <c r="K69" s="12"/>
      <c r="R69" s="89"/>
      <c r="S69" s="89"/>
      <c r="T69" s="89"/>
    </row>
    <row r="70" spans="2:20" s="20" customFormat="1" ht="14.25">
      <c r="K70" s="12"/>
      <c r="R70" s="89"/>
      <c r="S70" s="89"/>
      <c r="T70" s="89"/>
    </row>
    <row r="71" spans="2:20" s="20" customFormat="1" ht="14.25">
      <c r="K71" s="12"/>
      <c r="R71" s="89"/>
      <c r="S71" s="89"/>
      <c r="T71" s="89"/>
    </row>
    <row r="72" spans="2:20" s="20" customFormat="1" ht="14.25">
      <c r="K72" s="12"/>
      <c r="R72" s="89"/>
      <c r="S72" s="89"/>
      <c r="T72" s="89"/>
    </row>
    <row r="73" spans="2:20" s="20" customFormat="1" ht="14.25">
      <c r="K73" s="12"/>
      <c r="R73" s="89"/>
      <c r="S73" s="89"/>
      <c r="T73" s="89"/>
    </row>
    <row r="74" spans="2:20" s="20" customFormat="1" ht="14.25">
      <c r="K74" s="12"/>
      <c r="R74" s="89"/>
      <c r="S74" s="89"/>
      <c r="T74" s="89"/>
    </row>
    <row r="75" spans="2:20" s="20" customFormat="1" ht="14.25">
      <c r="K75" s="12"/>
      <c r="R75" s="89"/>
      <c r="S75" s="89"/>
      <c r="T75" s="89"/>
    </row>
    <row r="76" spans="2:20" s="20" customFormat="1" ht="14.25">
      <c r="K76" s="12"/>
      <c r="R76" s="89"/>
      <c r="S76" s="89"/>
      <c r="T76" s="89"/>
    </row>
    <row r="77" spans="2:20" s="20" customFormat="1" ht="14.25">
      <c r="K77" s="12"/>
      <c r="R77" s="89"/>
      <c r="S77" s="89"/>
      <c r="T77" s="89"/>
    </row>
    <row r="78" spans="2:20" s="20" customFormat="1" ht="14.25">
      <c r="K78" s="12"/>
      <c r="R78" s="89"/>
      <c r="S78" s="89"/>
      <c r="T78" s="89"/>
    </row>
    <row r="79" spans="2:20" s="20" customFormat="1" ht="14.25">
      <c r="K79" s="12"/>
      <c r="R79" s="89"/>
      <c r="S79" s="89"/>
      <c r="T79" s="89"/>
    </row>
    <row r="80" spans="2:20" s="20" customFormat="1" ht="14.25">
      <c r="K80" s="12"/>
      <c r="R80" s="89"/>
      <c r="S80" s="89"/>
      <c r="T80" s="89"/>
    </row>
    <row r="81" spans="11:20" s="20" customFormat="1" ht="14.25">
      <c r="K81" s="12"/>
      <c r="R81" s="89"/>
      <c r="S81" s="89"/>
      <c r="T81" s="89"/>
    </row>
    <row r="82" spans="11:20" s="20" customFormat="1" ht="14.25">
      <c r="K82" s="12"/>
      <c r="R82" s="89"/>
      <c r="S82" s="89"/>
      <c r="T82" s="89"/>
    </row>
    <row r="83" spans="11:20" s="20" customFormat="1" ht="14.25">
      <c r="K83" s="12"/>
      <c r="R83" s="89"/>
      <c r="S83" s="89"/>
      <c r="T83" s="89"/>
    </row>
    <row r="84" spans="11:20" s="20" customFormat="1" ht="14.25">
      <c r="K84" s="12"/>
      <c r="R84" s="89"/>
      <c r="S84" s="89"/>
      <c r="T84" s="89"/>
    </row>
    <row r="85" spans="11:20" s="32" customFormat="1" ht="19.5">
      <c r="K85" s="191"/>
      <c r="R85" s="185"/>
      <c r="S85" s="185"/>
      <c r="T85" s="185"/>
    </row>
    <row r="86" spans="11:20" s="32" customFormat="1" ht="19.5">
      <c r="K86" s="191"/>
      <c r="R86" s="185"/>
      <c r="S86" s="185"/>
      <c r="T86" s="185"/>
    </row>
    <row r="87" spans="11:20" s="32" customFormat="1" ht="19.5">
      <c r="K87" s="191"/>
      <c r="R87" s="185"/>
      <c r="S87" s="185"/>
      <c r="T87" s="185"/>
    </row>
    <row r="88" spans="11:20" s="32" customFormat="1" ht="19.5">
      <c r="K88" s="191"/>
      <c r="R88" s="185"/>
      <c r="S88" s="185"/>
      <c r="T88" s="185"/>
    </row>
    <row r="89" spans="11:20" s="32" customFormat="1" ht="19.5">
      <c r="K89" s="191"/>
      <c r="R89" s="185"/>
      <c r="S89" s="185"/>
      <c r="T89" s="185"/>
    </row>
    <row r="90" spans="11:20" s="32" customFormat="1" ht="19.5">
      <c r="K90" s="191"/>
      <c r="R90" s="185"/>
      <c r="S90" s="185"/>
      <c r="T90" s="185"/>
    </row>
    <row r="91" spans="11:20" s="21" customFormat="1">
      <c r="K91" s="39"/>
      <c r="R91"/>
      <c r="S91"/>
      <c r="T91"/>
    </row>
    <row r="92" spans="11:20" s="21" customFormat="1">
      <c r="K92" s="39"/>
      <c r="R92"/>
      <c r="S92"/>
      <c r="T92"/>
    </row>
    <row r="93" spans="11:20" s="21" customFormat="1">
      <c r="K93" s="39"/>
      <c r="R93"/>
      <c r="S93"/>
      <c r="T93"/>
    </row>
    <row r="94" spans="11:20" s="21" customFormat="1">
      <c r="K94" s="39"/>
      <c r="R94"/>
      <c r="S94"/>
      <c r="T94"/>
    </row>
    <row r="95" spans="11:20" s="21" customFormat="1">
      <c r="K95" s="39"/>
      <c r="R95"/>
      <c r="S95"/>
      <c r="T95"/>
    </row>
    <row r="96" spans="11:20" s="21" customFormat="1">
      <c r="K96" s="39"/>
      <c r="R96"/>
      <c r="S96"/>
      <c r="T96"/>
    </row>
    <row r="97" spans="11:20" s="21" customFormat="1">
      <c r="K97" s="39"/>
      <c r="R97"/>
      <c r="S97"/>
      <c r="T97"/>
    </row>
    <row r="98" spans="11:20" s="21" customFormat="1">
      <c r="K98" s="39"/>
      <c r="R98"/>
      <c r="S98"/>
      <c r="T98"/>
    </row>
    <row r="99" spans="11:20" s="21" customFormat="1">
      <c r="K99" s="39"/>
      <c r="R99"/>
      <c r="S99"/>
      <c r="T99"/>
    </row>
    <row r="100" spans="11:20" s="21" customFormat="1">
      <c r="K100" s="39"/>
      <c r="R100"/>
      <c r="S100"/>
      <c r="T100"/>
    </row>
    <row r="101" spans="11:20" s="21" customFormat="1">
      <c r="K101" s="39"/>
      <c r="R101"/>
      <c r="S101"/>
      <c r="T101"/>
    </row>
    <row r="102" spans="11:20" s="21" customFormat="1">
      <c r="K102" s="39"/>
      <c r="R102"/>
      <c r="S102"/>
      <c r="T102"/>
    </row>
    <row r="103" spans="11:20" s="21" customFormat="1">
      <c r="K103" s="39"/>
      <c r="R103"/>
      <c r="S103"/>
      <c r="T103"/>
    </row>
    <row r="104" spans="11:20" s="21" customFormat="1">
      <c r="K104" s="39"/>
      <c r="R104"/>
      <c r="S104"/>
      <c r="T104"/>
    </row>
    <row r="105" spans="11:20" s="21" customFormat="1">
      <c r="K105" s="39"/>
      <c r="R105"/>
      <c r="S105"/>
      <c r="T105"/>
    </row>
    <row r="106" spans="11:20" s="21" customFormat="1">
      <c r="K106" s="39"/>
      <c r="R106"/>
      <c r="S106"/>
      <c r="T106"/>
    </row>
    <row r="107" spans="11:20" s="21" customFormat="1">
      <c r="K107" s="39"/>
      <c r="R107"/>
      <c r="S107"/>
      <c r="T107"/>
    </row>
    <row r="108" spans="11:20" s="21" customFormat="1">
      <c r="K108" s="39"/>
      <c r="R108"/>
      <c r="S108"/>
      <c r="T108"/>
    </row>
    <row r="109" spans="11:20" s="21" customFormat="1">
      <c r="K109" s="39"/>
      <c r="R109"/>
      <c r="S109"/>
      <c r="T109"/>
    </row>
    <row r="110" spans="11:20" s="21" customFormat="1">
      <c r="K110" s="39"/>
      <c r="R110"/>
      <c r="S110"/>
      <c r="T110"/>
    </row>
    <row r="111" spans="11:20" s="21" customFormat="1">
      <c r="K111" s="39"/>
      <c r="R111"/>
      <c r="S111"/>
      <c r="T111"/>
    </row>
    <row r="112" spans="11:20" s="21" customFormat="1">
      <c r="K112" s="39"/>
      <c r="R112"/>
      <c r="S112"/>
      <c r="T112"/>
    </row>
    <row r="113" spans="11:20" s="21" customFormat="1">
      <c r="K113" s="39"/>
      <c r="R113"/>
      <c r="S113"/>
      <c r="T113"/>
    </row>
    <row r="114" spans="11:20" s="21" customFormat="1">
      <c r="K114" s="39"/>
      <c r="R114"/>
      <c r="S114"/>
      <c r="T114"/>
    </row>
    <row r="115" spans="11:20" s="21" customFormat="1">
      <c r="K115" s="39"/>
      <c r="R115"/>
      <c r="S115"/>
      <c r="T115"/>
    </row>
    <row r="116" spans="11:20" s="21" customFormat="1">
      <c r="K116" s="39"/>
      <c r="R116"/>
      <c r="S116"/>
      <c r="T116"/>
    </row>
    <row r="117" spans="11:20" s="21" customFormat="1">
      <c r="K117" s="39"/>
      <c r="R117"/>
      <c r="S117"/>
      <c r="T117"/>
    </row>
    <row r="118" spans="11:20" s="21" customFormat="1">
      <c r="K118" s="39"/>
      <c r="R118"/>
      <c r="S118"/>
      <c r="T118"/>
    </row>
    <row r="119" spans="11:20" s="21" customFormat="1">
      <c r="K119" s="39"/>
      <c r="R119"/>
      <c r="S119"/>
      <c r="T119"/>
    </row>
    <row r="120" spans="11:20" s="21" customFormat="1">
      <c r="K120" s="39"/>
      <c r="R120"/>
      <c r="S120"/>
      <c r="T120"/>
    </row>
    <row r="121" spans="11:20" s="21" customFormat="1">
      <c r="K121" s="39"/>
      <c r="R121"/>
      <c r="S121"/>
      <c r="T121"/>
    </row>
    <row r="122" spans="11:20" s="21" customFormat="1">
      <c r="K122" s="39"/>
      <c r="R122"/>
      <c r="S122"/>
      <c r="T122"/>
    </row>
    <row r="123" spans="11:20" s="21" customFormat="1">
      <c r="K123" s="39"/>
      <c r="R123"/>
      <c r="S123"/>
      <c r="T123"/>
    </row>
    <row r="124" spans="11:20" s="21" customFormat="1">
      <c r="K124" s="39"/>
      <c r="R124"/>
      <c r="S124"/>
      <c r="T124"/>
    </row>
    <row r="125" spans="11:20" s="21" customFormat="1">
      <c r="K125" s="39"/>
      <c r="R125"/>
      <c r="S125"/>
      <c r="T125"/>
    </row>
    <row r="126" spans="11:20" s="21" customFormat="1">
      <c r="K126" s="39"/>
      <c r="R126"/>
      <c r="S126"/>
      <c r="T126"/>
    </row>
    <row r="127" spans="11:20" s="21" customFormat="1">
      <c r="K127" s="39"/>
      <c r="R127"/>
      <c r="S127"/>
      <c r="T127"/>
    </row>
    <row r="128" spans="11:20" s="21" customFormat="1">
      <c r="K128" s="39"/>
      <c r="R128"/>
      <c r="S128"/>
      <c r="T128"/>
    </row>
    <row r="129" spans="11:20" s="21" customFormat="1">
      <c r="K129" s="39"/>
      <c r="R129"/>
      <c r="S129"/>
      <c r="T129"/>
    </row>
    <row r="130" spans="11:20" s="21" customFormat="1">
      <c r="K130" s="39"/>
      <c r="R130"/>
      <c r="S130"/>
      <c r="T130"/>
    </row>
    <row r="131" spans="11:20" s="21" customFormat="1">
      <c r="K131" s="39"/>
      <c r="R131"/>
      <c r="S131"/>
      <c r="T131"/>
    </row>
    <row r="132" spans="11:20" s="21" customFormat="1">
      <c r="K132" s="39"/>
      <c r="R132"/>
      <c r="S132"/>
      <c r="T132"/>
    </row>
    <row r="133" spans="11:20" s="21" customFormat="1">
      <c r="K133" s="39"/>
      <c r="R133"/>
      <c r="S133"/>
      <c r="T133"/>
    </row>
    <row r="134" spans="11:20" s="21" customFormat="1">
      <c r="K134" s="39"/>
      <c r="R134"/>
      <c r="S134"/>
      <c r="T134"/>
    </row>
    <row r="135" spans="11:20" s="21" customFormat="1">
      <c r="K135" s="39"/>
      <c r="R135"/>
      <c r="S135"/>
      <c r="T135"/>
    </row>
    <row r="136" spans="11:20" s="21" customFormat="1">
      <c r="K136" s="39"/>
      <c r="R136"/>
      <c r="S136"/>
      <c r="T136"/>
    </row>
    <row r="137" spans="11:20" s="21" customFormat="1">
      <c r="K137" s="39"/>
      <c r="R137"/>
      <c r="S137"/>
      <c r="T137"/>
    </row>
    <row r="138" spans="11:20" s="21" customFormat="1">
      <c r="K138" s="39"/>
      <c r="R138"/>
      <c r="S138"/>
      <c r="T138"/>
    </row>
    <row r="139" spans="11:20" s="21" customFormat="1">
      <c r="K139" s="39"/>
      <c r="R139"/>
      <c r="S139"/>
      <c r="T139"/>
    </row>
    <row r="140" spans="11:20" s="21" customFormat="1">
      <c r="K140" s="39"/>
      <c r="R140"/>
      <c r="S140"/>
      <c r="T140"/>
    </row>
    <row r="141" spans="11:20" s="21" customFormat="1">
      <c r="K141" s="39"/>
      <c r="R141"/>
      <c r="S141"/>
      <c r="T141"/>
    </row>
    <row r="142" spans="11:20" s="21" customFormat="1">
      <c r="K142" s="39"/>
      <c r="R142"/>
      <c r="S142"/>
      <c r="T142"/>
    </row>
    <row r="143" spans="11:20" s="21" customFormat="1">
      <c r="K143" s="39"/>
      <c r="R143"/>
      <c r="S143"/>
      <c r="T143"/>
    </row>
    <row r="144" spans="11:20" s="21" customFormat="1">
      <c r="K144" s="39"/>
      <c r="R144"/>
      <c r="S144"/>
      <c r="T144"/>
    </row>
    <row r="145" spans="11:20" s="21" customFormat="1">
      <c r="K145" s="39"/>
      <c r="R145"/>
      <c r="S145"/>
      <c r="T145"/>
    </row>
    <row r="146" spans="11:20" s="21" customFormat="1">
      <c r="K146" s="39"/>
      <c r="R146"/>
      <c r="S146"/>
      <c r="T146"/>
    </row>
    <row r="147" spans="11:20" s="21" customFormat="1">
      <c r="K147" s="39"/>
      <c r="R147"/>
      <c r="S147"/>
      <c r="T147"/>
    </row>
    <row r="148" spans="11:20" s="21" customFormat="1">
      <c r="K148" s="39"/>
      <c r="R148"/>
      <c r="S148"/>
      <c r="T148"/>
    </row>
    <row r="149" spans="11:20" s="21" customFormat="1">
      <c r="K149" s="39"/>
      <c r="R149"/>
      <c r="S149"/>
      <c r="T149"/>
    </row>
    <row r="150" spans="11:20" s="21" customFormat="1">
      <c r="K150" s="39"/>
      <c r="R150"/>
      <c r="S150"/>
      <c r="T150"/>
    </row>
    <row r="151" spans="11:20" s="21" customFormat="1">
      <c r="K151" s="39"/>
      <c r="R151"/>
      <c r="S151"/>
      <c r="T151"/>
    </row>
    <row r="152" spans="11:20" s="21" customFormat="1">
      <c r="K152" s="39"/>
      <c r="R152"/>
      <c r="S152"/>
      <c r="T152"/>
    </row>
    <row r="153" spans="11:20" s="21" customFormat="1">
      <c r="K153" s="39"/>
      <c r="R153"/>
      <c r="S153"/>
      <c r="T153"/>
    </row>
    <row r="154" spans="11:20" s="21" customFormat="1">
      <c r="K154" s="39"/>
      <c r="R154"/>
      <c r="S154"/>
      <c r="T154"/>
    </row>
    <row r="155" spans="11:20" s="21" customFormat="1">
      <c r="K155" s="39"/>
      <c r="R155"/>
      <c r="S155"/>
      <c r="T155"/>
    </row>
    <row r="156" spans="11:20" s="21" customFormat="1">
      <c r="K156" s="39"/>
      <c r="R156"/>
      <c r="S156"/>
      <c r="T156"/>
    </row>
    <row r="157" spans="11:20" s="21" customFormat="1">
      <c r="K157" s="39"/>
      <c r="R157"/>
      <c r="S157"/>
      <c r="T157"/>
    </row>
    <row r="158" spans="11:20" s="21" customFormat="1">
      <c r="K158" s="39"/>
      <c r="R158"/>
      <c r="S158"/>
      <c r="T158"/>
    </row>
    <row r="159" spans="11:20" s="21" customFormat="1">
      <c r="K159" s="39"/>
      <c r="R159"/>
      <c r="S159"/>
      <c r="T159"/>
    </row>
    <row r="160" spans="11:20" s="21" customFormat="1">
      <c r="K160" s="39"/>
      <c r="R160"/>
      <c r="S160"/>
      <c r="T160"/>
    </row>
    <row r="161" spans="11:20" s="21" customFormat="1">
      <c r="K161" s="39"/>
      <c r="R161"/>
      <c r="S161"/>
      <c r="T161"/>
    </row>
    <row r="162" spans="11:20" s="21" customFormat="1">
      <c r="K162" s="39"/>
      <c r="R162"/>
      <c r="S162"/>
      <c r="T162"/>
    </row>
    <row r="163" spans="11:20" s="21" customFormat="1">
      <c r="K163" s="39"/>
      <c r="R163"/>
      <c r="S163"/>
      <c r="T163"/>
    </row>
    <row r="164" spans="11:20" s="21" customFormat="1">
      <c r="K164" s="39"/>
      <c r="R164"/>
      <c r="S164"/>
      <c r="T164"/>
    </row>
    <row r="165" spans="11:20" s="21" customFormat="1">
      <c r="K165" s="39"/>
      <c r="R165"/>
      <c r="S165"/>
      <c r="T165"/>
    </row>
    <row r="166" spans="11:20" s="21" customFormat="1">
      <c r="K166" s="39"/>
      <c r="R166"/>
      <c r="S166"/>
      <c r="T166"/>
    </row>
    <row r="167" spans="11:20" s="21" customFormat="1">
      <c r="K167" s="39"/>
      <c r="R167"/>
      <c r="S167"/>
      <c r="T167"/>
    </row>
    <row r="168" spans="11:20" s="21" customFormat="1">
      <c r="K168" s="39"/>
      <c r="R168"/>
      <c r="S168"/>
      <c r="T168"/>
    </row>
    <row r="169" spans="11:20" s="21" customFormat="1">
      <c r="K169" s="39"/>
      <c r="R169"/>
      <c r="S169"/>
      <c r="T169"/>
    </row>
    <row r="170" spans="11:20" s="21" customFormat="1">
      <c r="K170" s="39"/>
      <c r="R170"/>
      <c r="S170"/>
      <c r="T170"/>
    </row>
    <row r="171" spans="11:20" s="21" customFormat="1">
      <c r="K171" s="39"/>
      <c r="R171"/>
      <c r="S171"/>
      <c r="T171"/>
    </row>
    <row r="172" spans="11:20" s="21" customFormat="1">
      <c r="K172" s="39"/>
      <c r="R172"/>
      <c r="S172"/>
      <c r="T172"/>
    </row>
    <row r="173" spans="11:20" s="21" customFormat="1">
      <c r="K173" s="39"/>
      <c r="R173"/>
      <c r="S173"/>
      <c r="T173"/>
    </row>
    <row r="174" spans="11:20" s="21" customFormat="1">
      <c r="K174" s="39"/>
      <c r="R174"/>
      <c r="S174"/>
      <c r="T174"/>
    </row>
    <row r="175" spans="11:20" s="21" customFormat="1">
      <c r="K175" s="39"/>
      <c r="R175"/>
      <c r="S175"/>
      <c r="T175"/>
    </row>
    <row r="176" spans="11:20" s="21" customFormat="1">
      <c r="K176" s="39"/>
      <c r="R176"/>
      <c r="S176"/>
      <c r="T176"/>
    </row>
    <row r="177" spans="11:20" s="21" customFormat="1">
      <c r="K177" s="39"/>
      <c r="R177"/>
      <c r="S177"/>
      <c r="T177"/>
    </row>
    <row r="178" spans="11:20" s="21" customFormat="1">
      <c r="K178" s="39"/>
      <c r="R178"/>
      <c r="S178"/>
      <c r="T178"/>
    </row>
    <row r="179" spans="11:20" s="21" customFormat="1">
      <c r="K179" s="39"/>
      <c r="R179"/>
      <c r="S179"/>
      <c r="T179"/>
    </row>
    <row r="180" spans="11:20" s="21" customFormat="1">
      <c r="K180" s="39"/>
      <c r="R180"/>
      <c r="S180"/>
      <c r="T180"/>
    </row>
    <row r="181" spans="11:20" s="21" customFormat="1">
      <c r="K181" s="39"/>
      <c r="R181"/>
      <c r="S181"/>
      <c r="T181"/>
    </row>
    <row r="182" spans="11:20" s="21" customFormat="1">
      <c r="K182" s="39"/>
      <c r="R182"/>
      <c r="S182"/>
      <c r="T182"/>
    </row>
    <row r="183" spans="11:20" s="21" customFormat="1">
      <c r="K183" s="39"/>
      <c r="R183"/>
      <c r="S183"/>
      <c r="T183"/>
    </row>
    <row r="184" spans="11:20" s="21" customFormat="1">
      <c r="K184" s="39"/>
      <c r="R184"/>
      <c r="S184"/>
      <c r="T184"/>
    </row>
    <row r="185" spans="11:20" s="21" customFormat="1">
      <c r="K185" s="39"/>
      <c r="R185"/>
      <c r="S185"/>
      <c r="T185"/>
    </row>
    <row r="186" spans="11:20" s="21" customFormat="1">
      <c r="K186" s="39"/>
      <c r="R186"/>
      <c r="S186"/>
      <c r="T186"/>
    </row>
    <row r="187" spans="11:20" s="21" customFormat="1">
      <c r="K187" s="39"/>
      <c r="R187"/>
      <c r="S187"/>
      <c r="T187"/>
    </row>
    <row r="188" spans="11:20" s="21" customFormat="1">
      <c r="K188" s="39"/>
      <c r="R188"/>
      <c r="S188"/>
      <c r="T188"/>
    </row>
    <row r="189" spans="11:20" s="21" customFormat="1">
      <c r="K189" s="39"/>
      <c r="R189"/>
      <c r="S189"/>
      <c r="T189"/>
    </row>
    <row r="190" spans="11:20" s="21" customFormat="1">
      <c r="K190" s="39"/>
      <c r="R190"/>
      <c r="S190"/>
      <c r="T190"/>
    </row>
    <row r="191" spans="11:20" s="21" customFormat="1">
      <c r="K191" s="39"/>
      <c r="R191"/>
      <c r="S191"/>
      <c r="T191"/>
    </row>
    <row r="192" spans="11:20" s="21" customFormat="1">
      <c r="K192" s="39"/>
      <c r="R192"/>
      <c r="S192"/>
      <c r="T192"/>
    </row>
    <row r="193" spans="11:20" s="21" customFormat="1">
      <c r="K193" s="39"/>
      <c r="R193"/>
      <c r="S193"/>
      <c r="T193"/>
    </row>
    <row r="194" spans="11:20" s="21" customFormat="1">
      <c r="K194" s="39"/>
      <c r="R194"/>
      <c r="S194"/>
      <c r="T194"/>
    </row>
    <row r="195" spans="11:20" s="21" customFormat="1">
      <c r="K195" s="39"/>
      <c r="R195"/>
      <c r="S195"/>
      <c r="T195"/>
    </row>
    <row r="196" spans="11:20" s="21" customFormat="1">
      <c r="K196" s="39"/>
      <c r="R196"/>
      <c r="S196"/>
      <c r="T196"/>
    </row>
    <row r="197" spans="11:20" s="21" customFormat="1">
      <c r="K197" s="39"/>
      <c r="R197"/>
      <c r="S197"/>
      <c r="T197"/>
    </row>
    <row r="198" spans="11:20" s="21" customFormat="1">
      <c r="K198" s="39"/>
      <c r="R198"/>
      <c r="S198"/>
      <c r="T198"/>
    </row>
    <row r="199" spans="11:20" s="21" customFormat="1">
      <c r="K199" s="39"/>
      <c r="R199"/>
      <c r="S199"/>
      <c r="T199"/>
    </row>
    <row r="200" spans="11:20" s="21" customFormat="1">
      <c r="K200" s="39"/>
      <c r="R200"/>
      <c r="S200"/>
      <c r="T200"/>
    </row>
    <row r="201" spans="11:20" s="21" customFormat="1">
      <c r="K201" s="39"/>
      <c r="R201"/>
      <c r="S201"/>
      <c r="T201"/>
    </row>
    <row r="202" spans="11:20" s="21" customFormat="1">
      <c r="K202" s="39"/>
      <c r="R202"/>
      <c r="S202"/>
      <c r="T202"/>
    </row>
    <row r="203" spans="11:20" s="21" customFormat="1">
      <c r="K203" s="39"/>
      <c r="R203"/>
      <c r="S203"/>
      <c r="T203"/>
    </row>
    <row r="204" spans="11:20" s="21" customFormat="1">
      <c r="K204" s="39"/>
      <c r="R204"/>
      <c r="S204"/>
      <c r="T204"/>
    </row>
    <row r="205" spans="11:20" s="21" customFormat="1">
      <c r="K205" s="39"/>
      <c r="R205"/>
      <c r="S205"/>
      <c r="T205"/>
    </row>
    <row r="206" spans="11:20" s="21" customFormat="1">
      <c r="K206" s="39"/>
      <c r="R206"/>
      <c r="S206"/>
      <c r="T206"/>
    </row>
    <row r="207" spans="11:20" s="21" customFormat="1">
      <c r="K207" s="39"/>
      <c r="R207"/>
      <c r="S207"/>
      <c r="T207"/>
    </row>
    <row r="208" spans="11:20" s="21" customFormat="1">
      <c r="K208" s="39"/>
      <c r="R208"/>
      <c r="S208"/>
      <c r="T208"/>
    </row>
    <row r="209" spans="11:20" s="21" customFormat="1">
      <c r="K209" s="39"/>
      <c r="R209"/>
      <c r="S209"/>
      <c r="T209"/>
    </row>
    <row r="210" spans="11:20" s="21" customFormat="1">
      <c r="K210" s="39"/>
      <c r="R210"/>
      <c r="S210"/>
      <c r="T210"/>
    </row>
    <row r="211" spans="11:20" s="21" customFormat="1">
      <c r="K211" s="39"/>
      <c r="R211"/>
      <c r="S211"/>
      <c r="T211"/>
    </row>
    <row r="212" spans="11:20" s="21" customFormat="1">
      <c r="K212" s="39"/>
      <c r="R212"/>
      <c r="S212"/>
      <c r="T212"/>
    </row>
    <row r="213" spans="11:20" s="21" customFormat="1">
      <c r="K213" s="39"/>
      <c r="R213"/>
      <c r="S213"/>
      <c r="T213"/>
    </row>
    <row r="214" spans="11:20" s="21" customFormat="1">
      <c r="K214" s="39"/>
      <c r="R214"/>
      <c r="S214"/>
      <c r="T214"/>
    </row>
    <row r="215" spans="11:20" s="21" customFormat="1">
      <c r="K215" s="39"/>
      <c r="R215"/>
      <c r="S215"/>
      <c r="T215"/>
    </row>
    <row r="216" spans="11:20" s="21" customFormat="1">
      <c r="K216" s="39"/>
      <c r="R216"/>
      <c r="S216"/>
      <c r="T216"/>
    </row>
    <row r="217" spans="11:20" s="21" customFormat="1">
      <c r="K217" s="39"/>
      <c r="R217"/>
      <c r="S217"/>
      <c r="T217"/>
    </row>
    <row r="218" spans="11:20" s="21" customFormat="1">
      <c r="K218" s="39"/>
      <c r="R218"/>
      <c r="S218"/>
      <c r="T218"/>
    </row>
    <row r="219" spans="11:20" s="21" customFormat="1">
      <c r="K219" s="39"/>
      <c r="R219"/>
      <c r="S219"/>
      <c r="T219"/>
    </row>
    <row r="220" spans="11:20" s="21" customFormat="1">
      <c r="K220" s="39"/>
      <c r="R220"/>
      <c r="S220"/>
      <c r="T220"/>
    </row>
    <row r="221" spans="11:20" s="21" customFormat="1">
      <c r="K221" s="39"/>
      <c r="R221"/>
      <c r="S221"/>
      <c r="T221"/>
    </row>
    <row r="222" spans="11:20" s="21" customFormat="1">
      <c r="K222" s="39"/>
      <c r="R222"/>
      <c r="S222"/>
      <c r="T222"/>
    </row>
    <row r="223" spans="11:20" s="21" customFormat="1">
      <c r="K223" s="39"/>
      <c r="R223"/>
      <c r="S223"/>
      <c r="T223"/>
    </row>
    <row r="224" spans="11:20" s="21" customFormat="1">
      <c r="K224" s="39"/>
      <c r="R224"/>
      <c r="S224"/>
      <c r="T224"/>
    </row>
    <row r="225" spans="11:20" s="21" customFormat="1">
      <c r="K225" s="39"/>
      <c r="R225"/>
      <c r="S225"/>
      <c r="T225"/>
    </row>
    <row r="226" spans="11:20" s="21" customFormat="1">
      <c r="K226" s="39"/>
      <c r="R226"/>
      <c r="S226"/>
      <c r="T226"/>
    </row>
    <row r="227" spans="11:20" s="21" customFormat="1">
      <c r="K227" s="39"/>
      <c r="R227"/>
      <c r="S227"/>
      <c r="T227"/>
    </row>
    <row r="228" spans="11:20" s="21" customFormat="1">
      <c r="K228" s="39"/>
      <c r="R228"/>
      <c r="S228"/>
      <c r="T228"/>
    </row>
    <row r="229" spans="11:20" s="21" customFormat="1">
      <c r="K229" s="39"/>
      <c r="R229"/>
      <c r="S229"/>
      <c r="T229"/>
    </row>
    <row r="230" spans="11:20" s="21" customFormat="1">
      <c r="K230" s="39"/>
      <c r="R230"/>
      <c r="S230"/>
      <c r="T230"/>
    </row>
    <row r="231" spans="11:20" s="21" customFormat="1">
      <c r="K231" s="39"/>
      <c r="R231"/>
      <c r="S231"/>
      <c r="T231"/>
    </row>
    <row r="232" spans="11:20" s="21" customFormat="1">
      <c r="K232" s="39"/>
      <c r="R232"/>
      <c r="S232"/>
      <c r="T232"/>
    </row>
    <row r="233" spans="11:20" s="21" customFormat="1">
      <c r="K233" s="39"/>
      <c r="R233"/>
      <c r="S233"/>
      <c r="T233"/>
    </row>
    <row r="234" spans="11:20" s="21" customFormat="1">
      <c r="K234" s="39"/>
      <c r="R234"/>
      <c r="S234"/>
      <c r="T234"/>
    </row>
    <row r="235" spans="11:20" s="21" customFormat="1">
      <c r="K235" s="39"/>
      <c r="R235"/>
      <c r="S235"/>
      <c r="T235"/>
    </row>
    <row r="236" spans="11:20" s="21" customFormat="1">
      <c r="K236" s="39"/>
      <c r="R236"/>
      <c r="S236"/>
      <c r="T236"/>
    </row>
    <row r="237" spans="11:20" s="21" customFormat="1">
      <c r="K237" s="39"/>
      <c r="R237"/>
      <c r="S237"/>
      <c r="T237"/>
    </row>
    <row r="238" spans="11:20" s="21" customFormat="1">
      <c r="K238" s="39"/>
      <c r="R238"/>
      <c r="S238"/>
      <c r="T238"/>
    </row>
    <row r="239" spans="11:20" s="21" customFormat="1">
      <c r="K239" s="39"/>
      <c r="R239"/>
      <c r="S239"/>
      <c r="T239"/>
    </row>
    <row r="240" spans="11:20" s="21" customFormat="1">
      <c r="K240" s="39"/>
      <c r="R240"/>
      <c r="S240"/>
      <c r="T240"/>
    </row>
    <row r="241" spans="11:20" s="21" customFormat="1">
      <c r="K241" s="39"/>
      <c r="R241"/>
      <c r="S241"/>
      <c r="T241"/>
    </row>
    <row r="242" spans="11:20" s="21" customFormat="1">
      <c r="K242" s="39"/>
      <c r="R242"/>
      <c r="S242"/>
      <c r="T242"/>
    </row>
    <row r="243" spans="11:20" s="21" customFormat="1">
      <c r="K243" s="39"/>
      <c r="R243"/>
      <c r="S243"/>
      <c r="T243"/>
    </row>
    <row r="244" spans="11:20" s="21" customFormat="1">
      <c r="K244" s="39"/>
      <c r="R244"/>
      <c r="S244"/>
      <c r="T244"/>
    </row>
    <row r="245" spans="11:20" s="21" customFormat="1">
      <c r="K245" s="39"/>
      <c r="R245"/>
      <c r="S245"/>
      <c r="T245"/>
    </row>
    <row r="246" spans="11:20" s="21" customFormat="1">
      <c r="K246" s="39"/>
      <c r="R246"/>
      <c r="S246"/>
      <c r="T246"/>
    </row>
    <row r="247" spans="11:20" s="21" customFormat="1">
      <c r="K247" s="39"/>
      <c r="R247"/>
      <c r="S247"/>
      <c r="T247"/>
    </row>
    <row r="248" spans="11:20" s="21" customFormat="1">
      <c r="K248" s="39"/>
      <c r="R248"/>
      <c r="S248"/>
      <c r="T248"/>
    </row>
    <row r="249" spans="11:20" s="21" customFormat="1">
      <c r="K249" s="39"/>
      <c r="R249"/>
      <c r="S249"/>
      <c r="T249"/>
    </row>
    <row r="250" spans="11:20" s="21" customFormat="1">
      <c r="K250" s="39"/>
      <c r="R250"/>
      <c r="S250"/>
      <c r="T250"/>
    </row>
    <row r="251" spans="11:20" s="21" customFormat="1">
      <c r="K251" s="39"/>
      <c r="R251"/>
      <c r="S251"/>
      <c r="T251"/>
    </row>
    <row r="252" spans="11:20" s="21" customFormat="1">
      <c r="K252" s="39"/>
      <c r="R252"/>
      <c r="S252"/>
      <c r="T252"/>
    </row>
    <row r="253" spans="11:20" s="21" customFormat="1">
      <c r="K253" s="39"/>
      <c r="R253"/>
      <c r="S253"/>
      <c r="T253"/>
    </row>
    <row r="254" spans="11:20" s="21" customFormat="1">
      <c r="K254" s="39"/>
      <c r="R254"/>
      <c r="S254"/>
      <c r="T254"/>
    </row>
    <row r="255" spans="11:20" s="21" customFormat="1">
      <c r="K255" s="39"/>
      <c r="R255"/>
      <c r="S255"/>
      <c r="T255"/>
    </row>
    <row r="256" spans="11:20" s="21" customFormat="1">
      <c r="K256" s="39"/>
      <c r="R256"/>
      <c r="S256"/>
      <c r="T256"/>
    </row>
    <row r="257" spans="11:20" s="21" customFormat="1">
      <c r="K257" s="39"/>
      <c r="R257"/>
      <c r="S257"/>
      <c r="T257"/>
    </row>
    <row r="258" spans="11:20" s="21" customFormat="1">
      <c r="K258" s="39"/>
      <c r="R258"/>
      <c r="S258"/>
      <c r="T258"/>
    </row>
    <row r="259" spans="11:20" s="21" customFormat="1">
      <c r="K259" s="39"/>
      <c r="R259"/>
      <c r="S259"/>
      <c r="T259"/>
    </row>
    <row r="260" spans="11:20" s="21" customFormat="1">
      <c r="K260" s="39"/>
      <c r="R260"/>
      <c r="S260"/>
      <c r="T260"/>
    </row>
    <row r="261" spans="11:20" s="21" customFormat="1">
      <c r="K261" s="39"/>
      <c r="R261"/>
      <c r="S261"/>
      <c r="T261"/>
    </row>
    <row r="262" spans="11:20" s="21" customFormat="1">
      <c r="K262" s="39"/>
      <c r="R262"/>
      <c r="S262"/>
      <c r="T262"/>
    </row>
    <row r="263" spans="11:20" s="21" customFormat="1">
      <c r="K263" s="39"/>
      <c r="R263"/>
      <c r="S263"/>
      <c r="T263"/>
    </row>
    <row r="264" spans="11:20" s="21" customFormat="1">
      <c r="K264" s="39"/>
      <c r="R264"/>
      <c r="S264"/>
      <c r="T264"/>
    </row>
    <row r="265" spans="11:20" s="21" customFormat="1">
      <c r="K265" s="39"/>
      <c r="R265"/>
      <c r="S265"/>
      <c r="T265"/>
    </row>
    <row r="266" spans="11:20" s="21" customFormat="1">
      <c r="K266" s="39"/>
      <c r="R266"/>
      <c r="S266"/>
      <c r="T266"/>
    </row>
    <row r="267" spans="11:20" s="21" customFormat="1">
      <c r="K267" s="39"/>
      <c r="R267"/>
      <c r="S267"/>
      <c r="T267"/>
    </row>
    <row r="268" spans="11:20" s="21" customFormat="1">
      <c r="K268" s="39"/>
      <c r="R268"/>
      <c r="S268"/>
      <c r="T268"/>
    </row>
    <row r="269" spans="11:20" s="21" customFormat="1">
      <c r="K269" s="39"/>
      <c r="R269"/>
      <c r="S269"/>
      <c r="T269"/>
    </row>
    <row r="270" spans="11:20" s="21" customFormat="1">
      <c r="K270" s="39"/>
      <c r="R270"/>
      <c r="S270"/>
      <c r="T270"/>
    </row>
    <row r="271" spans="11:20" s="21" customFormat="1">
      <c r="K271" s="39"/>
      <c r="R271"/>
      <c r="S271"/>
      <c r="T271"/>
    </row>
    <row r="272" spans="11:20" s="21" customFormat="1">
      <c r="K272" s="39"/>
      <c r="R272"/>
      <c r="S272"/>
      <c r="T272"/>
    </row>
    <row r="273" spans="11:20" s="21" customFormat="1">
      <c r="K273" s="39"/>
      <c r="R273"/>
      <c r="S273"/>
      <c r="T273"/>
    </row>
    <row r="274" spans="11:20" s="21" customFormat="1">
      <c r="K274" s="39"/>
      <c r="R274"/>
      <c r="S274"/>
      <c r="T274"/>
    </row>
    <row r="275" spans="11:20" s="21" customFormat="1">
      <c r="K275" s="39"/>
      <c r="R275"/>
      <c r="S275"/>
      <c r="T275"/>
    </row>
    <row r="276" spans="11:20" s="21" customFormat="1">
      <c r="K276" s="39"/>
      <c r="R276"/>
      <c r="S276"/>
      <c r="T276"/>
    </row>
    <row r="277" spans="11:20" s="21" customFormat="1">
      <c r="K277" s="39"/>
      <c r="R277"/>
      <c r="S277"/>
      <c r="T277"/>
    </row>
    <row r="278" spans="11:20" s="21" customFormat="1">
      <c r="K278" s="39"/>
      <c r="R278"/>
      <c r="S278"/>
      <c r="T278"/>
    </row>
    <row r="279" spans="11:20" s="21" customFormat="1">
      <c r="K279" s="39"/>
      <c r="R279"/>
      <c r="S279"/>
      <c r="T279"/>
    </row>
    <row r="280" spans="11:20" s="21" customFormat="1">
      <c r="K280" s="39"/>
      <c r="R280"/>
      <c r="S280"/>
      <c r="T280"/>
    </row>
    <row r="281" spans="11:20" s="21" customFormat="1">
      <c r="K281" s="39"/>
      <c r="R281"/>
      <c r="S281"/>
      <c r="T281"/>
    </row>
    <row r="282" spans="11:20" s="21" customFormat="1">
      <c r="K282" s="39"/>
      <c r="R282"/>
      <c r="S282"/>
      <c r="T282"/>
    </row>
    <row r="283" spans="11:20" s="21" customFormat="1">
      <c r="K283" s="39"/>
      <c r="R283"/>
      <c r="S283"/>
      <c r="T283"/>
    </row>
    <row r="284" spans="11:20" s="21" customFormat="1">
      <c r="K284" s="39"/>
      <c r="R284"/>
      <c r="S284"/>
      <c r="T284"/>
    </row>
    <row r="285" spans="11:20" s="21" customFormat="1">
      <c r="K285" s="39"/>
      <c r="R285"/>
      <c r="S285"/>
      <c r="T285"/>
    </row>
    <row r="286" spans="11:20" s="21" customFormat="1">
      <c r="K286" s="39"/>
      <c r="R286"/>
      <c r="S286"/>
      <c r="T286"/>
    </row>
    <row r="287" spans="11:20" s="21" customFormat="1">
      <c r="K287" s="39"/>
      <c r="R287"/>
      <c r="S287"/>
      <c r="T287"/>
    </row>
    <row r="288" spans="11:20" s="21" customFormat="1">
      <c r="K288" s="39"/>
      <c r="R288"/>
      <c r="S288"/>
      <c r="T288"/>
    </row>
    <row r="289" spans="11:20" s="21" customFormat="1">
      <c r="K289" s="39"/>
      <c r="R289"/>
      <c r="S289"/>
      <c r="T289"/>
    </row>
    <row r="290" spans="11:20" s="21" customFormat="1">
      <c r="K290" s="39"/>
      <c r="R290"/>
      <c r="S290"/>
      <c r="T290"/>
    </row>
    <row r="291" spans="11:20" s="21" customFormat="1">
      <c r="K291" s="39"/>
      <c r="R291"/>
      <c r="S291"/>
      <c r="T291"/>
    </row>
    <row r="292" spans="11:20" s="21" customFormat="1">
      <c r="K292" s="39"/>
      <c r="R292"/>
      <c r="S292"/>
      <c r="T292"/>
    </row>
    <row r="293" spans="11:20" s="21" customFormat="1">
      <c r="K293" s="39"/>
      <c r="R293"/>
      <c r="S293"/>
      <c r="T293"/>
    </row>
    <row r="294" spans="11:20" s="21" customFormat="1">
      <c r="K294" s="39"/>
      <c r="R294"/>
      <c r="S294"/>
      <c r="T294"/>
    </row>
    <row r="295" spans="11:20" s="21" customFormat="1">
      <c r="K295" s="39"/>
      <c r="R295"/>
      <c r="S295"/>
      <c r="T295"/>
    </row>
    <row r="296" spans="11:20" s="21" customFormat="1">
      <c r="K296" s="39"/>
      <c r="R296"/>
      <c r="S296"/>
      <c r="T296"/>
    </row>
    <row r="297" spans="11:20" s="21" customFormat="1">
      <c r="K297" s="39"/>
      <c r="R297"/>
      <c r="S297"/>
      <c r="T297"/>
    </row>
    <row r="298" spans="11:20" s="21" customFormat="1">
      <c r="K298" s="39"/>
      <c r="R298"/>
      <c r="S298"/>
      <c r="T298"/>
    </row>
    <row r="299" spans="11:20" s="21" customFormat="1">
      <c r="K299" s="39"/>
      <c r="R299"/>
      <c r="S299"/>
      <c r="T299"/>
    </row>
    <row r="300" spans="11:20" s="21" customFormat="1">
      <c r="K300" s="39"/>
      <c r="R300"/>
      <c r="S300"/>
      <c r="T300"/>
    </row>
    <row r="301" spans="11:20" s="21" customFormat="1">
      <c r="K301" s="39"/>
      <c r="R301"/>
      <c r="S301"/>
      <c r="T301"/>
    </row>
    <row r="302" spans="11:20" s="21" customFormat="1">
      <c r="K302" s="39"/>
      <c r="R302"/>
      <c r="S302"/>
      <c r="T302"/>
    </row>
    <row r="303" spans="11:20" s="21" customFormat="1">
      <c r="K303" s="39"/>
      <c r="R303"/>
      <c r="S303"/>
      <c r="T303"/>
    </row>
    <row r="304" spans="11:20" s="21" customFormat="1">
      <c r="K304" s="39"/>
      <c r="R304"/>
      <c r="S304"/>
      <c r="T304"/>
    </row>
    <row r="305" spans="11:20" s="21" customFormat="1">
      <c r="K305" s="39"/>
      <c r="R305"/>
      <c r="S305"/>
      <c r="T305"/>
    </row>
    <row r="306" spans="11:20" s="21" customFormat="1">
      <c r="K306" s="39"/>
      <c r="R306"/>
      <c r="S306"/>
      <c r="T306"/>
    </row>
    <row r="307" spans="11:20" s="21" customFormat="1">
      <c r="K307" s="39"/>
      <c r="R307"/>
      <c r="S307"/>
      <c r="T307"/>
    </row>
    <row r="308" spans="11:20" s="21" customFormat="1">
      <c r="K308" s="39"/>
      <c r="R308"/>
      <c r="S308"/>
      <c r="T308"/>
    </row>
    <row r="309" spans="11:20" s="21" customFormat="1">
      <c r="K309" s="39"/>
      <c r="R309"/>
      <c r="S309"/>
      <c r="T309"/>
    </row>
    <row r="310" spans="11:20" s="21" customFormat="1">
      <c r="K310" s="39"/>
      <c r="R310"/>
      <c r="S310"/>
      <c r="T310"/>
    </row>
    <row r="311" spans="11:20" s="21" customFormat="1">
      <c r="K311" s="39"/>
      <c r="R311"/>
      <c r="S311"/>
      <c r="T311"/>
    </row>
    <row r="312" spans="11:20" s="21" customFormat="1">
      <c r="K312" s="39"/>
      <c r="R312"/>
      <c r="S312"/>
      <c r="T312"/>
    </row>
    <row r="313" spans="11:20" s="21" customFormat="1">
      <c r="K313" s="39"/>
      <c r="R313"/>
      <c r="S313"/>
      <c r="T313"/>
    </row>
    <row r="314" spans="11:20" s="21" customFormat="1">
      <c r="K314" s="39"/>
      <c r="R314"/>
      <c r="S314"/>
      <c r="T314"/>
    </row>
    <row r="315" spans="11:20" s="21" customFormat="1">
      <c r="K315" s="39"/>
      <c r="R315"/>
      <c r="S315"/>
      <c r="T315"/>
    </row>
    <row r="316" spans="11:20" s="21" customFormat="1">
      <c r="K316" s="39"/>
      <c r="R316"/>
      <c r="S316"/>
      <c r="T316"/>
    </row>
    <row r="317" spans="11:20" s="21" customFormat="1">
      <c r="K317" s="39"/>
      <c r="R317"/>
      <c r="S317"/>
      <c r="T317"/>
    </row>
    <row r="318" spans="11:20" s="21" customFormat="1">
      <c r="K318" s="39"/>
      <c r="R318"/>
      <c r="S318"/>
      <c r="T318"/>
    </row>
    <row r="319" spans="11:20" s="21" customFormat="1">
      <c r="K319" s="39"/>
      <c r="R319"/>
      <c r="S319"/>
      <c r="T319"/>
    </row>
    <row r="320" spans="11:20" s="21" customFormat="1">
      <c r="K320" s="39"/>
      <c r="R320"/>
      <c r="S320"/>
      <c r="T320"/>
    </row>
    <row r="321" spans="11:20" s="21" customFormat="1">
      <c r="K321" s="39"/>
      <c r="R321"/>
      <c r="S321"/>
      <c r="T321"/>
    </row>
    <row r="322" spans="11:20" s="21" customFormat="1">
      <c r="K322" s="39"/>
      <c r="R322"/>
      <c r="S322"/>
      <c r="T322"/>
    </row>
    <row r="323" spans="11:20" s="21" customFormat="1">
      <c r="K323" s="39"/>
      <c r="R323"/>
      <c r="S323"/>
      <c r="T323"/>
    </row>
    <row r="324" spans="11:20" s="21" customFormat="1">
      <c r="K324" s="39"/>
      <c r="R324"/>
      <c r="S324"/>
      <c r="T324"/>
    </row>
    <row r="325" spans="11:20" s="21" customFormat="1">
      <c r="K325" s="39"/>
      <c r="R325"/>
      <c r="S325"/>
      <c r="T325"/>
    </row>
    <row r="326" spans="11:20" s="21" customFormat="1">
      <c r="K326" s="39"/>
      <c r="R326"/>
      <c r="S326"/>
      <c r="T326"/>
    </row>
    <row r="327" spans="11:20" s="21" customFormat="1">
      <c r="K327" s="39"/>
      <c r="R327"/>
      <c r="S327"/>
      <c r="T327"/>
    </row>
    <row r="328" spans="11:20" s="21" customFormat="1">
      <c r="K328" s="39"/>
      <c r="R328"/>
      <c r="S328"/>
      <c r="T328"/>
    </row>
    <row r="329" spans="11:20" s="21" customFormat="1">
      <c r="K329" s="39"/>
      <c r="R329"/>
      <c r="S329"/>
      <c r="T329"/>
    </row>
    <row r="330" spans="11:20" s="21" customFormat="1">
      <c r="K330" s="39"/>
      <c r="R330"/>
      <c r="S330"/>
      <c r="T330"/>
    </row>
    <row r="331" spans="11:20" s="21" customFormat="1">
      <c r="K331" s="39"/>
      <c r="R331"/>
      <c r="S331"/>
      <c r="T331"/>
    </row>
    <row r="332" spans="11:20" s="21" customFormat="1">
      <c r="K332" s="39"/>
      <c r="R332"/>
      <c r="S332"/>
      <c r="T332"/>
    </row>
    <row r="333" spans="11:20" s="21" customFormat="1">
      <c r="K333" s="39"/>
      <c r="R333"/>
      <c r="S333"/>
      <c r="T333"/>
    </row>
    <row r="334" spans="11:20" s="21" customFormat="1">
      <c r="K334" s="39"/>
      <c r="R334"/>
      <c r="S334"/>
      <c r="T334"/>
    </row>
    <row r="335" spans="11:20" s="21" customFormat="1">
      <c r="K335" s="39"/>
      <c r="R335"/>
      <c r="S335"/>
      <c r="T335"/>
    </row>
    <row r="336" spans="11:20" s="21" customFormat="1">
      <c r="K336" s="39"/>
      <c r="R336"/>
      <c r="S336"/>
      <c r="T336"/>
    </row>
    <row r="337" spans="11:20" s="21" customFormat="1">
      <c r="K337" s="39"/>
      <c r="R337"/>
      <c r="S337"/>
      <c r="T337"/>
    </row>
    <row r="338" spans="11:20" s="21" customFormat="1">
      <c r="K338" s="39"/>
      <c r="R338"/>
      <c r="S338"/>
      <c r="T338"/>
    </row>
    <row r="339" spans="11:20" s="21" customFormat="1">
      <c r="K339" s="39"/>
      <c r="R339"/>
      <c r="S339"/>
      <c r="T339"/>
    </row>
    <row r="340" spans="11:20" s="21" customFormat="1">
      <c r="K340" s="39"/>
      <c r="R340"/>
      <c r="S340"/>
      <c r="T340"/>
    </row>
    <row r="341" spans="11:20" s="21" customFormat="1">
      <c r="K341" s="39"/>
      <c r="R341"/>
      <c r="S341"/>
      <c r="T341"/>
    </row>
    <row r="342" spans="11:20" s="21" customFormat="1">
      <c r="K342" s="39"/>
      <c r="R342"/>
      <c r="S342"/>
      <c r="T342"/>
    </row>
    <row r="343" spans="11:20" s="21" customFormat="1">
      <c r="K343" s="39"/>
      <c r="R343"/>
      <c r="S343"/>
      <c r="T343"/>
    </row>
    <row r="344" spans="11:20" s="21" customFormat="1">
      <c r="K344" s="39"/>
      <c r="R344"/>
      <c r="S344"/>
      <c r="T344"/>
    </row>
    <row r="345" spans="11:20" s="21" customFormat="1">
      <c r="K345" s="39"/>
      <c r="R345"/>
      <c r="S345"/>
      <c r="T345"/>
    </row>
    <row r="346" spans="11:20" s="21" customFormat="1">
      <c r="K346" s="39"/>
      <c r="R346"/>
      <c r="S346"/>
      <c r="T346"/>
    </row>
    <row r="347" spans="11:20" s="21" customFormat="1">
      <c r="K347" s="39"/>
      <c r="R347"/>
      <c r="S347"/>
      <c r="T347"/>
    </row>
    <row r="348" spans="11:20" s="21" customFormat="1">
      <c r="K348" s="39"/>
      <c r="R348"/>
      <c r="S348"/>
      <c r="T348"/>
    </row>
    <row r="349" spans="11:20" s="21" customFormat="1">
      <c r="K349" s="39"/>
      <c r="R349"/>
      <c r="S349"/>
      <c r="T349"/>
    </row>
    <row r="350" spans="11:20" s="21" customFormat="1">
      <c r="K350" s="39"/>
      <c r="R350"/>
      <c r="S350"/>
      <c r="T350"/>
    </row>
    <row r="351" spans="11:20" s="21" customFormat="1">
      <c r="K351" s="39"/>
      <c r="R351"/>
      <c r="S351"/>
      <c r="T351"/>
    </row>
    <row r="352" spans="11:20" s="21" customFormat="1">
      <c r="K352" s="39"/>
      <c r="R352"/>
      <c r="S352"/>
      <c r="T352"/>
    </row>
    <row r="353" spans="11:20" s="21" customFormat="1">
      <c r="K353" s="39"/>
      <c r="R353"/>
      <c r="S353"/>
      <c r="T353"/>
    </row>
    <row r="354" spans="11:20" s="21" customFormat="1">
      <c r="K354" s="39"/>
      <c r="R354"/>
      <c r="S354"/>
      <c r="T354"/>
    </row>
    <row r="355" spans="11:20" s="21" customFormat="1">
      <c r="K355" s="39"/>
      <c r="R355"/>
      <c r="S355"/>
      <c r="T355"/>
    </row>
    <row r="356" spans="11:20" s="21" customFormat="1">
      <c r="K356" s="39"/>
      <c r="R356"/>
      <c r="S356"/>
      <c r="T356"/>
    </row>
    <row r="357" spans="11:20" s="21" customFormat="1">
      <c r="K357" s="39"/>
      <c r="R357"/>
      <c r="S357"/>
      <c r="T357"/>
    </row>
    <row r="358" spans="11:20" s="21" customFormat="1">
      <c r="K358" s="39"/>
      <c r="R358"/>
      <c r="S358"/>
      <c r="T358"/>
    </row>
    <row r="359" spans="11:20" s="21" customFormat="1">
      <c r="K359" s="39"/>
      <c r="R359"/>
      <c r="S359"/>
      <c r="T359"/>
    </row>
    <row r="360" spans="11:20" s="21" customFormat="1">
      <c r="K360" s="39"/>
      <c r="R360"/>
      <c r="S360"/>
      <c r="T360"/>
    </row>
    <row r="361" spans="11:20" s="21" customFormat="1">
      <c r="K361" s="39"/>
      <c r="R361"/>
      <c r="S361"/>
      <c r="T361"/>
    </row>
    <row r="362" spans="11:20" s="21" customFormat="1">
      <c r="K362" s="39"/>
      <c r="R362"/>
      <c r="S362"/>
      <c r="T362"/>
    </row>
    <row r="363" spans="11:20" s="21" customFormat="1">
      <c r="K363" s="39"/>
      <c r="R363"/>
      <c r="S363"/>
      <c r="T363"/>
    </row>
    <row r="364" spans="11:20" s="21" customFormat="1">
      <c r="K364" s="39"/>
      <c r="R364"/>
      <c r="S364"/>
      <c r="T364"/>
    </row>
    <row r="365" spans="11:20" s="21" customFormat="1">
      <c r="K365" s="39"/>
      <c r="R365"/>
      <c r="S365"/>
      <c r="T365"/>
    </row>
    <row r="366" spans="11:20" s="21" customFormat="1">
      <c r="K366" s="39"/>
      <c r="R366"/>
      <c r="S366"/>
      <c r="T366"/>
    </row>
    <row r="367" spans="11:20" s="21" customFormat="1">
      <c r="K367" s="39"/>
      <c r="R367"/>
      <c r="S367"/>
      <c r="T367"/>
    </row>
    <row r="368" spans="11:20" s="21" customFormat="1">
      <c r="K368" s="39"/>
      <c r="R368"/>
      <c r="S368"/>
      <c r="T368"/>
    </row>
    <row r="369" spans="11:20" s="21" customFormat="1">
      <c r="K369" s="39"/>
      <c r="R369"/>
      <c r="S369"/>
      <c r="T369"/>
    </row>
    <row r="370" spans="11:20" s="21" customFormat="1">
      <c r="K370" s="39"/>
      <c r="R370"/>
      <c r="S370"/>
      <c r="T370"/>
    </row>
    <row r="371" spans="11:20" s="21" customFormat="1">
      <c r="K371" s="39"/>
      <c r="R371"/>
      <c r="S371"/>
      <c r="T371"/>
    </row>
    <row r="372" spans="11:20" s="21" customFormat="1">
      <c r="K372" s="39"/>
      <c r="R372"/>
      <c r="S372"/>
      <c r="T372"/>
    </row>
    <row r="373" spans="11:20" s="21" customFormat="1">
      <c r="K373" s="39"/>
      <c r="R373"/>
      <c r="S373"/>
      <c r="T373"/>
    </row>
    <row r="374" spans="11:20" s="21" customFormat="1">
      <c r="K374" s="39"/>
      <c r="R374"/>
      <c r="S374"/>
      <c r="T374"/>
    </row>
    <row r="375" spans="11:20" s="21" customFormat="1">
      <c r="K375" s="39"/>
      <c r="R375"/>
      <c r="S375"/>
      <c r="T375"/>
    </row>
    <row r="376" spans="11:20" s="21" customFormat="1">
      <c r="K376" s="39"/>
      <c r="R376"/>
      <c r="S376"/>
      <c r="T376"/>
    </row>
    <row r="377" spans="11:20" s="21" customFormat="1">
      <c r="K377" s="39"/>
      <c r="R377"/>
      <c r="S377"/>
      <c r="T377"/>
    </row>
    <row r="378" spans="11:20" s="21" customFormat="1">
      <c r="K378" s="39"/>
      <c r="R378"/>
      <c r="S378"/>
      <c r="T378"/>
    </row>
    <row r="379" spans="11:20" s="21" customFormat="1">
      <c r="K379" s="39"/>
      <c r="R379"/>
      <c r="S379"/>
      <c r="T379"/>
    </row>
    <row r="380" spans="11:20" s="21" customFormat="1">
      <c r="K380" s="39"/>
      <c r="R380"/>
      <c r="S380"/>
      <c r="T380"/>
    </row>
    <row r="381" spans="11:20" s="21" customFormat="1">
      <c r="K381" s="39"/>
      <c r="R381"/>
      <c r="S381"/>
      <c r="T381"/>
    </row>
    <row r="382" spans="11:20" s="21" customFormat="1">
      <c r="K382" s="39"/>
      <c r="R382"/>
      <c r="S382"/>
      <c r="T382"/>
    </row>
    <row r="383" spans="11:20" s="21" customFormat="1">
      <c r="K383" s="39"/>
      <c r="R383"/>
      <c r="S383"/>
      <c r="T383"/>
    </row>
    <row r="384" spans="11:20" s="21" customFormat="1">
      <c r="K384" s="39"/>
      <c r="R384"/>
      <c r="S384"/>
      <c r="T384"/>
    </row>
    <row r="385" spans="11:20" s="21" customFormat="1">
      <c r="K385" s="39"/>
      <c r="R385"/>
      <c r="S385"/>
      <c r="T385"/>
    </row>
    <row r="386" spans="11:20" s="21" customFormat="1">
      <c r="K386" s="39"/>
      <c r="R386"/>
      <c r="S386"/>
      <c r="T386"/>
    </row>
    <row r="387" spans="11:20" s="21" customFormat="1">
      <c r="K387" s="39"/>
      <c r="R387"/>
      <c r="S387"/>
      <c r="T387"/>
    </row>
    <row r="388" spans="11:20" s="21" customFormat="1">
      <c r="K388" s="39"/>
      <c r="R388"/>
      <c r="S388"/>
      <c r="T388"/>
    </row>
    <row r="389" spans="11:20" s="21" customFormat="1">
      <c r="K389" s="39"/>
      <c r="R389"/>
      <c r="S389"/>
      <c r="T389"/>
    </row>
    <row r="390" spans="11:20" s="21" customFormat="1">
      <c r="K390" s="39"/>
      <c r="R390"/>
      <c r="S390"/>
      <c r="T390"/>
    </row>
    <row r="391" spans="11:20" s="21" customFormat="1">
      <c r="K391" s="39"/>
      <c r="R391"/>
      <c r="S391"/>
      <c r="T391"/>
    </row>
    <row r="392" spans="11:20" s="21" customFormat="1">
      <c r="K392" s="39"/>
      <c r="R392"/>
      <c r="S392"/>
      <c r="T392"/>
    </row>
    <row r="393" spans="11:20" s="21" customFormat="1">
      <c r="K393" s="39"/>
      <c r="R393"/>
      <c r="S393"/>
      <c r="T393"/>
    </row>
    <row r="394" spans="11:20" s="21" customFormat="1">
      <c r="K394" s="39"/>
      <c r="R394"/>
      <c r="S394"/>
      <c r="T394"/>
    </row>
    <row r="395" spans="11:20" s="21" customFormat="1">
      <c r="K395" s="39"/>
      <c r="R395"/>
      <c r="S395"/>
      <c r="T395"/>
    </row>
    <row r="396" spans="11:20" s="21" customFormat="1">
      <c r="K396" s="39"/>
      <c r="R396"/>
      <c r="S396"/>
      <c r="T396"/>
    </row>
    <row r="397" spans="11:20" s="21" customFormat="1">
      <c r="K397" s="39"/>
      <c r="R397"/>
      <c r="S397"/>
      <c r="T397"/>
    </row>
    <row r="398" spans="11:20" s="21" customFormat="1">
      <c r="K398" s="39"/>
      <c r="R398"/>
      <c r="S398"/>
      <c r="T398"/>
    </row>
    <row r="399" spans="11:20" s="21" customFormat="1">
      <c r="K399" s="39"/>
      <c r="R399"/>
      <c r="S399"/>
      <c r="T399"/>
    </row>
    <row r="400" spans="11:20" s="21" customFormat="1">
      <c r="K400" s="39"/>
      <c r="R400"/>
      <c r="S400"/>
      <c r="T400"/>
    </row>
    <row r="401" spans="11:20" s="21" customFormat="1">
      <c r="K401" s="39"/>
      <c r="R401"/>
      <c r="S401"/>
      <c r="T401"/>
    </row>
    <row r="402" spans="11:20" s="21" customFormat="1">
      <c r="K402" s="39"/>
      <c r="R402"/>
      <c r="S402"/>
      <c r="T402"/>
    </row>
    <row r="403" spans="11:20" s="21" customFormat="1">
      <c r="K403" s="39"/>
      <c r="R403"/>
      <c r="S403"/>
      <c r="T403"/>
    </row>
    <row r="404" spans="11:20" s="21" customFormat="1">
      <c r="K404" s="39"/>
      <c r="R404"/>
      <c r="S404"/>
      <c r="T404"/>
    </row>
    <row r="405" spans="11:20" s="21" customFormat="1">
      <c r="K405" s="39"/>
      <c r="R405"/>
      <c r="S405"/>
      <c r="T405"/>
    </row>
    <row r="406" spans="11:20" s="21" customFormat="1">
      <c r="K406" s="39"/>
      <c r="R406"/>
      <c r="S406"/>
      <c r="T406"/>
    </row>
    <row r="407" spans="11:20" s="21" customFormat="1">
      <c r="K407" s="39"/>
      <c r="R407"/>
      <c r="S407"/>
      <c r="T407"/>
    </row>
    <row r="408" spans="11:20" s="21" customFormat="1">
      <c r="K408" s="39"/>
      <c r="R408"/>
      <c r="S408"/>
      <c r="T408"/>
    </row>
    <row r="409" spans="11:20" s="21" customFormat="1">
      <c r="K409" s="39"/>
      <c r="R409"/>
      <c r="S409"/>
      <c r="T409"/>
    </row>
    <row r="410" spans="11:20" s="21" customFormat="1">
      <c r="K410" s="39"/>
      <c r="R410"/>
      <c r="S410"/>
      <c r="T410"/>
    </row>
    <row r="411" spans="11:20" s="21" customFormat="1">
      <c r="K411" s="39"/>
      <c r="R411"/>
      <c r="S411"/>
      <c r="T411"/>
    </row>
    <row r="412" spans="11:20" s="21" customFormat="1">
      <c r="K412" s="39"/>
      <c r="R412"/>
      <c r="S412"/>
      <c r="T412"/>
    </row>
    <row r="413" spans="11:20" s="21" customFormat="1">
      <c r="K413" s="39"/>
      <c r="R413"/>
      <c r="S413"/>
      <c r="T413"/>
    </row>
    <row r="414" spans="11:20" s="21" customFormat="1">
      <c r="K414" s="39"/>
      <c r="R414"/>
      <c r="S414"/>
      <c r="T414"/>
    </row>
    <row r="415" spans="11:20" s="21" customFormat="1">
      <c r="K415" s="39"/>
      <c r="R415"/>
      <c r="S415"/>
      <c r="T415"/>
    </row>
    <row r="416" spans="11:20" s="21" customFormat="1">
      <c r="K416" s="39"/>
      <c r="R416"/>
      <c r="S416"/>
      <c r="T416"/>
    </row>
    <row r="417" spans="11:20" s="21" customFormat="1">
      <c r="K417" s="39"/>
      <c r="R417"/>
      <c r="S417"/>
      <c r="T417"/>
    </row>
    <row r="418" spans="11:20" s="21" customFormat="1">
      <c r="K418" s="39"/>
      <c r="R418"/>
      <c r="S418"/>
      <c r="T418"/>
    </row>
    <row r="419" spans="11:20" s="21" customFormat="1">
      <c r="K419" s="39"/>
      <c r="R419"/>
      <c r="S419"/>
      <c r="T419"/>
    </row>
    <row r="420" spans="11:20" s="21" customFormat="1">
      <c r="K420" s="39"/>
      <c r="R420"/>
      <c r="S420"/>
      <c r="T420"/>
    </row>
    <row r="421" spans="11:20" s="21" customFormat="1">
      <c r="K421" s="39"/>
      <c r="R421"/>
      <c r="S421"/>
      <c r="T421"/>
    </row>
    <row r="422" spans="11:20" s="21" customFormat="1">
      <c r="K422" s="39"/>
      <c r="R422"/>
      <c r="S422"/>
      <c r="T422"/>
    </row>
    <row r="423" spans="11:20" s="21" customFormat="1">
      <c r="K423" s="39"/>
      <c r="R423"/>
      <c r="S423"/>
      <c r="T423"/>
    </row>
    <row r="424" spans="11:20" s="21" customFormat="1">
      <c r="K424" s="39"/>
      <c r="R424"/>
      <c r="S424"/>
      <c r="T424"/>
    </row>
    <row r="425" spans="11:20" s="21" customFormat="1">
      <c r="K425" s="39"/>
      <c r="R425"/>
      <c r="S425"/>
      <c r="T425"/>
    </row>
    <row r="426" spans="11:20" s="21" customFormat="1">
      <c r="K426" s="39"/>
      <c r="R426"/>
      <c r="S426"/>
      <c r="T426"/>
    </row>
    <row r="427" spans="11:20" s="21" customFormat="1">
      <c r="K427" s="39"/>
      <c r="R427"/>
      <c r="S427"/>
      <c r="T427"/>
    </row>
    <row r="428" spans="11:20" s="21" customFormat="1">
      <c r="K428" s="39"/>
      <c r="R428"/>
      <c r="S428"/>
      <c r="T428"/>
    </row>
    <row r="429" spans="11:20" s="21" customFormat="1">
      <c r="K429" s="39"/>
      <c r="R429"/>
      <c r="S429"/>
      <c r="T429"/>
    </row>
    <row r="430" spans="11:20" s="21" customFormat="1">
      <c r="K430" s="39"/>
      <c r="R430"/>
      <c r="S430"/>
      <c r="T430"/>
    </row>
    <row r="431" spans="11:20" s="21" customFormat="1">
      <c r="K431" s="39"/>
      <c r="R431"/>
      <c r="S431"/>
      <c r="T431"/>
    </row>
    <row r="432" spans="11:20" s="21" customFormat="1">
      <c r="K432" s="39"/>
      <c r="R432"/>
      <c r="S432"/>
      <c r="T432"/>
    </row>
    <row r="433" spans="11:20" s="21" customFormat="1">
      <c r="K433" s="39"/>
      <c r="R433"/>
      <c r="S433"/>
      <c r="T433"/>
    </row>
    <row r="434" spans="11:20" s="21" customFormat="1">
      <c r="K434" s="39"/>
      <c r="R434"/>
      <c r="S434"/>
      <c r="T434"/>
    </row>
    <row r="435" spans="11:20" s="21" customFormat="1">
      <c r="K435" s="39"/>
      <c r="R435"/>
      <c r="S435"/>
      <c r="T435"/>
    </row>
    <row r="436" spans="11:20" s="21" customFormat="1">
      <c r="K436" s="39"/>
      <c r="R436"/>
      <c r="S436"/>
      <c r="T436"/>
    </row>
    <row r="437" spans="11:20" s="21" customFormat="1">
      <c r="K437" s="39"/>
      <c r="R437"/>
      <c r="S437"/>
      <c r="T437"/>
    </row>
    <row r="438" spans="11:20" s="21" customFormat="1">
      <c r="K438" s="39"/>
      <c r="R438"/>
      <c r="S438"/>
      <c r="T438"/>
    </row>
    <row r="439" spans="11:20" s="21" customFormat="1">
      <c r="K439" s="39"/>
      <c r="R439"/>
      <c r="S439"/>
      <c r="T439"/>
    </row>
    <row r="440" spans="11:20" s="21" customFormat="1">
      <c r="K440" s="39"/>
      <c r="R440"/>
      <c r="S440"/>
      <c r="T440"/>
    </row>
    <row r="441" spans="11:20" s="21" customFormat="1">
      <c r="K441" s="39"/>
      <c r="R441"/>
      <c r="S441"/>
      <c r="T441"/>
    </row>
    <row r="442" spans="11:20" s="21" customFormat="1">
      <c r="K442" s="39"/>
      <c r="R442"/>
      <c r="S442"/>
      <c r="T442"/>
    </row>
    <row r="443" spans="11:20" s="21" customFormat="1">
      <c r="K443" s="39"/>
      <c r="R443"/>
      <c r="S443"/>
      <c r="T443"/>
    </row>
    <row r="444" spans="11:20" s="21" customFormat="1">
      <c r="K444" s="39"/>
      <c r="R444"/>
      <c r="S444"/>
      <c r="T444"/>
    </row>
    <row r="445" spans="11:20" s="21" customFormat="1">
      <c r="K445" s="39"/>
      <c r="R445"/>
      <c r="S445"/>
      <c r="T445"/>
    </row>
    <row r="446" spans="11:20" s="21" customFormat="1">
      <c r="K446" s="39"/>
      <c r="R446"/>
      <c r="S446"/>
      <c r="T446"/>
    </row>
    <row r="447" spans="11:20" s="21" customFormat="1">
      <c r="K447" s="39"/>
      <c r="R447"/>
      <c r="S447"/>
      <c r="T447"/>
    </row>
    <row r="448" spans="11:20" s="21" customFormat="1">
      <c r="K448" s="39"/>
      <c r="R448"/>
      <c r="S448"/>
      <c r="T448"/>
    </row>
    <row r="449" spans="11:20" s="21" customFormat="1">
      <c r="K449" s="39"/>
      <c r="R449"/>
      <c r="S449"/>
      <c r="T449"/>
    </row>
    <row r="450" spans="11:20" s="21" customFormat="1">
      <c r="K450" s="39"/>
      <c r="R450"/>
      <c r="S450"/>
      <c r="T450"/>
    </row>
    <row r="451" spans="11:20" s="21" customFormat="1">
      <c r="K451" s="39"/>
      <c r="R451"/>
      <c r="S451"/>
      <c r="T451"/>
    </row>
    <row r="452" spans="11:20" s="21" customFormat="1">
      <c r="K452" s="39"/>
      <c r="R452"/>
      <c r="S452"/>
      <c r="T452"/>
    </row>
    <row r="453" spans="11:20" s="21" customFormat="1">
      <c r="K453" s="39"/>
      <c r="R453"/>
      <c r="S453"/>
      <c r="T453"/>
    </row>
    <row r="454" spans="11:20" s="21" customFormat="1">
      <c r="K454" s="39"/>
      <c r="R454"/>
      <c r="S454"/>
      <c r="T454"/>
    </row>
    <row r="455" spans="11:20" s="21" customFormat="1">
      <c r="K455" s="39"/>
      <c r="R455"/>
      <c r="S455"/>
      <c r="T455"/>
    </row>
    <row r="456" spans="11:20" s="21" customFormat="1">
      <c r="K456" s="39"/>
      <c r="R456"/>
      <c r="S456"/>
      <c r="T456"/>
    </row>
    <row r="457" spans="11:20" s="21" customFormat="1">
      <c r="K457" s="39"/>
      <c r="R457"/>
      <c r="S457"/>
      <c r="T457"/>
    </row>
    <row r="458" spans="11:20" s="21" customFormat="1">
      <c r="K458" s="39"/>
      <c r="R458"/>
      <c r="S458"/>
      <c r="T458"/>
    </row>
    <row r="459" spans="11:20" s="21" customFormat="1">
      <c r="K459" s="39"/>
      <c r="R459"/>
      <c r="S459"/>
      <c r="T459"/>
    </row>
    <row r="460" spans="11:20" s="21" customFormat="1">
      <c r="K460" s="39"/>
      <c r="R460"/>
      <c r="S460"/>
      <c r="T460"/>
    </row>
    <row r="461" spans="11:20" s="21" customFormat="1">
      <c r="K461" s="39"/>
      <c r="R461"/>
      <c r="S461"/>
      <c r="T461"/>
    </row>
    <row r="462" spans="11:20" s="21" customFormat="1">
      <c r="K462" s="39"/>
      <c r="R462"/>
      <c r="S462"/>
      <c r="T462"/>
    </row>
    <row r="463" spans="11:20" s="21" customFormat="1">
      <c r="K463" s="39"/>
      <c r="R463"/>
      <c r="S463"/>
      <c r="T463"/>
    </row>
    <row r="464" spans="11:20" s="21" customFormat="1">
      <c r="K464" s="39"/>
      <c r="R464"/>
      <c r="S464"/>
      <c r="T464"/>
    </row>
    <row r="465" spans="11:20" s="21" customFormat="1">
      <c r="K465" s="39"/>
      <c r="R465"/>
      <c r="S465"/>
      <c r="T465"/>
    </row>
    <row r="466" spans="11:20" s="21" customFormat="1">
      <c r="K466" s="39"/>
      <c r="R466"/>
      <c r="S466"/>
      <c r="T466"/>
    </row>
    <row r="467" spans="11:20" s="21" customFormat="1">
      <c r="K467" s="39"/>
      <c r="R467"/>
      <c r="S467"/>
      <c r="T467"/>
    </row>
    <row r="468" spans="11:20" s="21" customFormat="1">
      <c r="K468" s="39"/>
      <c r="R468"/>
      <c r="S468"/>
      <c r="T468"/>
    </row>
    <row r="469" spans="11:20" s="21" customFormat="1">
      <c r="K469" s="39"/>
      <c r="R469"/>
      <c r="S469"/>
      <c r="T469"/>
    </row>
    <row r="470" spans="11:20" s="21" customFormat="1">
      <c r="K470" s="39"/>
      <c r="R470"/>
      <c r="S470"/>
      <c r="T470"/>
    </row>
    <row r="471" spans="11:20" s="21" customFormat="1">
      <c r="K471" s="39"/>
      <c r="R471"/>
      <c r="S471"/>
      <c r="T471"/>
    </row>
    <row r="472" spans="11:20" s="21" customFormat="1">
      <c r="K472" s="39"/>
      <c r="R472"/>
      <c r="S472"/>
      <c r="T472"/>
    </row>
    <row r="473" spans="11:20" s="21" customFormat="1">
      <c r="K473" s="39"/>
      <c r="R473"/>
      <c r="S473"/>
      <c r="T473"/>
    </row>
    <row r="474" spans="11:20" s="21" customFormat="1">
      <c r="K474" s="39"/>
      <c r="R474"/>
      <c r="S474"/>
      <c r="T474"/>
    </row>
    <row r="475" spans="11:20" s="21" customFormat="1">
      <c r="K475" s="39"/>
      <c r="R475"/>
      <c r="S475"/>
      <c r="T475"/>
    </row>
    <row r="476" spans="11:20" s="21" customFormat="1">
      <c r="K476" s="39"/>
      <c r="R476"/>
      <c r="S476"/>
      <c r="T476"/>
    </row>
    <row r="477" spans="11:20" s="21" customFormat="1">
      <c r="K477" s="39"/>
      <c r="R477"/>
      <c r="S477"/>
      <c r="T477"/>
    </row>
    <row r="478" spans="11:20" s="21" customFormat="1">
      <c r="K478" s="39"/>
      <c r="R478"/>
      <c r="S478"/>
      <c r="T478"/>
    </row>
    <row r="479" spans="11:20" s="21" customFormat="1">
      <c r="K479" s="39"/>
      <c r="R479"/>
      <c r="S479"/>
      <c r="T479"/>
    </row>
    <row r="480" spans="11:20" s="21" customFormat="1">
      <c r="K480" s="39"/>
      <c r="R480"/>
      <c r="S480"/>
      <c r="T480"/>
    </row>
    <row r="481" spans="11:20" s="21" customFormat="1">
      <c r="K481" s="39"/>
      <c r="R481"/>
      <c r="S481"/>
      <c r="T481"/>
    </row>
    <row r="482" spans="11:20" s="21" customFormat="1">
      <c r="K482" s="39"/>
      <c r="R482"/>
      <c r="S482"/>
      <c r="T482"/>
    </row>
    <row r="483" spans="11:20" s="21" customFormat="1">
      <c r="K483" s="39"/>
      <c r="R483"/>
      <c r="S483"/>
      <c r="T483"/>
    </row>
    <row r="484" spans="11:20" s="21" customFormat="1">
      <c r="K484" s="39"/>
      <c r="R484"/>
      <c r="S484"/>
      <c r="T484"/>
    </row>
    <row r="485" spans="11:20" s="21" customFormat="1">
      <c r="K485" s="39"/>
      <c r="R485"/>
      <c r="S485"/>
      <c r="T485"/>
    </row>
    <row r="486" spans="11:20" s="21" customFormat="1">
      <c r="K486" s="39"/>
      <c r="R486"/>
      <c r="S486"/>
      <c r="T486"/>
    </row>
    <row r="487" spans="11:20" s="21" customFormat="1">
      <c r="K487" s="39"/>
      <c r="R487"/>
      <c r="S487"/>
      <c r="T487"/>
    </row>
    <row r="488" spans="11:20" s="21" customFormat="1">
      <c r="K488" s="39"/>
      <c r="R488"/>
      <c r="S488"/>
      <c r="T488"/>
    </row>
    <row r="489" spans="11:20" s="21" customFormat="1">
      <c r="K489" s="39"/>
      <c r="R489"/>
      <c r="S489"/>
      <c r="T489"/>
    </row>
    <row r="490" spans="11:20" s="21" customFormat="1">
      <c r="K490" s="39"/>
      <c r="R490"/>
      <c r="S490"/>
      <c r="T490"/>
    </row>
    <row r="491" spans="11:20" s="21" customFormat="1">
      <c r="K491" s="39"/>
      <c r="R491"/>
      <c r="S491"/>
      <c r="T491"/>
    </row>
    <row r="492" spans="11:20" s="21" customFormat="1">
      <c r="K492" s="39"/>
      <c r="R492"/>
      <c r="S492"/>
      <c r="T492"/>
    </row>
    <row r="493" spans="11:20" s="21" customFormat="1">
      <c r="K493" s="39"/>
      <c r="R493"/>
      <c r="S493"/>
      <c r="T493"/>
    </row>
    <row r="494" spans="11:20" s="21" customFormat="1">
      <c r="K494" s="39"/>
      <c r="R494"/>
      <c r="S494"/>
      <c r="T494"/>
    </row>
    <row r="495" spans="11:20" s="21" customFormat="1">
      <c r="K495" s="39"/>
      <c r="R495"/>
      <c r="S495"/>
      <c r="T495"/>
    </row>
    <row r="496" spans="11:20" s="21" customFormat="1">
      <c r="K496" s="39"/>
      <c r="R496"/>
      <c r="S496"/>
      <c r="T496"/>
    </row>
    <row r="497" spans="11:20" s="21" customFormat="1">
      <c r="K497" s="39"/>
      <c r="R497"/>
      <c r="S497"/>
      <c r="T497"/>
    </row>
    <row r="498" spans="11:20" s="21" customFormat="1">
      <c r="K498" s="39"/>
      <c r="R498"/>
      <c r="S498"/>
      <c r="T498"/>
    </row>
    <row r="499" spans="11:20" s="21" customFormat="1">
      <c r="K499" s="39"/>
      <c r="R499"/>
      <c r="S499"/>
      <c r="T499"/>
    </row>
    <row r="500" spans="11:20" s="21" customFormat="1">
      <c r="K500" s="39"/>
      <c r="R500"/>
      <c r="S500"/>
      <c r="T500"/>
    </row>
    <row r="501" spans="11:20" s="21" customFormat="1">
      <c r="K501" s="39"/>
      <c r="R501"/>
      <c r="S501"/>
      <c r="T501"/>
    </row>
    <row r="502" spans="11:20" s="21" customFormat="1">
      <c r="K502" s="39"/>
      <c r="R502"/>
      <c r="S502"/>
      <c r="T502"/>
    </row>
    <row r="503" spans="11:20" s="21" customFormat="1">
      <c r="K503" s="39"/>
      <c r="R503"/>
      <c r="S503"/>
      <c r="T503"/>
    </row>
    <row r="504" spans="11:20" s="21" customFormat="1">
      <c r="K504" s="39"/>
      <c r="R504"/>
      <c r="S504"/>
      <c r="T504"/>
    </row>
    <row r="505" spans="11:20" s="21" customFormat="1">
      <c r="K505" s="39"/>
      <c r="R505"/>
      <c r="S505"/>
      <c r="T505"/>
    </row>
    <row r="506" spans="11:20" s="21" customFormat="1">
      <c r="K506" s="39"/>
      <c r="R506"/>
      <c r="S506"/>
      <c r="T506"/>
    </row>
    <row r="507" spans="11:20" s="21" customFormat="1">
      <c r="K507" s="39"/>
      <c r="R507"/>
      <c r="S507"/>
      <c r="T507"/>
    </row>
    <row r="508" spans="11:20" s="21" customFormat="1">
      <c r="K508" s="39"/>
      <c r="R508"/>
      <c r="S508"/>
      <c r="T508"/>
    </row>
    <row r="509" spans="11:20" s="21" customFormat="1">
      <c r="K509" s="39"/>
      <c r="R509"/>
      <c r="S509"/>
      <c r="T509"/>
    </row>
    <row r="510" spans="11:20" s="21" customFormat="1">
      <c r="K510" s="39"/>
      <c r="R510"/>
      <c r="S510"/>
      <c r="T510"/>
    </row>
    <row r="511" spans="11:20" s="21" customFormat="1">
      <c r="K511" s="39"/>
      <c r="R511"/>
      <c r="S511"/>
      <c r="T511"/>
    </row>
    <row r="512" spans="11:20" s="21" customFormat="1">
      <c r="K512" s="39"/>
      <c r="R512"/>
      <c r="S512"/>
      <c r="T512"/>
    </row>
    <row r="513" spans="11:20" s="21" customFormat="1">
      <c r="K513" s="39"/>
      <c r="R513"/>
      <c r="S513"/>
      <c r="T513"/>
    </row>
    <row r="514" spans="11:20" s="21" customFormat="1">
      <c r="K514" s="39"/>
      <c r="R514"/>
      <c r="S514"/>
      <c r="T514"/>
    </row>
    <row r="515" spans="11:20" s="21" customFormat="1">
      <c r="K515" s="39"/>
      <c r="R515"/>
      <c r="S515"/>
      <c r="T515"/>
    </row>
    <row r="516" spans="11:20" s="21" customFormat="1">
      <c r="K516" s="39"/>
      <c r="R516"/>
      <c r="S516"/>
      <c r="T516"/>
    </row>
    <row r="517" spans="11:20" s="21" customFormat="1">
      <c r="K517" s="39"/>
      <c r="R517"/>
      <c r="S517"/>
      <c r="T517"/>
    </row>
    <row r="518" spans="11:20" s="21" customFormat="1">
      <c r="K518" s="39"/>
      <c r="R518"/>
      <c r="S518"/>
      <c r="T518"/>
    </row>
    <row r="519" spans="11:20" s="21" customFormat="1">
      <c r="K519" s="39"/>
      <c r="R519"/>
      <c r="S519"/>
      <c r="T519"/>
    </row>
    <row r="520" spans="11:20" s="21" customFormat="1">
      <c r="K520" s="39"/>
      <c r="R520"/>
      <c r="S520"/>
      <c r="T520"/>
    </row>
    <row r="521" spans="11:20" s="21" customFormat="1">
      <c r="K521" s="39"/>
      <c r="R521"/>
      <c r="S521"/>
      <c r="T521"/>
    </row>
    <row r="522" spans="11:20" s="21" customFormat="1">
      <c r="K522" s="39"/>
      <c r="R522"/>
      <c r="S522"/>
      <c r="T522"/>
    </row>
    <row r="523" spans="11:20" s="21" customFormat="1">
      <c r="K523" s="39"/>
      <c r="R523"/>
      <c r="S523"/>
      <c r="T523"/>
    </row>
    <row r="524" spans="11:20" s="21" customFormat="1">
      <c r="K524" s="39"/>
      <c r="R524"/>
      <c r="S524"/>
      <c r="T524"/>
    </row>
    <row r="525" spans="11:20" s="21" customFormat="1">
      <c r="K525" s="39"/>
      <c r="R525"/>
      <c r="S525"/>
      <c r="T525"/>
    </row>
    <row r="526" spans="11:20" s="21" customFormat="1">
      <c r="K526" s="39"/>
      <c r="R526"/>
      <c r="S526"/>
      <c r="T526"/>
    </row>
    <row r="527" spans="11:20" s="21" customFormat="1">
      <c r="K527" s="39"/>
      <c r="R527"/>
      <c r="S527"/>
      <c r="T527"/>
    </row>
    <row r="528" spans="11:20" s="21" customFormat="1">
      <c r="K528" s="39"/>
      <c r="R528"/>
      <c r="S528"/>
      <c r="T528"/>
    </row>
    <row r="529" spans="11:20" s="21" customFormat="1">
      <c r="K529" s="39"/>
      <c r="R529"/>
      <c r="S529"/>
      <c r="T529"/>
    </row>
    <row r="530" spans="11:20" s="21" customFormat="1">
      <c r="K530" s="39"/>
      <c r="R530"/>
      <c r="S530"/>
      <c r="T530"/>
    </row>
    <row r="531" spans="11:20" s="21" customFormat="1">
      <c r="K531" s="39"/>
      <c r="R531"/>
      <c r="S531"/>
      <c r="T531"/>
    </row>
    <row r="532" spans="11:20" s="21" customFormat="1">
      <c r="K532" s="39"/>
      <c r="R532"/>
      <c r="S532"/>
      <c r="T532"/>
    </row>
    <row r="533" spans="11:20" s="21" customFormat="1">
      <c r="K533" s="39"/>
      <c r="R533"/>
      <c r="S533"/>
      <c r="T533"/>
    </row>
    <row r="534" spans="11:20" s="21" customFormat="1">
      <c r="K534" s="39"/>
      <c r="R534"/>
      <c r="S534"/>
      <c r="T534"/>
    </row>
    <row r="535" spans="11:20" s="21" customFormat="1">
      <c r="K535" s="39"/>
      <c r="R535"/>
      <c r="S535"/>
      <c r="T535"/>
    </row>
    <row r="536" spans="11:20" s="21" customFormat="1">
      <c r="K536" s="39"/>
      <c r="R536"/>
      <c r="S536"/>
      <c r="T536"/>
    </row>
    <row r="537" spans="11:20" s="21" customFormat="1">
      <c r="K537" s="39"/>
      <c r="R537"/>
      <c r="S537"/>
      <c r="T537"/>
    </row>
    <row r="538" spans="11:20" s="21" customFormat="1">
      <c r="K538" s="39"/>
      <c r="R538"/>
      <c r="S538"/>
      <c r="T538"/>
    </row>
    <row r="539" spans="11:20" s="21" customFormat="1">
      <c r="K539" s="39"/>
      <c r="R539"/>
      <c r="S539"/>
      <c r="T539"/>
    </row>
    <row r="540" spans="11:20" s="21" customFormat="1">
      <c r="K540" s="39"/>
      <c r="R540"/>
      <c r="S540"/>
      <c r="T540"/>
    </row>
    <row r="541" spans="11:20" s="21" customFormat="1">
      <c r="K541" s="39"/>
      <c r="R541"/>
      <c r="S541"/>
      <c r="T541"/>
    </row>
    <row r="542" spans="11:20" s="21" customFormat="1">
      <c r="K542" s="39"/>
      <c r="R542"/>
      <c r="S542"/>
      <c r="T542"/>
    </row>
    <row r="543" spans="11:20" s="21" customFormat="1">
      <c r="K543" s="39"/>
      <c r="R543"/>
      <c r="S543"/>
      <c r="T543"/>
    </row>
    <row r="544" spans="11:20" s="21" customFormat="1">
      <c r="K544" s="39"/>
      <c r="R544"/>
      <c r="S544"/>
      <c r="T544"/>
    </row>
    <row r="545" spans="11:20" s="21" customFormat="1">
      <c r="K545" s="39"/>
      <c r="R545"/>
      <c r="S545"/>
      <c r="T545"/>
    </row>
    <row r="546" spans="11:20" s="21" customFormat="1">
      <c r="K546" s="39"/>
      <c r="R546"/>
      <c r="S546"/>
      <c r="T546"/>
    </row>
    <row r="547" spans="11:20" s="21" customFormat="1">
      <c r="K547" s="39"/>
      <c r="R547"/>
      <c r="S547"/>
      <c r="T547"/>
    </row>
    <row r="548" spans="11:20" s="21" customFormat="1">
      <c r="K548" s="39"/>
      <c r="R548"/>
      <c r="S548"/>
      <c r="T548"/>
    </row>
    <row r="549" spans="11:20" s="21" customFormat="1">
      <c r="K549" s="39"/>
      <c r="R549"/>
      <c r="S549"/>
      <c r="T549"/>
    </row>
    <row r="550" spans="11:20" s="21" customFormat="1">
      <c r="K550" s="39"/>
      <c r="R550"/>
      <c r="S550"/>
      <c r="T550"/>
    </row>
    <row r="551" spans="11:20" s="21" customFormat="1">
      <c r="K551" s="39"/>
      <c r="R551"/>
      <c r="S551"/>
      <c r="T551"/>
    </row>
    <row r="552" spans="11:20" s="21" customFormat="1">
      <c r="K552" s="39"/>
      <c r="R552"/>
      <c r="S552"/>
      <c r="T552"/>
    </row>
    <row r="553" spans="11:20" s="21" customFormat="1">
      <c r="K553" s="39"/>
      <c r="R553"/>
      <c r="S553"/>
      <c r="T553"/>
    </row>
    <row r="554" spans="11:20" s="21" customFormat="1">
      <c r="K554" s="39"/>
      <c r="R554"/>
      <c r="S554"/>
      <c r="T554"/>
    </row>
    <row r="555" spans="11:20" s="21" customFormat="1">
      <c r="K555" s="39"/>
      <c r="R555"/>
      <c r="S555"/>
      <c r="T555"/>
    </row>
    <row r="556" spans="11:20" s="21" customFormat="1">
      <c r="K556" s="39"/>
      <c r="R556"/>
      <c r="S556"/>
      <c r="T556"/>
    </row>
    <row r="557" spans="11:20" s="21" customFormat="1">
      <c r="K557" s="39"/>
      <c r="R557"/>
      <c r="S557"/>
      <c r="T557"/>
    </row>
    <row r="558" spans="11:20" s="21" customFormat="1">
      <c r="K558" s="39"/>
      <c r="R558"/>
      <c r="S558"/>
      <c r="T558"/>
    </row>
    <row r="559" spans="11:20" s="21" customFormat="1">
      <c r="K559" s="39"/>
      <c r="R559"/>
      <c r="S559"/>
      <c r="T559"/>
    </row>
    <row r="560" spans="11:20" s="21" customFormat="1">
      <c r="K560" s="39"/>
      <c r="R560"/>
      <c r="S560"/>
      <c r="T560"/>
    </row>
    <row r="561" spans="11:20" s="21" customFormat="1">
      <c r="K561" s="39"/>
      <c r="R561"/>
      <c r="S561"/>
      <c r="T561"/>
    </row>
    <row r="562" spans="11:20" s="21" customFormat="1">
      <c r="K562" s="39"/>
      <c r="R562"/>
      <c r="S562"/>
      <c r="T562"/>
    </row>
    <row r="563" spans="11:20" s="21" customFormat="1">
      <c r="K563" s="39"/>
      <c r="R563"/>
      <c r="S563"/>
      <c r="T563"/>
    </row>
    <row r="564" spans="11:20" s="21" customFormat="1">
      <c r="K564" s="39"/>
      <c r="R564"/>
      <c r="S564"/>
      <c r="T564"/>
    </row>
    <row r="565" spans="11:20" s="21" customFormat="1">
      <c r="K565" s="39"/>
      <c r="R565"/>
      <c r="S565"/>
      <c r="T565"/>
    </row>
    <row r="566" spans="11:20" s="21" customFormat="1">
      <c r="K566" s="39"/>
      <c r="R566"/>
      <c r="S566"/>
      <c r="T566"/>
    </row>
    <row r="567" spans="11:20" s="21" customFormat="1">
      <c r="K567" s="39"/>
      <c r="R567"/>
      <c r="S567"/>
      <c r="T567"/>
    </row>
    <row r="568" spans="11:20" s="21" customFormat="1">
      <c r="K568" s="39"/>
      <c r="R568"/>
      <c r="S568"/>
      <c r="T568"/>
    </row>
    <row r="569" spans="11:20" s="21" customFormat="1">
      <c r="K569" s="39"/>
      <c r="R569"/>
      <c r="S569"/>
      <c r="T569"/>
    </row>
    <row r="570" spans="11:20" s="21" customFormat="1">
      <c r="K570" s="39"/>
      <c r="R570"/>
      <c r="S570"/>
      <c r="T570"/>
    </row>
    <row r="571" spans="11:20" s="21" customFormat="1">
      <c r="K571" s="39"/>
      <c r="R571"/>
      <c r="S571"/>
      <c r="T571"/>
    </row>
    <row r="572" spans="11:20" s="21" customFormat="1">
      <c r="K572" s="39"/>
      <c r="R572"/>
      <c r="S572"/>
      <c r="T572"/>
    </row>
  </sheetData>
  <autoFilter ref="A2:AI64" xr:uid="{00000000-0009-0000-0000-000013000000}"/>
  <phoneticPr fontId="1"/>
  <dataValidations count="1">
    <dataValidation type="list" allowBlank="1" showInputMessage="1" showErrorMessage="1" sqref="N3:O64 P3:P64 Q4:Q64 U3:U64 W3:W64 Y3:Y64 AA3:AA64 AC3:AC64" xr:uid="{7AA1DF9B-6BF0-45CB-BAA6-F7237D1D7CDB}">
      <formula1>"○"</formula1>
    </dataValidation>
  </dataValidations>
  <pageMargins left="0.70866141732283472" right="0.11811023622047245" top="0.74803149606299213" bottom="0.74803149606299213" header="0.31496062992125984" footer="0.31496062992125984"/>
  <pageSetup paperSize="8" scale="68" orientation="landscape"/>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281D7F-47AC-4846-9490-89A830D661B4}">
  <sheetPr>
    <pageSetUpPr fitToPage="1"/>
  </sheetPr>
  <dimension ref="A1:AD569"/>
  <sheetViews>
    <sheetView showGridLines="0" view="pageBreakPreview" zoomScale="70" zoomScaleNormal="100" zoomScaleSheetLayoutView="70" workbookViewId="0">
      <pane xSplit="3" ySplit="2" topLeftCell="D3" activePane="bottomRight" state="frozen"/>
      <selection pane="topRight" activeCell="A3" sqref="A3"/>
      <selection pane="bottomLeft" activeCell="A3" sqref="A3"/>
      <selection pane="bottomRight" activeCell="E2" sqref="E2"/>
    </sheetView>
  </sheetViews>
  <sheetFormatPr defaultRowHeight="18.75"/>
  <cols>
    <col min="1" max="1" width="10.75" customWidth="1"/>
    <col min="2" max="2" width="15.125" customWidth="1"/>
    <col min="3" max="3" width="67.625" customWidth="1"/>
    <col min="4" max="4" width="11.5" style="11" customWidth="1"/>
    <col min="5" max="5" width="11.875" customWidth="1"/>
    <col min="6" max="10" width="11.875" style="11" customWidth="1"/>
    <col min="11" max="11" width="50.875" style="11" customWidth="1"/>
    <col min="12" max="18" width="11.875" style="11" customWidth="1"/>
    <col min="19" max="30" width="12.375" style="11" customWidth="1"/>
  </cols>
  <sheetData>
    <row r="1" spans="1:30" ht="21.75" customHeight="1">
      <c r="A1" s="151" t="s">
        <v>56</v>
      </c>
      <c r="D1"/>
      <c r="F1"/>
      <c r="G1"/>
      <c r="H1"/>
      <c r="I1"/>
      <c r="J1"/>
      <c r="L1"/>
      <c r="M1"/>
      <c r="N1"/>
      <c r="O1"/>
      <c r="P1"/>
      <c r="Q1"/>
      <c r="R1" s="19"/>
      <c r="S1"/>
      <c r="T1"/>
      <c r="U1"/>
      <c r="V1"/>
      <c r="W1"/>
      <c r="X1"/>
      <c r="Y1"/>
      <c r="Z1"/>
      <c r="AA1"/>
      <c r="AB1"/>
      <c r="AC1"/>
      <c r="AD1"/>
    </row>
    <row r="2" spans="1:30" s="134" customFormat="1" ht="247.15" customHeight="1">
      <c r="A2" s="8" t="s">
        <v>57</v>
      </c>
      <c r="B2" s="8" t="s">
        <v>58</v>
      </c>
      <c r="C2" s="16" t="s">
        <v>59</v>
      </c>
      <c r="D2" s="8" t="s">
        <v>60</v>
      </c>
      <c r="E2" s="8" t="s">
        <v>61</v>
      </c>
      <c r="F2" s="8" t="s">
        <v>62</v>
      </c>
      <c r="G2" s="8" t="s">
        <v>63</v>
      </c>
      <c r="H2" s="8" t="s">
        <v>64</v>
      </c>
      <c r="I2" s="8" t="s">
        <v>65</v>
      </c>
      <c r="J2" s="8" t="s">
        <v>66</v>
      </c>
      <c r="K2" s="8" t="s">
        <v>67</v>
      </c>
      <c r="L2" s="8" t="s">
        <v>68</v>
      </c>
      <c r="M2" s="8" t="s">
        <v>69</v>
      </c>
      <c r="N2" s="8" t="s">
        <v>70</v>
      </c>
      <c r="O2" s="8" t="s">
        <v>71</v>
      </c>
      <c r="P2" s="8" t="s">
        <v>72</v>
      </c>
      <c r="Q2" s="8" t="s">
        <v>73</v>
      </c>
      <c r="R2" s="17" t="s">
        <v>74</v>
      </c>
      <c r="S2" s="8" t="s">
        <v>75</v>
      </c>
      <c r="T2" s="8" t="s">
        <v>76</v>
      </c>
      <c r="U2" s="8" t="s">
        <v>77</v>
      </c>
      <c r="V2" s="8" t="s">
        <v>78</v>
      </c>
      <c r="W2" s="8" t="s">
        <v>79</v>
      </c>
      <c r="X2" s="8" t="s">
        <v>78</v>
      </c>
      <c r="Y2" s="8" t="s">
        <v>80</v>
      </c>
      <c r="Z2" s="8" t="s">
        <v>78</v>
      </c>
      <c r="AA2" s="8" t="s">
        <v>81</v>
      </c>
      <c r="AB2" s="8" t="s">
        <v>78</v>
      </c>
      <c r="AC2" s="8" t="s">
        <v>82</v>
      </c>
      <c r="AD2" s="8" t="s">
        <v>78</v>
      </c>
    </row>
    <row r="3" spans="1:30" s="95" customFormat="1" ht="120" customHeight="1">
      <c r="A3" s="232" t="s">
        <v>12776</v>
      </c>
      <c r="B3" s="235" t="s">
        <v>723</v>
      </c>
      <c r="C3" s="232" t="s">
        <v>12777</v>
      </c>
      <c r="D3" s="234" t="s">
        <v>12778</v>
      </c>
      <c r="E3" s="234" t="s">
        <v>12779</v>
      </c>
      <c r="F3" s="234" t="s">
        <v>12780</v>
      </c>
      <c r="G3" s="234" t="s">
        <v>12781</v>
      </c>
      <c r="H3" s="234" t="s">
        <v>12782</v>
      </c>
      <c r="I3" s="239" t="s">
        <v>12783</v>
      </c>
      <c r="J3" s="234" t="s">
        <v>12784</v>
      </c>
      <c r="K3" s="234" t="s">
        <v>12785</v>
      </c>
      <c r="L3" s="234" t="s">
        <v>422</v>
      </c>
      <c r="M3" s="234"/>
      <c r="N3" s="234" t="s">
        <v>95</v>
      </c>
      <c r="O3" s="234" t="s">
        <v>95</v>
      </c>
      <c r="P3" s="234"/>
      <c r="Q3" s="234"/>
      <c r="R3" s="234" t="s">
        <v>182</v>
      </c>
      <c r="S3" s="348" t="s">
        <v>1026</v>
      </c>
      <c r="T3" s="223" t="s">
        <v>1031</v>
      </c>
      <c r="U3" s="234"/>
      <c r="V3" s="234" t="s">
        <v>12786</v>
      </c>
      <c r="W3" s="234" t="s">
        <v>95</v>
      </c>
      <c r="X3" s="239" t="s">
        <v>12787</v>
      </c>
      <c r="Y3" s="234"/>
      <c r="Z3" s="234"/>
      <c r="AA3" s="234" t="s">
        <v>95</v>
      </c>
      <c r="AB3" s="234" t="s">
        <v>12788</v>
      </c>
      <c r="AC3" s="234" t="s">
        <v>5032</v>
      </c>
      <c r="AD3" s="234" t="s">
        <v>12789</v>
      </c>
    </row>
    <row r="4" spans="1:30" s="95" customFormat="1" ht="120" customHeight="1">
      <c r="A4" s="232" t="s">
        <v>12776</v>
      </c>
      <c r="B4" s="235" t="s">
        <v>769</v>
      </c>
      <c r="C4" s="232" t="s">
        <v>12790</v>
      </c>
      <c r="D4" s="234" t="s">
        <v>12791</v>
      </c>
      <c r="E4" s="234" t="s">
        <v>12792</v>
      </c>
      <c r="F4" s="234" t="s">
        <v>12793</v>
      </c>
      <c r="G4" s="234" t="s">
        <v>12794</v>
      </c>
      <c r="H4" s="234" t="s">
        <v>12795</v>
      </c>
      <c r="I4" s="234" t="s">
        <v>12796</v>
      </c>
      <c r="J4" s="234" t="s">
        <v>12797</v>
      </c>
      <c r="K4" s="234" t="s">
        <v>12798</v>
      </c>
      <c r="L4" s="234" t="s">
        <v>4396</v>
      </c>
      <c r="M4" s="234"/>
      <c r="N4" s="234"/>
      <c r="O4" s="234" t="s">
        <v>95</v>
      </c>
      <c r="P4" s="234"/>
      <c r="Q4" s="234"/>
      <c r="R4" s="234" t="s">
        <v>1027</v>
      </c>
      <c r="S4" s="348" t="s">
        <v>1026</v>
      </c>
      <c r="T4" s="223" t="s">
        <v>3532</v>
      </c>
      <c r="U4" s="234"/>
      <c r="V4" s="234"/>
      <c r="W4" s="234"/>
      <c r="X4" s="234"/>
      <c r="Y4" s="234"/>
      <c r="Z4" s="234"/>
      <c r="AA4" s="234" t="s">
        <v>95</v>
      </c>
      <c r="AB4" s="234" t="s">
        <v>12799</v>
      </c>
      <c r="AC4" s="234" t="s">
        <v>606</v>
      </c>
      <c r="AD4" s="234" t="s">
        <v>12800</v>
      </c>
    </row>
    <row r="5" spans="1:30" s="95" customFormat="1" ht="120" customHeight="1">
      <c r="A5" s="232" t="s">
        <v>12776</v>
      </c>
      <c r="B5" s="235" t="s">
        <v>769</v>
      </c>
      <c r="C5" s="232" t="s">
        <v>12801</v>
      </c>
      <c r="D5" s="234" t="s">
        <v>12802</v>
      </c>
      <c r="E5" s="234" t="s">
        <v>12803</v>
      </c>
      <c r="F5" s="234" t="s">
        <v>12804</v>
      </c>
      <c r="G5" s="234" t="s">
        <v>12805</v>
      </c>
      <c r="H5" s="234" t="s">
        <v>12806</v>
      </c>
      <c r="I5" s="234" t="s">
        <v>12807</v>
      </c>
      <c r="J5" s="234" t="s">
        <v>12808</v>
      </c>
      <c r="K5" s="234" t="s">
        <v>12809</v>
      </c>
      <c r="L5" s="234" t="s">
        <v>5508</v>
      </c>
      <c r="M5" s="234"/>
      <c r="N5" s="234" t="s">
        <v>95</v>
      </c>
      <c r="O5" s="234"/>
      <c r="P5" s="234"/>
      <c r="Q5" s="234"/>
      <c r="R5" s="234" t="s">
        <v>223</v>
      </c>
      <c r="S5" s="348" t="s">
        <v>98</v>
      </c>
      <c r="T5" s="223" t="s">
        <v>3532</v>
      </c>
      <c r="U5" s="234"/>
      <c r="V5" s="234"/>
      <c r="W5" s="234" t="s">
        <v>95</v>
      </c>
      <c r="X5" s="234" t="s">
        <v>12810</v>
      </c>
      <c r="Y5" s="234" t="s">
        <v>95</v>
      </c>
      <c r="Z5" s="234" t="s">
        <v>12810</v>
      </c>
      <c r="AA5" s="234" t="s">
        <v>606</v>
      </c>
      <c r="AB5" s="234" t="s">
        <v>12811</v>
      </c>
      <c r="AC5" s="234" t="s">
        <v>606</v>
      </c>
      <c r="AD5" s="234" t="s">
        <v>12812</v>
      </c>
    </row>
    <row r="6" spans="1:30" s="95" customFormat="1" ht="120" customHeight="1">
      <c r="A6" s="232" t="s">
        <v>12776</v>
      </c>
      <c r="B6" s="235" t="s">
        <v>815</v>
      </c>
      <c r="C6" s="232" t="s">
        <v>12813</v>
      </c>
      <c r="D6" s="234" t="s">
        <v>12814</v>
      </c>
      <c r="E6" s="234" t="s">
        <v>12815</v>
      </c>
      <c r="F6" s="234" t="s">
        <v>12816</v>
      </c>
      <c r="G6" s="234" t="s">
        <v>12817</v>
      </c>
      <c r="H6" s="234" t="s">
        <v>12818</v>
      </c>
      <c r="I6" s="234" t="s">
        <v>12819</v>
      </c>
      <c r="J6" s="234"/>
      <c r="K6" s="234" t="s">
        <v>12820</v>
      </c>
      <c r="L6" s="234"/>
      <c r="M6" s="234"/>
      <c r="N6" s="234"/>
      <c r="O6" s="234"/>
      <c r="P6" s="234"/>
      <c r="Q6" s="234"/>
      <c r="R6" s="234" t="s">
        <v>223</v>
      </c>
      <c r="S6" s="348" t="s">
        <v>1028</v>
      </c>
      <c r="T6" s="223"/>
      <c r="U6" s="234"/>
      <c r="V6" s="234"/>
      <c r="W6" s="234"/>
      <c r="X6" s="234"/>
      <c r="Y6" s="234"/>
      <c r="Z6" s="234"/>
      <c r="AA6" s="234"/>
      <c r="AB6" s="234"/>
      <c r="AC6" s="234" t="s">
        <v>95</v>
      </c>
      <c r="AD6" s="234" t="s">
        <v>12821</v>
      </c>
    </row>
    <row r="7" spans="1:30" s="95" customFormat="1" ht="120" customHeight="1">
      <c r="A7" s="221" t="s">
        <v>12776</v>
      </c>
      <c r="B7" s="221" t="s">
        <v>12822</v>
      </c>
      <c r="C7" s="223" t="s">
        <v>12823</v>
      </c>
      <c r="D7" s="223" t="s">
        <v>12824</v>
      </c>
      <c r="E7" s="221" t="s">
        <v>12825</v>
      </c>
      <c r="F7" s="223" t="s">
        <v>12826</v>
      </c>
      <c r="G7" s="223" t="s">
        <v>12827</v>
      </c>
      <c r="H7" s="221" t="s">
        <v>12828</v>
      </c>
      <c r="I7" s="221" t="s">
        <v>2880</v>
      </c>
      <c r="J7" s="355" t="s">
        <v>12829</v>
      </c>
      <c r="K7" s="223" t="s">
        <v>12830</v>
      </c>
      <c r="L7" s="223" t="s">
        <v>112</v>
      </c>
      <c r="M7" s="221"/>
      <c r="N7" s="221" t="s">
        <v>95</v>
      </c>
      <c r="O7" s="221" t="s">
        <v>95</v>
      </c>
      <c r="P7" s="221"/>
      <c r="Q7" s="221"/>
      <c r="R7" s="221" t="s">
        <v>182</v>
      </c>
      <c r="S7" s="338" t="s">
        <v>98</v>
      </c>
      <c r="T7" s="223" t="s">
        <v>12831</v>
      </c>
      <c r="U7" s="221"/>
      <c r="V7" s="221"/>
      <c r="W7" s="221"/>
      <c r="X7" s="223"/>
      <c r="Y7" s="221"/>
      <c r="Z7" s="221"/>
      <c r="AA7" s="221" t="s">
        <v>95</v>
      </c>
      <c r="AB7" s="223" t="s">
        <v>12832</v>
      </c>
      <c r="AC7" s="221" t="s">
        <v>95</v>
      </c>
      <c r="AD7" s="347" t="s">
        <v>12833</v>
      </c>
    </row>
    <row r="8" spans="1:30" s="95" customFormat="1" ht="120" customHeight="1">
      <c r="A8" s="221" t="s">
        <v>12776</v>
      </c>
      <c r="B8" s="226" t="s">
        <v>861</v>
      </c>
      <c r="C8" s="221" t="s">
        <v>12834</v>
      </c>
      <c r="D8" s="223" t="s">
        <v>12835</v>
      </c>
      <c r="E8" s="223" t="s">
        <v>12836</v>
      </c>
      <c r="F8" s="223" t="s">
        <v>12837</v>
      </c>
      <c r="G8" s="223" t="s">
        <v>12838</v>
      </c>
      <c r="H8" s="223" t="s">
        <v>12839</v>
      </c>
      <c r="I8" s="223" t="s">
        <v>12840</v>
      </c>
      <c r="J8" s="223" t="s">
        <v>12841</v>
      </c>
      <c r="K8" s="223" t="s">
        <v>12842</v>
      </c>
      <c r="L8" s="223" t="s">
        <v>12843</v>
      </c>
      <c r="M8" s="223"/>
      <c r="N8" s="223" t="s">
        <v>95</v>
      </c>
      <c r="O8" s="223" t="s">
        <v>95</v>
      </c>
      <c r="P8" s="223"/>
      <c r="Q8" s="223"/>
      <c r="R8" s="223" t="s">
        <v>2710</v>
      </c>
      <c r="S8" s="348" t="s">
        <v>2307</v>
      </c>
      <c r="T8" s="223" t="s">
        <v>10007</v>
      </c>
      <c r="U8" s="223"/>
      <c r="V8" s="223"/>
      <c r="W8" s="223"/>
      <c r="X8" s="223"/>
      <c r="Y8" s="223"/>
      <c r="Z8" s="223"/>
      <c r="AA8" s="223"/>
      <c r="AB8" s="223"/>
      <c r="AC8" s="223" t="s">
        <v>95</v>
      </c>
      <c r="AD8" s="223" t="s">
        <v>12844</v>
      </c>
    </row>
    <row r="9" spans="1:30" s="95" customFormat="1" ht="120" customHeight="1">
      <c r="A9" s="221" t="s">
        <v>12776</v>
      </c>
      <c r="B9" s="226" t="s">
        <v>898</v>
      </c>
      <c r="C9" s="221" t="s">
        <v>12845</v>
      </c>
      <c r="D9" s="223" t="s">
        <v>12846</v>
      </c>
      <c r="E9" s="223" t="s">
        <v>12847</v>
      </c>
      <c r="F9" s="223" t="s">
        <v>12848</v>
      </c>
      <c r="G9" s="223" t="s">
        <v>12849</v>
      </c>
      <c r="H9" s="223" t="s">
        <v>12850</v>
      </c>
      <c r="I9" s="223" t="s">
        <v>12851</v>
      </c>
      <c r="J9" s="223" t="s">
        <v>12852</v>
      </c>
      <c r="K9" s="223" t="s">
        <v>12853</v>
      </c>
      <c r="L9" s="223" t="s">
        <v>422</v>
      </c>
      <c r="M9" s="223"/>
      <c r="N9" s="223" t="s">
        <v>95</v>
      </c>
      <c r="O9" s="223" t="s">
        <v>95</v>
      </c>
      <c r="P9" s="223"/>
      <c r="Q9" s="223"/>
      <c r="R9" s="223" t="s">
        <v>182</v>
      </c>
      <c r="S9" s="348" t="s">
        <v>2307</v>
      </c>
      <c r="T9" s="223" t="s">
        <v>10007</v>
      </c>
      <c r="U9" s="223"/>
      <c r="V9" s="223"/>
      <c r="W9" s="223"/>
      <c r="X9" s="223"/>
      <c r="Y9" s="223" t="s">
        <v>95</v>
      </c>
      <c r="Z9" s="223" t="s">
        <v>12854</v>
      </c>
      <c r="AA9" s="223"/>
      <c r="AB9" s="223"/>
      <c r="AC9" s="223" t="s">
        <v>95</v>
      </c>
      <c r="AD9" s="223" t="s">
        <v>12855</v>
      </c>
    </row>
    <row r="10" spans="1:30" s="95" customFormat="1" ht="120" customHeight="1">
      <c r="A10" s="221" t="s">
        <v>12776</v>
      </c>
      <c r="B10" s="226" t="s">
        <v>933</v>
      </c>
      <c r="C10" s="221" t="s">
        <v>12856</v>
      </c>
      <c r="D10" s="223" t="s">
        <v>12857</v>
      </c>
      <c r="E10" s="223" t="s">
        <v>12858</v>
      </c>
      <c r="F10" s="223" t="s">
        <v>12859</v>
      </c>
      <c r="G10" s="223" t="s">
        <v>12860</v>
      </c>
      <c r="H10" s="223" t="s">
        <v>12861</v>
      </c>
      <c r="I10" s="223" t="s">
        <v>12862</v>
      </c>
      <c r="J10" s="223" t="s">
        <v>12863</v>
      </c>
      <c r="K10" s="228" t="s">
        <v>12864</v>
      </c>
      <c r="L10" s="223" t="s">
        <v>12865</v>
      </c>
      <c r="M10" s="223" t="s">
        <v>2961</v>
      </c>
      <c r="N10" s="223" t="s">
        <v>95</v>
      </c>
      <c r="O10" s="223" t="s">
        <v>95</v>
      </c>
      <c r="P10" s="223"/>
      <c r="Q10" s="223"/>
      <c r="R10" s="223" t="s">
        <v>223</v>
      </c>
      <c r="S10" s="348" t="s">
        <v>2307</v>
      </c>
      <c r="T10" s="223" t="s">
        <v>10248</v>
      </c>
      <c r="U10" s="223"/>
      <c r="V10" s="223"/>
      <c r="W10" s="223"/>
      <c r="X10" s="223"/>
      <c r="Y10" s="223"/>
      <c r="Z10" s="223"/>
      <c r="AA10" s="223" t="s">
        <v>95</v>
      </c>
      <c r="AB10" s="223" t="s">
        <v>12866</v>
      </c>
      <c r="AC10" s="223"/>
      <c r="AD10" s="223"/>
    </row>
    <row r="11" spans="1:30" s="95" customFormat="1" ht="120" customHeight="1">
      <c r="A11" s="221" t="s">
        <v>12776</v>
      </c>
      <c r="B11" s="226" t="s">
        <v>961</v>
      </c>
      <c r="C11" s="221" t="s">
        <v>12867</v>
      </c>
      <c r="D11" s="223" t="s">
        <v>12868</v>
      </c>
      <c r="E11" s="223" t="s">
        <v>12869</v>
      </c>
      <c r="F11" s="223" t="s">
        <v>12870</v>
      </c>
      <c r="G11" s="223" t="s">
        <v>12871</v>
      </c>
      <c r="H11" s="223" t="s">
        <v>12872</v>
      </c>
      <c r="I11" s="223" t="s">
        <v>12873</v>
      </c>
      <c r="J11" s="223" t="s">
        <v>12874</v>
      </c>
      <c r="K11" s="223" t="s">
        <v>12875</v>
      </c>
      <c r="L11" s="223" t="s">
        <v>422</v>
      </c>
      <c r="M11" s="223"/>
      <c r="N11" s="223" t="s">
        <v>95</v>
      </c>
      <c r="O11" s="223"/>
      <c r="P11" s="223"/>
      <c r="Q11" s="223"/>
      <c r="R11" s="223" t="s">
        <v>182</v>
      </c>
      <c r="S11" s="348" t="s">
        <v>2307</v>
      </c>
      <c r="T11" s="223" t="s">
        <v>10248</v>
      </c>
      <c r="U11" s="223"/>
      <c r="V11" s="223"/>
      <c r="W11" s="223"/>
      <c r="X11" s="223"/>
      <c r="Y11" s="223"/>
      <c r="Z11" s="223"/>
      <c r="AA11" s="223"/>
      <c r="AB11" s="223"/>
      <c r="AC11" s="223" t="s">
        <v>95</v>
      </c>
      <c r="AD11" s="223" t="s">
        <v>12876</v>
      </c>
    </row>
    <row r="12" spans="1:30" s="95" customFormat="1" ht="120" customHeight="1">
      <c r="A12" s="221" t="s">
        <v>12776</v>
      </c>
      <c r="B12" s="226" t="s">
        <v>12877</v>
      </c>
      <c r="C12" s="221" t="s">
        <v>12878</v>
      </c>
      <c r="D12" s="223" t="s">
        <v>12879</v>
      </c>
      <c r="E12" s="223" t="s">
        <v>12880</v>
      </c>
      <c r="F12" s="223" t="s">
        <v>12881</v>
      </c>
      <c r="G12" s="223" t="s">
        <v>12882</v>
      </c>
      <c r="H12" s="223" t="s">
        <v>12883</v>
      </c>
      <c r="I12" s="223" t="s">
        <v>12884</v>
      </c>
      <c r="J12" s="347" t="s">
        <v>12885</v>
      </c>
      <c r="K12" s="347" t="s">
        <v>12886</v>
      </c>
      <c r="L12" s="347" t="s">
        <v>12887</v>
      </c>
      <c r="M12" s="347" t="s">
        <v>12888</v>
      </c>
      <c r="N12" s="223" t="s">
        <v>95</v>
      </c>
      <c r="O12" s="223" t="s">
        <v>95</v>
      </c>
      <c r="P12" s="223" t="s">
        <v>95</v>
      </c>
      <c r="Q12" s="223" t="s">
        <v>95</v>
      </c>
      <c r="R12" s="223" t="s">
        <v>182</v>
      </c>
      <c r="S12" s="348" t="s">
        <v>98</v>
      </c>
      <c r="T12" s="223" t="s">
        <v>10007</v>
      </c>
      <c r="U12" s="223" t="s">
        <v>95</v>
      </c>
      <c r="V12" s="228" t="s">
        <v>12889</v>
      </c>
      <c r="W12" s="228" t="s">
        <v>95</v>
      </c>
      <c r="X12" s="228" t="s">
        <v>12889</v>
      </c>
      <c r="Y12" s="228" t="s">
        <v>95</v>
      </c>
      <c r="Z12" s="228" t="s">
        <v>12889</v>
      </c>
      <c r="AA12" s="223" t="s">
        <v>95</v>
      </c>
      <c r="AB12" s="228" t="s">
        <v>12890</v>
      </c>
      <c r="AC12" s="223" t="s">
        <v>95</v>
      </c>
      <c r="AD12" s="347" t="s">
        <v>12891</v>
      </c>
    </row>
    <row r="13" spans="1:30" s="95" customFormat="1" ht="120" customHeight="1">
      <c r="A13" s="221" t="s">
        <v>12776</v>
      </c>
      <c r="B13" s="226" t="s">
        <v>961</v>
      </c>
      <c r="C13" s="221" t="s">
        <v>12892</v>
      </c>
      <c r="D13" s="223" t="s">
        <v>12893</v>
      </c>
      <c r="E13" s="223" t="s">
        <v>12894</v>
      </c>
      <c r="F13" s="223" t="s">
        <v>12895</v>
      </c>
      <c r="G13" s="223" t="s">
        <v>12896</v>
      </c>
      <c r="H13" s="223" t="s">
        <v>12897</v>
      </c>
      <c r="I13" s="223" t="s">
        <v>12898</v>
      </c>
      <c r="J13" s="223"/>
      <c r="K13" s="223" t="s">
        <v>4171</v>
      </c>
      <c r="L13" s="223"/>
      <c r="M13" s="223"/>
      <c r="N13" s="223"/>
      <c r="O13" s="223"/>
      <c r="P13" s="223"/>
      <c r="Q13" s="223"/>
      <c r="R13" s="223" t="s">
        <v>223</v>
      </c>
      <c r="S13" s="348" t="s">
        <v>2475</v>
      </c>
      <c r="T13" s="223"/>
      <c r="U13" s="223"/>
      <c r="V13" s="223"/>
      <c r="W13" s="223"/>
      <c r="X13" s="223"/>
      <c r="Y13" s="223"/>
      <c r="Z13" s="223"/>
      <c r="AA13" s="223"/>
      <c r="AB13" s="223"/>
      <c r="AC13" s="223"/>
      <c r="AD13" s="223"/>
    </row>
    <row r="14" spans="1:30" s="95" customFormat="1" ht="120" customHeight="1">
      <c r="A14" s="221" t="s">
        <v>12776</v>
      </c>
      <c r="B14" s="226" t="s">
        <v>12877</v>
      </c>
      <c r="C14" s="221" t="s">
        <v>12899</v>
      </c>
      <c r="D14" s="223" t="s">
        <v>12900</v>
      </c>
      <c r="E14" s="223" t="s">
        <v>12901</v>
      </c>
      <c r="F14" s="223" t="s">
        <v>12902</v>
      </c>
      <c r="G14" s="223" t="s">
        <v>12903</v>
      </c>
      <c r="H14" s="223" t="s">
        <v>12904</v>
      </c>
      <c r="I14" s="223" t="s">
        <v>12905</v>
      </c>
      <c r="J14" s="223" t="s">
        <v>12906</v>
      </c>
      <c r="K14" s="223" t="s">
        <v>12907</v>
      </c>
      <c r="L14" s="347" t="s">
        <v>12908</v>
      </c>
      <c r="M14" s="223"/>
      <c r="N14" s="223" t="s">
        <v>95</v>
      </c>
      <c r="O14" s="223" t="s">
        <v>95</v>
      </c>
      <c r="P14" s="223"/>
      <c r="Q14" s="223"/>
      <c r="R14" s="223" t="s">
        <v>97</v>
      </c>
      <c r="S14" s="348" t="s">
        <v>98</v>
      </c>
      <c r="T14" s="223" t="s">
        <v>10007</v>
      </c>
      <c r="U14" s="223"/>
      <c r="V14" s="223"/>
      <c r="W14" s="223"/>
      <c r="X14" s="223"/>
      <c r="Y14" s="223"/>
      <c r="Z14" s="223"/>
      <c r="AA14" s="223" t="s">
        <v>95</v>
      </c>
      <c r="AB14" s="347" t="s">
        <v>12909</v>
      </c>
      <c r="AC14" s="347" t="s">
        <v>95</v>
      </c>
      <c r="AD14" s="347" t="s">
        <v>12910</v>
      </c>
    </row>
    <row r="15" spans="1:30" s="95" customFormat="1" ht="120" customHeight="1">
      <c r="A15" s="221" t="s">
        <v>12776</v>
      </c>
      <c r="B15" s="226" t="s">
        <v>985</v>
      </c>
      <c r="C15" s="221" t="s">
        <v>12911</v>
      </c>
      <c r="D15" s="223" t="s">
        <v>12912</v>
      </c>
      <c r="E15" s="223" t="s">
        <v>12913</v>
      </c>
      <c r="F15" s="223" t="s">
        <v>12914</v>
      </c>
      <c r="G15" s="223" t="s">
        <v>12915</v>
      </c>
      <c r="H15" s="223" t="s">
        <v>12916</v>
      </c>
      <c r="I15" s="223" t="s">
        <v>12917</v>
      </c>
      <c r="J15" s="223" t="s">
        <v>12918</v>
      </c>
      <c r="K15" s="223" t="s">
        <v>2338</v>
      </c>
      <c r="L15" s="223" t="s">
        <v>112</v>
      </c>
      <c r="M15" s="223"/>
      <c r="N15" s="223"/>
      <c r="O15" s="223"/>
      <c r="P15" s="223"/>
      <c r="Q15" s="223"/>
      <c r="R15" s="223" t="s">
        <v>223</v>
      </c>
      <c r="S15" s="348" t="s">
        <v>2475</v>
      </c>
      <c r="T15" s="223"/>
      <c r="U15" s="223"/>
      <c r="V15" s="223"/>
      <c r="W15" s="223"/>
      <c r="X15" s="223"/>
      <c r="Y15" s="223"/>
      <c r="Z15" s="223"/>
      <c r="AA15" s="223" t="s">
        <v>95</v>
      </c>
      <c r="AB15" s="223" t="s">
        <v>12919</v>
      </c>
      <c r="AC15" s="223" t="s">
        <v>12920</v>
      </c>
      <c r="AD15" s="223" t="s">
        <v>12921</v>
      </c>
    </row>
    <row r="16" spans="1:30" s="95" customFormat="1" ht="120" customHeight="1">
      <c r="A16" s="221" t="s">
        <v>12776</v>
      </c>
      <c r="B16" s="226" t="s">
        <v>12922</v>
      </c>
      <c r="C16" s="221" t="s">
        <v>12923</v>
      </c>
      <c r="D16" s="223" t="s">
        <v>12924</v>
      </c>
      <c r="E16" s="223" t="s">
        <v>12925</v>
      </c>
      <c r="F16" s="223" t="s">
        <v>12926</v>
      </c>
      <c r="G16" s="223" t="s">
        <v>12927</v>
      </c>
      <c r="H16" s="223" t="s">
        <v>12928</v>
      </c>
      <c r="I16" s="223" t="s">
        <v>12929</v>
      </c>
      <c r="J16" s="223" t="s">
        <v>12930</v>
      </c>
      <c r="K16" s="223" t="s">
        <v>12931</v>
      </c>
      <c r="L16" s="223" t="s">
        <v>422</v>
      </c>
      <c r="M16" s="223"/>
      <c r="N16" s="223" t="s">
        <v>3</v>
      </c>
      <c r="O16" s="223" t="s">
        <v>95</v>
      </c>
      <c r="P16" s="223"/>
      <c r="Q16" s="223"/>
      <c r="R16" s="223" t="s">
        <v>182</v>
      </c>
      <c r="S16" s="348" t="s">
        <v>2307</v>
      </c>
      <c r="T16" s="223" t="s">
        <v>10248</v>
      </c>
      <c r="U16" s="223"/>
      <c r="V16" s="223"/>
      <c r="W16" s="223"/>
      <c r="X16" s="223"/>
      <c r="Y16" s="223"/>
      <c r="Z16" s="223"/>
      <c r="AA16" s="223" t="s">
        <v>95</v>
      </c>
      <c r="AB16" s="223" t="s">
        <v>12932</v>
      </c>
      <c r="AC16" s="223" t="s">
        <v>12933</v>
      </c>
      <c r="AD16" s="223" t="s">
        <v>12934</v>
      </c>
    </row>
    <row r="17" spans="1:30" s="95" customFormat="1" ht="120" customHeight="1">
      <c r="A17" s="221" t="s">
        <v>12776</v>
      </c>
      <c r="B17" s="226" t="s">
        <v>12922</v>
      </c>
      <c r="C17" s="221" t="s">
        <v>12935</v>
      </c>
      <c r="D17" s="223" t="s">
        <v>12936</v>
      </c>
      <c r="E17" s="223" t="s">
        <v>12937</v>
      </c>
      <c r="F17" s="223" t="s">
        <v>12938</v>
      </c>
      <c r="G17" s="223" t="s">
        <v>12939</v>
      </c>
      <c r="H17" s="223" t="s">
        <v>12940</v>
      </c>
      <c r="I17" s="223" t="s">
        <v>12941</v>
      </c>
      <c r="J17" s="223" t="s">
        <v>12942</v>
      </c>
      <c r="K17" s="223" t="s">
        <v>12943</v>
      </c>
      <c r="L17" s="223" t="s">
        <v>3114</v>
      </c>
      <c r="M17" s="223"/>
      <c r="N17" s="223" t="s">
        <v>95</v>
      </c>
      <c r="O17" s="223"/>
      <c r="P17" s="223"/>
      <c r="Q17" s="223"/>
      <c r="R17" s="223" t="s">
        <v>182</v>
      </c>
      <c r="S17" s="348" t="s">
        <v>2307</v>
      </c>
      <c r="T17" s="223" t="s">
        <v>10248</v>
      </c>
      <c r="U17" s="223"/>
      <c r="V17" s="223"/>
      <c r="W17" s="223"/>
      <c r="X17" s="223"/>
      <c r="Y17" s="223"/>
      <c r="Z17" s="223"/>
      <c r="AA17" s="223"/>
      <c r="AB17" s="223"/>
      <c r="AC17" s="223" t="s">
        <v>95</v>
      </c>
      <c r="AD17" s="223" t="s">
        <v>12944</v>
      </c>
    </row>
    <row r="18" spans="1:30" s="95" customFormat="1" ht="120" customHeight="1">
      <c r="A18" s="221" t="s">
        <v>12776</v>
      </c>
      <c r="B18" s="226" t="s">
        <v>1002</v>
      </c>
      <c r="C18" s="221" t="s">
        <v>12945</v>
      </c>
      <c r="D18" s="223" t="s">
        <v>12946</v>
      </c>
      <c r="E18" s="223" t="s">
        <v>12947</v>
      </c>
      <c r="F18" s="223" t="s">
        <v>12948</v>
      </c>
      <c r="G18" s="223" t="s">
        <v>12949</v>
      </c>
      <c r="H18" s="223" t="s">
        <v>12950</v>
      </c>
      <c r="I18" s="223" t="s">
        <v>12951</v>
      </c>
      <c r="J18" s="223" t="s">
        <v>12952</v>
      </c>
      <c r="K18" s="223" t="s">
        <v>12953</v>
      </c>
      <c r="L18" s="223" t="s">
        <v>112</v>
      </c>
      <c r="M18" s="223"/>
      <c r="N18" s="223" t="s">
        <v>95</v>
      </c>
      <c r="O18" s="223" t="s">
        <v>95</v>
      </c>
      <c r="P18" s="223"/>
      <c r="Q18" s="223"/>
      <c r="R18" s="223" t="s">
        <v>182</v>
      </c>
      <c r="S18" s="348" t="s">
        <v>2307</v>
      </c>
      <c r="T18" s="223" t="s">
        <v>10248</v>
      </c>
      <c r="U18" s="223"/>
      <c r="V18" s="223"/>
      <c r="W18" s="223"/>
      <c r="X18" s="223"/>
      <c r="Y18" s="223" t="s">
        <v>95</v>
      </c>
      <c r="Z18" s="223" t="s">
        <v>12954</v>
      </c>
      <c r="AA18" s="223"/>
      <c r="AB18" s="223"/>
      <c r="AC18" s="223" t="s">
        <v>95</v>
      </c>
      <c r="AD18" s="223" t="s">
        <v>12955</v>
      </c>
    </row>
    <row r="19" spans="1:30" s="95" customFormat="1" ht="120" customHeight="1">
      <c r="A19" s="221" t="s">
        <v>12776</v>
      </c>
      <c r="B19" s="226" t="s">
        <v>1002</v>
      </c>
      <c r="C19" s="221" t="s">
        <v>12956</v>
      </c>
      <c r="D19" s="223" t="s">
        <v>12957</v>
      </c>
      <c r="E19" s="223" t="s">
        <v>12958</v>
      </c>
      <c r="F19" s="223" t="s">
        <v>12959</v>
      </c>
      <c r="G19" s="223" t="s">
        <v>12960</v>
      </c>
      <c r="H19" s="223" t="s">
        <v>12961</v>
      </c>
      <c r="I19" s="223" t="s">
        <v>12962</v>
      </c>
      <c r="J19" s="223" t="s">
        <v>12963</v>
      </c>
      <c r="K19" s="223" t="s">
        <v>12964</v>
      </c>
      <c r="L19" s="223" t="s">
        <v>422</v>
      </c>
      <c r="M19" s="223"/>
      <c r="N19" s="223" t="s">
        <v>95</v>
      </c>
      <c r="O19" s="223"/>
      <c r="P19" s="223"/>
      <c r="Q19" s="223"/>
      <c r="R19" s="223" t="s">
        <v>223</v>
      </c>
      <c r="S19" s="348" t="s">
        <v>98</v>
      </c>
      <c r="T19" s="223" t="s">
        <v>12965</v>
      </c>
      <c r="U19" s="223"/>
      <c r="V19" s="223"/>
      <c r="W19" s="223"/>
      <c r="X19" s="223"/>
      <c r="Y19" s="223"/>
      <c r="Z19" s="223"/>
      <c r="AA19" s="223"/>
      <c r="AB19" s="223"/>
      <c r="AC19" s="223" t="s">
        <v>95</v>
      </c>
      <c r="AD19" s="223" t="s">
        <v>12800</v>
      </c>
    </row>
    <row r="20" spans="1:30" s="95" customFormat="1" ht="120" customHeight="1">
      <c r="A20" s="221" t="s">
        <v>12776</v>
      </c>
      <c r="B20" s="226" t="s">
        <v>1002</v>
      </c>
      <c r="C20" s="221" t="s">
        <v>12966</v>
      </c>
      <c r="D20" s="223" t="s">
        <v>12967</v>
      </c>
      <c r="E20" s="223" t="s">
        <v>12968</v>
      </c>
      <c r="F20" s="223" t="s">
        <v>12969</v>
      </c>
      <c r="G20" s="223" t="s">
        <v>12970</v>
      </c>
      <c r="H20" s="223" t="s">
        <v>12971</v>
      </c>
      <c r="I20" s="223" t="s">
        <v>12972</v>
      </c>
      <c r="J20" s="223" t="s">
        <v>12973</v>
      </c>
      <c r="K20" s="223" t="s">
        <v>12974</v>
      </c>
      <c r="L20" s="223" t="s">
        <v>2894</v>
      </c>
      <c r="M20" s="223"/>
      <c r="N20" s="228"/>
      <c r="O20" s="223"/>
      <c r="P20" s="223"/>
      <c r="Q20" s="223"/>
      <c r="R20" s="223" t="s">
        <v>182</v>
      </c>
      <c r="S20" s="348" t="s">
        <v>98</v>
      </c>
      <c r="T20" s="223" t="s">
        <v>10248</v>
      </c>
      <c r="U20" s="223"/>
      <c r="V20" s="223"/>
      <c r="W20" s="223"/>
      <c r="X20" s="223"/>
      <c r="Y20" s="223"/>
      <c r="Z20" s="223"/>
      <c r="AA20" s="223" t="s">
        <v>606</v>
      </c>
      <c r="AB20" s="228" t="s">
        <v>12975</v>
      </c>
      <c r="AC20" s="228" t="s">
        <v>95</v>
      </c>
      <c r="AD20" s="228" t="s">
        <v>12976</v>
      </c>
    </row>
    <row r="21" spans="1:30" s="95" customFormat="1" ht="120" customHeight="1">
      <c r="A21" s="232" t="s">
        <v>12776</v>
      </c>
      <c r="B21" s="226" t="s">
        <v>1002</v>
      </c>
      <c r="C21" s="232" t="s">
        <v>12977</v>
      </c>
      <c r="D21" s="234" t="s">
        <v>12978</v>
      </c>
      <c r="E21" s="234" t="s">
        <v>12979</v>
      </c>
      <c r="F21" s="234" t="s">
        <v>12980</v>
      </c>
      <c r="G21" s="234" t="s">
        <v>12981</v>
      </c>
      <c r="H21" s="234" t="s">
        <v>12982</v>
      </c>
      <c r="I21" s="234" t="s">
        <v>12983</v>
      </c>
      <c r="J21" s="234" t="s">
        <v>12984</v>
      </c>
      <c r="K21" s="234" t="s">
        <v>12985</v>
      </c>
      <c r="L21" s="234" t="s">
        <v>422</v>
      </c>
      <c r="M21" s="234"/>
      <c r="N21" s="234" t="s">
        <v>95</v>
      </c>
      <c r="O21" s="234" t="s">
        <v>95</v>
      </c>
      <c r="P21" s="234"/>
      <c r="Q21" s="234"/>
      <c r="R21" s="234" t="s">
        <v>182</v>
      </c>
      <c r="S21" s="348" t="s">
        <v>98</v>
      </c>
      <c r="T21" s="223" t="s">
        <v>12986</v>
      </c>
      <c r="U21" s="234"/>
      <c r="V21" s="234"/>
      <c r="W21" s="234" t="s">
        <v>606</v>
      </c>
      <c r="X21" s="234"/>
      <c r="Y21" s="234" t="s">
        <v>606</v>
      </c>
      <c r="Z21" s="234" t="s">
        <v>12987</v>
      </c>
      <c r="AA21" s="234" t="s">
        <v>95</v>
      </c>
      <c r="AB21" s="234" t="s">
        <v>12988</v>
      </c>
      <c r="AC21" s="234" t="s">
        <v>95</v>
      </c>
      <c r="AD21" s="234" t="s">
        <v>12989</v>
      </c>
    </row>
    <row r="22" spans="1:30" s="95" customFormat="1" ht="120" customHeight="1">
      <c r="A22" s="232" t="s">
        <v>12776</v>
      </c>
      <c r="B22" s="235" t="s">
        <v>1010</v>
      </c>
      <c r="C22" s="232" t="s">
        <v>12990</v>
      </c>
      <c r="D22" s="234" t="s">
        <v>12991</v>
      </c>
      <c r="E22" s="234" t="s">
        <v>12992</v>
      </c>
      <c r="F22" s="234" t="s">
        <v>12993</v>
      </c>
      <c r="G22" s="234" t="s">
        <v>12994</v>
      </c>
      <c r="H22" s="234" t="s">
        <v>12995</v>
      </c>
      <c r="I22" s="356" t="s">
        <v>12996</v>
      </c>
      <c r="J22" s="234" t="s">
        <v>12997</v>
      </c>
      <c r="K22" s="234" t="s">
        <v>12998</v>
      </c>
      <c r="L22" s="234"/>
      <c r="M22" s="234"/>
      <c r="N22" s="234"/>
      <c r="O22" s="234"/>
      <c r="P22" s="234"/>
      <c r="Q22" s="234"/>
      <c r="R22" s="234" t="s">
        <v>1027</v>
      </c>
      <c r="S22" s="348" t="s">
        <v>1028</v>
      </c>
      <c r="T22" s="223"/>
      <c r="U22" s="234"/>
      <c r="V22" s="234"/>
      <c r="W22" s="234"/>
      <c r="X22" s="234"/>
      <c r="Y22" s="234"/>
      <c r="Z22" s="234"/>
      <c r="AA22" s="234"/>
      <c r="AB22" s="234"/>
      <c r="AC22" s="234"/>
      <c r="AD22" s="234"/>
    </row>
    <row r="23" spans="1:30" s="95" customFormat="1" ht="120" customHeight="1">
      <c r="A23" s="232" t="s">
        <v>12776</v>
      </c>
      <c r="B23" s="235" t="s">
        <v>1010</v>
      </c>
      <c r="C23" s="232" t="s">
        <v>12999</v>
      </c>
      <c r="D23" s="234" t="s">
        <v>13000</v>
      </c>
      <c r="E23" s="234" t="s">
        <v>13001</v>
      </c>
      <c r="F23" s="234" t="s">
        <v>13002</v>
      </c>
      <c r="G23" s="234" t="s">
        <v>13003</v>
      </c>
      <c r="H23" s="234" t="s">
        <v>13004</v>
      </c>
      <c r="I23" s="234" t="s">
        <v>13005</v>
      </c>
      <c r="J23" s="234" t="s">
        <v>13006</v>
      </c>
      <c r="K23" s="234" t="s">
        <v>13007</v>
      </c>
      <c r="L23" s="234" t="s">
        <v>4531</v>
      </c>
      <c r="M23" s="234"/>
      <c r="N23" s="234" t="s">
        <v>95</v>
      </c>
      <c r="O23" s="234" t="s">
        <v>95</v>
      </c>
      <c r="P23" s="234"/>
      <c r="Q23" s="234"/>
      <c r="R23" s="356" t="s">
        <v>638</v>
      </c>
      <c r="S23" s="348" t="s">
        <v>98</v>
      </c>
      <c r="T23" s="223" t="s">
        <v>3532</v>
      </c>
      <c r="U23" s="234"/>
      <c r="V23" s="234"/>
      <c r="W23" s="234"/>
      <c r="X23" s="234"/>
      <c r="Y23" s="234"/>
      <c r="Z23" s="234"/>
      <c r="AA23" s="356" t="s">
        <v>3</v>
      </c>
      <c r="AB23" s="347" t="s">
        <v>13008</v>
      </c>
      <c r="AC23" s="356" t="s">
        <v>95</v>
      </c>
      <c r="AD23" s="356" t="s">
        <v>13009</v>
      </c>
    </row>
    <row r="24" spans="1:30" s="95" customFormat="1" ht="120" customHeight="1">
      <c r="A24" s="232" t="s">
        <v>12776</v>
      </c>
      <c r="B24" s="235" t="s">
        <v>1010</v>
      </c>
      <c r="C24" s="232" t="s">
        <v>13010</v>
      </c>
      <c r="D24" s="234" t="s">
        <v>13011</v>
      </c>
      <c r="E24" s="234" t="s">
        <v>13012</v>
      </c>
      <c r="F24" s="234" t="s">
        <v>13013</v>
      </c>
      <c r="G24" s="234" t="s">
        <v>13014</v>
      </c>
      <c r="H24" s="234" t="s">
        <v>13015</v>
      </c>
      <c r="I24" s="234" t="s">
        <v>13016</v>
      </c>
      <c r="J24" s="234" t="s">
        <v>13017</v>
      </c>
      <c r="K24" s="234" t="s">
        <v>13018</v>
      </c>
      <c r="L24" s="234" t="s">
        <v>2894</v>
      </c>
      <c r="M24" s="234" t="s">
        <v>13019</v>
      </c>
      <c r="N24" s="234"/>
      <c r="O24" s="234"/>
      <c r="P24" s="234"/>
      <c r="Q24" s="234"/>
      <c r="R24" s="234" t="s">
        <v>1027</v>
      </c>
      <c r="S24" s="348" t="s">
        <v>473</v>
      </c>
      <c r="T24" s="223"/>
      <c r="U24" s="234"/>
      <c r="V24" s="234"/>
      <c r="W24" s="234"/>
      <c r="X24" s="234"/>
      <c r="Y24" s="234"/>
      <c r="Z24" s="234"/>
      <c r="AA24" s="234"/>
      <c r="AB24" s="234"/>
      <c r="AC24" s="234"/>
      <c r="AD24" s="234"/>
    </row>
    <row r="25" spans="1:30" s="21" customFormat="1" ht="120" customHeight="1">
      <c r="A25" s="221" t="s">
        <v>12776</v>
      </c>
      <c r="B25" s="235" t="s">
        <v>1010</v>
      </c>
      <c r="C25" s="221" t="s">
        <v>13020</v>
      </c>
      <c r="D25" s="223" t="s">
        <v>13021</v>
      </c>
      <c r="E25" s="223" t="s">
        <v>13022</v>
      </c>
      <c r="F25" s="223" t="s">
        <v>13023</v>
      </c>
      <c r="G25" s="223" t="s">
        <v>13024</v>
      </c>
      <c r="H25" s="223" t="s">
        <v>13025</v>
      </c>
      <c r="I25" s="223" t="s">
        <v>13026</v>
      </c>
      <c r="J25" s="223" t="s">
        <v>13027</v>
      </c>
      <c r="K25" s="223" t="s">
        <v>13028</v>
      </c>
      <c r="L25" s="223" t="s">
        <v>13029</v>
      </c>
      <c r="M25" s="223"/>
      <c r="N25" s="223" t="s">
        <v>95</v>
      </c>
      <c r="O25" s="223"/>
      <c r="P25" s="223"/>
      <c r="Q25" s="223"/>
      <c r="R25" s="223" t="s">
        <v>182</v>
      </c>
      <c r="S25" s="348" t="s">
        <v>98</v>
      </c>
      <c r="T25" s="223" t="s">
        <v>10248</v>
      </c>
      <c r="U25" s="223"/>
      <c r="V25" s="223"/>
      <c r="W25" s="223"/>
      <c r="X25" s="223"/>
      <c r="Y25" s="228"/>
      <c r="Z25" s="223" t="s">
        <v>13030</v>
      </c>
      <c r="AA25" s="223" t="s">
        <v>95</v>
      </c>
      <c r="AB25" s="223" t="s">
        <v>13031</v>
      </c>
      <c r="AC25" s="223" t="s">
        <v>95</v>
      </c>
      <c r="AD25" s="223" t="s">
        <v>13032</v>
      </c>
    </row>
    <row r="26" spans="1:30" s="21" customFormat="1">
      <c r="D26" s="39"/>
      <c r="F26" s="39"/>
      <c r="G26" s="39"/>
      <c r="H26" s="39"/>
      <c r="I26" s="39"/>
      <c r="J26" s="39"/>
      <c r="K26" s="39"/>
      <c r="L26" s="39"/>
      <c r="M26" s="39"/>
      <c r="N26" s="39"/>
      <c r="O26" s="39"/>
      <c r="P26" s="39"/>
      <c r="Q26" s="39"/>
      <c r="R26" s="39"/>
      <c r="S26" s="39"/>
      <c r="T26" s="39"/>
      <c r="U26" s="39"/>
      <c r="V26" s="39"/>
      <c r="W26" s="39"/>
      <c r="X26" s="39"/>
      <c r="Y26" s="39"/>
      <c r="Z26" s="39"/>
      <c r="AA26" s="39"/>
      <c r="AB26" s="39"/>
      <c r="AC26" s="39"/>
      <c r="AD26" s="39"/>
    </row>
    <row r="27" spans="1:30" s="21" customFormat="1">
      <c r="D27" s="39"/>
      <c r="F27" s="39"/>
      <c r="G27" s="39"/>
      <c r="H27" s="39"/>
      <c r="I27" s="39"/>
      <c r="J27" s="39"/>
      <c r="K27" s="39"/>
      <c r="L27" s="39"/>
      <c r="M27" s="39"/>
      <c r="N27" s="39"/>
      <c r="O27" s="39"/>
      <c r="P27" s="39"/>
      <c r="Q27" s="39"/>
      <c r="R27" s="39"/>
      <c r="S27" s="39"/>
      <c r="T27" s="39"/>
      <c r="U27" s="39"/>
      <c r="V27" s="39"/>
      <c r="W27" s="39"/>
      <c r="X27" s="39"/>
      <c r="Y27" s="39"/>
      <c r="Z27" s="39"/>
      <c r="AA27" s="39"/>
      <c r="AB27" s="39"/>
      <c r="AC27" s="39"/>
      <c r="AD27" s="39"/>
    </row>
    <row r="28" spans="1:30" s="21" customFormat="1">
      <c r="D28" s="39"/>
      <c r="F28" s="39"/>
      <c r="G28" s="39"/>
      <c r="H28" s="39"/>
      <c r="I28" s="39"/>
      <c r="J28" s="39"/>
      <c r="K28" s="39"/>
      <c r="L28" s="39"/>
      <c r="M28" s="39"/>
      <c r="N28" s="39"/>
      <c r="O28" s="39"/>
      <c r="P28" s="39"/>
      <c r="Q28" s="39"/>
      <c r="R28" s="39"/>
      <c r="S28" s="39"/>
      <c r="T28" s="39"/>
      <c r="U28" s="39"/>
      <c r="V28" s="39"/>
      <c r="W28" s="39"/>
      <c r="X28" s="39"/>
      <c r="Y28" s="39"/>
      <c r="Z28" s="39"/>
      <c r="AA28" s="39"/>
      <c r="AB28" s="39"/>
      <c r="AC28" s="39"/>
      <c r="AD28" s="39"/>
    </row>
    <row r="29" spans="1:30" s="21" customFormat="1">
      <c r="D29" s="39"/>
      <c r="F29" s="39"/>
      <c r="G29" s="39"/>
      <c r="H29" s="39"/>
      <c r="I29" s="39"/>
      <c r="J29" s="39"/>
      <c r="K29" s="39"/>
      <c r="L29" s="39"/>
      <c r="M29" s="39"/>
      <c r="N29" s="39"/>
      <c r="O29" s="39"/>
      <c r="P29" s="39"/>
      <c r="Q29" s="39"/>
      <c r="R29" s="39"/>
      <c r="S29" s="39"/>
      <c r="T29" s="39"/>
      <c r="U29" s="39"/>
      <c r="V29" s="39"/>
      <c r="W29" s="39"/>
      <c r="X29" s="39"/>
      <c r="Y29" s="39"/>
      <c r="Z29" s="39"/>
      <c r="AA29" s="39"/>
      <c r="AB29" s="39"/>
      <c r="AC29" s="39"/>
      <c r="AD29" s="39"/>
    </row>
    <row r="30" spans="1:30" s="21" customFormat="1">
      <c r="D30" s="39"/>
      <c r="F30" s="39"/>
      <c r="G30" s="39"/>
      <c r="H30" s="39"/>
      <c r="I30" s="39"/>
      <c r="J30" s="39"/>
      <c r="K30" s="39"/>
      <c r="L30" s="39"/>
      <c r="M30" s="39"/>
      <c r="N30" s="39"/>
      <c r="O30" s="39"/>
      <c r="P30" s="39"/>
      <c r="Q30" s="39"/>
      <c r="R30" s="39"/>
      <c r="S30" s="39"/>
      <c r="T30" s="39"/>
      <c r="U30" s="39"/>
      <c r="V30" s="39"/>
      <c r="W30" s="39"/>
      <c r="X30" s="39"/>
      <c r="Y30" s="39"/>
      <c r="Z30" s="39"/>
      <c r="AA30" s="39"/>
      <c r="AB30" s="39"/>
      <c r="AC30" s="39"/>
      <c r="AD30" s="39"/>
    </row>
    <row r="31" spans="1:30" s="21" customFormat="1">
      <c r="D31" s="39"/>
      <c r="F31" s="39"/>
      <c r="G31" s="39"/>
      <c r="H31" s="39"/>
      <c r="I31" s="39"/>
      <c r="J31" s="39"/>
      <c r="K31" s="39"/>
      <c r="L31" s="39"/>
      <c r="M31" s="39"/>
      <c r="N31" s="39"/>
      <c r="O31" s="39"/>
      <c r="P31" s="39"/>
      <c r="Q31" s="39"/>
      <c r="R31" s="39"/>
      <c r="S31" s="39"/>
      <c r="T31" s="39"/>
      <c r="U31" s="39"/>
      <c r="V31" s="39"/>
      <c r="W31" s="39"/>
      <c r="X31" s="39"/>
      <c r="Y31" s="39"/>
      <c r="Z31" s="39"/>
      <c r="AA31" s="39"/>
      <c r="AB31" s="39"/>
      <c r="AC31" s="39"/>
      <c r="AD31" s="39"/>
    </row>
    <row r="32" spans="1:30" s="21" customFormat="1">
      <c r="D32" s="39"/>
      <c r="F32" s="39"/>
      <c r="G32" s="39"/>
      <c r="H32" s="39"/>
      <c r="I32" s="39"/>
      <c r="J32" s="39"/>
      <c r="K32" s="39"/>
      <c r="L32" s="39"/>
      <c r="M32" s="39"/>
      <c r="N32" s="39"/>
      <c r="O32" s="39"/>
      <c r="P32" s="39"/>
      <c r="Q32" s="39"/>
      <c r="R32" s="39"/>
      <c r="S32" s="39"/>
      <c r="T32" s="39"/>
      <c r="U32" s="39"/>
      <c r="V32" s="39"/>
      <c r="W32" s="39"/>
      <c r="X32" s="39"/>
      <c r="Y32" s="39"/>
      <c r="Z32" s="39"/>
      <c r="AA32" s="39"/>
      <c r="AB32" s="39"/>
      <c r="AC32" s="39"/>
      <c r="AD32" s="39"/>
    </row>
    <row r="33" spans="4:30" s="21" customFormat="1">
      <c r="D33" s="39"/>
      <c r="F33" s="39"/>
      <c r="G33" s="39"/>
      <c r="H33" s="39"/>
      <c r="I33" s="39"/>
      <c r="J33" s="39"/>
      <c r="K33" s="39"/>
      <c r="L33" s="39"/>
      <c r="M33" s="39"/>
      <c r="N33" s="39"/>
      <c r="O33" s="39"/>
      <c r="P33" s="39"/>
      <c r="Q33" s="39"/>
      <c r="R33" s="39"/>
      <c r="S33" s="39"/>
      <c r="T33" s="39"/>
      <c r="U33" s="39"/>
      <c r="V33" s="39"/>
      <c r="W33" s="39"/>
      <c r="X33" s="39"/>
      <c r="Y33" s="39"/>
      <c r="Z33" s="39"/>
      <c r="AA33" s="39"/>
      <c r="AB33" s="39"/>
      <c r="AC33" s="39"/>
      <c r="AD33" s="39"/>
    </row>
    <row r="34" spans="4:30" s="21" customFormat="1">
      <c r="D34" s="39"/>
      <c r="F34" s="39"/>
      <c r="G34" s="39"/>
      <c r="H34" s="39"/>
      <c r="I34" s="39"/>
      <c r="J34" s="39"/>
      <c r="K34" s="39"/>
      <c r="L34" s="39"/>
      <c r="M34" s="39"/>
      <c r="N34" s="39"/>
      <c r="O34" s="39"/>
      <c r="P34" s="39"/>
      <c r="Q34" s="39"/>
      <c r="R34" s="39"/>
      <c r="S34" s="39"/>
      <c r="T34" s="39"/>
      <c r="U34" s="39"/>
      <c r="V34" s="39"/>
      <c r="W34" s="39"/>
      <c r="X34" s="39"/>
      <c r="Y34" s="39"/>
      <c r="Z34" s="39"/>
      <c r="AA34" s="39"/>
      <c r="AB34" s="39"/>
      <c r="AC34" s="39"/>
      <c r="AD34" s="39"/>
    </row>
    <row r="35" spans="4:30" s="21" customFormat="1">
      <c r="D35" s="39"/>
      <c r="F35" s="39"/>
      <c r="G35" s="39"/>
      <c r="H35" s="39"/>
      <c r="I35" s="39"/>
      <c r="J35" s="39"/>
      <c r="K35" s="39"/>
      <c r="L35" s="39"/>
      <c r="M35" s="39"/>
      <c r="N35" s="39"/>
      <c r="O35" s="39"/>
      <c r="P35" s="39"/>
      <c r="Q35" s="39"/>
      <c r="R35" s="39"/>
      <c r="S35" s="39"/>
      <c r="T35" s="39"/>
      <c r="U35" s="39"/>
      <c r="V35" s="39"/>
      <c r="W35" s="39"/>
      <c r="X35" s="39"/>
      <c r="Y35" s="39"/>
      <c r="Z35" s="39"/>
      <c r="AA35" s="39"/>
      <c r="AB35" s="39"/>
      <c r="AC35" s="39"/>
      <c r="AD35" s="39"/>
    </row>
    <row r="36" spans="4:30" s="21" customFormat="1">
      <c r="D36" s="39"/>
      <c r="F36" s="39"/>
      <c r="G36" s="39"/>
      <c r="H36" s="39"/>
      <c r="I36" s="39"/>
      <c r="J36" s="39"/>
      <c r="K36" s="39"/>
      <c r="L36" s="39"/>
      <c r="M36" s="39"/>
      <c r="N36" s="39"/>
      <c r="O36" s="39"/>
      <c r="P36" s="39"/>
      <c r="Q36" s="39"/>
      <c r="R36" s="39"/>
      <c r="S36" s="39"/>
      <c r="T36" s="39"/>
      <c r="U36" s="39"/>
      <c r="V36" s="39"/>
      <c r="W36" s="39"/>
      <c r="X36" s="39"/>
      <c r="Y36" s="39"/>
      <c r="Z36" s="39"/>
      <c r="AA36" s="39"/>
      <c r="AB36" s="39"/>
      <c r="AC36" s="39"/>
      <c r="AD36" s="39"/>
    </row>
    <row r="37" spans="4:30" s="21" customFormat="1">
      <c r="D37" s="39"/>
      <c r="F37" s="39"/>
      <c r="G37" s="39"/>
      <c r="H37" s="39"/>
      <c r="I37" s="39"/>
      <c r="J37" s="39"/>
      <c r="K37" s="39"/>
      <c r="L37" s="39"/>
      <c r="M37" s="39"/>
      <c r="N37" s="39"/>
      <c r="O37" s="39"/>
      <c r="P37" s="39"/>
      <c r="Q37" s="39"/>
      <c r="R37" s="39"/>
      <c r="S37" s="39"/>
      <c r="T37" s="39"/>
      <c r="U37" s="39"/>
      <c r="V37" s="39"/>
      <c r="W37" s="39"/>
      <c r="X37" s="39"/>
      <c r="Y37" s="39"/>
      <c r="Z37" s="39"/>
      <c r="AA37" s="39"/>
      <c r="AB37" s="39"/>
      <c r="AC37" s="39"/>
      <c r="AD37" s="39"/>
    </row>
    <row r="38" spans="4:30" s="21" customFormat="1">
      <c r="D38" s="39"/>
      <c r="F38" s="39"/>
      <c r="G38" s="39"/>
      <c r="H38" s="39"/>
      <c r="I38" s="39"/>
      <c r="J38" s="39"/>
      <c r="K38" s="39"/>
      <c r="L38" s="39"/>
      <c r="M38" s="39"/>
      <c r="N38" s="39"/>
      <c r="O38" s="39"/>
      <c r="P38" s="39"/>
      <c r="Q38" s="39"/>
      <c r="R38" s="39"/>
      <c r="S38" s="39"/>
      <c r="T38" s="39"/>
      <c r="U38" s="39"/>
      <c r="V38" s="39"/>
      <c r="W38" s="39"/>
      <c r="X38" s="39"/>
      <c r="Y38" s="39"/>
      <c r="Z38" s="39"/>
      <c r="AA38" s="39"/>
      <c r="AB38" s="39"/>
      <c r="AC38" s="39"/>
      <c r="AD38" s="39"/>
    </row>
    <row r="39" spans="4:30" s="21" customFormat="1">
      <c r="D39" s="39"/>
      <c r="F39" s="39"/>
      <c r="G39" s="39"/>
      <c r="H39" s="39"/>
      <c r="I39" s="39"/>
      <c r="J39" s="39"/>
      <c r="K39" s="39"/>
      <c r="L39" s="39"/>
      <c r="M39" s="39"/>
      <c r="N39" s="39"/>
      <c r="O39" s="39"/>
      <c r="P39" s="39"/>
      <c r="Q39" s="39"/>
      <c r="R39" s="39"/>
      <c r="S39" s="39"/>
      <c r="T39" s="39"/>
      <c r="U39" s="39"/>
      <c r="V39" s="39"/>
      <c r="W39" s="39"/>
      <c r="X39" s="39"/>
      <c r="Y39" s="39"/>
      <c r="Z39" s="39"/>
      <c r="AA39" s="39"/>
      <c r="AB39" s="39"/>
      <c r="AC39" s="39"/>
      <c r="AD39" s="39"/>
    </row>
    <row r="40" spans="4:30" s="21" customFormat="1">
      <c r="D40" s="39"/>
      <c r="F40" s="39"/>
      <c r="G40" s="39"/>
      <c r="H40" s="39"/>
      <c r="I40" s="39"/>
      <c r="J40" s="39"/>
      <c r="K40" s="39"/>
      <c r="L40" s="39"/>
      <c r="M40" s="39"/>
      <c r="N40" s="39"/>
      <c r="O40" s="39"/>
      <c r="P40" s="39"/>
      <c r="Q40" s="39"/>
      <c r="R40" s="39"/>
      <c r="S40" s="39"/>
      <c r="T40" s="39"/>
      <c r="U40" s="39"/>
      <c r="V40" s="39"/>
      <c r="W40" s="39"/>
      <c r="X40" s="39"/>
      <c r="Y40" s="39"/>
      <c r="Z40" s="39"/>
      <c r="AA40" s="39"/>
      <c r="AB40" s="39"/>
      <c r="AC40" s="39"/>
      <c r="AD40" s="39"/>
    </row>
    <row r="41" spans="4:30" s="21" customFormat="1">
      <c r="D41" s="39"/>
      <c r="F41" s="39"/>
      <c r="G41" s="39"/>
      <c r="H41" s="39"/>
      <c r="I41" s="39"/>
      <c r="J41" s="39"/>
      <c r="K41" s="39"/>
      <c r="L41" s="39"/>
      <c r="M41" s="39"/>
      <c r="N41" s="39"/>
      <c r="O41" s="39"/>
      <c r="P41" s="39"/>
      <c r="Q41" s="39"/>
      <c r="R41" s="39"/>
      <c r="S41" s="39"/>
      <c r="T41" s="39"/>
      <c r="U41" s="39"/>
      <c r="V41" s="39"/>
      <c r="W41" s="39"/>
      <c r="X41" s="39"/>
      <c r="Y41" s="39"/>
      <c r="Z41" s="39"/>
      <c r="AA41" s="39"/>
      <c r="AB41" s="39"/>
      <c r="AC41" s="39"/>
      <c r="AD41" s="39"/>
    </row>
    <row r="42" spans="4:30" s="21" customFormat="1">
      <c r="D42" s="39"/>
      <c r="F42" s="39"/>
      <c r="G42" s="39"/>
      <c r="H42" s="39"/>
      <c r="I42" s="39"/>
      <c r="J42" s="39"/>
      <c r="K42" s="39"/>
      <c r="L42" s="39"/>
      <c r="M42" s="39"/>
      <c r="N42" s="39"/>
      <c r="O42" s="39"/>
      <c r="P42" s="39"/>
      <c r="Q42" s="39"/>
      <c r="R42" s="39"/>
      <c r="S42" s="39"/>
      <c r="T42" s="39"/>
      <c r="U42" s="39"/>
      <c r="V42" s="39"/>
      <c r="W42" s="39"/>
      <c r="X42" s="39"/>
      <c r="Y42" s="39"/>
      <c r="Z42" s="39"/>
      <c r="AA42" s="39"/>
      <c r="AB42" s="39"/>
      <c r="AC42" s="39"/>
      <c r="AD42" s="39"/>
    </row>
    <row r="43" spans="4:30" s="21" customFormat="1">
      <c r="D43" s="39"/>
      <c r="F43" s="39"/>
      <c r="G43" s="39"/>
      <c r="H43" s="39"/>
      <c r="I43" s="39"/>
      <c r="J43" s="39"/>
      <c r="K43" s="39"/>
      <c r="L43" s="39"/>
      <c r="M43" s="39"/>
      <c r="N43" s="39"/>
      <c r="O43" s="39"/>
      <c r="P43" s="39"/>
      <c r="Q43" s="39"/>
      <c r="R43" s="39"/>
      <c r="S43" s="39"/>
      <c r="T43" s="39"/>
      <c r="U43" s="39"/>
      <c r="V43" s="39"/>
      <c r="W43" s="39"/>
      <c r="X43" s="39"/>
      <c r="Y43" s="39"/>
      <c r="Z43" s="39"/>
      <c r="AA43" s="39"/>
      <c r="AB43" s="39"/>
      <c r="AC43" s="39"/>
      <c r="AD43" s="39"/>
    </row>
    <row r="44" spans="4:30" s="21" customFormat="1">
      <c r="D44" s="39"/>
      <c r="F44" s="39"/>
      <c r="G44" s="39"/>
      <c r="H44" s="39"/>
      <c r="I44" s="39"/>
      <c r="J44" s="39"/>
      <c r="K44" s="39"/>
      <c r="L44" s="39"/>
      <c r="M44" s="39"/>
      <c r="N44" s="39"/>
      <c r="O44" s="39"/>
      <c r="P44" s="39"/>
      <c r="Q44" s="39"/>
      <c r="R44" s="39"/>
      <c r="S44" s="39"/>
      <c r="T44" s="39"/>
      <c r="U44" s="39"/>
      <c r="V44" s="39"/>
      <c r="W44" s="39"/>
      <c r="X44" s="39"/>
      <c r="Y44" s="39"/>
      <c r="Z44" s="39"/>
      <c r="AA44" s="39"/>
      <c r="AB44" s="39"/>
      <c r="AC44" s="39"/>
      <c r="AD44" s="39"/>
    </row>
    <row r="45" spans="4:30" s="21" customFormat="1">
      <c r="D45" s="39"/>
      <c r="F45" s="39"/>
      <c r="G45" s="39"/>
      <c r="H45" s="39"/>
      <c r="I45" s="39"/>
      <c r="J45" s="39"/>
      <c r="K45" s="39"/>
      <c r="L45" s="39"/>
      <c r="M45" s="39"/>
      <c r="N45" s="39"/>
      <c r="O45" s="39"/>
      <c r="P45" s="39"/>
      <c r="Q45" s="39"/>
      <c r="R45" s="39"/>
      <c r="S45" s="39"/>
      <c r="T45" s="39"/>
      <c r="U45" s="39"/>
      <c r="V45" s="39"/>
      <c r="W45" s="39"/>
      <c r="X45" s="39"/>
      <c r="Y45" s="39"/>
      <c r="Z45" s="39"/>
      <c r="AA45" s="39"/>
      <c r="AB45" s="39"/>
      <c r="AC45" s="39"/>
      <c r="AD45" s="39"/>
    </row>
    <row r="46" spans="4:30" s="21" customFormat="1">
      <c r="D46" s="39"/>
      <c r="F46" s="39"/>
      <c r="G46" s="39"/>
      <c r="H46" s="39"/>
      <c r="I46" s="39"/>
      <c r="J46" s="39"/>
      <c r="K46" s="39"/>
      <c r="L46" s="39"/>
      <c r="M46" s="39"/>
      <c r="N46" s="39"/>
      <c r="O46" s="39"/>
      <c r="P46" s="39"/>
      <c r="Q46" s="39"/>
      <c r="R46" s="39"/>
      <c r="S46" s="39"/>
      <c r="T46" s="39"/>
      <c r="U46" s="39"/>
      <c r="V46" s="39"/>
      <c r="W46" s="39"/>
      <c r="X46" s="39"/>
      <c r="Y46" s="39"/>
      <c r="Z46" s="39"/>
      <c r="AA46" s="39"/>
      <c r="AB46" s="39"/>
      <c r="AC46" s="39"/>
      <c r="AD46" s="39"/>
    </row>
    <row r="47" spans="4:30" s="21" customFormat="1">
      <c r="D47" s="39"/>
      <c r="F47" s="39"/>
      <c r="G47" s="39"/>
      <c r="H47" s="39"/>
      <c r="I47" s="39"/>
      <c r="J47" s="39"/>
      <c r="K47" s="39"/>
      <c r="L47" s="39"/>
      <c r="M47" s="39"/>
      <c r="N47" s="39"/>
      <c r="O47" s="39"/>
      <c r="P47" s="39"/>
      <c r="Q47" s="39"/>
      <c r="R47" s="39"/>
      <c r="S47" s="39"/>
      <c r="T47" s="39"/>
      <c r="U47" s="39"/>
      <c r="V47" s="39"/>
      <c r="W47" s="39"/>
      <c r="X47" s="39"/>
      <c r="Y47" s="39"/>
      <c r="Z47" s="39"/>
      <c r="AA47" s="39"/>
      <c r="AB47" s="39"/>
      <c r="AC47" s="39"/>
      <c r="AD47" s="39"/>
    </row>
    <row r="48" spans="4:30" s="21" customFormat="1">
      <c r="D48" s="39"/>
      <c r="F48" s="39"/>
      <c r="G48" s="39"/>
      <c r="H48" s="39"/>
      <c r="I48" s="39"/>
      <c r="J48" s="39"/>
      <c r="K48" s="39"/>
      <c r="L48" s="39"/>
      <c r="M48" s="39"/>
      <c r="N48" s="39"/>
      <c r="O48" s="39"/>
      <c r="P48" s="39"/>
      <c r="Q48" s="39"/>
      <c r="R48" s="39"/>
      <c r="S48" s="39"/>
      <c r="T48" s="39"/>
      <c r="U48" s="39"/>
      <c r="V48" s="39"/>
      <c r="W48" s="39"/>
      <c r="X48" s="39"/>
      <c r="Y48" s="39"/>
      <c r="Z48" s="39"/>
      <c r="AA48" s="39"/>
      <c r="AB48" s="39"/>
      <c r="AC48" s="39"/>
      <c r="AD48" s="39"/>
    </row>
    <row r="49" spans="4:30" s="21" customFormat="1">
      <c r="D49" s="39"/>
      <c r="F49" s="39"/>
      <c r="G49" s="39"/>
      <c r="H49" s="39"/>
      <c r="I49" s="39"/>
      <c r="J49" s="39"/>
      <c r="K49" s="39"/>
      <c r="L49" s="39"/>
      <c r="M49" s="39"/>
      <c r="N49" s="39"/>
      <c r="O49" s="39"/>
      <c r="P49" s="39"/>
      <c r="Q49" s="39"/>
      <c r="R49" s="39"/>
      <c r="S49" s="39"/>
      <c r="T49" s="39"/>
      <c r="U49" s="39"/>
      <c r="V49" s="39"/>
      <c r="W49" s="39"/>
      <c r="X49" s="39"/>
      <c r="Y49" s="39"/>
      <c r="Z49" s="39"/>
      <c r="AA49" s="39"/>
      <c r="AB49" s="39"/>
      <c r="AC49" s="39"/>
      <c r="AD49" s="39"/>
    </row>
    <row r="50" spans="4:30" s="21" customFormat="1">
      <c r="D50" s="39"/>
      <c r="F50" s="39"/>
      <c r="G50" s="39"/>
      <c r="H50" s="39"/>
      <c r="I50" s="39"/>
      <c r="J50" s="39"/>
      <c r="K50" s="39"/>
      <c r="L50" s="39"/>
      <c r="M50" s="39"/>
      <c r="N50" s="39"/>
      <c r="O50" s="39"/>
      <c r="P50" s="39"/>
      <c r="Q50" s="39"/>
      <c r="R50" s="39"/>
      <c r="S50" s="39"/>
      <c r="T50" s="39"/>
      <c r="U50" s="39"/>
      <c r="V50" s="39"/>
      <c r="W50" s="39"/>
      <c r="X50" s="39"/>
      <c r="Y50" s="39"/>
      <c r="Z50" s="39"/>
      <c r="AA50" s="39"/>
      <c r="AB50" s="39"/>
      <c r="AC50" s="39"/>
      <c r="AD50" s="39"/>
    </row>
    <row r="51" spans="4:30" s="21" customFormat="1">
      <c r="D51" s="39"/>
      <c r="F51" s="39"/>
      <c r="G51" s="39"/>
      <c r="H51" s="39"/>
      <c r="I51" s="39"/>
      <c r="J51" s="39"/>
      <c r="K51" s="39"/>
      <c r="L51" s="39"/>
      <c r="M51" s="39"/>
      <c r="N51" s="39"/>
      <c r="O51" s="39"/>
      <c r="P51" s="39"/>
      <c r="Q51" s="39"/>
      <c r="R51" s="39"/>
      <c r="S51" s="39"/>
      <c r="T51" s="39"/>
      <c r="U51" s="39"/>
      <c r="V51" s="39"/>
      <c r="W51" s="39"/>
      <c r="X51" s="39"/>
      <c r="Y51" s="39"/>
      <c r="Z51" s="39"/>
      <c r="AA51" s="39"/>
      <c r="AB51" s="39"/>
      <c r="AC51" s="39"/>
      <c r="AD51" s="39"/>
    </row>
    <row r="52" spans="4:30" s="21" customFormat="1">
      <c r="D52" s="39"/>
      <c r="F52" s="39"/>
      <c r="G52" s="39"/>
      <c r="H52" s="39"/>
      <c r="I52" s="39"/>
      <c r="J52" s="39"/>
      <c r="K52" s="39"/>
      <c r="L52" s="39"/>
      <c r="M52" s="39"/>
      <c r="N52" s="39"/>
      <c r="O52" s="39"/>
      <c r="P52" s="39"/>
      <c r="Q52" s="39"/>
      <c r="R52" s="39"/>
      <c r="S52" s="39"/>
      <c r="T52" s="39"/>
      <c r="U52" s="39"/>
      <c r="V52" s="39"/>
      <c r="W52" s="39"/>
      <c r="X52" s="39"/>
      <c r="Y52" s="39"/>
      <c r="Z52" s="39"/>
      <c r="AA52" s="39"/>
      <c r="AB52" s="39"/>
      <c r="AC52" s="39"/>
      <c r="AD52" s="39"/>
    </row>
    <row r="53" spans="4:30" s="21" customFormat="1">
      <c r="D53" s="39"/>
      <c r="F53" s="39"/>
      <c r="G53" s="39"/>
      <c r="H53" s="39"/>
      <c r="I53" s="39"/>
      <c r="J53" s="39"/>
      <c r="K53" s="39"/>
      <c r="L53" s="39"/>
      <c r="M53" s="39"/>
      <c r="N53" s="39"/>
      <c r="O53" s="39"/>
      <c r="P53" s="39"/>
      <c r="Q53" s="39"/>
      <c r="R53" s="39"/>
      <c r="S53" s="39"/>
      <c r="T53" s="39"/>
      <c r="U53" s="39"/>
      <c r="V53" s="39"/>
      <c r="W53" s="39"/>
      <c r="X53" s="39"/>
      <c r="Y53" s="39"/>
      <c r="Z53" s="39"/>
      <c r="AA53" s="39"/>
      <c r="AB53" s="39"/>
      <c r="AC53" s="39"/>
      <c r="AD53" s="39"/>
    </row>
    <row r="54" spans="4:30" s="21" customFormat="1">
      <c r="D54" s="39"/>
      <c r="F54" s="39"/>
      <c r="G54" s="39"/>
      <c r="H54" s="39"/>
      <c r="I54" s="39"/>
      <c r="J54" s="39"/>
      <c r="K54" s="39"/>
      <c r="L54" s="39"/>
      <c r="M54" s="39"/>
      <c r="N54" s="39"/>
      <c r="O54" s="39"/>
      <c r="P54" s="39"/>
      <c r="Q54" s="39"/>
      <c r="R54" s="39"/>
      <c r="S54" s="39"/>
      <c r="T54" s="39"/>
      <c r="U54" s="39"/>
      <c r="V54" s="39"/>
      <c r="W54" s="39"/>
      <c r="X54" s="39"/>
      <c r="Y54" s="39"/>
      <c r="Z54" s="39"/>
      <c r="AA54" s="39"/>
      <c r="AB54" s="39"/>
      <c r="AC54" s="39"/>
      <c r="AD54" s="39"/>
    </row>
    <row r="55" spans="4:30" s="21" customFormat="1">
      <c r="D55" s="39"/>
      <c r="F55" s="39"/>
      <c r="G55" s="39"/>
      <c r="H55" s="39"/>
      <c r="I55" s="39"/>
      <c r="J55" s="39"/>
      <c r="K55" s="39"/>
      <c r="L55" s="39"/>
      <c r="M55" s="39"/>
      <c r="N55" s="39"/>
      <c r="O55" s="39"/>
      <c r="P55" s="39"/>
      <c r="Q55" s="39"/>
      <c r="R55" s="39"/>
      <c r="S55" s="39"/>
      <c r="T55" s="39"/>
      <c r="U55" s="39"/>
      <c r="V55" s="39"/>
      <c r="W55" s="39"/>
      <c r="X55" s="39"/>
      <c r="Y55" s="39"/>
      <c r="Z55" s="39"/>
      <c r="AA55" s="39"/>
      <c r="AB55" s="39"/>
      <c r="AC55" s="39"/>
      <c r="AD55" s="39"/>
    </row>
    <row r="56" spans="4:30" s="21" customFormat="1">
      <c r="D56" s="39"/>
      <c r="F56" s="39"/>
      <c r="G56" s="39"/>
      <c r="H56" s="39"/>
      <c r="I56" s="39"/>
      <c r="J56" s="39"/>
      <c r="K56" s="39"/>
      <c r="L56" s="39"/>
      <c r="M56" s="39"/>
      <c r="N56" s="39"/>
      <c r="O56" s="39"/>
      <c r="P56" s="39"/>
      <c r="Q56" s="39"/>
      <c r="R56" s="39"/>
      <c r="S56" s="39"/>
      <c r="T56" s="39"/>
      <c r="U56" s="39"/>
      <c r="V56" s="39"/>
      <c r="W56" s="39"/>
      <c r="X56" s="39"/>
      <c r="Y56" s="39"/>
      <c r="Z56" s="39"/>
      <c r="AA56" s="39"/>
      <c r="AB56" s="39"/>
      <c r="AC56" s="39"/>
      <c r="AD56" s="39"/>
    </row>
    <row r="57" spans="4:30" s="21" customFormat="1">
      <c r="D57" s="39"/>
      <c r="F57" s="39"/>
      <c r="G57" s="39"/>
      <c r="H57" s="39"/>
      <c r="I57" s="39"/>
      <c r="J57" s="39"/>
      <c r="K57" s="39"/>
      <c r="L57" s="39"/>
      <c r="M57" s="39"/>
      <c r="N57" s="39"/>
      <c r="O57" s="39"/>
      <c r="P57" s="39"/>
      <c r="Q57" s="39"/>
      <c r="R57" s="39"/>
      <c r="S57" s="39"/>
      <c r="T57" s="39"/>
      <c r="U57" s="39"/>
      <c r="V57" s="39"/>
      <c r="W57" s="39"/>
      <c r="X57" s="39"/>
      <c r="Y57" s="39"/>
      <c r="Z57" s="39"/>
      <c r="AA57" s="39"/>
      <c r="AB57" s="39"/>
      <c r="AC57" s="39"/>
      <c r="AD57" s="39"/>
    </row>
    <row r="58" spans="4:30" s="21" customFormat="1">
      <c r="D58" s="39"/>
      <c r="F58" s="39"/>
      <c r="G58" s="39"/>
      <c r="H58" s="39"/>
      <c r="I58" s="39"/>
      <c r="J58" s="39"/>
      <c r="K58" s="39"/>
      <c r="L58" s="39"/>
      <c r="M58" s="39"/>
      <c r="N58" s="39"/>
      <c r="O58" s="39"/>
      <c r="P58" s="39"/>
      <c r="Q58" s="39"/>
      <c r="R58" s="39"/>
      <c r="S58" s="39"/>
      <c r="T58" s="39"/>
      <c r="U58" s="39"/>
      <c r="V58" s="39"/>
      <c r="W58" s="39"/>
      <c r="X58" s="39"/>
      <c r="Y58" s="39"/>
      <c r="Z58" s="39"/>
      <c r="AA58" s="39"/>
      <c r="AB58" s="39"/>
      <c r="AC58" s="39"/>
      <c r="AD58" s="39"/>
    </row>
    <row r="59" spans="4:30" s="21" customFormat="1">
      <c r="D59" s="39"/>
      <c r="F59" s="39"/>
      <c r="G59" s="39"/>
      <c r="H59" s="39"/>
      <c r="I59" s="39"/>
      <c r="J59" s="39"/>
      <c r="K59" s="39"/>
      <c r="L59" s="39"/>
      <c r="M59" s="39"/>
      <c r="N59" s="39"/>
      <c r="O59" s="39"/>
      <c r="P59" s="39"/>
      <c r="Q59" s="39"/>
      <c r="R59" s="39"/>
      <c r="S59" s="39"/>
      <c r="T59" s="39"/>
      <c r="U59" s="39"/>
      <c r="V59" s="39"/>
      <c r="W59" s="39"/>
      <c r="X59" s="39"/>
      <c r="Y59" s="39"/>
      <c r="Z59" s="39"/>
      <c r="AA59" s="39"/>
      <c r="AB59" s="39"/>
      <c r="AC59" s="39"/>
      <c r="AD59" s="39"/>
    </row>
    <row r="60" spans="4:30" s="21" customFormat="1">
      <c r="D60" s="39"/>
      <c r="F60" s="39"/>
      <c r="G60" s="39"/>
      <c r="H60" s="39"/>
      <c r="I60" s="39"/>
      <c r="J60" s="39"/>
      <c r="K60" s="39"/>
      <c r="L60" s="39"/>
      <c r="M60" s="39"/>
      <c r="N60" s="39"/>
      <c r="O60" s="39"/>
      <c r="P60" s="39"/>
      <c r="Q60" s="39"/>
      <c r="R60" s="39"/>
      <c r="S60" s="39"/>
      <c r="T60" s="39"/>
      <c r="U60" s="39"/>
      <c r="V60" s="39"/>
      <c r="W60" s="39"/>
      <c r="X60" s="39"/>
      <c r="Y60" s="39"/>
      <c r="Z60" s="39"/>
      <c r="AA60" s="39"/>
      <c r="AB60" s="39"/>
      <c r="AC60" s="39"/>
      <c r="AD60" s="39"/>
    </row>
    <row r="61" spans="4:30" s="21" customFormat="1">
      <c r="D61" s="39"/>
      <c r="F61" s="39"/>
      <c r="G61" s="39"/>
      <c r="H61" s="39"/>
      <c r="I61" s="39"/>
      <c r="J61" s="39"/>
      <c r="K61" s="39"/>
      <c r="L61" s="39"/>
      <c r="M61" s="39"/>
      <c r="N61" s="39"/>
      <c r="O61" s="39"/>
      <c r="P61" s="39"/>
      <c r="Q61" s="39"/>
      <c r="R61" s="39"/>
      <c r="S61" s="39"/>
      <c r="T61" s="39"/>
      <c r="U61" s="39"/>
      <c r="V61" s="39"/>
      <c r="W61" s="39"/>
      <c r="X61" s="39"/>
      <c r="Y61" s="39"/>
      <c r="Z61" s="39"/>
      <c r="AA61" s="39"/>
      <c r="AB61" s="39"/>
      <c r="AC61" s="39"/>
      <c r="AD61" s="39"/>
    </row>
    <row r="62" spans="4:30" s="21" customFormat="1">
      <c r="D62" s="39"/>
      <c r="F62" s="39"/>
      <c r="G62" s="39"/>
      <c r="H62" s="39"/>
      <c r="I62" s="39"/>
      <c r="J62" s="39"/>
      <c r="K62" s="39"/>
      <c r="L62" s="39"/>
      <c r="M62" s="39"/>
      <c r="N62" s="39"/>
      <c r="O62" s="39"/>
      <c r="P62" s="39"/>
      <c r="Q62" s="39"/>
      <c r="R62" s="39"/>
      <c r="S62" s="39"/>
      <c r="T62" s="39"/>
      <c r="U62" s="39"/>
      <c r="V62" s="39"/>
      <c r="W62" s="39"/>
      <c r="X62" s="39"/>
      <c r="Y62" s="39"/>
      <c r="Z62" s="39"/>
      <c r="AA62" s="39"/>
      <c r="AB62" s="39"/>
      <c r="AC62" s="39"/>
      <c r="AD62" s="39"/>
    </row>
    <row r="63" spans="4:30" s="21" customFormat="1">
      <c r="D63" s="39"/>
      <c r="F63" s="39"/>
      <c r="G63" s="39"/>
      <c r="H63" s="39"/>
      <c r="I63" s="39"/>
      <c r="J63" s="39"/>
      <c r="K63" s="39"/>
      <c r="L63" s="39"/>
      <c r="M63" s="39"/>
      <c r="N63" s="39"/>
      <c r="O63" s="39"/>
      <c r="P63" s="39"/>
      <c r="Q63" s="39"/>
      <c r="R63" s="39"/>
      <c r="S63" s="39"/>
      <c r="T63" s="39"/>
      <c r="U63" s="39"/>
      <c r="V63" s="39"/>
      <c r="W63" s="39"/>
      <c r="X63" s="39"/>
      <c r="Y63" s="39"/>
      <c r="Z63" s="39"/>
      <c r="AA63" s="39"/>
      <c r="AB63" s="39"/>
      <c r="AC63" s="39"/>
      <c r="AD63" s="39"/>
    </row>
    <row r="64" spans="4:30" s="21" customFormat="1">
      <c r="D64" s="39"/>
      <c r="F64" s="39"/>
      <c r="G64" s="39"/>
      <c r="H64" s="39"/>
      <c r="I64" s="39"/>
      <c r="J64" s="39"/>
      <c r="K64" s="39"/>
      <c r="L64" s="39"/>
      <c r="M64" s="39"/>
      <c r="N64" s="39"/>
      <c r="O64" s="39"/>
      <c r="P64" s="39"/>
      <c r="Q64" s="39"/>
      <c r="R64" s="39"/>
      <c r="S64" s="39"/>
      <c r="T64" s="39"/>
      <c r="U64" s="39"/>
      <c r="V64" s="39"/>
      <c r="W64" s="39"/>
      <c r="X64" s="39"/>
      <c r="Y64" s="39"/>
      <c r="Z64" s="39"/>
      <c r="AA64" s="39"/>
      <c r="AB64" s="39"/>
      <c r="AC64" s="39"/>
      <c r="AD64" s="39"/>
    </row>
    <row r="65" spans="4:30" s="21" customFormat="1">
      <c r="D65" s="39"/>
      <c r="F65" s="39"/>
      <c r="G65" s="39"/>
      <c r="H65" s="39"/>
      <c r="I65" s="39"/>
      <c r="J65" s="39"/>
      <c r="K65" s="39"/>
      <c r="L65" s="39"/>
      <c r="M65" s="39"/>
      <c r="N65" s="39"/>
      <c r="O65" s="39"/>
      <c r="P65" s="39"/>
      <c r="Q65" s="39"/>
      <c r="R65" s="39"/>
      <c r="S65" s="39"/>
      <c r="T65" s="39"/>
      <c r="U65" s="39"/>
      <c r="V65" s="39"/>
      <c r="W65" s="39"/>
      <c r="X65" s="39"/>
      <c r="Y65" s="39"/>
      <c r="Z65" s="39"/>
      <c r="AA65" s="39"/>
      <c r="AB65" s="39"/>
      <c r="AC65" s="39"/>
      <c r="AD65" s="39"/>
    </row>
    <row r="66" spans="4:30" s="21" customFormat="1">
      <c r="D66" s="39"/>
      <c r="F66" s="39"/>
      <c r="G66" s="39"/>
      <c r="H66" s="39"/>
      <c r="I66" s="39"/>
      <c r="J66" s="39"/>
      <c r="K66" s="39"/>
      <c r="L66" s="39"/>
      <c r="M66" s="39"/>
      <c r="N66" s="39"/>
      <c r="O66" s="39"/>
      <c r="P66" s="39"/>
      <c r="Q66" s="39"/>
      <c r="R66" s="39"/>
      <c r="S66" s="39"/>
      <c r="T66" s="39"/>
      <c r="U66" s="39"/>
      <c r="V66" s="39"/>
      <c r="W66" s="39"/>
      <c r="X66" s="39"/>
      <c r="Y66" s="39"/>
      <c r="Z66" s="39"/>
      <c r="AA66" s="39"/>
      <c r="AB66" s="39"/>
      <c r="AC66" s="39"/>
      <c r="AD66" s="39"/>
    </row>
    <row r="67" spans="4:30" s="21" customFormat="1">
      <c r="D67" s="39"/>
      <c r="F67" s="39"/>
      <c r="G67" s="39"/>
      <c r="H67" s="39"/>
      <c r="I67" s="39"/>
      <c r="J67" s="39"/>
      <c r="K67" s="39"/>
      <c r="L67" s="39"/>
      <c r="M67" s="39"/>
      <c r="N67" s="39"/>
      <c r="O67" s="39"/>
      <c r="P67" s="39"/>
      <c r="Q67" s="39"/>
      <c r="R67" s="39"/>
      <c r="S67" s="39"/>
      <c r="T67" s="39"/>
      <c r="U67" s="39"/>
      <c r="V67" s="39"/>
      <c r="W67" s="39"/>
      <c r="X67" s="39"/>
      <c r="Y67" s="39"/>
      <c r="Z67" s="39"/>
      <c r="AA67" s="39"/>
      <c r="AB67" s="39"/>
      <c r="AC67" s="39"/>
      <c r="AD67" s="39"/>
    </row>
    <row r="68" spans="4:30" s="21" customFormat="1">
      <c r="D68" s="39"/>
      <c r="F68" s="39"/>
      <c r="G68" s="39"/>
      <c r="H68" s="39"/>
      <c r="I68" s="39"/>
      <c r="J68" s="39"/>
      <c r="K68" s="39"/>
      <c r="L68" s="39"/>
      <c r="M68" s="39"/>
      <c r="N68" s="39"/>
      <c r="O68" s="39"/>
      <c r="P68" s="39"/>
      <c r="Q68" s="39"/>
      <c r="R68" s="39"/>
      <c r="S68" s="39"/>
      <c r="T68" s="39"/>
      <c r="U68" s="39"/>
      <c r="V68" s="39"/>
      <c r="W68" s="39"/>
      <c r="X68" s="39"/>
      <c r="Y68" s="39"/>
      <c r="Z68" s="39"/>
      <c r="AA68" s="39"/>
      <c r="AB68" s="39"/>
      <c r="AC68" s="39"/>
      <c r="AD68" s="39"/>
    </row>
    <row r="69" spans="4:30" s="21" customFormat="1">
      <c r="D69" s="39"/>
      <c r="F69" s="39"/>
      <c r="G69" s="39"/>
      <c r="H69" s="39"/>
      <c r="I69" s="39"/>
      <c r="J69" s="39"/>
      <c r="K69" s="39"/>
      <c r="L69" s="39"/>
      <c r="M69" s="39"/>
      <c r="N69" s="39"/>
      <c r="O69" s="39"/>
      <c r="P69" s="39"/>
      <c r="Q69" s="39"/>
      <c r="R69" s="39"/>
      <c r="S69" s="39"/>
      <c r="T69" s="39"/>
      <c r="U69" s="39"/>
      <c r="V69" s="39"/>
      <c r="W69" s="39"/>
      <c r="X69" s="39"/>
      <c r="Y69" s="39"/>
      <c r="Z69" s="39"/>
      <c r="AA69" s="39"/>
      <c r="AB69" s="39"/>
      <c r="AC69" s="39"/>
      <c r="AD69" s="39"/>
    </row>
    <row r="70" spans="4:30" s="21" customFormat="1">
      <c r="D70" s="39"/>
      <c r="F70" s="39"/>
      <c r="G70" s="39"/>
      <c r="H70" s="39"/>
      <c r="I70" s="39"/>
      <c r="J70" s="39"/>
      <c r="K70" s="39"/>
      <c r="L70" s="39"/>
      <c r="M70" s="39"/>
      <c r="N70" s="39"/>
      <c r="O70" s="39"/>
      <c r="P70" s="39"/>
      <c r="Q70" s="39"/>
      <c r="R70" s="39"/>
      <c r="S70" s="39"/>
      <c r="T70" s="39"/>
      <c r="U70" s="39"/>
      <c r="V70" s="39"/>
      <c r="W70" s="39"/>
      <c r="X70" s="39"/>
      <c r="Y70" s="39"/>
      <c r="Z70" s="39"/>
      <c r="AA70" s="39"/>
      <c r="AB70" s="39"/>
      <c r="AC70" s="39"/>
      <c r="AD70" s="39"/>
    </row>
    <row r="71" spans="4:30" s="21" customFormat="1">
      <c r="D71" s="39"/>
      <c r="F71" s="39"/>
      <c r="G71" s="39"/>
      <c r="H71" s="39"/>
      <c r="I71" s="39"/>
      <c r="J71" s="39"/>
      <c r="K71" s="39"/>
      <c r="L71" s="39"/>
      <c r="M71" s="39"/>
      <c r="N71" s="39"/>
      <c r="O71" s="39"/>
      <c r="P71" s="39"/>
      <c r="Q71" s="39"/>
      <c r="R71" s="39"/>
      <c r="S71" s="39"/>
      <c r="T71" s="39"/>
      <c r="U71" s="39"/>
      <c r="V71" s="39"/>
      <c r="W71" s="39"/>
      <c r="X71" s="39"/>
      <c r="Y71" s="39"/>
      <c r="Z71" s="39"/>
      <c r="AA71" s="39"/>
      <c r="AB71" s="39"/>
      <c r="AC71" s="39"/>
      <c r="AD71" s="39"/>
    </row>
    <row r="72" spans="4:30" s="21" customFormat="1">
      <c r="D72" s="39"/>
      <c r="F72" s="39"/>
      <c r="G72" s="39"/>
      <c r="H72" s="39"/>
      <c r="I72" s="39"/>
      <c r="J72" s="39"/>
      <c r="K72" s="39"/>
      <c r="L72" s="39"/>
      <c r="M72" s="39"/>
      <c r="N72" s="39"/>
      <c r="O72" s="39"/>
      <c r="P72" s="39"/>
      <c r="Q72" s="39"/>
      <c r="R72" s="39"/>
      <c r="S72" s="39"/>
      <c r="T72" s="39"/>
      <c r="U72" s="39"/>
      <c r="V72" s="39"/>
      <c r="W72" s="39"/>
      <c r="X72" s="39"/>
      <c r="Y72" s="39"/>
      <c r="Z72" s="39"/>
      <c r="AA72" s="39"/>
      <c r="AB72" s="39"/>
      <c r="AC72" s="39"/>
      <c r="AD72" s="39"/>
    </row>
    <row r="73" spans="4:30" s="21" customFormat="1">
      <c r="D73" s="39"/>
      <c r="F73" s="39"/>
      <c r="G73" s="39"/>
      <c r="H73" s="39"/>
      <c r="I73" s="39"/>
      <c r="J73" s="39"/>
      <c r="K73" s="39"/>
      <c r="L73" s="39"/>
      <c r="M73" s="39"/>
      <c r="N73" s="39"/>
      <c r="O73" s="39"/>
      <c r="P73" s="39"/>
      <c r="Q73" s="39"/>
      <c r="R73" s="39"/>
      <c r="S73" s="39"/>
      <c r="T73" s="39"/>
      <c r="U73" s="39"/>
      <c r="V73" s="39"/>
      <c r="W73" s="39"/>
      <c r="X73" s="39"/>
      <c r="Y73" s="39"/>
      <c r="Z73" s="39"/>
      <c r="AA73" s="39"/>
      <c r="AB73" s="39"/>
      <c r="AC73" s="39"/>
      <c r="AD73" s="39"/>
    </row>
    <row r="74" spans="4:30" s="21" customFormat="1">
      <c r="D74" s="39"/>
      <c r="F74" s="39"/>
      <c r="G74" s="39"/>
      <c r="H74" s="39"/>
      <c r="I74" s="39"/>
      <c r="J74" s="39"/>
      <c r="K74" s="39"/>
      <c r="L74" s="39"/>
      <c r="M74" s="39"/>
      <c r="N74" s="39"/>
      <c r="O74" s="39"/>
      <c r="P74" s="39"/>
      <c r="Q74" s="39"/>
      <c r="R74" s="39"/>
      <c r="S74" s="39"/>
      <c r="T74" s="39"/>
      <c r="U74" s="39"/>
      <c r="V74" s="39"/>
      <c r="W74" s="39"/>
      <c r="X74" s="39"/>
      <c r="Y74" s="39"/>
      <c r="Z74" s="39"/>
      <c r="AA74" s="39"/>
      <c r="AB74" s="39"/>
      <c r="AC74" s="39"/>
      <c r="AD74" s="39"/>
    </row>
    <row r="75" spans="4:30" s="21" customFormat="1">
      <c r="D75" s="39"/>
      <c r="F75" s="39"/>
      <c r="G75" s="39"/>
      <c r="H75" s="39"/>
      <c r="I75" s="39"/>
      <c r="J75" s="39"/>
      <c r="K75" s="39"/>
      <c r="L75" s="39"/>
      <c r="M75" s="39"/>
      <c r="N75" s="39"/>
      <c r="O75" s="39"/>
      <c r="P75" s="39"/>
      <c r="Q75" s="39"/>
      <c r="R75" s="39"/>
      <c r="S75" s="39"/>
      <c r="T75" s="39"/>
      <c r="U75" s="39"/>
      <c r="V75" s="39"/>
      <c r="W75" s="39"/>
      <c r="X75" s="39"/>
      <c r="Y75" s="39"/>
      <c r="Z75" s="39"/>
      <c r="AA75" s="39"/>
      <c r="AB75" s="39"/>
      <c r="AC75" s="39"/>
      <c r="AD75" s="39"/>
    </row>
    <row r="76" spans="4:30" s="21" customFormat="1">
      <c r="D76" s="39"/>
      <c r="F76" s="39"/>
      <c r="G76" s="39"/>
      <c r="H76" s="39"/>
      <c r="I76" s="39"/>
      <c r="J76" s="39"/>
      <c r="K76" s="39"/>
      <c r="L76" s="39"/>
      <c r="M76" s="39"/>
      <c r="N76" s="39"/>
      <c r="O76" s="39"/>
      <c r="P76" s="39"/>
      <c r="Q76" s="39"/>
      <c r="R76" s="39"/>
      <c r="S76" s="39"/>
      <c r="T76" s="39"/>
      <c r="U76" s="39"/>
      <c r="V76" s="39"/>
      <c r="W76" s="39"/>
      <c r="X76" s="39"/>
      <c r="Y76" s="39"/>
      <c r="Z76" s="39"/>
      <c r="AA76" s="39"/>
      <c r="AB76" s="39"/>
      <c r="AC76" s="39"/>
      <c r="AD76" s="39"/>
    </row>
    <row r="77" spans="4:30" s="21" customFormat="1">
      <c r="D77" s="39"/>
      <c r="F77" s="39"/>
      <c r="G77" s="39"/>
      <c r="H77" s="39"/>
      <c r="I77" s="39"/>
      <c r="J77" s="39"/>
      <c r="K77" s="39"/>
      <c r="L77" s="39"/>
      <c r="M77" s="39"/>
      <c r="N77" s="39"/>
      <c r="O77" s="39"/>
      <c r="P77" s="39"/>
      <c r="Q77" s="39"/>
      <c r="R77" s="39"/>
      <c r="S77" s="39"/>
      <c r="T77" s="39"/>
      <c r="U77" s="39"/>
      <c r="V77" s="39"/>
      <c r="W77" s="39"/>
      <c r="X77" s="39"/>
      <c r="Y77" s="39"/>
      <c r="Z77" s="39"/>
      <c r="AA77" s="39"/>
      <c r="AB77" s="39"/>
      <c r="AC77" s="39"/>
      <c r="AD77" s="39"/>
    </row>
    <row r="78" spans="4:30" s="21" customFormat="1">
      <c r="D78" s="39"/>
      <c r="F78" s="39"/>
      <c r="G78" s="39"/>
      <c r="H78" s="39"/>
      <c r="I78" s="39"/>
      <c r="J78" s="39"/>
      <c r="K78" s="39"/>
      <c r="L78" s="39"/>
      <c r="M78" s="39"/>
      <c r="N78" s="39"/>
      <c r="O78" s="39"/>
      <c r="P78" s="39"/>
      <c r="Q78" s="39"/>
      <c r="R78" s="39"/>
      <c r="S78" s="39"/>
      <c r="T78" s="39"/>
      <c r="U78" s="39"/>
      <c r="V78" s="39"/>
      <c r="W78" s="39"/>
      <c r="X78" s="39"/>
      <c r="Y78" s="39"/>
      <c r="Z78" s="39"/>
      <c r="AA78" s="39"/>
      <c r="AB78" s="39"/>
      <c r="AC78" s="39"/>
      <c r="AD78" s="39"/>
    </row>
    <row r="79" spans="4:30" s="21" customFormat="1">
      <c r="D79" s="39"/>
      <c r="F79" s="39"/>
      <c r="G79" s="39"/>
      <c r="H79" s="39"/>
      <c r="I79" s="39"/>
      <c r="J79" s="39"/>
      <c r="K79" s="39"/>
      <c r="L79" s="39"/>
      <c r="M79" s="39"/>
      <c r="N79" s="39"/>
      <c r="O79" s="39"/>
      <c r="P79" s="39"/>
      <c r="Q79" s="39"/>
      <c r="R79" s="39"/>
      <c r="S79" s="39"/>
      <c r="T79" s="39"/>
      <c r="U79" s="39"/>
      <c r="V79" s="39"/>
      <c r="W79" s="39"/>
      <c r="X79" s="39"/>
      <c r="Y79" s="39"/>
      <c r="Z79" s="39"/>
      <c r="AA79" s="39"/>
      <c r="AB79" s="39"/>
      <c r="AC79" s="39"/>
      <c r="AD79" s="39"/>
    </row>
    <row r="80" spans="4:30" s="21" customFormat="1">
      <c r="D80" s="39"/>
      <c r="F80" s="39"/>
      <c r="G80" s="39"/>
      <c r="H80" s="39"/>
      <c r="I80" s="39"/>
      <c r="J80" s="39"/>
      <c r="K80" s="39"/>
      <c r="L80" s="39"/>
      <c r="M80" s="39"/>
      <c r="N80" s="39"/>
      <c r="O80" s="39"/>
      <c r="P80" s="39"/>
      <c r="Q80" s="39"/>
      <c r="R80" s="39"/>
      <c r="S80" s="39"/>
      <c r="T80" s="39"/>
      <c r="U80" s="39"/>
      <c r="V80" s="39"/>
      <c r="W80" s="39"/>
      <c r="X80" s="39"/>
      <c r="Y80" s="39"/>
      <c r="Z80" s="39"/>
      <c r="AA80" s="39"/>
      <c r="AB80" s="39"/>
      <c r="AC80" s="39"/>
      <c r="AD80" s="39"/>
    </row>
    <row r="81" spans="4:30" s="21" customFormat="1">
      <c r="D81" s="39"/>
      <c r="F81" s="39"/>
      <c r="G81" s="39"/>
      <c r="H81" s="39"/>
      <c r="I81" s="39"/>
      <c r="J81" s="39"/>
      <c r="K81" s="39"/>
      <c r="L81" s="39"/>
      <c r="M81" s="39"/>
      <c r="N81" s="39"/>
      <c r="O81" s="39"/>
      <c r="P81" s="39"/>
      <c r="Q81" s="39"/>
      <c r="R81" s="39"/>
      <c r="S81" s="39"/>
      <c r="T81" s="39"/>
      <c r="U81" s="39"/>
      <c r="V81" s="39"/>
      <c r="W81" s="39"/>
      <c r="X81" s="39"/>
      <c r="Y81" s="39"/>
      <c r="Z81" s="39"/>
      <c r="AA81" s="39"/>
      <c r="AB81" s="39"/>
      <c r="AC81" s="39"/>
      <c r="AD81" s="39"/>
    </row>
    <row r="82" spans="4:30" s="21" customFormat="1">
      <c r="D82" s="39"/>
      <c r="F82" s="39"/>
      <c r="G82" s="39"/>
      <c r="H82" s="39"/>
      <c r="I82" s="39"/>
      <c r="J82" s="39"/>
      <c r="K82" s="39"/>
      <c r="L82" s="39"/>
      <c r="M82" s="39"/>
      <c r="N82" s="39"/>
      <c r="O82" s="39"/>
      <c r="P82" s="39"/>
      <c r="Q82" s="39"/>
      <c r="R82" s="39"/>
      <c r="S82" s="39"/>
      <c r="T82" s="39"/>
      <c r="U82" s="39"/>
      <c r="V82" s="39"/>
      <c r="W82" s="39"/>
      <c r="X82" s="39"/>
      <c r="Y82" s="39"/>
      <c r="Z82" s="39"/>
      <c r="AA82" s="39"/>
      <c r="AB82" s="39"/>
      <c r="AC82" s="39"/>
      <c r="AD82" s="39"/>
    </row>
    <row r="83" spans="4:30" s="21" customFormat="1">
      <c r="D83" s="39"/>
      <c r="F83" s="39"/>
      <c r="G83" s="39"/>
      <c r="H83" s="39"/>
      <c r="I83" s="39"/>
      <c r="J83" s="39"/>
      <c r="K83" s="39"/>
      <c r="L83" s="39"/>
      <c r="M83" s="39"/>
      <c r="N83" s="39"/>
      <c r="O83" s="39"/>
      <c r="P83" s="39"/>
      <c r="Q83" s="39"/>
      <c r="R83" s="39"/>
      <c r="S83" s="39"/>
      <c r="T83" s="39"/>
      <c r="U83" s="39"/>
      <c r="V83" s="39"/>
      <c r="W83" s="39"/>
      <c r="X83" s="39"/>
      <c r="Y83" s="39"/>
      <c r="Z83" s="39"/>
      <c r="AA83" s="39"/>
      <c r="AB83" s="39"/>
      <c r="AC83" s="39"/>
      <c r="AD83" s="39"/>
    </row>
    <row r="84" spans="4:30" s="21" customFormat="1">
      <c r="D84" s="39"/>
      <c r="F84" s="39"/>
      <c r="G84" s="39"/>
      <c r="H84" s="39"/>
      <c r="I84" s="39"/>
      <c r="J84" s="39"/>
      <c r="K84" s="39"/>
      <c r="L84" s="39"/>
      <c r="M84" s="39"/>
      <c r="N84" s="39"/>
      <c r="O84" s="39"/>
      <c r="P84" s="39"/>
      <c r="Q84" s="39"/>
      <c r="R84" s="39"/>
      <c r="S84" s="39"/>
      <c r="T84" s="39"/>
      <c r="U84" s="39"/>
      <c r="V84" s="39"/>
      <c r="W84" s="39"/>
      <c r="X84" s="39"/>
      <c r="Y84" s="39"/>
      <c r="Z84" s="39"/>
      <c r="AA84" s="39"/>
      <c r="AB84" s="39"/>
      <c r="AC84" s="39"/>
      <c r="AD84" s="39"/>
    </row>
    <row r="85" spans="4:30" s="21" customFormat="1">
      <c r="D85" s="39"/>
      <c r="F85" s="39"/>
      <c r="G85" s="39"/>
      <c r="H85" s="39"/>
      <c r="I85" s="39"/>
      <c r="J85" s="39"/>
      <c r="K85" s="39"/>
      <c r="L85" s="39"/>
      <c r="M85" s="39"/>
      <c r="N85" s="39"/>
      <c r="O85" s="39"/>
      <c r="P85" s="39"/>
      <c r="Q85" s="39"/>
      <c r="R85" s="39"/>
      <c r="S85" s="39"/>
      <c r="T85" s="39"/>
      <c r="U85" s="39"/>
      <c r="V85" s="39"/>
      <c r="W85" s="39"/>
      <c r="X85" s="39"/>
      <c r="Y85" s="39"/>
      <c r="Z85" s="39"/>
      <c r="AA85" s="39"/>
      <c r="AB85" s="39"/>
      <c r="AC85" s="39"/>
      <c r="AD85" s="39"/>
    </row>
    <row r="86" spans="4:30" s="21" customFormat="1">
      <c r="D86" s="39"/>
      <c r="F86" s="39"/>
      <c r="G86" s="39"/>
      <c r="H86" s="39"/>
      <c r="I86" s="39"/>
      <c r="J86" s="39"/>
      <c r="K86" s="39"/>
      <c r="L86" s="39"/>
      <c r="M86" s="39"/>
      <c r="N86" s="39"/>
      <c r="O86" s="39"/>
      <c r="P86" s="39"/>
      <c r="Q86" s="39"/>
      <c r="R86" s="39"/>
      <c r="S86" s="39"/>
      <c r="T86" s="39"/>
      <c r="U86" s="39"/>
      <c r="V86" s="39"/>
      <c r="W86" s="39"/>
      <c r="X86" s="39"/>
      <c r="Y86" s="39"/>
      <c r="Z86" s="39"/>
      <c r="AA86" s="39"/>
      <c r="AB86" s="39"/>
      <c r="AC86" s="39"/>
      <c r="AD86" s="39"/>
    </row>
    <row r="87" spans="4:30" s="21" customFormat="1">
      <c r="D87" s="39"/>
      <c r="F87" s="39"/>
      <c r="G87" s="39"/>
      <c r="H87" s="39"/>
      <c r="I87" s="39"/>
      <c r="J87" s="39"/>
      <c r="K87" s="39"/>
      <c r="L87" s="39"/>
      <c r="M87" s="39"/>
      <c r="N87" s="39"/>
      <c r="O87" s="39"/>
      <c r="P87" s="39"/>
      <c r="Q87" s="39"/>
      <c r="R87" s="39"/>
      <c r="S87" s="39"/>
      <c r="T87" s="39"/>
      <c r="U87" s="39"/>
      <c r="V87" s="39"/>
      <c r="W87" s="39"/>
      <c r="X87" s="39"/>
      <c r="Y87" s="39"/>
      <c r="Z87" s="39"/>
      <c r="AA87" s="39"/>
      <c r="AB87" s="39"/>
      <c r="AC87" s="39"/>
      <c r="AD87" s="39"/>
    </row>
    <row r="88" spans="4:30" s="21" customFormat="1">
      <c r="D88" s="39"/>
      <c r="F88" s="39"/>
      <c r="G88" s="39"/>
      <c r="H88" s="39"/>
      <c r="I88" s="39"/>
      <c r="J88" s="39"/>
      <c r="K88" s="39"/>
      <c r="L88" s="39"/>
      <c r="M88" s="39"/>
      <c r="N88" s="39"/>
      <c r="O88" s="39"/>
      <c r="P88" s="39"/>
      <c r="Q88" s="39"/>
      <c r="R88" s="39"/>
      <c r="S88" s="39"/>
      <c r="T88" s="39"/>
      <c r="U88" s="39"/>
      <c r="V88" s="39"/>
      <c r="W88" s="39"/>
      <c r="X88" s="39"/>
      <c r="Y88" s="39"/>
      <c r="Z88" s="39"/>
      <c r="AA88" s="39"/>
      <c r="AB88" s="39"/>
      <c r="AC88" s="39"/>
      <c r="AD88" s="39"/>
    </row>
    <row r="89" spans="4:30" s="21" customFormat="1">
      <c r="D89" s="39"/>
      <c r="F89" s="39"/>
      <c r="G89" s="39"/>
      <c r="H89" s="39"/>
      <c r="I89" s="39"/>
      <c r="J89" s="39"/>
      <c r="K89" s="39"/>
      <c r="L89" s="39"/>
      <c r="M89" s="39"/>
      <c r="N89" s="39"/>
      <c r="O89" s="39"/>
      <c r="P89" s="39"/>
      <c r="Q89" s="39"/>
      <c r="R89" s="39"/>
      <c r="S89" s="39"/>
      <c r="T89" s="39"/>
      <c r="U89" s="39"/>
      <c r="V89" s="39"/>
      <c r="W89" s="39"/>
      <c r="X89" s="39"/>
      <c r="Y89" s="39"/>
      <c r="Z89" s="39"/>
      <c r="AA89" s="39"/>
      <c r="AB89" s="39"/>
      <c r="AC89" s="39"/>
      <c r="AD89" s="39"/>
    </row>
    <row r="90" spans="4:30" s="21" customFormat="1">
      <c r="D90" s="39"/>
      <c r="F90" s="39"/>
      <c r="G90" s="39"/>
      <c r="H90" s="39"/>
      <c r="I90" s="39"/>
      <c r="J90" s="39"/>
      <c r="K90" s="39"/>
      <c r="L90" s="39"/>
      <c r="M90" s="39"/>
      <c r="N90" s="39"/>
      <c r="O90" s="39"/>
      <c r="P90" s="39"/>
      <c r="Q90" s="39"/>
      <c r="R90" s="39"/>
      <c r="S90" s="39"/>
      <c r="T90" s="39"/>
      <c r="U90" s="39"/>
      <c r="V90" s="39"/>
      <c r="W90" s="39"/>
      <c r="X90" s="39"/>
      <c r="Y90" s="39"/>
      <c r="Z90" s="39"/>
      <c r="AA90" s="39"/>
      <c r="AB90" s="39"/>
      <c r="AC90" s="39"/>
      <c r="AD90" s="39"/>
    </row>
    <row r="91" spans="4:30" s="21" customFormat="1">
      <c r="D91" s="39"/>
      <c r="F91" s="39"/>
      <c r="G91" s="39"/>
      <c r="H91" s="39"/>
      <c r="I91" s="39"/>
      <c r="J91" s="39"/>
      <c r="K91" s="39"/>
      <c r="L91" s="39"/>
      <c r="M91" s="39"/>
      <c r="N91" s="39"/>
      <c r="O91" s="39"/>
      <c r="P91" s="39"/>
      <c r="Q91" s="39"/>
      <c r="R91" s="39"/>
      <c r="S91" s="39"/>
      <c r="T91" s="39"/>
      <c r="U91" s="39"/>
      <c r="V91" s="39"/>
      <c r="W91" s="39"/>
      <c r="X91" s="39"/>
      <c r="Y91" s="39"/>
      <c r="Z91" s="39"/>
      <c r="AA91" s="39"/>
      <c r="AB91" s="39"/>
      <c r="AC91" s="39"/>
      <c r="AD91" s="39"/>
    </row>
    <row r="92" spans="4:30" s="21" customFormat="1">
      <c r="D92" s="39"/>
      <c r="F92" s="39"/>
      <c r="G92" s="39"/>
      <c r="H92" s="39"/>
      <c r="I92" s="39"/>
      <c r="J92" s="39"/>
      <c r="K92" s="39"/>
      <c r="L92" s="39"/>
      <c r="M92" s="39"/>
      <c r="N92" s="39"/>
      <c r="O92" s="39"/>
      <c r="P92" s="39"/>
      <c r="Q92" s="39"/>
      <c r="R92" s="39"/>
      <c r="S92" s="39"/>
      <c r="T92" s="39"/>
      <c r="U92" s="39"/>
      <c r="V92" s="39"/>
      <c r="W92" s="39"/>
      <c r="X92" s="39"/>
      <c r="Y92" s="39"/>
      <c r="Z92" s="39"/>
      <c r="AA92" s="39"/>
      <c r="AB92" s="39"/>
      <c r="AC92" s="39"/>
      <c r="AD92" s="39"/>
    </row>
    <row r="93" spans="4:30" s="21" customFormat="1">
      <c r="D93" s="39"/>
      <c r="F93" s="39"/>
      <c r="G93" s="39"/>
      <c r="H93" s="39"/>
      <c r="I93" s="39"/>
      <c r="J93" s="39"/>
      <c r="K93" s="39"/>
      <c r="L93" s="39"/>
      <c r="M93" s="39"/>
      <c r="N93" s="39"/>
      <c r="O93" s="39"/>
      <c r="P93" s="39"/>
      <c r="Q93" s="39"/>
      <c r="R93" s="39"/>
      <c r="S93" s="39"/>
      <c r="T93" s="39"/>
      <c r="U93" s="39"/>
      <c r="V93" s="39"/>
      <c r="W93" s="39"/>
      <c r="X93" s="39"/>
      <c r="Y93" s="39"/>
      <c r="Z93" s="39"/>
      <c r="AA93" s="39"/>
      <c r="AB93" s="39"/>
      <c r="AC93" s="39"/>
      <c r="AD93" s="39"/>
    </row>
    <row r="94" spans="4:30" s="21" customFormat="1">
      <c r="D94" s="39"/>
      <c r="F94" s="39"/>
      <c r="G94" s="39"/>
      <c r="H94" s="39"/>
      <c r="I94" s="39"/>
      <c r="J94" s="39"/>
      <c r="K94" s="39"/>
      <c r="L94" s="39"/>
      <c r="M94" s="39"/>
      <c r="N94" s="39"/>
      <c r="O94" s="39"/>
      <c r="P94" s="39"/>
      <c r="Q94" s="39"/>
      <c r="R94" s="39"/>
      <c r="S94" s="39"/>
      <c r="T94" s="39"/>
      <c r="U94" s="39"/>
      <c r="V94" s="39"/>
      <c r="W94" s="39"/>
      <c r="X94" s="39"/>
      <c r="Y94" s="39"/>
      <c r="Z94" s="39"/>
      <c r="AA94" s="39"/>
      <c r="AB94" s="39"/>
      <c r="AC94" s="39"/>
      <c r="AD94" s="39"/>
    </row>
    <row r="95" spans="4:30" s="21" customFormat="1">
      <c r="D95" s="39"/>
      <c r="F95" s="39"/>
      <c r="G95" s="39"/>
      <c r="H95" s="39"/>
      <c r="I95" s="39"/>
      <c r="J95" s="39"/>
      <c r="K95" s="39"/>
      <c r="L95" s="39"/>
      <c r="M95" s="39"/>
      <c r="N95" s="39"/>
      <c r="O95" s="39"/>
      <c r="P95" s="39"/>
      <c r="Q95" s="39"/>
      <c r="R95" s="39"/>
      <c r="S95" s="39"/>
      <c r="T95" s="39"/>
      <c r="U95" s="39"/>
      <c r="V95" s="39"/>
      <c r="W95" s="39"/>
      <c r="X95" s="39"/>
      <c r="Y95" s="39"/>
      <c r="Z95" s="39"/>
      <c r="AA95" s="39"/>
      <c r="AB95" s="39"/>
      <c r="AC95" s="39"/>
      <c r="AD95" s="39"/>
    </row>
    <row r="96" spans="4:30" s="21" customFormat="1">
      <c r="D96" s="39"/>
      <c r="F96" s="39"/>
      <c r="G96" s="39"/>
      <c r="H96" s="39"/>
      <c r="I96" s="39"/>
      <c r="J96" s="39"/>
      <c r="K96" s="39"/>
      <c r="L96" s="39"/>
      <c r="M96" s="39"/>
      <c r="N96" s="39"/>
      <c r="O96" s="39"/>
      <c r="P96" s="39"/>
      <c r="Q96" s="39"/>
      <c r="R96" s="39"/>
      <c r="S96" s="39"/>
      <c r="T96" s="39"/>
      <c r="U96" s="39"/>
      <c r="V96" s="39"/>
      <c r="W96" s="39"/>
      <c r="X96" s="39"/>
      <c r="Y96" s="39"/>
      <c r="Z96" s="39"/>
      <c r="AA96" s="39"/>
      <c r="AB96" s="39"/>
      <c r="AC96" s="39"/>
      <c r="AD96" s="39"/>
    </row>
    <row r="97" spans="4:30" s="21" customFormat="1">
      <c r="D97" s="39"/>
      <c r="F97" s="39"/>
      <c r="G97" s="39"/>
      <c r="H97" s="39"/>
      <c r="I97" s="39"/>
      <c r="J97" s="39"/>
      <c r="K97" s="39"/>
      <c r="L97" s="39"/>
      <c r="M97" s="39"/>
      <c r="N97" s="39"/>
      <c r="O97" s="39"/>
      <c r="P97" s="39"/>
      <c r="Q97" s="39"/>
      <c r="R97" s="39"/>
      <c r="S97" s="39"/>
      <c r="T97" s="39"/>
      <c r="U97" s="39"/>
      <c r="V97" s="39"/>
      <c r="W97" s="39"/>
      <c r="X97" s="39"/>
      <c r="Y97" s="39"/>
      <c r="Z97" s="39"/>
      <c r="AA97" s="39"/>
      <c r="AB97" s="39"/>
      <c r="AC97" s="39"/>
      <c r="AD97" s="39"/>
    </row>
    <row r="98" spans="4:30" s="21" customFormat="1">
      <c r="D98" s="39"/>
      <c r="F98" s="39"/>
      <c r="G98" s="39"/>
      <c r="H98" s="39"/>
      <c r="I98" s="39"/>
      <c r="J98" s="39"/>
      <c r="K98" s="39"/>
      <c r="L98" s="39"/>
      <c r="M98" s="39"/>
      <c r="N98" s="39"/>
      <c r="O98" s="39"/>
      <c r="P98" s="39"/>
      <c r="Q98" s="39"/>
      <c r="R98" s="39"/>
      <c r="S98" s="39"/>
      <c r="T98" s="39"/>
      <c r="U98" s="39"/>
      <c r="V98" s="39"/>
      <c r="W98" s="39"/>
      <c r="X98" s="39"/>
      <c r="Y98" s="39"/>
      <c r="Z98" s="39"/>
      <c r="AA98" s="39"/>
      <c r="AB98" s="39"/>
      <c r="AC98" s="39"/>
      <c r="AD98" s="39"/>
    </row>
    <row r="99" spans="4:30" s="21" customFormat="1">
      <c r="D99" s="39"/>
      <c r="F99" s="39"/>
      <c r="G99" s="39"/>
      <c r="H99" s="39"/>
      <c r="I99" s="39"/>
      <c r="J99" s="39"/>
      <c r="K99" s="39"/>
      <c r="L99" s="39"/>
      <c r="M99" s="39"/>
      <c r="N99" s="39"/>
      <c r="O99" s="39"/>
      <c r="P99" s="39"/>
      <c r="Q99" s="39"/>
      <c r="R99" s="39"/>
      <c r="S99" s="39"/>
      <c r="T99" s="39"/>
      <c r="U99" s="39"/>
      <c r="V99" s="39"/>
      <c r="W99" s="39"/>
      <c r="X99" s="39"/>
      <c r="Y99" s="39"/>
      <c r="Z99" s="39"/>
      <c r="AA99" s="39"/>
      <c r="AB99" s="39"/>
      <c r="AC99" s="39"/>
      <c r="AD99" s="39"/>
    </row>
    <row r="100" spans="4:30" s="21" customFormat="1">
      <c r="D100" s="39"/>
      <c r="F100" s="39"/>
      <c r="G100" s="39"/>
      <c r="H100" s="39"/>
      <c r="I100" s="39"/>
      <c r="J100" s="39"/>
      <c r="K100" s="39"/>
      <c r="L100" s="39"/>
      <c r="M100" s="39"/>
      <c r="N100" s="39"/>
      <c r="O100" s="39"/>
      <c r="P100" s="39"/>
      <c r="Q100" s="39"/>
      <c r="R100" s="39"/>
      <c r="S100" s="39"/>
      <c r="T100" s="39"/>
      <c r="U100" s="39"/>
      <c r="V100" s="39"/>
      <c r="W100" s="39"/>
      <c r="X100" s="39"/>
      <c r="Y100" s="39"/>
      <c r="Z100" s="39"/>
      <c r="AA100" s="39"/>
      <c r="AB100" s="39"/>
      <c r="AC100" s="39"/>
      <c r="AD100" s="39"/>
    </row>
    <row r="101" spans="4:30" s="21" customFormat="1">
      <c r="D101" s="39"/>
      <c r="F101" s="39"/>
      <c r="G101" s="39"/>
      <c r="H101" s="39"/>
      <c r="I101" s="39"/>
      <c r="J101" s="39"/>
      <c r="K101" s="39"/>
      <c r="L101" s="39"/>
      <c r="M101" s="39"/>
      <c r="N101" s="39"/>
      <c r="O101" s="39"/>
      <c r="P101" s="39"/>
      <c r="Q101" s="39"/>
      <c r="R101" s="39"/>
      <c r="S101" s="39"/>
      <c r="T101" s="39"/>
      <c r="U101" s="39"/>
      <c r="V101" s="39"/>
      <c r="W101" s="39"/>
      <c r="X101" s="39"/>
      <c r="Y101" s="39"/>
      <c r="Z101" s="39"/>
      <c r="AA101" s="39"/>
      <c r="AB101" s="39"/>
      <c r="AC101" s="39"/>
      <c r="AD101" s="39"/>
    </row>
    <row r="102" spans="4:30" s="21" customFormat="1">
      <c r="D102" s="39"/>
      <c r="F102" s="39"/>
      <c r="G102" s="39"/>
      <c r="H102" s="39"/>
      <c r="I102" s="39"/>
      <c r="J102" s="39"/>
      <c r="K102" s="39"/>
      <c r="L102" s="39"/>
      <c r="M102" s="39"/>
      <c r="N102" s="39"/>
      <c r="O102" s="39"/>
      <c r="P102" s="39"/>
      <c r="Q102" s="39"/>
      <c r="R102" s="39"/>
      <c r="S102" s="39"/>
      <c r="T102" s="39"/>
      <c r="U102" s="39"/>
      <c r="V102" s="39"/>
      <c r="W102" s="39"/>
      <c r="X102" s="39"/>
      <c r="Y102" s="39"/>
      <c r="Z102" s="39"/>
      <c r="AA102" s="39"/>
      <c r="AB102" s="39"/>
      <c r="AC102" s="39"/>
      <c r="AD102" s="39"/>
    </row>
    <row r="103" spans="4:30" s="21" customFormat="1">
      <c r="D103" s="39"/>
      <c r="F103" s="39"/>
      <c r="G103" s="39"/>
      <c r="H103" s="39"/>
      <c r="I103" s="39"/>
      <c r="J103" s="39"/>
      <c r="K103" s="39"/>
      <c r="L103" s="39"/>
      <c r="M103" s="39"/>
      <c r="N103" s="39"/>
      <c r="O103" s="39"/>
      <c r="P103" s="39"/>
      <c r="Q103" s="39"/>
      <c r="R103" s="39"/>
      <c r="S103" s="39"/>
      <c r="T103" s="39"/>
      <c r="U103" s="39"/>
      <c r="V103" s="39"/>
      <c r="W103" s="39"/>
      <c r="X103" s="39"/>
      <c r="Y103" s="39"/>
      <c r="Z103" s="39"/>
      <c r="AA103" s="39"/>
      <c r="AB103" s="39"/>
      <c r="AC103" s="39"/>
      <c r="AD103" s="39"/>
    </row>
    <row r="104" spans="4:30" s="21" customFormat="1">
      <c r="D104" s="39"/>
      <c r="F104" s="39"/>
      <c r="G104" s="39"/>
      <c r="H104" s="39"/>
      <c r="I104" s="39"/>
      <c r="J104" s="39"/>
      <c r="K104" s="39"/>
      <c r="L104" s="39"/>
      <c r="M104" s="39"/>
      <c r="N104" s="39"/>
      <c r="O104" s="39"/>
      <c r="P104" s="39"/>
      <c r="Q104" s="39"/>
      <c r="R104" s="39"/>
      <c r="S104" s="39"/>
      <c r="T104" s="39"/>
      <c r="U104" s="39"/>
      <c r="V104" s="39"/>
      <c r="W104" s="39"/>
      <c r="X104" s="39"/>
      <c r="Y104" s="39"/>
      <c r="Z104" s="39"/>
      <c r="AA104" s="39"/>
      <c r="AB104" s="39"/>
      <c r="AC104" s="39"/>
      <c r="AD104" s="39"/>
    </row>
    <row r="105" spans="4:30" s="21" customFormat="1">
      <c r="D105" s="39"/>
      <c r="F105" s="39"/>
      <c r="G105" s="39"/>
      <c r="H105" s="39"/>
      <c r="I105" s="39"/>
      <c r="J105" s="39"/>
      <c r="K105" s="39"/>
      <c r="L105" s="39"/>
      <c r="M105" s="39"/>
      <c r="N105" s="39"/>
      <c r="O105" s="39"/>
      <c r="P105" s="39"/>
      <c r="Q105" s="39"/>
      <c r="R105" s="39"/>
      <c r="S105" s="39"/>
      <c r="T105" s="39"/>
      <c r="U105" s="39"/>
      <c r="V105" s="39"/>
      <c r="W105" s="39"/>
      <c r="X105" s="39"/>
      <c r="Y105" s="39"/>
      <c r="Z105" s="39"/>
      <c r="AA105" s="39"/>
      <c r="AB105" s="39"/>
      <c r="AC105" s="39"/>
      <c r="AD105" s="39"/>
    </row>
    <row r="106" spans="4:30" s="21" customFormat="1">
      <c r="D106" s="39"/>
      <c r="F106" s="39"/>
      <c r="G106" s="39"/>
      <c r="H106" s="39"/>
      <c r="I106" s="39"/>
      <c r="J106" s="39"/>
      <c r="K106" s="39"/>
      <c r="L106" s="39"/>
      <c r="M106" s="39"/>
      <c r="N106" s="39"/>
      <c r="O106" s="39"/>
      <c r="P106" s="39"/>
      <c r="Q106" s="39"/>
      <c r="R106" s="39"/>
      <c r="S106" s="39"/>
      <c r="T106" s="39"/>
      <c r="U106" s="39"/>
      <c r="V106" s="39"/>
      <c r="W106" s="39"/>
      <c r="X106" s="39"/>
      <c r="Y106" s="39"/>
      <c r="Z106" s="39"/>
      <c r="AA106" s="39"/>
      <c r="AB106" s="39"/>
      <c r="AC106" s="39"/>
      <c r="AD106" s="39"/>
    </row>
    <row r="107" spans="4:30" s="21" customFormat="1">
      <c r="D107" s="39"/>
      <c r="F107" s="39"/>
      <c r="G107" s="39"/>
      <c r="H107" s="39"/>
      <c r="I107" s="39"/>
      <c r="J107" s="39"/>
      <c r="K107" s="39"/>
      <c r="L107" s="39"/>
      <c r="M107" s="39"/>
      <c r="N107" s="39"/>
      <c r="O107" s="39"/>
      <c r="P107" s="39"/>
      <c r="Q107" s="39"/>
      <c r="R107" s="39"/>
      <c r="S107" s="39"/>
      <c r="T107" s="39"/>
      <c r="U107" s="39"/>
      <c r="V107" s="39"/>
      <c r="W107" s="39"/>
      <c r="X107" s="39"/>
      <c r="Y107" s="39"/>
      <c r="Z107" s="39"/>
      <c r="AA107" s="39"/>
      <c r="AB107" s="39"/>
      <c r="AC107" s="39"/>
      <c r="AD107" s="39"/>
    </row>
    <row r="108" spans="4:30" s="21" customFormat="1">
      <c r="D108" s="39"/>
      <c r="F108" s="39"/>
      <c r="G108" s="39"/>
      <c r="H108" s="39"/>
      <c r="I108" s="39"/>
      <c r="J108" s="39"/>
      <c r="K108" s="39"/>
      <c r="L108" s="39"/>
      <c r="M108" s="39"/>
      <c r="N108" s="39"/>
      <c r="O108" s="39"/>
      <c r="P108" s="39"/>
      <c r="Q108" s="39"/>
      <c r="R108" s="39"/>
      <c r="S108" s="39"/>
      <c r="T108" s="39"/>
      <c r="U108" s="39"/>
      <c r="V108" s="39"/>
      <c r="W108" s="39"/>
      <c r="X108" s="39"/>
      <c r="Y108" s="39"/>
      <c r="Z108" s="39"/>
      <c r="AA108" s="39"/>
      <c r="AB108" s="39"/>
      <c r="AC108" s="39"/>
      <c r="AD108" s="39"/>
    </row>
    <row r="109" spans="4:30" s="21" customFormat="1">
      <c r="D109" s="39"/>
      <c r="F109" s="39"/>
      <c r="G109" s="39"/>
      <c r="H109" s="39"/>
      <c r="I109" s="39"/>
      <c r="J109" s="39"/>
      <c r="K109" s="39"/>
      <c r="L109" s="39"/>
      <c r="M109" s="39"/>
      <c r="N109" s="39"/>
      <c r="O109" s="39"/>
      <c r="P109" s="39"/>
      <c r="Q109" s="39"/>
      <c r="R109" s="39"/>
      <c r="S109" s="39"/>
      <c r="T109" s="39"/>
      <c r="U109" s="39"/>
      <c r="V109" s="39"/>
      <c r="W109" s="39"/>
      <c r="X109" s="39"/>
      <c r="Y109" s="39"/>
      <c r="Z109" s="39"/>
      <c r="AA109" s="39"/>
      <c r="AB109" s="39"/>
      <c r="AC109" s="39"/>
      <c r="AD109" s="39"/>
    </row>
    <row r="110" spans="4:30" s="21" customFormat="1">
      <c r="D110" s="39"/>
      <c r="F110" s="39"/>
      <c r="G110" s="39"/>
      <c r="H110" s="39"/>
      <c r="I110" s="39"/>
      <c r="J110" s="39"/>
      <c r="K110" s="39"/>
      <c r="L110" s="39"/>
      <c r="M110" s="39"/>
      <c r="N110" s="39"/>
      <c r="O110" s="39"/>
      <c r="P110" s="39"/>
      <c r="Q110" s="39"/>
      <c r="R110" s="39"/>
      <c r="S110" s="39"/>
      <c r="T110" s="39"/>
      <c r="U110" s="39"/>
      <c r="V110" s="39"/>
      <c r="W110" s="39"/>
      <c r="X110" s="39"/>
      <c r="Y110" s="39"/>
      <c r="Z110" s="39"/>
      <c r="AA110" s="39"/>
      <c r="AB110" s="39"/>
      <c r="AC110" s="39"/>
      <c r="AD110" s="39"/>
    </row>
    <row r="111" spans="4:30" s="21" customFormat="1">
      <c r="D111" s="39"/>
      <c r="F111" s="39"/>
      <c r="G111" s="39"/>
      <c r="H111" s="39"/>
      <c r="I111" s="39"/>
      <c r="J111" s="39"/>
      <c r="K111" s="39"/>
      <c r="L111" s="39"/>
      <c r="M111" s="39"/>
      <c r="N111" s="39"/>
      <c r="O111" s="39"/>
      <c r="P111" s="39"/>
      <c r="Q111" s="39"/>
      <c r="R111" s="39"/>
      <c r="S111" s="39"/>
      <c r="T111" s="39"/>
      <c r="U111" s="39"/>
      <c r="V111" s="39"/>
      <c r="W111" s="39"/>
      <c r="X111" s="39"/>
      <c r="Y111" s="39"/>
      <c r="Z111" s="39"/>
      <c r="AA111" s="39"/>
      <c r="AB111" s="39"/>
      <c r="AC111" s="39"/>
      <c r="AD111" s="39"/>
    </row>
    <row r="112" spans="4:30" s="21" customFormat="1">
      <c r="D112" s="39"/>
      <c r="F112" s="39"/>
      <c r="G112" s="39"/>
      <c r="H112" s="39"/>
      <c r="I112" s="39"/>
      <c r="J112" s="39"/>
      <c r="K112" s="39"/>
      <c r="L112" s="39"/>
      <c r="M112" s="39"/>
      <c r="N112" s="39"/>
      <c r="O112" s="39"/>
      <c r="P112" s="39"/>
      <c r="Q112" s="39"/>
      <c r="R112" s="39"/>
      <c r="S112" s="39"/>
      <c r="T112" s="39"/>
      <c r="U112" s="39"/>
      <c r="V112" s="39"/>
      <c r="W112" s="39"/>
      <c r="X112" s="39"/>
      <c r="Y112" s="39"/>
      <c r="Z112" s="39"/>
      <c r="AA112" s="39"/>
      <c r="AB112" s="39"/>
      <c r="AC112" s="39"/>
      <c r="AD112" s="39"/>
    </row>
    <row r="113" spans="4:30" s="21" customFormat="1">
      <c r="D113" s="39"/>
      <c r="F113" s="39"/>
      <c r="G113" s="39"/>
      <c r="H113" s="39"/>
      <c r="I113" s="39"/>
      <c r="J113" s="39"/>
      <c r="K113" s="39"/>
      <c r="L113" s="39"/>
      <c r="M113" s="39"/>
      <c r="N113" s="39"/>
      <c r="O113" s="39"/>
      <c r="P113" s="39"/>
      <c r="Q113" s="39"/>
      <c r="R113" s="39"/>
      <c r="S113" s="39"/>
      <c r="T113" s="39"/>
      <c r="U113" s="39"/>
      <c r="V113" s="39"/>
      <c r="W113" s="39"/>
      <c r="X113" s="39"/>
      <c r="Y113" s="39"/>
      <c r="Z113" s="39"/>
      <c r="AA113" s="39"/>
      <c r="AB113" s="39"/>
      <c r="AC113" s="39"/>
      <c r="AD113" s="39"/>
    </row>
    <row r="114" spans="4:30" s="21" customFormat="1">
      <c r="D114" s="39"/>
      <c r="F114" s="39"/>
      <c r="G114" s="39"/>
      <c r="H114" s="39"/>
      <c r="I114" s="39"/>
      <c r="J114" s="39"/>
      <c r="K114" s="39"/>
      <c r="L114" s="39"/>
      <c r="M114" s="39"/>
      <c r="N114" s="39"/>
      <c r="O114" s="39"/>
      <c r="P114" s="39"/>
      <c r="Q114" s="39"/>
      <c r="R114" s="39"/>
      <c r="S114" s="39"/>
      <c r="T114" s="39"/>
      <c r="U114" s="39"/>
      <c r="V114" s="39"/>
      <c r="W114" s="39"/>
      <c r="X114" s="39"/>
      <c r="Y114" s="39"/>
      <c r="Z114" s="39"/>
      <c r="AA114" s="39"/>
      <c r="AB114" s="39"/>
      <c r="AC114" s="39"/>
      <c r="AD114" s="39"/>
    </row>
    <row r="115" spans="4:30" s="21" customFormat="1">
      <c r="D115" s="39"/>
      <c r="F115" s="39"/>
      <c r="G115" s="39"/>
      <c r="H115" s="39"/>
      <c r="I115" s="39"/>
      <c r="J115" s="39"/>
      <c r="K115" s="39"/>
      <c r="L115" s="39"/>
      <c r="M115" s="39"/>
      <c r="N115" s="39"/>
      <c r="O115" s="39"/>
      <c r="P115" s="39"/>
      <c r="Q115" s="39"/>
      <c r="R115" s="39"/>
      <c r="S115" s="39"/>
      <c r="T115" s="39"/>
      <c r="U115" s="39"/>
      <c r="V115" s="39"/>
      <c r="W115" s="39"/>
      <c r="X115" s="39"/>
      <c r="Y115" s="39"/>
      <c r="Z115" s="39"/>
      <c r="AA115" s="39"/>
      <c r="AB115" s="39"/>
      <c r="AC115" s="39"/>
      <c r="AD115" s="39"/>
    </row>
    <row r="116" spans="4:30" s="21" customFormat="1">
      <c r="D116" s="39"/>
      <c r="F116" s="39"/>
      <c r="G116" s="39"/>
      <c r="H116" s="39"/>
      <c r="I116" s="39"/>
      <c r="J116" s="39"/>
      <c r="K116" s="39"/>
      <c r="L116" s="39"/>
      <c r="M116" s="39"/>
      <c r="N116" s="39"/>
      <c r="O116" s="39"/>
      <c r="P116" s="39"/>
      <c r="Q116" s="39"/>
      <c r="R116" s="39"/>
      <c r="S116" s="39"/>
      <c r="T116" s="39"/>
      <c r="U116" s="39"/>
      <c r="V116" s="39"/>
      <c r="W116" s="39"/>
      <c r="X116" s="39"/>
      <c r="Y116" s="39"/>
      <c r="Z116" s="39"/>
      <c r="AA116" s="39"/>
      <c r="AB116" s="39"/>
      <c r="AC116" s="39"/>
      <c r="AD116" s="39"/>
    </row>
    <row r="117" spans="4:30" s="21" customFormat="1">
      <c r="D117" s="39"/>
      <c r="F117" s="39"/>
      <c r="G117" s="39"/>
      <c r="H117" s="39"/>
      <c r="I117" s="39"/>
      <c r="J117" s="39"/>
      <c r="K117" s="39"/>
      <c r="L117" s="39"/>
      <c r="M117" s="39"/>
      <c r="N117" s="39"/>
      <c r="O117" s="39"/>
      <c r="P117" s="39"/>
      <c r="Q117" s="39"/>
      <c r="R117" s="39"/>
      <c r="S117" s="39"/>
      <c r="T117" s="39"/>
      <c r="U117" s="39"/>
      <c r="V117" s="39"/>
      <c r="W117" s="39"/>
      <c r="X117" s="39"/>
      <c r="Y117" s="39"/>
      <c r="Z117" s="39"/>
      <c r="AA117" s="39"/>
      <c r="AB117" s="39"/>
      <c r="AC117" s="39"/>
      <c r="AD117" s="39"/>
    </row>
    <row r="118" spans="4:30" s="21" customFormat="1">
      <c r="D118" s="39"/>
      <c r="F118" s="39"/>
      <c r="G118" s="39"/>
      <c r="H118" s="39"/>
      <c r="I118" s="39"/>
      <c r="J118" s="39"/>
      <c r="K118" s="39"/>
      <c r="L118" s="39"/>
      <c r="M118" s="39"/>
      <c r="N118" s="39"/>
      <c r="O118" s="39"/>
      <c r="P118" s="39"/>
      <c r="Q118" s="39"/>
      <c r="R118" s="39"/>
      <c r="S118" s="39"/>
      <c r="T118" s="39"/>
      <c r="U118" s="39"/>
      <c r="V118" s="39"/>
      <c r="W118" s="39"/>
      <c r="X118" s="39"/>
      <c r="Y118" s="39"/>
      <c r="Z118" s="39"/>
      <c r="AA118" s="39"/>
      <c r="AB118" s="39"/>
      <c r="AC118" s="39"/>
      <c r="AD118" s="39"/>
    </row>
    <row r="119" spans="4:30" s="21" customFormat="1">
      <c r="D119" s="39"/>
      <c r="F119" s="39"/>
      <c r="G119" s="39"/>
      <c r="H119" s="39"/>
      <c r="I119" s="39"/>
      <c r="J119" s="39"/>
      <c r="K119" s="39"/>
      <c r="L119" s="39"/>
      <c r="M119" s="39"/>
      <c r="N119" s="39"/>
      <c r="O119" s="39"/>
      <c r="P119" s="39"/>
      <c r="Q119" s="39"/>
      <c r="R119" s="39"/>
      <c r="S119" s="39"/>
      <c r="T119" s="39"/>
      <c r="U119" s="39"/>
      <c r="V119" s="39"/>
      <c r="W119" s="39"/>
      <c r="X119" s="39"/>
      <c r="Y119" s="39"/>
      <c r="Z119" s="39"/>
      <c r="AA119" s="39"/>
      <c r="AB119" s="39"/>
      <c r="AC119" s="39"/>
      <c r="AD119" s="39"/>
    </row>
    <row r="120" spans="4:30" s="21" customFormat="1">
      <c r="D120" s="39"/>
      <c r="F120" s="39"/>
      <c r="G120" s="39"/>
      <c r="H120" s="39"/>
      <c r="I120" s="39"/>
      <c r="J120" s="39"/>
      <c r="K120" s="39"/>
      <c r="L120" s="39"/>
      <c r="M120" s="39"/>
      <c r="N120" s="39"/>
      <c r="O120" s="39"/>
      <c r="P120" s="39"/>
      <c r="Q120" s="39"/>
      <c r="R120" s="39"/>
      <c r="S120" s="39"/>
      <c r="T120" s="39"/>
      <c r="U120" s="39"/>
      <c r="V120" s="39"/>
      <c r="W120" s="39"/>
      <c r="X120" s="39"/>
      <c r="Y120" s="39"/>
      <c r="Z120" s="39"/>
      <c r="AA120" s="39"/>
      <c r="AB120" s="39"/>
      <c r="AC120" s="39"/>
      <c r="AD120" s="39"/>
    </row>
    <row r="121" spans="4:30" s="21" customFormat="1">
      <c r="D121" s="39"/>
      <c r="F121" s="39"/>
      <c r="G121" s="39"/>
      <c r="H121" s="39"/>
      <c r="I121" s="39"/>
      <c r="J121" s="39"/>
      <c r="K121" s="39"/>
      <c r="L121" s="39"/>
      <c r="M121" s="39"/>
      <c r="N121" s="39"/>
      <c r="O121" s="39"/>
      <c r="P121" s="39"/>
      <c r="Q121" s="39"/>
      <c r="R121" s="39"/>
      <c r="S121" s="39"/>
      <c r="T121" s="39"/>
      <c r="U121" s="39"/>
      <c r="V121" s="39"/>
      <c r="W121" s="39"/>
      <c r="X121" s="39"/>
      <c r="Y121" s="39"/>
      <c r="Z121" s="39"/>
      <c r="AA121" s="39"/>
      <c r="AB121" s="39"/>
      <c r="AC121" s="39"/>
      <c r="AD121" s="39"/>
    </row>
    <row r="122" spans="4:30" s="21" customFormat="1">
      <c r="D122" s="39"/>
      <c r="F122" s="39"/>
      <c r="G122" s="39"/>
      <c r="H122" s="39"/>
      <c r="I122" s="39"/>
      <c r="J122" s="39"/>
      <c r="K122" s="39"/>
      <c r="L122" s="39"/>
      <c r="M122" s="39"/>
      <c r="N122" s="39"/>
      <c r="O122" s="39"/>
      <c r="P122" s="39"/>
      <c r="Q122" s="39"/>
      <c r="R122" s="39"/>
      <c r="S122" s="39"/>
      <c r="T122" s="39"/>
      <c r="U122" s="39"/>
      <c r="V122" s="39"/>
      <c r="W122" s="39"/>
      <c r="X122" s="39"/>
      <c r="Y122" s="39"/>
      <c r="Z122" s="39"/>
      <c r="AA122" s="39"/>
      <c r="AB122" s="39"/>
      <c r="AC122" s="39"/>
      <c r="AD122" s="39"/>
    </row>
    <row r="123" spans="4:30" s="21" customFormat="1">
      <c r="D123" s="39"/>
      <c r="F123" s="39"/>
      <c r="G123" s="39"/>
      <c r="H123" s="39"/>
      <c r="I123" s="39"/>
      <c r="J123" s="39"/>
      <c r="K123" s="39"/>
      <c r="L123" s="39"/>
      <c r="M123" s="39"/>
      <c r="N123" s="39"/>
      <c r="O123" s="39"/>
      <c r="P123" s="39"/>
      <c r="Q123" s="39"/>
      <c r="R123" s="39"/>
      <c r="S123" s="39"/>
      <c r="T123" s="39"/>
      <c r="U123" s="39"/>
      <c r="V123" s="39"/>
      <c r="W123" s="39"/>
      <c r="X123" s="39"/>
      <c r="Y123" s="39"/>
      <c r="Z123" s="39"/>
      <c r="AA123" s="39"/>
      <c r="AB123" s="39"/>
      <c r="AC123" s="39"/>
      <c r="AD123" s="39"/>
    </row>
    <row r="124" spans="4:30" s="21" customFormat="1">
      <c r="D124" s="39"/>
      <c r="F124" s="39"/>
      <c r="G124" s="39"/>
      <c r="H124" s="39"/>
      <c r="I124" s="39"/>
      <c r="J124" s="39"/>
      <c r="K124" s="39"/>
      <c r="L124" s="39"/>
      <c r="M124" s="39"/>
      <c r="N124" s="39"/>
      <c r="O124" s="39"/>
      <c r="P124" s="39"/>
      <c r="Q124" s="39"/>
      <c r="R124" s="39"/>
      <c r="S124" s="39"/>
      <c r="T124" s="39"/>
      <c r="U124" s="39"/>
      <c r="V124" s="39"/>
      <c r="W124" s="39"/>
      <c r="X124" s="39"/>
      <c r="Y124" s="39"/>
      <c r="Z124" s="39"/>
      <c r="AA124" s="39"/>
      <c r="AB124" s="39"/>
      <c r="AC124" s="39"/>
      <c r="AD124" s="39"/>
    </row>
    <row r="125" spans="4:30" s="21" customFormat="1">
      <c r="D125" s="39"/>
      <c r="F125" s="39"/>
      <c r="G125" s="39"/>
      <c r="H125" s="39"/>
      <c r="I125" s="39"/>
      <c r="J125" s="39"/>
      <c r="K125" s="39"/>
      <c r="L125" s="39"/>
      <c r="M125" s="39"/>
      <c r="N125" s="39"/>
      <c r="O125" s="39"/>
      <c r="P125" s="39"/>
      <c r="Q125" s="39"/>
      <c r="R125" s="39"/>
      <c r="S125" s="39"/>
      <c r="T125" s="39"/>
      <c r="U125" s="39"/>
      <c r="V125" s="39"/>
      <c r="W125" s="39"/>
      <c r="X125" s="39"/>
      <c r="Y125" s="39"/>
      <c r="Z125" s="39"/>
      <c r="AA125" s="39"/>
      <c r="AB125" s="39"/>
      <c r="AC125" s="39"/>
      <c r="AD125" s="39"/>
    </row>
    <row r="126" spans="4:30" s="21" customFormat="1">
      <c r="D126" s="39"/>
      <c r="F126" s="39"/>
      <c r="G126" s="39"/>
      <c r="H126" s="39"/>
      <c r="I126" s="39"/>
      <c r="J126" s="39"/>
      <c r="K126" s="39"/>
      <c r="L126" s="39"/>
      <c r="M126" s="39"/>
      <c r="N126" s="39"/>
      <c r="O126" s="39"/>
      <c r="P126" s="39"/>
      <c r="Q126" s="39"/>
      <c r="R126" s="39"/>
      <c r="S126" s="39"/>
      <c r="T126" s="39"/>
      <c r="U126" s="39"/>
      <c r="V126" s="39"/>
      <c r="W126" s="39"/>
      <c r="X126" s="39"/>
      <c r="Y126" s="39"/>
      <c r="Z126" s="39"/>
      <c r="AA126" s="39"/>
      <c r="AB126" s="39"/>
      <c r="AC126" s="39"/>
      <c r="AD126" s="39"/>
    </row>
    <row r="127" spans="4:30" s="21" customFormat="1">
      <c r="D127" s="39"/>
      <c r="F127" s="39"/>
      <c r="G127" s="39"/>
      <c r="H127" s="39"/>
      <c r="I127" s="39"/>
      <c r="J127" s="39"/>
      <c r="K127" s="39"/>
      <c r="L127" s="39"/>
      <c r="M127" s="39"/>
      <c r="N127" s="39"/>
      <c r="O127" s="39"/>
      <c r="P127" s="39"/>
      <c r="Q127" s="39"/>
      <c r="R127" s="39"/>
      <c r="S127" s="39"/>
      <c r="T127" s="39"/>
      <c r="U127" s="39"/>
      <c r="V127" s="39"/>
      <c r="W127" s="39"/>
      <c r="X127" s="39"/>
      <c r="Y127" s="39"/>
      <c r="Z127" s="39"/>
      <c r="AA127" s="39"/>
      <c r="AB127" s="39"/>
      <c r="AC127" s="39"/>
      <c r="AD127" s="39"/>
    </row>
    <row r="128" spans="4:30" s="21" customFormat="1">
      <c r="D128" s="39"/>
      <c r="F128" s="39"/>
      <c r="G128" s="39"/>
      <c r="H128" s="39"/>
      <c r="I128" s="39"/>
      <c r="J128" s="39"/>
      <c r="K128" s="39"/>
      <c r="L128" s="39"/>
      <c r="M128" s="39"/>
      <c r="N128" s="39"/>
      <c r="O128" s="39"/>
      <c r="P128" s="39"/>
      <c r="Q128" s="39"/>
      <c r="R128" s="39"/>
      <c r="S128" s="39"/>
      <c r="T128" s="39"/>
      <c r="U128" s="39"/>
      <c r="V128" s="39"/>
      <c r="W128" s="39"/>
      <c r="X128" s="39"/>
      <c r="Y128" s="39"/>
      <c r="Z128" s="39"/>
      <c r="AA128" s="39"/>
      <c r="AB128" s="39"/>
      <c r="AC128" s="39"/>
      <c r="AD128" s="39"/>
    </row>
    <row r="129" spans="4:30" s="21" customFormat="1">
      <c r="D129" s="39"/>
      <c r="F129" s="39"/>
      <c r="G129" s="39"/>
      <c r="H129" s="39"/>
      <c r="I129" s="39"/>
      <c r="J129" s="39"/>
      <c r="K129" s="39"/>
      <c r="L129" s="39"/>
      <c r="M129" s="39"/>
      <c r="N129" s="39"/>
      <c r="O129" s="39"/>
      <c r="P129" s="39"/>
      <c r="Q129" s="39"/>
      <c r="R129" s="39"/>
      <c r="S129" s="39"/>
      <c r="T129" s="39"/>
      <c r="U129" s="39"/>
      <c r="V129" s="39"/>
      <c r="W129" s="39"/>
      <c r="X129" s="39"/>
      <c r="Y129" s="39"/>
      <c r="Z129" s="39"/>
      <c r="AA129" s="39"/>
      <c r="AB129" s="39"/>
      <c r="AC129" s="39"/>
      <c r="AD129" s="39"/>
    </row>
    <row r="130" spans="4:30" s="21" customFormat="1">
      <c r="D130" s="39"/>
      <c r="F130" s="39"/>
      <c r="G130" s="39"/>
      <c r="H130" s="39"/>
      <c r="I130" s="39"/>
      <c r="J130" s="39"/>
      <c r="K130" s="39"/>
      <c r="L130" s="39"/>
      <c r="M130" s="39"/>
      <c r="N130" s="39"/>
      <c r="O130" s="39"/>
      <c r="P130" s="39"/>
      <c r="Q130" s="39"/>
      <c r="R130" s="39"/>
      <c r="S130" s="39"/>
      <c r="T130" s="39"/>
      <c r="U130" s="39"/>
      <c r="V130" s="39"/>
      <c r="W130" s="39"/>
      <c r="X130" s="39"/>
      <c r="Y130" s="39"/>
      <c r="Z130" s="39"/>
      <c r="AA130" s="39"/>
      <c r="AB130" s="39"/>
      <c r="AC130" s="39"/>
      <c r="AD130" s="39"/>
    </row>
    <row r="131" spans="4:30" s="21" customFormat="1">
      <c r="D131" s="39"/>
      <c r="F131" s="39"/>
      <c r="G131" s="39"/>
      <c r="H131" s="39"/>
      <c r="I131" s="39"/>
      <c r="J131" s="39"/>
      <c r="K131" s="39"/>
      <c r="L131" s="39"/>
      <c r="M131" s="39"/>
      <c r="N131" s="39"/>
      <c r="O131" s="39"/>
      <c r="P131" s="39"/>
      <c r="Q131" s="39"/>
      <c r="R131" s="39"/>
      <c r="S131" s="39"/>
      <c r="T131" s="39"/>
      <c r="U131" s="39"/>
      <c r="V131" s="39"/>
      <c r="W131" s="39"/>
      <c r="X131" s="39"/>
      <c r="Y131" s="39"/>
      <c r="Z131" s="39"/>
      <c r="AA131" s="39"/>
      <c r="AB131" s="39"/>
      <c r="AC131" s="39"/>
      <c r="AD131" s="39"/>
    </row>
    <row r="132" spans="4:30" s="21" customFormat="1">
      <c r="D132" s="39"/>
      <c r="F132" s="39"/>
      <c r="G132" s="39"/>
      <c r="H132" s="39"/>
      <c r="I132" s="39"/>
      <c r="J132" s="39"/>
      <c r="K132" s="39"/>
      <c r="L132" s="39"/>
      <c r="M132" s="39"/>
      <c r="N132" s="39"/>
      <c r="O132" s="39"/>
      <c r="P132" s="39"/>
      <c r="Q132" s="39"/>
      <c r="R132" s="39"/>
      <c r="S132" s="39"/>
      <c r="T132" s="39"/>
      <c r="U132" s="39"/>
      <c r="V132" s="39"/>
      <c r="W132" s="39"/>
      <c r="X132" s="39"/>
      <c r="Y132" s="39"/>
      <c r="Z132" s="39"/>
      <c r="AA132" s="39"/>
      <c r="AB132" s="39"/>
      <c r="AC132" s="39"/>
      <c r="AD132" s="39"/>
    </row>
    <row r="133" spans="4:30" s="21" customFormat="1">
      <c r="D133" s="39"/>
      <c r="F133" s="39"/>
      <c r="G133" s="39"/>
      <c r="H133" s="39"/>
      <c r="I133" s="39"/>
      <c r="J133" s="39"/>
      <c r="K133" s="39"/>
      <c r="L133" s="39"/>
      <c r="M133" s="39"/>
      <c r="N133" s="39"/>
      <c r="O133" s="39"/>
      <c r="P133" s="39"/>
      <c r="Q133" s="39"/>
      <c r="R133" s="39"/>
      <c r="S133" s="39"/>
      <c r="T133" s="39"/>
      <c r="U133" s="39"/>
      <c r="V133" s="39"/>
      <c r="W133" s="39"/>
      <c r="X133" s="39"/>
      <c r="Y133" s="39"/>
      <c r="Z133" s="39"/>
      <c r="AA133" s="39"/>
      <c r="AB133" s="39"/>
      <c r="AC133" s="39"/>
      <c r="AD133" s="39"/>
    </row>
    <row r="134" spans="4:30" s="21" customFormat="1">
      <c r="D134" s="39"/>
      <c r="F134" s="39"/>
      <c r="G134" s="39"/>
      <c r="H134" s="39"/>
      <c r="I134" s="39"/>
      <c r="J134" s="39"/>
      <c r="K134" s="39"/>
      <c r="L134" s="39"/>
      <c r="M134" s="39"/>
      <c r="N134" s="39"/>
      <c r="O134" s="39"/>
      <c r="P134" s="39"/>
      <c r="Q134" s="39"/>
      <c r="R134" s="39"/>
      <c r="S134" s="39"/>
      <c r="T134" s="39"/>
      <c r="U134" s="39"/>
      <c r="V134" s="39"/>
      <c r="W134" s="39"/>
      <c r="X134" s="39"/>
      <c r="Y134" s="39"/>
      <c r="Z134" s="39"/>
      <c r="AA134" s="39"/>
      <c r="AB134" s="39"/>
      <c r="AC134" s="39"/>
      <c r="AD134" s="39"/>
    </row>
    <row r="135" spans="4:30" s="21" customFormat="1">
      <c r="D135" s="39"/>
      <c r="F135" s="39"/>
      <c r="G135" s="39"/>
      <c r="H135" s="39"/>
      <c r="I135" s="39"/>
      <c r="J135" s="39"/>
      <c r="K135" s="39"/>
      <c r="L135" s="39"/>
      <c r="M135" s="39"/>
      <c r="N135" s="39"/>
      <c r="O135" s="39"/>
      <c r="P135" s="39"/>
      <c r="Q135" s="39"/>
      <c r="R135" s="39"/>
      <c r="S135" s="39"/>
      <c r="T135" s="39"/>
      <c r="U135" s="39"/>
      <c r="V135" s="39"/>
      <c r="W135" s="39"/>
      <c r="X135" s="39"/>
      <c r="Y135" s="39"/>
      <c r="Z135" s="39"/>
      <c r="AA135" s="39"/>
      <c r="AB135" s="39"/>
      <c r="AC135" s="39"/>
      <c r="AD135" s="39"/>
    </row>
    <row r="136" spans="4:30" s="21" customFormat="1">
      <c r="D136" s="39"/>
      <c r="F136" s="39"/>
      <c r="G136" s="39"/>
      <c r="H136" s="39"/>
      <c r="I136" s="39"/>
      <c r="J136" s="39"/>
      <c r="K136" s="39"/>
      <c r="L136" s="39"/>
      <c r="M136" s="39"/>
      <c r="N136" s="39"/>
      <c r="O136" s="39"/>
      <c r="P136" s="39"/>
      <c r="Q136" s="39"/>
      <c r="R136" s="39"/>
      <c r="S136" s="39"/>
      <c r="T136" s="39"/>
      <c r="U136" s="39"/>
      <c r="V136" s="39"/>
      <c r="W136" s="39"/>
      <c r="X136" s="39"/>
      <c r="Y136" s="39"/>
      <c r="Z136" s="39"/>
      <c r="AA136" s="39"/>
      <c r="AB136" s="39"/>
      <c r="AC136" s="39"/>
      <c r="AD136" s="39"/>
    </row>
    <row r="137" spans="4:30" s="21" customFormat="1">
      <c r="D137" s="39"/>
      <c r="F137" s="39"/>
      <c r="G137" s="39"/>
      <c r="H137" s="39"/>
      <c r="I137" s="39"/>
      <c r="J137" s="39"/>
      <c r="K137" s="39"/>
      <c r="L137" s="39"/>
      <c r="M137" s="39"/>
      <c r="N137" s="39"/>
      <c r="O137" s="39"/>
      <c r="P137" s="39"/>
      <c r="Q137" s="39"/>
      <c r="R137" s="39"/>
      <c r="S137" s="39"/>
      <c r="T137" s="39"/>
      <c r="U137" s="39"/>
      <c r="V137" s="39"/>
      <c r="W137" s="39"/>
      <c r="X137" s="39"/>
      <c r="Y137" s="39"/>
      <c r="Z137" s="39"/>
      <c r="AA137" s="39"/>
      <c r="AB137" s="39"/>
      <c r="AC137" s="39"/>
      <c r="AD137" s="39"/>
    </row>
    <row r="138" spans="4:30" s="21" customFormat="1">
      <c r="D138" s="39"/>
      <c r="F138" s="39"/>
      <c r="G138" s="39"/>
      <c r="H138" s="39"/>
      <c r="I138" s="39"/>
      <c r="J138" s="39"/>
      <c r="K138" s="39"/>
      <c r="L138" s="39"/>
      <c r="M138" s="39"/>
      <c r="N138" s="39"/>
      <c r="O138" s="39"/>
      <c r="P138" s="39"/>
      <c r="Q138" s="39"/>
      <c r="R138" s="39"/>
      <c r="S138" s="39"/>
      <c r="T138" s="39"/>
      <c r="U138" s="39"/>
      <c r="V138" s="39"/>
      <c r="W138" s="39"/>
      <c r="X138" s="39"/>
      <c r="Y138" s="39"/>
      <c r="Z138" s="39"/>
      <c r="AA138" s="39"/>
      <c r="AB138" s="39"/>
      <c r="AC138" s="39"/>
      <c r="AD138" s="39"/>
    </row>
    <row r="139" spans="4:30" s="21" customFormat="1">
      <c r="D139" s="39"/>
      <c r="F139" s="39"/>
      <c r="G139" s="39"/>
      <c r="H139" s="39"/>
      <c r="I139" s="39"/>
      <c r="J139" s="39"/>
      <c r="K139" s="39"/>
      <c r="L139" s="39"/>
      <c r="M139" s="39"/>
      <c r="N139" s="39"/>
      <c r="O139" s="39"/>
      <c r="P139" s="39"/>
      <c r="Q139" s="39"/>
      <c r="R139" s="39"/>
      <c r="S139" s="39"/>
      <c r="T139" s="39"/>
      <c r="U139" s="39"/>
      <c r="V139" s="39"/>
      <c r="W139" s="39"/>
      <c r="X139" s="39"/>
      <c r="Y139" s="39"/>
      <c r="Z139" s="39"/>
      <c r="AA139" s="39"/>
      <c r="AB139" s="39"/>
      <c r="AC139" s="39"/>
      <c r="AD139" s="39"/>
    </row>
    <row r="140" spans="4:30" s="21" customFormat="1">
      <c r="D140" s="39"/>
      <c r="F140" s="39"/>
      <c r="G140" s="39"/>
      <c r="H140" s="39"/>
      <c r="I140" s="39"/>
      <c r="J140" s="39"/>
      <c r="K140" s="39"/>
      <c r="L140" s="39"/>
      <c r="M140" s="39"/>
      <c r="N140" s="39"/>
      <c r="O140" s="39"/>
      <c r="P140" s="39"/>
      <c r="Q140" s="39"/>
      <c r="R140" s="39"/>
      <c r="S140" s="39"/>
      <c r="T140" s="39"/>
      <c r="U140" s="39"/>
      <c r="V140" s="39"/>
      <c r="W140" s="39"/>
      <c r="X140" s="39"/>
      <c r="Y140" s="39"/>
      <c r="Z140" s="39"/>
      <c r="AA140" s="39"/>
      <c r="AB140" s="39"/>
      <c r="AC140" s="39"/>
      <c r="AD140" s="39"/>
    </row>
    <row r="141" spans="4:30" s="21" customFormat="1">
      <c r="D141" s="39"/>
      <c r="F141" s="39"/>
      <c r="G141" s="39"/>
      <c r="H141" s="39"/>
      <c r="I141" s="39"/>
      <c r="J141" s="39"/>
      <c r="K141" s="39"/>
      <c r="L141" s="39"/>
      <c r="M141" s="39"/>
      <c r="N141" s="39"/>
      <c r="O141" s="39"/>
      <c r="P141" s="39"/>
      <c r="Q141" s="39"/>
      <c r="R141" s="39"/>
      <c r="S141" s="39"/>
      <c r="T141" s="39"/>
      <c r="U141" s="39"/>
      <c r="V141" s="39"/>
      <c r="W141" s="39"/>
      <c r="X141" s="39"/>
      <c r="Y141" s="39"/>
      <c r="Z141" s="39"/>
      <c r="AA141" s="39"/>
      <c r="AB141" s="39"/>
      <c r="AC141" s="39"/>
      <c r="AD141" s="39"/>
    </row>
    <row r="142" spans="4:30" s="21" customFormat="1">
      <c r="D142" s="39"/>
      <c r="F142" s="39"/>
      <c r="G142" s="39"/>
      <c r="H142" s="39"/>
      <c r="I142" s="39"/>
      <c r="J142" s="39"/>
      <c r="K142" s="39"/>
      <c r="L142" s="39"/>
      <c r="M142" s="39"/>
      <c r="N142" s="39"/>
      <c r="O142" s="39"/>
      <c r="P142" s="39"/>
      <c r="Q142" s="39"/>
      <c r="R142" s="39"/>
      <c r="S142" s="39"/>
      <c r="T142" s="39"/>
      <c r="U142" s="39"/>
      <c r="V142" s="39"/>
      <c r="W142" s="39"/>
      <c r="X142" s="39"/>
      <c r="Y142" s="39"/>
      <c r="Z142" s="39"/>
      <c r="AA142" s="39"/>
      <c r="AB142" s="39"/>
      <c r="AC142" s="39"/>
      <c r="AD142" s="39"/>
    </row>
    <row r="143" spans="4:30" s="21" customFormat="1">
      <c r="D143" s="39"/>
      <c r="F143" s="39"/>
      <c r="G143" s="39"/>
      <c r="H143" s="39"/>
      <c r="I143" s="39"/>
      <c r="J143" s="39"/>
      <c r="K143" s="39"/>
      <c r="L143" s="39"/>
      <c r="M143" s="39"/>
      <c r="N143" s="39"/>
      <c r="O143" s="39"/>
      <c r="P143" s="39"/>
      <c r="Q143" s="39"/>
      <c r="R143" s="39"/>
      <c r="S143" s="39"/>
      <c r="T143" s="39"/>
      <c r="U143" s="39"/>
      <c r="V143" s="39"/>
      <c r="W143" s="39"/>
      <c r="X143" s="39"/>
      <c r="Y143" s="39"/>
      <c r="Z143" s="39"/>
      <c r="AA143" s="39"/>
      <c r="AB143" s="39"/>
      <c r="AC143" s="39"/>
      <c r="AD143" s="39"/>
    </row>
    <row r="144" spans="4:30" s="21" customFormat="1">
      <c r="D144" s="39"/>
      <c r="F144" s="39"/>
      <c r="G144" s="39"/>
      <c r="H144" s="39"/>
      <c r="I144" s="39"/>
      <c r="J144" s="39"/>
      <c r="K144" s="39"/>
      <c r="L144" s="39"/>
      <c r="M144" s="39"/>
      <c r="N144" s="39"/>
      <c r="O144" s="39"/>
      <c r="P144" s="39"/>
      <c r="Q144" s="39"/>
      <c r="R144" s="39"/>
      <c r="S144" s="39"/>
      <c r="T144" s="39"/>
      <c r="U144" s="39"/>
      <c r="V144" s="39"/>
      <c r="W144" s="39"/>
      <c r="X144" s="39"/>
      <c r="Y144" s="39"/>
      <c r="Z144" s="39"/>
      <c r="AA144" s="39"/>
      <c r="AB144" s="39"/>
      <c r="AC144" s="39"/>
      <c r="AD144" s="39"/>
    </row>
    <row r="145" spans="4:30" s="21" customFormat="1">
      <c r="D145" s="39"/>
      <c r="F145" s="39"/>
      <c r="G145" s="39"/>
      <c r="H145" s="39"/>
      <c r="I145" s="39"/>
      <c r="J145" s="39"/>
      <c r="K145" s="39"/>
      <c r="L145" s="39"/>
      <c r="M145" s="39"/>
      <c r="N145" s="39"/>
      <c r="O145" s="39"/>
      <c r="P145" s="39"/>
      <c r="Q145" s="39"/>
      <c r="R145" s="39"/>
      <c r="S145" s="39"/>
      <c r="T145" s="39"/>
      <c r="U145" s="39"/>
      <c r="V145" s="39"/>
      <c r="W145" s="39"/>
      <c r="X145" s="39"/>
      <c r="Y145" s="39"/>
      <c r="Z145" s="39"/>
      <c r="AA145" s="39"/>
      <c r="AB145" s="39"/>
      <c r="AC145" s="39"/>
      <c r="AD145" s="39"/>
    </row>
    <row r="146" spans="4:30" s="21" customFormat="1">
      <c r="D146" s="39"/>
      <c r="F146" s="39"/>
      <c r="G146" s="39"/>
      <c r="H146" s="39"/>
      <c r="I146" s="39"/>
      <c r="J146" s="39"/>
      <c r="K146" s="39"/>
      <c r="L146" s="39"/>
      <c r="M146" s="39"/>
      <c r="N146" s="39"/>
      <c r="O146" s="39"/>
      <c r="P146" s="39"/>
      <c r="Q146" s="39"/>
      <c r="R146" s="39"/>
      <c r="S146" s="39"/>
      <c r="T146" s="39"/>
      <c r="U146" s="39"/>
      <c r="V146" s="39"/>
      <c r="W146" s="39"/>
      <c r="X146" s="39"/>
      <c r="Y146" s="39"/>
      <c r="Z146" s="39"/>
      <c r="AA146" s="39"/>
      <c r="AB146" s="39"/>
      <c r="AC146" s="39"/>
      <c r="AD146" s="39"/>
    </row>
    <row r="147" spans="4:30" s="21" customFormat="1">
      <c r="D147" s="39"/>
      <c r="F147" s="39"/>
      <c r="G147" s="39"/>
      <c r="H147" s="39"/>
      <c r="I147" s="39"/>
      <c r="J147" s="39"/>
      <c r="K147" s="39"/>
      <c r="L147" s="39"/>
      <c r="M147" s="39"/>
      <c r="N147" s="39"/>
      <c r="O147" s="39"/>
      <c r="P147" s="39"/>
      <c r="Q147" s="39"/>
      <c r="R147" s="39"/>
      <c r="S147" s="39"/>
      <c r="T147" s="39"/>
      <c r="U147" s="39"/>
      <c r="V147" s="39"/>
      <c r="W147" s="39"/>
      <c r="X147" s="39"/>
      <c r="Y147" s="39"/>
      <c r="Z147" s="39"/>
      <c r="AA147" s="39"/>
      <c r="AB147" s="39"/>
      <c r="AC147" s="39"/>
      <c r="AD147" s="39"/>
    </row>
    <row r="148" spans="4:30" s="21" customFormat="1">
      <c r="D148" s="39"/>
      <c r="F148" s="39"/>
      <c r="G148" s="39"/>
      <c r="H148" s="39"/>
      <c r="I148" s="39"/>
      <c r="J148" s="39"/>
      <c r="K148" s="39"/>
      <c r="L148" s="39"/>
      <c r="M148" s="39"/>
      <c r="N148" s="39"/>
      <c r="O148" s="39"/>
      <c r="P148" s="39"/>
      <c r="Q148" s="39"/>
      <c r="R148" s="39"/>
      <c r="S148" s="39"/>
      <c r="T148" s="39"/>
      <c r="U148" s="39"/>
      <c r="V148" s="39"/>
      <c r="W148" s="39"/>
      <c r="X148" s="39"/>
      <c r="Y148" s="39"/>
      <c r="Z148" s="39"/>
      <c r="AA148" s="39"/>
      <c r="AB148" s="39"/>
      <c r="AC148" s="39"/>
      <c r="AD148" s="39"/>
    </row>
    <row r="149" spans="4:30" s="21" customFormat="1">
      <c r="D149" s="39"/>
      <c r="F149" s="39"/>
      <c r="G149" s="39"/>
      <c r="H149" s="39"/>
      <c r="I149" s="39"/>
      <c r="J149" s="39"/>
      <c r="K149" s="39"/>
      <c r="L149" s="39"/>
      <c r="M149" s="39"/>
      <c r="N149" s="39"/>
      <c r="O149" s="39"/>
      <c r="P149" s="39"/>
      <c r="Q149" s="39"/>
      <c r="R149" s="39"/>
      <c r="S149" s="39"/>
      <c r="T149" s="39"/>
      <c r="U149" s="39"/>
      <c r="V149" s="39"/>
      <c r="W149" s="39"/>
      <c r="X149" s="39"/>
      <c r="Y149" s="39"/>
      <c r="Z149" s="39"/>
      <c r="AA149" s="39"/>
      <c r="AB149" s="39"/>
      <c r="AC149" s="39"/>
      <c r="AD149" s="39"/>
    </row>
    <row r="150" spans="4:30" s="21" customFormat="1">
      <c r="D150" s="39"/>
      <c r="F150" s="39"/>
      <c r="G150" s="39"/>
      <c r="H150" s="39"/>
      <c r="I150" s="39"/>
      <c r="J150" s="39"/>
      <c r="K150" s="39"/>
      <c r="L150" s="39"/>
      <c r="M150" s="39"/>
      <c r="N150" s="39"/>
      <c r="O150" s="39"/>
      <c r="P150" s="39"/>
      <c r="Q150" s="39"/>
      <c r="R150" s="39"/>
      <c r="S150" s="39"/>
      <c r="T150" s="39"/>
      <c r="U150" s="39"/>
      <c r="V150" s="39"/>
      <c r="W150" s="39"/>
      <c r="X150" s="39"/>
      <c r="Y150" s="39"/>
      <c r="Z150" s="39"/>
      <c r="AA150" s="39"/>
      <c r="AB150" s="39"/>
      <c r="AC150" s="39"/>
      <c r="AD150" s="39"/>
    </row>
    <row r="151" spans="4:30" s="21" customFormat="1">
      <c r="D151" s="39"/>
      <c r="F151" s="39"/>
      <c r="G151" s="39"/>
      <c r="H151" s="39"/>
      <c r="I151" s="39"/>
      <c r="J151" s="39"/>
      <c r="K151" s="39"/>
      <c r="L151" s="39"/>
      <c r="M151" s="39"/>
      <c r="N151" s="39"/>
      <c r="O151" s="39"/>
      <c r="P151" s="39"/>
      <c r="Q151" s="39"/>
      <c r="R151" s="39"/>
      <c r="S151" s="39"/>
      <c r="T151" s="39"/>
      <c r="U151" s="39"/>
      <c r="V151" s="39"/>
      <c r="W151" s="39"/>
      <c r="X151" s="39"/>
      <c r="Y151" s="39"/>
      <c r="Z151" s="39"/>
      <c r="AA151" s="39"/>
      <c r="AB151" s="39"/>
      <c r="AC151" s="39"/>
      <c r="AD151" s="39"/>
    </row>
    <row r="152" spans="4:30" s="21" customFormat="1">
      <c r="D152" s="39"/>
      <c r="F152" s="39"/>
      <c r="G152" s="39"/>
      <c r="H152" s="39"/>
      <c r="I152" s="39"/>
      <c r="J152" s="39"/>
      <c r="K152" s="39"/>
      <c r="L152" s="39"/>
      <c r="M152" s="39"/>
      <c r="N152" s="39"/>
      <c r="O152" s="39"/>
      <c r="P152" s="39"/>
      <c r="Q152" s="39"/>
      <c r="R152" s="39"/>
      <c r="S152" s="39"/>
      <c r="T152" s="39"/>
      <c r="U152" s="39"/>
      <c r="V152" s="39"/>
      <c r="W152" s="39"/>
      <c r="X152" s="39"/>
      <c r="Y152" s="39"/>
      <c r="Z152" s="39"/>
      <c r="AA152" s="39"/>
      <c r="AB152" s="39"/>
      <c r="AC152" s="39"/>
      <c r="AD152" s="39"/>
    </row>
    <row r="153" spans="4:30" s="21" customFormat="1">
      <c r="D153" s="39"/>
      <c r="F153" s="39"/>
      <c r="G153" s="39"/>
      <c r="H153" s="39"/>
      <c r="I153" s="39"/>
      <c r="J153" s="39"/>
      <c r="K153" s="39"/>
      <c r="L153" s="39"/>
      <c r="M153" s="39"/>
      <c r="N153" s="39"/>
      <c r="O153" s="39"/>
      <c r="P153" s="39"/>
      <c r="Q153" s="39"/>
      <c r="R153" s="39"/>
      <c r="S153" s="39"/>
      <c r="T153" s="39"/>
      <c r="U153" s="39"/>
      <c r="V153" s="39"/>
      <c r="W153" s="39"/>
      <c r="X153" s="39"/>
      <c r="Y153" s="39"/>
      <c r="Z153" s="39"/>
      <c r="AA153" s="39"/>
      <c r="AB153" s="39"/>
      <c r="AC153" s="39"/>
      <c r="AD153" s="39"/>
    </row>
    <row r="154" spans="4:30" s="21" customFormat="1">
      <c r="D154" s="39"/>
      <c r="F154" s="39"/>
      <c r="G154" s="39"/>
      <c r="H154" s="39"/>
      <c r="I154" s="39"/>
      <c r="J154" s="39"/>
      <c r="K154" s="39"/>
      <c r="L154" s="39"/>
      <c r="M154" s="39"/>
      <c r="N154" s="39"/>
      <c r="O154" s="39"/>
      <c r="P154" s="39"/>
      <c r="Q154" s="39"/>
      <c r="R154" s="39"/>
      <c r="S154" s="39"/>
      <c r="T154" s="39"/>
      <c r="U154" s="39"/>
      <c r="V154" s="39"/>
      <c r="W154" s="39"/>
      <c r="X154" s="39"/>
      <c r="Y154" s="39"/>
      <c r="Z154" s="39"/>
      <c r="AA154" s="39"/>
      <c r="AB154" s="39"/>
      <c r="AC154" s="39"/>
      <c r="AD154" s="39"/>
    </row>
    <row r="155" spans="4:30" s="21" customFormat="1">
      <c r="D155" s="39"/>
      <c r="F155" s="39"/>
      <c r="G155" s="39"/>
      <c r="H155" s="39"/>
      <c r="I155" s="39"/>
      <c r="J155" s="39"/>
      <c r="K155" s="39"/>
      <c r="L155" s="39"/>
      <c r="M155" s="39"/>
      <c r="N155" s="39"/>
      <c r="O155" s="39"/>
      <c r="P155" s="39"/>
      <c r="Q155" s="39"/>
      <c r="R155" s="39"/>
      <c r="S155" s="39"/>
      <c r="T155" s="39"/>
      <c r="U155" s="39"/>
      <c r="V155" s="39"/>
      <c r="W155" s="39"/>
      <c r="X155" s="39"/>
      <c r="Y155" s="39"/>
      <c r="Z155" s="39"/>
      <c r="AA155" s="39"/>
      <c r="AB155" s="39"/>
      <c r="AC155" s="39"/>
      <c r="AD155" s="39"/>
    </row>
    <row r="156" spans="4:30" s="21" customFormat="1">
      <c r="D156" s="39"/>
      <c r="F156" s="39"/>
      <c r="G156" s="39"/>
      <c r="H156" s="39"/>
      <c r="I156" s="39"/>
      <c r="J156" s="39"/>
      <c r="K156" s="39"/>
      <c r="L156" s="39"/>
      <c r="M156" s="39"/>
      <c r="N156" s="39"/>
      <c r="O156" s="39"/>
      <c r="P156" s="39"/>
      <c r="Q156" s="39"/>
      <c r="R156" s="39"/>
      <c r="S156" s="39"/>
      <c r="T156" s="39"/>
      <c r="U156" s="39"/>
      <c r="V156" s="39"/>
      <c r="W156" s="39"/>
      <c r="X156" s="39"/>
      <c r="Y156" s="39"/>
      <c r="Z156" s="39"/>
      <c r="AA156" s="39"/>
      <c r="AB156" s="39"/>
      <c r="AC156" s="39"/>
      <c r="AD156" s="39"/>
    </row>
    <row r="157" spans="4:30" s="21" customFormat="1">
      <c r="D157" s="39"/>
      <c r="F157" s="39"/>
      <c r="G157" s="39"/>
      <c r="H157" s="39"/>
      <c r="I157" s="39"/>
      <c r="J157" s="39"/>
      <c r="K157" s="39"/>
      <c r="L157" s="39"/>
      <c r="M157" s="39"/>
      <c r="N157" s="39"/>
      <c r="O157" s="39"/>
      <c r="P157" s="39"/>
      <c r="Q157" s="39"/>
      <c r="R157" s="39"/>
      <c r="S157" s="39"/>
      <c r="T157" s="39"/>
      <c r="U157" s="39"/>
      <c r="V157" s="39"/>
      <c r="W157" s="39"/>
      <c r="X157" s="39"/>
      <c r="Y157" s="39"/>
      <c r="Z157" s="39"/>
      <c r="AA157" s="39"/>
      <c r="AB157" s="39"/>
      <c r="AC157" s="39"/>
      <c r="AD157" s="39"/>
    </row>
    <row r="158" spans="4:30" s="21" customFormat="1">
      <c r="D158" s="39"/>
      <c r="F158" s="39"/>
      <c r="G158" s="39"/>
      <c r="H158" s="39"/>
      <c r="I158" s="39"/>
      <c r="J158" s="39"/>
      <c r="K158" s="39"/>
      <c r="L158" s="39"/>
      <c r="M158" s="39"/>
      <c r="N158" s="39"/>
      <c r="O158" s="39"/>
      <c r="P158" s="39"/>
      <c r="Q158" s="39"/>
      <c r="R158" s="39"/>
      <c r="S158" s="39"/>
      <c r="T158" s="39"/>
      <c r="U158" s="39"/>
      <c r="V158" s="39"/>
      <c r="W158" s="39"/>
      <c r="X158" s="39"/>
      <c r="Y158" s="39"/>
      <c r="Z158" s="39"/>
      <c r="AA158" s="39"/>
      <c r="AB158" s="39"/>
      <c r="AC158" s="39"/>
      <c r="AD158" s="39"/>
    </row>
    <row r="159" spans="4:30" s="21" customFormat="1">
      <c r="D159" s="39"/>
      <c r="F159" s="39"/>
      <c r="G159" s="39"/>
      <c r="H159" s="39"/>
      <c r="I159" s="39"/>
      <c r="J159" s="39"/>
      <c r="K159" s="39"/>
      <c r="L159" s="39"/>
      <c r="M159" s="39"/>
      <c r="N159" s="39"/>
      <c r="O159" s="39"/>
      <c r="P159" s="39"/>
      <c r="Q159" s="39"/>
      <c r="R159" s="39"/>
      <c r="S159" s="39"/>
      <c r="T159" s="39"/>
      <c r="U159" s="39"/>
      <c r="V159" s="39"/>
      <c r="W159" s="39"/>
      <c r="X159" s="39"/>
      <c r="Y159" s="39"/>
      <c r="Z159" s="39"/>
      <c r="AA159" s="39"/>
      <c r="AB159" s="39"/>
      <c r="AC159" s="39"/>
      <c r="AD159" s="39"/>
    </row>
    <row r="160" spans="4:30" s="21" customFormat="1">
      <c r="D160" s="39"/>
      <c r="F160" s="39"/>
      <c r="G160" s="39"/>
      <c r="H160" s="39"/>
      <c r="I160" s="39"/>
      <c r="J160" s="39"/>
      <c r="K160" s="39"/>
      <c r="L160" s="39"/>
      <c r="M160" s="39"/>
      <c r="N160" s="39"/>
      <c r="O160" s="39"/>
      <c r="P160" s="39"/>
      <c r="Q160" s="39"/>
      <c r="R160" s="39"/>
      <c r="S160" s="39"/>
      <c r="T160" s="39"/>
      <c r="U160" s="39"/>
      <c r="V160" s="39"/>
      <c r="W160" s="39"/>
      <c r="X160" s="39"/>
      <c r="Y160" s="39"/>
      <c r="Z160" s="39"/>
      <c r="AA160" s="39"/>
      <c r="AB160" s="39"/>
      <c r="AC160" s="39"/>
      <c r="AD160" s="39"/>
    </row>
    <row r="161" spans="4:30" s="21" customFormat="1">
      <c r="D161" s="39"/>
      <c r="F161" s="39"/>
      <c r="G161" s="39"/>
      <c r="H161" s="39"/>
      <c r="I161" s="39"/>
      <c r="J161" s="39"/>
      <c r="K161" s="39"/>
      <c r="L161" s="39"/>
      <c r="M161" s="39"/>
      <c r="N161" s="39"/>
      <c r="O161" s="39"/>
      <c r="P161" s="39"/>
      <c r="Q161" s="39"/>
      <c r="R161" s="39"/>
      <c r="S161" s="39"/>
      <c r="T161" s="39"/>
      <c r="U161" s="39"/>
      <c r="V161" s="39"/>
      <c r="W161" s="39"/>
      <c r="X161" s="39"/>
      <c r="Y161" s="39"/>
      <c r="Z161" s="39"/>
      <c r="AA161" s="39"/>
      <c r="AB161" s="39"/>
      <c r="AC161" s="39"/>
      <c r="AD161" s="39"/>
    </row>
    <row r="162" spans="4:30" s="21" customFormat="1">
      <c r="D162" s="39"/>
      <c r="F162" s="39"/>
      <c r="G162" s="39"/>
      <c r="H162" s="39"/>
      <c r="I162" s="39"/>
      <c r="J162" s="39"/>
      <c r="K162" s="39"/>
      <c r="L162" s="39"/>
      <c r="M162" s="39"/>
      <c r="N162" s="39"/>
      <c r="O162" s="39"/>
      <c r="P162" s="39"/>
      <c r="Q162" s="39"/>
      <c r="R162" s="39"/>
      <c r="S162" s="39"/>
      <c r="T162" s="39"/>
      <c r="U162" s="39"/>
      <c r="V162" s="39"/>
      <c r="W162" s="39"/>
      <c r="X162" s="39"/>
      <c r="Y162" s="39"/>
      <c r="Z162" s="39"/>
      <c r="AA162" s="39"/>
      <c r="AB162" s="39"/>
      <c r="AC162" s="39"/>
      <c r="AD162" s="39"/>
    </row>
    <row r="163" spans="4:30" s="21" customFormat="1">
      <c r="D163" s="39"/>
      <c r="F163" s="39"/>
      <c r="G163" s="39"/>
      <c r="H163" s="39"/>
      <c r="I163" s="39"/>
      <c r="J163" s="39"/>
      <c r="K163" s="39"/>
      <c r="L163" s="39"/>
      <c r="M163" s="39"/>
      <c r="N163" s="39"/>
      <c r="O163" s="39"/>
      <c r="P163" s="39"/>
      <c r="Q163" s="39"/>
      <c r="R163" s="39"/>
      <c r="S163" s="39"/>
      <c r="T163" s="39"/>
      <c r="U163" s="39"/>
      <c r="V163" s="39"/>
      <c r="W163" s="39"/>
      <c r="X163" s="39"/>
      <c r="Y163" s="39"/>
      <c r="Z163" s="39"/>
      <c r="AA163" s="39"/>
      <c r="AB163" s="39"/>
      <c r="AC163" s="39"/>
      <c r="AD163" s="39"/>
    </row>
    <row r="164" spans="4:30" s="21" customFormat="1">
      <c r="D164" s="39"/>
      <c r="F164" s="39"/>
      <c r="G164" s="39"/>
      <c r="H164" s="39"/>
      <c r="I164" s="39"/>
      <c r="J164" s="39"/>
      <c r="K164" s="39"/>
      <c r="L164" s="39"/>
      <c r="M164" s="39"/>
      <c r="N164" s="39"/>
      <c r="O164" s="39"/>
      <c r="P164" s="39"/>
      <c r="Q164" s="39"/>
      <c r="R164" s="39"/>
      <c r="S164" s="39"/>
      <c r="T164" s="39"/>
      <c r="U164" s="39"/>
      <c r="V164" s="39"/>
      <c r="W164" s="39"/>
      <c r="X164" s="39"/>
      <c r="Y164" s="39"/>
      <c r="Z164" s="39"/>
      <c r="AA164" s="39"/>
      <c r="AB164" s="39"/>
      <c r="AC164" s="39"/>
      <c r="AD164" s="39"/>
    </row>
    <row r="165" spans="4:30" s="21" customFormat="1">
      <c r="D165" s="39"/>
      <c r="F165" s="39"/>
      <c r="G165" s="39"/>
      <c r="H165" s="39"/>
      <c r="I165" s="39"/>
      <c r="J165" s="39"/>
      <c r="K165" s="39"/>
      <c r="L165" s="39"/>
      <c r="M165" s="39"/>
      <c r="N165" s="39"/>
      <c r="O165" s="39"/>
      <c r="P165" s="39"/>
      <c r="Q165" s="39"/>
      <c r="R165" s="39"/>
      <c r="S165" s="39"/>
      <c r="T165" s="39"/>
      <c r="U165" s="39"/>
      <c r="V165" s="39"/>
      <c r="W165" s="39"/>
      <c r="X165" s="39"/>
      <c r="Y165" s="39"/>
      <c r="Z165" s="39"/>
      <c r="AA165" s="39"/>
      <c r="AB165" s="39"/>
      <c r="AC165" s="39"/>
      <c r="AD165" s="39"/>
    </row>
    <row r="166" spans="4:30" s="21" customFormat="1">
      <c r="D166" s="39"/>
      <c r="F166" s="39"/>
      <c r="G166" s="39"/>
      <c r="H166" s="39"/>
      <c r="I166" s="39"/>
      <c r="J166" s="39"/>
      <c r="K166" s="39"/>
      <c r="L166" s="39"/>
      <c r="M166" s="39"/>
      <c r="N166" s="39"/>
      <c r="O166" s="39"/>
      <c r="P166" s="39"/>
      <c r="Q166" s="39"/>
      <c r="R166" s="39"/>
      <c r="S166" s="39"/>
      <c r="T166" s="39"/>
      <c r="U166" s="39"/>
      <c r="V166" s="39"/>
      <c r="W166" s="39"/>
      <c r="X166" s="39"/>
      <c r="Y166" s="39"/>
      <c r="Z166" s="39"/>
      <c r="AA166" s="39"/>
      <c r="AB166" s="39"/>
      <c r="AC166" s="39"/>
      <c r="AD166" s="39"/>
    </row>
    <row r="167" spans="4:30" s="21" customFormat="1">
      <c r="D167" s="39"/>
      <c r="F167" s="39"/>
      <c r="G167" s="39"/>
      <c r="H167" s="39"/>
      <c r="I167" s="39"/>
      <c r="J167" s="39"/>
      <c r="K167" s="39"/>
      <c r="L167" s="39"/>
      <c r="M167" s="39"/>
      <c r="N167" s="39"/>
      <c r="O167" s="39"/>
      <c r="P167" s="39"/>
      <c r="Q167" s="39"/>
      <c r="R167" s="39"/>
      <c r="S167" s="39"/>
      <c r="T167" s="39"/>
      <c r="U167" s="39"/>
      <c r="V167" s="39"/>
      <c r="W167" s="39"/>
      <c r="X167" s="39"/>
      <c r="Y167" s="39"/>
      <c r="Z167" s="39"/>
      <c r="AA167" s="39"/>
      <c r="AB167" s="39"/>
      <c r="AC167" s="39"/>
      <c r="AD167" s="39"/>
    </row>
    <row r="168" spans="4:30" s="21" customFormat="1">
      <c r="D168" s="39"/>
      <c r="F168" s="39"/>
      <c r="G168" s="39"/>
      <c r="H168" s="39"/>
      <c r="I168" s="39"/>
      <c r="J168" s="39"/>
      <c r="K168" s="39"/>
      <c r="L168" s="39"/>
      <c r="M168" s="39"/>
      <c r="N168" s="39"/>
      <c r="O168" s="39"/>
      <c r="P168" s="39"/>
      <c r="Q168" s="39"/>
      <c r="R168" s="39"/>
      <c r="S168" s="39"/>
      <c r="T168" s="39"/>
      <c r="U168" s="39"/>
      <c r="V168" s="39"/>
      <c r="W168" s="39"/>
      <c r="X168" s="39"/>
      <c r="Y168" s="39"/>
      <c r="Z168" s="39"/>
      <c r="AA168" s="39"/>
      <c r="AB168" s="39"/>
      <c r="AC168" s="39"/>
      <c r="AD168" s="39"/>
    </row>
    <row r="169" spans="4:30" s="21" customFormat="1">
      <c r="D169" s="39"/>
      <c r="F169" s="39"/>
      <c r="G169" s="39"/>
      <c r="H169" s="39"/>
      <c r="I169" s="39"/>
      <c r="J169" s="39"/>
      <c r="K169" s="39"/>
      <c r="L169" s="39"/>
      <c r="M169" s="39"/>
      <c r="N169" s="39"/>
      <c r="O169" s="39"/>
      <c r="P169" s="39"/>
      <c r="Q169" s="39"/>
      <c r="R169" s="39"/>
      <c r="S169" s="39"/>
      <c r="T169" s="39"/>
      <c r="U169" s="39"/>
      <c r="V169" s="39"/>
      <c r="W169" s="39"/>
      <c r="X169" s="39"/>
      <c r="Y169" s="39"/>
      <c r="Z169" s="39"/>
      <c r="AA169" s="39"/>
      <c r="AB169" s="39"/>
      <c r="AC169" s="39"/>
      <c r="AD169" s="39"/>
    </row>
    <row r="170" spans="4:30" s="21" customFormat="1">
      <c r="D170" s="39"/>
      <c r="F170" s="39"/>
      <c r="G170" s="39"/>
      <c r="H170" s="39"/>
      <c r="I170" s="39"/>
      <c r="J170" s="39"/>
      <c r="K170" s="39"/>
      <c r="L170" s="39"/>
      <c r="M170" s="39"/>
      <c r="N170" s="39"/>
      <c r="O170" s="39"/>
      <c r="P170" s="39"/>
      <c r="Q170" s="39"/>
      <c r="R170" s="39"/>
      <c r="S170" s="39"/>
      <c r="T170" s="39"/>
      <c r="U170" s="39"/>
      <c r="V170" s="39"/>
      <c r="W170" s="39"/>
      <c r="X170" s="39"/>
      <c r="Y170" s="39"/>
      <c r="Z170" s="39"/>
      <c r="AA170" s="39"/>
      <c r="AB170" s="39"/>
      <c r="AC170" s="39"/>
      <c r="AD170" s="39"/>
    </row>
    <row r="171" spans="4:30" s="21" customFormat="1">
      <c r="D171" s="39"/>
      <c r="F171" s="39"/>
      <c r="G171" s="39"/>
      <c r="H171" s="39"/>
      <c r="I171" s="39"/>
      <c r="J171" s="39"/>
      <c r="K171" s="39"/>
      <c r="L171" s="39"/>
      <c r="M171" s="39"/>
      <c r="N171" s="39"/>
      <c r="O171" s="39"/>
      <c r="P171" s="39"/>
      <c r="Q171" s="39"/>
      <c r="R171" s="39"/>
      <c r="S171" s="39"/>
      <c r="T171" s="39"/>
      <c r="U171" s="39"/>
      <c r="V171" s="39"/>
      <c r="W171" s="39"/>
      <c r="X171" s="39"/>
      <c r="Y171" s="39"/>
      <c r="Z171" s="39"/>
      <c r="AA171" s="39"/>
      <c r="AB171" s="39"/>
      <c r="AC171" s="39"/>
      <c r="AD171" s="39"/>
    </row>
    <row r="172" spans="4:30" s="21" customFormat="1">
      <c r="D172" s="39"/>
      <c r="F172" s="39"/>
      <c r="G172" s="39"/>
      <c r="H172" s="39"/>
      <c r="I172" s="39"/>
      <c r="J172" s="39"/>
      <c r="K172" s="39"/>
      <c r="L172" s="39"/>
      <c r="M172" s="39"/>
      <c r="N172" s="39"/>
      <c r="O172" s="39"/>
      <c r="P172" s="39"/>
      <c r="Q172" s="39"/>
      <c r="R172" s="39"/>
      <c r="S172" s="39"/>
      <c r="T172" s="39"/>
      <c r="U172" s="39"/>
      <c r="V172" s="39"/>
      <c r="W172" s="39"/>
      <c r="X172" s="39"/>
      <c r="Y172" s="39"/>
      <c r="Z172" s="39"/>
      <c r="AA172" s="39"/>
      <c r="AB172" s="39"/>
      <c r="AC172" s="39"/>
      <c r="AD172" s="39"/>
    </row>
    <row r="173" spans="4:30" s="21" customFormat="1">
      <c r="D173" s="39"/>
      <c r="F173" s="39"/>
      <c r="G173" s="39"/>
      <c r="H173" s="39"/>
      <c r="I173" s="39"/>
      <c r="J173" s="39"/>
      <c r="K173" s="39"/>
      <c r="L173" s="39"/>
      <c r="M173" s="39"/>
      <c r="N173" s="39"/>
      <c r="O173" s="39"/>
      <c r="P173" s="39"/>
      <c r="Q173" s="39"/>
      <c r="R173" s="39"/>
      <c r="S173" s="39"/>
      <c r="T173" s="39"/>
      <c r="U173" s="39"/>
      <c r="V173" s="39"/>
      <c r="W173" s="39"/>
      <c r="X173" s="39"/>
      <c r="Y173" s="39"/>
      <c r="Z173" s="39"/>
      <c r="AA173" s="39"/>
      <c r="AB173" s="39"/>
      <c r="AC173" s="39"/>
      <c r="AD173" s="39"/>
    </row>
    <row r="174" spans="4:30" s="21" customFormat="1">
      <c r="D174" s="39"/>
      <c r="F174" s="39"/>
      <c r="G174" s="39"/>
      <c r="H174" s="39"/>
      <c r="I174" s="39"/>
      <c r="J174" s="39"/>
      <c r="K174" s="39"/>
      <c r="L174" s="39"/>
      <c r="M174" s="39"/>
      <c r="N174" s="39"/>
      <c r="O174" s="39"/>
      <c r="P174" s="39"/>
      <c r="Q174" s="39"/>
      <c r="R174" s="39"/>
      <c r="S174" s="39"/>
      <c r="T174" s="39"/>
      <c r="U174" s="39"/>
      <c r="V174" s="39"/>
      <c r="W174" s="39"/>
      <c r="X174" s="39"/>
      <c r="Y174" s="39"/>
      <c r="Z174" s="39"/>
      <c r="AA174" s="39"/>
      <c r="AB174" s="39"/>
      <c r="AC174" s="39"/>
      <c r="AD174" s="39"/>
    </row>
    <row r="175" spans="4:30" s="21" customFormat="1">
      <c r="D175" s="39"/>
      <c r="F175" s="39"/>
      <c r="G175" s="39"/>
      <c r="H175" s="39"/>
      <c r="I175" s="39"/>
      <c r="J175" s="39"/>
      <c r="K175" s="39"/>
      <c r="L175" s="39"/>
      <c r="M175" s="39"/>
      <c r="N175" s="39"/>
      <c r="O175" s="39"/>
      <c r="P175" s="39"/>
      <c r="Q175" s="39"/>
      <c r="R175" s="39"/>
      <c r="S175" s="39"/>
      <c r="T175" s="39"/>
      <c r="U175" s="39"/>
      <c r="V175" s="39"/>
      <c r="W175" s="39"/>
      <c r="X175" s="39"/>
      <c r="Y175" s="39"/>
      <c r="Z175" s="39"/>
      <c r="AA175" s="39"/>
      <c r="AB175" s="39"/>
      <c r="AC175" s="39"/>
      <c r="AD175" s="39"/>
    </row>
    <row r="176" spans="4:30" s="21" customFormat="1">
      <c r="D176" s="39"/>
      <c r="F176" s="39"/>
      <c r="G176" s="39"/>
      <c r="H176" s="39"/>
      <c r="I176" s="39"/>
      <c r="J176" s="39"/>
      <c r="K176" s="39"/>
      <c r="L176" s="39"/>
      <c r="M176" s="39"/>
      <c r="N176" s="39"/>
      <c r="O176" s="39"/>
      <c r="P176" s="39"/>
      <c r="Q176" s="39"/>
      <c r="R176" s="39"/>
      <c r="S176" s="39"/>
      <c r="T176" s="39"/>
      <c r="U176" s="39"/>
      <c r="V176" s="39"/>
      <c r="W176" s="39"/>
      <c r="X176" s="39"/>
      <c r="Y176" s="39"/>
      <c r="Z176" s="39"/>
      <c r="AA176" s="39"/>
      <c r="AB176" s="39"/>
      <c r="AC176" s="39"/>
      <c r="AD176" s="39"/>
    </row>
    <row r="177" spans="4:30" s="21" customFormat="1">
      <c r="D177" s="39"/>
      <c r="F177" s="39"/>
      <c r="G177" s="39"/>
      <c r="H177" s="39"/>
      <c r="I177" s="39"/>
      <c r="J177" s="39"/>
      <c r="K177" s="39"/>
      <c r="L177" s="39"/>
      <c r="M177" s="39"/>
      <c r="N177" s="39"/>
      <c r="O177" s="39"/>
      <c r="P177" s="39"/>
      <c r="Q177" s="39"/>
      <c r="R177" s="39"/>
      <c r="S177" s="39"/>
      <c r="T177" s="39"/>
      <c r="U177" s="39"/>
      <c r="V177" s="39"/>
      <c r="W177" s="39"/>
      <c r="X177" s="39"/>
      <c r="Y177" s="39"/>
      <c r="Z177" s="39"/>
      <c r="AA177" s="39"/>
      <c r="AB177" s="39"/>
      <c r="AC177" s="39"/>
      <c r="AD177" s="39"/>
    </row>
    <row r="178" spans="4:30" s="21" customFormat="1">
      <c r="D178" s="39"/>
      <c r="F178" s="39"/>
      <c r="G178" s="39"/>
      <c r="H178" s="39"/>
      <c r="I178" s="39"/>
      <c r="J178" s="39"/>
      <c r="K178" s="39"/>
      <c r="L178" s="39"/>
      <c r="M178" s="39"/>
      <c r="N178" s="39"/>
      <c r="O178" s="39"/>
      <c r="P178" s="39"/>
      <c r="Q178" s="39"/>
      <c r="R178" s="39"/>
      <c r="S178" s="39"/>
      <c r="T178" s="39"/>
      <c r="U178" s="39"/>
      <c r="V178" s="39"/>
      <c r="W178" s="39"/>
      <c r="X178" s="39"/>
      <c r="Y178" s="39"/>
      <c r="Z178" s="39"/>
      <c r="AA178" s="39"/>
      <c r="AB178" s="39"/>
      <c r="AC178" s="39"/>
      <c r="AD178" s="39"/>
    </row>
    <row r="179" spans="4:30" s="21" customFormat="1">
      <c r="D179" s="39"/>
      <c r="F179" s="39"/>
      <c r="G179" s="39"/>
      <c r="H179" s="39"/>
      <c r="I179" s="39"/>
      <c r="J179" s="39"/>
      <c r="K179" s="39"/>
      <c r="L179" s="39"/>
      <c r="M179" s="39"/>
      <c r="N179" s="39"/>
      <c r="O179" s="39"/>
      <c r="P179" s="39"/>
      <c r="Q179" s="39"/>
      <c r="R179" s="39"/>
      <c r="S179" s="39"/>
      <c r="T179" s="39"/>
      <c r="U179" s="39"/>
      <c r="V179" s="39"/>
      <c r="W179" s="39"/>
      <c r="X179" s="39"/>
      <c r="Y179" s="39"/>
      <c r="Z179" s="39"/>
      <c r="AA179" s="39"/>
      <c r="AB179" s="39"/>
      <c r="AC179" s="39"/>
      <c r="AD179" s="39"/>
    </row>
    <row r="180" spans="4:30" s="21" customFormat="1">
      <c r="D180" s="39"/>
      <c r="F180" s="39"/>
      <c r="G180" s="39"/>
      <c r="H180" s="39"/>
      <c r="I180" s="39"/>
      <c r="J180" s="39"/>
      <c r="K180" s="39"/>
      <c r="L180" s="39"/>
      <c r="M180" s="39"/>
      <c r="N180" s="39"/>
      <c r="O180" s="39"/>
      <c r="P180" s="39"/>
      <c r="Q180" s="39"/>
      <c r="R180" s="39"/>
      <c r="S180" s="39"/>
      <c r="T180" s="39"/>
      <c r="U180" s="39"/>
      <c r="V180" s="39"/>
      <c r="W180" s="39"/>
      <c r="X180" s="39"/>
      <c r="Y180" s="39"/>
      <c r="Z180" s="39"/>
      <c r="AA180" s="39"/>
      <c r="AB180" s="39"/>
      <c r="AC180" s="39"/>
      <c r="AD180" s="39"/>
    </row>
    <row r="181" spans="4:30" s="21" customFormat="1">
      <c r="D181" s="39"/>
      <c r="F181" s="39"/>
      <c r="G181" s="39"/>
      <c r="H181" s="39"/>
      <c r="I181" s="39"/>
      <c r="J181" s="39"/>
      <c r="K181" s="39"/>
      <c r="L181" s="39"/>
      <c r="M181" s="39"/>
      <c r="N181" s="39"/>
      <c r="O181" s="39"/>
      <c r="P181" s="39"/>
      <c r="Q181" s="39"/>
      <c r="R181" s="39"/>
      <c r="S181" s="39"/>
      <c r="T181" s="39"/>
      <c r="U181" s="39"/>
      <c r="V181" s="39"/>
      <c r="W181" s="39"/>
      <c r="X181" s="39"/>
      <c r="Y181" s="39"/>
      <c r="Z181" s="39"/>
      <c r="AA181" s="39"/>
      <c r="AB181" s="39"/>
      <c r="AC181" s="39"/>
      <c r="AD181" s="39"/>
    </row>
    <row r="182" spans="4:30" s="21" customFormat="1">
      <c r="D182" s="39"/>
      <c r="F182" s="39"/>
      <c r="G182" s="39"/>
      <c r="H182" s="39"/>
      <c r="I182" s="39"/>
      <c r="J182" s="39"/>
      <c r="K182" s="39"/>
      <c r="L182" s="39"/>
      <c r="M182" s="39"/>
      <c r="N182" s="39"/>
      <c r="O182" s="39"/>
      <c r="P182" s="39"/>
      <c r="Q182" s="39"/>
      <c r="R182" s="39"/>
      <c r="S182" s="39"/>
      <c r="T182" s="39"/>
      <c r="U182" s="39"/>
      <c r="V182" s="39"/>
      <c r="W182" s="39"/>
      <c r="X182" s="39"/>
      <c r="Y182" s="39"/>
      <c r="Z182" s="39"/>
      <c r="AA182" s="39"/>
      <c r="AB182" s="39"/>
      <c r="AC182" s="39"/>
      <c r="AD182" s="39"/>
    </row>
    <row r="183" spans="4:30" s="21" customFormat="1">
      <c r="D183" s="39"/>
      <c r="F183" s="39"/>
      <c r="G183" s="39"/>
      <c r="H183" s="39"/>
      <c r="I183" s="39"/>
      <c r="J183" s="39"/>
      <c r="K183" s="39"/>
      <c r="L183" s="39"/>
      <c r="M183" s="39"/>
      <c r="N183" s="39"/>
      <c r="O183" s="39"/>
      <c r="P183" s="39"/>
      <c r="Q183" s="39"/>
      <c r="R183" s="39"/>
      <c r="S183" s="39"/>
      <c r="T183" s="39"/>
      <c r="U183" s="39"/>
      <c r="V183" s="39"/>
      <c r="W183" s="39"/>
      <c r="X183" s="39"/>
      <c r="Y183" s="39"/>
      <c r="Z183" s="39"/>
      <c r="AA183" s="39"/>
      <c r="AB183" s="39"/>
      <c r="AC183" s="39"/>
      <c r="AD183" s="39"/>
    </row>
    <row r="184" spans="4:30" s="21" customFormat="1">
      <c r="D184" s="39"/>
      <c r="F184" s="39"/>
      <c r="G184" s="39"/>
      <c r="H184" s="39"/>
      <c r="I184" s="39"/>
      <c r="J184" s="39"/>
      <c r="K184" s="39"/>
      <c r="L184" s="39"/>
      <c r="M184" s="39"/>
      <c r="N184" s="39"/>
      <c r="O184" s="39"/>
      <c r="P184" s="39"/>
      <c r="Q184" s="39"/>
      <c r="R184" s="39"/>
      <c r="S184" s="39"/>
      <c r="T184" s="39"/>
      <c r="U184" s="39"/>
      <c r="V184" s="39"/>
      <c r="W184" s="39"/>
      <c r="X184" s="39"/>
      <c r="Y184" s="39"/>
      <c r="Z184" s="39"/>
      <c r="AA184" s="39"/>
      <c r="AB184" s="39"/>
      <c r="AC184" s="39"/>
      <c r="AD184" s="39"/>
    </row>
    <row r="185" spans="4:30" s="21" customFormat="1">
      <c r="D185" s="39"/>
      <c r="F185" s="39"/>
      <c r="G185" s="39"/>
      <c r="H185" s="39"/>
      <c r="I185" s="39"/>
      <c r="J185" s="39"/>
      <c r="K185" s="39"/>
      <c r="L185" s="39"/>
      <c r="M185" s="39"/>
      <c r="N185" s="39"/>
      <c r="O185" s="39"/>
      <c r="P185" s="39"/>
      <c r="Q185" s="39"/>
      <c r="R185" s="39"/>
      <c r="S185" s="39"/>
      <c r="T185" s="39"/>
      <c r="U185" s="39"/>
      <c r="V185" s="39"/>
      <c r="W185" s="39"/>
      <c r="X185" s="39"/>
      <c r="Y185" s="39"/>
      <c r="Z185" s="39"/>
      <c r="AA185" s="39"/>
      <c r="AB185" s="39"/>
      <c r="AC185" s="39"/>
      <c r="AD185" s="39"/>
    </row>
    <row r="186" spans="4:30" s="21" customFormat="1">
      <c r="D186" s="39"/>
      <c r="F186" s="39"/>
      <c r="G186" s="39"/>
      <c r="H186" s="39"/>
      <c r="I186" s="39"/>
      <c r="J186" s="39"/>
      <c r="K186" s="39"/>
      <c r="L186" s="39"/>
      <c r="M186" s="39"/>
      <c r="N186" s="39"/>
      <c r="O186" s="39"/>
      <c r="P186" s="39"/>
      <c r="Q186" s="39"/>
      <c r="R186" s="39"/>
      <c r="S186" s="39"/>
      <c r="T186" s="39"/>
      <c r="U186" s="39"/>
      <c r="V186" s="39"/>
      <c r="W186" s="39"/>
      <c r="X186" s="39"/>
      <c r="Y186" s="39"/>
      <c r="Z186" s="39"/>
      <c r="AA186" s="39"/>
      <c r="AB186" s="39"/>
      <c r="AC186" s="39"/>
      <c r="AD186" s="39"/>
    </row>
    <row r="187" spans="4:30" s="21" customFormat="1">
      <c r="D187" s="39"/>
      <c r="F187" s="39"/>
      <c r="G187" s="39"/>
      <c r="H187" s="39"/>
      <c r="I187" s="39"/>
      <c r="J187" s="39"/>
      <c r="K187" s="39"/>
      <c r="L187" s="39"/>
      <c r="M187" s="39"/>
      <c r="N187" s="39"/>
      <c r="O187" s="39"/>
      <c r="P187" s="39"/>
      <c r="Q187" s="39"/>
      <c r="R187" s="39"/>
      <c r="S187" s="39"/>
      <c r="T187" s="39"/>
      <c r="U187" s="39"/>
      <c r="V187" s="39"/>
      <c r="W187" s="39"/>
      <c r="X187" s="39"/>
      <c r="Y187" s="39"/>
      <c r="Z187" s="39"/>
      <c r="AA187" s="39"/>
      <c r="AB187" s="39"/>
      <c r="AC187" s="39"/>
      <c r="AD187" s="39"/>
    </row>
    <row r="188" spans="4:30" s="21" customFormat="1">
      <c r="D188" s="39"/>
      <c r="F188" s="39"/>
      <c r="G188" s="39"/>
      <c r="H188" s="39"/>
      <c r="I188" s="39"/>
      <c r="J188" s="39"/>
      <c r="K188" s="39"/>
      <c r="L188" s="39"/>
      <c r="M188" s="39"/>
      <c r="N188" s="39"/>
      <c r="O188" s="39"/>
      <c r="P188" s="39"/>
      <c r="Q188" s="39"/>
      <c r="R188" s="39"/>
      <c r="S188" s="39"/>
      <c r="T188" s="39"/>
      <c r="U188" s="39"/>
      <c r="V188" s="39"/>
      <c r="W188" s="39"/>
      <c r="X188" s="39"/>
      <c r="Y188" s="39"/>
      <c r="Z188" s="39"/>
      <c r="AA188" s="39"/>
      <c r="AB188" s="39"/>
      <c r="AC188" s="39"/>
      <c r="AD188" s="39"/>
    </row>
    <row r="189" spans="4:30" s="21" customFormat="1">
      <c r="D189" s="39"/>
      <c r="F189" s="39"/>
      <c r="G189" s="39"/>
      <c r="H189" s="39"/>
      <c r="I189" s="39"/>
      <c r="J189" s="39"/>
      <c r="K189" s="39"/>
      <c r="L189" s="39"/>
      <c r="M189" s="39"/>
      <c r="N189" s="39"/>
      <c r="O189" s="39"/>
      <c r="P189" s="39"/>
      <c r="Q189" s="39"/>
      <c r="R189" s="39"/>
      <c r="S189" s="39"/>
      <c r="T189" s="39"/>
      <c r="U189" s="39"/>
      <c r="V189" s="39"/>
      <c r="W189" s="39"/>
      <c r="X189" s="39"/>
      <c r="Y189" s="39"/>
      <c r="Z189" s="39"/>
      <c r="AA189" s="39"/>
      <c r="AB189" s="39"/>
      <c r="AC189" s="39"/>
      <c r="AD189" s="39"/>
    </row>
    <row r="190" spans="4:30" s="21" customFormat="1">
      <c r="D190" s="39"/>
      <c r="F190" s="39"/>
      <c r="G190" s="39"/>
      <c r="H190" s="39"/>
      <c r="I190" s="39"/>
      <c r="J190" s="39"/>
      <c r="K190" s="39"/>
      <c r="L190" s="39"/>
      <c r="M190" s="39"/>
      <c r="N190" s="39"/>
      <c r="O190" s="39"/>
      <c r="P190" s="39"/>
      <c r="Q190" s="39"/>
      <c r="R190" s="39"/>
      <c r="S190" s="39"/>
      <c r="T190" s="39"/>
      <c r="U190" s="39"/>
      <c r="V190" s="39"/>
      <c r="W190" s="39"/>
      <c r="X190" s="39"/>
      <c r="Y190" s="39"/>
      <c r="Z190" s="39"/>
      <c r="AA190" s="39"/>
      <c r="AB190" s="39"/>
      <c r="AC190" s="39"/>
      <c r="AD190" s="39"/>
    </row>
    <row r="191" spans="4:30" s="21" customFormat="1">
      <c r="D191" s="39"/>
      <c r="F191" s="39"/>
      <c r="G191" s="39"/>
      <c r="H191" s="39"/>
      <c r="I191" s="39"/>
      <c r="J191" s="39"/>
      <c r="K191" s="39"/>
      <c r="L191" s="39"/>
      <c r="M191" s="39"/>
      <c r="N191" s="39"/>
      <c r="O191" s="39"/>
      <c r="P191" s="39"/>
      <c r="Q191" s="39"/>
      <c r="R191" s="39"/>
      <c r="S191" s="39"/>
      <c r="T191" s="39"/>
      <c r="U191" s="39"/>
      <c r="V191" s="39"/>
      <c r="W191" s="39"/>
      <c r="X191" s="39"/>
      <c r="Y191" s="39"/>
      <c r="Z191" s="39"/>
      <c r="AA191" s="39"/>
      <c r="AB191" s="39"/>
      <c r="AC191" s="39"/>
      <c r="AD191" s="39"/>
    </row>
    <row r="192" spans="4:30" s="21" customFormat="1">
      <c r="D192" s="39"/>
      <c r="F192" s="39"/>
      <c r="G192" s="39"/>
      <c r="H192" s="39"/>
      <c r="I192" s="39"/>
      <c r="J192" s="39"/>
      <c r="K192" s="39"/>
      <c r="L192" s="39"/>
      <c r="M192" s="39"/>
      <c r="N192" s="39"/>
      <c r="O192" s="39"/>
      <c r="P192" s="39"/>
      <c r="Q192" s="39"/>
      <c r="R192" s="39"/>
      <c r="S192" s="39"/>
      <c r="T192" s="39"/>
      <c r="U192" s="39"/>
      <c r="V192" s="39"/>
      <c r="W192" s="39"/>
      <c r="X192" s="39"/>
      <c r="Y192" s="39"/>
      <c r="Z192" s="39"/>
      <c r="AA192" s="39"/>
      <c r="AB192" s="39"/>
      <c r="AC192" s="39"/>
      <c r="AD192" s="39"/>
    </row>
    <row r="193" spans="4:30" s="21" customFormat="1">
      <c r="D193" s="39"/>
      <c r="F193" s="39"/>
      <c r="G193" s="39"/>
      <c r="H193" s="39"/>
      <c r="I193" s="39"/>
      <c r="J193" s="39"/>
      <c r="K193" s="39"/>
      <c r="L193" s="39"/>
      <c r="M193" s="39"/>
      <c r="N193" s="39"/>
      <c r="O193" s="39"/>
      <c r="P193" s="39"/>
      <c r="Q193" s="39"/>
      <c r="R193" s="39"/>
      <c r="S193" s="39"/>
      <c r="T193" s="39"/>
      <c r="U193" s="39"/>
      <c r="V193" s="39"/>
      <c r="W193" s="39"/>
      <c r="X193" s="39"/>
      <c r="Y193" s="39"/>
      <c r="Z193" s="39"/>
      <c r="AA193" s="39"/>
      <c r="AB193" s="39"/>
      <c r="AC193" s="39"/>
      <c r="AD193" s="39"/>
    </row>
    <row r="194" spans="4:30" s="21" customFormat="1">
      <c r="D194" s="39"/>
      <c r="F194" s="39"/>
      <c r="G194" s="39"/>
      <c r="H194" s="39"/>
      <c r="I194" s="39"/>
      <c r="J194" s="39"/>
      <c r="K194" s="39"/>
      <c r="L194" s="39"/>
      <c r="M194" s="39"/>
      <c r="N194" s="39"/>
      <c r="O194" s="39"/>
      <c r="P194" s="39"/>
      <c r="Q194" s="39"/>
      <c r="R194" s="39"/>
      <c r="S194" s="39"/>
      <c r="T194" s="39"/>
      <c r="U194" s="39"/>
      <c r="V194" s="39"/>
      <c r="W194" s="39"/>
      <c r="X194" s="39"/>
      <c r="Y194" s="39"/>
      <c r="Z194" s="39"/>
      <c r="AA194" s="39"/>
      <c r="AB194" s="39"/>
      <c r="AC194" s="39"/>
      <c r="AD194" s="39"/>
    </row>
    <row r="195" spans="4:30" s="21" customFormat="1">
      <c r="D195" s="39"/>
      <c r="F195" s="39"/>
      <c r="G195" s="39"/>
      <c r="H195" s="39"/>
      <c r="I195" s="39"/>
      <c r="J195" s="39"/>
      <c r="K195" s="39"/>
      <c r="L195" s="39"/>
      <c r="M195" s="39"/>
      <c r="N195" s="39"/>
      <c r="O195" s="39"/>
      <c r="P195" s="39"/>
      <c r="Q195" s="39"/>
      <c r="R195" s="39"/>
      <c r="S195" s="39"/>
      <c r="T195" s="39"/>
      <c r="U195" s="39"/>
      <c r="V195" s="39"/>
      <c r="W195" s="39"/>
      <c r="X195" s="39"/>
      <c r="Y195" s="39"/>
      <c r="Z195" s="39"/>
      <c r="AA195" s="39"/>
      <c r="AB195" s="39"/>
      <c r="AC195" s="39"/>
      <c r="AD195" s="39"/>
    </row>
    <row r="196" spans="4:30" s="21" customFormat="1">
      <c r="D196" s="39"/>
      <c r="F196" s="39"/>
      <c r="G196" s="39"/>
      <c r="H196" s="39"/>
      <c r="I196" s="39"/>
      <c r="J196" s="39"/>
      <c r="K196" s="39"/>
      <c r="L196" s="39"/>
      <c r="M196" s="39"/>
      <c r="N196" s="39"/>
      <c r="O196" s="39"/>
      <c r="P196" s="39"/>
      <c r="Q196" s="39"/>
      <c r="R196" s="39"/>
      <c r="S196" s="39"/>
      <c r="T196" s="39"/>
      <c r="U196" s="39"/>
      <c r="V196" s="39"/>
      <c r="W196" s="39"/>
      <c r="X196" s="39"/>
      <c r="Y196" s="39"/>
      <c r="Z196" s="39"/>
      <c r="AA196" s="39"/>
      <c r="AB196" s="39"/>
      <c r="AC196" s="39"/>
      <c r="AD196" s="39"/>
    </row>
    <row r="197" spans="4:30" s="21" customFormat="1">
      <c r="D197" s="39"/>
      <c r="F197" s="39"/>
      <c r="G197" s="39"/>
      <c r="H197" s="39"/>
      <c r="I197" s="39"/>
      <c r="J197" s="39"/>
      <c r="K197" s="39"/>
      <c r="L197" s="39"/>
      <c r="M197" s="39"/>
      <c r="N197" s="39"/>
      <c r="O197" s="39"/>
      <c r="P197" s="39"/>
      <c r="Q197" s="39"/>
      <c r="R197" s="39"/>
      <c r="S197" s="39"/>
      <c r="T197" s="39"/>
      <c r="U197" s="39"/>
      <c r="V197" s="39"/>
      <c r="W197" s="39"/>
      <c r="X197" s="39"/>
      <c r="Y197" s="39"/>
      <c r="Z197" s="39"/>
      <c r="AA197" s="39"/>
      <c r="AB197" s="39"/>
      <c r="AC197" s="39"/>
      <c r="AD197" s="39"/>
    </row>
    <row r="198" spans="4:30" s="21" customFormat="1">
      <c r="D198" s="39"/>
      <c r="F198" s="39"/>
      <c r="G198" s="39"/>
      <c r="H198" s="39"/>
      <c r="I198" s="39"/>
      <c r="J198" s="39"/>
      <c r="K198" s="39"/>
      <c r="L198" s="39"/>
      <c r="M198" s="39"/>
      <c r="N198" s="39"/>
      <c r="O198" s="39"/>
      <c r="P198" s="39"/>
      <c r="Q198" s="39"/>
      <c r="R198" s="39"/>
      <c r="S198" s="39"/>
      <c r="T198" s="39"/>
      <c r="U198" s="39"/>
      <c r="V198" s="39"/>
      <c r="W198" s="39"/>
      <c r="X198" s="39"/>
      <c r="Y198" s="39"/>
      <c r="Z198" s="39"/>
      <c r="AA198" s="39"/>
      <c r="AB198" s="39"/>
      <c r="AC198" s="39"/>
      <c r="AD198" s="39"/>
    </row>
    <row r="199" spans="4:30" s="21" customFormat="1">
      <c r="D199" s="39"/>
      <c r="F199" s="39"/>
      <c r="G199" s="39"/>
      <c r="H199" s="39"/>
      <c r="I199" s="39"/>
      <c r="J199" s="39"/>
      <c r="K199" s="39"/>
      <c r="L199" s="39"/>
      <c r="M199" s="39"/>
      <c r="N199" s="39"/>
      <c r="O199" s="39"/>
      <c r="P199" s="39"/>
      <c r="Q199" s="39"/>
      <c r="R199" s="39"/>
      <c r="S199" s="39"/>
      <c r="T199" s="39"/>
      <c r="U199" s="39"/>
      <c r="V199" s="39"/>
      <c r="W199" s="39"/>
      <c r="X199" s="39"/>
      <c r="Y199" s="39"/>
      <c r="Z199" s="39"/>
      <c r="AA199" s="39"/>
      <c r="AB199" s="39"/>
      <c r="AC199" s="39"/>
      <c r="AD199" s="39"/>
    </row>
    <row r="200" spans="4:30" s="21" customFormat="1">
      <c r="D200" s="39"/>
      <c r="F200" s="39"/>
      <c r="G200" s="39"/>
      <c r="H200" s="39"/>
      <c r="I200" s="39"/>
      <c r="J200" s="39"/>
      <c r="K200" s="39"/>
      <c r="L200" s="39"/>
      <c r="M200" s="39"/>
      <c r="N200" s="39"/>
      <c r="O200" s="39"/>
      <c r="P200" s="39"/>
      <c r="Q200" s="39"/>
      <c r="R200" s="39"/>
      <c r="S200" s="39"/>
      <c r="T200" s="39"/>
      <c r="U200" s="39"/>
      <c r="V200" s="39"/>
      <c r="W200" s="39"/>
      <c r="X200" s="39"/>
      <c r="Y200" s="39"/>
      <c r="Z200" s="39"/>
      <c r="AA200" s="39"/>
      <c r="AB200" s="39"/>
      <c r="AC200" s="39"/>
      <c r="AD200" s="39"/>
    </row>
    <row r="201" spans="4:30" s="21" customFormat="1">
      <c r="D201" s="39"/>
      <c r="F201" s="39"/>
      <c r="G201" s="39"/>
      <c r="H201" s="39"/>
      <c r="I201" s="39"/>
      <c r="J201" s="39"/>
      <c r="K201" s="39"/>
      <c r="L201" s="39"/>
      <c r="M201" s="39"/>
      <c r="N201" s="39"/>
      <c r="O201" s="39"/>
      <c r="P201" s="39"/>
      <c r="Q201" s="39"/>
      <c r="R201" s="39"/>
      <c r="S201" s="39"/>
      <c r="T201" s="39"/>
      <c r="U201" s="39"/>
      <c r="V201" s="39"/>
      <c r="W201" s="39"/>
      <c r="X201" s="39"/>
      <c r="Y201" s="39"/>
      <c r="Z201" s="39"/>
      <c r="AA201" s="39"/>
      <c r="AB201" s="39"/>
      <c r="AC201" s="39"/>
      <c r="AD201" s="39"/>
    </row>
    <row r="202" spans="4:30" s="21" customFormat="1">
      <c r="D202" s="39"/>
      <c r="F202" s="39"/>
      <c r="G202" s="39"/>
      <c r="H202" s="39"/>
      <c r="I202" s="39"/>
      <c r="J202" s="39"/>
      <c r="K202" s="39"/>
      <c r="L202" s="39"/>
      <c r="M202" s="39"/>
      <c r="N202" s="39"/>
      <c r="O202" s="39"/>
      <c r="P202" s="39"/>
      <c r="Q202" s="39"/>
      <c r="R202" s="39"/>
      <c r="S202" s="39"/>
      <c r="T202" s="39"/>
      <c r="U202" s="39"/>
      <c r="V202" s="39"/>
      <c r="W202" s="39"/>
      <c r="X202" s="39"/>
      <c r="Y202" s="39"/>
      <c r="Z202" s="39"/>
      <c r="AA202" s="39"/>
      <c r="AB202" s="39"/>
      <c r="AC202" s="39"/>
      <c r="AD202" s="39"/>
    </row>
    <row r="203" spans="4:30" s="21" customFormat="1">
      <c r="D203" s="39"/>
      <c r="F203" s="39"/>
      <c r="G203" s="39"/>
      <c r="H203" s="39"/>
      <c r="I203" s="39"/>
      <c r="J203" s="39"/>
      <c r="K203" s="39"/>
      <c r="L203" s="39"/>
      <c r="M203" s="39"/>
      <c r="N203" s="39"/>
      <c r="O203" s="39"/>
      <c r="P203" s="39"/>
      <c r="Q203" s="39"/>
      <c r="R203" s="39"/>
      <c r="S203" s="39"/>
      <c r="T203" s="39"/>
      <c r="U203" s="39"/>
      <c r="V203" s="39"/>
      <c r="W203" s="39"/>
      <c r="X203" s="39"/>
      <c r="Y203" s="39"/>
      <c r="Z203" s="39"/>
      <c r="AA203" s="39"/>
      <c r="AB203" s="39"/>
      <c r="AC203" s="39"/>
      <c r="AD203" s="39"/>
    </row>
    <row r="204" spans="4:30" s="21" customFormat="1">
      <c r="D204" s="39"/>
      <c r="F204" s="39"/>
      <c r="G204" s="39"/>
      <c r="H204" s="39"/>
      <c r="I204" s="39"/>
      <c r="J204" s="39"/>
      <c r="K204" s="39"/>
      <c r="L204" s="39"/>
      <c r="M204" s="39"/>
      <c r="N204" s="39"/>
      <c r="O204" s="39"/>
      <c r="P204" s="39"/>
      <c r="Q204" s="39"/>
      <c r="R204" s="39"/>
      <c r="S204" s="39"/>
      <c r="T204" s="39"/>
      <c r="U204" s="39"/>
      <c r="V204" s="39"/>
      <c r="W204" s="39"/>
      <c r="X204" s="39"/>
      <c r="Y204" s="39"/>
      <c r="Z204" s="39"/>
      <c r="AA204" s="39"/>
      <c r="AB204" s="39"/>
      <c r="AC204" s="39"/>
      <c r="AD204" s="39"/>
    </row>
    <row r="205" spans="4:30" s="21" customFormat="1">
      <c r="D205" s="39"/>
      <c r="F205" s="39"/>
      <c r="G205" s="39"/>
      <c r="H205" s="39"/>
      <c r="I205" s="39"/>
      <c r="J205" s="39"/>
      <c r="K205" s="39"/>
      <c r="L205" s="39"/>
      <c r="M205" s="39"/>
      <c r="N205" s="39"/>
      <c r="O205" s="39"/>
      <c r="P205" s="39"/>
      <c r="Q205" s="39"/>
      <c r="R205" s="39"/>
      <c r="S205" s="39"/>
      <c r="T205" s="39"/>
      <c r="U205" s="39"/>
      <c r="V205" s="39"/>
      <c r="W205" s="39"/>
      <c r="X205" s="39"/>
      <c r="Y205" s="39"/>
      <c r="Z205" s="39"/>
      <c r="AA205" s="39"/>
      <c r="AB205" s="39"/>
      <c r="AC205" s="39"/>
      <c r="AD205" s="39"/>
    </row>
    <row r="206" spans="4:30" s="21" customFormat="1">
      <c r="D206" s="39"/>
      <c r="F206" s="39"/>
      <c r="G206" s="39"/>
      <c r="H206" s="39"/>
      <c r="I206" s="39"/>
      <c r="J206" s="39"/>
      <c r="K206" s="39"/>
      <c r="L206" s="39"/>
      <c r="M206" s="39"/>
      <c r="N206" s="39"/>
      <c r="O206" s="39"/>
      <c r="P206" s="39"/>
      <c r="Q206" s="39"/>
      <c r="R206" s="39"/>
      <c r="S206" s="39"/>
      <c r="T206" s="39"/>
      <c r="U206" s="39"/>
      <c r="V206" s="39"/>
      <c r="W206" s="39"/>
      <c r="X206" s="39"/>
      <c r="Y206" s="39"/>
      <c r="Z206" s="39"/>
      <c r="AA206" s="39"/>
      <c r="AB206" s="39"/>
      <c r="AC206" s="39"/>
      <c r="AD206" s="39"/>
    </row>
    <row r="207" spans="4:30" s="21" customFormat="1">
      <c r="D207" s="39"/>
      <c r="F207" s="39"/>
      <c r="G207" s="39"/>
      <c r="H207" s="39"/>
      <c r="I207" s="39"/>
      <c r="J207" s="39"/>
      <c r="K207" s="39"/>
      <c r="L207" s="39"/>
      <c r="M207" s="39"/>
      <c r="N207" s="39"/>
      <c r="O207" s="39"/>
      <c r="P207" s="39"/>
      <c r="Q207" s="39"/>
      <c r="R207" s="39"/>
      <c r="S207" s="39"/>
      <c r="T207" s="39"/>
      <c r="U207" s="39"/>
      <c r="V207" s="39"/>
      <c r="W207" s="39"/>
      <c r="X207" s="39"/>
      <c r="Y207" s="39"/>
      <c r="Z207" s="39"/>
      <c r="AA207" s="39"/>
      <c r="AB207" s="39"/>
      <c r="AC207" s="39"/>
      <c r="AD207" s="39"/>
    </row>
    <row r="208" spans="4:30" s="21" customFormat="1">
      <c r="D208" s="39"/>
      <c r="F208" s="39"/>
      <c r="G208" s="39"/>
      <c r="H208" s="39"/>
      <c r="I208" s="39"/>
      <c r="J208" s="39"/>
      <c r="K208" s="39"/>
      <c r="L208" s="39"/>
      <c r="M208" s="39"/>
      <c r="N208" s="39"/>
      <c r="O208" s="39"/>
      <c r="P208" s="39"/>
      <c r="Q208" s="39"/>
      <c r="R208" s="39"/>
      <c r="S208" s="39"/>
      <c r="T208" s="39"/>
      <c r="U208" s="39"/>
      <c r="V208" s="39"/>
      <c r="W208" s="39"/>
      <c r="X208" s="39"/>
      <c r="Y208" s="39"/>
      <c r="Z208" s="39"/>
      <c r="AA208" s="39"/>
      <c r="AB208" s="39"/>
      <c r="AC208" s="39"/>
      <c r="AD208" s="39"/>
    </row>
    <row r="209" spans="4:30" s="21" customFormat="1">
      <c r="D209" s="39"/>
      <c r="F209" s="39"/>
      <c r="G209" s="39"/>
      <c r="H209" s="39"/>
      <c r="I209" s="39"/>
      <c r="J209" s="39"/>
      <c r="K209" s="39"/>
      <c r="L209" s="39"/>
      <c r="M209" s="39"/>
      <c r="N209" s="39"/>
      <c r="O209" s="39"/>
      <c r="P209" s="39"/>
      <c r="Q209" s="39"/>
      <c r="R209" s="39"/>
      <c r="S209" s="39"/>
      <c r="T209" s="39"/>
      <c r="U209" s="39"/>
      <c r="V209" s="39"/>
      <c r="W209" s="39"/>
      <c r="X209" s="39"/>
      <c r="Y209" s="39"/>
      <c r="Z209" s="39"/>
      <c r="AA209" s="39"/>
      <c r="AB209" s="39"/>
      <c r="AC209" s="39"/>
      <c r="AD209" s="39"/>
    </row>
    <row r="210" spans="4:30" s="21" customFormat="1">
      <c r="D210" s="39"/>
      <c r="F210" s="39"/>
      <c r="G210" s="39"/>
      <c r="H210" s="39"/>
      <c r="I210" s="39"/>
      <c r="J210" s="39"/>
      <c r="K210" s="39"/>
      <c r="L210" s="39"/>
      <c r="M210" s="39"/>
      <c r="N210" s="39"/>
      <c r="O210" s="39"/>
      <c r="P210" s="39"/>
      <c r="Q210" s="39"/>
      <c r="R210" s="39"/>
      <c r="S210" s="39"/>
      <c r="T210" s="39"/>
      <c r="U210" s="39"/>
      <c r="V210" s="39"/>
      <c r="W210" s="39"/>
      <c r="X210" s="39"/>
      <c r="Y210" s="39"/>
      <c r="Z210" s="39"/>
      <c r="AA210" s="39"/>
      <c r="AB210" s="39"/>
      <c r="AC210" s="39"/>
      <c r="AD210" s="39"/>
    </row>
    <row r="211" spans="4:30" s="21" customFormat="1">
      <c r="D211" s="39"/>
      <c r="F211" s="39"/>
      <c r="G211" s="39"/>
      <c r="H211" s="39"/>
      <c r="I211" s="39"/>
      <c r="J211" s="39"/>
      <c r="K211" s="39"/>
      <c r="L211" s="39"/>
      <c r="M211" s="39"/>
      <c r="N211" s="39"/>
      <c r="O211" s="39"/>
      <c r="P211" s="39"/>
      <c r="Q211" s="39"/>
      <c r="R211" s="39"/>
      <c r="S211" s="39"/>
      <c r="T211" s="39"/>
      <c r="U211" s="39"/>
      <c r="V211" s="39"/>
      <c r="W211" s="39"/>
      <c r="X211" s="39"/>
      <c r="Y211" s="39"/>
      <c r="Z211" s="39"/>
      <c r="AA211" s="39"/>
      <c r="AB211" s="39"/>
      <c r="AC211" s="39"/>
      <c r="AD211" s="39"/>
    </row>
    <row r="212" spans="4:30" s="21" customFormat="1">
      <c r="D212" s="39"/>
      <c r="F212" s="39"/>
      <c r="G212" s="39"/>
      <c r="H212" s="39"/>
      <c r="I212" s="39"/>
      <c r="J212" s="39"/>
      <c r="K212" s="39"/>
      <c r="L212" s="39"/>
      <c r="M212" s="39"/>
      <c r="N212" s="39"/>
      <c r="O212" s="39"/>
      <c r="P212" s="39"/>
      <c r="Q212" s="39"/>
      <c r="R212" s="39"/>
      <c r="S212" s="39"/>
      <c r="T212" s="39"/>
      <c r="U212" s="39"/>
      <c r="V212" s="39"/>
      <c r="W212" s="39"/>
      <c r="X212" s="39"/>
      <c r="Y212" s="39"/>
      <c r="Z212" s="39"/>
      <c r="AA212" s="39"/>
      <c r="AB212" s="39"/>
      <c r="AC212" s="39"/>
      <c r="AD212" s="39"/>
    </row>
    <row r="213" spans="4:30" s="21" customFormat="1">
      <c r="D213" s="39"/>
      <c r="F213" s="39"/>
      <c r="G213" s="39"/>
      <c r="H213" s="39"/>
      <c r="I213" s="39"/>
      <c r="J213" s="39"/>
      <c r="K213" s="39"/>
      <c r="L213" s="39"/>
      <c r="M213" s="39"/>
      <c r="N213" s="39"/>
      <c r="O213" s="39"/>
      <c r="P213" s="39"/>
      <c r="Q213" s="39"/>
      <c r="R213" s="39"/>
      <c r="S213" s="39"/>
      <c r="T213" s="39"/>
      <c r="U213" s="39"/>
      <c r="V213" s="39"/>
      <c r="W213" s="39"/>
      <c r="X213" s="39"/>
      <c r="Y213" s="39"/>
      <c r="Z213" s="39"/>
      <c r="AA213" s="39"/>
      <c r="AB213" s="39"/>
      <c r="AC213" s="39"/>
      <c r="AD213" s="39"/>
    </row>
    <row r="214" spans="4:30" s="21" customFormat="1">
      <c r="D214" s="39"/>
      <c r="F214" s="39"/>
      <c r="G214" s="39"/>
      <c r="H214" s="39"/>
      <c r="I214" s="39"/>
      <c r="J214" s="39"/>
      <c r="K214" s="39"/>
      <c r="L214" s="39"/>
      <c r="M214" s="39"/>
      <c r="N214" s="39"/>
      <c r="O214" s="39"/>
      <c r="P214" s="39"/>
      <c r="Q214" s="39"/>
      <c r="R214" s="39"/>
      <c r="S214" s="39"/>
      <c r="T214" s="39"/>
      <c r="U214" s="39"/>
      <c r="V214" s="39"/>
      <c r="W214" s="39"/>
      <c r="X214" s="39"/>
      <c r="Y214" s="39"/>
      <c r="Z214" s="39"/>
      <c r="AA214" s="39"/>
      <c r="AB214" s="39"/>
      <c r="AC214" s="39"/>
      <c r="AD214" s="39"/>
    </row>
    <row r="215" spans="4:30" s="21" customFormat="1">
      <c r="D215" s="39"/>
      <c r="F215" s="39"/>
      <c r="G215" s="39"/>
      <c r="H215" s="39"/>
      <c r="I215" s="39"/>
      <c r="J215" s="39"/>
      <c r="K215" s="39"/>
      <c r="L215" s="39"/>
      <c r="M215" s="39"/>
      <c r="N215" s="39"/>
      <c r="O215" s="39"/>
      <c r="P215" s="39"/>
      <c r="Q215" s="39"/>
      <c r="R215" s="39"/>
      <c r="S215" s="39"/>
      <c r="T215" s="39"/>
      <c r="U215" s="39"/>
      <c r="V215" s="39"/>
      <c r="W215" s="39"/>
      <c r="X215" s="39"/>
      <c r="Y215" s="39"/>
      <c r="Z215" s="39"/>
      <c r="AA215" s="39"/>
      <c r="AB215" s="39"/>
      <c r="AC215" s="39"/>
      <c r="AD215" s="39"/>
    </row>
    <row r="216" spans="4:30" s="21" customFormat="1">
      <c r="D216" s="39"/>
      <c r="F216" s="39"/>
      <c r="G216" s="39"/>
      <c r="H216" s="39"/>
      <c r="I216" s="39"/>
      <c r="J216" s="39"/>
      <c r="K216" s="39"/>
      <c r="L216" s="39"/>
      <c r="M216" s="39"/>
      <c r="N216" s="39"/>
      <c r="O216" s="39"/>
      <c r="P216" s="39"/>
      <c r="Q216" s="39"/>
      <c r="R216" s="39"/>
      <c r="S216" s="39"/>
      <c r="T216" s="39"/>
      <c r="U216" s="39"/>
      <c r="V216" s="39"/>
      <c r="W216" s="39"/>
      <c r="X216" s="39"/>
      <c r="Y216" s="39"/>
      <c r="Z216" s="39"/>
      <c r="AA216" s="39"/>
      <c r="AB216" s="39"/>
      <c r="AC216" s="39"/>
      <c r="AD216" s="39"/>
    </row>
    <row r="217" spans="4:30" s="21" customFormat="1">
      <c r="D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row>
    <row r="218" spans="4:30" s="21" customFormat="1">
      <c r="D218" s="39"/>
      <c r="F218" s="39"/>
      <c r="G218" s="39"/>
      <c r="H218" s="39"/>
      <c r="I218" s="39"/>
      <c r="J218" s="39"/>
      <c r="K218" s="39"/>
      <c r="L218" s="39"/>
      <c r="M218" s="39"/>
      <c r="N218" s="39"/>
      <c r="O218" s="39"/>
      <c r="P218" s="39"/>
      <c r="Q218" s="39"/>
      <c r="R218" s="39"/>
      <c r="S218" s="39"/>
      <c r="T218" s="39"/>
      <c r="U218" s="39"/>
      <c r="V218" s="39"/>
      <c r="W218" s="39"/>
      <c r="X218" s="39"/>
      <c r="Y218" s="39"/>
      <c r="Z218" s="39"/>
      <c r="AA218" s="39"/>
      <c r="AB218" s="39"/>
      <c r="AC218" s="39"/>
      <c r="AD218" s="39"/>
    </row>
    <row r="219" spans="4:30" s="21" customFormat="1">
      <c r="D219" s="39"/>
      <c r="F219" s="39"/>
      <c r="G219" s="39"/>
      <c r="H219" s="39"/>
      <c r="I219" s="39"/>
      <c r="J219" s="39"/>
      <c r="K219" s="39"/>
      <c r="L219" s="39"/>
      <c r="M219" s="39"/>
      <c r="N219" s="39"/>
      <c r="O219" s="39"/>
      <c r="P219" s="39"/>
      <c r="Q219" s="39"/>
      <c r="R219" s="39"/>
      <c r="S219" s="39"/>
      <c r="T219" s="39"/>
      <c r="U219" s="39"/>
      <c r="V219" s="39"/>
      <c r="W219" s="39"/>
      <c r="X219" s="39"/>
      <c r="Y219" s="39"/>
      <c r="Z219" s="39"/>
      <c r="AA219" s="39"/>
      <c r="AB219" s="39"/>
      <c r="AC219" s="39"/>
      <c r="AD219" s="39"/>
    </row>
    <row r="220" spans="4:30" s="21" customFormat="1">
      <c r="D220" s="39"/>
      <c r="F220" s="39"/>
      <c r="G220" s="39"/>
      <c r="H220" s="39"/>
      <c r="I220" s="39"/>
      <c r="J220" s="39"/>
      <c r="K220" s="39"/>
      <c r="L220" s="39"/>
      <c r="M220" s="39"/>
      <c r="N220" s="39"/>
      <c r="O220" s="39"/>
      <c r="P220" s="39"/>
      <c r="Q220" s="39"/>
      <c r="R220" s="39"/>
      <c r="S220" s="39"/>
      <c r="T220" s="39"/>
      <c r="U220" s="39"/>
      <c r="V220" s="39"/>
      <c r="W220" s="39"/>
      <c r="X220" s="39"/>
      <c r="Y220" s="39"/>
      <c r="Z220" s="39"/>
      <c r="AA220" s="39"/>
      <c r="AB220" s="39"/>
      <c r="AC220" s="39"/>
      <c r="AD220" s="39"/>
    </row>
    <row r="221" spans="4:30" s="21" customFormat="1">
      <c r="D221" s="39"/>
      <c r="F221" s="39"/>
      <c r="G221" s="39"/>
      <c r="H221" s="39"/>
      <c r="I221" s="39"/>
      <c r="J221" s="39"/>
      <c r="K221" s="39"/>
      <c r="L221" s="39"/>
      <c r="M221" s="39"/>
      <c r="N221" s="39"/>
      <c r="O221" s="39"/>
      <c r="P221" s="39"/>
      <c r="Q221" s="39"/>
      <c r="R221" s="39"/>
      <c r="S221" s="39"/>
      <c r="T221" s="39"/>
      <c r="U221" s="39"/>
      <c r="V221" s="39"/>
      <c r="W221" s="39"/>
      <c r="X221" s="39"/>
      <c r="Y221" s="39"/>
      <c r="Z221" s="39"/>
      <c r="AA221" s="39"/>
      <c r="AB221" s="39"/>
      <c r="AC221" s="39"/>
      <c r="AD221" s="39"/>
    </row>
    <row r="222" spans="4:30" s="21" customFormat="1">
      <c r="D222" s="39"/>
      <c r="F222" s="39"/>
      <c r="G222" s="39"/>
      <c r="H222" s="39"/>
      <c r="I222" s="39"/>
      <c r="J222" s="39"/>
      <c r="K222" s="39"/>
      <c r="L222" s="39"/>
      <c r="M222" s="39"/>
      <c r="N222" s="39"/>
      <c r="O222" s="39"/>
      <c r="P222" s="39"/>
      <c r="Q222" s="39"/>
      <c r="R222" s="39"/>
      <c r="S222" s="39"/>
      <c r="T222" s="39"/>
      <c r="U222" s="39"/>
      <c r="V222" s="39"/>
      <c r="W222" s="39"/>
      <c r="X222" s="39"/>
      <c r="Y222" s="39"/>
      <c r="Z222" s="39"/>
      <c r="AA222" s="39"/>
      <c r="AB222" s="39"/>
      <c r="AC222" s="39"/>
      <c r="AD222" s="39"/>
    </row>
    <row r="223" spans="4:30" s="21" customFormat="1">
      <c r="D223" s="39"/>
      <c r="F223" s="39"/>
      <c r="G223" s="39"/>
      <c r="H223" s="39"/>
      <c r="I223" s="39"/>
      <c r="J223" s="39"/>
      <c r="K223" s="39"/>
      <c r="L223" s="39"/>
      <c r="M223" s="39"/>
      <c r="N223" s="39"/>
      <c r="O223" s="39"/>
      <c r="P223" s="39"/>
      <c r="Q223" s="39"/>
      <c r="R223" s="39"/>
      <c r="S223" s="39"/>
      <c r="T223" s="39"/>
      <c r="U223" s="39"/>
      <c r="V223" s="39"/>
      <c r="W223" s="39"/>
      <c r="X223" s="39"/>
      <c r="Y223" s="39"/>
      <c r="Z223" s="39"/>
      <c r="AA223" s="39"/>
      <c r="AB223" s="39"/>
      <c r="AC223" s="39"/>
      <c r="AD223" s="39"/>
    </row>
    <row r="224" spans="4:30" s="21" customFormat="1">
      <c r="D224" s="39"/>
      <c r="F224" s="39"/>
      <c r="G224" s="39"/>
      <c r="H224" s="39"/>
      <c r="I224" s="39"/>
      <c r="J224" s="39"/>
      <c r="K224" s="39"/>
      <c r="L224" s="39"/>
      <c r="M224" s="39"/>
      <c r="N224" s="39"/>
      <c r="O224" s="39"/>
      <c r="P224" s="39"/>
      <c r="Q224" s="39"/>
      <c r="R224" s="39"/>
      <c r="S224" s="39"/>
      <c r="T224" s="39"/>
      <c r="U224" s="39"/>
      <c r="V224" s="39"/>
      <c r="W224" s="39"/>
      <c r="X224" s="39"/>
      <c r="Y224" s="39"/>
      <c r="Z224" s="39"/>
      <c r="AA224" s="39"/>
      <c r="AB224" s="39"/>
      <c r="AC224" s="39"/>
      <c r="AD224" s="39"/>
    </row>
    <row r="225" spans="4:30" s="21" customFormat="1">
      <c r="D225" s="39"/>
      <c r="F225" s="39"/>
      <c r="G225" s="39"/>
      <c r="H225" s="39"/>
      <c r="I225" s="39"/>
      <c r="J225" s="39"/>
      <c r="K225" s="39"/>
      <c r="L225" s="39"/>
      <c r="M225" s="39"/>
      <c r="N225" s="39"/>
      <c r="O225" s="39"/>
      <c r="P225" s="39"/>
      <c r="Q225" s="39"/>
      <c r="R225" s="39"/>
      <c r="S225" s="39"/>
      <c r="T225" s="39"/>
      <c r="U225" s="39"/>
      <c r="V225" s="39"/>
      <c r="W225" s="39"/>
      <c r="X225" s="39"/>
      <c r="Y225" s="39"/>
      <c r="Z225" s="39"/>
      <c r="AA225" s="39"/>
      <c r="AB225" s="39"/>
      <c r="AC225" s="39"/>
      <c r="AD225" s="39"/>
    </row>
    <row r="226" spans="4:30" s="21" customFormat="1">
      <c r="D226" s="39"/>
      <c r="F226" s="39"/>
      <c r="G226" s="39"/>
      <c r="H226" s="39"/>
      <c r="I226" s="39"/>
      <c r="J226" s="39"/>
      <c r="K226" s="39"/>
      <c r="L226" s="39"/>
      <c r="M226" s="39"/>
      <c r="N226" s="39"/>
      <c r="O226" s="39"/>
      <c r="P226" s="39"/>
      <c r="Q226" s="39"/>
      <c r="R226" s="39"/>
      <c r="S226" s="39"/>
      <c r="T226" s="39"/>
      <c r="U226" s="39"/>
      <c r="V226" s="39"/>
      <c r="W226" s="39"/>
      <c r="X226" s="39"/>
      <c r="Y226" s="39"/>
      <c r="Z226" s="39"/>
      <c r="AA226" s="39"/>
      <c r="AB226" s="39"/>
      <c r="AC226" s="39"/>
      <c r="AD226" s="39"/>
    </row>
    <row r="227" spans="4:30" s="21" customFormat="1">
      <c r="D227" s="39"/>
      <c r="F227" s="39"/>
      <c r="G227" s="39"/>
      <c r="H227" s="39"/>
      <c r="I227" s="39"/>
      <c r="J227" s="39"/>
      <c r="K227" s="39"/>
      <c r="L227" s="39"/>
      <c r="M227" s="39"/>
      <c r="N227" s="39"/>
      <c r="O227" s="39"/>
      <c r="P227" s="39"/>
      <c r="Q227" s="39"/>
      <c r="R227" s="39"/>
      <c r="S227" s="39"/>
      <c r="T227" s="39"/>
      <c r="U227" s="39"/>
      <c r="V227" s="39"/>
      <c r="W227" s="39"/>
      <c r="X227" s="39"/>
      <c r="Y227" s="39"/>
      <c r="Z227" s="39"/>
      <c r="AA227" s="39"/>
      <c r="AB227" s="39"/>
      <c r="AC227" s="39"/>
      <c r="AD227" s="39"/>
    </row>
    <row r="228" spans="4:30" s="21" customFormat="1">
      <c r="D228" s="39"/>
      <c r="F228" s="39"/>
      <c r="G228" s="39"/>
      <c r="H228" s="39"/>
      <c r="I228" s="39"/>
      <c r="J228" s="39"/>
      <c r="K228" s="39"/>
      <c r="L228" s="39"/>
      <c r="M228" s="39"/>
      <c r="N228" s="39"/>
      <c r="O228" s="39"/>
      <c r="P228" s="39"/>
      <c r="Q228" s="39"/>
      <c r="R228" s="39"/>
      <c r="S228" s="39"/>
      <c r="T228" s="39"/>
      <c r="U228" s="39"/>
      <c r="V228" s="39"/>
      <c r="W228" s="39"/>
      <c r="X228" s="39"/>
      <c r="Y228" s="39"/>
      <c r="Z228" s="39"/>
      <c r="AA228" s="39"/>
      <c r="AB228" s="39"/>
      <c r="AC228" s="39"/>
      <c r="AD228" s="39"/>
    </row>
    <row r="229" spans="4:30" s="21" customFormat="1">
      <c r="D229" s="39"/>
      <c r="F229" s="39"/>
      <c r="G229" s="39"/>
      <c r="H229" s="39"/>
      <c r="I229" s="39"/>
      <c r="J229" s="39"/>
      <c r="K229" s="39"/>
      <c r="L229" s="39"/>
      <c r="M229" s="39"/>
      <c r="N229" s="39"/>
      <c r="O229" s="39"/>
      <c r="P229" s="39"/>
      <c r="Q229" s="39"/>
      <c r="R229" s="39"/>
      <c r="S229" s="39"/>
      <c r="T229" s="39"/>
      <c r="U229" s="39"/>
      <c r="V229" s="39"/>
      <c r="W229" s="39"/>
      <c r="X229" s="39"/>
      <c r="Y229" s="39"/>
      <c r="Z229" s="39"/>
      <c r="AA229" s="39"/>
      <c r="AB229" s="39"/>
      <c r="AC229" s="39"/>
      <c r="AD229" s="39"/>
    </row>
    <row r="230" spans="4:30" s="21" customFormat="1">
      <c r="D230" s="39"/>
      <c r="F230" s="39"/>
      <c r="G230" s="39"/>
      <c r="H230" s="39"/>
      <c r="I230" s="39"/>
      <c r="J230" s="39"/>
      <c r="K230" s="39"/>
      <c r="L230" s="39"/>
      <c r="M230" s="39"/>
      <c r="N230" s="39"/>
      <c r="O230" s="39"/>
      <c r="P230" s="39"/>
      <c r="Q230" s="39"/>
      <c r="R230" s="39"/>
      <c r="S230" s="39"/>
      <c r="T230" s="39"/>
      <c r="U230" s="39"/>
      <c r="V230" s="39"/>
      <c r="W230" s="39"/>
      <c r="X230" s="39"/>
      <c r="Y230" s="39"/>
      <c r="Z230" s="39"/>
      <c r="AA230" s="39"/>
      <c r="AB230" s="39"/>
      <c r="AC230" s="39"/>
      <c r="AD230" s="39"/>
    </row>
    <row r="231" spans="4:30" s="21" customFormat="1">
      <c r="D231" s="39"/>
      <c r="F231" s="39"/>
      <c r="G231" s="39"/>
      <c r="H231" s="39"/>
      <c r="I231" s="39"/>
      <c r="J231" s="39"/>
      <c r="K231" s="39"/>
      <c r="L231" s="39"/>
      <c r="M231" s="39"/>
      <c r="N231" s="39"/>
      <c r="O231" s="39"/>
      <c r="P231" s="39"/>
      <c r="Q231" s="39"/>
      <c r="R231" s="39"/>
      <c r="S231" s="39"/>
      <c r="T231" s="39"/>
      <c r="U231" s="39"/>
      <c r="V231" s="39"/>
      <c r="W231" s="39"/>
      <c r="X231" s="39"/>
      <c r="Y231" s="39"/>
      <c r="Z231" s="39"/>
      <c r="AA231" s="39"/>
      <c r="AB231" s="39"/>
      <c r="AC231" s="39"/>
      <c r="AD231" s="39"/>
    </row>
    <row r="232" spans="4:30" s="21" customFormat="1">
      <c r="D232" s="39"/>
      <c r="F232" s="39"/>
      <c r="G232" s="39"/>
      <c r="H232" s="39"/>
      <c r="I232" s="39"/>
      <c r="J232" s="39"/>
      <c r="K232" s="39"/>
      <c r="L232" s="39"/>
      <c r="M232" s="39"/>
      <c r="N232" s="39"/>
      <c r="O232" s="39"/>
      <c r="P232" s="39"/>
      <c r="Q232" s="39"/>
      <c r="R232" s="39"/>
      <c r="S232" s="39"/>
      <c r="T232" s="39"/>
      <c r="U232" s="39"/>
      <c r="V232" s="39"/>
      <c r="W232" s="39"/>
      <c r="X232" s="39"/>
      <c r="Y232" s="39"/>
      <c r="Z232" s="39"/>
      <c r="AA232" s="39"/>
      <c r="AB232" s="39"/>
      <c r="AC232" s="39"/>
      <c r="AD232" s="39"/>
    </row>
    <row r="233" spans="4:30" s="21" customFormat="1">
      <c r="D233" s="39"/>
      <c r="F233" s="39"/>
      <c r="G233" s="39"/>
      <c r="H233" s="39"/>
      <c r="I233" s="39"/>
      <c r="J233" s="39"/>
      <c r="K233" s="39"/>
      <c r="L233" s="39"/>
      <c r="M233" s="39"/>
      <c r="N233" s="39"/>
      <c r="O233" s="39"/>
      <c r="P233" s="39"/>
      <c r="Q233" s="39"/>
      <c r="R233" s="39"/>
      <c r="S233" s="39"/>
      <c r="T233" s="39"/>
      <c r="U233" s="39"/>
      <c r="V233" s="39"/>
      <c r="W233" s="39"/>
      <c r="X233" s="39"/>
      <c r="Y233" s="39"/>
      <c r="Z233" s="39"/>
      <c r="AA233" s="39"/>
      <c r="AB233" s="39"/>
      <c r="AC233" s="39"/>
      <c r="AD233" s="39"/>
    </row>
    <row r="234" spans="4:30" s="21" customFormat="1">
      <c r="D234" s="39"/>
      <c r="F234" s="39"/>
      <c r="G234" s="39"/>
      <c r="H234" s="39"/>
      <c r="I234" s="39"/>
      <c r="J234" s="39"/>
      <c r="K234" s="39"/>
      <c r="L234" s="39"/>
      <c r="M234" s="39"/>
      <c r="N234" s="39"/>
      <c r="O234" s="39"/>
      <c r="P234" s="39"/>
      <c r="Q234" s="39"/>
      <c r="R234" s="39"/>
      <c r="S234" s="39"/>
      <c r="T234" s="39"/>
      <c r="U234" s="39"/>
      <c r="V234" s="39"/>
      <c r="W234" s="39"/>
      <c r="X234" s="39"/>
      <c r="Y234" s="39"/>
      <c r="Z234" s="39"/>
      <c r="AA234" s="39"/>
      <c r="AB234" s="39"/>
      <c r="AC234" s="39"/>
      <c r="AD234" s="39"/>
    </row>
    <row r="235" spans="4:30" s="21" customFormat="1">
      <c r="D235" s="39"/>
      <c r="F235" s="39"/>
      <c r="G235" s="39"/>
      <c r="H235" s="39"/>
      <c r="I235" s="39"/>
      <c r="J235" s="39"/>
      <c r="K235" s="39"/>
      <c r="L235" s="39"/>
      <c r="M235" s="39"/>
      <c r="N235" s="39"/>
      <c r="O235" s="39"/>
      <c r="P235" s="39"/>
      <c r="Q235" s="39"/>
      <c r="R235" s="39"/>
      <c r="S235" s="39"/>
      <c r="T235" s="39"/>
      <c r="U235" s="39"/>
      <c r="V235" s="39"/>
      <c r="W235" s="39"/>
      <c r="X235" s="39"/>
      <c r="Y235" s="39"/>
      <c r="Z235" s="39"/>
      <c r="AA235" s="39"/>
      <c r="AB235" s="39"/>
      <c r="AC235" s="39"/>
      <c r="AD235" s="39"/>
    </row>
    <row r="236" spans="4:30" s="21" customFormat="1">
      <c r="D236" s="39"/>
      <c r="F236" s="39"/>
      <c r="G236" s="39"/>
      <c r="H236" s="39"/>
      <c r="I236" s="39"/>
      <c r="J236" s="39"/>
      <c r="K236" s="39"/>
      <c r="L236" s="39"/>
      <c r="M236" s="39"/>
      <c r="N236" s="39"/>
      <c r="O236" s="39"/>
      <c r="P236" s="39"/>
      <c r="Q236" s="39"/>
      <c r="R236" s="39"/>
      <c r="S236" s="39"/>
      <c r="T236" s="39"/>
      <c r="U236" s="39"/>
      <c r="V236" s="39"/>
      <c r="W236" s="39"/>
      <c r="X236" s="39"/>
      <c r="Y236" s="39"/>
      <c r="Z236" s="39"/>
      <c r="AA236" s="39"/>
      <c r="AB236" s="39"/>
      <c r="AC236" s="39"/>
      <c r="AD236" s="39"/>
    </row>
    <row r="237" spans="4:30" s="21" customFormat="1">
      <c r="D237" s="39"/>
      <c r="F237" s="39"/>
      <c r="G237" s="39"/>
      <c r="H237" s="39"/>
      <c r="I237" s="39"/>
      <c r="J237" s="39"/>
      <c r="K237" s="39"/>
      <c r="L237" s="39"/>
      <c r="M237" s="39"/>
      <c r="N237" s="39"/>
      <c r="O237" s="39"/>
      <c r="P237" s="39"/>
      <c r="Q237" s="39"/>
      <c r="R237" s="39"/>
      <c r="S237" s="39"/>
      <c r="T237" s="39"/>
      <c r="U237" s="39"/>
      <c r="V237" s="39"/>
      <c r="W237" s="39"/>
      <c r="X237" s="39"/>
      <c r="Y237" s="39"/>
      <c r="Z237" s="39"/>
      <c r="AA237" s="39"/>
      <c r="AB237" s="39"/>
      <c r="AC237" s="39"/>
      <c r="AD237" s="39"/>
    </row>
    <row r="238" spans="4:30" s="21" customFormat="1">
      <c r="D238" s="39"/>
      <c r="F238" s="39"/>
      <c r="G238" s="39"/>
      <c r="H238" s="39"/>
      <c r="I238" s="39"/>
      <c r="J238" s="39"/>
      <c r="K238" s="39"/>
      <c r="L238" s="39"/>
      <c r="M238" s="39"/>
      <c r="N238" s="39"/>
      <c r="O238" s="39"/>
      <c r="P238" s="39"/>
      <c r="Q238" s="39"/>
      <c r="R238" s="39"/>
      <c r="S238" s="39"/>
      <c r="T238" s="39"/>
      <c r="U238" s="39"/>
      <c r="V238" s="39"/>
      <c r="W238" s="39"/>
      <c r="X238" s="39"/>
      <c r="Y238" s="39"/>
      <c r="Z238" s="39"/>
      <c r="AA238" s="39"/>
      <c r="AB238" s="39"/>
      <c r="AC238" s="39"/>
      <c r="AD238" s="39"/>
    </row>
    <row r="239" spans="4:30" s="21" customFormat="1">
      <c r="D239" s="39"/>
      <c r="F239" s="39"/>
      <c r="G239" s="39"/>
      <c r="H239" s="39"/>
      <c r="I239" s="39"/>
      <c r="J239" s="39"/>
      <c r="K239" s="39"/>
      <c r="L239" s="39"/>
      <c r="M239" s="39"/>
      <c r="N239" s="39"/>
      <c r="O239" s="39"/>
      <c r="P239" s="39"/>
      <c r="Q239" s="39"/>
      <c r="R239" s="39"/>
      <c r="S239" s="39"/>
      <c r="T239" s="39"/>
      <c r="U239" s="39"/>
      <c r="V239" s="39"/>
      <c r="W239" s="39"/>
      <c r="X239" s="39"/>
      <c r="Y239" s="39"/>
      <c r="Z239" s="39"/>
      <c r="AA239" s="39"/>
      <c r="AB239" s="39"/>
      <c r="AC239" s="39"/>
      <c r="AD239" s="39"/>
    </row>
    <row r="240" spans="4:30" s="21" customFormat="1">
      <c r="D240" s="39"/>
      <c r="F240" s="39"/>
      <c r="G240" s="39"/>
      <c r="H240" s="39"/>
      <c r="I240" s="39"/>
      <c r="J240" s="39"/>
      <c r="K240" s="39"/>
      <c r="L240" s="39"/>
      <c r="M240" s="39"/>
      <c r="N240" s="39"/>
      <c r="O240" s="39"/>
      <c r="P240" s="39"/>
      <c r="Q240" s="39"/>
      <c r="R240" s="39"/>
      <c r="S240" s="39"/>
      <c r="T240" s="39"/>
      <c r="U240" s="39"/>
      <c r="V240" s="39"/>
      <c r="W240" s="39"/>
      <c r="X240" s="39"/>
      <c r="Y240" s="39"/>
      <c r="Z240" s="39"/>
      <c r="AA240" s="39"/>
      <c r="AB240" s="39"/>
      <c r="AC240" s="39"/>
      <c r="AD240" s="39"/>
    </row>
    <row r="241" spans="4:30" s="21" customFormat="1">
      <c r="D241" s="39"/>
      <c r="F241" s="39"/>
      <c r="G241" s="39"/>
      <c r="H241" s="39"/>
      <c r="I241" s="39"/>
      <c r="J241" s="39"/>
      <c r="K241" s="39"/>
      <c r="L241" s="39"/>
      <c r="M241" s="39"/>
      <c r="N241" s="39"/>
      <c r="O241" s="39"/>
      <c r="P241" s="39"/>
      <c r="Q241" s="39"/>
      <c r="R241" s="39"/>
      <c r="S241" s="39"/>
      <c r="T241" s="39"/>
      <c r="U241" s="39"/>
      <c r="V241" s="39"/>
      <c r="W241" s="39"/>
      <c r="X241" s="39"/>
      <c r="Y241" s="39"/>
      <c r="Z241" s="39"/>
      <c r="AA241" s="39"/>
      <c r="AB241" s="39"/>
      <c r="AC241" s="39"/>
      <c r="AD241" s="39"/>
    </row>
    <row r="242" spans="4:30" s="21" customFormat="1">
      <c r="D242" s="39"/>
      <c r="F242" s="39"/>
      <c r="G242" s="39"/>
      <c r="H242" s="39"/>
      <c r="I242" s="39"/>
      <c r="J242" s="39"/>
      <c r="K242" s="39"/>
      <c r="L242" s="39"/>
      <c r="M242" s="39"/>
      <c r="N242" s="39"/>
      <c r="O242" s="39"/>
      <c r="P242" s="39"/>
      <c r="Q242" s="39"/>
      <c r="R242" s="39"/>
      <c r="S242" s="39"/>
      <c r="T242" s="39"/>
      <c r="U242" s="39"/>
      <c r="V242" s="39"/>
      <c r="W242" s="39"/>
      <c r="X242" s="39"/>
      <c r="Y242" s="39"/>
      <c r="Z242" s="39"/>
      <c r="AA242" s="39"/>
      <c r="AB242" s="39"/>
      <c r="AC242" s="39"/>
      <c r="AD242" s="39"/>
    </row>
    <row r="243" spans="4:30" s="21" customFormat="1">
      <c r="D243" s="39"/>
      <c r="F243" s="39"/>
      <c r="G243" s="39"/>
      <c r="H243" s="39"/>
      <c r="I243" s="39"/>
      <c r="J243" s="39"/>
      <c r="K243" s="39"/>
      <c r="L243" s="39"/>
      <c r="M243" s="39"/>
      <c r="N243" s="39"/>
      <c r="O243" s="39"/>
      <c r="P243" s="39"/>
      <c r="Q243" s="39"/>
      <c r="R243" s="39"/>
      <c r="S243" s="39"/>
      <c r="T243" s="39"/>
      <c r="U243" s="39"/>
      <c r="V243" s="39"/>
      <c r="W243" s="39"/>
      <c r="X243" s="39"/>
      <c r="Y243" s="39"/>
      <c r="Z243" s="39"/>
      <c r="AA243" s="39"/>
      <c r="AB243" s="39"/>
      <c r="AC243" s="39"/>
      <c r="AD243" s="39"/>
    </row>
    <row r="244" spans="4:30" s="21" customFormat="1">
      <c r="D244" s="39"/>
      <c r="F244" s="39"/>
      <c r="G244" s="39"/>
      <c r="H244" s="39"/>
      <c r="I244" s="39"/>
      <c r="J244" s="39"/>
      <c r="K244" s="39"/>
      <c r="L244" s="39"/>
      <c r="M244" s="39"/>
      <c r="N244" s="39"/>
      <c r="O244" s="39"/>
      <c r="P244" s="39"/>
      <c r="Q244" s="39"/>
      <c r="R244" s="39"/>
      <c r="S244" s="39"/>
      <c r="T244" s="39"/>
      <c r="U244" s="39"/>
      <c r="V244" s="39"/>
      <c r="W244" s="39"/>
      <c r="X244" s="39"/>
      <c r="Y244" s="39"/>
      <c r="Z244" s="39"/>
      <c r="AA244" s="39"/>
      <c r="AB244" s="39"/>
      <c r="AC244" s="39"/>
      <c r="AD244" s="39"/>
    </row>
    <row r="245" spans="4:30" s="21" customFormat="1">
      <c r="D245" s="39"/>
      <c r="F245" s="39"/>
      <c r="G245" s="39"/>
      <c r="H245" s="39"/>
      <c r="I245" s="39"/>
      <c r="J245" s="39"/>
      <c r="K245" s="39"/>
      <c r="L245" s="39"/>
      <c r="M245" s="39"/>
      <c r="N245" s="39"/>
      <c r="O245" s="39"/>
      <c r="P245" s="39"/>
      <c r="Q245" s="39"/>
      <c r="R245" s="39"/>
      <c r="S245" s="39"/>
      <c r="T245" s="39"/>
      <c r="U245" s="39"/>
      <c r="V245" s="39"/>
      <c r="W245" s="39"/>
      <c r="X245" s="39"/>
      <c r="Y245" s="39"/>
      <c r="Z245" s="39"/>
      <c r="AA245" s="39"/>
      <c r="AB245" s="39"/>
      <c r="AC245" s="39"/>
      <c r="AD245" s="39"/>
    </row>
    <row r="246" spans="4:30" s="21" customFormat="1">
      <c r="D246" s="39"/>
      <c r="F246" s="39"/>
      <c r="G246" s="39"/>
      <c r="H246" s="39"/>
      <c r="I246" s="39"/>
      <c r="J246" s="39"/>
      <c r="K246" s="39"/>
      <c r="L246" s="39"/>
      <c r="M246" s="39"/>
      <c r="N246" s="39"/>
      <c r="O246" s="39"/>
      <c r="P246" s="39"/>
      <c r="Q246" s="39"/>
      <c r="R246" s="39"/>
      <c r="S246" s="39"/>
      <c r="T246" s="39"/>
      <c r="U246" s="39"/>
      <c r="V246" s="39"/>
      <c r="W246" s="39"/>
      <c r="X246" s="39"/>
      <c r="Y246" s="39"/>
      <c r="Z246" s="39"/>
      <c r="AA246" s="39"/>
      <c r="AB246" s="39"/>
      <c r="AC246" s="39"/>
      <c r="AD246" s="39"/>
    </row>
    <row r="247" spans="4:30" s="21" customFormat="1">
      <c r="D247" s="39"/>
      <c r="F247" s="39"/>
      <c r="G247" s="39"/>
      <c r="H247" s="39"/>
      <c r="I247" s="39"/>
      <c r="J247" s="39"/>
      <c r="K247" s="39"/>
      <c r="L247" s="39"/>
      <c r="M247" s="39"/>
      <c r="N247" s="39"/>
      <c r="O247" s="39"/>
      <c r="P247" s="39"/>
      <c r="Q247" s="39"/>
      <c r="R247" s="39"/>
      <c r="S247" s="39"/>
      <c r="T247" s="39"/>
      <c r="U247" s="39"/>
      <c r="V247" s="39"/>
      <c r="W247" s="39"/>
      <c r="X247" s="39"/>
      <c r="Y247" s="39"/>
      <c r="Z247" s="39"/>
      <c r="AA247" s="39"/>
      <c r="AB247" s="39"/>
      <c r="AC247" s="39"/>
      <c r="AD247" s="39"/>
    </row>
    <row r="248" spans="4:30" s="21" customFormat="1">
      <c r="D248" s="39"/>
      <c r="F248" s="39"/>
      <c r="G248" s="39"/>
      <c r="H248" s="39"/>
      <c r="I248" s="39"/>
      <c r="J248" s="39"/>
      <c r="K248" s="39"/>
      <c r="L248" s="39"/>
      <c r="M248" s="39"/>
      <c r="N248" s="39"/>
      <c r="O248" s="39"/>
      <c r="P248" s="39"/>
      <c r="Q248" s="39"/>
      <c r="R248" s="39"/>
      <c r="S248" s="39"/>
      <c r="T248" s="39"/>
      <c r="U248" s="39"/>
      <c r="V248" s="39"/>
      <c r="W248" s="39"/>
      <c r="X248" s="39"/>
      <c r="Y248" s="39"/>
      <c r="Z248" s="39"/>
      <c r="AA248" s="39"/>
      <c r="AB248" s="39"/>
      <c r="AC248" s="39"/>
      <c r="AD248" s="39"/>
    </row>
    <row r="249" spans="4:30" s="21" customFormat="1">
      <c r="D249" s="39"/>
      <c r="F249" s="39"/>
      <c r="G249" s="39"/>
      <c r="H249" s="39"/>
      <c r="I249" s="39"/>
      <c r="J249" s="39"/>
      <c r="K249" s="39"/>
      <c r="L249" s="39"/>
      <c r="M249" s="39"/>
      <c r="N249" s="39"/>
      <c r="O249" s="39"/>
      <c r="P249" s="39"/>
      <c r="Q249" s="39"/>
      <c r="R249" s="39"/>
      <c r="S249" s="39"/>
      <c r="T249" s="39"/>
      <c r="U249" s="39"/>
      <c r="V249" s="39"/>
      <c r="W249" s="39"/>
      <c r="X249" s="39"/>
      <c r="Y249" s="39"/>
      <c r="Z249" s="39"/>
      <c r="AA249" s="39"/>
      <c r="AB249" s="39"/>
      <c r="AC249" s="39"/>
      <c r="AD249" s="39"/>
    </row>
    <row r="250" spans="4:30" s="21" customFormat="1">
      <c r="D250" s="39"/>
      <c r="F250" s="39"/>
      <c r="G250" s="39"/>
      <c r="H250" s="39"/>
      <c r="I250" s="39"/>
      <c r="J250" s="39"/>
      <c r="K250" s="39"/>
      <c r="L250" s="39"/>
      <c r="M250" s="39"/>
      <c r="N250" s="39"/>
      <c r="O250" s="39"/>
      <c r="P250" s="39"/>
      <c r="Q250" s="39"/>
      <c r="R250" s="39"/>
      <c r="S250" s="39"/>
      <c r="T250" s="39"/>
      <c r="U250" s="39"/>
      <c r="V250" s="39"/>
      <c r="W250" s="39"/>
      <c r="X250" s="39"/>
      <c r="Y250" s="39"/>
      <c r="Z250" s="39"/>
      <c r="AA250" s="39"/>
      <c r="AB250" s="39"/>
      <c r="AC250" s="39"/>
      <c r="AD250" s="39"/>
    </row>
    <row r="251" spans="4:30" s="21" customFormat="1">
      <c r="D251" s="39"/>
      <c r="F251" s="39"/>
      <c r="G251" s="39"/>
      <c r="H251" s="39"/>
      <c r="I251" s="39"/>
      <c r="J251" s="39"/>
      <c r="K251" s="39"/>
      <c r="L251" s="39"/>
      <c r="M251" s="39"/>
      <c r="N251" s="39"/>
      <c r="O251" s="39"/>
      <c r="P251" s="39"/>
      <c r="Q251" s="39"/>
      <c r="R251" s="39"/>
      <c r="S251" s="39"/>
      <c r="T251" s="39"/>
      <c r="U251" s="39"/>
      <c r="V251" s="39"/>
      <c r="W251" s="39"/>
      <c r="X251" s="39"/>
      <c r="Y251" s="39"/>
      <c r="Z251" s="39"/>
      <c r="AA251" s="39"/>
      <c r="AB251" s="39"/>
      <c r="AC251" s="39"/>
      <c r="AD251" s="39"/>
    </row>
    <row r="252" spans="4:30" s="21" customFormat="1">
      <c r="D252" s="39"/>
      <c r="F252" s="39"/>
      <c r="G252" s="39"/>
      <c r="H252" s="39"/>
      <c r="I252" s="39"/>
      <c r="J252" s="39"/>
      <c r="K252" s="39"/>
      <c r="L252" s="39"/>
      <c r="M252" s="39"/>
      <c r="N252" s="39"/>
      <c r="O252" s="39"/>
      <c r="P252" s="39"/>
      <c r="Q252" s="39"/>
      <c r="R252" s="39"/>
      <c r="S252" s="39"/>
      <c r="T252" s="39"/>
      <c r="U252" s="39"/>
      <c r="V252" s="39"/>
      <c r="W252" s="39"/>
      <c r="X252" s="39"/>
      <c r="Y252" s="39"/>
      <c r="Z252" s="39"/>
      <c r="AA252" s="39"/>
      <c r="AB252" s="39"/>
      <c r="AC252" s="39"/>
      <c r="AD252" s="39"/>
    </row>
    <row r="253" spans="4:30" s="21" customFormat="1">
      <c r="D253" s="39"/>
      <c r="F253" s="39"/>
      <c r="G253" s="39"/>
      <c r="H253" s="39"/>
      <c r="I253" s="39"/>
      <c r="J253" s="39"/>
      <c r="K253" s="39"/>
      <c r="L253" s="39"/>
      <c r="M253" s="39"/>
      <c r="N253" s="39"/>
      <c r="O253" s="39"/>
      <c r="P253" s="39"/>
      <c r="Q253" s="39"/>
      <c r="R253" s="39"/>
      <c r="S253" s="39"/>
      <c r="T253" s="39"/>
      <c r="U253" s="39"/>
      <c r="V253" s="39"/>
      <c r="W253" s="39"/>
      <c r="X253" s="39"/>
      <c r="Y253" s="39"/>
      <c r="Z253" s="39"/>
      <c r="AA253" s="39"/>
      <c r="AB253" s="39"/>
      <c r="AC253" s="39"/>
      <c r="AD253" s="39"/>
    </row>
    <row r="254" spans="4:30" s="21" customFormat="1">
      <c r="D254" s="39"/>
      <c r="F254" s="39"/>
      <c r="G254" s="39"/>
      <c r="H254" s="39"/>
      <c r="I254" s="39"/>
      <c r="J254" s="39"/>
      <c r="K254" s="39"/>
      <c r="L254" s="39"/>
      <c r="M254" s="39"/>
      <c r="N254" s="39"/>
      <c r="O254" s="39"/>
      <c r="P254" s="39"/>
      <c r="Q254" s="39"/>
      <c r="R254" s="39"/>
      <c r="S254" s="39"/>
      <c r="T254" s="39"/>
      <c r="U254" s="39"/>
      <c r="V254" s="39"/>
      <c r="W254" s="39"/>
      <c r="X254" s="39"/>
      <c r="Y254" s="39"/>
      <c r="Z254" s="39"/>
      <c r="AA254" s="39"/>
      <c r="AB254" s="39"/>
      <c r="AC254" s="39"/>
      <c r="AD254" s="39"/>
    </row>
    <row r="255" spans="4:30" s="21" customFormat="1">
      <c r="D255" s="39"/>
      <c r="F255" s="39"/>
      <c r="G255" s="39"/>
      <c r="H255" s="39"/>
      <c r="I255" s="39"/>
      <c r="J255" s="39"/>
      <c r="K255" s="39"/>
      <c r="L255" s="39"/>
      <c r="M255" s="39"/>
      <c r="N255" s="39"/>
      <c r="O255" s="39"/>
      <c r="P255" s="39"/>
      <c r="Q255" s="39"/>
      <c r="R255" s="39"/>
      <c r="S255" s="39"/>
      <c r="T255" s="39"/>
      <c r="U255" s="39"/>
      <c r="V255" s="39"/>
      <c r="W255" s="39"/>
      <c r="X255" s="39"/>
      <c r="Y255" s="39"/>
      <c r="Z255" s="39"/>
      <c r="AA255" s="39"/>
      <c r="AB255" s="39"/>
      <c r="AC255" s="39"/>
      <c r="AD255" s="39"/>
    </row>
    <row r="256" spans="4:30" s="21" customFormat="1">
      <c r="D256" s="39"/>
      <c r="F256" s="39"/>
      <c r="G256" s="39"/>
      <c r="H256" s="39"/>
      <c r="I256" s="39"/>
      <c r="J256" s="39"/>
      <c r="K256" s="39"/>
      <c r="L256" s="39"/>
      <c r="M256" s="39"/>
      <c r="N256" s="39"/>
      <c r="O256" s="39"/>
      <c r="P256" s="39"/>
      <c r="Q256" s="39"/>
      <c r="R256" s="39"/>
      <c r="S256" s="39"/>
      <c r="T256" s="39"/>
      <c r="U256" s="39"/>
      <c r="V256" s="39"/>
      <c r="W256" s="39"/>
      <c r="X256" s="39"/>
      <c r="Y256" s="39"/>
      <c r="Z256" s="39"/>
      <c r="AA256" s="39"/>
      <c r="AB256" s="39"/>
      <c r="AC256" s="39"/>
      <c r="AD256" s="39"/>
    </row>
    <row r="257" spans="4:30" s="21" customFormat="1">
      <c r="D257" s="39"/>
      <c r="F257" s="39"/>
      <c r="G257" s="39"/>
      <c r="H257" s="39"/>
      <c r="I257" s="39"/>
      <c r="J257" s="39"/>
      <c r="K257" s="39"/>
      <c r="L257" s="39"/>
      <c r="M257" s="39"/>
      <c r="N257" s="39"/>
      <c r="O257" s="39"/>
      <c r="P257" s="39"/>
      <c r="Q257" s="39"/>
      <c r="R257" s="39"/>
      <c r="S257" s="39"/>
      <c r="T257" s="39"/>
      <c r="U257" s="39"/>
      <c r="V257" s="39"/>
      <c r="W257" s="39"/>
      <c r="X257" s="39"/>
      <c r="Y257" s="39"/>
      <c r="Z257" s="39"/>
      <c r="AA257" s="39"/>
      <c r="AB257" s="39"/>
      <c r="AC257" s="39"/>
      <c r="AD257" s="39"/>
    </row>
    <row r="258" spans="4:30" s="21" customFormat="1">
      <c r="D258" s="39"/>
      <c r="F258" s="39"/>
      <c r="G258" s="39"/>
      <c r="H258" s="39"/>
      <c r="I258" s="39"/>
      <c r="J258" s="39"/>
      <c r="K258" s="39"/>
      <c r="L258" s="39"/>
      <c r="M258" s="39"/>
      <c r="N258" s="39"/>
      <c r="O258" s="39"/>
      <c r="P258" s="39"/>
      <c r="Q258" s="39"/>
      <c r="R258" s="39"/>
      <c r="S258" s="39"/>
      <c r="T258" s="39"/>
      <c r="U258" s="39"/>
      <c r="V258" s="39"/>
      <c r="W258" s="39"/>
      <c r="X258" s="39"/>
      <c r="Y258" s="39"/>
      <c r="Z258" s="39"/>
      <c r="AA258" s="39"/>
      <c r="AB258" s="39"/>
      <c r="AC258" s="39"/>
      <c r="AD258" s="39"/>
    </row>
    <row r="259" spans="4:30" s="21" customFormat="1">
      <c r="D259" s="39"/>
      <c r="F259" s="39"/>
      <c r="G259" s="39"/>
      <c r="H259" s="39"/>
      <c r="I259" s="39"/>
      <c r="J259" s="39"/>
      <c r="K259" s="39"/>
      <c r="L259" s="39"/>
      <c r="M259" s="39"/>
      <c r="N259" s="39"/>
      <c r="O259" s="39"/>
      <c r="P259" s="39"/>
      <c r="Q259" s="39"/>
      <c r="R259" s="39"/>
      <c r="S259" s="39"/>
      <c r="T259" s="39"/>
      <c r="U259" s="39"/>
      <c r="V259" s="39"/>
      <c r="W259" s="39"/>
      <c r="X259" s="39"/>
      <c r="Y259" s="39"/>
      <c r="Z259" s="39"/>
      <c r="AA259" s="39"/>
      <c r="AB259" s="39"/>
      <c r="AC259" s="39"/>
      <c r="AD259" s="39"/>
    </row>
    <row r="260" spans="4:30" s="21" customFormat="1">
      <c r="D260" s="39"/>
      <c r="F260" s="39"/>
      <c r="G260" s="39"/>
      <c r="H260" s="39"/>
      <c r="I260" s="39"/>
      <c r="J260" s="39"/>
      <c r="K260" s="39"/>
      <c r="L260" s="39"/>
      <c r="M260" s="39"/>
      <c r="N260" s="39"/>
      <c r="O260" s="39"/>
      <c r="P260" s="39"/>
      <c r="Q260" s="39"/>
      <c r="R260" s="39"/>
      <c r="S260" s="39"/>
      <c r="T260" s="39"/>
      <c r="U260" s="39"/>
      <c r="V260" s="39"/>
      <c r="W260" s="39"/>
      <c r="X260" s="39"/>
      <c r="Y260" s="39"/>
      <c r="Z260" s="39"/>
      <c r="AA260" s="39"/>
      <c r="AB260" s="39"/>
      <c r="AC260" s="39"/>
      <c r="AD260" s="39"/>
    </row>
    <row r="261" spans="4:30" s="21" customFormat="1">
      <c r="D261" s="39"/>
      <c r="F261" s="39"/>
      <c r="G261" s="39"/>
      <c r="H261" s="39"/>
      <c r="I261" s="39"/>
      <c r="J261" s="39"/>
      <c r="K261" s="39"/>
      <c r="L261" s="39"/>
      <c r="M261" s="39"/>
      <c r="N261" s="39"/>
      <c r="O261" s="39"/>
      <c r="P261" s="39"/>
      <c r="Q261" s="39"/>
      <c r="R261" s="39"/>
      <c r="S261" s="39"/>
      <c r="T261" s="39"/>
      <c r="U261" s="39"/>
      <c r="V261" s="39"/>
      <c r="W261" s="39"/>
      <c r="X261" s="39"/>
      <c r="Y261" s="39"/>
      <c r="Z261" s="39"/>
      <c r="AA261" s="39"/>
      <c r="AB261" s="39"/>
      <c r="AC261" s="39"/>
      <c r="AD261" s="39"/>
    </row>
    <row r="262" spans="4:30" s="21" customFormat="1">
      <c r="D262" s="39"/>
      <c r="F262" s="39"/>
      <c r="G262" s="39"/>
      <c r="H262" s="39"/>
      <c r="I262" s="39"/>
      <c r="J262" s="39"/>
      <c r="K262" s="39"/>
      <c r="L262" s="39"/>
      <c r="M262" s="39"/>
      <c r="N262" s="39"/>
      <c r="O262" s="39"/>
      <c r="P262" s="39"/>
      <c r="Q262" s="39"/>
      <c r="R262" s="39"/>
      <c r="S262" s="39"/>
      <c r="T262" s="39"/>
      <c r="U262" s="39"/>
      <c r="V262" s="39"/>
      <c r="W262" s="39"/>
      <c r="X262" s="39"/>
      <c r="Y262" s="39"/>
      <c r="Z262" s="39"/>
      <c r="AA262" s="39"/>
      <c r="AB262" s="39"/>
      <c r="AC262" s="39"/>
      <c r="AD262" s="39"/>
    </row>
    <row r="263" spans="4:30" s="21" customFormat="1">
      <c r="D263" s="39"/>
      <c r="F263" s="39"/>
      <c r="G263" s="39"/>
      <c r="H263" s="39"/>
      <c r="I263" s="39"/>
      <c r="J263" s="39"/>
      <c r="K263" s="39"/>
      <c r="L263" s="39"/>
      <c r="M263" s="39"/>
      <c r="N263" s="39"/>
      <c r="O263" s="39"/>
      <c r="P263" s="39"/>
      <c r="Q263" s="39"/>
      <c r="R263" s="39"/>
      <c r="S263" s="39"/>
      <c r="T263" s="39"/>
      <c r="U263" s="39"/>
      <c r="V263" s="39"/>
      <c r="W263" s="39"/>
      <c r="X263" s="39"/>
      <c r="Y263" s="39"/>
      <c r="Z263" s="39"/>
      <c r="AA263" s="39"/>
      <c r="AB263" s="39"/>
      <c r="AC263" s="39"/>
      <c r="AD263" s="39"/>
    </row>
    <row r="264" spans="4:30" s="21" customFormat="1">
      <c r="D264" s="39"/>
      <c r="F264" s="39"/>
      <c r="G264" s="39"/>
      <c r="H264" s="39"/>
      <c r="I264" s="39"/>
      <c r="J264" s="39"/>
      <c r="K264" s="39"/>
      <c r="L264" s="39"/>
      <c r="M264" s="39"/>
      <c r="N264" s="39"/>
      <c r="O264" s="39"/>
      <c r="P264" s="39"/>
      <c r="Q264" s="39"/>
      <c r="R264" s="39"/>
      <c r="S264" s="39"/>
      <c r="T264" s="39"/>
      <c r="U264" s="39"/>
      <c r="V264" s="39"/>
      <c r="W264" s="39"/>
      <c r="X264" s="39"/>
      <c r="Y264" s="39"/>
      <c r="Z264" s="39"/>
      <c r="AA264" s="39"/>
      <c r="AB264" s="39"/>
      <c r="AC264" s="39"/>
      <c r="AD264" s="39"/>
    </row>
    <row r="265" spans="4:30" s="21" customFormat="1">
      <c r="D265" s="39"/>
      <c r="F265" s="39"/>
      <c r="G265" s="39"/>
      <c r="H265" s="39"/>
      <c r="I265" s="39"/>
      <c r="J265" s="39"/>
      <c r="K265" s="39"/>
      <c r="L265" s="39"/>
      <c r="M265" s="39"/>
      <c r="N265" s="39"/>
      <c r="O265" s="39"/>
      <c r="P265" s="39"/>
      <c r="Q265" s="39"/>
      <c r="R265" s="39"/>
      <c r="S265" s="39"/>
      <c r="T265" s="39"/>
      <c r="U265" s="39"/>
      <c r="V265" s="39"/>
      <c r="W265" s="39"/>
      <c r="X265" s="39"/>
      <c r="Y265" s="39"/>
      <c r="Z265" s="39"/>
      <c r="AA265" s="39"/>
      <c r="AB265" s="39"/>
      <c r="AC265" s="39"/>
      <c r="AD265" s="39"/>
    </row>
    <row r="266" spans="4:30" s="21" customFormat="1">
      <c r="D266" s="39"/>
      <c r="F266" s="39"/>
      <c r="G266" s="39"/>
      <c r="H266" s="39"/>
      <c r="I266" s="39"/>
      <c r="J266" s="39"/>
      <c r="K266" s="39"/>
      <c r="L266" s="39"/>
      <c r="M266" s="39"/>
      <c r="N266" s="39"/>
      <c r="O266" s="39"/>
      <c r="P266" s="39"/>
      <c r="Q266" s="39"/>
      <c r="R266" s="39"/>
      <c r="S266" s="39"/>
      <c r="T266" s="39"/>
      <c r="U266" s="39"/>
      <c r="V266" s="39"/>
      <c r="W266" s="39"/>
      <c r="X266" s="39"/>
      <c r="Y266" s="39"/>
      <c r="Z266" s="39"/>
      <c r="AA266" s="39"/>
      <c r="AB266" s="39"/>
      <c r="AC266" s="39"/>
      <c r="AD266" s="39"/>
    </row>
    <row r="267" spans="4:30" s="21" customFormat="1">
      <c r="D267" s="39"/>
      <c r="F267" s="39"/>
      <c r="G267" s="39"/>
      <c r="H267" s="39"/>
      <c r="I267" s="39"/>
      <c r="J267" s="39"/>
      <c r="K267" s="39"/>
      <c r="L267" s="39"/>
      <c r="M267" s="39"/>
      <c r="N267" s="39"/>
      <c r="O267" s="39"/>
      <c r="P267" s="39"/>
      <c r="Q267" s="39"/>
      <c r="R267" s="39"/>
      <c r="S267" s="39"/>
      <c r="T267" s="39"/>
      <c r="U267" s="39"/>
      <c r="V267" s="39"/>
      <c r="W267" s="39"/>
      <c r="X267" s="39"/>
      <c r="Y267" s="39"/>
      <c r="Z267" s="39"/>
      <c r="AA267" s="39"/>
      <c r="AB267" s="39"/>
      <c r="AC267" s="39"/>
      <c r="AD267" s="39"/>
    </row>
    <row r="268" spans="4:30" s="21" customFormat="1">
      <c r="D268" s="39"/>
      <c r="F268" s="39"/>
      <c r="G268" s="39"/>
      <c r="H268" s="39"/>
      <c r="I268" s="39"/>
      <c r="J268" s="39"/>
      <c r="K268" s="39"/>
      <c r="L268" s="39"/>
      <c r="M268" s="39"/>
      <c r="N268" s="39"/>
      <c r="O268" s="39"/>
      <c r="P268" s="39"/>
      <c r="Q268" s="39"/>
      <c r="R268" s="39"/>
      <c r="S268" s="39"/>
      <c r="T268" s="39"/>
      <c r="U268" s="39"/>
      <c r="V268" s="39"/>
      <c r="W268" s="39"/>
      <c r="X268" s="39"/>
      <c r="Y268" s="39"/>
      <c r="Z268" s="39"/>
      <c r="AA268" s="39"/>
      <c r="AB268" s="39"/>
      <c r="AC268" s="39"/>
      <c r="AD268" s="39"/>
    </row>
    <row r="269" spans="4:30" s="21" customFormat="1">
      <c r="D269" s="39"/>
      <c r="F269" s="39"/>
      <c r="G269" s="39"/>
      <c r="H269" s="39"/>
      <c r="I269" s="39"/>
      <c r="J269" s="39"/>
      <c r="K269" s="39"/>
      <c r="L269" s="39"/>
      <c r="M269" s="39"/>
      <c r="N269" s="39"/>
      <c r="O269" s="39"/>
      <c r="P269" s="39"/>
      <c r="Q269" s="39"/>
      <c r="R269" s="39"/>
      <c r="S269" s="39"/>
      <c r="T269" s="39"/>
      <c r="U269" s="39"/>
      <c r="V269" s="39"/>
      <c r="W269" s="39"/>
      <c r="X269" s="39"/>
      <c r="Y269" s="39"/>
      <c r="Z269" s="39"/>
      <c r="AA269" s="39"/>
      <c r="AB269" s="39"/>
      <c r="AC269" s="39"/>
      <c r="AD269" s="39"/>
    </row>
    <row r="270" spans="4:30" s="21" customFormat="1">
      <c r="D270" s="39"/>
      <c r="F270" s="39"/>
      <c r="G270" s="39"/>
      <c r="H270" s="39"/>
      <c r="I270" s="39"/>
      <c r="J270" s="39"/>
      <c r="K270" s="39"/>
      <c r="L270" s="39"/>
      <c r="M270" s="39"/>
      <c r="N270" s="39"/>
      <c r="O270" s="39"/>
      <c r="P270" s="39"/>
      <c r="Q270" s="39"/>
      <c r="R270" s="39"/>
      <c r="S270" s="39"/>
      <c r="T270" s="39"/>
      <c r="U270" s="39"/>
      <c r="V270" s="39"/>
      <c r="W270" s="39"/>
      <c r="X270" s="39"/>
      <c r="Y270" s="39"/>
      <c r="Z270" s="39"/>
      <c r="AA270" s="39"/>
      <c r="AB270" s="39"/>
      <c r="AC270" s="39"/>
      <c r="AD270" s="39"/>
    </row>
    <row r="271" spans="4:30" s="21" customFormat="1">
      <c r="D271" s="39"/>
      <c r="F271" s="39"/>
      <c r="G271" s="39"/>
      <c r="H271" s="39"/>
      <c r="I271" s="39"/>
      <c r="J271" s="39"/>
      <c r="K271" s="39"/>
      <c r="L271" s="39"/>
      <c r="M271" s="39"/>
      <c r="N271" s="39"/>
      <c r="O271" s="39"/>
      <c r="P271" s="39"/>
      <c r="Q271" s="39"/>
      <c r="R271" s="39"/>
      <c r="S271" s="39"/>
      <c r="T271" s="39"/>
      <c r="U271" s="39"/>
      <c r="V271" s="39"/>
      <c r="W271" s="39"/>
      <c r="X271" s="39"/>
      <c r="Y271" s="39"/>
      <c r="Z271" s="39"/>
      <c r="AA271" s="39"/>
      <c r="AB271" s="39"/>
      <c r="AC271" s="39"/>
      <c r="AD271" s="39"/>
    </row>
    <row r="272" spans="4:30" s="21" customFormat="1">
      <c r="D272" s="39"/>
      <c r="F272" s="39"/>
      <c r="G272" s="39"/>
      <c r="H272" s="39"/>
      <c r="I272" s="39"/>
      <c r="J272" s="39"/>
      <c r="K272" s="39"/>
      <c r="L272" s="39"/>
      <c r="M272" s="39"/>
      <c r="N272" s="39"/>
      <c r="O272" s="39"/>
      <c r="P272" s="39"/>
      <c r="Q272" s="39"/>
      <c r="R272" s="39"/>
      <c r="S272" s="39"/>
      <c r="T272" s="39"/>
      <c r="U272" s="39"/>
      <c r="V272" s="39"/>
      <c r="W272" s="39"/>
      <c r="X272" s="39"/>
      <c r="Y272" s="39"/>
      <c r="Z272" s="39"/>
      <c r="AA272" s="39"/>
      <c r="AB272" s="39"/>
      <c r="AC272" s="39"/>
      <c r="AD272" s="39"/>
    </row>
    <row r="273" spans="4:30" s="21" customFormat="1">
      <c r="D273" s="39"/>
      <c r="F273" s="39"/>
      <c r="G273" s="39"/>
      <c r="H273" s="39"/>
      <c r="I273" s="39"/>
      <c r="J273" s="39"/>
      <c r="K273" s="39"/>
      <c r="L273" s="39"/>
      <c r="M273" s="39"/>
      <c r="N273" s="39"/>
      <c r="O273" s="39"/>
      <c r="P273" s="39"/>
      <c r="Q273" s="39"/>
      <c r="R273" s="39"/>
      <c r="S273" s="39"/>
      <c r="T273" s="39"/>
      <c r="U273" s="39"/>
      <c r="V273" s="39"/>
      <c r="W273" s="39"/>
      <c r="X273" s="39"/>
      <c r="Y273" s="39"/>
      <c r="Z273" s="39"/>
      <c r="AA273" s="39"/>
      <c r="AB273" s="39"/>
      <c r="AC273" s="39"/>
      <c r="AD273" s="39"/>
    </row>
    <row r="274" spans="4:30" s="21" customFormat="1">
      <c r="D274" s="39"/>
      <c r="F274" s="39"/>
      <c r="G274" s="39"/>
      <c r="H274" s="39"/>
      <c r="I274" s="39"/>
      <c r="J274" s="39"/>
      <c r="K274" s="39"/>
      <c r="L274" s="39"/>
      <c r="M274" s="39"/>
      <c r="N274" s="39"/>
      <c r="O274" s="39"/>
      <c r="P274" s="39"/>
      <c r="Q274" s="39"/>
      <c r="R274" s="39"/>
      <c r="S274" s="39"/>
      <c r="T274" s="39"/>
      <c r="U274" s="39"/>
      <c r="V274" s="39"/>
      <c r="W274" s="39"/>
      <c r="X274" s="39"/>
      <c r="Y274" s="39"/>
      <c r="Z274" s="39"/>
      <c r="AA274" s="39"/>
      <c r="AB274" s="39"/>
      <c r="AC274" s="39"/>
      <c r="AD274" s="39"/>
    </row>
    <row r="275" spans="4:30" s="21" customFormat="1">
      <c r="D275" s="39"/>
      <c r="F275" s="39"/>
      <c r="G275" s="39"/>
      <c r="H275" s="39"/>
      <c r="I275" s="39"/>
      <c r="J275" s="39"/>
      <c r="K275" s="39"/>
      <c r="L275" s="39"/>
      <c r="M275" s="39"/>
      <c r="N275" s="39"/>
      <c r="O275" s="39"/>
      <c r="P275" s="39"/>
      <c r="Q275" s="39"/>
      <c r="R275" s="39"/>
      <c r="S275" s="39"/>
      <c r="T275" s="39"/>
      <c r="U275" s="39"/>
      <c r="V275" s="39"/>
      <c r="W275" s="39"/>
      <c r="X275" s="39"/>
      <c r="Y275" s="39"/>
      <c r="Z275" s="39"/>
      <c r="AA275" s="39"/>
      <c r="AB275" s="39"/>
      <c r="AC275" s="39"/>
      <c r="AD275" s="39"/>
    </row>
    <row r="276" spans="4:30" s="21" customFormat="1">
      <c r="D276" s="39"/>
      <c r="F276" s="39"/>
      <c r="G276" s="39"/>
      <c r="H276" s="39"/>
      <c r="I276" s="39"/>
      <c r="J276" s="39"/>
      <c r="K276" s="39"/>
      <c r="L276" s="39"/>
      <c r="M276" s="39"/>
      <c r="N276" s="39"/>
      <c r="O276" s="39"/>
      <c r="P276" s="39"/>
      <c r="Q276" s="39"/>
      <c r="R276" s="39"/>
      <c r="S276" s="39"/>
      <c r="T276" s="39"/>
      <c r="U276" s="39"/>
      <c r="V276" s="39"/>
      <c r="W276" s="39"/>
      <c r="X276" s="39"/>
      <c r="Y276" s="39"/>
      <c r="Z276" s="39"/>
      <c r="AA276" s="39"/>
      <c r="AB276" s="39"/>
      <c r="AC276" s="39"/>
      <c r="AD276" s="39"/>
    </row>
    <row r="277" spans="4:30" s="21" customFormat="1">
      <c r="D277" s="39"/>
      <c r="F277" s="39"/>
      <c r="G277" s="39"/>
      <c r="H277" s="39"/>
      <c r="I277" s="39"/>
      <c r="J277" s="39"/>
      <c r="K277" s="39"/>
      <c r="L277" s="39"/>
      <c r="M277" s="39"/>
      <c r="N277" s="39"/>
      <c r="O277" s="39"/>
      <c r="P277" s="39"/>
      <c r="Q277" s="39"/>
      <c r="R277" s="39"/>
      <c r="S277" s="39"/>
      <c r="T277" s="39"/>
      <c r="U277" s="39"/>
      <c r="V277" s="39"/>
      <c r="W277" s="39"/>
      <c r="X277" s="39"/>
      <c r="Y277" s="39"/>
      <c r="Z277" s="39"/>
      <c r="AA277" s="39"/>
      <c r="AB277" s="39"/>
      <c r="AC277" s="39"/>
      <c r="AD277" s="39"/>
    </row>
    <row r="278" spans="4:30" s="21" customFormat="1">
      <c r="D278" s="39"/>
      <c r="F278" s="39"/>
      <c r="G278" s="39"/>
      <c r="H278" s="39"/>
      <c r="I278" s="39"/>
      <c r="J278" s="39"/>
      <c r="K278" s="39"/>
      <c r="L278" s="39"/>
      <c r="M278" s="39"/>
      <c r="N278" s="39"/>
      <c r="O278" s="39"/>
      <c r="P278" s="39"/>
      <c r="Q278" s="39"/>
      <c r="R278" s="39"/>
      <c r="S278" s="39"/>
      <c r="T278" s="39"/>
      <c r="U278" s="39"/>
      <c r="V278" s="39"/>
      <c r="W278" s="39"/>
      <c r="X278" s="39"/>
      <c r="Y278" s="39"/>
      <c r="Z278" s="39"/>
      <c r="AA278" s="39"/>
      <c r="AB278" s="39"/>
      <c r="AC278" s="39"/>
      <c r="AD278" s="39"/>
    </row>
    <row r="279" spans="4:30" s="21" customFormat="1">
      <c r="D279" s="39"/>
      <c r="F279" s="39"/>
      <c r="G279" s="39"/>
      <c r="H279" s="39"/>
      <c r="I279" s="39"/>
      <c r="J279" s="39"/>
      <c r="K279" s="39"/>
      <c r="L279" s="39"/>
      <c r="M279" s="39"/>
      <c r="N279" s="39"/>
      <c r="O279" s="39"/>
      <c r="P279" s="39"/>
      <c r="Q279" s="39"/>
      <c r="R279" s="39"/>
      <c r="S279" s="39"/>
      <c r="T279" s="39"/>
      <c r="U279" s="39"/>
      <c r="V279" s="39"/>
      <c r="W279" s="39"/>
      <c r="X279" s="39"/>
      <c r="Y279" s="39"/>
      <c r="Z279" s="39"/>
      <c r="AA279" s="39"/>
      <c r="AB279" s="39"/>
      <c r="AC279" s="39"/>
      <c r="AD279" s="39"/>
    </row>
    <row r="280" spans="4:30" s="21" customFormat="1">
      <c r="D280" s="39"/>
      <c r="F280" s="39"/>
      <c r="G280" s="39"/>
      <c r="H280" s="39"/>
      <c r="I280" s="39"/>
      <c r="J280" s="39"/>
      <c r="K280" s="39"/>
      <c r="L280" s="39"/>
      <c r="M280" s="39"/>
      <c r="N280" s="39"/>
      <c r="O280" s="39"/>
      <c r="P280" s="39"/>
      <c r="Q280" s="39"/>
      <c r="R280" s="39"/>
      <c r="S280" s="39"/>
      <c r="T280" s="39"/>
      <c r="U280" s="39"/>
      <c r="V280" s="39"/>
      <c r="W280" s="39"/>
      <c r="X280" s="39"/>
      <c r="Y280" s="39"/>
      <c r="Z280" s="39"/>
      <c r="AA280" s="39"/>
      <c r="AB280" s="39"/>
      <c r="AC280" s="39"/>
      <c r="AD280" s="39"/>
    </row>
    <row r="281" spans="4:30" s="21" customFormat="1">
      <c r="D281" s="39"/>
      <c r="F281" s="39"/>
      <c r="G281" s="39"/>
      <c r="H281" s="39"/>
      <c r="I281" s="39"/>
      <c r="J281" s="39"/>
      <c r="K281" s="39"/>
      <c r="L281" s="39"/>
      <c r="M281" s="39"/>
      <c r="N281" s="39"/>
      <c r="O281" s="39"/>
      <c r="P281" s="39"/>
      <c r="Q281" s="39"/>
      <c r="R281" s="39"/>
      <c r="S281" s="39"/>
      <c r="T281" s="39"/>
      <c r="U281" s="39"/>
      <c r="V281" s="39"/>
      <c r="W281" s="39"/>
      <c r="X281" s="39"/>
      <c r="Y281" s="39"/>
      <c r="Z281" s="39"/>
      <c r="AA281" s="39"/>
      <c r="AB281" s="39"/>
      <c r="AC281" s="39"/>
      <c r="AD281" s="39"/>
    </row>
    <row r="282" spans="4:30" s="21" customFormat="1">
      <c r="D282" s="39"/>
      <c r="F282" s="39"/>
      <c r="G282" s="39"/>
      <c r="H282" s="39"/>
      <c r="I282" s="39"/>
      <c r="J282" s="39"/>
      <c r="K282" s="39"/>
      <c r="L282" s="39"/>
      <c r="M282" s="39"/>
      <c r="N282" s="39"/>
      <c r="O282" s="39"/>
      <c r="P282" s="39"/>
      <c r="Q282" s="39"/>
      <c r="R282" s="39"/>
      <c r="S282" s="39"/>
      <c r="T282" s="39"/>
      <c r="U282" s="39"/>
      <c r="V282" s="39"/>
      <c r="W282" s="39"/>
      <c r="X282" s="39"/>
      <c r="Y282" s="39"/>
      <c r="Z282" s="39"/>
      <c r="AA282" s="39"/>
      <c r="AB282" s="39"/>
      <c r="AC282" s="39"/>
      <c r="AD282" s="39"/>
    </row>
    <row r="283" spans="4:30" s="21" customFormat="1">
      <c r="D283" s="39"/>
      <c r="F283" s="39"/>
      <c r="G283" s="39"/>
      <c r="H283" s="39"/>
      <c r="I283" s="39"/>
      <c r="J283" s="39"/>
      <c r="K283" s="39"/>
      <c r="L283" s="39"/>
      <c r="M283" s="39"/>
      <c r="N283" s="39"/>
      <c r="O283" s="39"/>
      <c r="P283" s="39"/>
      <c r="Q283" s="39"/>
      <c r="R283" s="39"/>
      <c r="S283" s="39"/>
      <c r="T283" s="39"/>
      <c r="U283" s="39"/>
      <c r="V283" s="39"/>
      <c r="W283" s="39"/>
      <c r="X283" s="39"/>
      <c r="Y283" s="39"/>
      <c r="Z283" s="39"/>
      <c r="AA283" s="39"/>
      <c r="AB283" s="39"/>
      <c r="AC283" s="39"/>
      <c r="AD283" s="39"/>
    </row>
    <row r="284" spans="4:30" s="21" customFormat="1">
      <c r="D284" s="39"/>
      <c r="F284" s="39"/>
      <c r="G284" s="39"/>
      <c r="H284" s="39"/>
      <c r="I284" s="39"/>
      <c r="J284" s="39"/>
      <c r="K284" s="39"/>
      <c r="L284" s="39"/>
      <c r="M284" s="39"/>
      <c r="N284" s="39"/>
      <c r="O284" s="39"/>
      <c r="P284" s="39"/>
      <c r="Q284" s="39"/>
      <c r="R284" s="39"/>
      <c r="S284" s="39"/>
      <c r="T284" s="39"/>
      <c r="U284" s="39"/>
      <c r="V284" s="39"/>
      <c r="W284" s="39"/>
      <c r="X284" s="39"/>
      <c r="Y284" s="39"/>
      <c r="Z284" s="39"/>
      <c r="AA284" s="39"/>
      <c r="AB284" s="39"/>
      <c r="AC284" s="39"/>
      <c r="AD284" s="39"/>
    </row>
    <row r="285" spans="4:30" s="21" customFormat="1">
      <c r="D285" s="39"/>
      <c r="F285" s="39"/>
      <c r="G285" s="39"/>
      <c r="H285" s="39"/>
      <c r="I285" s="39"/>
      <c r="J285" s="39"/>
      <c r="K285" s="39"/>
      <c r="L285" s="39"/>
      <c r="M285" s="39"/>
      <c r="N285" s="39"/>
      <c r="O285" s="39"/>
      <c r="P285" s="39"/>
      <c r="Q285" s="39"/>
      <c r="R285" s="39"/>
      <c r="S285" s="39"/>
      <c r="T285" s="39"/>
      <c r="U285" s="39"/>
      <c r="V285" s="39"/>
      <c r="W285" s="39"/>
      <c r="X285" s="39"/>
      <c r="Y285" s="39"/>
      <c r="Z285" s="39"/>
      <c r="AA285" s="39"/>
      <c r="AB285" s="39"/>
      <c r="AC285" s="39"/>
      <c r="AD285" s="39"/>
    </row>
    <row r="286" spans="4:30" s="21" customFormat="1">
      <c r="D286" s="39"/>
      <c r="F286" s="39"/>
      <c r="G286" s="39"/>
      <c r="H286" s="39"/>
      <c r="I286" s="39"/>
      <c r="J286" s="39"/>
      <c r="K286" s="39"/>
      <c r="L286" s="39"/>
      <c r="M286" s="39"/>
      <c r="N286" s="39"/>
      <c r="O286" s="39"/>
      <c r="P286" s="39"/>
      <c r="Q286" s="39"/>
      <c r="R286" s="39"/>
      <c r="S286" s="39"/>
      <c r="T286" s="39"/>
      <c r="U286" s="39"/>
      <c r="V286" s="39"/>
      <c r="W286" s="39"/>
      <c r="X286" s="39"/>
      <c r="Y286" s="39"/>
      <c r="Z286" s="39"/>
      <c r="AA286" s="39"/>
      <c r="AB286" s="39"/>
      <c r="AC286" s="39"/>
      <c r="AD286" s="39"/>
    </row>
    <row r="287" spans="4:30" s="21" customFormat="1">
      <c r="D287" s="39"/>
      <c r="F287" s="39"/>
      <c r="G287" s="39"/>
      <c r="H287" s="39"/>
      <c r="I287" s="39"/>
      <c r="J287" s="39"/>
      <c r="K287" s="39"/>
      <c r="L287" s="39"/>
      <c r="M287" s="39"/>
      <c r="N287" s="39"/>
      <c r="O287" s="39"/>
      <c r="P287" s="39"/>
      <c r="Q287" s="39"/>
      <c r="R287" s="39"/>
      <c r="S287" s="39"/>
      <c r="T287" s="39"/>
      <c r="U287" s="39"/>
      <c r="V287" s="39"/>
      <c r="W287" s="39"/>
      <c r="X287" s="39"/>
      <c r="Y287" s="39"/>
      <c r="Z287" s="39"/>
      <c r="AA287" s="39"/>
      <c r="AB287" s="39"/>
      <c r="AC287" s="39"/>
      <c r="AD287" s="39"/>
    </row>
    <row r="288" spans="4:30" s="21" customFormat="1">
      <c r="D288" s="39"/>
      <c r="F288" s="39"/>
      <c r="G288" s="39"/>
      <c r="H288" s="39"/>
      <c r="I288" s="39"/>
      <c r="J288" s="39"/>
      <c r="K288" s="39"/>
      <c r="L288" s="39"/>
      <c r="M288" s="39"/>
      <c r="N288" s="39"/>
      <c r="O288" s="39"/>
      <c r="P288" s="39"/>
      <c r="Q288" s="39"/>
      <c r="R288" s="39"/>
      <c r="S288" s="39"/>
      <c r="T288" s="39"/>
      <c r="U288" s="39"/>
      <c r="V288" s="39"/>
      <c r="W288" s="39"/>
      <c r="X288" s="39"/>
      <c r="Y288" s="39"/>
      <c r="Z288" s="39"/>
      <c r="AA288" s="39"/>
      <c r="AB288" s="39"/>
      <c r="AC288" s="39"/>
      <c r="AD288" s="39"/>
    </row>
    <row r="289" spans="4:30" s="21" customFormat="1">
      <c r="D289" s="39"/>
      <c r="F289" s="39"/>
      <c r="G289" s="39"/>
      <c r="H289" s="39"/>
      <c r="I289" s="39"/>
      <c r="J289" s="39"/>
      <c r="K289" s="39"/>
      <c r="L289" s="39"/>
      <c r="M289" s="39"/>
      <c r="N289" s="39"/>
      <c r="O289" s="39"/>
      <c r="P289" s="39"/>
      <c r="Q289" s="39"/>
      <c r="R289" s="39"/>
      <c r="S289" s="39"/>
      <c r="T289" s="39"/>
      <c r="U289" s="39"/>
      <c r="V289" s="39"/>
      <c r="W289" s="39"/>
      <c r="X289" s="39"/>
      <c r="Y289" s="39"/>
      <c r="Z289" s="39"/>
      <c r="AA289" s="39"/>
      <c r="AB289" s="39"/>
      <c r="AC289" s="39"/>
      <c r="AD289" s="39"/>
    </row>
    <row r="290" spans="4:30" s="21" customFormat="1">
      <c r="D290" s="39"/>
      <c r="F290" s="39"/>
      <c r="G290" s="39"/>
      <c r="H290" s="39"/>
      <c r="I290" s="39"/>
      <c r="J290" s="39"/>
      <c r="K290" s="39"/>
      <c r="L290" s="39"/>
      <c r="M290" s="39"/>
      <c r="N290" s="39"/>
      <c r="O290" s="39"/>
      <c r="P290" s="39"/>
      <c r="Q290" s="39"/>
      <c r="R290" s="39"/>
      <c r="S290" s="39"/>
      <c r="T290" s="39"/>
      <c r="U290" s="39"/>
      <c r="V290" s="39"/>
      <c r="W290" s="39"/>
      <c r="X290" s="39"/>
      <c r="Y290" s="39"/>
      <c r="Z290" s="39"/>
      <c r="AA290" s="39"/>
      <c r="AB290" s="39"/>
      <c r="AC290" s="39"/>
      <c r="AD290" s="39"/>
    </row>
    <row r="291" spans="4:30" s="21" customFormat="1">
      <c r="D291" s="39"/>
      <c r="F291" s="39"/>
      <c r="G291" s="39"/>
      <c r="H291" s="39"/>
      <c r="I291" s="39"/>
      <c r="J291" s="39"/>
      <c r="K291" s="39"/>
      <c r="L291" s="39"/>
      <c r="M291" s="39"/>
      <c r="N291" s="39"/>
      <c r="O291" s="39"/>
      <c r="P291" s="39"/>
      <c r="Q291" s="39"/>
      <c r="R291" s="39"/>
      <c r="S291" s="39"/>
      <c r="T291" s="39"/>
      <c r="U291" s="39"/>
      <c r="V291" s="39"/>
      <c r="W291" s="39"/>
      <c r="X291" s="39"/>
      <c r="Y291" s="39"/>
      <c r="Z291" s="39"/>
      <c r="AA291" s="39"/>
      <c r="AB291" s="39"/>
      <c r="AC291" s="39"/>
      <c r="AD291" s="39"/>
    </row>
    <row r="292" spans="4:30" s="21" customFormat="1">
      <c r="D292" s="39"/>
      <c r="F292" s="39"/>
      <c r="G292" s="39"/>
      <c r="H292" s="39"/>
      <c r="I292" s="39"/>
      <c r="J292" s="39"/>
      <c r="K292" s="39"/>
      <c r="L292" s="39"/>
      <c r="M292" s="39"/>
      <c r="N292" s="39"/>
      <c r="O292" s="39"/>
      <c r="P292" s="39"/>
      <c r="Q292" s="39"/>
      <c r="R292" s="39"/>
      <c r="S292" s="39"/>
      <c r="T292" s="39"/>
      <c r="U292" s="39"/>
      <c r="V292" s="39"/>
      <c r="W292" s="39"/>
      <c r="X292" s="39"/>
      <c r="Y292" s="39"/>
      <c r="Z292" s="39"/>
      <c r="AA292" s="39"/>
      <c r="AB292" s="39"/>
      <c r="AC292" s="39"/>
      <c r="AD292" s="39"/>
    </row>
    <row r="293" spans="4:30" s="21" customFormat="1">
      <c r="D293" s="39"/>
      <c r="F293" s="39"/>
      <c r="G293" s="39"/>
      <c r="H293" s="39"/>
      <c r="I293" s="39"/>
      <c r="J293" s="39"/>
      <c r="K293" s="39"/>
      <c r="L293" s="39"/>
      <c r="M293" s="39"/>
      <c r="N293" s="39"/>
      <c r="O293" s="39"/>
      <c r="P293" s="39"/>
      <c r="Q293" s="39"/>
      <c r="R293" s="39"/>
      <c r="S293" s="39"/>
      <c r="T293" s="39"/>
      <c r="U293" s="39"/>
      <c r="V293" s="39"/>
      <c r="W293" s="39"/>
      <c r="X293" s="39"/>
      <c r="Y293" s="39"/>
      <c r="Z293" s="39"/>
      <c r="AA293" s="39"/>
      <c r="AB293" s="39"/>
      <c r="AC293" s="39"/>
      <c r="AD293" s="39"/>
    </row>
    <row r="294" spans="4:30" s="21" customFormat="1">
      <c r="D294" s="39"/>
      <c r="F294" s="39"/>
      <c r="G294" s="39"/>
      <c r="H294" s="39"/>
      <c r="I294" s="39"/>
      <c r="J294" s="39"/>
      <c r="K294" s="39"/>
      <c r="L294" s="39"/>
      <c r="M294" s="39"/>
      <c r="N294" s="39"/>
      <c r="O294" s="39"/>
      <c r="P294" s="39"/>
      <c r="Q294" s="39"/>
      <c r="R294" s="39"/>
      <c r="S294" s="39"/>
      <c r="T294" s="39"/>
      <c r="U294" s="39"/>
      <c r="V294" s="39"/>
      <c r="W294" s="39"/>
      <c r="X294" s="39"/>
      <c r="Y294" s="39"/>
      <c r="Z294" s="39"/>
      <c r="AA294" s="39"/>
      <c r="AB294" s="39"/>
      <c r="AC294" s="39"/>
      <c r="AD294" s="39"/>
    </row>
    <row r="295" spans="4:30" s="21" customFormat="1">
      <c r="D295" s="39"/>
      <c r="F295" s="39"/>
      <c r="G295" s="39"/>
      <c r="H295" s="39"/>
      <c r="I295" s="39"/>
      <c r="J295" s="39"/>
      <c r="K295" s="39"/>
      <c r="L295" s="39"/>
      <c r="M295" s="39"/>
      <c r="N295" s="39"/>
      <c r="O295" s="39"/>
      <c r="P295" s="39"/>
      <c r="Q295" s="39"/>
      <c r="R295" s="39"/>
      <c r="S295" s="39"/>
      <c r="T295" s="39"/>
      <c r="U295" s="39"/>
      <c r="V295" s="39"/>
      <c r="W295" s="39"/>
      <c r="X295" s="39"/>
      <c r="Y295" s="39"/>
      <c r="Z295" s="39"/>
      <c r="AA295" s="39"/>
      <c r="AB295" s="39"/>
      <c r="AC295" s="39"/>
      <c r="AD295" s="39"/>
    </row>
    <row r="296" spans="4:30" s="21" customFormat="1">
      <c r="D296" s="39"/>
      <c r="F296" s="39"/>
      <c r="G296" s="39"/>
      <c r="H296" s="39"/>
      <c r="I296" s="39"/>
      <c r="J296" s="39"/>
      <c r="K296" s="39"/>
      <c r="L296" s="39"/>
      <c r="M296" s="39"/>
      <c r="N296" s="39"/>
      <c r="O296" s="39"/>
      <c r="P296" s="39"/>
      <c r="Q296" s="39"/>
      <c r="R296" s="39"/>
      <c r="S296" s="39"/>
      <c r="T296" s="39"/>
      <c r="U296" s="39"/>
      <c r="V296" s="39"/>
      <c r="W296" s="39"/>
      <c r="X296" s="39"/>
      <c r="Y296" s="39"/>
      <c r="Z296" s="39"/>
      <c r="AA296" s="39"/>
      <c r="AB296" s="39"/>
      <c r="AC296" s="39"/>
      <c r="AD296" s="39"/>
    </row>
    <row r="297" spans="4:30" s="21" customFormat="1">
      <c r="D297" s="39"/>
      <c r="F297" s="39"/>
      <c r="G297" s="39"/>
      <c r="H297" s="39"/>
      <c r="I297" s="39"/>
      <c r="J297" s="39"/>
      <c r="K297" s="39"/>
      <c r="L297" s="39"/>
      <c r="M297" s="39"/>
      <c r="N297" s="39"/>
      <c r="O297" s="39"/>
      <c r="P297" s="39"/>
      <c r="Q297" s="39"/>
      <c r="R297" s="39"/>
      <c r="S297" s="39"/>
      <c r="T297" s="39"/>
      <c r="U297" s="39"/>
      <c r="V297" s="39"/>
      <c r="W297" s="39"/>
      <c r="X297" s="39"/>
      <c r="Y297" s="39"/>
      <c r="Z297" s="39"/>
      <c r="AA297" s="39"/>
      <c r="AB297" s="39"/>
      <c r="AC297" s="39"/>
      <c r="AD297" s="39"/>
    </row>
    <row r="298" spans="4:30" s="21" customFormat="1">
      <c r="D298" s="39"/>
      <c r="F298" s="39"/>
      <c r="G298" s="39"/>
      <c r="H298" s="39"/>
      <c r="I298" s="39"/>
      <c r="J298" s="39"/>
      <c r="K298" s="39"/>
      <c r="L298" s="39"/>
      <c r="M298" s="39"/>
      <c r="N298" s="39"/>
      <c r="O298" s="39"/>
      <c r="P298" s="39"/>
      <c r="Q298" s="39"/>
      <c r="R298" s="39"/>
      <c r="S298" s="39"/>
      <c r="T298" s="39"/>
      <c r="U298" s="39"/>
      <c r="V298" s="39"/>
      <c r="W298" s="39"/>
      <c r="X298" s="39"/>
      <c r="Y298" s="39"/>
      <c r="Z298" s="39"/>
      <c r="AA298" s="39"/>
      <c r="AB298" s="39"/>
      <c r="AC298" s="39"/>
      <c r="AD298" s="39"/>
    </row>
    <row r="299" spans="4:30" s="21" customFormat="1">
      <c r="D299" s="39"/>
      <c r="F299" s="39"/>
      <c r="G299" s="39"/>
      <c r="H299" s="39"/>
      <c r="I299" s="39"/>
      <c r="J299" s="39"/>
      <c r="K299" s="39"/>
      <c r="L299" s="39"/>
      <c r="M299" s="39"/>
      <c r="N299" s="39"/>
      <c r="O299" s="39"/>
      <c r="P299" s="39"/>
      <c r="Q299" s="39"/>
      <c r="R299" s="39"/>
      <c r="S299" s="39"/>
      <c r="T299" s="39"/>
      <c r="U299" s="39"/>
      <c r="V299" s="39"/>
      <c r="W299" s="39"/>
      <c r="X299" s="39"/>
      <c r="Y299" s="39"/>
      <c r="Z299" s="39"/>
      <c r="AA299" s="39"/>
      <c r="AB299" s="39"/>
      <c r="AC299" s="39"/>
      <c r="AD299" s="39"/>
    </row>
    <row r="300" spans="4:30" s="21" customFormat="1">
      <c r="D300" s="39"/>
      <c r="F300" s="39"/>
      <c r="G300" s="39"/>
      <c r="H300" s="39"/>
      <c r="I300" s="39"/>
      <c r="J300" s="39"/>
      <c r="K300" s="39"/>
      <c r="L300" s="39"/>
      <c r="M300" s="39"/>
      <c r="N300" s="39"/>
      <c r="O300" s="39"/>
      <c r="P300" s="39"/>
      <c r="Q300" s="39"/>
      <c r="R300" s="39"/>
      <c r="S300" s="39"/>
      <c r="T300" s="39"/>
      <c r="U300" s="39"/>
      <c r="V300" s="39"/>
      <c r="W300" s="39"/>
      <c r="X300" s="39"/>
      <c r="Y300" s="39"/>
      <c r="Z300" s="39"/>
      <c r="AA300" s="39"/>
      <c r="AB300" s="39"/>
      <c r="AC300" s="39"/>
      <c r="AD300" s="39"/>
    </row>
    <row r="301" spans="4:30" s="21" customFormat="1">
      <c r="D301" s="39"/>
      <c r="F301" s="39"/>
      <c r="G301" s="39"/>
      <c r="H301" s="39"/>
      <c r="I301" s="39"/>
      <c r="J301" s="39"/>
      <c r="K301" s="39"/>
      <c r="L301" s="39"/>
      <c r="M301" s="39"/>
      <c r="N301" s="39"/>
      <c r="O301" s="39"/>
      <c r="P301" s="39"/>
      <c r="Q301" s="39"/>
      <c r="R301" s="39"/>
      <c r="S301" s="39"/>
      <c r="T301" s="39"/>
      <c r="U301" s="39"/>
      <c r="V301" s="39"/>
      <c r="W301" s="39"/>
      <c r="X301" s="39"/>
      <c r="Y301" s="39"/>
      <c r="Z301" s="39"/>
      <c r="AA301" s="39"/>
      <c r="AB301" s="39"/>
      <c r="AC301" s="39"/>
      <c r="AD301" s="39"/>
    </row>
    <row r="302" spans="4:30" s="21" customFormat="1">
      <c r="D302" s="39"/>
      <c r="F302" s="39"/>
      <c r="G302" s="39"/>
      <c r="H302" s="39"/>
      <c r="I302" s="39"/>
      <c r="J302" s="39"/>
      <c r="K302" s="39"/>
      <c r="L302" s="39"/>
      <c r="M302" s="39"/>
      <c r="N302" s="39"/>
      <c r="O302" s="39"/>
      <c r="P302" s="39"/>
      <c r="Q302" s="39"/>
      <c r="R302" s="39"/>
      <c r="S302" s="39"/>
      <c r="T302" s="39"/>
      <c r="U302" s="39"/>
      <c r="V302" s="39"/>
      <c r="W302" s="39"/>
      <c r="X302" s="39"/>
      <c r="Y302" s="39"/>
      <c r="Z302" s="39"/>
      <c r="AA302" s="39"/>
      <c r="AB302" s="39"/>
      <c r="AC302" s="39"/>
      <c r="AD302" s="39"/>
    </row>
    <row r="303" spans="4:30" s="21" customFormat="1">
      <c r="D303" s="39"/>
      <c r="F303" s="39"/>
      <c r="G303" s="39"/>
      <c r="H303" s="39"/>
      <c r="I303" s="39"/>
      <c r="J303" s="39"/>
      <c r="K303" s="39"/>
      <c r="L303" s="39"/>
      <c r="M303" s="39"/>
      <c r="N303" s="39"/>
      <c r="O303" s="39"/>
      <c r="P303" s="39"/>
      <c r="Q303" s="39"/>
      <c r="R303" s="39"/>
      <c r="S303" s="39"/>
      <c r="T303" s="39"/>
      <c r="U303" s="39"/>
      <c r="V303" s="39"/>
      <c r="W303" s="39"/>
      <c r="X303" s="39"/>
      <c r="Y303" s="39"/>
      <c r="Z303" s="39"/>
      <c r="AA303" s="39"/>
      <c r="AB303" s="39"/>
      <c r="AC303" s="39"/>
      <c r="AD303" s="39"/>
    </row>
    <row r="304" spans="4:30" s="21" customFormat="1">
      <c r="D304" s="39"/>
      <c r="F304" s="39"/>
      <c r="G304" s="39"/>
      <c r="H304" s="39"/>
      <c r="I304" s="39"/>
      <c r="J304" s="39"/>
      <c r="K304" s="39"/>
      <c r="L304" s="39"/>
      <c r="M304" s="39"/>
      <c r="N304" s="39"/>
      <c r="O304" s="39"/>
      <c r="P304" s="39"/>
      <c r="Q304" s="39"/>
      <c r="R304" s="39"/>
      <c r="S304" s="39"/>
      <c r="T304" s="39"/>
      <c r="U304" s="39"/>
      <c r="V304" s="39"/>
      <c r="W304" s="39"/>
      <c r="X304" s="39"/>
      <c r="Y304" s="39"/>
      <c r="Z304" s="39"/>
      <c r="AA304" s="39"/>
      <c r="AB304" s="39"/>
      <c r="AC304" s="39"/>
      <c r="AD304" s="39"/>
    </row>
    <row r="305" spans="4:30" s="21" customFormat="1">
      <c r="D305" s="39"/>
      <c r="F305" s="39"/>
      <c r="G305" s="39"/>
      <c r="H305" s="39"/>
      <c r="I305" s="39"/>
      <c r="J305" s="39"/>
      <c r="K305" s="39"/>
      <c r="L305" s="39"/>
      <c r="M305" s="39"/>
      <c r="N305" s="39"/>
      <c r="O305" s="39"/>
      <c r="P305" s="39"/>
      <c r="Q305" s="39"/>
      <c r="R305" s="39"/>
      <c r="S305" s="39"/>
      <c r="T305" s="39"/>
      <c r="U305" s="39"/>
      <c r="V305" s="39"/>
      <c r="W305" s="39"/>
      <c r="X305" s="39"/>
      <c r="Y305" s="39"/>
      <c r="Z305" s="39"/>
      <c r="AA305" s="39"/>
      <c r="AB305" s="39"/>
      <c r="AC305" s="39"/>
      <c r="AD305" s="39"/>
    </row>
    <row r="306" spans="4:30" s="21" customFormat="1">
      <c r="D306" s="39"/>
      <c r="F306" s="39"/>
      <c r="G306" s="39"/>
      <c r="H306" s="39"/>
      <c r="I306" s="39"/>
      <c r="J306" s="39"/>
      <c r="K306" s="39"/>
      <c r="L306" s="39"/>
      <c r="M306" s="39"/>
      <c r="N306" s="39"/>
      <c r="O306" s="39"/>
      <c r="P306" s="39"/>
      <c r="Q306" s="39"/>
      <c r="R306" s="39"/>
      <c r="S306" s="39"/>
      <c r="T306" s="39"/>
      <c r="U306" s="39"/>
      <c r="V306" s="39"/>
      <c r="W306" s="39"/>
      <c r="X306" s="39"/>
      <c r="Y306" s="39"/>
      <c r="Z306" s="39"/>
      <c r="AA306" s="39"/>
      <c r="AB306" s="39"/>
      <c r="AC306" s="39"/>
      <c r="AD306" s="39"/>
    </row>
    <row r="307" spans="4:30" s="21" customFormat="1">
      <c r="D307" s="39"/>
      <c r="F307" s="39"/>
      <c r="G307" s="39"/>
      <c r="H307" s="39"/>
      <c r="I307" s="39"/>
      <c r="J307" s="39"/>
      <c r="K307" s="39"/>
      <c r="L307" s="39"/>
      <c r="M307" s="39"/>
      <c r="N307" s="39"/>
      <c r="O307" s="39"/>
      <c r="P307" s="39"/>
      <c r="Q307" s="39"/>
      <c r="R307" s="39"/>
      <c r="S307" s="39"/>
      <c r="T307" s="39"/>
      <c r="U307" s="39"/>
      <c r="V307" s="39"/>
      <c r="W307" s="39"/>
      <c r="X307" s="39"/>
      <c r="Y307" s="39"/>
      <c r="Z307" s="39"/>
      <c r="AA307" s="39"/>
      <c r="AB307" s="39"/>
      <c r="AC307" s="39"/>
      <c r="AD307" s="39"/>
    </row>
    <row r="308" spans="4:30" s="21" customFormat="1">
      <c r="D308" s="39"/>
      <c r="F308" s="39"/>
      <c r="G308" s="39"/>
      <c r="H308" s="39"/>
      <c r="I308" s="39"/>
      <c r="J308" s="39"/>
      <c r="K308" s="39"/>
      <c r="L308" s="39"/>
      <c r="M308" s="39"/>
      <c r="N308" s="39"/>
      <c r="O308" s="39"/>
      <c r="P308" s="39"/>
      <c r="Q308" s="39"/>
      <c r="R308" s="39"/>
      <c r="S308" s="39"/>
      <c r="T308" s="39"/>
      <c r="U308" s="39"/>
      <c r="V308" s="39"/>
      <c r="W308" s="39"/>
      <c r="X308" s="39"/>
      <c r="Y308" s="39"/>
      <c r="Z308" s="39"/>
      <c r="AA308" s="39"/>
      <c r="AB308" s="39"/>
      <c r="AC308" s="39"/>
      <c r="AD308" s="39"/>
    </row>
    <row r="309" spans="4:30" s="21" customFormat="1">
      <c r="D309" s="39"/>
      <c r="F309" s="39"/>
      <c r="G309" s="39"/>
      <c r="H309" s="39"/>
      <c r="I309" s="39"/>
      <c r="J309" s="39"/>
      <c r="K309" s="39"/>
      <c r="L309" s="39"/>
      <c r="M309" s="39"/>
      <c r="N309" s="39"/>
      <c r="O309" s="39"/>
      <c r="P309" s="39"/>
      <c r="Q309" s="39"/>
      <c r="R309" s="39"/>
      <c r="S309" s="39"/>
      <c r="T309" s="39"/>
      <c r="U309" s="39"/>
      <c r="V309" s="39"/>
      <c r="W309" s="39"/>
      <c r="X309" s="39"/>
      <c r="Y309" s="39"/>
      <c r="Z309" s="39"/>
      <c r="AA309" s="39"/>
      <c r="AB309" s="39"/>
      <c r="AC309" s="39"/>
      <c r="AD309" s="39"/>
    </row>
    <row r="310" spans="4:30" s="21" customFormat="1">
      <c r="D310" s="39"/>
      <c r="F310" s="39"/>
      <c r="G310" s="39"/>
      <c r="H310" s="39"/>
      <c r="I310" s="39"/>
      <c r="J310" s="39"/>
      <c r="K310" s="39"/>
      <c r="L310" s="39"/>
      <c r="M310" s="39"/>
      <c r="N310" s="39"/>
      <c r="O310" s="39"/>
      <c r="P310" s="39"/>
      <c r="Q310" s="39"/>
      <c r="R310" s="39"/>
      <c r="S310" s="39"/>
      <c r="T310" s="39"/>
      <c r="U310" s="39"/>
      <c r="V310" s="39"/>
      <c r="W310" s="39"/>
      <c r="X310" s="39"/>
      <c r="Y310" s="39"/>
      <c r="Z310" s="39"/>
      <c r="AA310" s="39"/>
      <c r="AB310" s="39"/>
      <c r="AC310" s="39"/>
      <c r="AD310" s="39"/>
    </row>
    <row r="311" spans="4:30" s="21" customFormat="1">
      <c r="D311" s="39"/>
      <c r="F311" s="39"/>
      <c r="G311" s="39"/>
      <c r="H311" s="39"/>
      <c r="I311" s="39"/>
      <c r="J311" s="39"/>
      <c r="K311" s="39"/>
      <c r="L311" s="39"/>
      <c r="M311" s="39"/>
      <c r="N311" s="39"/>
      <c r="O311" s="39"/>
      <c r="P311" s="39"/>
      <c r="Q311" s="39"/>
      <c r="R311" s="39"/>
      <c r="S311" s="39"/>
      <c r="T311" s="39"/>
      <c r="U311" s="39"/>
      <c r="V311" s="39"/>
      <c r="W311" s="39"/>
      <c r="X311" s="39"/>
      <c r="Y311" s="39"/>
      <c r="Z311" s="39"/>
      <c r="AA311" s="39"/>
      <c r="AB311" s="39"/>
      <c r="AC311" s="39"/>
      <c r="AD311" s="39"/>
    </row>
    <row r="312" spans="4:30" s="21" customFormat="1">
      <c r="D312" s="39"/>
      <c r="F312" s="39"/>
      <c r="G312" s="39"/>
      <c r="H312" s="39"/>
      <c r="I312" s="39"/>
      <c r="J312" s="39"/>
      <c r="K312" s="39"/>
      <c r="L312" s="39"/>
      <c r="M312" s="39"/>
      <c r="N312" s="39"/>
      <c r="O312" s="39"/>
      <c r="P312" s="39"/>
      <c r="Q312" s="39"/>
      <c r="R312" s="39"/>
      <c r="S312" s="39"/>
      <c r="T312" s="39"/>
      <c r="U312" s="39"/>
      <c r="V312" s="39"/>
      <c r="W312" s="39"/>
      <c r="X312" s="39"/>
      <c r="Y312" s="39"/>
      <c r="Z312" s="39"/>
      <c r="AA312" s="39"/>
      <c r="AB312" s="39"/>
      <c r="AC312" s="39"/>
      <c r="AD312" s="39"/>
    </row>
    <row r="313" spans="4:30" s="21" customFormat="1">
      <c r="D313" s="39"/>
      <c r="F313" s="39"/>
      <c r="G313" s="39"/>
      <c r="H313" s="39"/>
      <c r="I313" s="39"/>
      <c r="J313" s="39"/>
      <c r="K313" s="39"/>
      <c r="L313" s="39"/>
      <c r="M313" s="39"/>
      <c r="N313" s="39"/>
      <c r="O313" s="39"/>
      <c r="P313" s="39"/>
      <c r="Q313" s="39"/>
      <c r="R313" s="39"/>
      <c r="S313" s="39"/>
      <c r="T313" s="39"/>
      <c r="U313" s="39"/>
      <c r="V313" s="39"/>
      <c r="W313" s="39"/>
      <c r="X313" s="39"/>
      <c r="Y313" s="39"/>
      <c r="Z313" s="39"/>
      <c r="AA313" s="39"/>
      <c r="AB313" s="39"/>
      <c r="AC313" s="39"/>
      <c r="AD313" s="39"/>
    </row>
    <row r="314" spans="4:30" s="21" customFormat="1">
      <c r="D314" s="39"/>
      <c r="F314" s="39"/>
      <c r="G314" s="39"/>
      <c r="H314" s="39"/>
      <c r="I314" s="39"/>
      <c r="J314" s="39"/>
      <c r="K314" s="39"/>
      <c r="L314" s="39"/>
      <c r="M314" s="39"/>
      <c r="N314" s="39"/>
      <c r="O314" s="39"/>
      <c r="P314" s="39"/>
      <c r="Q314" s="39"/>
      <c r="R314" s="39"/>
      <c r="S314" s="39"/>
      <c r="T314" s="39"/>
      <c r="U314" s="39"/>
      <c r="V314" s="39"/>
      <c r="W314" s="39"/>
      <c r="X314" s="39"/>
      <c r="Y314" s="39"/>
      <c r="Z314" s="39"/>
      <c r="AA314" s="39"/>
      <c r="AB314" s="39"/>
      <c r="AC314" s="39"/>
      <c r="AD314" s="39"/>
    </row>
    <row r="315" spans="4:30" s="21" customFormat="1">
      <c r="D315" s="39"/>
      <c r="F315" s="39"/>
      <c r="G315" s="39"/>
      <c r="H315" s="39"/>
      <c r="I315" s="39"/>
      <c r="J315" s="39"/>
      <c r="K315" s="39"/>
      <c r="L315" s="39"/>
      <c r="M315" s="39"/>
      <c r="N315" s="39"/>
      <c r="O315" s="39"/>
      <c r="P315" s="39"/>
      <c r="Q315" s="39"/>
      <c r="R315" s="39"/>
      <c r="S315" s="39"/>
      <c r="T315" s="39"/>
      <c r="U315" s="39"/>
      <c r="V315" s="39"/>
      <c r="W315" s="39"/>
      <c r="X315" s="39"/>
      <c r="Y315" s="39"/>
      <c r="Z315" s="39"/>
      <c r="AA315" s="39"/>
      <c r="AB315" s="39"/>
      <c r="AC315" s="39"/>
      <c r="AD315" s="39"/>
    </row>
    <row r="316" spans="4:30" s="21" customFormat="1">
      <c r="D316" s="39"/>
      <c r="F316" s="39"/>
      <c r="G316" s="39"/>
      <c r="H316" s="39"/>
      <c r="I316" s="39"/>
      <c r="J316" s="39"/>
      <c r="K316" s="39"/>
      <c r="L316" s="39"/>
      <c r="M316" s="39"/>
      <c r="N316" s="39"/>
      <c r="O316" s="39"/>
      <c r="P316" s="39"/>
      <c r="Q316" s="39"/>
      <c r="R316" s="39"/>
      <c r="S316" s="39"/>
      <c r="T316" s="39"/>
      <c r="U316" s="39"/>
      <c r="V316" s="39"/>
      <c r="W316" s="39"/>
      <c r="X316" s="39"/>
      <c r="Y316" s="39"/>
      <c r="Z316" s="39"/>
      <c r="AA316" s="39"/>
      <c r="AB316" s="39"/>
      <c r="AC316" s="39"/>
      <c r="AD316" s="39"/>
    </row>
    <row r="317" spans="4:30" s="21" customFormat="1">
      <c r="D317" s="39"/>
      <c r="F317" s="39"/>
      <c r="G317" s="39"/>
      <c r="H317" s="39"/>
      <c r="I317" s="39"/>
      <c r="J317" s="39"/>
      <c r="K317" s="39"/>
      <c r="L317" s="39"/>
      <c r="M317" s="39"/>
      <c r="N317" s="39"/>
      <c r="O317" s="39"/>
      <c r="P317" s="39"/>
      <c r="Q317" s="39"/>
      <c r="R317" s="39"/>
      <c r="S317" s="39"/>
      <c r="T317" s="39"/>
      <c r="U317" s="39"/>
      <c r="V317" s="39"/>
      <c r="W317" s="39"/>
      <c r="X317" s="39"/>
      <c r="Y317" s="39"/>
      <c r="Z317" s="39"/>
      <c r="AA317" s="39"/>
      <c r="AB317" s="39"/>
      <c r="AC317" s="39"/>
      <c r="AD317" s="39"/>
    </row>
    <row r="318" spans="4:30" s="21" customFormat="1">
      <c r="D318" s="39"/>
      <c r="F318" s="39"/>
      <c r="G318" s="39"/>
      <c r="H318" s="39"/>
      <c r="I318" s="39"/>
      <c r="J318" s="39"/>
      <c r="K318" s="39"/>
      <c r="L318" s="39"/>
      <c r="M318" s="39"/>
      <c r="N318" s="39"/>
      <c r="O318" s="39"/>
      <c r="P318" s="39"/>
      <c r="Q318" s="39"/>
      <c r="R318" s="39"/>
      <c r="S318" s="39"/>
      <c r="T318" s="39"/>
      <c r="U318" s="39"/>
      <c r="V318" s="39"/>
      <c r="W318" s="39"/>
      <c r="X318" s="39"/>
      <c r="Y318" s="39"/>
      <c r="Z318" s="39"/>
      <c r="AA318" s="39"/>
      <c r="AB318" s="39"/>
      <c r="AC318" s="39"/>
      <c r="AD318" s="39"/>
    </row>
    <row r="319" spans="4:30" s="21" customFormat="1">
      <c r="D319" s="39"/>
      <c r="F319" s="39"/>
      <c r="G319" s="39"/>
      <c r="H319" s="39"/>
      <c r="I319" s="39"/>
      <c r="J319" s="39"/>
      <c r="K319" s="39"/>
      <c r="L319" s="39"/>
      <c r="M319" s="39"/>
      <c r="N319" s="39"/>
      <c r="O319" s="39"/>
      <c r="P319" s="39"/>
      <c r="Q319" s="39"/>
      <c r="R319" s="39"/>
      <c r="S319" s="39"/>
      <c r="T319" s="39"/>
      <c r="U319" s="39"/>
      <c r="V319" s="39"/>
      <c r="W319" s="39"/>
      <c r="X319" s="39"/>
      <c r="Y319" s="39"/>
      <c r="Z319" s="39"/>
      <c r="AA319" s="39"/>
      <c r="AB319" s="39"/>
      <c r="AC319" s="39"/>
      <c r="AD319" s="39"/>
    </row>
    <row r="320" spans="4:30" s="21" customFormat="1">
      <c r="D320" s="39"/>
      <c r="F320" s="39"/>
      <c r="G320" s="39"/>
      <c r="H320" s="39"/>
      <c r="I320" s="39"/>
      <c r="J320" s="39"/>
      <c r="K320" s="39"/>
      <c r="L320" s="39"/>
      <c r="M320" s="39"/>
      <c r="N320" s="39"/>
      <c r="O320" s="39"/>
      <c r="P320" s="39"/>
      <c r="Q320" s="39"/>
      <c r="R320" s="39"/>
      <c r="S320" s="39"/>
      <c r="T320" s="39"/>
      <c r="U320" s="39"/>
      <c r="V320" s="39"/>
      <c r="W320" s="39"/>
      <c r="X320" s="39"/>
      <c r="Y320" s="39"/>
      <c r="Z320" s="39"/>
      <c r="AA320" s="39"/>
      <c r="AB320" s="39"/>
      <c r="AC320" s="39"/>
      <c r="AD320" s="39"/>
    </row>
    <row r="321" spans="4:30" s="21" customFormat="1">
      <c r="D321" s="39"/>
      <c r="F321" s="39"/>
      <c r="G321" s="39"/>
      <c r="H321" s="39"/>
      <c r="I321" s="39"/>
      <c r="J321" s="39"/>
      <c r="K321" s="39"/>
      <c r="L321" s="39"/>
      <c r="M321" s="39"/>
      <c r="N321" s="39"/>
      <c r="O321" s="39"/>
      <c r="P321" s="39"/>
      <c r="Q321" s="39"/>
      <c r="R321" s="39"/>
      <c r="S321" s="39"/>
      <c r="T321" s="39"/>
      <c r="U321" s="39"/>
      <c r="V321" s="39"/>
      <c r="W321" s="39"/>
      <c r="X321" s="39"/>
      <c r="Y321" s="39"/>
      <c r="Z321" s="39"/>
      <c r="AA321" s="39"/>
      <c r="AB321" s="39"/>
      <c r="AC321" s="39"/>
      <c r="AD321" s="39"/>
    </row>
    <row r="322" spans="4:30" s="21" customFormat="1">
      <c r="D322" s="39"/>
      <c r="F322" s="39"/>
      <c r="G322" s="39"/>
      <c r="H322" s="39"/>
      <c r="I322" s="39"/>
      <c r="J322" s="39"/>
      <c r="K322" s="39"/>
      <c r="L322" s="39"/>
      <c r="M322" s="39"/>
      <c r="N322" s="39"/>
      <c r="O322" s="39"/>
      <c r="P322" s="39"/>
      <c r="Q322" s="39"/>
      <c r="R322" s="39"/>
      <c r="S322" s="39"/>
      <c r="T322" s="39"/>
      <c r="U322" s="39"/>
      <c r="V322" s="39"/>
      <c r="W322" s="39"/>
      <c r="X322" s="39"/>
      <c r="Y322" s="39"/>
      <c r="Z322" s="39"/>
      <c r="AA322" s="39"/>
      <c r="AB322" s="39"/>
      <c r="AC322" s="39"/>
      <c r="AD322" s="39"/>
    </row>
    <row r="323" spans="4:30" s="21" customFormat="1">
      <c r="D323" s="39"/>
      <c r="F323" s="39"/>
      <c r="G323" s="39"/>
      <c r="H323" s="39"/>
      <c r="I323" s="39"/>
      <c r="J323" s="39"/>
      <c r="K323" s="39"/>
      <c r="L323" s="39"/>
      <c r="M323" s="39"/>
      <c r="N323" s="39"/>
      <c r="O323" s="39"/>
      <c r="P323" s="39"/>
      <c r="Q323" s="39"/>
      <c r="R323" s="39"/>
      <c r="S323" s="39"/>
      <c r="T323" s="39"/>
      <c r="U323" s="39"/>
      <c r="V323" s="39"/>
      <c r="W323" s="39"/>
      <c r="X323" s="39"/>
      <c r="Y323" s="39"/>
      <c r="Z323" s="39"/>
      <c r="AA323" s="39"/>
      <c r="AB323" s="39"/>
      <c r="AC323" s="39"/>
      <c r="AD323" s="39"/>
    </row>
    <row r="324" spans="4:30" s="21" customFormat="1">
      <c r="D324" s="39"/>
      <c r="F324" s="39"/>
      <c r="G324" s="39"/>
      <c r="H324" s="39"/>
      <c r="I324" s="39"/>
      <c r="J324" s="39"/>
      <c r="K324" s="39"/>
      <c r="L324" s="39"/>
      <c r="M324" s="39"/>
      <c r="N324" s="39"/>
      <c r="O324" s="39"/>
      <c r="P324" s="39"/>
      <c r="Q324" s="39"/>
      <c r="R324" s="39"/>
      <c r="S324" s="39"/>
      <c r="T324" s="39"/>
      <c r="U324" s="39"/>
      <c r="V324" s="39"/>
      <c r="W324" s="39"/>
      <c r="X324" s="39"/>
      <c r="Y324" s="39"/>
      <c r="Z324" s="39"/>
      <c r="AA324" s="39"/>
      <c r="AB324" s="39"/>
      <c r="AC324" s="39"/>
      <c r="AD324" s="39"/>
    </row>
    <row r="325" spans="4:30" s="21" customFormat="1">
      <c r="D325" s="39"/>
      <c r="F325" s="39"/>
      <c r="G325" s="39"/>
      <c r="H325" s="39"/>
      <c r="I325" s="39"/>
      <c r="J325" s="39"/>
      <c r="K325" s="39"/>
      <c r="L325" s="39"/>
      <c r="M325" s="39"/>
      <c r="N325" s="39"/>
      <c r="O325" s="39"/>
      <c r="P325" s="39"/>
      <c r="Q325" s="39"/>
      <c r="R325" s="39"/>
      <c r="S325" s="39"/>
      <c r="T325" s="39"/>
      <c r="U325" s="39"/>
      <c r="V325" s="39"/>
      <c r="W325" s="39"/>
      <c r="X325" s="39"/>
      <c r="Y325" s="39"/>
      <c r="Z325" s="39"/>
      <c r="AA325" s="39"/>
      <c r="AB325" s="39"/>
      <c r="AC325" s="39"/>
      <c r="AD325" s="39"/>
    </row>
    <row r="326" spans="4:30" s="21" customFormat="1">
      <c r="D326" s="39"/>
      <c r="F326" s="39"/>
      <c r="G326" s="39"/>
      <c r="H326" s="39"/>
      <c r="I326" s="39"/>
      <c r="J326" s="39"/>
      <c r="K326" s="39"/>
      <c r="L326" s="39"/>
      <c r="M326" s="39"/>
      <c r="N326" s="39"/>
      <c r="O326" s="39"/>
      <c r="P326" s="39"/>
      <c r="Q326" s="39"/>
      <c r="R326" s="39"/>
      <c r="S326" s="39"/>
      <c r="T326" s="39"/>
      <c r="U326" s="39"/>
      <c r="V326" s="39"/>
      <c r="W326" s="39"/>
      <c r="X326" s="39"/>
      <c r="Y326" s="39"/>
      <c r="Z326" s="39"/>
      <c r="AA326" s="39"/>
      <c r="AB326" s="39"/>
      <c r="AC326" s="39"/>
      <c r="AD326" s="39"/>
    </row>
    <row r="327" spans="4:30" s="21" customFormat="1">
      <c r="D327" s="39"/>
      <c r="F327" s="39"/>
      <c r="G327" s="39"/>
      <c r="H327" s="39"/>
      <c r="I327" s="39"/>
      <c r="J327" s="39"/>
      <c r="K327" s="39"/>
      <c r="L327" s="39"/>
      <c r="M327" s="39"/>
      <c r="N327" s="39"/>
      <c r="O327" s="39"/>
      <c r="P327" s="39"/>
      <c r="Q327" s="39"/>
      <c r="R327" s="39"/>
      <c r="S327" s="39"/>
      <c r="T327" s="39"/>
      <c r="U327" s="39"/>
      <c r="V327" s="39"/>
      <c r="W327" s="39"/>
      <c r="X327" s="39"/>
      <c r="Y327" s="39"/>
      <c r="Z327" s="39"/>
      <c r="AA327" s="39"/>
      <c r="AB327" s="39"/>
      <c r="AC327" s="39"/>
      <c r="AD327" s="39"/>
    </row>
    <row r="328" spans="4:30" s="21" customFormat="1">
      <c r="D328" s="39"/>
      <c r="F328" s="39"/>
      <c r="G328" s="39"/>
      <c r="H328" s="39"/>
      <c r="I328" s="39"/>
      <c r="J328" s="39"/>
      <c r="K328" s="39"/>
      <c r="L328" s="39"/>
      <c r="M328" s="39"/>
      <c r="N328" s="39"/>
      <c r="O328" s="39"/>
      <c r="P328" s="39"/>
      <c r="Q328" s="39"/>
      <c r="R328" s="39"/>
      <c r="S328" s="39"/>
      <c r="T328" s="39"/>
      <c r="U328" s="39"/>
      <c r="V328" s="39"/>
      <c r="W328" s="39"/>
      <c r="X328" s="39"/>
      <c r="Y328" s="39"/>
      <c r="Z328" s="39"/>
      <c r="AA328" s="39"/>
      <c r="AB328" s="39"/>
      <c r="AC328" s="39"/>
      <c r="AD328" s="39"/>
    </row>
    <row r="329" spans="4:30" s="21" customFormat="1">
      <c r="D329" s="39"/>
      <c r="F329" s="39"/>
      <c r="G329" s="39"/>
      <c r="H329" s="39"/>
      <c r="I329" s="39"/>
      <c r="J329" s="39"/>
      <c r="K329" s="39"/>
      <c r="L329" s="39"/>
      <c r="M329" s="39"/>
      <c r="N329" s="39"/>
      <c r="O329" s="39"/>
      <c r="P329" s="39"/>
      <c r="Q329" s="39"/>
      <c r="R329" s="39"/>
      <c r="S329" s="39"/>
      <c r="T329" s="39"/>
      <c r="U329" s="39"/>
      <c r="V329" s="39"/>
      <c r="W329" s="39"/>
      <c r="X329" s="39"/>
      <c r="Y329" s="39"/>
      <c r="Z329" s="39"/>
      <c r="AA329" s="39"/>
      <c r="AB329" s="39"/>
      <c r="AC329" s="39"/>
      <c r="AD329" s="39"/>
    </row>
    <row r="330" spans="4:30" s="21" customFormat="1">
      <c r="D330" s="39"/>
      <c r="F330" s="39"/>
      <c r="G330" s="39"/>
      <c r="H330" s="39"/>
      <c r="I330" s="39"/>
      <c r="J330" s="39"/>
      <c r="K330" s="39"/>
      <c r="L330" s="39"/>
      <c r="M330" s="39"/>
      <c r="N330" s="39"/>
      <c r="O330" s="39"/>
      <c r="P330" s="39"/>
      <c r="Q330" s="39"/>
      <c r="R330" s="39"/>
      <c r="S330" s="39"/>
      <c r="T330" s="39"/>
      <c r="U330" s="39"/>
      <c r="V330" s="39"/>
      <c r="W330" s="39"/>
      <c r="X330" s="39"/>
      <c r="Y330" s="39"/>
      <c r="Z330" s="39"/>
      <c r="AA330" s="39"/>
      <c r="AB330" s="39"/>
      <c r="AC330" s="39"/>
      <c r="AD330" s="39"/>
    </row>
    <row r="331" spans="4:30" s="21" customFormat="1">
      <c r="D331" s="39"/>
      <c r="F331" s="39"/>
      <c r="G331" s="39"/>
      <c r="H331" s="39"/>
      <c r="I331" s="39"/>
      <c r="J331" s="39"/>
      <c r="K331" s="39"/>
      <c r="L331" s="39"/>
      <c r="M331" s="39"/>
      <c r="N331" s="39"/>
      <c r="O331" s="39"/>
      <c r="P331" s="39"/>
      <c r="Q331" s="39"/>
      <c r="R331" s="39"/>
      <c r="S331" s="39"/>
      <c r="T331" s="39"/>
      <c r="U331" s="39"/>
      <c r="V331" s="39"/>
      <c r="W331" s="39"/>
      <c r="X331" s="39"/>
      <c r="Y331" s="39"/>
      <c r="Z331" s="39"/>
      <c r="AA331" s="39"/>
      <c r="AB331" s="39"/>
      <c r="AC331" s="39"/>
      <c r="AD331" s="39"/>
    </row>
    <row r="332" spans="4:30" s="21" customFormat="1">
      <c r="D332" s="39"/>
      <c r="F332" s="39"/>
      <c r="G332" s="39"/>
      <c r="H332" s="39"/>
      <c r="I332" s="39"/>
      <c r="J332" s="39"/>
      <c r="K332" s="39"/>
      <c r="L332" s="39"/>
      <c r="M332" s="39"/>
      <c r="N332" s="39"/>
      <c r="O332" s="39"/>
      <c r="P332" s="39"/>
      <c r="Q332" s="39"/>
      <c r="R332" s="39"/>
      <c r="S332" s="39"/>
      <c r="T332" s="39"/>
      <c r="U332" s="39"/>
      <c r="V332" s="39"/>
      <c r="W332" s="39"/>
      <c r="X332" s="39"/>
      <c r="Y332" s="39"/>
      <c r="Z332" s="39"/>
      <c r="AA332" s="39"/>
      <c r="AB332" s="39"/>
      <c r="AC332" s="39"/>
      <c r="AD332" s="39"/>
    </row>
    <row r="333" spans="4:30" s="21" customFormat="1">
      <c r="D333" s="39"/>
      <c r="F333" s="39"/>
      <c r="G333" s="39"/>
      <c r="H333" s="39"/>
      <c r="I333" s="39"/>
      <c r="J333" s="39"/>
      <c r="K333" s="39"/>
      <c r="L333" s="39"/>
      <c r="M333" s="39"/>
      <c r="N333" s="39"/>
      <c r="O333" s="39"/>
      <c r="P333" s="39"/>
      <c r="Q333" s="39"/>
      <c r="R333" s="39"/>
      <c r="S333" s="39"/>
      <c r="T333" s="39"/>
      <c r="U333" s="39"/>
      <c r="V333" s="39"/>
      <c r="W333" s="39"/>
      <c r="X333" s="39"/>
      <c r="Y333" s="39"/>
      <c r="Z333" s="39"/>
      <c r="AA333" s="39"/>
      <c r="AB333" s="39"/>
      <c r="AC333" s="39"/>
      <c r="AD333" s="39"/>
    </row>
    <row r="334" spans="4:30" s="21" customFormat="1">
      <c r="D334" s="39"/>
      <c r="F334" s="39"/>
      <c r="G334" s="39"/>
      <c r="H334" s="39"/>
      <c r="I334" s="39"/>
      <c r="J334" s="39"/>
      <c r="K334" s="39"/>
      <c r="L334" s="39"/>
      <c r="M334" s="39"/>
      <c r="N334" s="39"/>
      <c r="O334" s="39"/>
      <c r="P334" s="39"/>
      <c r="Q334" s="39"/>
      <c r="R334" s="39"/>
      <c r="S334" s="39"/>
      <c r="T334" s="39"/>
      <c r="U334" s="39"/>
      <c r="V334" s="39"/>
      <c r="W334" s="39"/>
      <c r="X334" s="39"/>
      <c r="Y334" s="39"/>
      <c r="Z334" s="39"/>
      <c r="AA334" s="39"/>
      <c r="AB334" s="39"/>
      <c r="AC334" s="39"/>
      <c r="AD334" s="39"/>
    </row>
    <row r="335" spans="4:30" s="21" customFormat="1">
      <c r="D335" s="39"/>
      <c r="F335" s="39"/>
      <c r="G335" s="39"/>
      <c r="H335" s="39"/>
      <c r="I335" s="39"/>
      <c r="J335" s="39"/>
      <c r="K335" s="39"/>
      <c r="L335" s="39"/>
      <c r="M335" s="39"/>
      <c r="N335" s="39"/>
      <c r="O335" s="39"/>
      <c r="P335" s="39"/>
      <c r="Q335" s="39"/>
      <c r="R335" s="39"/>
      <c r="S335" s="39"/>
      <c r="T335" s="39"/>
      <c r="U335" s="39"/>
      <c r="V335" s="39"/>
      <c r="W335" s="39"/>
      <c r="X335" s="39"/>
      <c r="Y335" s="39"/>
      <c r="Z335" s="39"/>
      <c r="AA335" s="39"/>
      <c r="AB335" s="39"/>
      <c r="AC335" s="39"/>
      <c r="AD335" s="39"/>
    </row>
    <row r="336" spans="4:30" s="21" customFormat="1">
      <c r="D336" s="39"/>
      <c r="F336" s="39"/>
      <c r="G336" s="39"/>
      <c r="H336" s="39"/>
      <c r="I336" s="39"/>
      <c r="J336" s="39"/>
      <c r="K336" s="39"/>
      <c r="L336" s="39"/>
      <c r="M336" s="39"/>
      <c r="N336" s="39"/>
      <c r="O336" s="39"/>
      <c r="P336" s="39"/>
      <c r="Q336" s="39"/>
      <c r="R336" s="39"/>
      <c r="S336" s="39"/>
      <c r="T336" s="39"/>
      <c r="U336" s="39"/>
      <c r="V336" s="39"/>
      <c r="W336" s="39"/>
      <c r="X336" s="39"/>
      <c r="Y336" s="39"/>
      <c r="Z336" s="39"/>
      <c r="AA336" s="39"/>
      <c r="AB336" s="39"/>
      <c r="AC336" s="39"/>
      <c r="AD336" s="39"/>
    </row>
    <row r="337" spans="4:30" s="21" customFormat="1">
      <c r="D337" s="39"/>
      <c r="F337" s="39"/>
      <c r="G337" s="39"/>
      <c r="H337" s="39"/>
      <c r="I337" s="39"/>
      <c r="J337" s="39"/>
      <c r="K337" s="39"/>
      <c r="L337" s="39"/>
      <c r="M337" s="39"/>
      <c r="N337" s="39"/>
      <c r="O337" s="39"/>
      <c r="P337" s="39"/>
      <c r="Q337" s="39"/>
      <c r="R337" s="39"/>
      <c r="S337" s="39"/>
      <c r="T337" s="39"/>
      <c r="U337" s="39"/>
      <c r="V337" s="39"/>
      <c r="W337" s="39"/>
      <c r="X337" s="39"/>
      <c r="Y337" s="39"/>
      <c r="Z337" s="39"/>
      <c r="AA337" s="39"/>
      <c r="AB337" s="39"/>
      <c r="AC337" s="39"/>
      <c r="AD337" s="39"/>
    </row>
    <row r="338" spans="4:30" s="21" customFormat="1">
      <c r="D338" s="39"/>
      <c r="F338" s="39"/>
      <c r="G338" s="39"/>
      <c r="H338" s="39"/>
      <c r="I338" s="39"/>
      <c r="J338" s="39"/>
      <c r="K338" s="39"/>
      <c r="L338" s="39"/>
      <c r="M338" s="39"/>
      <c r="N338" s="39"/>
      <c r="O338" s="39"/>
      <c r="P338" s="39"/>
      <c r="Q338" s="39"/>
      <c r="R338" s="39"/>
      <c r="S338" s="39"/>
      <c r="T338" s="39"/>
      <c r="U338" s="39"/>
      <c r="V338" s="39"/>
      <c r="W338" s="39"/>
      <c r="X338" s="39"/>
      <c r="Y338" s="39"/>
      <c r="Z338" s="39"/>
      <c r="AA338" s="39"/>
      <c r="AB338" s="39"/>
      <c r="AC338" s="39"/>
      <c r="AD338" s="39"/>
    </row>
    <row r="339" spans="4:30" s="21" customFormat="1">
      <c r="D339" s="39"/>
      <c r="F339" s="39"/>
      <c r="G339" s="39"/>
      <c r="H339" s="39"/>
      <c r="I339" s="39"/>
      <c r="J339" s="39"/>
      <c r="K339" s="39"/>
      <c r="L339" s="39"/>
      <c r="M339" s="39"/>
      <c r="N339" s="39"/>
      <c r="O339" s="39"/>
      <c r="P339" s="39"/>
      <c r="Q339" s="39"/>
      <c r="R339" s="39"/>
      <c r="S339" s="39"/>
      <c r="T339" s="39"/>
      <c r="U339" s="39"/>
      <c r="V339" s="39"/>
      <c r="W339" s="39"/>
      <c r="X339" s="39"/>
      <c r="Y339" s="39"/>
      <c r="Z339" s="39"/>
      <c r="AA339" s="39"/>
      <c r="AB339" s="39"/>
      <c r="AC339" s="39"/>
      <c r="AD339" s="39"/>
    </row>
    <row r="340" spans="4:30" s="21" customFormat="1">
      <c r="D340" s="39"/>
      <c r="F340" s="39"/>
      <c r="G340" s="39"/>
      <c r="H340" s="39"/>
      <c r="I340" s="39"/>
      <c r="J340" s="39"/>
      <c r="K340" s="39"/>
      <c r="L340" s="39"/>
      <c r="M340" s="39"/>
      <c r="N340" s="39"/>
      <c r="O340" s="39"/>
      <c r="P340" s="39"/>
      <c r="Q340" s="39"/>
      <c r="R340" s="39"/>
      <c r="S340" s="39"/>
      <c r="T340" s="39"/>
      <c r="U340" s="39"/>
      <c r="V340" s="39"/>
      <c r="W340" s="39"/>
      <c r="X340" s="39"/>
      <c r="Y340" s="39"/>
      <c r="Z340" s="39"/>
      <c r="AA340" s="39"/>
      <c r="AB340" s="39"/>
      <c r="AC340" s="39"/>
      <c r="AD340" s="39"/>
    </row>
    <row r="341" spans="4:30" s="21" customFormat="1">
      <c r="D341" s="39"/>
      <c r="F341" s="39"/>
      <c r="G341" s="39"/>
      <c r="H341" s="39"/>
      <c r="I341" s="39"/>
      <c r="J341" s="39"/>
      <c r="K341" s="39"/>
      <c r="L341" s="39"/>
      <c r="M341" s="39"/>
      <c r="N341" s="39"/>
      <c r="O341" s="39"/>
      <c r="P341" s="39"/>
      <c r="Q341" s="39"/>
      <c r="R341" s="39"/>
      <c r="S341" s="39"/>
      <c r="T341" s="39"/>
      <c r="U341" s="39"/>
      <c r="V341" s="39"/>
      <c r="W341" s="39"/>
      <c r="X341" s="39"/>
      <c r="Y341" s="39"/>
      <c r="Z341" s="39"/>
      <c r="AA341" s="39"/>
      <c r="AB341" s="39"/>
      <c r="AC341" s="39"/>
      <c r="AD341" s="39"/>
    </row>
    <row r="342" spans="4:30" s="21" customFormat="1">
      <c r="D342" s="39"/>
      <c r="F342" s="39"/>
      <c r="G342" s="39"/>
      <c r="H342" s="39"/>
      <c r="I342" s="39"/>
      <c r="J342" s="39"/>
      <c r="K342" s="39"/>
      <c r="L342" s="39"/>
      <c r="M342" s="39"/>
      <c r="N342" s="39"/>
      <c r="O342" s="39"/>
      <c r="P342" s="39"/>
      <c r="Q342" s="39"/>
      <c r="R342" s="39"/>
      <c r="S342" s="39"/>
      <c r="T342" s="39"/>
      <c r="U342" s="39"/>
      <c r="V342" s="39"/>
      <c r="W342" s="39"/>
      <c r="X342" s="39"/>
      <c r="Y342" s="39"/>
      <c r="Z342" s="39"/>
      <c r="AA342" s="39"/>
      <c r="AB342" s="39"/>
      <c r="AC342" s="39"/>
      <c r="AD342" s="39"/>
    </row>
    <row r="343" spans="4:30" s="21" customFormat="1">
      <c r="D343" s="39"/>
      <c r="F343" s="39"/>
      <c r="G343" s="39"/>
      <c r="H343" s="39"/>
      <c r="I343" s="39"/>
      <c r="J343" s="39"/>
      <c r="K343" s="39"/>
      <c r="L343" s="39"/>
      <c r="M343" s="39"/>
      <c r="N343" s="39"/>
      <c r="O343" s="39"/>
      <c r="P343" s="39"/>
      <c r="Q343" s="39"/>
      <c r="R343" s="39"/>
      <c r="S343" s="39"/>
      <c r="T343" s="39"/>
      <c r="U343" s="39"/>
      <c r="V343" s="39"/>
      <c r="W343" s="39"/>
      <c r="X343" s="39"/>
      <c r="Y343" s="39"/>
      <c r="Z343" s="39"/>
      <c r="AA343" s="39"/>
      <c r="AB343" s="39"/>
      <c r="AC343" s="39"/>
      <c r="AD343" s="39"/>
    </row>
    <row r="344" spans="4:30" s="21" customFormat="1">
      <c r="D344" s="39"/>
      <c r="F344" s="39"/>
      <c r="G344" s="39"/>
      <c r="H344" s="39"/>
      <c r="I344" s="39"/>
      <c r="J344" s="39"/>
      <c r="K344" s="39"/>
      <c r="L344" s="39"/>
      <c r="M344" s="39"/>
      <c r="N344" s="39"/>
      <c r="O344" s="39"/>
      <c r="P344" s="39"/>
      <c r="Q344" s="39"/>
      <c r="R344" s="39"/>
      <c r="S344" s="39"/>
      <c r="T344" s="39"/>
      <c r="U344" s="39"/>
      <c r="V344" s="39"/>
      <c r="W344" s="39"/>
      <c r="X344" s="39"/>
      <c r="Y344" s="39"/>
      <c r="Z344" s="39"/>
      <c r="AA344" s="39"/>
      <c r="AB344" s="39"/>
      <c r="AC344" s="39"/>
      <c r="AD344" s="39"/>
    </row>
    <row r="345" spans="4:30" s="21" customFormat="1">
      <c r="D345" s="39"/>
      <c r="F345" s="39"/>
      <c r="G345" s="39"/>
      <c r="H345" s="39"/>
      <c r="I345" s="39"/>
      <c r="J345" s="39"/>
      <c r="K345" s="39"/>
      <c r="L345" s="39"/>
      <c r="M345" s="39"/>
      <c r="N345" s="39"/>
      <c r="O345" s="39"/>
      <c r="P345" s="39"/>
      <c r="Q345" s="39"/>
      <c r="R345" s="39"/>
      <c r="S345" s="39"/>
      <c r="T345" s="39"/>
      <c r="U345" s="39"/>
      <c r="V345" s="39"/>
      <c r="W345" s="39"/>
      <c r="X345" s="39"/>
      <c r="Y345" s="39"/>
      <c r="Z345" s="39"/>
      <c r="AA345" s="39"/>
      <c r="AB345" s="39"/>
      <c r="AC345" s="39"/>
      <c r="AD345" s="39"/>
    </row>
    <row r="346" spans="4:30" s="21" customFormat="1">
      <c r="D346" s="39"/>
      <c r="F346" s="39"/>
      <c r="G346" s="39"/>
      <c r="H346" s="39"/>
      <c r="I346" s="39"/>
      <c r="J346" s="39"/>
      <c r="K346" s="39"/>
      <c r="L346" s="39"/>
      <c r="M346" s="39"/>
      <c r="N346" s="39"/>
      <c r="O346" s="39"/>
      <c r="P346" s="39"/>
      <c r="Q346" s="39"/>
      <c r="R346" s="39"/>
      <c r="S346" s="39"/>
      <c r="T346" s="39"/>
      <c r="U346" s="39"/>
      <c r="V346" s="39"/>
      <c r="W346" s="39"/>
      <c r="X346" s="39"/>
      <c r="Y346" s="39"/>
      <c r="Z346" s="39"/>
      <c r="AA346" s="39"/>
      <c r="AB346" s="39"/>
      <c r="AC346" s="39"/>
      <c r="AD346" s="39"/>
    </row>
    <row r="347" spans="4:30" s="21" customFormat="1">
      <c r="D347" s="39"/>
      <c r="F347" s="39"/>
      <c r="G347" s="39"/>
      <c r="H347" s="39"/>
      <c r="I347" s="39"/>
      <c r="J347" s="39"/>
      <c r="K347" s="39"/>
      <c r="L347" s="39"/>
      <c r="M347" s="39"/>
      <c r="N347" s="39"/>
      <c r="O347" s="39"/>
      <c r="P347" s="39"/>
      <c r="Q347" s="39"/>
      <c r="R347" s="39"/>
      <c r="S347" s="39"/>
      <c r="T347" s="39"/>
      <c r="U347" s="39"/>
      <c r="V347" s="39"/>
      <c r="W347" s="39"/>
      <c r="X347" s="39"/>
      <c r="Y347" s="39"/>
      <c r="Z347" s="39"/>
      <c r="AA347" s="39"/>
      <c r="AB347" s="39"/>
      <c r="AC347" s="39"/>
      <c r="AD347" s="39"/>
    </row>
    <row r="348" spans="4:30" s="21" customFormat="1">
      <c r="D348" s="39"/>
      <c r="F348" s="39"/>
      <c r="G348" s="39"/>
      <c r="H348" s="39"/>
      <c r="I348" s="39"/>
      <c r="J348" s="39"/>
      <c r="K348" s="39"/>
      <c r="L348" s="39"/>
      <c r="M348" s="39"/>
      <c r="N348" s="39"/>
      <c r="O348" s="39"/>
      <c r="P348" s="39"/>
      <c r="Q348" s="39"/>
      <c r="R348" s="39"/>
      <c r="S348" s="39"/>
      <c r="T348" s="39"/>
      <c r="U348" s="39"/>
      <c r="V348" s="39"/>
      <c r="W348" s="39"/>
      <c r="X348" s="39"/>
      <c r="Y348" s="39"/>
      <c r="Z348" s="39"/>
      <c r="AA348" s="39"/>
      <c r="AB348" s="39"/>
      <c r="AC348" s="39"/>
      <c r="AD348" s="39"/>
    </row>
    <row r="349" spans="4:30" s="21" customFormat="1">
      <c r="D349" s="39"/>
      <c r="F349" s="39"/>
      <c r="G349" s="39"/>
      <c r="H349" s="39"/>
      <c r="I349" s="39"/>
      <c r="J349" s="39"/>
      <c r="K349" s="39"/>
      <c r="L349" s="39"/>
      <c r="M349" s="39"/>
      <c r="N349" s="39"/>
      <c r="O349" s="39"/>
      <c r="P349" s="39"/>
      <c r="Q349" s="39"/>
      <c r="R349" s="39"/>
      <c r="S349" s="39"/>
      <c r="T349" s="39"/>
      <c r="U349" s="39"/>
      <c r="V349" s="39"/>
      <c r="W349" s="39"/>
      <c r="X349" s="39"/>
      <c r="Y349" s="39"/>
      <c r="Z349" s="39"/>
      <c r="AA349" s="39"/>
      <c r="AB349" s="39"/>
      <c r="AC349" s="39"/>
      <c r="AD349" s="39"/>
    </row>
    <row r="350" spans="4:30" s="21" customFormat="1">
      <c r="D350" s="39"/>
      <c r="F350" s="39"/>
      <c r="G350" s="39"/>
      <c r="H350" s="39"/>
      <c r="I350" s="39"/>
      <c r="J350" s="39"/>
      <c r="K350" s="39"/>
      <c r="L350" s="39"/>
      <c r="M350" s="39"/>
      <c r="N350" s="39"/>
      <c r="O350" s="39"/>
      <c r="P350" s="39"/>
      <c r="Q350" s="39"/>
      <c r="R350" s="39"/>
      <c r="S350" s="39"/>
      <c r="T350" s="39"/>
      <c r="U350" s="39"/>
      <c r="V350" s="39"/>
      <c r="W350" s="39"/>
      <c r="X350" s="39"/>
      <c r="Y350" s="39"/>
      <c r="Z350" s="39"/>
      <c r="AA350" s="39"/>
      <c r="AB350" s="39"/>
      <c r="AC350" s="39"/>
      <c r="AD350" s="39"/>
    </row>
    <row r="351" spans="4:30" s="21" customFormat="1">
      <c r="D351" s="39"/>
      <c r="F351" s="39"/>
      <c r="G351" s="39"/>
      <c r="H351" s="39"/>
      <c r="I351" s="39"/>
      <c r="J351" s="39"/>
      <c r="K351" s="39"/>
      <c r="L351" s="39"/>
      <c r="M351" s="39"/>
      <c r="N351" s="39"/>
      <c r="O351" s="39"/>
      <c r="P351" s="39"/>
      <c r="Q351" s="39"/>
      <c r="R351" s="39"/>
      <c r="S351" s="39"/>
      <c r="T351" s="39"/>
      <c r="U351" s="39"/>
      <c r="V351" s="39"/>
      <c r="W351" s="39"/>
      <c r="X351" s="39"/>
      <c r="Y351" s="39"/>
      <c r="Z351" s="39"/>
      <c r="AA351" s="39"/>
      <c r="AB351" s="39"/>
      <c r="AC351" s="39"/>
      <c r="AD351" s="39"/>
    </row>
    <row r="352" spans="4:30" s="21" customFormat="1">
      <c r="D352" s="39"/>
      <c r="F352" s="39"/>
      <c r="G352" s="39"/>
      <c r="H352" s="39"/>
      <c r="I352" s="39"/>
      <c r="J352" s="39"/>
      <c r="K352" s="39"/>
      <c r="L352" s="39"/>
      <c r="M352" s="39"/>
      <c r="N352" s="39"/>
      <c r="O352" s="39"/>
      <c r="P352" s="39"/>
      <c r="Q352" s="39"/>
      <c r="R352" s="39"/>
      <c r="S352" s="39"/>
      <c r="T352" s="39"/>
      <c r="U352" s="39"/>
      <c r="V352" s="39"/>
      <c r="W352" s="39"/>
      <c r="X352" s="39"/>
      <c r="Y352" s="39"/>
      <c r="Z352" s="39"/>
      <c r="AA352" s="39"/>
      <c r="AB352" s="39"/>
      <c r="AC352" s="39"/>
      <c r="AD352" s="39"/>
    </row>
    <row r="353" spans="4:30" s="21" customFormat="1">
      <c r="D353" s="39"/>
      <c r="F353" s="39"/>
      <c r="G353" s="39"/>
      <c r="H353" s="39"/>
      <c r="I353" s="39"/>
      <c r="J353" s="39"/>
      <c r="K353" s="39"/>
      <c r="L353" s="39"/>
      <c r="M353" s="39"/>
      <c r="N353" s="39"/>
      <c r="O353" s="39"/>
      <c r="P353" s="39"/>
      <c r="Q353" s="39"/>
      <c r="R353" s="39"/>
      <c r="S353" s="39"/>
      <c r="T353" s="39"/>
      <c r="U353" s="39"/>
      <c r="V353" s="39"/>
      <c r="W353" s="39"/>
      <c r="X353" s="39"/>
      <c r="Y353" s="39"/>
      <c r="Z353" s="39"/>
      <c r="AA353" s="39"/>
      <c r="AB353" s="39"/>
      <c r="AC353" s="39"/>
      <c r="AD353" s="39"/>
    </row>
    <row r="354" spans="4:30" s="21" customFormat="1">
      <c r="D354" s="39"/>
      <c r="F354" s="39"/>
      <c r="G354" s="39"/>
      <c r="H354" s="39"/>
      <c r="I354" s="39"/>
      <c r="J354" s="39"/>
      <c r="K354" s="39"/>
      <c r="L354" s="39"/>
      <c r="M354" s="39"/>
      <c r="N354" s="39"/>
      <c r="O354" s="39"/>
      <c r="P354" s="39"/>
      <c r="Q354" s="39"/>
      <c r="R354" s="39"/>
      <c r="S354" s="39"/>
      <c r="T354" s="39"/>
      <c r="U354" s="39"/>
      <c r="V354" s="39"/>
      <c r="W354" s="39"/>
      <c r="X354" s="39"/>
      <c r="Y354" s="39"/>
      <c r="Z354" s="39"/>
      <c r="AA354" s="39"/>
      <c r="AB354" s="39"/>
      <c r="AC354" s="39"/>
      <c r="AD354" s="39"/>
    </row>
    <row r="355" spans="4:30" s="21" customFormat="1">
      <c r="D355" s="39"/>
      <c r="F355" s="39"/>
      <c r="G355" s="39"/>
      <c r="H355" s="39"/>
      <c r="I355" s="39"/>
      <c r="J355" s="39"/>
      <c r="K355" s="39"/>
      <c r="L355" s="39"/>
      <c r="M355" s="39"/>
      <c r="N355" s="39"/>
      <c r="O355" s="39"/>
      <c r="P355" s="39"/>
      <c r="Q355" s="39"/>
      <c r="R355" s="39"/>
      <c r="S355" s="39"/>
      <c r="T355" s="39"/>
      <c r="U355" s="39"/>
      <c r="V355" s="39"/>
      <c r="W355" s="39"/>
      <c r="X355" s="39"/>
      <c r="Y355" s="39"/>
      <c r="Z355" s="39"/>
      <c r="AA355" s="39"/>
      <c r="AB355" s="39"/>
      <c r="AC355" s="39"/>
      <c r="AD355" s="39"/>
    </row>
    <row r="356" spans="4:30" s="21" customFormat="1">
      <c r="D356" s="39"/>
      <c r="F356" s="39"/>
      <c r="G356" s="39"/>
      <c r="H356" s="39"/>
      <c r="I356" s="39"/>
      <c r="J356" s="39"/>
      <c r="K356" s="39"/>
      <c r="L356" s="39"/>
      <c r="M356" s="39"/>
      <c r="N356" s="39"/>
      <c r="O356" s="39"/>
      <c r="P356" s="39"/>
      <c r="Q356" s="39"/>
      <c r="R356" s="39"/>
      <c r="S356" s="39"/>
      <c r="T356" s="39"/>
      <c r="U356" s="39"/>
      <c r="V356" s="39"/>
      <c r="W356" s="39"/>
      <c r="X356" s="39"/>
      <c r="Y356" s="39"/>
      <c r="Z356" s="39"/>
      <c r="AA356" s="39"/>
      <c r="AB356" s="39"/>
      <c r="AC356" s="39"/>
      <c r="AD356" s="39"/>
    </row>
    <row r="357" spans="4:30" s="21" customFormat="1">
      <c r="D357" s="39"/>
      <c r="F357" s="39"/>
      <c r="G357" s="39"/>
      <c r="H357" s="39"/>
      <c r="I357" s="39"/>
      <c r="J357" s="39"/>
      <c r="K357" s="39"/>
      <c r="L357" s="39"/>
      <c r="M357" s="39"/>
      <c r="N357" s="39"/>
      <c r="O357" s="39"/>
      <c r="P357" s="39"/>
      <c r="Q357" s="39"/>
      <c r="R357" s="39"/>
      <c r="S357" s="39"/>
      <c r="T357" s="39"/>
      <c r="U357" s="39"/>
      <c r="V357" s="39"/>
      <c r="W357" s="39"/>
      <c r="X357" s="39"/>
      <c r="Y357" s="39"/>
      <c r="Z357" s="39"/>
      <c r="AA357" s="39"/>
      <c r="AB357" s="39"/>
      <c r="AC357" s="39"/>
      <c r="AD357" s="39"/>
    </row>
    <row r="358" spans="4:30" s="21" customFormat="1">
      <c r="D358" s="39"/>
      <c r="F358" s="39"/>
      <c r="G358" s="39"/>
      <c r="H358" s="39"/>
      <c r="I358" s="39"/>
      <c r="J358" s="39"/>
      <c r="K358" s="39"/>
      <c r="L358" s="39"/>
      <c r="M358" s="39"/>
      <c r="N358" s="39"/>
      <c r="O358" s="39"/>
      <c r="P358" s="39"/>
      <c r="Q358" s="39"/>
      <c r="R358" s="39"/>
      <c r="S358" s="39"/>
      <c r="T358" s="39"/>
      <c r="U358" s="39"/>
      <c r="V358" s="39"/>
      <c r="W358" s="39"/>
      <c r="X358" s="39"/>
      <c r="Y358" s="39"/>
      <c r="Z358" s="39"/>
      <c r="AA358" s="39"/>
      <c r="AB358" s="39"/>
      <c r="AC358" s="39"/>
      <c r="AD358" s="39"/>
    </row>
    <row r="359" spans="4:30" s="21" customFormat="1">
      <c r="D359" s="39"/>
      <c r="F359" s="39"/>
      <c r="G359" s="39"/>
      <c r="H359" s="39"/>
      <c r="I359" s="39"/>
      <c r="J359" s="39"/>
      <c r="K359" s="39"/>
      <c r="L359" s="39"/>
      <c r="M359" s="39"/>
      <c r="N359" s="39"/>
      <c r="O359" s="39"/>
      <c r="P359" s="39"/>
      <c r="Q359" s="39"/>
      <c r="R359" s="39"/>
      <c r="S359" s="39"/>
      <c r="T359" s="39"/>
      <c r="U359" s="39"/>
      <c r="V359" s="39"/>
      <c r="W359" s="39"/>
      <c r="X359" s="39"/>
      <c r="Y359" s="39"/>
      <c r="Z359" s="39"/>
      <c r="AA359" s="39"/>
      <c r="AB359" s="39"/>
      <c r="AC359" s="39"/>
      <c r="AD359" s="39"/>
    </row>
    <row r="360" spans="4:30" s="21" customFormat="1">
      <c r="D360" s="39"/>
      <c r="F360" s="39"/>
      <c r="G360" s="39"/>
      <c r="H360" s="39"/>
      <c r="I360" s="39"/>
      <c r="J360" s="39"/>
      <c r="K360" s="39"/>
      <c r="L360" s="39"/>
      <c r="M360" s="39"/>
      <c r="N360" s="39"/>
      <c r="O360" s="39"/>
      <c r="P360" s="39"/>
      <c r="Q360" s="39"/>
      <c r="R360" s="39"/>
      <c r="S360" s="39"/>
      <c r="T360" s="39"/>
      <c r="U360" s="39"/>
      <c r="V360" s="39"/>
      <c r="W360" s="39"/>
      <c r="X360" s="39"/>
      <c r="Y360" s="39"/>
      <c r="Z360" s="39"/>
      <c r="AA360" s="39"/>
      <c r="AB360" s="39"/>
      <c r="AC360" s="39"/>
      <c r="AD360" s="39"/>
    </row>
    <row r="361" spans="4:30" s="21" customFormat="1">
      <c r="D361" s="39"/>
      <c r="F361" s="39"/>
      <c r="G361" s="39"/>
      <c r="H361" s="39"/>
      <c r="I361" s="39"/>
      <c r="J361" s="39"/>
      <c r="K361" s="39"/>
      <c r="L361" s="39"/>
      <c r="M361" s="39"/>
      <c r="N361" s="39"/>
      <c r="O361" s="39"/>
      <c r="P361" s="39"/>
      <c r="Q361" s="39"/>
      <c r="R361" s="39"/>
      <c r="S361" s="39"/>
      <c r="T361" s="39"/>
      <c r="U361" s="39"/>
      <c r="V361" s="39"/>
      <c r="W361" s="39"/>
      <c r="X361" s="39"/>
      <c r="Y361" s="39"/>
      <c r="Z361" s="39"/>
      <c r="AA361" s="39"/>
      <c r="AB361" s="39"/>
      <c r="AC361" s="39"/>
      <c r="AD361" s="39"/>
    </row>
    <row r="362" spans="4:30" s="21" customFormat="1">
      <c r="D362" s="39"/>
      <c r="F362" s="39"/>
      <c r="G362" s="39"/>
      <c r="H362" s="39"/>
      <c r="I362" s="39"/>
      <c r="J362" s="39"/>
      <c r="K362" s="39"/>
      <c r="L362" s="39"/>
      <c r="M362" s="39"/>
      <c r="N362" s="39"/>
      <c r="O362" s="39"/>
      <c r="P362" s="39"/>
      <c r="Q362" s="39"/>
      <c r="R362" s="39"/>
      <c r="S362" s="39"/>
      <c r="T362" s="39"/>
      <c r="U362" s="39"/>
      <c r="V362" s="39"/>
      <c r="W362" s="39"/>
      <c r="X362" s="39"/>
      <c r="Y362" s="39"/>
      <c r="Z362" s="39"/>
      <c r="AA362" s="39"/>
      <c r="AB362" s="39"/>
      <c r="AC362" s="39"/>
      <c r="AD362" s="39"/>
    </row>
    <row r="363" spans="4:30" s="21" customFormat="1">
      <c r="D363" s="39"/>
      <c r="F363" s="39"/>
      <c r="G363" s="39"/>
      <c r="H363" s="39"/>
      <c r="I363" s="39"/>
      <c r="J363" s="39"/>
      <c r="K363" s="39"/>
      <c r="L363" s="39"/>
      <c r="M363" s="39"/>
      <c r="N363" s="39"/>
      <c r="O363" s="39"/>
      <c r="P363" s="39"/>
      <c r="Q363" s="39"/>
      <c r="R363" s="39"/>
      <c r="S363" s="39"/>
      <c r="T363" s="39"/>
      <c r="U363" s="39"/>
      <c r="V363" s="39"/>
      <c r="W363" s="39"/>
      <c r="X363" s="39"/>
      <c r="Y363" s="39"/>
      <c r="Z363" s="39"/>
      <c r="AA363" s="39"/>
      <c r="AB363" s="39"/>
      <c r="AC363" s="39"/>
      <c r="AD363" s="39"/>
    </row>
    <row r="364" spans="4:30" s="21" customFormat="1">
      <c r="D364" s="39"/>
      <c r="F364" s="39"/>
      <c r="G364" s="39"/>
      <c r="H364" s="39"/>
      <c r="I364" s="39"/>
      <c r="J364" s="39"/>
      <c r="K364" s="39"/>
      <c r="L364" s="39"/>
      <c r="M364" s="39"/>
      <c r="N364" s="39"/>
      <c r="O364" s="39"/>
      <c r="P364" s="39"/>
      <c r="Q364" s="39"/>
      <c r="R364" s="39"/>
      <c r="S364" s="39"/>
      <c r="T364" s="39"/>
      <c r="U364" s="39"/>
      <c r="V364" s="39"/>
      <c r="W364" s="39"/>
      <c r="X364" s="39"/>
      <c r="Y364" s="39"/>
      <c r="Z364" s="39"/>
      <c r="AA364" s="39"/>
      <c r="AB364" s="39"/>
      <c r="AC364" s="39"/>
      <c r="AD364" s="39"/>
    </row>
    <row r="365" spans="4:30" s="21" customFormat="1">
      <c r="D365" s="39"/>
      <c r="F365" s="39"/>
      <c r="G365" s="39"/>
      <c r="H365" s="39"/>
      <c r="I365" s="39"/>
      <c r="J365" s="39"/>
      <c r="K365" s="39"/>
      <c r="L365" s="39"/>
      <c r="M365" s="39"/>
      <c r="N365" s="39"/>
      <c r="O365" s="39"/>
      <c r="P365" s="39"/>
      <c r="Q365" s="39"/>
      <c r="R365" s="39"/>
      <c r="S365" s="39"/>
      <c r="T365" s="39"/>
      <c r="U365" s="39"/>
      <c r="V365" s="39"/>
      <c r="W365" s="39"/>
      <c r="X365" s="39"/>
      <c r="Y365" s="39"/>
      <c r="Z365" s="39"/>
      <c r="AA365" s="39"/>
      <c r="AB365" s="39"/>
      <c r="AC365" s="39"/>
      <c r="AD365" s="39"/>
    </row>
    <row r="366" spans="4:30" s="21" customFormat="1">
      <c r="D366" s="39"/>
      <c r="F366" s="39"/>
      <c r="G366" s="39"/>
      <c r="H366" s="39"/>
      <c r="I366" s="39"/>
      <c r="J366" s="39"/>
      <c r="K366" s="39"/>
      <c r="L366" s="39"/>
      <c r="M366" s="39"/>
      <c r="N366" s="39"/>
      <c r="O366" s="39"/>
      <c r="P366" s="39"/>
      <c r="Q366" s="39"/>
      <c r="R366" s="39"/>
      <c r="S366" s="39"/>
      <c r="T366" s="39"/>
      <c r="U366" s="39"/>
      <c r="V366" s="39"/>
      <c r="W366" s="39"/>
      <c r="X366" s="39"/>
      <c r="Y366" s="39"/>
      <c r="Z366" s="39"/>
      <c r="AA366" s="39"/>
      <c r="AB366" s="39"/>
      <c r="AC366" s="39"/>
      <c r="AD366" s="39"/>
    </row>
    <row r="367" spans="4:30" s="21" customFormat="1">
      <c r="D367" s="39"/>
      <c r="F367" s="39"/>
      <c r="G367" s="39"/>
      <c r="H367" s="39"/>
      <c r="I367" s="39"/>
      <c r="J367" s="39"/>
      <c r="K367" s="39"/>
      <c r="L367" s="39"/>
      <c r="M367" s="39"/>
      <c r="N367" s="39"/>
      <c r="O367" s="39"/>
      <c r="P367" s="39"/>
      <c r="Q367" s="39"/>
      <c r="R367" s="39"/>
      <c r="S367" s="39"/>
      <c r="T367" s="39"/>
      <c r="U367" s="39"/>
      <c r="V367" s="39"/>
      <c r="W367" s="39"/>
      <c r="X367" s="39"/>
      <c r="Y367" s="39"/>
      <c r="Z367" s="39"/>
      <c r="AA367" s="39"/>
      <c r="AB367" s="39"/>
      <c r="AC367" s="39"/>
      <c r="AD367" s="39"/>
    </row>
    <row r="368" spans="4:30" s="21" customFormat="1">
      <c r="D368" s="39"/>
      <c r="F368" s="39"/>
      <c r="G368" s="39"/>
      <c r="H368" s="39"/>
      <c r="I368" s="39"/>
      <c r="J368" s="39"/>
      <c r="K368" s="39"/>
      <c r="L368" s="39"/>
      <c r="M368" s="39"/>
      <c r="N368" s="39"/>
      <c r="O368" s="39"/>
      <c r="P368" s="39"/>
      <c r="Q368" s="39"/>
      <c r="R368" s="39"/>
      <c r="S368" s="39"/>
      <c r="T368" s="39"/>
      <c r="U368" s="39"/>
      <c r="V368" s="39"/>
      <c r="W368" s="39"/>
      <c r="X368" s="39"/>
      <c r="Y368" s="39"/>
      <c r="Z368" s="39"/>
      <c r="AA368" s="39"/>
      <c r="AB368" s="39"/>
      <c r="AC368" s="39"/>
      <c r="AD368" s="39"/>
    </row>
    <row r="369" spans="4:30" s="21" customFormat="1">
      <c r="D369" s="39"/>
      <c r="F369" s="39"/>
      <c r="G369" s="39"/>
      <c r="H369" s="39"/>
      <c r="I369" s="39"/>
      <c r="J369" s="39"/>
      <c r="K369" s="39"/>
      <c r="L369" s="39"/>
      <c r="M369" s="39"/>
      <c r="N369" s="39"/>
      <c r="O369" s="39"/>
      <c r="P369" s="39"/>
      <c r="Q369" s="39"/>
      <c r="R369" s="39"/>
      <c r="S369" s="39"/>
      <c r="T369" s="39"/>
      <c r="U369" s="39"/>
      <c r="V369" s="39"/>
      <c r="W369" s="39"/>
      <c r="X369" s="39"/>
      <c r="Y369" s="39"/>
      <c r="Z369" s="39"/>
      <c r="AA369" s="39"/>
      <c r="AB369" s="39"/>
      <c r="AC369" s="39"/>
      <c r="AD369" s="39"/>
    </row>
    <row r="370" spans="4:30" s="21" customFormat="1">
      <c r="D370" s="39"/>
      <c r="F370" s="39"/>
      <c r="G370" s="39"/>
      <c r="H370" s="39"/>
      <c r="I370" s="39"/>
      <c r="J370" s="39"/>
      <c r="K370" s="39"/>
      <c r="L370" s="39"/>
      <c r="M370" s="39"/>
      <c r="N370" s="39"/>
      <c r="O370" s="39"/>
      <c r="P370" s="39"/>
      <c r="Q370" s="39"/>
      <c r="R370" s="39"/>
      <c r="S370" s="39"/>
      <c r="T370" s="39"/>
      <c r="U370" s="39"/>
      <c r="V370" s="39"/>
      <c r="W370" s="39"/>
      <c r="X370" s="39"/>
      <c r="Y370" s="39"/>
      <c r="Z370" s="39"/>
      <c r="AA370" s="39"/>
      <c r="AB370" s="39"/>
      <c r="AC370" s="39"/>
      <c r="AD370" s="39"/>
    </row>
    <row r="371" spans="4:30" s="21" customFormat="1">
      <c r="D371" s="39"/>
      <c r="F371" s="39"/>
      <c r="G371" s="39"/>
      <c r="H371" s="39"/>
      <c r="I371" s="39"/>
      <c r="J371" s="39"/>
      <c r="K371" s="39"/>
      <c r="L371" s="39"/>
      <c r="M371" s="39"/>
      <c r="N371" s="39"/>
      <c r="O371" s="39"/>
      <c r="P371" s="39"/>
      <c r="Q371" s="39"/>
      <c r="R371" s="39"/>
      <c r="S371" s="39"/>
      <c r="T371" s="39"/>
      <c r="U371" s="39"/>
      <c r="V371" s="39"/>
      <c r="W371" s="39"/>
      <c r="X371" s="39"/>
      <c r="Y371" s="39"/>
      <c r="Z371" s="39"/>
      <c r="AA371" s="39"/>
      <c r="AB371" s="39"/>
      <c r="AC371" s="39"/>
      <c r="AD371" s="39"/>
    </row>
    <row r="372" spans="4:30" s="21" customFormat="1">
      <c r="D372" s="39"/>
      <c r="F372" s="39"/>
      <c r="G372" s="39"/>
      <c r="H372" s="39"/>
      <c r="I372" s="39"/>
      <c r="J372" s="39"/>
      <c r="K372" s="39"/>
      <c r="L372" s="39"/>
      <c r="M372" s="39"/>
      <c r="N372" s="39"/>
      <c r="O372" s="39"/>
      <c r="P372" s="39"/>
      <c r="Q372" s="39"/>
      <c r="R372" s="39"/>
      <c r="S372" s="39"/>
      <c r="T372" s="39"/>
      <c r="U372" s="39"/>
      <c r="V372" s="39"/>
      <c r="W372" s="39"/>
      <c r="X372" s="39"/>
      <c r="Y372" s="39"/>
      <c r="Z372" s="39"/>
      <c r="AA372" s="39"/>
      <c r="AB372" s="39"/>
      <c r="AC372" s="39"/>
      <c r="AD372" s="39"/>
    </row>
    <row r="373" spans="4:30" s="21" customFormat="1">
      <c r="D373" s="39"/>
      <c r="F373" s="39"/>
      <c r="G373" s="39"/>
      <c r="H373" s="39"/>
      <c r="I373" s="39"/>
      <c r="J373" s="39"/>
      <c r="K373" s="39"/>
      <c r="L373" s="39"/>
      <c r="M373" s="39"/>
      <c r="N373" s="39"/>
      <c r="O373" s="39"/>
      <c r="P373" s="39"/>
      <c r="Q373" s="39"/>
      <c r="R373" s="39"/>
      <c r="S373" s="39"/>
      <c r="T373" s="39"/>
      <c r="U373" s="39"/>
      <c r="V373" s="39"/>
      <c r="W373" s="39"/>
      <c r="X373" s="39"/>
      <c r="Y373" s="39"/>
      <c r="Z373" s="39"/>
      <c r="AA373" s="39"/>
      <c r="AB373" s="39"/>
      <c r="AC373" s="39"/>
      <c r="AD373" s="39"/>
    </row>
    <row r="374" spans="4:30" s="21" customFormat="1">
      <c r="D374" s="39"/>
      <c r="F374" s="39"/>
      <c r="G374" s="39"/>
      <c r="H374" s="39"/>
      <c r="I374" s="39"/>
      <c r="J374" s="39"/>
      <c r="K374" s="39"/>
      <c r="L374" s="39"/>
      <c r="M374" s="39"/>
      <c r="N374" s="39"/>
      <c r="O374" s="39"/>
      <c r="P374" s="39"/>
      <c r="Q374" s="39"/>
      <c r="R374" s="39"/>
      <c r="S374" s="39"/>
      <c r="T374" s="39"/>
      <c r="U374" s="39"/>
      <c r="V374" s="39"/>
      <c r="W374" s="39"/>
      <c r="X374" s="39"/>
      <c r="Y374" s="39"/>
      <c r="Z374" s="39"/>
      <c r="AA374" s="39"/>
      <c r="AB374" s="39"/>
      <c r="AC374" s="39"/>
      <c r="AD374" s="39"/>
    </row>
    <row r="375" spans="4:30" s="21" customFormat="1">
      <c r="D375" s="39"/>
      <c r="F375" s="39"/>
      <c r="G375" s="39"/>
      <c r="H375" s="39"/>
      <c r="I375" s="39"/>
      <c r="J375" s="39"/>
      <c r="K375" s="39"/>
      <c r="L375" s="39"/>
      <c r="M375" s="39"/>
      <c r="N375" s="39"/>
      <c r="O375" s="39"/>
      <c r="P375" s="39"/>
      <c r="Q375" s="39"/>
      <c r="R375" s="39"/>
      <c r="S375" s="39"/>
      <c r="T375" s="39"/>
      <c r="U375" s="39"/>
      <c r="V375" s="39"/>
      <c r="W375" s="39"/>
      <c r="X375" s="39"/>
      <c r="Y375" s="39"/>
      <c r="Z375" s="39"/>
      <c r="AA375" s="39"/>
      <c r="AB375" s="39"/>
      <c r="AC375" s="39"/>
      <c r="AD375" s="39"/>
    </row>
    <row r="376" spans="4:30" s="21" customFormat="1">
      <c r="D376" s="39"/>
      <c r="F376" s="39"/>
      <c r="G376" s="39"/>
      <c r="H376" s="39"/>
      <c r="I376" s="39"/>
      <c r="J376" s="39"/>
      <c r="K376" s="39"/>
      <c r="L376" s="39"/>
      <c r="M376" s="39"/>
      <c r="N376" s="39"/>
      <c r="O376" s="39"/>
      <c r="P376" s="39"/>
      <c r="Q376" s="39"/>
      <c r="R376" s="39"/>
      <c r="S376" s="39"/>
      <c r="T376" s="39"/>
      <c r="U376" s="39"/>
      <c r="V376" s="39"/>
      <c r="W376" s="39"/>
      <c r="X376" s="39"/>
      <c r="Y376" s="39"/>
      <c r="Z376" s="39"/>
      <c r="AA376" s="39"/>
      <c r="AB376" s="39"/>
      <c r="AC376" s="39"/>
      <c r="AD376" s="39"/>
    </row>
    <row r="377" spans="4:30" s="21" customFormat="1">
      <c r="D377" s="39"/>
      <c r="F377" s="39"/>
      <c r="G377" s="39"/>
      <c r="H377" s="39"/>
      <c r="I377" s="39"/>
      <c r="J377" s="39"/>
      <c r="K377" s="39"/>
      <c r="L377" s="39"/>
      <c r="M377" s="39"/>
      <c r="N377" s="39"/>
      <c r="O377" s="39"/>
      <c r="P377" s="39"/>
      <c r="Q377" s="39"/>
      <c r="R377" s="39"/>
      <c r="S377" s="39"/>
      <c r="T377" s="39"/>
      <c r="U377" s="39"/>
      <c r="V377" s="39"/>
      <c r="W377" s="39"/>
      <c r="X377" s="39"/>
      <c r="Y377" s="39"/>
      <c r="Z377" s="39"/>
      <c r="AA377" s="39"/>
      <c r="AB377" s="39"/>
      <c r="AC377" s="39"/>
      <c r="AD377" s="39"/>
    </row>
    <row r="378" spans="4:30" s="21" customFormat="1">
      <c r="D378" s="39"/>
      <c r="F378" s="39"/>
      <c r="G378" s="39"/>
      <c r="H378" s="39"/>
      <c r="I378" s="39"/>
      <c r="J378" s="39"/>
      <c r="K378" s="39"/>
      <c r="L378" s="39"/>
      <c r="M378" s="39"/>
      <c r="N378" s="39"/>
      <c r="O378" s="39"/>
      <c r="P378" s="39"/>
      <c r="Q378" s="39"/>
      <c r="R378" s="39"/>
      <c r="S378" s="39"/>
      <c r="T378" s="39"/>
      <c r="U378" s="39"/>
      <c r="V378" s="39"/>
      <c r="W378" s="39"/>
      <c r="X378" s="39"/>
      <c r="Y378" s="39"/>
      <c r="Z378" s="39"/>
      <c r="AA378" s="39"/>
      <c r="AB378" s="39"/>
      <c r="AC378" s="39"/>
      <c r="AD378" s="39"/>
    </row>
    <row r="379" spans="4:30" s="21" customFormat="1">
      <c r="D379" s="39"/>
      <c r="F379" s="39"/>
      <c r="G379" s="39"/>
      <c r="H379" s="39"/>
      <c r="I379" s="39"/>
      <c r="J379" s="39"/>
      <c r="K379" s="39"/>
      <c r="L379" s="39"/>
      <c r="M379" s="39"/>
      <c r="N379" s="39"/>
      <c r="O379" s="39"/>
      <c r="P379" s="39"/>
      <c r="Q379" s="39"/>
      <c r="R379" s="39"/>
      <c r="S379" s="39"/>
      <c r="T379" s="39"/>
      <c r="U379" s="39"/>
      <c r="V379" s="39"/>
      <c r="W379" s="39"/>
      <c r="X379" s="39"/>
      <c r="Y379" s="39"/>
      <c r="Z379" s="39"/>
      <c r="AA379" s="39"/>
      <c r="AB379" s="39"/>
      <c r="AC379" s="39"/>
      <c r="AD379" s="39"/>
    </row>
    <row r="380" spans="4:30" s="21" customFormat="1">
      <c r="D380" s="39"/>
      <c r="F380" s="39"/>
      <c r="G380" s="39"/>
      <c r="H380" s="39"/>
      <c r="I380" s="39"/>
      <c r="J380" s="39"/>
      <c r="K380" s="39"/>
      <c r="L380" s="39"/>
      <c r="M380" s="39"/>
      <c r="N380" s="39"/>
      <c r="O380" s="39"/>
      <c r="P380" s="39"/>
      <c r="Q380" s="39"/>
      <c r="R380" s="39"/>
      <c r="S380" s="39"/>
      <c r="T380" s="39"/>
      <c r="U380" s="39"/>
      <c r="V380" s="39"/>
      <c r="W380" s="39"/>
      <c r="X380" s="39"/>
      <c r="Y380" s="39"/>
      <c r="Z380" s="39"/>
      <c r="AA380" s="39"/>
      <c r="AB380" s="39"/>
      <c r="AC380" s="39"/>
      <c r="AD380" s="39"/>
    </row>
    <row r="381" spans="4:30" s="21" customFormat="1">
      <c r="D381" s="39"/>
      <c r="F381" s="39"/>
      <c r="G381" s="39"/>
      <c r="H381" s="39"/>
      <c r="I381" s="39"/>
      <c r="J381" s="39"/>
      <c r="K381" s="39"/>
      <c r="L381" s="39"/>
      <c r="M381" s="39"/>
      <c r="N381" s="39"/>
      <c r="O381" s="39"/>
      <c r="P381" s="39"/>
      <c r="Q381" s="39"/>
      <c r="R381" s="39"/>
      <c r="S381" s="39"/>
      <c r="T381" s="39"/>
      <c r="U381" s="39"/>
      <c r="V381" s="39"/>
      <c r="W381" s="39"/>
      <c r="X381" s="39"/>
      <c r="Y381" s="39"/>
      <c r="Z381" s="39"/>
      <c r="AA381" s="39"/>
      <c r="AB381" s="39"/>
      <c r="AC381" s="39"/>
      <c r="AD381" s="39"/>
    </row>
    <row r="382" spans="4:30" s="21" customFormat="1">
      <c r="D382" s="39"/>
      <c r="F382" s="39"/>
      <c r="G382" s="39"/>
      <c r="H382" s="39"/>
      <c r="I382" s="39"/>
      <c r="J382" s="39"/>
      <c r="K382" s="39"/>
      <c r="L382" s="39"/>
      <c r="M382" s="39"/>
      <c r="N382" s="39"/>
      <c r="O382" s="39"/>
      <c r="P382" s="39"/>
      <c r="Q382" s="39"/>
      <c r="R382" s="39"/>
      <c r="S382" s="39"/>
      <c r="T382" s="39"/>
      <c r="U382" s="39"/>
      <c r="V382" s="39"/>
      <c r="W382" s="39"/>
      <c r="X382" s="39"/>
      <c r="Y382" s="39"/>
      <c r="Z382" s="39"/>
      <c r="AA382" s="39"/>
      <c r="AB382" s="39"/>
      <c r="AC382" s="39"/>
      <c r="AD382" s="39"/>
    </row>
    <row r="383" spans="4:30" s="21" customFormat="1">
      <c r="D383" s="39"/>
      <c r="F383" s="39"/>
      <c r="G383" s="39"/>
      <c r="H383" s="39"/>
      <c r="I383" s="39"/>
      <c r="J383" s="39"/>
      <c r="K383" s="39"/>
      <c r="L383" s="39"/>
      <c r="M383" s="39"/>
      <c r="N383" s="39"/>
      <c r="O383" s="39"/>
      <c r="P383" s="39"/>
      <c r="Q383" s="39"/>
      <c r="R383" s="39"/>
      <c r="S383" s="39"/>
      <c r="T383" s="39"/>
      <c r="U383" s="39"/>
      <c r="V383" s="39"/>
      <c r="W383" s="39"/>
      <c r="X383" s="39"/>
      <c r="Y383" s="39"/>
      <c r="Z383" s="39"/>
      <c r="AA383" s="39"/>
      <c r="AB383" s="39"/>
      <c r="AC383" s="39"/>
      <c r="AD383" s="39"/>
    </row>
    <row r="384" spans="4:30" s="21" customFormat="1">
      <c r="D384" s="39"/>
      <c r="F384" s="39"/>
      <c r="G384" s="39"/>
      <c r="H384" s="39"/>
      <c r="I384" s="39"/>
      <c r="J384" s="39"/>
      <c r="K384" s="39"/>
      <c r="L384" s="39"/>
      <c r="M384" s="39"/>
      <c r="N384" s="39"/>
      <c r="O384" s="39"/>
      <c r="P384" s="39"/>
      <c r="Q384" s="39"/>
      <c r="R384" s="39"/>
      <c r="S384" s="39"/>
      <c r="T384" s="39"/>
      <c r="U384" s="39"/>
      <c r="V384" s="39"/>
      <c r="W384" s="39"/>
      <c r="X384" s="39"/>
      <c r="Y384" s="39"/>
      <c r="Z384" s="39"/>
      <c r="AA384" s="39"/>
      <c r="AB384" s="39"/>
      <c r="AC384" s="39"/>
      <c r="AD384" s="39"/>
    </row>
    <row r="385" spans="4:30" s="21" customFormat="1">
      <c r="D385" s="39"/>
      <c r="F385" s="39"/>
      <c r="G385" s="39"/>
      <c r="H385" s="39"/>
      <c r="I385" s="39"/>
      <c r="J385" s="39"/>
      <c r="K385" s="39"/>
      <c r="L385" s="39"/>
      <c r="M385" s="39"/>
      <c r="N385" s="39"/>
      <c r="O385" s="39"/>
      <c r="P385" s="39"/>
      <c r="Q385" s="39"/>
      <c r="R385" s="39"/>
      <c r="S385" s="39"/>
      <c r="T385" s="39"/>
      <c r="U385" s="39"/>
      <c r="V385" s="39"/>
      <c r="W385" s="39"/>
      <c r="X385" s="39"/>
      <c r="Y385" s="39"/>
      <c r="Z385" s="39"/>
      <c r="AA385" s="39"/>
      <c r="AB385" s="39"/>
      <c r="AC385" s="39"/>
      <c r="AD385" s="39"/>
    </row>
    <row r="386" spans="4:30" s="21" customFormat="1">
      <c r="D386" s="39"/>
      <c r="F386" s="39"/>
      <c r="G386" s="39"/>
      <c r="H386" s="39"/>
      <c r="I386" s="39"/>
      <c r="J386" s="39"/>
      <c r="K386" s="39"/>
      <c r="L386" s="39"/>
      <c r="M386" s="39"/>
      <c r="N386" s="39"/>
      <c r="O386" s="39"/>
      <c r="P386" s="39"/>
      <c r="Q386" s="39"/>
      <c r="R386" s="39"/>
      <c r="S386" s="39"/>
      <c r="T386" s="39"/>
      <c r="U386" s="39"/>
      <c r="V386" s="39"/>
      <c r="W386" s="39"/>
      <c r="X386" s="39"/>
      <c r="Y386" s="39"/>
      <c r="Z386" s="39"/>
      <c r="AA386" s="39"/>
      <c r="AB386" s="39"/>
      <c r="AC386" s="39"/>
      <c r="AD386" s="39"/>
    </row>
    <row r="387" spans="4:30" s="21" customFormat="1">
      <c r="D387" s="39"/>
      <c r="F387" s="39"/>
      <c r="G387" s="39"/>
      <c r="H387" s="39"/>
      <c r="I387" s="39"/>
      <c r="J387" s="39"/>
      <c r="K387" s="39"/>
      <c r="L387" s="39"/>
      <c r="M387" s="39"/>
      <c r="N387" s="39"/>
      <c r="O387" s="39"/>
      <c r="P387" s="39"/>
      <c r="Q387" s="39"/>
      <c r="R387" s="39"/>
      <c r="S387" s="39"/>
      <c r="T387" s="39"/>
      <c r="U387" s="39"/>
      <c r="V387" s="39"/>
      <c r="W387" s="39"/>
      <c r="X387" s="39"/>
      <c r="Y387" s="39"/>
      <c r="Z387" s="39"/>
      <c r="AA387" s="39"/>
      <c r="AB387" s="39"/>
      <c r="AC387" s="39"/>
      <c r="AD387" s="39"/>
    </row>
    <row r="388" spans="4:30" s="21" customFormat="1">
      <c r="D388" s="39"/>
      <c r="F388" s="39"/>
      <c r="G388" s="39"/>
      <c r="H388" s="39"/>
      <c r="I388" s="39"/>
      <c r="J388" s="39"/>
      <c r="K388" s="39"/>
      <c r="L388" s="39"/>
      <c r="M388" s="39"/>
      <c r="N388" s="39"/>
      <c r="O388" s="39"/>
      <c r="P388" s="39"/>
      <c r="Q388" s="39"/>
      <c r="R388" s="39"/>
      <c r="S388" s="39"/>
      <c r="T388" s="39"/>
      <c r="U388" s="39"/>
      <c r="V388" s="39"/>
      <c r="W388" s="39"/>
      <c r="X388" s="39"/>
      <c r="Y388" s="39"/>
      <c r="Z388" s="39"/>
      <c r="AA388" s="39"/>
      <c r="AB388" s="39"/>
      <c r="AC388" s="39"/>
      <c r="AD388" s="39"/>
    </row>
    <row r="389" spans="4:30" s="21" customFormat="1">
      <c r="D389" s="39"/>
      <c r="F389" s="39"/>
      <c r="G389" s="39"/>
      <c r="H389" s="39"/>
      <c r="I389" s="39"/>
      <c r="J389" s="39"/>
      <c r="K389" s="39"/>
      <c r="L389" s="39"/>
      <c r="M389" s="39"/>
      <c r="N389" s="39"/>
      <c r="O389" s="39"/>
      <c r="P389" s="39"/>
      <c r="Q389" s="39"/>
      <c r="R389" s="39"/>
      <c r="S389" s="39"/>
      <c r="T389" s="39"/>
      <c r="U389" s="39"/>
      <c r="V389" s="39"/>
      <c r="W389" s="39"/>
      <c r="X389" s="39"/>
      <c r="Y389" s="39"/>
      <c r="Z389" s="39"/>
      <c r="AA389" s="39"/>
      <c r="AB389" s="39"/>
      <c r="AC389" s="39"/>
      <c r="AD389" s="39"/>
    </row>
    <row r="390" spans="4:30" s="21" customFormat="1">
      <c r="D390" s="39"/>
      <c r="F390" s="39"/>
      <c r="G390" s="39"/>
      <c r="H390" s="39"/>
      <c r="I390" s="39"/>
      <c r="J390" s="39"/>
      <c r="K390" s="39"/>
      <c r="L390" s="39"/>
      <c r="M390" s="39"/>
      <c r="N390" s="39"/>
      <c r="O390" s="39"/>
      <c r="P390" s="39"/>
      <c r="Q390" s="39"/>
      <c r="R390" s="39"/>
      <c r="S390" s="39"/>
      <c r="T390" s="39"/>
      <c r="U390" s="39"/>
      <c r="V390" s="39"/>
      <c r="W390" s="39"/>
      <c r="X390" s="39"/>
      <c r="Y390" s="39"/>
      <c r="Z390" s="39"/>
      <c r="AA390" s="39"/>
      <c r="AB390" s="39"/>
      <c r="AC390" s="39"/>
      <c r="AD390" s="39"/>
    </row>
    <row r="391" spans="4:30" s="21" customFormat="1">
      <c r="D391" s="39"/>
      <c r="F391" s="39"/>
      <c r="G391" s="39"/>
      <c r="H391" s="39"/>
      <c r="I391" s="39"/>
      <c r="J391" s="39"/>
      <c r="K391" s="39"/>
      <c r="L391" s="39"/>
      <c r="M391" s="39"/>
      <c r="N391" s="39"/>
      <c r="O391" s="39"/>
      <c r="P391" s="39"/>
      <c r="Q391" s="39"/>
      <c r="R391" s="39"/>
      <c r="S391" s="39"/>
      <c r="T391" s="39"/>
      <c r="U391" s="39"/>
      <c r="V391" s="39"/>
      <c r="W391" s="39"/>
      <c r="X391" s="39"/>
      <c r="Y391" s="39"/>
      <c r="Z391" s="39"/>
      <c r="AA391" s="39"/>
      <c r="AB391" s="39"/>
      <c r="AC391" s="39"/>
      <c r="AD391" s="39"/>
    </row>
    <row r="392" spans="4:30" s="21" customFormat="1">
      <c r="D392" s="39"/>
      <c r="F392" s="39"/>
      <c r="G392" s="39"/>
      <c r="H392" s="39"/>
      <c r="I392" s="39"/>
      <c r="J392" s="39"/>
      <c r="K392" s="39"/>
      <c r="L392" s="39"/>
      <c r="M392" s="39"/>
      <c r="N392" s="39"/>
      <c r="O392" s="39"/>
      <c r="P392" s="39"/>
      <c r="Q392" s="39"/>
      <c r="R392" s="39"/>
      <c r="S392" s="39"/>
      <c r="T392" s="39"/>
      <c r="U392" s="39"/>
      <c r="V392" s="39"/>
      <c r="W392" s="39"/>
      <c r="X392" s="39"/>
      <c r="Y392" s="39"/>
      <c r="Z392" s="39"/>
      <c r="AA392" s="39"/>
      <c r="AB392" s="39"/>
      <c r="AC392" s="39"/>
      <c r="AD392" s="39"/>
    </row>
    <row r="393" spans="4:30" s="21" customFormat="1">
      <c r="D393" s="39"/>
      <c r="F393" s="39"/>
      <c r="G393" s="39"/>
      <c r="H393" s="39"/>
      <c r="I393" s="39"/>
      <c r="J393" s="39"/>
      <c r="K393" s="39"/>
      <c r="L393" s="39"/>
      <c r="M393" s="39"/>
      <c r="N393" s="39"/>
      <c r="O393" s="39"/>
      <c r="P393" s="39"/>
      <c r="Q393" s="39"/>
      <c r="R393" s="39"/>
      <c r="S393" s="39"/>
      <c r="T393" s="39"/>
      <c r="U393" s="39"/>
      <c r="V393" s="39"/>
      <c r="W393" s="39"/>
      <c r="X393" s="39"/>
      <c r="Y393" s="39"/>
      <c r="Z393" s="39"/>
      <c r="AA393" s="39"/>
      <c r="AB393" s="39"/>
      <c r="AC393" s="39"/>
      <c r="AD393" s="39"/>
    </row>
    <row r="394" spans="4:30" s="21" customFormat="1">
      <c r="D394" s="39"/>
      <c r="F394" s="39"/>
      <c r="G394" s="39"/>
      <c r="H394" s="39"/>
      <c r="I394" s="39"/>
      <c r="J394" s="39"/>
      <c r="K394" s="39"/>
      <c r="L394" s="39"/>
      <c r="M394" s="39"/>
      <c r="N394" s="39"/>
      <c r="O394" s="39"/>
      <c r="P394" s="39"/>
      <c r="Q394" s="39"/>
      <c r="R394" s="39"/>
      <c r="S394" s="39"/>
      <c r="T394" s="39"/>
      <c r="U394" s="39"/>
      <c r="V394" s="39"/>
      <c r="W394" s="39"/>
      <c r="X394" s="39"/>
      <c r="Y394" s="39"/>
      <c r="Z394" s="39"/>
      <c r="AA394" s="39"/>
      <c r="AB394" s="39"/>
      <c r="AC394" s="39"/>
      <c r="AD394" s="39"/>
    </row>
    <row r="395" spans="4:30" s="21" customFormat="1">
      <c r="D395" s="39"/>
      <c r="F395" s="39"/>
      <c r="G395" s="39"/>
      <c r="H395" s="39"/>
      <c r="I395" s="39"/>
      <c r="J395" s="39"/>
      <c r="K395" s="39"/>
      <c r="L395" s="39"/>
      <c r="M395" s="39"/>
      <c r="N395" s="39"/>
      <c r="O395" s="39"/>
      <c r="P395" s="39"/>
      <c r="Q395" s="39"/>
      <c r="R395" s="39"/>
      <c r="S395" s="39"/>
      <c r="T395" s="39"/>
      <c r="U395" s="39"/>
      <c r="V395" s="39"/>
      <c r="W395" s="39"/>
      <c r="X395" s="39"/>
      <c r="Y395" s="39"/>
      <c r="Z395" s="39"/>
      <c r="AA395" s="39"/>
      <c r="AB395" s="39"/>
      <c r="AC395" s="39"/>
      <c r="AD395" s="39"/>
    </row>
    <row r="396" spans="4:30" s="21" customFormat="1">
      <c r="D396" s="39"/>
      <c r="F396" s="39"/>
      <c r="G396" s="39"/>
      <c r="H396" s="39"/>
      <c r="I396" s="39"/>
      <c r="J396" s="39"/>
      <c r="K396" s="39"/>
      <c r="L396" s="39"/>
      <c r="M396" s="39"/>
      <c r="N396" s="39"/>
      <c r="O396" s="39"/>
      <c r="P396" s="39"/>
      <c r="Q396" s="39"/>
      <c r="R396" s="39"/>
      <c r="S396" s="39"/>
      <c r="T396" s="39"/>
      <c r="U396" s="39"/>
      <c r="V396" s="39"/>
      <c r="W396" s="39"/>
      <c r="X396" s="39"/>
      <c r="Y396" s="39"/>
      <c r="Z396" s="39"/>
      <c r="AA396" s="39"/>
      <c r="AB396" s="39"/>
      <c r="AC396" s="39"/>
      <c r="AD396" s="39"/>
    </row>
    <row r="397" spans="4:30" s="21" customFormat="1">
      <c r="D397" s="39"/>
      <c r="F397" s="39"/>
      <c r="G397" s="39"/>
      <c r="H397" s="39"/>
      <c r="I397" s="39"/>
      <c r="J397" s="39"/>
      <c r="K397" s="39"/>
      <c r="L397" s="39"/>
      <c r="M397" s="39"/>
      <c r="N397" s="39"/>
      <c r="O397" s="39"/>
      <c r="P397" s="39"/>
      <c r="Q397" s="39"/>
      <c r="R397" s="39"/>
      <c r="S397" s="39"/>
      <c r="T397" s="39"/>
      <c r="U397" s="39"/>
      <c r="V397" s="39"/>
      <c r="W397" s="39"/>
      <c r="X397" s="39"/>
      <c r="Y397" s="39"/>
      <c r="Z397" s="39"/>
      <c r="AA397" s="39"/>
      <c r="AB397" s="39"/>
      <c r="AC397" s="39"/>
      <c r="AD397" s="39"/>
    </row>
    <row r="398" spans="4:30" s="21" customFormat="1">
      <c r="D398" s="39"/>
      <c r="F398" s="39"/>
      <c r="G398" s="39"/>
      <c r="H398" s="39"/>
      <c r="I398" s="39"/>
      <c r="J398" s="39"/>
      <c r="K398" s="39"/>
      <c r="L398" s="39"/>
      <c r="M398" s="39"/>
      <c r="N398" s="39"/>
      <c r="O398" s="39"/>
      <c r="P398" s="39"/>
      <c r="Q398" s="39"/>
      <c r="R398" s="39"/>
      <c r="S398" s="39"/>
      <c r="T398" s="39"/>
      <c r="U398" s="39"/>
      <c r="V398" s="39"/>
      <c r="W398" s="39"/>
      <c r="X398" s="39"/>
      <c r="Y398" s="39"/>
      <c r="Z398" s="39"/>
      <c r="AA398" s="39"/>
      <c r="AB398" s="39"/>
      <c r="AC398" s="39"/>
      <c r="AD398" s="39"/>
    </row>
    <row r="399" spans="4:30" s="21" customFormat="1">
      <c r="D399" s="39"/>
      <c r="F399" s="39"/>
      <c r="G399" s="39"/>
      <c r="H399" s="39"/>
      <c r="I399" s="39"/>
      <c r="J399" s="39"/>
      <c r="K399" s="39"/>
      <c r="L399" s="39"/>
      <c r="M399" s="39"/>
      <c r="N399" s="39"/>
      <c r="O399" s="39"/>
      <c r="P399" s="39"/>
      <c r="Q399" s="39"/>
      <c r="R399" s="39"/>
      <c r="S399" s="39"/>
      <c r="T399" s="39"/>
      <c r="U399" s="39"/>
      <c r="V399" s="39"/>
      <c r="W399" s="39"/>
      <c r="X399" s="39"/>
      <c r="Y399" s="39"/>
      <c r="Z399" s="39"/>
      <c r="AA399" s="39"/>
      <c r="AB399" s="39"/>
      <c r="AC399" s="39"/>
      <c r="AD399" s="39"/>
    </row>
    <row r="400" spans="4:30" s="21" customFormat="1">
      <c r="D400" s="39"/>
      <c r="F400" s="39"/>
      <c r="G400" s="39"/>
      <c r="H400" s="39"/>
      <c r="I400" s="39"/>
      <c r="J400" s="39"/>
      <c r="K400" s="39"/>
      <c r="L400" s="39"/>
      <c r="M400" s="39"/>
      <c r="N400" s="39"/>
      <c r="O400" s="39"/>
      <c r="P400" s="39"/>
      <c r="Q400" s="39"/>
      <c r="R400" s="39"/>
      <c r="S400" s="39"/>
      <c r="T400" s="39"/>
      <c r="U400" s="39"/>
      <c r="V400" s="39"/>
      <c r="W400" s="39"/>
      <c r="X400" s="39"/>
      <c r="Y400" s="39"/>
      <c r="Z400" s="39"/>
      <c r="AA400" s="39"/>
      <c r="AB400" s="39"/>
      <c r="AC400" s="39"/>
      <c r="AD400" s="39"/>
    </row>
    <row r="401" spans="4:30" s="21" customFormat="1">
      <c r="D401" s="39"/>
      <c r="F401" s="39"/>
      <c r="G401" s="39"/>
      <c r="H401" s="39"/>
      <c r="I401" s="39"/>
      <c r="J401" s="39"/>
      <c r="K401" s="39"/>
      <c r="L401" s="39"/>
      <c r="M401" s="39"/>
      <c r="N401" s="39"/>
      <c r="O401" s="39"/>
      <c r="P401" s="39"/>
      <c r="Q401" s="39"/>
      <c r="R401" s="39"/>
      <c r="S401" s="39"/>
      <c r="T401" s="39"/>
      <c r="U401" s="39"/>
      <c r="V401" s="39"/>
      <c r="W401" s="39"/>
      <c r="X401" s="39"/>
      <c r="Y401" s="39"/>
      <c r="Z401" s="39"/>
      <c r="AA401" s="39"/>
      <c r="AB401" s="39"/>
      <c r="AC401" s="39"/>
      <c r="AD401" s="39"/>
    </row>
    <row r="402" spans="4:30" s="21" customFormat="1">
      <c r="D402" s="39"/>
      <c r="F402" s="39"/>
      <c r="G402" s="39"/>
      <c r="H402" s="39"/>
      <c r="I402" s="39"/>
      <c r="J402" s="39"/>
      <c r="K402" s="39"/>
      <c r="L402" s="39"/>
      <c r="M402" s="39"/>
      <c r="N402" s="39"/>
      <c r="O402" s="39"/>
      <c r="P402" s="39"/>
      <c r="Q402" s="39"/>
      <c r="R402" s="39"/>
      <c r="S402" s="39"/>
      <c r="T402" s="39"/>
      <c r="U402" s="39"/>
      <c r="V402" s="39"/>
      <c r="W402" s="39"/>
      <c r="X402" s="39"/>
      <c r="Y402" s="39"/>
      <c r="Z402" s="39"/>
      <c r="AA402" s="39"/>
      <c r="AB402" s="39"/>
      <c r="AC402" s="39"/>
      <c r="AD402" s="39"/>
    </row>
    <row r="403" spans="4:30" s="21" customFormat="1">
      <c r="D403" s="39"/>
      <c r="F403" s="39"/>
      <c r="G403" s="39"/>
      <c r="H403" s="39"/>
      <c r="I403" s="39"/>
      <c r="J403" s="39"/>
      <c r="K403" s="39"/>
      <c r="L403" s="39"/>
      <c r="M403" s="39"/>
      <c r="N403" s="39"/>
      <c r="O403" s="39"/>
      <c r="P403" s="39"/>
      <c r="Q403" s="39"/>
      <c r="R403" s="39"/>
      <c r="S403" s="39"/>
      <c r="T403" s="39"/>
      <c r="U403" s="39"/>
      <c r="V403" s="39"/>
      <c r="W403" s="39"/>
      <c r="X403" s="39"/>
      <c r="Y403" s="39"/>
      <c r="Z403" s="39"/>
      <c r="AA403" s="39"/>
      <c r="AB403" s="39"/>
      <c r="AC403" s="39"/>
      <c r="AD403" s="39"/>
    </row>
    <row r="404" spans="4:30" s="21" customFormat="1">
      <c r="D404" s="39"/>
      <c r="F404" s="39"/>
      <c r="G404" s="39"/>
      <c r="H404" s="39"/>
      <c r="I404" s="39"/>
      <c r="J404" s="39"/>
      <c r="K404" s="39"/>
      <c r="L404" s="39"/>
      <c r="M404" s="39"/>
      <c r="N404" s="39"/>
      <c r="O404" s="39"/>
      <c r="P404" s="39"/>
      <c r="Q404" s="39"/>
      <c r="R404" s="39"/>
      <c r="S404" s="39"/>
      <c r="T404" s="39"/>
      <c r="U404" s="39"/>
      <c r="V404" s="39"/>
      <c r="W404" s="39"/>
      <c r="X404" s="39"/>
      <c r="Y404" s="39"/>
      <c r="Z404" s="39"/>
      <c r="AA404" s="39"/>
      <c r="AB404" s="39"/>
      <c r="AC404" s="39"/>
      <c r="AD404" s="39"/>
    </row>
    <row r="405" spans="4:30" s="21" customFormat="1">
      <c r="D405" s="39"/>
      <c r="F405" s="39"/>
      <c r="G405" s="39"/>
      <c r="H405" s="39"/>
      <c r="I405" s="39"/>
      <c r="J405" s="39"/>
      <c r="K405" s="39"/>
      <c r="L405" s="39"/>
      <c r="M405" s="39"/>
      <c r="N405" s="39"/>
      <c r="O405" s="39"/>
      <c r="P405" s="39"/>
      <c r="Q405" s="39"/>
      <c r="R405" s="39"/>
      <c r="S405" s="39"/>
      <c r="T405" s="39"/>
      <c r="U405" s="39"/>
      <c r="V405" s="39"/>
      <c r="W405" s="39"/>
      <c r="X405" s="39"/>
      <c r="Y405" s="39"/>
      <c r="Z405" s="39"/>
      <c r="AA405" s="39"/>
      <c r="AB405" s="39"/>
      <c r="AC405" s="39"/>
      <c r="AD405" s="39"/>
    </row>
    <row r="406" spans="4:30" s="21" customFormat="1">
      <c r="D406" s="39"/>
      <c r="F406" s="39"/>
      <c r="G406" s="39"/>
      <c r="H406" s="39"/>
      <c r="I406" s="39"/>
      <c r="J406" s="39"/>
      <c r="K406" s="39"/>
      <c r="L406" s="39"/>
      <c r="M406" s="39"/>
      <c r="N406" s="39"/>
      <c r="O406" s="39"/>
      <c r="P406" s="39"/>
      <c r="Q406" s="39"/>
      <c r="R406" s="39"/>
      <c r="S406" s="39"/>
      <c r="T406" s="39"/>
      <c r="U406" s="39"/>
      <c r="V406" s="39"/>
      <c r="W406" s="39"/>
      <c r="X406" s="39"/>
      <c r="Y406" s="39"/>
      <c r="Z406" s="39"/>
      <c r="AA406" s="39"/>
      <c r="AB406" s="39"/>
      <c r="AC406" s="39"/>
      <c r="AD406" s="39"/>
    </row>
    <row r="407" spans="4:30" s="21" customFormat="1">
      <c r="D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row>
    <row r="408" spans="4:30" s="21" customFormat="1">
      <c r="D408" s="39"/>
      <c r="F408" s="39"/>
      <c r="G408" s="39"/>
      <c r="H408" s="39"/>
      <c r="I408" s="39"/>
      <c r="J408" s="39"/>
      <c r="K408" s="39"/>
      <c r="L408" s="39"/>
      <c r="M408" s="39"/>
      <c r="N408" s="39"/>
      <c r="O408" s="39"/>
      <c r="P408" s="39"/>
      <c r="Q408" s="39"/>
      <c r="R408" s="39"/>
      <c r="S408" s="39"/>
      <c r="T408" s="39"/>
      <c r="U408" s="39"/>
      <c r="V408" s="39"/>
      <c r="W408" s="39"/>
      <c r="X408" s="39"/>
      <c r="Y408" s="39"/>
      <c r="Z408" s="39"/>
      <c r="AA408" s="39"/>
      <c r="AB408" s="39"/>
      <c r="AC408" s="39"/>
      <c r="AD408" s="39"/>
    </row>
    <row r="409" spans="4:30" s="21" customFormat="1">
      <c r="D409" s="39"/>
      <c r="F409" s="39"/>
      <c r="G409" s="39"/>
      <c r="H409" s="39"/>
      <c r="I409" s="39"/>
      <c r="J409" s="39"/>
      <c r="K409" s="39"/>
      <c r="L409" s="39"/>
      <c r="M409" s="39"/>
      <c r="N409" s="39"/>
      <c r="O409" s="39"/>
      <c r="P409" s="39"/>
      <c r="Q409" s="39"/>
      <c r="R409" s="39"/>
      <c r="S409" s="39"/>
      <c r="T409" s="39"/>
      <c r="U409" s="39"/>
      <c r="V409" s="39"/>
      <c r="W409" s="39"/>
      <c r="X409" s="39"/>
      <c r="Y409" s="39"/>
      <c r="Z409" s="39"/>
      <c r="AA409" s="39"/>
      <c r="AB409" s="39"/>
      <c r="AC409" s="39"/>
      <c r="AD409" s="39"/>
    </row>
    <row r="410" spans="4:30" s="21" customFormat="1">
      <c r="D410" s="39"/>
      <c r="F410" s="39"/>
      <c r="G410" s="39"/>
      <c r="H410" s="39"/>
      <c r="I410" s="39"/>
      <c r="J410" s="39"/>
      <c r="K410" s="39"/>
      <c r="L410" s="39"/>
      <c r="M410" s="39"/>
      <c r="N410" s="39"/>
      <c r="O410" s="39"/>
      <c r="P410" s="39"/>
      <c r="Q410" s="39"/>
      <c r="R410" s="39"/>
      <c r="S410" s="39"/>
      <c r="T410" s="39"/>
      <c r="U410" s="39"/>
      <c r="V410" s="39"/>
      <c r="W410" s="39"/>
      <c r="X410" s="39"/>
      <c r="Y410" s="39"/>
      <c r="Z410" s="39"/>
      <c r="AA410" s="39"/>
      <c r="AB410" s="39"/>
      <c r="AC410" s="39"/>
      <c r="AD410" s="39"/>
    </row>
    <row r="411" spans="4:30" s="21" customFormat="1">
      <c r="D411" s="39"/>
      <c r="F411" s="39"/>
      <c r="G411" s="39"/>
      <c r="H411" s="39"/>
      <c r="I411" s="39"/>
      <c r="J411" s="39"/>
      <c r="K411" s="39"/>
      <c r="L411" s="39"/>
      <c r="M411" s="39"/>
      <c r="N411" s="39"/>
      <c r="O411" s="39"/>
      <c r="P411" s="39"/>
      <c r="Q411" s="39"/>
      <c r="R411" s="39"/>
      <c r="S411" s="39"/>
      <c r="T411" s="39"/>
      <c r="U411" s="39"/>
      <c r="V411" s="39"/>
      <c r="W411" s="39"/>
      <c r="X411" s="39"/>
      <c r="Y411" s="39"/>
      <c r="Z411" s="39"/>
      <c r="AA411" s="39"/>
      <c r="AB411" s="39"/>
      <c r="AC411" s="39"/>
      <c r="AD411" s="39"/>
    </row>
    <row r="412" spans="4:30" s="21" customFormat="1">
      <c r="D412" s="39"/>
      <c r="F412" s="39"/>
      <c r="G412" s="39"/>
      <c r="H412" s="39"/>
      <c r="I412" s="39"/>
      <c r="J412" s="39"/>
      <c r="K412" s="39"/>
      <c r="L412" s="39"/>
      <c r="M412" s="39"/>
      <c r="N412" s="39"/>
      <c r="O412" s="39"/>
      <c r="P412" s="39"/>
      <c r="Q412" s="39"/>
      <c r="R412" s="39"/>
      <c r="S412" s="39"/>
      <c r="T412" s="39"/>
      <c r="U412" s="39"/>
      <c r="V412" s="39"/>
      <c r="W412" s="39"/>
      <c r="X412" s="39"/>
      <c r="Y412" s="39"/>
      <c r="Z412" s="39"/>
      <c r="AA412" s="39"/>
      <c r="AB412" s="39"/>
      <c r="AC412" s="39"/>
      <c r="AD412" s="39"/>
    </row>
    <row r="413" spans="4:30" s="21" customFormat="1">
      <c r="D413" s="39"/>
      <c r="F413" s="39"/>
      <c r="G413" s="39"/>
      <c r="H413" s="39"/>
      <c r="I413" s="39"/>
      <c r="J413" s="39"/>
      <c r="K413" s="39"/>
      <c r="L413" s="39"/>
      <c r="M413" s="39"/>
      <c r="N413" s="39"/>
      <c r="O413" s="39"/>
      <c r="P413" s="39"/>
      <c r="Q413" s="39"/>
      <c r="R413" s="39"/>
      <c r="S413" s="39"/>
      <c r="T413" s="39"/>
      <c r="U413" s="39"/>
      <c r="V413" s="39"/>
      <c r="W413" s="39"/>
      <c r="X413" s="39"/>
      <c r="Y413" s="39"/>
      <c r="Z413" s="39"/>
      <c r="AA413" s="39"/>
      <c r="AB413" s="39"/>
      <c r="AC413" s="39"/>
      <c r="AD413" s="39"/>
    </row>
    <row r="414" spans="4:30" s="21" customFormat="1">
      <c r="D414" s="39"/>
      <c r="F414" s="39"/>
      <c r="G414" s="39"/>
      <c r="H414" s="39"/>
      <c r="I414" s="39"/>
      <c r="J414" s="39"/>
      <c r="K414" s="39"/>
      <c r="L414" s="39"/>
      <c r="M414" s="39"/>
      <c r="N414" s="39"/>
      <c r="O414" s="39"/>
      <c r="P414" s="39"/>
      <c r="Q414" s="39"/>
      <c r="R414" s="39"/>
      <c r="S414" s="39"/>
      <c r="T414" s="39"/>
      <c r="U414" s="39"/>
      <c r="V414" s="39"/>
      <c r="W414" s="39"/>
      <c r="X414" s="39"/>
      <c r="Y414" s="39"/>
      <c r="Z414" s="39"/>
      <c r="AA414" s="39"/>
      <c r="AB414" s="39"/>
      <c r="AC414" s="39"/>
      <c r="AD414" s="39"/>
    </row>
    <row r="415" spans="4:30" s="21" customFormat="1">
      <c r="D415" s="39"/>
      <c r="F415" s="39"/>
      <c r="G415" s="39"/>
      <c r="H415" s="39"/>
      <c r="I415" s="39"/>
      <c r="J415" s="39"/>
      <c r="K415" s="39"/>
      <c r="L415" s="39"/>
      <c r="M415" s="39"/>
      <c r="N415" s="39"/>
      <c r="O415" s="39"/>
      <c r="P415" s="39"/>
      <c r="Q415" s="39"/>
      <c r="R415" s="39"/>
      <c r="S415" s="39"/>
      <c r="T415" s="39"/>
      <c r="U415" s="39"/>
      <c r="V415" s="39"/>
      <c r="W415" s="39"/>
      <c r="X415" s="39"/>
      <c r="Y415" s="39"/>
      <c r="Z415" s="39"/>
      <c r="AA415" s="39"/>
      <c r="AB415" s="39"/>
      <c r="AC415" s="39"/>
      <c r="AD415" s="39"/>
    </row>
    <row r="416" spans="4:30" s="21" customFormat="1">
      <c r="D416" s="39"/>
      <c r="F416" s="39"/>
      <c r="G416" s="39"/>
      <c r="H416" s="39"/>
      <c r="I416" s="39"/>
      <c r="J416" s="39"/>
      <c r="K416" s="39"/>
      <c r="L416" s="39"/>
      <c r="M416" s="39"/>
      <c r="N416" s="39"/>
      <c r="O416" s="39"/>
      <c r="P416" s="39"/>
      <c r="Q416" s="39"/>
      <c r="R416" s="39"/>
      <c r="S416" s="39"/>
      <c r="T416" s="39"/>
      <c r="U416" s="39"/>
      <c r="V416" s="39"/>
      <c r="W416" s="39"/>
      <c r="X416" s="39"/>
      <c r="Y416" s="39"/>
      <c r="Z416" s="39"/>
      <c r="AA416" s="39"/>
      <c r="AB416" s="39"/>
      <c r="AC416" s="39"/>
      <c r="AD416" s="39"/>
    </row>
    <row r="417" spans="4:30" s="21" customFormat="1">
      <c r="D417" s="39"/>
      <c r="F417" s="39"/>
      <c r="G417" s="39"/>
      <c r="H417" s="39"/>
      <c r="I417" s="39"/>
      <c r="J417" s="39"/>
      <c r="K417" s="39"/>
      <c r="L417" s="39"/>
      <c r="M417" s="39"/>
      <c r="N417" s="39"/>
      <c r="O417" s="39"/>
      <c r="P417" s="39"/>
      <c r="Q417" s="39"/>
      <c r="R417" s="39"/>
      <c r="S417" s="39"/>
      <c r="T417" s="39"/>
      <c r="U417" s="39"/>
      <c r="V417" s="39"/>
      <c r="W417" s="39"/>
      <c r="X417" s="39"/>
      <c r="Y417" s="39"/>
      <c r="Z417" s="39"/>
      <c r="AA417" s="39"/>
      <c r="AB417" s="39"/>
      <c r="AC417" s="39"/>
      <c r="AD417" s="39"/>
    </row>
    <row r="418" spans="4:30" s="21" customFormat="1">
      <c r="D418" s="39"/>
      <c r="F418" s="39"/>
      <c r="G418" s="39"/>
      <c r="H418" s="39"/>
      <c r="I418" s="39"/>
      <c r="J418" s="39"/>
      <c r="K418" s="39"/>
      <c r="L418" s="39"/>
      <c r="M418" s="39"/>
      <c r="N418" s="39"/>
      <c r="O418" s="39"/>
      <c r="P418" s="39"/>
      <c r="Q418" s="39"/>
      <c r="R418" s="39"/>
      <c r="S418" s="39"/>
      <c r="T418" s="39"/>
      <c r="U418" s="39"/>
      <c r="V418" s="39"/>
      <c r="W418" s="39"/>
      <c r="X418" s="39"/>
      <c r="Y418" s="39"/>
      <c r="Z418" s="39"/>
      <c r="AA418" s="39"/>
      <c r="AB418" s="39"/>
      <c r="AC418" s="39"/>
      <c r="AD418" s="39"/>
    </row>
    <row r="419" spans="4:30" s="21" customFormat="1">
      <c r="D419" s="39"/>
      <c r="F419" s="39"/>
      <c r="G419" s="39"/>
      <c r="H419" s="39"/>
      <c r="I419" s="39"/>
      <c r="J419" s="39"/>
      <c r="K419" s="39"/>
      <c r="L419" s="39"/>
      <c r="M419" s="39"/>
      <c r="N419" s="39"/>
      <c r="O419" s="39"/>
      <c r="P419" s="39"/>
      <c r="Q419" s="39"/>
      <c r="R419" s="39"/>
      <c r="S419" s="39"/>
      <c r="T419" s="39"/>
      <c r="U419" s="39"/>
      <c r="V419" s="39"/>
      <c r="W419" s="39"/>
      <c r="X419" s="39"/>
      <c r="Y419" s="39"/>
      <c r="Z419" s="39"/>
      <c r="AA419" s="39"/>
      <c r="AB419" s="39"/>
      <c r="AC419" s="39"/>
      <c r="AD419" s="39"/>
    </row>
    <row r="420" spans="4:30" s="21" customFormat="1">
      <c r="D420" s="39"/>
      <c r="F420" s="39"/>
      <c r="G420" s="39"/>
      <c r="H420" s="39"/>
      <c r="I420" s="39"/>
      <c r="J420" s="39"/>
      <c r="K420" s="39"/>
      <c r="L420" s="39"/>
      <c r="M420" s="39"/>
      <c r="N420" s="39"/>
      <c r="O420" s="39"/>
      <c r="P420" s="39"/>
      <c r="Q420" s="39"/>
      <c r="R420" s="39"/>
      <c r="S420" s="39"/>
      <c r="T420" s="39"/>
      <c r="U420" s="39"/>
      <c r="V420" s="39"/>
      <c r="W420" s="39"/>
      <c r="X420" s="39"/>
      <c r="Y420" s="39"/>
      <c r="Z420" s="39"/>
      <c r="AA420" s="39"/>
      <c r="AB420" s="39"/>
      <c r="AC420" s="39"/>
      <c r="AD420" s="39"/>
    </row>
    <row r="421" spans="4:30" s="21" customFormat="1">
      <c r="D421" s="39"/>
      <c r="F421" s="39"/>
      <c r="G421" s="39"/>
      <c r="H421" s="39"/>
      <c r="I421" s="39"/>
      <c r="J421" s="39"/>
      <c r="K421" s="39"/>
      <c r="L421" s="39"/>
      <c r="M421" s="39"/>
      <c r="N421" s="39"/>
      <c r="O421" s="39"/>
      <c r="P421" s="39"/>
      <c r="Q421" s="39"/>
      <c r="R421" s="39"/>
      <c r="S421" s="39"/>
      <c r="T421" s="39"/>
      <c r="U421" s="39"/>
      <c r="V421" s="39"/>
      <c r="W421" s="39"/>
      <c r="X421" s="39"/>
      <c r="Y421" s="39"/>
      <c r="Z421" s="39"/>
      <c r="AA421" s="39"/>
      <c r="AB421" s="39"/>
      <c r="AC421" s="39"/>
      <c r="AD421" s="39"/>
    </row>
    <row r="422" spans="4:30" s="21" customFormat="1">
      <c r="D422" s="39"/>
      <c r="F422" s="39"/>
      <c r="G422" s="39"/>
      <c r="H422" s="39"/>
      <c r="I422" s="39"/>
      <c r="J422" s="39"/>
      <c r="K422" s="39"/>
      <c r="L422" s="39"/>
      <c r="M422" s="39"/>
      <c r="N422" s="39"/>
      <c r="O422" s="39"/>
      <c r="P422" s="39"/>
      <c r="Q422" s="39"/>
      <c r="R422" s="39"/>
      <c r="S422" s="39"/>
      <c r="T422" s="39"/>
      <c r="U422" s="39"/>
      <c r="V422" s="39"/>
      <c r="W422" s="39"/>
      <c r="X422" s="39"/>
      <c r="Y422" s="39"/>
      <c r="Z422" s="39"/>
      <c r="AA422" s="39"/>
      <c r="AB422" s="39"/>
      <c r="AC422" s="39"/>
      <c r="AD422" s="39"/>
    </row>
    <row r="423" spans="4:30" s="21" customFormat="1">
      <c r="D423" s="39"/>
      <c r="F423" s="39"/>
      <c r="G423" s="39"/>
      <c r="H423" s="39"/>
      <c r="I423" s="39"/>
      <c r="J423" s="39"/>
      <c r="K423" s="39"/>
      <c r="L423" s="39"/>
      <c r="M423" s="39"/>
      <c r="N423" s="39"/>
      <c r="O423" s="39"/>
      <c r="P423" s="39"/>
      <c r="Q423" s="39"/>
      <c r="R423" s="39"/>
      <c r="S423" s="39"/>
      <c r="T423" s="39"/>
      <c r="U423" s="39"/>
      <c r="V423" s="39"/>
      <c r="W423" s="39"/>
      <c r="X423" s="39"/>
      <c r="Y423" s="39"/>
      <c r="Z423" s="39"/>
      <c r="AA423" s="39"/>
      <c r="AB423" s="39"/>
      <c r="AC423" s="39"/>
      <c r="AD423" s="39"/>
    </row>
    <row r="424" spans="4:30" s="21" customFormat="1">
      <c r="D424" s="39"/>
      <c r="F424" s="39"/>
      <c r="G424" s="39"/>
      <c r="H424" s="39"/>
      <c r="I424" s="39"/>
      <c r="J424" s="39"/>
      <c r="K424" s="39"/>
      <c r="L424" s="39"/>
      <c r="M424" s="39"/>
      <c r="N424" s="39"/>
      <c r="O424" s="39"/>
      <c r="P424" s="39"/>
      <c r="Q424" s="39"/>
      <c r="R424" s="39"/>
      <c r="S424" s="39"/>
      <c r="T424" s="39"/>
      <c r="U424" s="39"/>
      <c r="V424" s="39"/>
      <c r="W424" s="39"/>
      <c r="X424" s="39"/>
      <c r="Y424" s="39"/>
      <c r="Z424" s="39"/>
      <c r="AA424" s="39"/>
      <c r="AB424" s="39"/>
      <c r="AC424" s="39"/>
      <c r="AD424" s="39"/>
    </row>
    <row r="425" spans="4:30" s="21" customFormat="1">
      <c r="D425" s="39"/>
      <c r="F425" s="39"/>
      <c r="G425" s="39"/>
      <c r="H425" s="39"/>
      <c r="I425" s="39"/>
      <c r="J425" s="39"/>
      <c r="K425" s="39"/>
      <c r="L425" s="39"/>
      <c r="M425" s="39"/>
      <c r="N425" s="39"/>
      <c r="O425" s="39"/>
      <c r="P425" s="39"/>
      <c r="Q425" s="39"/>
      <c r="R425" s="39"/>
      <c r="S425" s="39"/>
      <c r="T425" s="39"/>
      <c r="U425" s="39"/>
      <c r="V425" s="39"/>
      <c r="W425" s="39"/>
      <c r="X425" s="39"/>
      <c r="Y425" s="39"/>
      <c r="Z425" s="39"/>
      <c r="AA425" s="39"/>
      <c r="AB425" s="39"/>
      <c r="AC425" s="39"/>
      <c r="AD425" s="39"/>
    </row>
    <row r="426" spans="4:30" s="21" customFormat="1">
      <c r="D426" s="39"/>
      <c r="F426" s="39"/>
      <c r="G426" s="39"/>
      <c r="H426" s="39"/>
      <c r="I426" s="39"/>
      <c r="J426" s="39"/>
      <c r="K426" s="39"/>
      <c r="L426" s="39"/>
      <c r="M426" s="39"/>
      <c r="N426" s="39"/>
      <c r="O426" s="39"/>
      <c r="P426" s="39"/>
      <c r="Q426" s="39"/>
      <c r="R426" s="39"/>
      <c r="S426" s="39"/>
      <c r="T426" s="39"/>
      <c r="U426" s="39"/>
      <c r="V426" s="39"/>
      <c r="W426" s="39"/>
      <c r="X426" s="39"/>
      <c r="Y426" s="39"/>
      <c r="Z426" s="39"/>
      <c r="AA426" s="39"/>
      <c r="AB426" s="39"/>
      <c r="AC426" s="39"/>
      <c r="AD426" s="39"/>
    </row>
    <row r="427" spans="4:30" s="21" customFormat="1">
      <c r="D427" s="39"/>
      <c r="F427" s="39"/>
      <c r="G427" s="39"/>
      <c r="H427" s="39"/>
      <c r="I427" s="39"/>
      <c r="J427" s="39"/>
      <c r="K427" s="39"/>
      <c r="L427" s="39"/>
      <c r="M427" s="39"/>
      <c r="N427" s="39"/>
      <c r="O427" s="39"/>
      <c r="P427" s="39"/>
      <c r="Q427" s="39"/>
      <c r="R427" s="39"/>
      <c r="S427" s="39"/>
      <c r="T427" s="39"/>
      <c r="U427" s="39"/>
      <c r="V427" s="39"/>
      <c r="W427" s="39"/>
      <c r="X427" s="39"/>
      <c r="Y427" s="39"/>
      <c r="Z427" s="39"/>
      <c r="AA427" s="39"/>
      <c r="AB427" s="39"/>
      <c r="AC427" s="39"/>
      <c r="AD427" s="39"/>
    </row>
    <row r="428" spans="4:30" s="21" customFormat="1">
      <c r="D428" s="39"/>
      <c r="F428" s="39"/>
      <c r="G428" s="39"/>
      <c r="H428" s="39"/>
      <c r="I428" s="39"/>
      <c r="J428" s="39"/>
      <c r="K428" s="39"/>
      <c r="L428" s="39"/>
      <c r="M428" s="39"/>
      <c r="N428" s="39"/>
      <c r="O428" s="39"/>
      <c r="P428" s="39"/>
      <c r="Q428" s="39"/>
      <c r="R428" s="39"/>
      <c r="S428" s="39"/>
      <c r="T428" s="39"/>
      <c r="U428" s="39"/>
      <c r="V428" s="39"/>
      <c r="W428" s="39"/>
      <c r="X428" s="39"/>
      <c r="Y428" s="39"/>
      <c r="Z428" s="39"/>
      <c r="AA428" s="39"/>
      <c r="AB428" s="39"/>
      <c r="AC428" s="39"/>
      <c r="AD428" s="39"/>
    </row>
    <row r="429" spans="4:30" s="21" customFormat="1">
      <c r="D429" s="39"/>
      <c r="F429" s="39"/>
      <c r="G429" s="39"/>
      <c r="H429" s="39"/>
      <c r="I429" s="39"/>
      <c r="J429" s="39"/>
      <c r="K429" s="39"/>
      <c r="L429" s="39"/>
      <c r="M429" s="39"/>
      <c r="N429" s="39"/>
      <c r="O429" s="39"/>
      <c r="P429" s="39"/>
      <c r="Q429" s="39"/>
      <c r="R429" s="39"/>
      <c r="S429" s="39"/>
      <c r="T429" s="39"/>
      <c r="U429" s="39"/>
      <c r="V429" s="39"/>
      <c r="W429" s="39"/>
      <c r="X429" s="39"/>
      <c r="Y429" s="39"/>
      <c r="Z429" s="39"/>
      <c r="AA429" s="39"/>
      <c r="AB429" s="39"/>
      <c r="AC429" s="39"/>
      <c r="AD429" s="39"/>
    </row>
    <row r="430" spans="4:30" s="21" customFormat="1">
      <c r="D430" s="39"/>
      <c r="F430" s="39"/>
      <c r="G430" s="39"/>
      <c r="H430" s="39"/>
      <c r="I430" s="39"/>
      <c r="J430" s="39"/>
      <c r="K430" s="39"/>
      <c r="L430" s="39"/>
      <c r="M430" s="39"/>
      <c r="N430" s="39"/>
      <c r="O430" s="39"/>
      <c r="P430" s="39"/>
      <c r="Q430" s="39"/>
      <c r="R430" s="39"/>
      <c r="S430" s="39"/>
      <c r="T430" s="39"/>
      <c r="U430" s="39"/>
      <c r="V430" s="39"/>
      <c r="W430" s="39"/>
      <c r="X430" s="39"/>
      <c r="Y430" s="39"/>
      <c r="Z430" s="39"/>
      <c r="AA430" s="39"/>
      <c r="AB430" s="39"/>
      <c r="AC430" s="39"/>
      <c r="AD430" s="39"/>
    </row>
    <row r="431" spans="4:30" s="21" customFormat="1">
      <c r="D431" s="39"/>
      <c r="F431" s="39"/>
      <c r="G431" s="39"/>
      <c r="H431" s="39"/>
      <c r="I431" s="39"/>
      <c r="J431" s="39"/>
      <c r="K431" s="39"/>
      <c r="L431" s="39"/>
      <c r="M431" s="39"/>
      <c r="N431" s="39"/>
      <c r="O431" s="39"/>
      <c r="P431" s="39"/>
      <c r="Q431" s="39"/>
      <c r="R431" s="39"/>
      <c r="S431" s="39"/>
      <c r="T431" s="39"/>
      <c r="U431" s="39"/>
      <c r="V431" s="39"/>
      <c r="W431" s="39"/>
      <c r="X431" s="39"/>
      <c r="Y431" s="39"/>
      <c r="Z431" s="39"/>
      <c r="AA431" s="39"/>
      <c r="AB431" s="39"/>
      <c r="AC431" s="39"/>
      <c r="AD431" s="39"/>
    </row>
    <row r="432" spans="4:30" s="21" customFormat="1">
      <c r="D432" s="39"/>
      <c r="F432" s="39"/>
      <c r="G432" s="39"/>
      <c r="H432" s="39"/>
      <c r="I432" s="39"/>
      <c r="J432" s="39"/>
      <c r="K432" s="39"/>
      <c r="L432" s="39"/>
      <c r="M432" s="39"/>
      <c r="N432" s="39"/>
      <c r="O432" s="39"/>
      <c r="P432" s="39"/>
      <c r="Q432" s="39"/>
      <c r="R432" s="39"/>
      <c r="S432" s="39"/>
      <c r="T432" s="39"/>
      <c r="U432" s="39"/>
      <c r="V432" s="39"/>
      <c r="W432" s="39"/>
      <c r="X432" s="39"/>
      <c r="Y432" s="39"/>
      <c r="Z432" s="39"/>
      <c r="AA432" s="39"/>
      <c r="AB432" s="39"/>
      <c r="AC432" s="39"/>
      <c r="AD432" s="39"/>
    </row>
    <row r="433" spans="4:30" s="21" customFormat="1">
      <c r="D433" s="39"/>
      <c r="F433" s="39"/>
      <c r="G433" s="39"/>
      <c r="H433" s="39"/>
      <c r="I433" s="39"/>
      <c r="J433" s="39"/>
      <c r="K433" s="39"/>
      <c r="L433" s="39"/>
      <c r="M433" s="39"/>
      <c r="N433" s="39"/>
      <c r="O433" s="39"/>
      <c r="P433" s="39"/>
      <c r="Q433" s="39"/>
      <c r="R433" s="39"/>
      <c r="S433" s="39"/>
      <c r="T433" s="39"/>
      <c r="U433" s="39"/>
      <c r="V433" s="39"/>
      <c r="W433" s="39"/>
      <c r="X433" s="39"/>
      <c r="Y433" s="39"/>
      <c r="Z433" s="39"/>
      <c r="AA433" s="39"/>
      <c r="AB433" s="39"/>
      <c r="AC433" s="39"/>
      <c r="AD433" s="39"/>
    </row>
    <row r="434" spans="4:30" s="21" customFormat="1">
      <c r="D434" s="39"/>
      <c r="F434" s="39"/>
      <c r="G434" s="39"/>
      <c r="H434" s="39"/>
      <c r="I434" s="39"/>
      <c r="J434" s="39"/>
      <c r="K434" s="39"/>
      <c r="L434" s="39"/>
      <c r="M434" s="39"/>
      <c r="N434" s="39"/>
      <c r="O434" s="39"/>
      <c r="P434" s="39"/>
      <c r="Q434" s="39"/>
      <c r="R434" s="39"/>
      <c r="S434" s="39"/>
      <c r="T434" s="39"/>
      <c r="U434" s="39"/>
      <c r="V434" s="39"/>
      <c r="W434" s="39"/>
      <c r="X434" s="39"/>
      <c r="Y434" s="39"/>
      <c r="Z434" s="39"/>
      <c r="AA434" s="39"/>
      <c r="AB434" s="39"/>
      <c r="AC434" s="39"/>
      <c r="AD434" s="39"/>
    </row>
    <row r="435" spans="4:30" s="21" customFormat="1">
      <c r="D435" s="39"/>
      <c r="F435" s="39"/>
      <c r="G435" s="39"/>
      <c r="H435" s="39"/>
      <c r="I435" s="39"/>
      <c r="J435" s="39"/>
      <c r="K435" s="39"/>
      <c r="L435" s="39"/>
      <c r="M435" s="39"/>
      <c r="N435" s="39"/>
      <c r="O435" s="39"/>
      <c r="P435" s="39"/>
      <c r="Q435" s="39"/>
      <c r="R435" s="39"/>
      <c r="S435" s="39"/>
      <c r="T435" s="39"/>
      <c r="U435" s="39"/>
      <c r="V435" s="39"/>
      <c r="W435" s="39"/>
      <c r="X435" s="39"/>
      <c r="Y435" s="39"/>
      <c r="Z435" s="39"/>
      <c r="AA435" s="39"/>
      <c r="AB435" s="39"/>
      <c r="AC435" s="39"/>
      <c r="AD435" s="39"/>
    </row>
    <row r="436" spans="4:30" s="21" customFormat="1">
      <c r="D436" s="39"/>
      <c r="F436" s="39"/>
      <c r="G436" s="39"/>
      <c r="H436" s="39"/>
      <c r="I436" s="39"/>
      <c r="J436" s="39"/>
      <c r="K436" s="39"/>
      <c r="L436" s="39"/>
      <c r="M436" s="39"/>
      <c r="N436" s="39"/>
      <c r="O436" s="39"/>
      <c r="P436" s="39"/>
      <c r="Q436" s="39"/>
      <c r="R436" s="39"/>
      <c r="S436" s="39"/>
      <c r="T436" s="39"/>
      <c r="U436" s="39"/>
      <c r="V436" s="39"/>
      <c r="W436" s="39"/>
      <c r="X436" s="39"/>
      <c r="Y436" s="39"/>
      <c r="Z436" s="39"/>
      <c r="AA436" s="39"/>
      <c r="AB436" s="39"/>
      <c r="AC436" s="39"/>
      <c r="AD436" s="39"/>
    </row>
    <row r="437" spans="4:30" s="21" customFormat="1">
      <c r="D437" s="39"/>
      <c r="F437" s="39"/>
      <c r="G437" s="39"/>
      <c r="H437" s="39"/>
      <c r="I437" s="39"/>
      <c r="J437" s="39"/>
      <c r="K437" s="39"/>
      <c r="L437" s="39"/>
      <c r="M437" s="39"/>
      <c r="N437" s="39"/>
      <c r="O437" s="39"/>
      <c r="P437" s="39"/>
      <c r="Q437" s="39"/>
      <c r="R437" s="39"/>
      <c r="S437" s="39"/>
      <c r="T437" s="39"/>
      <c r="U437" s="39"/>
      <c r="V437" s="39"/>
      <c r="W437" s="39"/>
      <c r="X437" s="39"/>
      <c r="Y437" s="39"/>
      <c r="Z437" s="39"/>
      <c r="AA437" s="39"/>
      <c r="AB437" s="39"/>
      <c r="AC437" s="39"/>
      <c r="AD437" s="39"/>
    </row>
    <row r="438" spans="4:30" s="21" customFormat="1">
      <c r="D438" s="39"/>
      <c r="F438" s="39"/>
      <c r="G438" s="39"/>
      <c r="H438" s="39"/>
      <c r="I438" s="39"/>
      <c r="J438" s="39"/>
      <c r="K438" s="39"/>
      <c r="L438" s="39"/>
      <c r="M438" s="39"/>
      <c r="N438" s="39"/>
      <c r="O438" s="39"/>
      <c r="P438" s="39"/>
      <c r="Q438" s="39"/>
      <c r="R438" s="39"/>
      <c r="S438" s="39"/>
      <c r="T438" s="39"/>
      <c r="U438" s="39"/>
      <c r="V438" s="39"/>
      <c r="W438" s="39"/>
      <c r="X438" s="39"/>
      <c r="Y438" s="39"/>
      <c r="Z438" s="39"/>
      <c r="AA438" s="39"/>
      <c r="AB438" s="39"/>
      <c r="AC438" s="39"/>
      <c r="AD438" s="39"/>
    </row>
    <row r="439" spans="4:30" s="21" customFormat="1">
      <c r="D439" s="39"/>
      <c r="F439" s="39"/>
      <c r="G439" s="39"/>
      <c r="H439" s="39"/>
      <c r="I439" s="39"/>
      <c r="J439" s="39"/>
      <c r="K439" s="39"/>
      <c r="L439" s="39"/>
      <c r="M439" s="39"/>
      <c r="N439" s="39"/>
      <c r="O439" s="39"/>
      <c r="P439" s="39"/>
      <c r="Q439" s="39"/>
      <c r="R439" s="39"/>
      <c r="S439" s="39"/>
      <c r="T439" s="39"/>
      <c r="U439" s="39"/>
      <c r="V439" s="39"/>
      <c r="W439" s="39"/>
      <c r="X439" s="39"/>
      <c r="Y439" s="39"/>
      <c r="Z439" s="39"/>
      <c r="AA439" s="39"/>
      <c r="AB439" s="39"/>
      <c r="AC439" s="39"/>
      <c r="AD439" s="39"/>
    </row>
    <row r="440" spans="4:30" s="21" customFormat="1">
      <c r="D440" s="39"/>
      <c r="F440" s="39"/>
      <c r="G440" s="39"/>
      <c r="H440" s="39"/>
      <c r="I440" s="39"/>
      <c r="J440" s="39"/>
      <c r="K440" s="39"/>
      <c r="L440" s="39"/>
      <c r="M440" s="39"/>
      <c r="N440" s="39"/>
      <c r="O440" s="39"/>
      <c r="P440" s="39"/>
      <c r="Q440" s="39"/>
      <c r="R440" s="39"/>
      <c r="S440" s="39"/>
      <c r="T440" s="39"/>
      <c r="U440" s="39"/>
      <c r="V440" s="39"/>
      <c r="W440" s="39"/>
      <c r="X440" s="39"/>
      <c r="Y440" s="39"/>
      <c r="Z440" s="39"/>
      <c r="AA440" s="39"/>
      <c r="AB440" s="39"/>
      <c r="AC440" s="39"/>
      <c r="AD440" s="39"/>
    </row>
    <row r="441" spans="4:30" s="21" customFormat="1">
      <c r="D441" s="39"/>
      <c r="F441" s="39"/>
      <c r="G441" s="39"/>
      <c r="H441" s="39"/>
      <c r="I441" s="39"/>
      <c r="J441" s="39"/>
      <c r="K441" s="39"/>
      <c r="L441" s="39"/>
      <c r="M441" s="39"/>
      <c r="N441" s="39"/>
      <c r="O441" s="39"/>
      <c r="P441" s="39"/>
      <c r="Q441" s="39"/>
      <c r="R441" s="39"/>
      <c r="S441" s="39"/>
      <c r="T441" s="39"/>
      <c r="U441" s="39"/>
      <c r="V441" s="39"/>
      <c r="W441" s="39"/>
      <c r="X441" s="39"/>
      <c r="Y441" s="39"/>
      <c r="Z441" s="39"/>
      <c r="AA441" s="39"/>
      <c r="AB441" s="39"/>
      <c r="AC441" s="39"/>
      <c r="AD441" s="39"/>
    </row>
    <row r="442" spans="4:30" s="21" customFormat="1">
      <c r="D442" s="39"/>
      <c r="F442" s="39"/>
      <c r="G442" s="39"/>
      <c r="H442" s="39"/>
      <c r="I442" s="39"/>
      <c r="J442" s="39"/>
      <c r="K442" s="39"/>
      <c r="L442" s="39"/>
      <c r="M442" s="39"/>
      <c r="N442" s="39"/>
      <c r="O442" s="39"/>
      <c r="P442" s="39"/>
      <c r="Q442" s="39"/>
      <c r="R442" s="39"/>
      <c r="S442" s="39"/>
      <c r="T442" s="39"/>
      <c r="U442" s="39"/>
      <c r="V442" s="39"/>
      <c r="W442" s="39"/>
      <c r="X442" s="39"/>
      <c r="Y442" s="39"/>
      <c r="Z442" s="39"/>
      <c r="AA442" s="39"/>
      <c r="AB442" s="39"/>
      <c r="AC442" s="39"/>
      <c r="AD442" s="39"/>
    </row>
    <row r="443" spans="4:30" s="21" customFormat="1">
      <c r="D443" s="39"/>
      <c r="F443" s="39"/>
      <c r="G443" s="39"/>
      <c r="H443" s="39"/>
      <c r="I443" s="39"/>
      <c r="J443" s="39"/>
      <c r="K443" s="39"/>
      <c r="L443" s="39"/>
      <c r="M443" s="39"/>
      <c r="N443" s="39"/>
      <c r="O443" s="39"/>
      <c r="P443" s="39"/>
      <c r="Q443" s="39"/>
      <c r="R443" s="39"/>
      <c r="S443" s="39"/>
      <c r="T443" s="39"/>
      <c r="U443" s="39"/>
      <c r="V443" s="39"/>
      <c r="W443" s="39"/>
      <c r="X443" s="39"/>
      <c r="Y443" s="39"/>
      <c r="Z443" s="39"/>
      <c r="AA443" s="39"/>
      <c r="AB443" s="39"/>
      <c r="AC443" s="39"/>
      <c r="AD443" s="39"/>
    </row>
    <row r="444" spans="4:30" s="21" customFormat="1">
      <c r="D444" s="39"/>
      <c r="F444" s="39"/>
      <c r="G444" s="39"/>
      <c r="H444" s="39"/>
      <c r="I444" s="39"/>
      <c r="J444" s="39"/>
      <c r="K444" s="39"/>
      <c r="L444" s="39"/>
      <c r="M444" s="39"/>
      <c r="N444" s="39"/>
      <c r="O444" s="39"/>
      <c r="P444" s="39"/>
      <c r="Q444" s="39"/>
      <c r="R444" s="39"/>
      <c r="S444" s="39"/>
      <c r="T444" s="39"/>
      <c r="U444" s="39"/>
      <c r="V444" s="39"/>
      <c r="W444" s="39"/>
      <c r="X444" s="39"/>
      <c r="Y444" s="39"/>
      <c r="Z444" s="39"/>
      <c r="AA444" s="39"/>
      <c r="AB444" s="39"/>
      <c r="AC444" s="39"/>
      <c r="AD444" s="39"/>
    </row>
    <row r="445" spans="4:30" s="21" customFormat="1">
      <c r="D445" s="39"/>
      <c r="F445" s="39"/>
      <c r="G445" s="39"/>
      <c r="H445" s="39"/>
      <c r="I445" s="39"/>
      <c r="J445" s="39"/>
      <c r="K445" s="39"/>
      <c r="L445" s="39"/>
      <c r="M445" s="39"/>
      <c r="N445" s="39"/>
      <c r="O445" s="39"/>
      <c r="P445" s="39"/>
      <c r="Q445" s="39"/>
      <c r="R445" s="39"/>
      <c r="S445" s="39"/>
      <c r="T445" s="39"/>
      <c r="U445" s="39"/>
      <c r="V445" s="39"/>
      <c r="W445" s="39"/>
      <c r="X445" s="39"/>
      <c r="Y445" s="39"/>
      <c r="Z445" s="39"/>
      <c r="AA445" s="39"/>
      <c r="AB445" s="39"/>
      <c r="AC445" s="39"/>
      <c r="AD445" s="39"/>
    </row>
    <row r="446" spans="4:30" s="21" customFormat="1">
      <c r="D446" s="39"/>
      <c r="F446" s="39"/>
      <c r="G446" s="39"/>
      <c r="H446" s="39"/>
      <c r="I446" s="39"/>
      <c r="J446" s="39"/>
      <c r="K446" s="39"/>
      <c r="L446" s="39"/>
      <c r="M446" s="39"/>
      <c r="N446" s="39"/>
      <c r="O446" s="39"/>
      <c r="P446" s="39"/>
      <c r="Q446" s="39"/>
      <c r="R446" s="39"/>
      <c r="S446" s="39"/>
      <c r="T446" s="39"/>
      <c r="U446" s="39"/>
      <c r="V446" s="39"/>
      <c r="W446" s="39"/>
      <c r="X446" s="39"/>
      <c r="Y446" s="39"/>
      <c r="Z446" s="39"/>
      <c r="AA446" s="39"/>
      <c r="AB446" s="39"/>
      <c r="AC446" s="39"/>
      <c r="AD446" s="39"/>
    </row>
    <row r="447" spans="4:30" s="21" customFormat="1">
      <c r="D447" s="39"/>
      <c r="F447" s="39"/>
      <c r="G447" s="39"/>
      <c r="H447" s="39"/>
      <c r="I447" s="39"/>
      <c r="J447" s="39"/>
      <c r="K447" s="39"/>
      <c r="L447" s="39"/>
      <c r="M447" s="39"/>
      <c r="N447" s="39"/>
      <c r="O447" s="39"/>
      <c r="P447" s="39"/>
      <c r="Q447" s="39"/>
      <c r="R447" s="39"/>
      <c r="S447" s="39"/>
      <c r="T447" s="39"/>
      <c r="U447" s="39"/>
      <c r="V447" s="39"/>
      <c r="W447" s="39"/>
      <c r="X447" s="39"/>
      <c r="Y447" s="39"/>
      <c r="Z447" s="39"/>
      <c r="AA447" s="39"/>
      <c r="AB447" s="39"/>
      <c r="AC447" s="39"/>
      <c r="AD447" s="39"/>
    </row>
    <row r="448" spans="4:30" s="21" customFormat="1">
      <c r="D448" s="39"/>
      <c r="F448" s="39"/>
      <c r="G448" s="39"/>
      <c r="H448" s="39"/>
      <c r="I448" s="39"/>
      <c r="J448" s="39"/>
      <c r="K448" s="39"/>
      <c r="L448" s="39"/>
      <c r="M448" s="39"/>
      <c r="N448" s="39"/>
      <c r="O448" s="39"/>
      <c r="P448" s="39"/>
      <c r="Q448" s="39"/>
      <c r="R448" s="39"/>
      <c r="S448" s="39"/>
      <c r="T448" s="39"/>
      <c r="U448" s="39"/>
      <c r="V448" s="39"/>
      <c r="W448" s="39"/>
      <c r="X448" s="39"/>
      <c r="Y448" s="39"/>
      <c r="Z448" s="39"/>
      <c r="AA448" s="39"/>
      <c r="AB448" s="39"/>
      <c r="AC448" s="39"/>
      <c r="AD448" s="39"/>
    </row>
    <row r="449" spans="4:30" s="21" customFormat="1">
      <c r="D449" s="39"/>
      <c r="F449" s="39"/>
      <c r="G449" s="39"/>
      <c r="H449" s="39"/>
      <c r="I449" s="39"/>
      <c r="J449" s="39"/>
      <c r="K449" s="39"/>
      <c r="L449" s="39"/>
      <c r="M449" s="39"/>
      <c r="N449" s="39"/>
      <c r="O449" s="39"/>
      <c r="P449" s="39"/>
      <c r="Q449" s="39"/>
      <c r="R449" s="39"/>
      <c r="S449" s="39"/>
      <c r="T449" s="39"/>
      <c r="U449" s="39"/>
      <c r="V449" s="39"/>
      <c r="W449" s="39"/>
      <c r="X449" s="39"/>
      <c r="Y449" s="39"/>
      <c r="Z449" s="39"/>
      <c r="AA449" s="39"/>
      <c r="AB449" s="39"/>
      <c r="AC449" s="39"/>
      <c r="AD449" s="39"/>
    </row>
    <row r="450" spans="4:30" s="21" customFormat="1">
      <c r="D450" s="39"/>
      <c r="F450" s="39"/>
      <c r="G450" s="39"/>
      <c r="H450" s="39"/>
      <c r="I450" s="39"/>
      <c r="J450" s="39"/>
      <c r="K450" s="39"/>
      <c r="L450" s="39"/>
      <c r="M450" s="39"/>
      <c r="N450" s="39"/>
      <c r="O450" s="39"/>
      <c r="P450" s="39"/>
      <c r="Q450" s="39"/>
      <c r="R450" s="39"/>
      <c r="S450" s="39"/>
      <c r="T450" s="39"/>
      <c r="U450" s="39"/>
      <c r="V450" s="39"/>
      <c r="W450" s="39"/>
      <c r="X450" s="39"/>
      <c r="Y450" s="39"/>
      <c r="Z450" s="39"/>
      <c r="AA450" s="39"/>
      <c r="AB450" s="39"/>
      <c r="AC450" s="39"/>
      <c r="AD450" s="39"/>
    </row>
    <row r="451" spans="4:30" s="21" customFormat="1">
      <c r="D451" s="39"/>
      <c r="F451" s="39"/>
      <c r="G451" s="39"/>
      <c r="H451" s="39"/>
      <c r="I451" s="39"/>
      <c r="J451" s="39"/>
      <c r="K451" s="39"/>
      <c r="L451" s="39"/>
      <c r="M451" s="39"/>
      <c r="N451" s="39"/>
      <c r="O451" s="39"/>
      <c r="P451" s="39"/>
      <c r="Q451" s="39"/>
      <c r="R451" s="39"/>
      <c r="S451" s="39"/>
      <c r="T451" s="39"/>
      <c r="U451" s="39"/>
      <c r="V451" s="39"/>
      <c r="W451" s="39"/>
      <c r="X451" s="39"/>
      <c r="Y451" s="39"/>
      <c r="Z451" s="39"/>
      <c r="AA451" s="39"/>
      <c r="AB451" s="39"/>
      <c r="AC451" s="39"/>
      <c r="AD451" s="39"/>
    </row>
    <row r="452" spans="4:30" s="21" customFormat="1">
      <c r="D452" s="39"/>
      <c r="F452" s="39"/>
      <c r="G452" s="39"/>
      <c r="H452" s="39"/>
      <c r="I452" s="39"/>
      <c r="J452" s="39"/>
      <c r="K452" s="39"/>
      <c r="L452" s="39"/>
      <c r="M452" s="39"/>
      <c r="N452" s="39"/>
      <c r="O452" s="39"/>
      <c r="P452" s="39"/>
      <c r="Q452" s="39"/>
      <c r="R452" s="39"/>
      <c r="S452" s="39"/>
      <c r="T452" s="39"/>
      <c r="U452" s="39"/>
      <c r="V452" s="39"/>
      <c r="W452" s="39"/>
      <c r="X452" s="39"/>
      <c r="Y452" s="39"/>
      <c r="Z452" s="39"/>
      <c r="AA452" s="39"/>
      <c r="AB452" s="39"/>
      <c r="AC452" s="39"/>
      <c r="AD452" s="39"/>
    </row>
    <row r="453" spans="4:30" s="21" customFormat="1">
      <c r="D453" s="39"/>
      <c r="F453" s="39"/>
      <c r="G453" s="39"/>
      <c r="H453" s="39"/>
      <c r="I453" s="39"/>
      <c r="J453" s="39"/>
      <c r="K453" s="39"/>
      <c r="L453" s="39"/>
      <c r="M453" s="39"/>
      <c r="N453" s="39"/>
      <c r="O453" s="39"/>
      <c r="P453" s="39"/>
      <c r="Q453" s="39"/>
      <c r="R453" s="39"/>
      <c r="S453" s="39"/>
      <c r="T453" s="39"/>
      <c r="U453" s="39"/>
      <c r="V453" s="39"/>
      <c r="W453" s="39"/>
      <c r="X453" s="39"/>
      <c r="Y453" s="39"/>
      <c r="Z453" s="39"/>
      <c r="AA453" s="39"/>
      <c r="AB453" s="39"/>
      <c r="AC453" s="39"/>
      <c r="AD453" s="39"/>
    </row>
    <row r="454" spans="4:30" s="21" customFormat="1">
      <c r="D454" s="39"/>
      <c r="F454" s="39"/>
      <c r="G454" s="39"/>
      <c r="H454" s="39"/>
      <c r="I454" s="39"/>
      <c r="J454" s="39"/>
      <c r="K454" s="39"/>
      <c r="L454" s="39"/>
      <c r="M454" s="39"/>
      <c r="N454" s="39"/>
      <c r="O454" s="39"/>
      <c r="P454" s="39"/>
      <c r="Q454" s="39"/>
      <c r="R454" s="39"/>
      <c r="S454" s="39"/>
      <c r="T454" s="39"/>
      <c r="U454" s="39"/>
      <c r="V454" s="39"/>
      <c r="W454" s="39"/>
      <c r="X454" s="39"/>
      <c r="Y454" s="39"/>
      <c r="Z454" s="39"/>
      <c r="AA454" s="39"/>
      <c r="AB454" s="39"/>
      <c r="AC454" s="39"/>
      <c r="AD454" s="39"/>
    </row>
    <row r="455" spans="4:30" s="21" customFormat="1">
      <c r="D455" s="39"/>
      <c r="F455" s="39"/>
      <c r="G455" s="39"/>
      <c r="H455" s="39"/>
      <c r="I455" s="39"/>
      <c r="J455" s="39"/>
      <c r="K455" s="39"/>
      <c r="L455" s="39"/>
      <c r="M455" s="39"/>
      <c r="N455" s="39"/>
      <c r="O455" s="39"/>
      <c r="P455" s="39"/>
      <c r="Q455" s="39"/>
      <c r="R455" s="39"/>
      <c r="S455" s="39"/>
      <c r="T455" s="39"/>
      <c r="U455" s="39"/>
      <c r="V455" s="39"/>
      <c r="W455" s="39"/>
      <c r="X455" s="39"/>
      <c r="Y455" s="39"/>
      <c r="Z455" s="39"/>
      <c r="AA455" s="39"/>
      <c r="AB455" s="39"/>
      <c r="AC455" s="39"/>
      <c r="AD455" s="39"/>
    </row>
    <row r="456" spans="4:30" s="21" customFormat="1">
      <c r="D456" s="39"/>
      <c r="F456" s="39"/>
      <c r="G456" s="39"/>
      <c r="H456" s="39"/>
      <c r="I456" s="39"/>
      <c r="J456" s="39"/>
      <c r="K456" s="39"/>
      <c r="L456" s="39"/>
      <c r="M456" s="39"/>
      <c r="N456" s="39"/>
      <c r="O456" s="39"/>
      <c r="P456" s="39"/>
      <c r="Q456" s="39"/>
      <c r="R456" s="39"/>
      <c r="S456" s="39"/>
      <c r="T456" s="39"/>
      <c r="U456" s="39"/>
      <c r="V456" s="39"/>
      <c r="W456" s="39"/>
      <c r="X456" s="39"/>
      <c r="Y456" s="39"/>
      <c r="Z456" s="39"/>
      <c r="AA456" s="39"/>
      <c r="AB456" s="39"/>
      <c r="AC456" s="39"/>
      <c r="AD456" s="39"/>
    </row>
    <row r="457" spans="4:30" s="21" customFormat="1">
      <c r="D457" s="39"/>
      <c r="F457" s="39"/>
      <c r="G457" s="39"/>
      <c r="H457" s="39"/>
      <c r="I457" s="39"/>
      <c r="J457" s="39"/>
      <c r="K457" s="39"/>
      <c r="L457" s="39"/>
      <c r="M457" s="39"/>
      <c r="N457" s="39"/>
      <c r="O457" s="39"/>
      <c r="P457" s="39"/>
      <c r="Q457" s="39"/>
      <c r="R457" s="39"/>
      <c r="S457" s="39"/>
      <c r="T457" s="39"/>
      <c r="U457" s="39"/>
      <c r="V457" s="39"/>
      <c r="W457" s="39"/>
      <c r="X457" s="39"/>
      <c r="Y457" s="39"/>
      <c r="Z457" s="39"/>
      <c r="AA457" s="39"/>
      <c r="AB457" s="39"/>
      <c r="AC457" s="39"/>
      <c r="AD457" s="39"/>
    </row>
    <row r="458" spans="4:30" s="21" customFormat="1">
      <c r="D458" s="39"/>
      <c r="F458" s="39"/>
      <c r="G458" s="39"/>
      <c r="H458" s="39"/>
      <c r="I458" s="39"/>
      <c r="J458" s="39"/>
      <c r="K458" s="39"/>
      <c r="L458" s="39"/>
      <c r="M458" s="39"/>
      <c r="N458" s="39"/>
      <c r="O458" s="39"/>
      <c r="P458" s="39"/>
      <c r="Q458" s="39"/>
      <c r="R458" s="39"/>
      <c r="S458" s="39"/>
      <c r="T458" s="39"/>
      <c r="U458" s="39"/>
      <c r="V458" s="39"/>
      <c r="W458" s="39"/>
      <c r="X458" s="39"/>
      <c r="Y458" s="39"/>
      <c r="Z458" s="39"/>
      <c r="AA458" s="39"/>
      <c r="AB458" s="39"/>
      <c r="AC458" s="39"/>
      <c r="AD458" s="39"/>
    </row>
    <row r="459" spans="4:30" s="21" customFormat="1">
      <c r="D459" s="39"/>
      <c r="F459" s="39"/>
      <c r="G459" s="39"/>
      <c r="H459" s="39"/>
      <c r="I459" s="39"/>
      <c r="J459" s="39"/>
      <c r="K459" s="39"/>
      <c r="L459" s="39"/>
      <c r="M459" s="39"/>
      <c r="N459" s="39"/>
      <c r="O459" s="39"/>
      <c r="P459" s="39"/>
      <c r="Q459" s="39"/>
      <c r="R459" s="39"/>
      <c r="S459" s="39"/>
      <c r="T459" s="39"/>
      <c r="U459" s="39"/>
      <c r="V459" s="39"/>
      <c r="W459" s="39"/>
      <c r="X459" s="39"/>
      <c r="Y459" s="39"/>
      <c r="Z459" s="39"/>
      <c r="AA459" s="39"/>
      <c r="AB459" s="39"/>
      <c r="AC459" s="39"/>
      <c r="AD459" s="39"/>
    </row>
    <row r="460" spans="4:30" s="21" customFormat="1">
      <c r="D460" s="39"/>
      <c r="F460" s="39"/>
      <c r="G460" s="39"/>
      <c r="H460" s="39"/>
      <c r="I460" s="39"/>
      <c r="J460" s="39"/>
      <c r="K460" s="39"/>
      <c r="L460" s="39"/>
      <c r="M460" s="39"/>
      <c r="N460" s="39"/>
      <c r="O460" s="39"/>
      <c r="P460" s="39"/>
      <c r="Q460" s="39"/>
      <c r="R460" s="39"/>
      <c r="S460" s="39"/>
      <c r="T460" s="39"/>
      <c r="U460" s="39"/>
      <c r="V460" s="39"/>
      <c r="W460" s="39"/>
      <c r="X460" s="39"/>
      <c r="Y460" s="39"/>
      <c r="Z460" s="39"/>
      <c r="AA460" s="39"/>
      <c r="AB460" s="39"/>
      <c r="AC460" s="39"/>
      <c r="AD460" s="39"/>
    </row>
    <row r="461" spans="4:30" s="21" customFormat="1">
      <c r="D461" s="39"/>
      <c r="F461" s="39"/>
      <c r="G461" s="39"/>
      <c r="H461" s="39"/>
      <c r="I461" s="39"/>
      <c r="J461" s="39"/>
      <c r="K461" s="39"/>
      <c r="L461" s="39"/>
      <c r="M461" s="39"/>
      <c r="N461" s="39"/>
      <c r="O461" s="39"/>
      <c r="P461" s="39"/>
      <c r="Q461" s="39"/>
      <c r="R461" s="39"/>
      <c r="S461" s="39"/>
      <c r="T461" s="39"/>
      <c r="U461" s="39"/>
      <c r="V461" s="39"/>
      <c r="W461" s="39"/>
      <c r="X461" s="39"/>
      <c r="Y461" s="39"/>
      <c r="Z461" s="39"/>
      <c r="AA461" s="39"/>
      <c r="AB461" s="39"/>
      <c r="AC461" s="39"/>
      <c r="AD461" s="39"/>
    </row>
    <row r="462" spans="4:30" s="21" customFormat="1">
      <c r="D462" s="39"/>
      <c r="F462" s="39"/>
      <c r="G462" s="39"/>
      <c r="H462" s="39"/>
      <c r="I462" s="39"/>
      <c r="J462" s="39"/>
      <c r="K462" s="39"/>
      <c r="L462" s="39"/>
      <c r="M462" s="39"/>
      <c r="N462" s="39"/>
      <c r="O462" s="39"/>
      <c r="P462" s="39"/>
      <c r="Q462" s="39"/>
      <c r="R462" s="39"/>
      <c r="S462" s="39"/>
      <c r="T462" s="39"/>
      <c r="U462" s="39"/>
      <c r="V462" s="39"/>
      <c r="W462" s="39"/>
      <c r="X462" s="39"/>
      <c r="Y462" s="39"/>
      <c r="Z462" s="39"/>
      <c r="AA462" s="39"/>
      <c r="AB462" s="39"/>
      <c r="AC462" s="39"/>
      <c r="AD462" s="39"/>
    </row>
    <row r="463" spans="4:30" s="21" customFormat="1">
      <c r="D463" s="39"/>
      <c r="F463" s="39"/>
      <c r="G463" s="39"/>
      <c r="H463" s="39"/>
      <c r="I463" s="39"/>
      <c r="J463" s="39"/>
      <c r="K463" s="39"/>
      <c r="L463" s="39"/>
      <c r="M463" s="39"/>
      <c r="N463" s="39"/>
      <c r="O463" s="39"/>
      <c r="P463" s="39"/>
      <c r="Q463" s="39"/>
      <c r="R463" s="39"/>
      <c r="S463" s="39"/>
      <c r="T463" s="39"/>
      <c r="U463" s="39"/>
      <c r="V463" s="39"/>
      <c r="W463" s="39"/>
      <c r="X463" s="39"/>
      <c r="Y463" s="39"/>
      <c r="Z463" s="39"/>
      <c r="AA463" s="39"/>
      <c r="AB463" s="39"/>
      <c r="AC463" s="39"/>
      <c r="AD463" s="39"/>
    </row>
    <row r="464" spans="4:30" s="21" customFormat="1">
      <c r="D464" s="39"/>
      <c r="F464" s="39"/>
      <c r="G464" s="39"/>
      <c r="H464" s="39"/>
      <c r="I464" s="39"/>
      <c r="J464" s="39"/>
      <c r="K464" s="39"/>
      <c r="L464" s="39"/>
      <c r="M464" s="39"/>
      <c r="N464" s="39"/>
      <c r="O464" s="39"/>
      <c r="P464" s="39"/>
      <c r="Q464" s="39"/>
      <c r="R464" s="39"/>
      <c r="S464" s="39"/>
      <c r="T464" s="39"/>
      <c r="U464" s="39"/>
      <c r="V464" s="39"/>
      <c r="W464" s="39"/>
      <c r="X464" s="39"/>
      <c r="Y464" s="39"/>
      <c r="Z464" s="39"/>
      <c r="AA464" s="39"/>
      <c r="AB464" s="39"/>
      <c r="AC464" s="39"/>
      <c r="AD464" s="39"/>
    </row>
    <row r="465" spans="4:30" s="21" customFormat="1">
      <c r="D465" s="39"/>
      <c r="F465" s="39"/>
      <c r="G465" s="39"/>
      <c r="H465" s="39"/>
      <c r="I465" s="39"/>
      <c r="J465" s="39"/>
      <c r="K465" s="39"/>
      <c r="L465" s="39"/>
      <c r="M465" s="39"/>
      <c r="N465" s="39"/>
      <c r="O465" s="39"/>
      <c r="P465" s="39"/>
      <c r="Q465" s="39"/>
      <c r="R465" s="39"/>
      <c r="S465" s="39"/>
      <c r="T465" s="39"/>
      <c r="U465" s="39"/>
      <c r="V465" s="39"/>
      <c r="W465" s="39"/>
      <c r="X465" s="39"/>
      <c r="Y465" s="39"/>
      <c r="Z465" s="39"/>
      <c r="AA465" s="39"/>
      <c r="AB465" s="39"/>
      <c r="AC465" s="39"/>
      <c r="AD465" s="39"/>
    </row>
    <row r="466" spans="4:30" s="21" customFormat="1">
      <c r="D466" s="39"/>
      <c r="F466" s="39"/>
      <c r="G466" s="39"/>
      <c r="H466" s="39"/>
      <c r="I466" s="39"/>
      <c r="J466" s="39"/>
      <c r="K466" s="39"/>
      <c r="L466" s="39"/>
      <c r="M466" s="39"/>
      <c r="N466" s="39"/>
      <c r="O466" s="39"/>
      <c r="P466" s="39"/>
      <c r="Q466" s="39"/>
      <c r="R466" s="39"/>
      <c r="S466" s="39"/>
      <c r="T466" s="39"/>
      <c r="U466" s="39"/>
      <c r="V466" s="39"/>
      <c r="W466" s="39"/>
      <c r="X466" s="39"/>
      <c r="Y466" s="39"/>
      <c r="Z466" s="39"/>
      <c r="AA466" s="39"/>
      <c r="AB466" s="39"/>
      <c r="AC466" s="39"/>
      <c r="AD466" s="39"/>
    </row>
    <row r="467" spans="4:30" s="21" customFormat="1">
      <c r="D467" s="39"/>
      <c r="F467" s="39"/>
      <c r="G467" s="39"/>
      <c r="H467" s="39"/>
      <c r="I467" s="39"/>
      <c r="J467" s="39"/>
      <c r="K467" s="39"/>
      <c r="L467" s="39"/>
      <c r="M467" s="39"/>
      <c r="N467" s="39"/>
      <c r="O467" s="39"/>
      <c r="P467" s="39"/>
      <c r="Q467" s="39"/>
      <c r="R467" s="39"/>
      <c r="S467" s="39"/>
      <c r="T467" s="39"/>
      <c r="U467" s="39"/>
      <c r="V467" s="39"/>
      <c r="W467" s="39"/>
      <c r="X467" s="39"/>
      <c r="Y467" s="39"/>
      <c r="Z467" s="39"/>
      <c r="AA467" s="39"/>
      <c r="AB467" s="39"/>
      <c r="AC467" s="39"/>
      <c r="AD467" s="39"/>
    </row>
    <row r="468" spans="4:30" s="21" customFormat="1">
      <c r="D468" s="39"/>
      <c r="F468" s="39"/>
      <c r="G468" s="39"/>
      <c r="H468" s="39"/>
      <c r="I468" s="39"/>
      <c r="J468" s="39"/>
      <c r="K468" s="39"/>
      <c r="L468" s="39"/>
      <c r="M468" s="39"/>
      <c r="N468" s="39"/>
      <c r="O468" s="39"/>
      <c r="P468" s="39"/>
      <c r="Q468" s="39"/>
      <c r="R468" s="39"/>
      <c r="S468" s="39"/>
      <c r="T468" s="39"/>
      <c r="U468" s="39"/>
      <c r="V468" s="39"/>
      <c r="W468" s="39"/>
      <c r="X468" s="39"/>
      <c r="Y468" s="39"/>
      <c r="Z468" s="39"/>
      <c r="AA468" s="39"/>
      <c r="AB468" s="39"/>
      <c r="AC468" s="39"/>
      <c r="AD468" s="39"/>
    </row>
    <row r="469" spans="4:30" s="21" customFormat="1">
      <c r="D469" s="39"/>
      <c r="F469" s="39"/>
      <c r="G469" s="39"/>
      <c r="H469" s="39"/>
      <c r="I469" s="39"/>
      <c r="J469" s="39"/>
      <c r="K469" s="39"/>
      <c r="L469" s="39"/>
      <c r="M469" s="39"/>
      <c r="N469" s="39"/>
      <c r="O469" s="39"/>
      <c r="P469" s="39"/>
      <c r="Q469" s="39"/>
      <c r="R469" s="39"/>
      <c r="S469" s="39"/>
      <c r="T469" s="39"/>
      <c r="U469" s="39"/>
      <c r="V469" s="39"/>
      <c r="W469" s="39"/>
      <c r="X469" s="39"/>
      <c r="Y469" s="39"/>
      <c r="Z469" s="39"/>
      <c r="AA469" s="39"/>
      <c r="AB469" s="39"/>
      <c r="AC469" s="39"/>
      <c r="AD469" s="39"/>
    </row>
    <row r="470" spans="4:30" s="21" customFormat="1">
      <c r="D470" s="39"/>
      <c r="F470" s="39"/>
      <c r="G470" s="39"/>
      <c r="H470" s="39"/>
      <c r="I470" s="39"/>
      <c r="J470" s="39"/>
      <c r="K470" s="39"/>
      <c r="L470" s="39"/>
      <c r="M470" s="39"/>
      <c r="N470" s="39"/>
      <c r="O470" s="39"/>
      <c r="P470" s="39"/>
      <c r="Q470" s="39"/>
      <c r="R470" s="39"/>
      <c r="S470" s="39"/>
      <c r="T470" s="39"/>
      <c r="U470" s="39"/>
      <c r="V470" s="39"/>
      <c r="W470" s="39"/>
      <c r="X470" s="39"/>
      <c r="Y470" s="39"/>
      <c r="Z470" s="39"/>
      <c r="AA470" s="39"/>
      <c r="AB470" s="39"/>
      <c r="AC470" s="39"/>
      <c r="AD470" s="39"/>
    </row>
    <row r="471" spans="4:30" s="21" customFormat="1">
      <c r="D471" s="39"/>
      <c r="F471" s="39"/>
      <c r="G471" s="39"/>
      <c r="H471" s="39"/>
      <c r="I471" s="39"/>
      <c r="J471" s="39"/>
      <c r="K471" s="39"/>
      <c r="L471" s="39"/>
      <c r="M471" s="39"/>
      <c r="N471" s="39"/>
      <c r="O471" s="39"/>
      <c r="P471" s="39"/>
      <c r="Q471" s="39"/>
      <c r="R471" s="39"/>
      <c r="S471" s="39"/>
      <c r="T471" s="39"/>
      <c r="U471" s="39"/>
      <c r="V471" s="39"/>
      <c r="W471" s="39"/>
      <c r="X471" s="39"/>
      <c r="Y471" s="39"/>
      <c r="Z471" s="39"/>
      <c r="AA471" s="39"/>
      <c r="AB471" s="39"/>
      <c r="AC471" s="39"/>
      <c r="AD471" s="39"/>
    </row>
    <row r="472" spans="4:30" s="21" customFormat="1">
      <c r="D472" s="39"/>
      <c r="F472" s="39"/>
      <c r="G472" s="39"/>
      <c r="H472" s="39"/>
      <c r="I472" s="39"/>
      <c r="J472" s="39"/>
      <c r="K472" s="39"/>
      <c r="L472" s="39"/>
      <c r="M472" s="39"/>
      <c r="N472" s="39"/>
      <c r="O472" s="39"/>
      <c r="P472" s="39"/>
      <c r="Q472" s="39"/>
      <c r="R472" s="39"/>
      <c r="S472" s="39"/>
      <c r="T472" s="39"/>
      <c r="U472" s="39"/>
      <c r="V472" s="39"/>
      <c r="W472" s="39"/>
      <c r="X472" s="39"/>
      <c r="Y472" s="39"/>
      <c r="Z472" s="39"/>
      <c r="AA472" s="39"/>
      <c r="AB472" s="39"/>
      <c r="AC472" s="39"/>
      <c r="AD472" s="39"/>
    </row>
    <row r="473" spans="4:30" s="21" customFormat="1">
      <c r="D473" s="39"/>
      <c r="F473" s="39"/>
      <c r="G473" s="39"/>
      <c r="H473" s="39"/>
      <c r="I473" s="39"/>
      <c r="J473" s="39"/>
      <c r="K473" s="39"/>
      <c r="L473" s="39"/>
      <c r="M473" s="39"/>
      <c r="N473" s="39"/>
      <c r="O473" s="39"/>
      <c r="P473" s="39"/>
      <c r="Q473" s="39"/>
      <c r="R473" s="39"/>
      <c r="S473" s="39"/>
      <c r="T473" s="39"/>
      <c r="U473" s="39"/>
      <c r="V473" s="39"/>
      <c r="W473" s="39"/>
      <c r="X473" s="39"/>
      <c r="Y473" s="39"/>
      <c r="Z473" s="39"/>
      <c r="AA473" s="39"/>
      <c r="AB473" s="39"/>
      <c r="AC473" s="39"/>
      <c r="AD473" s="39"/>
    </row>
    <row r="474" spans="4:30" s="21" customFormat="1">
      <c r="D474" s="39"/>
      <c r="F474" s="39"/>
      <c r="G474" s="39"/>
      <c r="H474" s="39"/>
      <c r="I474" s="39"/>
      <c r="J474" s="39"/>
      <c r="K474" s="39"/>
      <c r="L474" s="39"/>
      <c r="M474" s="39"/>
      <c r="N474" s="39"/>
      <c r="O474" s="39"/>
      <c r="P474" s="39"/>
      <c r="Q474" s="39"/>
      <c r="R474" s="39"/>
      <c r="S474" s="39"/>
      <c r="T474" s="39"/>
      <c r="U474" s="39"/>
      <c r="V474" s="39"/>
      <c r="W474" s="39"/>
      <c r="X474" s="39"/>
      <c r="Y474" s="39"/>
      <c r="Z474" s="39"/>
      <c r="AA474" s="39"/>
      <c r="AB474" s="39"/>
      <c r="AC474" s="39"/>
      <c r="AD474" s="39"/>
    </row>
    <row r="475" spans="4:30" s="21" customFormat="1">
      <c r="D475" s="39"/>
      <c r="F475" s="39"/>
      <c r="G475" s="39"/>
      <c r="H475" s="39"/>
      <c r="I475" s="39"/>
      <c r="J475" s="39"/>
      <c r="K475" s="39"/>
      <c r="L475" s="39"/>
      <c r="M475" s="39"/>
      <c r="N475" s="39"/>
      <c r="O475" s="39"/>
      <c r="P475" s="39"/>
      <c r="Q475" s="39"/>
      <c r="R475" s="39"/>
      <c r="S475" s="39"/>
      <c r="T475" s="39"/>
      <c r="U475" s="39"/>
      <c r="V475" s="39"/>
      <c r="W475" s="39"/>
      <c r="X475" s="39"/>
      <c r="Y475" s="39"/>
      <c r="Z475" s="39"/>
      <c r="AA475" s="39"/>
      <c r="AB475" s="39"/>
      <c r="AC475" s="39"/>
      <c r="AD475" s="39"/>
    </row>
    <row r="476" spans="4:30" s="21" customFormat="1">
      <c r="D476" s="39"/>
      <c r="F476" s="39"/>
      <c r="G476" s="39"/>
      <c r="H476" s="39"/>
      <c r="I476" s="39"/>
      <c r="J476" s="39"/>
      <c r="K476" s="39"/>
      <c r="L476" s="39"/>
      <c r="M476" s="39"/>
      <c r="N476" s="39"/>
      <c r="O476" s="39"/>
      <c r="P476" s="39"/>
      <c r="Q476" s="39"/>
      <c r="R476" s="39"/>
      <c r="S476" s="39"/>
      <c r="T476" s="39"/>
      <c r="U476" s="39"/>
      <c r="V476" s="39"/>
      <c r="W476" s="39"/>
      <c r="X476" s="39"/>
      <c r="Y476" s="39"/>
      <c r="Z476" s="39"/>
      <c r="AA476" s="39"/>
      <c r="AB476" s="39"/>
      <c r="AC476" s="39"/>
      <c r="AD476" s="39"/>
    </row>
    <row r="477" spans="4:30" s="21" customFormat="1">
      <c r="D477" s="39"/>
      <c r="F477" s="39"/>
      <c r="G477" s="39"/>
      <c r="H477" s="39"/>
      <c r="I477" s="39"/>
      <c r="J477" s="39"/>
      <c r="K477" s="39"/>
      <c r="L477" s="39"/>
      <c r="M477" s="39"/>
      <c r="N477" s="39"/>
      <c r="O477" s="39"/>
      <c r="P477" s="39"/>
      <c r="Q477" s="39"/>
      <c r="R477" s="39"/>
      <c r="S477" s="39"/>
      <c r="T477" s="39"/>
      <c r="U477" s="39"/>
      <c r="V477" s="39"/>
      <c r="W477" s="39"/>
      <c r="X477" s="39"/>
      <c r="Y477" s="39"/>
      <c r="Z477" s="39"/>
      <c r="AA477" s="39"/>
      <c r="AB477" s="39"/>
      <c r="AC477" s="39"/>
      <c r="AD477" s="39"/>
    </row>
    <row r="478" spans="4:30" s="21" customFormat="1">
      <c r="D478" s="39"/>
      <c r="F478" s="39"/>
      <c r="G478" s="39"/>
      <c r="H478" s="39"/>
      <c r="I478" s="39"/>
      <c r="J478" s="39"/>
      <c r="K478" s="39"/>
      <c r="L478" s="39"/>
      <c r="M478" s="39"/>
      <c r="N478" s="39"/>
      <c r="O478" s="39"/>
      <c r="P478" s="39"/>
      <c r="Q478" s="39"/>
      <c r="R478" s="39"/>
      <c r="S478" s="39"/>
      <c r="T478" s="39"/>
      <c r="U478" s="39"/>
      <c r="V478" s="39"/>
      <c r="W478" s="39"/>
      <c r="X478" s="39"/>
      <c r="Y478" s="39"/>
      <c r="Z478" s="39"/>
      <c r="AA478" s="39"/>
      <c r="AB478" s="39"/>
      <c r="AC478" s="39"/>
      <c r="AD478" s="39"/>
    </row>
    <row r="479" spans="4:30" s="21" customFormat="1">
      <c r="D479" s="39"/>
      <c r="F479" s="39"/>
      <c r="G479" s="39"/>
      <c r="H479" s="39"/>
      <c r="I479" s="39"/>
      <c r="J479" s="39"/>
      <c r="K479" s="39"/>
      <c r="L479" s="39"/>
      <c r="M479" s="39"/>
      <c r="N479" s="39"/>
      <c r="O479" s="39"/>
      <c r="P479" s="39"/>
      <c r="Q479" s="39"/>
      <c r="R479" s="39"/>
      <c r="S479" s="39"/>
      <c r="T479" s="39"/>
      <c r="U479" s="39"/>
      <c r="V479" s="39"/>
      <c r="W479" s="39"/>
      <c r="X479" s="39"/>
      <c r="Y479" s="39"/>
      <c r="Z479" s="39"/>
      <c r="AA479" s="39"/>
      <c r="AB479" s="39"/>
      <c r="AC479" s="39"/>
      <c r="AD479" s="39"/>
    </row>
    <row r="480" spans="4:30" s="21" customFormat="1">
      <c r="D480" s="39"/>
      <c r="F480" s="39"/>
      <c r="G480" s="39"/>
      <c r="H480" s="39"/>
      <c r="I480" s="39"/>
      <c r="J480" s="39"/>
      <c r="K480" s="39"/>
      <c r="L480" s="39"/>
      <c r="M480" s="39"/>
      <c r="N480" s="39"/>
      <c r="O480" s="39"/>
      <c r="P480" s="39"/>
      <c r="Q480" s="39"/>
      <c r="R480" s="39"/>
      <c r="S480" s="39"/>
      <c r="T480" s="39"/>
      <c r="U480" s="39"/>
      <c r="V480" s="39"/>
      <c r="W480" s="39"/>
      <c r="X480" s="39"/>
      <c r="Y480" s="39"/>
      <c r="Z480" s="39"/>
      <c r="AA480" s="39"/>
      <c r="AB480" s="39"/>
      <c r="AC480" s="39"/>
      <c r="AD480" s="39"/>
    </row>
    <row r="481" spans="4:30" s="21" customFormat="1">
      <c r="D481" s="39"/>
      <c r="F481" s="39"/>
      <c r="G481" s="39"/>
      <c r="H481" s="39"/>
      <c r="I481" s="39"/>
      <c r="J481" s="39"/>
      <c r="K481" s="39"/>
      <c r="L481" s="39"/>
      <c r="M481" s="39"/>
      <c r="N481" s="39"/>
      <c r="O481" s="39"/>
      <c r="P481" s="39"/>
      <c r="Q481" s="39"/>
      <c r="R481" s="39"/>
      <c r="S481" s="39"/>
      <c r="T481" s="39"/>
      <c r="U481" s="39"/>
      <c r="V481" s="39"/>
      <c r="W481" s="39"/>
      <c r="X481" s="39"/>
      <c r="Y481" s="39"/>
      <c r="Z481" s="39"/>
      <c r="AA481" s="39"/>
      <c r="AB481" s="39"/>
      <c r="AC481" s="39"/>
      <c r="AD481" s="39"/>
    </row>
    <row r="482" spans="4:30" s="21" customFormat="1">
      <c r="D482" s="39"/>
      <c r="F482" s="39"/>
      <c r="G482" s="39"/>
      <c r="H482" s="39"/>
      <c r="I482" s="39"/>
      <c r="J482" s="39"/>
      <c r="K482" s="39"/>
      <c r="L482" s="39"/>
      <c r="M482" s="39"/>
      <c r="N482" s="39"/>
      <c r="O482" s="39"/>
      <c r="P482" s="39"/>
      <c r="Q482" s="39"/>
      <c r="R482" s="39"/>
      <c r="S482" s="39"/>
      <c r="T482" s="39"/>
      <c r="U482" s="39"/>
      <c r="V482" s="39"/>
      <c r="W482" s="39"/>
      <c r="X482" s="39"/>
      <c r="Y482" s="39"/>
      <c r="Z482" s="39"/>
      <c r="AA482" s="39"/>
      <c r="AB482" s="39"/>
      <c r="AC482" s="39"/>
      <c r="AD482" s="39"/>
    </row>
    <row r="483" spans="4:30" s="21" customFormat="1">
      <c r="D483" s="39"/>
      <c r="F483" s="39"/>
      <c r="G483" s="39"/>
      <c r="H483" s="39"/>
      <c r="I483" s="39"/>
      <c r="J483" s="39"/>
      <c r="K483" s="39"/>
      <c r="L483" s="39"/>
      <c r="M483" s="39"/>
      <c r="N483" s="39"/>
      <c r="O483" s="39"/>
      <c r="P483" s="39"/>
      <c r="Q483" s="39"/>
      <c r="R483" s="39"/>
      <c r="S483" s="39"/>
      <c r="T483" s="39"/>
      <c r="U483" s="39"/>
      <c r="V483" s="39"/>
      <c r="W483" s="39"/>
      <c r="X483" s="39"/>
      <c r="Y483" s="39"/>
      <c r="Z483" s="39"/>
      <c r="AA483" s="39"/>
      <c r="AB483" s="39"/>
      <c r="AC483" s="39"/>
      <c r="AD483" s="39"/>
    </row>
    <row r="484" spans="4:30" s="21" customFormat="1">
      <c r="D484" s="39"/>
      <c r="F484" s="39"/>
      <c r="G484" s="39"/>
      <c r="H484" s="39"/>
      <c r="I484" s="39"/>
      <c r="J484" s="39"/>
      <c r="K484" s="39"/>
      <c r="L484" s="39"/>
      <c r="M484" s="39"/>
      <c r="N484" s="39"/>
      <c r="O484" s="39"/>
      <c r="P484" s="39"/>
      <c r="Q484" s="39"/>
      <c r="R484" s="39"/>
      <c r="S484" s="39"/>
      <c r="T484" s="39"/>
      <c r="U484" s="39"/>
      <c r="V484" s="39"/>
      <c r="W484" s="39"/>
      <c r="X484" s="39"/>
      <c r="Y484" s="39"/>
      <c r="Z484" s="39"/>
      <c r="AA484" s="39"/>
      <c r="AB484" s="39"/>
      <c r="AC484" s="39"/>
      <c r="AD484" s="39"/>
    </row>
    <row r="485" spans="4:30" s="21" customFormat="1">
      <c r="D485" s="39"/>
      <c r="F485" s="39"/>
      <c r="G485" s="39"/>
      <c r="H485" s="39"/>
      <c r="I485" s="39"/>
      <c r="J485" s="39"/>
      <c r="K485" s="39"/>
      <c r="L485" s="39"/>
      <c r="M485" s="39"/>
      <c r="N485" s="39"/>
      <c r="O485" s="39"/>
      <c r="P485" s="39"/>
      <c r="Q485" s="39"/>
      <c r="R485" s="39"/>
      <c r="S485" s="39"/>
      <c r="T485" s="39"/>
      <c r="U485" s="39"/>
      <c r="V485" s="39"/>
      <c r="W485" s="39"/>
      <c r="X485" s="39"/>
      <c r="Y485" s="39"/>
      <c r="Z485" s="39"/>
      <c r="AA485" s="39"/>
      <c r="AB485" s="39"/>
      <c r="AC485" s="39"/>
      <c r="AD485" s="39"/>
    </row>
    <row r="486" spans="4:30" s="21" customFormat="1">
      <c r="D486" s="39"/>
      <c r="F486" s="39"/>
      <c r="G486" s="39"/>
      <c r="H486" s="39"/>
      <c r="I486" s="39"/>
      <c r="J486" s="39"/>
      <c r="K486" s="39"/>
      <c r="L486" s="39"/>
      <c r="M486" s="39"/>
      <c r="N486" s="39"/>
      <c r="O486" s="39"/>
      <c r="P486" s="39"/>
      <c r="Q486" s="39"/>
      <c r="R486" s="39"/>
      <c r="S486" s="39"/>
      <c r="T486" s="39"/>
      <c r="U486" s="39"/>
      <c r="V486" s="39"/>
      <c r="W486" s="39"/>
      <c r="X486" s="39"/>
      <c r="Y486" s="39"/>
      <c r="Z486" s="39"/>
      <c r="AA486" s="39"/>
      <c r="AB486" s="39"/>
      <c r="AC486" s="39"/>
      <c r="AD486" s="39"/>
    </row>
    <row r="487" spans="4:30" s="21" customFormat="1">
      <c r="D487" s="39"/>
      <c r="F487" s="39"/>
      <c r="G487" s="39"/>
      <c r="H487" s="39"/>
      <c r="I487" s="39"/>
      <c r="J487" s="39"/>
      <c r="K487" s="39"/>
      <c r="L487" s="39"/>
      <c r="M487" s="39"/>
      <c r="N487" s="39"/>
      <c r="O487" s="39"/>
      <c r="P487" s="39"/>
      <c r="Q487" s="39"/>
      <c r="R487" s="39"/>
      <c r="S487" s="39"/>
      <c r="T487" s="39"/>
      <c r="U487" s="39"/>
      <c r="V487" s="39"/>
      <c r="W487" s="39"/>
      <c r="X487" s="39"/>
      <c r="Y487" s="39"/>
      <c r="Z487" s="39"/>
      <c r="AA487" s="39"/>
      <c r="AB487" s="39"/>
      <c r="AC487" s="39"/>
      <c r="AD487" s="39"/>
    </row>
    <row r="488" spans="4:30" s="21" customFormat="1">
      <c r="D488" s="39"/>
      <c r="F488" s="39"/>
      <c r="G488" s="39"/>
      <c r="H488" s="39"/>
      <c r="I488" s="39"/>
      <c r="J488" s="39"/>
      <c r="K488" s="39"/>
      <c r="L488" s="39"/>
      <c r="M488" s="39"/>
      <c r="N488" s="39"/>
      <c r="O488" s="39"/>
      <c r="P488" s="39"/>
      <c r="Q488" s="39"/>
      <c r="R488" s="39"/>
      <c r="S488" s="39"/>
      <c r="T488" s="39"/>
      <c r="U488" s="39"/>
      <c r="V488" s="39"/>
      <c r="W488" s="39"/>
      <c r="X488" s="39"/>
      <c r="Y488" s="39"/>
      <c r="Z488" s="39"/>
      <c r="AA488" s="39"/>
      <c r="AB488" s="39"/>
      <c r="AC488" s="39"/>
      <c r="AD488" s="39"/>
    </row>
    <row r="489" spans="4:30" s="21" customFormat="1">
      <c r="D489" s="39"/>
      <c r="F489" s="39"/>
      <c r="G489" s="39"/>
      <c r="H489" s="39"/>
      <c r="I489" s="39"/>
      <c r="J489" s="39"/>
      <c r="K489" s="39"/>
      <c r="L489" s="39"/>
      <c r="M489" s="39"/>
      <c r="N489" s="39"/>
      <c r="O489" s="39"/>
      <c r="P489" s="39"/>
      <c r="Q489" s="39"/>
      <c r="R489" s="39"/>
      <c r="S489" s="39"/>
      <c r="T489" s="39"/>
      <c r="U489" s="39"/>
      <c r="V489" s="39"/>
      <c r="W489" s="39"/>
      <c r="X489" s="39"/>
      <c r="Y489" s="39"/>
      <c r="Z489" s="39"/>
      <c r="AA489" s="39"/>
      <c r="AB489" s="39"/>
      <c r="AC489" s="39"/>
      <c r="AD489" s="39"/>
    </row>
    <row r="490" spans="4:30" s="21" customFormat="1">
      <c r="D490" s="39"/>
      <c r="F490" s="39"/>
      <c r="G490" s="39"/>
      <c r="H490" s="39"/>
      <c r="I490" s="39"/>
      <c r="J490" s="39"/>
      <c r="K490" s="39"/>
      <c r="L490" s="39"/>
      <c r="M490" s="39"/>
      <c r="N490" s="39"/>
      <c r="O490" s="39"/>
      <c r="P490" s="39"/>
      <c r="Q490" s="39"/>
      <c r="R490" s="39"/>
      <c r="S490" s="39"/>
      <c r="T490" s="39"/>
      <c r="U490" s="39"/>
      <c r="V490" s="39"/>
      <c r="W490" s="39"/>
      <c r="X490" s="39"/>
      <c r="Y490" s="39"/>
      <c r="Z490" s="39"/>
      <c r="AA490" s="39"/>
      <c r="AB490" s="39"/>
      <c r="AC490" s="39"/>
      <c r="AD490" s="39"/>
    </row>
    <row r="491" spans="4:30" s="21" customFormat="1">
      <c r="D491" s="39"/>
      <c r="F491" s="39"/>
      <c r="G491" s="39"/>
      <c r="H491" s="39"/>
      <c r="I491" s="39"/>
      <c r="J491" s="39"/>
      <c r="K491" s="39"/>
      <c r="L491" s="39"/>
      <c r="M491" s="39"/>
      <c r="N491" s="39"/>
      <c r="O491" s="39"/>
      <c r="P491" s="39"/>
      <c r="Q491" s="39"/>
      <c r="R491" s="39"/>
      <c r="S491" s="39"/>
      <c r="T491" s="39"/>
      <c r="U491" s="39"/>
      <c r="V491" s="39"/>
      <c r="W491" s="39"/>
      <c r="X491" s="39"/>
      <c r="Y491" s="39"/>
      <c r="Z491" s="39"/>
      <c r="AA491" s="39"/>
      <c r="AB491" s="39"/>
      <c r="AC491" s="39"/>
      <c r="AD491" s="39"/>
    </row>
    <row r="492" spans="4:30" s="21" customFormat="1">
      <c r="D492" s="39"/>
      <c r="F492" s="39"/>
      <c r="G492" s="39"/>
      <c r="H492" s="39"/>
      <c r="I492" s="39"/>
      <c r="J492" s="39"/>
      <c r="K492" s="39"/>
      <c r="L492" s="39"/>
      <c r="M492" s="39"/>
      <c r="N492" s="39"/>
      <c r="O492" s="39"/>
      <c r="P492" s="39"/>
      <c r="Q492" s="39"/>
      <c r="R492" s="39"/>
      <c r="S492" s="39"/>
      <c r="T492" s="39"/>
      <c r="U492" s="39"/>
      <c r="V492" s="39"/>
      <c r="W492" s="39"/>
      <c r="X492" s="39"/>
      <c r="Y492" s="39"/>
      <c r="Z492" s="39"/>
      <c r="AA492" s="39"/>
      <c r="AB492" s="39"/>
      <c r="AC492" s="39"/>
      <c r="AD492" s="39"/>
    </row>
    <row r="493" spans="4:30" s="21" customFormat="1">
      <c r="D493" s="39"/>
      <c r="F493" s="39"/>
      <c r="G493" s="39"/>
      <c r="H493" s="39"/>
      <c r="I493" s="39"/>
      <c r="J493" s="39"/>
      <c r="K493" s="39"/>
      <c r="L493" s="39"/>
      <c r="M493" s="39"/>
      <c r="N493" s="39"/>
      <c r="O493" s="39"/>
      <c r="P493" s="39"/>
      <c r="Q493" s="39"/>
      <c r="R493" s="39"/>
      <c r="S493" s="39"/>
      <c r="T493" s="39"/>
      <c r="U493" s="39"/>
      <c r="V493" s="39"/>
      <c r="W493" s="39"/>
      <c r="X493" s="39"/>
      <c r="Y493" s="39"/>
      <c r="Z493" s="39"/>
      <c r="AA493" s="39"/>
      <c r="AB493" s="39"/>
      <c r="AC493" s="39"/>
      <c r="AD493" s="39"/>
    </row>
    <row r="494" spans="4:30" s="21" customFormat="1">
      <c r="D494" s="39"/>
      <c r="F494" s="39"/>
      <c r="G494" s="39"/>
      <c r="H494" s="39"/>
      <c r="I494" s="39"/>
      <c r="J494" s="39"/>
      <c r="K494" s="39"/>
      <c r="L494" s="39"/>
      <c r="M494" s="39"/>
      <c r="N494" s="39"/>
      <c r="O494" s="39"/>
      <c r="P494" s="39"/>
      <c r="Q494" s="39"/>
      <c r="R494" s="39"/>
      <c r="S494" s="39"/>
      <c r="T494" s="39"/>
      <c r="U494" s="39"/>
      <c r="V494" s="39"/>
      <c r="W494" s="39"/>
      <c r="X494" s="39"/>
      <c r="Y494" s="39"/>
      <c r="Z494" s="39"/>
      <c r="AA494" s="39"/>
      <c r="AB494" s="39"/>
      <c r="AC494" s="39"/>
      <c r="AD494" s="39"/>
    </row>
    <row r="495" spans="4:30" s="21" customFormat="1">
      <c r="D495" s="39"/>
      <c r="F495" s="39"/>
      <c r="G495" s="39"/>
      <c r="H495" s="39"/>
      <c r="I495" s="39"/>
      <c r="J495" s="39"/>
      <c r="K495" s="39"/>
      <c r="L495" s="39"/>
      <c r="M495" s="39"/>
      <c r="N495" s="39"/>
      <c r="O495" s="39"/>
      <c r="P495" s="39"/>
      <c r="Q495" s="39"/>
      <c r="R495" s="39"/>
      <c r="S495" s="39"/>
      <c r="T495" s="39"/>
      <c r="U495" s="39"/>
      <c r="V495" s="39"/>
      <c r="W495" s="39"/>
      <c r="X495" s="39"/>
      <c r="Y495" s="39"/>
      <c r="Z495" s="39"/>
      <c r="AA495" s="39"/>
      <c r="AB495" s="39"/>
      <c r="AC495" s="39"/>
      <c r="AD495" s="39"/>
    </row>
    <row r="496" spans="4:30" s="21" customFormat="1">
      <c r="D496" s="39"/>
      <c r="F496" s="39"/>
      <c r="G496" s="39"/>
      <c r="H496" s="39"/>
      <c r="I496" s="39"/>
      <c r="J496" s="39"/>
      <c r="K496" s="39"/>
      <c r="L496" s="39"/>
      <c r="M496" s="39"/>
      <c r="N496" s="39"/>
      <c r="O496" s="39"/>
      <c r="P496" s="39"/>
      <c r="Q496" s="39"/>
      <c r="R496" s="39"/>
      <c r="S496" s="39"/>
      <c r="T496" s="39"/>
      <c r="U496" s="39"/>
      <c r="V496" s="39"/>
      <c r="W496" s="39"/>
      <c r="X496" s="39"/>
      <c r="Y496" s="39"/>
      <c r="Z496" s="39"/>
      <c r="AA496" s="39"/>
      <c r="AB496" s="39"/>
      <c r="AC496" s="39"/>
      <c r="AD496" s="39"/>
    </row>
    <row r="497" spans="4:30" s="21" customFormat="1">
      <c r="D497" s="39"/>
      <c r="F497" s="39"/>
      <c r="G497" s="39"/>
      <c r="H497" s="39"/>
      <c r="I497" s="39"/>
      <c r="J497" s="39"/>
      <c r="K497" s="39"/>
      <c r="L497" s="39"/>
      <c r="M497" s="39"/>
      <c r="N497" s="39"/>
      <c r="O497" s="39"/>
      <c r="P497" s="39"/>
      <c r="Q497" s="39"/>
      <c r="R497" s="39"/>
      <c r="S497" s="39"/>
      <c r="T497" s="39"/>
      <c r="U497" s="39"/>
      <c r="V497" s="39"/>
      <c r="W497" s="39"/>
      <c r="X497" s="39"/>
      <c r="Y497" s="39"/>
      <c r="Z497" s="39"/>
      <c r="AA497" s="39"/>
      <c r="AB497" s="39"/>
      <c r="AC497" s="39"/>
      <c r="AD497" s="39"/>
    </row>
    <row r="498" spans="4:30" s="21" customFormat="1">
      <c r="D498" s="39"/>
      <c r="F498" s="39"/>
      <c r="G498" s="39"/>
      <c r="H498" s="39"/>
      <c r="I498" s="39"/>
      <c r="J498" s="39"/>
      <c r="K498" s="39"/>
      <c r="L498" s="39"/>
      <c r="M498" s="39"/>
      <c r="N498" s="39"/>
      <c r="O498" s="39"/>
      <c r="P498" s="39"/>
      <c r="Q498" s="39"/>
      <c r="R498" s="39"/>
      <c r="S498" s="39"/>
      <c r="T498" s="39"/>
      <c r="U498" s="39"/>
      <c r="V498" s="39"/>
      <c r="W498" s="39"/>
      <c r="X498" s="39"/>
      <c r="Y498" s="39"/>
      <c r="Z498" s="39"/>
      <c r="AA498" s="39"/>
      <c r="AB498" s="39"/>
      <c r="AC498" s="39"/>
      <c r="AD498" s="39"/>
    </row>
    <row r="499" spans="4:30" s="21" customFormat="1">
      <c r="D499" s="39"/>
      <c r="F499" s="39"/>
      <c r="G499" s="39"/>
      <c r="H499" s="39"/>
      <c r="I499" s="39"/>
      <c r="J499" s="39"/>
      <c r="K499" s="39"/>
      <c r="L499" s="39"/>
      <c r="M499" s="39"/>
      <c r="N499" s="39"/>
      <c r="O499" s="39"/>
      <c r="P499" s="39"/>
      <c r="Q499" s="39"/>
      <c r="R499" s="39"/>
      <c r="S499" s="39"/>
      <c r="T499" s="39"/>
      <c r="U499" s="39"/>
      <c r="V499" s="39"/>
      <c r="W499" s="39"/>
      <c r="X499" s="39"/>
      <c r="Y499" s="39"/>
      <c r="Z499" s="39"/>
      <c r="AA499" s="39"/>
      <c r="AB499" s="39"/>
      <c r="AC499" s="39"/>
      <c r="AD499" s="39"/>
    </row>
    <row r="500" spans="4:30" s="21" customFormat="1">
      <c r="D500" s="39"/>
      <c r="F500" s="39"/>
      <c r="G500" s="39"/>
      <c r="H500" s="39"/>
      <c r="I500" s="39"/>
      <c r="J500" s="39"/>
      <c r="K500" s="39"/>
      <c r="L500" s="39"/>
      <c r="M500" s="39"/>
      <c r="N500" s="39"/>
      <c r="O500" s="39"/>
      <c r="P500" s="39"/>
      <c r="Q500" s="39"/>
      <c r="R500" s="39"/>
      <c r="S500" s="39"/>
      <c r="T500" s="39"/>
      <c r="U500" s="39"/>
      <c r="V500" s="39"/>
      <c r="W500" s="39"/>
      <c r="X500" s="39"/>
      <c r="Y500" s="39"/>
      <c r="Z500" s="39"/>
      <c r="AA500" s="39"/>
      <c r="AB500" s="39"/>
      <c r="AC500" s="39"/>
      <c r="AD500" s="39"/>
    </row>
    <row r="501" spans="4:30" s="21" customFormat="1">
      <c r="D501" s="39"/>
      <c r="F501" s="39"/>
      <c r="G501" s="39"/>
      <c r="H501" s="39"/>
      <c r="I501" s="39"/>
      <c r="J501" s="39"/>
      <c r="K501" s="39"/>
      <c r="L501" s="39"/>
      <c r="M501" s="39"/>
      <c r="N501" s="39"/>
      <c r="O501" s="39"/>
      <c r="P501" s="39"/>
      <c r="Q501" s="39"/>
      <c r="R501" s="39"/>
      <c r="S501" s="39"/>
      <c r="T501" s="39"/>
      <c r="U501" s="39"/>
      <c r="V501" s="39"/>
      <c r="W501" s="39"/>
      <c r="X501" s="39"/>
      <c r="Y501" s="39"/>
      <c r="Z501" s="39"/>
      <c r="AA501" s="39"/>
      <c r="AB501" s="39"/>
      <c r="AC501" s="39"/>
      <c r="AD501" s="39"/>
    </row>
    <row r="502" spans="4:30" s="21" customFormat="1">
      <c r="D502" s="39"/>
      <c r="F502" s="39"/>
      <c r="G502" s="39"/>
      <c r="H502" s="39"/>
      <c r="I502" s="39"/>
      <c r="J502" s="39"/>
      <c r="K502" s="39"/>
      <c r="L502" s="39"/>
      <c r="M502" s="39"/>
      <c r="N502" s="39"/>
      <c r="O502" s="39"/>
      <c r="P502" s="39"/>
      <c r="Q502" s="39"/>
      <c r="R502" s="39"/>
      <c r="S502" s="39"/>
      <c r="T502" s="39"/>
      <c r="U502" s="39"/>
      <c r="V502" s="39"/>
      <c r="W502" s="39"/>
      <c r="X502" s="39"/>
      <c r="Y502" s="39"/>
      <c r="Z502" s="39"/>
      <c r="AA502" s="39"/>
      <c r="AB502" s="39"/>
      <c r="AC502" s="39"/>
      <c r="AD502" s="39"/>
    </row>
    <row r="503" spans="4:30" s="21" customFormat="1">
      <c r="D503" s="39"/>
      <c r="F503" s="39"/>
      <c r="G503" s="39"/>
      <c r="H503" s="39"/>
      <c r="I503" s="39"/>
      <c r="J503" s="39"/>
      <c r="K503" s="39"/>
      <c r="L503" s="39"/>
      <c r="M503" s="39"/>
      <c r="N503" s="39"/>
      <c r="O503" s="39"/>
      <c r="P503" s="39"/>
      <c r="Q503" s="39"/>
      <c r="R503" s="39"/>
      <c r="S503" s="39"/>
      <c r="T503" s="39"/>
      <c r="U503" s="39"/>
      <c r="V503" s="39"/>
      <c r="W503" s="39"/>
      <c r="X503" s="39"/>
      <c r="Y503" s="39"/>
      <c r="Z503" s="39"/>
      <c r="AA503" s="39"/>
      <c r="AB503" s="39"/>
      <c r="AC503" s="39"/>
      <c r="AD503" s="39"/>
    </row>
    <row r="504" spans="4:30" s="21" customFormat="1">
      <c r="D504" s="39"/>
      <c r="F504" s="39"/>
      <c r="G504" s="39"/>
      <c r="H504" s="39"/>
      <c r="I504" s="39"/>
      <c r="J504" s="39"/>
      <c r="K504" s="39"/>
      <c r="L504" s="39"/>
      <c r="M504" s="39"/>
      <c r="N504" s="39"/>
      <c r="O504" s="39"/>
      <c r="P504" s="39"/>
      <c r="Q504" s="39"/>
      <c r="R504" s="39"/>
      <c r="S504" s="39"/>
      <c r="T504" s="39"/>
      <c r="U504" s="39"/>
      <c r="V504" s="39"/>
      <c r="W504" s="39"/>
      <c r="X504" s="39"/>
      <c r="Y504" s="39"/>
      <c r="Z504" s="39"/>
      <c r="AA504" s="39"/>
      <c r="AB504" s="39"/>
      <c r="AC504" s="39"/>
      <c r="AD504" s="39"/>
    </row>
    <row r="505" spans="4:30" s="21" customFormat="1">
      <c r="D505" s="39"/>
      <c r="F505" s="39"/>
      <c r="G505" s="39"/>
      <c r="H505" s="39"/>
      <c r="I505" s="39"/>
      <c r="J505" s="39"/>
      <c r="K505" s="39"/>
      <c r="L505" s="39"/>
      <c r="M505" s="39"/>
      <c r="N505" s="39"/>
      <c r="O505" s="39"/>
      <c r="P505" s="39"/>
      <c r="Q505" s="39"/>
      <c r="R505" s="39"/>
      <c r="S505" s="39"/>
      <c r="T505" s="39"/>
      <c r="U505" s="39"/>
      <c r="V505" s="39"/>
      <c r="W505" s="39"/>
      <c r="X505" s="39"/>
      <c r="Y505" s="39"/>
      <c r="Z505" s="39"/>
      <c r="AA505" s="39"/>
      <c r="AB505" s="39"/>
      <c r="AC505" s="39"/>
      <c r="AD505" s="39"/>
    </row>
    <row r="506" spans="4:30" s="21" customFormat="1">
      <c r="D506" s="39"/>
      <c r="F506" s="39"/>
      <c r="G506" s="39"/>
      <c r="H506" s="39"/>
      <c r="I506" s="39"/>
      <c r="J506" s="39"/>
      <c r="K506" s="39"/>
      <c r="L506" s="39"/>
      <c r="M506" s="39"/>
      <c r="N506" s="39"/>
      <c r="O506" s="39"/>
      <c r="P506" s="39"/>
      <c r="Q506" s="39"/>
      <c r="R506" s="39"/>
      <c r="S506" s="39"/>
      <c r="T506" s="39"/>
      <c r="U506" s="39"/>
      <c r="V506" s="39"/>
      <c r="W506" s="39"/>
      <c r="X506" s="39"/>
      <c r="Y506" s="39"/>
      <c r="Z506" s="39"/>
      <c r="AA506" s="39"/>
      <c r="AB506" s="39"/>
      <c r="AC506" s="39"/>
      <c r="AD506" s="39"/>
    </row>
    <row r="507" spans="4:30" s="21" customFormat="1">
      <c r="D507" s="39"/>
      <c r="F507" s="39"/>
      <c r="G507" s="39"/>
      <c r="H507" s="39"/>
      <c r="I507" s="39"/>
      <c r="J507" s="39"/>
      <c r="K507" s="39"/>
      <c r="L507" s="39"/>
      <c r="M507" s="39"/>
      <c r="N507" s="39"/>
      <c r="O507" s="39"/>
      <c r="P507" s="39"/>
      <c r="Q507" s="39"/>
      <c r="R507" s="39"/>
      <c r="S507" s="39"/>
      <c r="T507" s="39"/>
      <c r="U507" s="39"/>
      <c r="V507" s="39"/>
      <c r="W507" s="39"/>
      <c r="X507" s="39"/>
      <c r="Y507" s="39"/>
      <c r="Z507" s="39"/>
      <c r="AA507" s="39"/>
      <c r="AB507" s="39"/>
      <c r="AC507" s="39"/>
      <c r="AD507" s="39"/>
    </row>
    <row r="508" spans="4:30" s="21" customFormat="1">
      <c r="D508" s="39"/>
      <c r="F508" s="39"/>
      <c r="G508" s="39"/>
      <c r="H508" s="39"/>
      <c r="I508" s="39"/>
      <c r="J508" s="39"/>
      <c r="K508" s="39"/>
      <c r="L508" s="39"/>
      <c r="M508" s="39"/>
      <c r="N508" s="39"/>
      <c r="O508" s="39"/>
      <c r="P508" s="39"/>
      <c r="Q508" s="39"/>
      <c r="R508" s="39"/>
      <c r="S508" s="39"/>
      <c r="T508" s="39"/>
      <c r="U508" s="39"/>
      <c r="V508" s="39"/>
      <c r="W508" s="39"/>
      <c r="X508" s="39"/>
      <c r="Y508" s="39"/>
      <c r="Z508" s="39"/>
      <c r="AA508" s="39"/>
      <c r="AB508" s="39"/>
      <c r="AC508" s="39"/>
      <c r="AD508" s="39"/>
    </row>
    <row r="509" spans="4:30" s="21" customFormat="1">
      <c r="D509" s="39"/>
      <c r="F509" s="39"/>
      <c r="G509" s="39"/>
      <c r="H509" s="39"/>
      <c r="I509" s="39"/>
      <c r="J509" s="39"/>
      <c r="K509" s="39"/>
      <c r="L509" s="39"/>
      <c r="M509" s="39"/>
      <c r="N509" s="39"/>
      <c r="O509" s="39"/>
      <c r="P509" s="39"/>
      <c r="Q509" s="39"/>
      <c r="R509" s="39"/>
      <c r="S509" s="39"/>
      <c r="T509" s="39"/>
      <c r="U509" s="39"/>
      <c r="V509" s="39"/>
      <c r="W509" s="39"/>
      <c r="X509" s="39"/>
      <c r="Y509" s="39"/>
      <c r="Z509" s="39"/>
      <c r="AA509" s="39"/>
      <c r="AB509" s="39"/>
      <c r="AC509" s="39"/>
      <c r="AD509" s="39"/>
    </row>
    <row r="510" spans="4:30" s="21" customFormat="1">
      <c r="D510" s="39"/>
      <c r="F510" s="39"/>
      <c r="G510" s="39"/>
      <c r="H510" s="39"/>
      <c r="I510" s="39"/>
      <c r="J510" s="39"/>
      <c r="K510" s="39"/>
      <c r="L510" s="39"/>
      <c r="M510" s="39"/>
      <c r="N510" s="39"/>
      <c r="O510" s="39"/>
      <c r="P510" s="39"/>
      <c r="Q510" s="39"/>
      <c r="R510" s="39"/>
      <c r="S510" s="39"/>
      <c r="T510" s="39"/>
      <c r="U510" s="39"/>
      <c r="V510" s="39"/>
      <c r="W510" s="39"/>
      <c r="X510" s="39"/>
      <c r="Y510" s="39"/>
      <c r="Z510" s="39"/>
      <c r="AA510" s="39"/>
      <c r="AB510" s="39"/>
      <c r="AC510" s="39"/>
      <c r="AD510" s="39"/>
    </row>
    <row r="511" spans="4:30" s="21" customFormat="1">
      <c r="D511" s="39"/>
      <c r="F511" s="39"/>
      <c r="G511" s="39"/>
      <c r="H511" s="39"/>
      <c r="I511" s="39"/>
      <c r="J511" s="39"/>
      <c r="K511" s="39"/>
      <c r="L511" s="39"/>
      <c r="M511" s="39"/>
      <c r="N511" s="39"/>
      <c r="O511" s="39"/>
      <c r="P511" s="39"/>
      <c r="Q511" s="39"/>
      <c r="R511" s="39"/>
      <c r="S511" s="39"/>
      <c r="T511" s="39"/>
      <c r="U511" s="39"/>
      <c r="V511" s="39"/>
      <c r="W511" s="39"/>
      <c r="X511" s="39"/>
      <c r="Y511" s="39"/>
      <c r="Z511" s="39"/>
      <c r="AA511" s="39"/>
      <c r="AB511" s="39"/>
      <c r="AC511" s="39"/>
      <c r="AD511" s="39"/>
    </row>
    <row r="512" spans="4:30" s="21" customFormat="1">
      <c r="D512" s="39"/>
      <c r="F512" s="39"/>
      <c r="G512" s="39"/>
      <c r="H512" s="39"/>
      <c r="I512" s="39"/>
      <c r="J512" s="39"/>
      <c r="K512" s="39"/>
      <c r="L512" s="39"/>
      <c r="M512" s="39"/>
      <c r="N512" s="39"/>
      <c r="O512" s="39"/>
      <c r="P512" s="39"/>
      <c r="Q512" s="39"/>
      <c r="R512" s="39"/>
      <c r="S512" s="39"/>
      <c r="T512" s="39"/>
      <c r="U512" s="39"/>
      <c r="V512" s="39"/>
      <c r="W512" s="39"/>
      <c r="X512" s="39"/>
      <c r="Y512" s="39"/>
      <c r="Z512" s="39"/>
      <c r="AA512" s="39"/>
      <c r="AB512" s="39"/>
      <c r="AC512" s="39"/>
      <c r="AD512" s="39"/>
    </row>
    <row r="513" spans="4:30" s="21" customFormat="1">
      <c r="D513" s="39"/>
      <c r="F513" s="39"/>
      <c r="G513" s="39"/>
      <c r="H513" s="39"/>
      <c r="I513" s="39"/>
      <c r="J513" s="39"/>
      <c r="K513" s="39"/>
      <c r="L513" s="39"/>
      <c r="M513" s="39"/>
      <c r="N513" s="39"/>
      <c r="O513" s="39"/>
      <c r="P513" s="39"/>
      <c r="Q513" s="39"/>
      <c r="R513" s="39"/>
      <c r="S513" s="39"/>
      <c r="T513" s="39"/>
      <c r="U513" s="39"/>
      <c r="V513" s="39"/>
      <c r="W513" s="39"/>
      <c r="X513" s="39"/>
      <c r="Y513" s="39"/>
      <c r="Z513" s="39"/>
      <c r="AA513" s="39"/>
      <c r="AB513" s="39"/>
      <c r="AC513" s="39"/>
      <c r="AD513" s="39"/>
    </row>
    <row r="514" spans="4:30" s="21" customFormat="1">
      <c r="D514" s="39"/>
      <c r="F514" s="39"/>
      <c r="G514" s="39"/>
      <c r="H514" s="39"/>
      <c r="I514" s="39"/>
      <c r="J514" s="39"/>
      <c r="K514" s="39"/>
      <c r="L514" s="39"/>
      <c r="M514" s="39"/>
      <c r="N514" s="39"/>
      <c r="O514" s="39"/>
      <c r="P514" s="39"/>
      <c r="Q514" s="39"/>
      <c r="R514" s="39"/>
      <c r="S514" s="39"/>
      <c r="T514" s="39"/>
      <c r="U514" s="39"/>
      <c r="V514" s="39"/>
      <c r="W514" s="39"/>
      <c r="X514" s="39"/>
      <c r="Y514" s="39"/>
      <c r="Z514" s="39"/>
      <c r="AA514" s="39"/>
      <c r="AB514" s="39"/>
      <c r="AC514" s="39"/>
      <c r="AD514" s="39"/>
    </row>
    <row r="515" spans="4:30" s="21" customFormat="1">
      <c r="D515" s="39"/>
      <c r="F515" s="39"/>
      <c r="G515" s="39"/>
      <c r="H515" s="39"/>
      <c r="I515" s="39"/>
      <c r="J515" s="39"/>
      <c r="K515" s="39"/>
      <c r="L515" s="39"/>
      <c r="M515" s="39"/>
      <c r="N515" s="39"/>
      <c r="O515" s="39"/>
      <c r="P515" s="39"/>
      <c r="Q515" s="39"/>
      <c r="R515" s="39"/>
      <c r="S515" s="39"/>
      <c r="T515" s="39"/>
      <c r="U515" s="39"/>
      <c r="V515" s="39"/>
      <c r="W515" s="39"/>
      <c r="X515" s="39"/>
      <c r="Y515" s="39"/>
      <c r="Z515" s="39"/>
      <c r="AA515" s="39"/>
      <c r="AB515" s="39"/>
      <c r="AC515" s="39"/>
      <c r="AD515" s="39"/>
    </row>
    <row r="516" spans="4:30" s="21" customFormat="1">
      <c r="D516" s="39"/>
      <c r="F516" s="39"/>
      <c r="G516" s="39"/>
      <c r="H516" s="39"/>
      <c r="I516" s="39"/>
      <c r="J516" s="39"/>
      <c r="K516" s="39"/>
      <c r="L516" s="39"/>
      <c r="M516" s="39"/>
      <c r="N516" s="39"/>
      <c r="O516" s="39"/>
      <c r="P516" s="39"/>
      <c r="Q516" s="39"/>
      <c r="R516" s="39"/>
      <c r="S516" s="39"/>
      <c r="T516" s="39"/>
      <c r="U516" s="39"/>
      <c r="V516" s="39"/>
      <c r="W516" s="39"/>
      <c r="X516" s="39"/>
      <c r="Y516" s="39"/>
      <c r="Z516" s="39"/>
      <c r="AA516" s="39"/>
      <c r="AB516" s="39"/>
      <c r="AC516" s="39"/>
      <c r="AD516" s="39"/>
    </row>
    <row r="517" spans="4:30" s="21" customFormat="1">
      <c r="D517" s="39"/>
      <c r="F517" s="39"/>
      <c r="G517" s="39"/>
      <c r="H517" s="39"/>
      <c r="I517" s="39"/>
      <c r="J517" s="39"/>
      <c r="K517" s="39"/>
      <c r="L517" s="39"/>
      <c r="M517" s="39"/>
      <c r="N517" s="39"/>
      <c r="O517" s="39"/>
      <c r="P517" s="39"/>
      <c r="Q517" s="39"/>
      <c r="R517" s="39"/>
      <c r="S517" s="39"/>
      <c r="T517" s="39"/>
      <c r="U517" s="39"/>
      <c r="V517" s="39"/>
      <c r="W517" s="39"/>
      <c r="X517" s="39"/>
      <c r="Y517" s="39"/>
      <c r="Z517" s="39"/>
      <c r="AA517" s="39"/>
      <c r="AB517" s="39"/>
      <c r="AC517" s="39"/>
      <c r="AD517" s="39"/>
    </row>
    <row r="518" spans="4:30" s="21" customFormat="1">
      <c r="D518" s="39"/>
      <c r="F518" s="39"/>
      <c r="G518" s="39"/>
      <c r="H518" s="39"/>
      <c r="I518" s="39"/>
      <c r="J518" s="39"/>
      <c r="K518" s="39"/>
      <c r="L518" s="39"/>
      <c r="M518" s="39"/>
      <c r="N518" s="39"/>
      <c r="O518" s="39"/>
      <c r="P518" s="39"/>
      <c r="Q518" s="39"/>
      <c r="R518" s="39"/>
      <c r="S518" s="39"/>
      <c r="T518" s="39"/>
      <c r="U518" s="39"/>
      <c r="V518" s="39"/>
      <c r="W518" s="39"/>
      <c r="X518" s="39"/>
      <c r="Y518" s="39"/>
      <c r="Z518" s="39"/>
      <c r="AA518" s="39"/>
      <c r="AB518" s="39"/>
      <c r="AC518" s="39"/>
      <c r="AD518" s="39"/>
    </row>
    <row r="519" spans="4:30" s="21" customFormat="1">
      <c r="D519" s="39"/>
      <c r="F519" s="39"/>
      <c r="G519" s="39"/>
      <c r="H519" s="39"/>
      <c r="I519" s="39"/>
      <c r="J519" s="39"/>
      <c r="K519" s="39"/>
      <c r="L519" s="39"/>
      <c r="M519" s="39"/>
      <c r="N519" s="39"/>
      <c r="O519" s="39"/>
      <c r="P519" s="39"/>
      <c r="Q519" s="39"/>
      <c r="R519" s="39"/>
      <c r="S519" s="39"/>
      <c r="T519" s="39"/>
      <c r="U519" s="39"/>
      <c r="V519" s="39"/>
      <c r="W519" s="39"/>
      <c r="X519" s="39"/>
      <c r="Y519" s="39"/>
      <c r="Z519" s="39"/>
      <c r="AA519" s="39"/>
      <c r="AB519" s="39"/>
      <c r="AC519" s="39"/>
      <c r="AD519" s="39"/>
    </row>
    <row r="520" spans="4:30" s="21" customFormat="1">
      <c r="D520" s="39"/>
      <c r="F520" s="39"/>
      <c r="G520" s="39"/>
      <c r="H520" s="39"/>
      <c r="I520" s="39"/>
      <c r="J520" s="39"/>
      <c r="K520" s="39"/>
      <c r="L520" s="39"/>
      <c r="M520" s="39"/>
      <c r="N520" s="39"/>
      <c r="O520" s="39"/>
      <c r="P520" s="39"/>
      <c r="Q520" s="39"/>
      <c r="R520" s="39"/>
      <c r="S520" s="39"/>
      <c r="T520" s="39"/>
      <c r="U520" s="39"/>
      <c r="V520" s="39"/>
      <c r="W520" s="39"/>
      <c r="X520" s="39"/>
      <c r="Y520" s="39"/>
      <c r="Z520" s="39"/>
      <c r="AA520" s="39"/>
      <c r="AB520" s="39"/>
      <c r="AC520" s="39"/>
      <c r="AD520" s="39"/>
    </row>
    <row r="521" spans="4:30" s="21" customFormat="1">
      <c r="D521" s="39"/>
      <c r="F521" s="39"/>
      <c r="G521" s="39"/>
      <c r="H521" s="39"/>
      <c r="I521" s="39"/>
      <c r="J521" s="39"/>
      <c r="K521" s="39"/>
      <c r="L521" s="39"/>
      <c r="M521" s="39"/>
      <c r="N521" s="39"/>
      <c r="O521" s="39"/>
      <c r="P521" s="39"/>
      <c r="Q521" s="39"/>
      <c r="R521" s="39"/>
      <c r="S521" s="39"/>
      <c r="T521" s="39"/>
      <c r="U521" s="39"/>
      <c r="V521" s="39"/>
      <c r="W521" s="39"/>
      <c r="X521" s="39"/>
      <c r="Y521" s="39"/>
      <c r="Z521" s="39"/>
      <c r="AA521" s="39"/>
      <c r="AB521" s="39"/>
      <c r="AC521" s="39"/>
      <c r="AD521" s="39"/>
    </row>
    <row r="522" spans="4:30" s="21" customFormat="1">
      <c r="D522" s="39"/>
      <c r="F522" s="39"/>
      <c r="G522" s="39"/>
      <c r="H522" s="39"/>
      <c r="I522" s="39"/>
      <c r="J522" s="39"/>
      <c r="K522" s="39"/>
      <c r="L522" s="39"/>
      <c r="M522" s="39"/>
      <c r="N522" s="39"/>
      <c r="O522" s="39"/>
      <c r="P522" s="39"/>
      <c r="Q522" s="39"/>
      <c r="R522" s="39"/>
      <c r="S522" s="39"/>
      <c r="T522" s="39"/>
      <c r="U522" s="39"/>
      <c r="V522" s="39"/>
      <c r="W522" s="39"/>
      <c r="X522" s="39"/>
      <c r="Y522" s="39"/>
      <c r="Z522" s="39"/>
      <c r="AA522" s="39"/>
      <c r="AB522" s="39"/>
      <c r="AC522" s="39"/>
      <c r="AD522" s="39"/>
    </row>
    <row r="523" spans="4:30" s="21" customFormat="1">
      <c r="D523" s="39"/>
      <c r="F523" s="39"/>
      <c r="G523" s="39"/>
      <c r="H523" s="39"/>
      <c r="I523" s="39"/>
      <c r="J523" s="39"/>
      <c r="K523" s="39"/>
      <c r="L523" s="39"/>
      <c r="M523" s="39"/>
      <c r="N523" s="39"/>
      <c r="O523" s="39"/>
      <c r="P523" s="39"/>
      <c r="Q523" s="39"/>
      <c r="R523" s="39"/>
      <c r="S523" s="39"/>
      <c r="T523" s="39"/>
      <c r="U523" s="39"/>
      <c r="V523" s="39"/>
      <c r="W523" s="39"/>
      <c r="X523" s="39"/>
      <c r="Y523" s="39"/>
      <c r="Z523" s="39"/>
      <c r="AA523" s="39"/>
      <c r="AB523" s="39"/>
      <c r="AC523" s="39"/>
      <c r="AD523" s="39"/>
    </row>
    <row r="524" spans="4:30" s="21" customFormat="1">
      <c r="D524" s="39"/>
      <c r="F524" s="39"/>
      <c r="G524" s="39"/>
      <c r="H524" s="39"/>
      <c r="I524" s="39"/>
      <c r="J524" s="39"/>
      <c r="K524" s="39"/>
      <c r="L524" s="39"/>
      <c r="M524" s="39"/>
      <c r="N524" s="39"/>
      <c r="O524" s="39"/>
      <c r="P524" s="39"/>
      <c r="Q524" s="39"/>
      <c r="R524" s="39"/>
      <c r="S524" s="39"/>
      <c r="T524" s="39"/>
      <c r="U524" s="39"/>
      <c r="V524" s="39"/>
      <c r="W524" s="39"/>
      <c r="X524" s="39"/>
      <c r="Y524" s="39"/>
      <c r="Z524" s="39"/>
      <c r="AA524" s="39"/>
      <c r="AB524" s="39"/>
      <c r="AC524" s="39"/>
      <c r="AD524" s="39"/>
    </row>
    <row r="525" spans="4:30" s="21" customFormat="1">
      <c r="D525" s="39"/>
      <c r="F525" s="39"/>
      <c r="G525" s="39"/>
      <c r="H525" s="39"/>
      <c r="I525" s="39"/>
      <c r="J525" s="39"/>
      <c r="K525" s="39"/>
      <c r="L525" s="39"/>
      <c r="M525" s="39"/>
      <c r="N525" s="39"/>
      <c r="O525" s="39"/>
      <c r="P525" s="39"/>
      <c r="Q525" s="39"/>
      <c r="R525" s="39"/>
      <c r="S525" s="39"/>
      <c r="T525" s="39"/>
      <c r="U525" s="39"/>
      <c r="V525" s="39"/>
      <c r="W525" s="39"/>
      <c r="X525" s="39"/>
      <c r="Y525" s="39"/>
      <c r="Z525" s="39"/>
      <c r="AA525" s="39"/>
      <c r="AB525" s="39"/>
      <c r="AC525" s="39"/>
      <c r="AD525" s="39"/>
    </row>
    <row r="526" spans="4:30" s="21" customFormat="1">
      <c r="D526" s="39"/>
      <c r="F526" s="39"/>
      <c r="G526" s="39"/>
      <c r="H526" s="39"/>
      <c r="I526" s="39"/>
      <c r="J526" s="39"/>
      <c r="K526" s="39"/>
      <c r="L526" s="39"/>
      <c r="M526" s="39"/>
      <c r="N526" s="39"/>
      <c r="O526" s="39"/>
      <c r="P526" s="39"/>
      <c r="Q526" s="39"/>
      <c r="R526" s="39"/>
      <c r="S526" s="39"/>
      <c r="T526" s="39"/>
      <c r="U526" s="39"/>
      <c r="V526" s="39"/>
      <c r="W526" s="39"/>
      <c r="X526" s="39"/>
      <c r="Y526" s="39"/>
      <c r="Z526" s="39"/>
      <c r="AA526" s="39"/>
      <c r="AB526" s="39"/>
      <c r="AC526" s="39"/>
      <c r="AD526" s="39"/>
    </row>
    <row r="527" spans="4:30" s="21" customFormat="1">
      <c r="D527" s="39"/>
      <c r="F527" s="39"/>
      <c r="G527" s="39"/>
      <c r="H527" s="39"/>
      <c r="I527" s="39"/>
      <c r="J527" s="39"/>
      <c r="K527" s="39"/>
      <c r="L527" s="39"/>
      <c r="M527" s="39"/>
      <c r="N527" s="39"/>
      <c r="O527" s="39"/>
      <c r="P527" s="39"/>
      <c r="Q527" s="39"/>
      <c r="R527" s="39"/>
      <c r="S527" s="39"/>
      <c r="T527" s="39"/>
      <c r="U527" s="39"/>
      <c r="V527" s="39"/>
      <c r="W527" s="39"/>
      <c r="X527" s="39"/>
      <c r="Y527" s="39"/>
      <c r="Z527" s="39"/>
      <c r="AA527" s="39"/>
      <c r="AB527" s="39"/>
      <c r="AC527" s="39"/>
      <c r="AD527" s="39"/>
    </row>
    <row r="528" spans="4:30" s="21" customFormat="1">
      <c r="D528" s="39"/>
      <c r="F528" s="39"/>
      <c r="G528" s="39"/>
      <c r="H528" s="39"/>
      <c r="I528" s="39"/>
      <c r="J528" s="39"/>
      <c r="K528" s="39"/>
      <c r="L528" s="39"/>
      <c r="M528" s="39"/>
      <c r="N528" s="39"/>
      <c r="O528" s="39"/>
      <c r="P528" s="39"/>
      <c r="Q528" s="39"/>
      <c r="R528" s="39"/>
      <c r="S528" s="39"/>
      <c r="T528" s="39"/>
      <c r="U528" s="39"/>
      <c r="V528" s="39"/>
      <c r="W528" s="39"/>
      <c r="X528" s="39"/>
      <c r="Y528" s="39"/>
      <c r="Z528" s="39"/>
      <c r="AA528" s="39"/>
      <c r="AB528" s="39"/>
      <c r="AC528" s="39"/>
      <c r="AD528" s="39"/>
    </row>
    <row r="529" spans="4:30" s="21" customFormat="1">
      <c r="D529" s="39"/>
      <c r="F529" s="39"/>
      <c r="G529" s="39"/>
      <c r="H529" s="39"/>
      <c r="I529" s="39"/>
      <c r="J529" s="39"/>
      <c r="K529" s="39"/>
      <c r="L529" s="39"/>
      <c r="M529" s="39"/>
      <c r="N529" s="39"/>
      <c r="O529" s="39"/>
      <c r="P529" s="39"/>
      <c r="Q529" s="39"/>
      <c r="R529" s="39"/>
      <c r="S529" s="39"/>
      <c r="T529" s="39"/>
      <c r="U529" s="39"/>
      <c r="V529" s="39"/>
      <c r="W529" s="39"/>
      <c r="X529" s="39"/>
      <c r="Y529" s="39"/>
      <c r="Z529" s="39"/>
      <c r="AA529" s="39"/>
      <c r="AB529" s="39"/>
      <c r="AC529" s="39"/>
      <c r="AD529" s="39"/>
    </row>
    <row r="530" spans="4:30" s="21" customFormat="1">
      <c r="D530" s="39"/>
      <c r="F530" s="39"/>
      <c r="G530" s="39"/>
      <c r="H530" s="39"/>
      <c r="I530" s="39"/>
      <c r="J530" s="39"/>
      <c r="K530" s="39"/>
      <c r="L530" s="39"/>
      <c r="M530" s="39"/>
      <c r="N530" s="39"/>
      <c r="O530" s="39"/>
      <c r="P530" s="39"/>
      <c r="Q530" s="39"/>
      <c r="R530" s="39"/>
      <c r="S530" s="39"/>
      <c r="T530" s="39"/>
      <c r="U530" s="39"/>
      <c r="V530" s="39"/>
      <c r="W530" s="39"/>
      <c r="X530" s="39"/>
      <c r="Y530" s="39"/>
      <c r="Z530" s="39"/>
      <c r="AA530" s="39"/>
      <c r="AB530" s="39"/>
      <c r="AC530" s="39"/>
      <c r="AD530" s="39"/>
    </row>
    <row r="531" spans="4:30" s="21" customFormat="1">
      <c r="D531" s="39"/>
      <c r="F531" s="39"/>
      <c r="G531" s="39"/>
      <c r="H531" s="39"/>
      <c r="I531" s="39"/>
      <c r="J531" s="39"/>
      <c r="K531" s="39"/>
      <c r="L531" s="39"/>
      <c r="M531" s="39"/>
      <c r="N531" s="39"/>
      <c r="O531" s="39"/>
      <c r="P531" s="39"/>
      <c r="Q531" s="39"/>
      <c r="R531" s="39"/>
      <c r="S531" s="39"/>
      <c r="T531" s="39"/>
      <c r="U531" s="39"/>
      <c r="V531" s="39"/>
      <c r="W531" s="39"/>
      <c r="X531" s="39"/>
      <c r="Y531" s="39"/>
      <c r="Z531" s="39"/>
      <c r="AA531" s="39"/>
      <c r="AB531" s="39"/>
      <c r="AC531" s="39"/>
      <c r="AD531" s="39"/>
    </row>
    <row r="532" spans="4:30" s="21" customFormat="1">
      <c r="D532" s="39"/>
      <c r="F532" s="39"/>
      <c r="G532" s="39"/>
      <c r="H532" s="39"/>
      <c r="I532" s="39"/>
      <c r="J532" s="39"/>
      <c r="K532" s="39"/>
      <c r="L532" s="39"/>
      <c r="M532" s="39"/>
      <c r="N532" s="39"/>
      <c r="O532" s="39"/>
      <c r="P532" s="39"/>
      <c r="Q532" s="39"/>
      <c r="R532" s="39"/>
      <c r="S532" s="39"/>
      <c r="T532" s="39"/>
      <c r="U532" s="39"/>
      <c r="V532" s="39"/>
      <c r="W532" s="39"/>
      <c r="X532" s="39"/>
      <c r="Y532" s="39"/>
      <c r="Z532" s="39"/>
      <c r="AA532" s="39"/>
      <c r="AB532" s="39"/>
      <c r="AC532" s="39"/>
      <c r="AD532" s="39"/>
    </row>
    <row r="533" spans="4:30" s="21" customFormat="1">
      <c r="D533" s="39"/>
      <c r="F533" s="39"/>
      <c r="G533" s="39"/>
      <c r="H533" s="39"/>
      <c r="I533" s="39"/>
      <c r="J533" s="39"/>
      <c r="K533" s="39"/>
      <c r="L533" s="39"/>
      <c r="M533" s="39"/>
      <c r="N533" s="39"/>
      <c r="O533" s="39"/>
      <c r="P533" s="39"/>
      <c r="Q533" s="39"/>
      <c r="R533" s="39"/>
      <c r="S533" s="39"/>
      <c r="T533" s="39"/>
      <c r="U533" s="39"/>
      <c r="V533" s="39"/>
      <c r="W533" s="39"/>
      <c r="X533" s="39"/>
      <c r="Y533" s="39"/>
      <c r="Z533" s="39"/>
      <c r="AA533" s="39"/>
      <c r="AB533" s="39"/>
      <c r="AC533" s="39"/>
      <c r="AD533" s="39"/>
    </row>
    <row r="534" spans="4:30" s="21" customFormat="1">
      <c r="D534" s="39"/>
      <c r="F534" s="39"/>
      <c r="G534" s="39"/>
      <c r="H534" s="39"/>
      <c r="I534" s="39"/>
      <c r="J534" s="39"/>
      <c r="K534" s="39"/>
      <c r="L534" s="39"/>
      <c r="M534" s="39"/>
      <c r="N534" s="39"/>
      <c r="O534" s="39"/>
      <c r="P534" s="39"/>
      <c r="Q534" s="39"/>
      <c r="R534" s="39"/>
      <c r="S534" s="39"/>
      <c r="T534" s="39"/>
      <c r="U534" s="39"/>
      <c r="V534" s="39"/>
      <c r="W534" s="39"/>
      <c r="X534" s="39"/>
      <c r="Y534" s="39"/>
      <c r="Z534" s="39"/>
      <c r="AA534" s="39"/>
      <c r="AB534" s="39"/>
      <c r="AC534" s="39"/>
      <c r="AD534" s="39"/>
    </row>
    <row r="535" spans="4:30" s="21" customFormat="1">
      <c r="D535" s="39"/>
      <c r="F535" s="39"/>
      <c r="G535" s="39"/>
      <c r="H535" s="39"/>
      <c r="I535" s="39"/>
      <c r="J535" s="39"/>
      <c r="K535" s="39"/>
      <c r="L535" s="39"/>
      <c r="M535" s="39"/>
      <c r="N535" s="39"/>
      <c r="O535" s="39"/>
      <c r="P535" s="39"/>
      <c r="Q535" s="39"/>
      <c r="R535" s="39"/>
      <c r="S535" s="39"/>
      <c r="T535" s="39"/>
      <c r="U535" s="39"/>
      <c r="V535" s="39"/>
      <c r="W535" s="39"/>
      <c r="X535" s="39"/>
      <c r="Y535" s="39"/>
      <c r="Z535" s="39"/>
      <c r="AA535" s="39"/>
      <c r="AB535" s="39"/>
      <c r="AC535" s="39"/>
      <c r="AD535" s="39"/>
    </row>
    <row r="536" spans="4:30" s="21" customFormat="1">
      <c r="D536" s="39"/>
      <c r="F536" s="39"/>
      <c r="G536" s="39"/>
      <c r="H536" s="39"/>
      <c r="I536" s="39"/>
      <c r="J536" s="39"/>
      <c r="K536" s="39"/>
      <c r="L536" s="39"/>
      <c r="M536" s="39"/>
      <c r="N536" s="39"/>
      <c r="O536" s="39"/>
      <c r="P536" s="39"/>
      <c r="Q536" s="39"/>
      <c r="R536" s="39"/>
      <c r="S536" s="39"/>
      <c r="T536" s="39"/>
      <c r="U536" s="39"/>
      <c r="V536" s="39"/>
      <c r="W536" s="39"/>
      <c r="X536" s="39"/>
      <c r="Y536" s="39"/>
      <c r="Z536" s="39"/>
      <c r="AA536" s="39"/>
      <c r="AB536" s="39"/>
      <c r="AC536" s="39"/>
      <c r="AD536" s="39"/>
    </row>
    <row r="537" spans="4:30" s="21" customFormat="1">
      <c r="D537" s="39"/>
      <c r="F537" s="39"/>
      <c r="G537" s="39"/>
      <c r="H537" s="39"/>
      <c r="I537" s="39"/>
      <c r="J537" s="39"/>
      <c r="K537" s="39"/>
      <c r="L537" s="39"/>
      <c r="M537" s="39"/>
      <c r="N537" s="39"/>
      <c r="O537" s="39"/>
      <c r="P537" s="39"/>
      <c r="Q537" s="39"/>
      <c r="R537" s="39"/>
      <c r="S537" s="39"/>
      <c r="T537" s="39"/>
      <c r="U537" s="39"/>
      <c r="V537" s="39"/>
      <c r="W537" s="39"/>
      <c r="X537" s="39"/>
      <c r="Y537" s="39"/>
      <c r="Z537" s="39"/>
      <c r="AA537" s="39"/>
      <c r="AB537" s="39"/>
      <c r="AC537" s="39"/>
      <c r="AD537" s="39"/>
    </row>
    <row r="538" spans="4:30" s="21" customFormat="1">
      <c r="D538" s="39"/>
      <c r="F538" s="39"/>
      <c r="G538" s="39"/>
      <c r="H538" s="39"/>
      <c r="I538" s="39"/>
      <c r="J538" s="39"/>
      <c r="K538" s="39"/>
      <c r="L538" s="39"/>
      <c r="M538" s="39"/>
      <c r="N538" s="39"/>
      <c r="O538" s="39"/>
      <c r="P538" s="39"/>
      <c r="Q538" s="39"/>
      <c r="R538" s="39"/>
      <c r="S538" s="39"/>
      <c r="T538" s="39"/>
      <c r="U538" s="39"/>
      <c r="V538" s="39"/>
      <c r="W538" s="39"/>
      <c r="X538" s="39"/>
      <c r="Y538" s="39"/>
      <c r="Z538" s="39"/>
      <c r="AA538" s="39"/>
      <c r="AB538" s="39"/>
      <c r="AC538" s="39"/>
      <c r="AD538" s="39"/>
    </row>
    <row r="539" spans="4:30" s="21" customFormat="1">
      <c r="D539" s="39"/>
      <c r="F539" s="39"/>
      <c r="G539" s="39"/>
      <c r="H539" s="39"/>
      <c r="I539" s="39"/>
      <c r="J539" s="39"/>
      <c r="K539" s="39"/>
      <c r="L539" s="39"/>
      <c r="M539" s="39"/>
      <c r="N539" s="39"/>
      <c r="O539" s="39"/>
      <c r="P539" s="39"/>
      <c r="Q539" s="39"/>
      <c r="R539" s="39"/>
      <c r="S539" s="39"/>
      <c r="T539" s="39"/>
      <c r="U539" s="39"/>
      <c r="V539" s="39"/>
      <c r="W539" s="39"/>
      <c r="X539" s="39"/>
      <c r="Y539" s="39"/>
      <c r="Z539" s="39"/>
      <c r="AA539" s="39"/>
      <c r="AB539" s="39"/>
      <c r="AC539" s="39"/>
      <c r="AD539" s="39"/>
    </row>
    <row r="540" spans="4:30" s="21" customFormat="1">
      <c r="D540" s="39"/>
      <c r="F540" s="39"/>
      <c r="G540" s="39"/>
      <c r="H540" s="39"/>
      <c r="I540" s="39"/>
      <c r="J540" s="39"/>
      <c r="K540" s="39"/>
      <c r="L540" s="39"/>
      <c r="M540" s="39"/>
      <c r="N540" s="39"/>
      <c r="O540" s="39"/>
      <c r="P540" s="39"/>
      <c r="Q540" s="39"/>
      <c r="R540" s="39"/>
      <c r="S540" s="39"/>
      <c r="T540" s="39"/>
      <c r="U540" s="39"/>
      <c r="V540" s="39"/>
      <c r="W540" s="39"/>
      <c r="X540" s="39"/>
      <c r="Y540" s="39"/>
      <c r="Z540" s="39"/>
      <c r="AA540" s="39"/>
      <c r="AB540" s="39"/>
      <c r="AC540" s="39"/>
      <c r="AD540" s="39"/>
    </row>
    <row r="541" spans="4:30" s="21" customFormat="1">
      <c r="D541" s="39"/>
      <c r="F541" s="39"/>
      <c r="G541" s="39"/>
      <c r="H541" s="39"/>
      <c r="I541" s="39"/>
      <c r="J541" s="39"/>
      <c r="K541" s="39"/>
      <c r="L541" s="39"/>
      <c r="M541" s="39"/>
      <c r="N541" s="39"/>
      <c r="O541" s="39"/>
      <c r="P541" s="39"/>
      <c r="Q541" s="39"/>
      <c r="R541" s="39"/>
      <c r="S541" s="39"/>
      <c r="T541" s="39"/>
      <c r="U541" s="39"/>
      <c r="V541" s="39"/>
      <c r="W541" s="39"/>
      <c r="X541" s="39"/>
      <c r="Y541" s="39"/>
      <c r="Z541" s="39"/>
      <c r="AA541" s="39"/>
      <c r="AB541" s="39"/>
      <c r="AC541" s="39"/>
      <c r="AD541" s="39"/>
    </row>
    <row r="542" spans="4:30" s="21" customFormat="1">
      <c r="D542" s="39"/>
      <c r="F542" s="39"/>
      <c r="G542" s="39"/>
      <c r="H542" s="39"/>
      <c r="I542" s="39"/>
      <c r="J542" s="39"/>
      <c r="K542" s="39"/>
      <c r="L542" s="39"/>
      <c r="M542" s="39"/>
      <c r="N542" s="39"/>
      <c r="O542" s="39"/>
      <c r="P542" s="39"/>
      <c r="Q542" s="39"/>
      <c r="R542" s="39"/>
      <c r="S542" s="39"/>
      <c r="T542" s="39"/>
      <c r="U542" s="39"/>
      <c r="V542" s="39"/>
      <c r="W542" s="39"/>
      <c r="X542" s="39"/>
      <c r="Y542" s="39"/>
      <c r="Z542" s="39"/>
      <c r="AA542" s="39"/>
      <c r="AB542" s="39"/>
      <c r="AC542" s="39"/>
      <c r="AD542" s="39"/>
    </row>
    <row r="543" spans="4:30" s="21" customFormat="1">
      <c r="D543" s="39"/>
      <c r="F543" s="39"/>
      <c r="G543" s="39"/>
      <c r="H543" s="39"/>
      <c r="I543" s="39"/>
      <c r="J543" s="39"/>
      <c r="K543" s="39"/>
      <c r="L543" s="39"/>
      <c r="M543" s="39"/>
      <c r="N543" s="39"/>
      <c r="O543" s="39"/>
      <c r="P543" s="39"/>
      <c r="Q543" s="39"/>
      <c r="R543" s="39"/>
      <c r="S543" s="39"/>
      <c r="T543" s="39"/>
      <c r="U543" s="39"/>
      <c r="V543" s="39"/>
      <c r="W543" s="39"/>
      <c r="X543" s="39"/>
      <c r="Y543" s="39"/>
      <c r="Z543" s="39"/>
      <c r="AA543" s="39"/>
      <c r="AB543" s="39"/>
      <c r="AC543" s="39"/>
      <c r="AD543" s="39"/>
    </row>
    <row r="544" spans="4:30" s="21" customFormat="1">
      <c r="D544" s="39"/>
      <c r="F544" s="39"/>
      <c r="G544" s="39"/>
      <c r="H544" s="39"/>
      <c r="I544" s="39"/>
      <c r="J544" s="39"/>
      <c r="K544" s="39"/>
      <c r="L544" s="39"/>
      <c r="M544" s="39"/>
      <c r="N544" s="39"/>
      <c r="O544" s="39"/>
      <c r="P544" s="39"/>
      <c r="Q544" s="39"/>
      <c r="R544" s="39"/>
      <c r="S544" s="39"/>
      <c r="T544" s="39"/>
      <c r="U544" s="39"/>
      <c r="V544" s="39"/>
      <c r="W544" s="39"/>
      <c r="X544" s="39"/>
      <c r="Y544" s="39"/>
      <c r="Z544" s="39"/>
      <c r="AA544" s="39"/>
      <c r="AB544" s="39"/>
      <c r="AC544" s="39"/>
      <c r="AD544" s="39"/>
    </row>
    <row r="545" spans="4:30" s="21" customFormat="1">
      <c r="D545" s="39"/>
      <c r="F545" s="39"/>
      <c r="G545" s="39"/>
      <c r="H545" s="39"/>
      <c r="I545" s="39"/>
      <c r="J545" s="39"/>
      <c r="K545" s="39"/>
      <c r="L545" s="39"/>
      <c r="M545" s="39"/>
      <c r="N545" s="39"/>
      <c r="O545" s="39"/>
      <c r="P545" s="39"/>
      <c r="Q545" s="39"/>
      <c r="R545" s="39"/>
      <c r="S545" s="39"/>
      <c r="T545" s="39"/>
      <c r="U545" s="39"/>
      <c r="V545" s="39"/>
      <c r="W545" s="39"/>
      <c r="X545" s="39"/>
      <c r="Y545" s="39"/>
      <c r="Z545" s="39"/>
      <c r="AA545" s="39"/>
      <c r="AB545" s="39"/>
      <c r="AC545" s="39"/>
      <c r="AD545" s="39"/>
    </row>
    <row r="546" spans="4:30" s="21" customFormat="1">
      <c r="D546" s="39"/>
      <c r="F546" s="39"/>
      <c r="G546" s="39"/>
      <c r="H546" s="39"/>
      <c r="I546" s="39"/>
      <c r="J546" s="39"/>
      <c r="K546" s="39"/>
      <c r="L546" s="39"/>
      <c r="M546" s="39"/>
      <c r="N546" s="39"/>
      <c r="O546" s="39"/>
      <c r="P546" s="39"/>
      <c r="Q546" s="39"/>
      <c r="R546" s="39"/>
      <c r="S546" s="39"/>
      <c r="T546" s="39"/>
      <c r="U546" s="39"/>
      <c r="V546" s="39"/>
      <c r="W546" s="39"/>
      <c r="X546" s="39"/>
      <c r="Y546" s="39"/>
      <c r="Z546" s="39"/>
      <c r="AA546" s="39"/>
      <c r="AB546" s="39"/>
      <c r="AC546" s="39"/>
      <c r="AD546" s="39"/>
    </row>
    <row r="547" spans="4:30" s="21" customFormat="1">
      <c r="D547" s="39"/>
      <c r="F547" s="39"/>
      <c r="G547" s="39"/>
      <c r="H547" s="39"/>
      <c r="I547" s="39"/>
      <c r="J547" s="39"/>
      <c r="K547" s="39"/>
      <c r="L547" s="39"/>
      <c r="M547" s="39"/>
      <c r="N547" s="39"/>
      <c r="O547" s="39"/>
      <c r="P547" s="39"/>
      <c r="Q547" s="39"/>
      <c r="R547" s="39"/>
      <c r="S547" s="39"/>
      <c r="T547" s="39"/>
      <c r="U547" s="39"/>
      <c r="V547" s="39"/>
      <c r="W547" s="39"/>
      <c r="X547" s="39"/>
      <c r="Y547" s="39"/>
      <c r="Z547" s="39"/>
      <c r="AA547" s="39"/>
      <c r="AB547" s="39"/>
      <c r="AC547" s="39"/>
      <c r="AD547" s="39"/>
    </row>
    <row r="548" spans="4:30" s="21" customFormat="1">
      <c r="D548" s="39"/>
      <c r="F548" s="39"/>
      <c r="G548" s="39"/>
      <c r="H548" s="39"/>
      <c r="I548" s="39"/>
      <c r="J548" s="39"/>
      <c r="K548" s="39"/>
      <c r="L548" s="39"/>
      <c r="M548" s="39"/>
      <c r="N548" s="39"/>
      <c r="O548" s="39"/>
      <c r="P548" s="39"/>
      <c r="Q548" s="39"/>
      <c r="R548" s="39"/>
      <c r="S548" s="39"/>
      <c r="T548" s="39"/>
      <c r="U548" s="39"/>
      <c r="V548" s="39"/>
      <c r="W548" s="39"/>
      <c r="X548" s="39"/>
      <c r="Y548" s="39"/>
      <c r="Z548" s="39"/>
      <c r="AA548" s="39"/>
      <c r="AB548" s="39"/>
      <c r="AC548" s="39"/>
      <c r="AD548" s="39"/>
    </row>
    <row r="549" spans="4:30" s="21" customFormat="1">
      <c r="D549" s="39"/>
      <c r="F549" s="39"/>
      <c r="G549" s="39"/>
      <c r="H549" s="39"/>
      <c r="I549" s="39"/>
      <c r="J549" s="39"/>
      <c r="K549" s="39"/>
      <c r="L549" s="39"/>
      <c r="M549" s="39"/>
      <c r="N549" s="39"/>
      <c r="O549" s="39"/>
      <c r="P549" s="39"/>
      <c r="Q549" s="39"/>
      <c r="R549" s="39"/>
      <c r="S549" s="39"/>
      <c r="T549" s="39"/>
      <c r="U549" s="39"/>
      <c r="V549" s="39"/>
      <c r="W549" s="39"/>
      <c r="X549" s="39"/>
      <c r="Y549" s="39"/>
      <c r="Z549" s="39"/>
      <c r="AA549" s="39"/>
      <c r="AB549" s="39"/>
      <c r="AC549" s="39"/>
      <c r="AD549" s="39"/>
    </row>
    <row r="550" spans="4:30" s="21" customFormat="1">
      <c r="D550" s="39"/>
      <c r="F550" s="39"/>
      <c r="G550" s="39"/>
      <c r="H550" s="39"/>
      <c r="I550" s="39"/>
      <c r="J550" s="39"/>
      <c r="K550" s="39"/>
      <c r="L550" s="39"/>
      <c r="M550" s="39"/>
      <c r="N550" s="39"/>
      <c r="O550" s="39"/>
      <c r="P550" s="39"/>
      <c r="Q550" s="39"/>
      <c r="R550" s="39"/>
      <c r="S550" s="39"/>
      <c r="T550" s="39"/>
      <c r="U550" s="39"/>
      <c r="V550" s="39"/>
      <c r="W550" s="39"/>
      <c r="X550" s="39"/>
      <c r="Y550" s="39"/>
      <c r="Z550" s="39"/>
      <c r="AA550" s="39"/>
      <c r="AB550" s="39"/>
      <c r="AC550" s="39"/>
      <c r="AD550" s="39"/>
    </row>
    <row r="551" spans="4:30" s="21" customFormat="1">
      <c r="D551" s="39"/>
      <c r="F551" s="39"/>
      <c r="G551" s="39"/>
      <c r="H551" s="39"/>
      <c r="I551" s="39"/>
      <c r="J551" s="39"/>
      <c r="K551" s="39"/>
      <c r="L551" s="39"/>
      <c r="M551" s="39"/>
      <c r="N551" s="39"/>
      <c r="O551" s="39"/>
      <c r="P551" s="39"/>
      <c r="Q551" s="39"/>
      <c r="R551" s="39"/>
      <c r="S551" s="39"/>
      <c r="T551" s="39"/>
      <c r="U551" s="39"/>
      <c r="V551" s="39"/>
      <c r="W551" s="39"/>
      <c r="X551" s="39"/>
      <c r="Y551" s="39"/>
      <c r="Z551" s="39"/>
      <c r="AA551" s="39"/>
      <c r="AB551" s="39"/>
      <c r="AC551" s="39"/>
      <c r="AD551" s="39"/>
    </row>
    <row r="552" spans="4:30" s="21" customFormat="1">
      <c r="D552" s="39"/>
      <c r="F552" s="39"/>
      <c r="G552" s="39"/>
      <c r="H552" s="39"/>
      <c r="I552" s="39"/>
      <c r="J552" s="39"/>
      <c r="K552" s="39"/>
      <c r="L552" s="39"/>
      <c r="M552" s="39"/>
      <c r="N552" s="39"/>
      <c r="O552" s="39"/>
      <c r="P552" s="39"/>
      <c r="Q552" s="39"/>
      <c r="R552" s="39"/>
      <c r="S552" s="39"/>
      <c r="T552" s="39"/>
      <c r="U552" s="39"/>
      <c r="V552" s="39"/>
      <c r="W552" s="39"/>
      <c r="X552" s="39"/>
      <c r="Y552" s="39"/>
      <c r="Z552" s="39"/>
      <c r="AA552" s="39"/>
      <c r="AB552" s="39"/>
      <c r="AC552" s="39"/>
      <c r="AD552" s="39"/>
    </row>
    <row r="553" spans="4:30" s="21" customFormat="1">
      <c r="D553" s="39"/>
      <c r="F553" s="39"/>
      <c r="G553" s="39"/>
      <c r="H553" s="39"/>
      <c r="I553" s="39"/>
      <c r="J553" s="39"/>
      <c r="K553" s="39"/>
      <c r="L553" s="39"/>
      <c r="M553" s="39"/>
      <c r="N553" s="39"/>
      <c r="O553" s="39"/>
      <c r="P553" s="39"/>
      <c r="Q553" s="39"/>
      <c r="R553" s="39"/>
      <c r="S553" s="39"/>
      <c r="T553" s="39"/>
      <c r="U553" s="39"/>
      <c r="V553" s="39"/>
      <c r="W553" s="39"/>
      <c r="X553" s="39"/>
      <c r="Y553" s="39"/>
      <c r="Z553" s="39"/>
      <c r="AA553" s="39"/>
      <c r="AB553" s="39"/>
      <c r="AC553" s="39"/>
      <c r="AD553" s="39"/>
    </row>
    <row r="554" spans="4:30" s="21" customFormat="1">
      <c r="D554" s="39"/>
      <c r="F554" s="39"/>
      <c r="G554" s="39"/>
      <c r="H554" s="39"/>
      <c r="I554" s="39"/>
      <c r="J554" s="39"/>
      <c r="K554" s="39"/>
      <c r="L554" s="39"/>
      <c r="M554" s="39"/>
      <c r="N554" s="39"/>
      <c r="O554" s="39"/>
      <c r="P554" s="39"/>
      <c r="Q554" s="39"/>
      <c r="R554" s="39"/>
      <c r="S554" s="39"/>
      <c r="T554" s="39"/>
      <c r="U554" s="39"/>
      <c r="V554" s="39"/>
      <c r="W554" s="39"/>
      <c r="X554" s="39"/>
      <c r="Y554" s="39"/>
      <c r="Z554" s="39"/>
      <c r="AA554" s="39"/>
      <c r="AB554" s="39"/>
      <c r="AC554" s="39"/>
      <c r="AD554" s="39"/>
    </row>
    <row r="555" spans="4:30" s="21" customFormat="1">
      <c r="D555" s="39"/>
      <c r="F555" s="39"/>
      <c r="G555" s="39"/>
      <c r="H555" s="39"/>
      <c r="I555" s="39"/>
      <c r="J555" s="39"/>
      <c r="K555" s="39"/>
      <c r="L555" s="39"/>
      <c r="M555" s="39"/>
      <c r="N555" s="39"/>
      <c r="O555" s="39"/>
      <c r="P555" s="39"/>
      <c r="Q555" s="39"/>
      <c r="R555" s="39"/>
      <c r="S555" s="39"/>
      <c r="T555" s="39"/>
      <c r="U555" s="39"/>
      <c r="V555" s="39"/>
      <c r="W555" s="39"/>
      <c r="X555" s="39"/>
      <c r="Y555" s="39"/>
      <c r="Z555" s="39"/>
      <c r="AA555" s="39"/>
      <c r="AB555" s="39"/>
      <c r="AC555" s="39"/>
      <c r="AD555" s="39"/>
    </row>
    <row r="556" spans="4:30" s="21" customFormat="1">
      <c r="D556" s="39"/>
      <c r="F556" s="39"/>
      <c r="G556" s="39"/>
      <c r="H556" s="39"/>
      <c r="I556" s="39"/>
      <c r="J556" s="39"/>
      <c r="K556" s="39"/>
      <c r="L556" s="39"/>
      <c r="M556" s="39"/>
      <c r="N556" s="39"/>
      <c r="O556" s="39"/>
      <c r="P556" s="39"/>
      <c r="Q556" s="39"/>
      <c r="R556" s="39"/>
      <c r="S556" s="39"/>
      <c r="T556" s="39"/>
      <c r="U556" s="39"/>
      <c r="V556" s="39"/>
      <c r="W556" s="39"/>
      <c r="X556" s="39"/>
      <c r="Y556" s="39"/>
      <c r="Z556" s="39"/>
      <c r="AA556" s="39"/>
      <c r="AB556" s="39"/>
      <c r="AC556" s="39"/>
      <c r="AD556" s="39"/>
    </row>
    <row r="557" spans="4:30" s="21" customFormat="1">
      <c r="D557" s="39"/>
      <c r="F557" s="39"/>
      <c r="G557" s="39"/>
      <c r="H557" s="39"/>
      <c r="I557" s="39"/>
      <c r="J557" s="39"/>
      <c r="K557" s="39"/>
      <c r="L557" s="39"/>
      <c r="M557" s="39"/>
      <c r="N557" s="39"/>
      <c r="O557" s="39"/>
      <c r="P557" s="39"/>
      <c r="Q557" s="39"/>
      <c r="R557" s="39"/>
      <c r="S557" s="39"/>
      <c r="T557" s="39"/>
      <c r="U557" s="39"/>
      <c r="V557" s="39"/>
      <c r="W557" s="39"/>
      <c r="X557" s="39"/>
      <c r="Y557" s="39"/>
      <c r="Z557" s="39"/>
      <c r="AA557" s="39"/>
      <c r="AB557" s="39"/>
      <c r="AC557" s="39"/>
      <c r="AD557" s="39"/>
    </row>
    <row r="558" spans="4:30" s="21" customFormat="1">
      <c r="D558" s="39"/>
      <c r="F558" s="39"/>
      <c r="G558" s="39"/>
      <c r="H558" s="39"/>
      <c r="I558" s="39"/>
      <c r="J558" s="39"/>
      <c r="K558" s="39"/>
      <c r="L558" s="39"/>
      <c r="M558" s="39"/>
      <c r="N558" s="39"/>
      <c r="O558" s="39"/>
      <c r="P558" s="39"/>
      <c r="Q558" s="39"/>
      <c r="R558" s="39"/>
      <c r="S558" s="39"/>
      <c r="T558" s="39"/>
      <c r="U558" s="39"/>
      <c r="V558" s="39"/>
      <c r="W558" s="39"/>
      <c r="X558" s="39"/>
      <c r="Y558" s="39"/>
      <c r="Z558" s="39"/>
      <c r="AA558" s="39"/>
      <c r="AB558" s="39"/>
      <c r="AC558" s="39"/>
      <c r="AD558" s="39"/>
    </row>
    <row r="559" spans="4:30" s="21" customFormat="1">
      <c r="D559" s="39"/>
      <c r="F559" s="39"/>
      <c r="G559" s="39"/>
      <c r="H559" s="39"/>
      <c r="I559" s="39"/>
      <c r="J559" s="39"/>
      <c r="K559" s="39"/>
      <c r="L559" s="39"/>
      <c r="M559" s="39"/>
      <c r="N559" s="39"/>
      <c r="O559" s="39"/>
      <c r="P559" s="39"/>
      <c r="Q559" s="39"/>
      <c r="R559" s="39"/>
      <c r="S559" s="39"/>
      <c r="T559" s="39"/>
      <c r="U559" s="39"/>
      <c r="V559" s="39"/>
      <c r="W559" s="39"/>
      <c r="X559" s="39"/>
      <c r="Y559" s="39"/>
      <c r="Z559" s="39"/>
      <c r="AA559" s="39"/>
      <c r="AB559" s="39"/>
      <c r="AC559" s="39"/>
      <c r="AD559" s="39"/>
    </row>
    <row r="560" spans="4:30" s="21" customFormat="1">
      <c r="D560" s="39"/>
      <c r="F560" s="39"/>
      <c r="G560" s="39"/>
      <c r="H560" s="39"/>
      <c r="I560" s="39"/>
      <c r="J560" s="39"/>
      <c r="K560" s="39"/>
      <c r="L560" s="39"/>
      <c r="M560" s="39"/>
      <c r="N560" s="39"/>
      <c r="O560" s="39"/>
      <c r="P560" s="39"/>
      <c r="Q560" s="39"/>
      <c r="R560" s="39"/>
      <c r="S560" s="39"/>
      <c r="T560" s="39"/>
      <c r="U560" s="39"/>
      <c r="V560" s="39"/>
      <c r="W560" s="39"/>
      <c r="X560" s="39"/>
      <c r="Y560" s="39"/>
      <c r="Z560" s="39"/>
      <c r="AA560" s="39"/>
      <c r="AB560" s="39"/>
      <c r="AC560" s="39"/>
      <c r="AD560" s="39"/>
    </row>
    <row r="561" spans="4:30" s="21" customFormat="1">
      <c r="D561" s="39"/>
      <c r="F561" s="39"/>
      <c r="G561" s="39"/>
      <c r="H561" s="39"/>
      <c r="I561" s="39"/>
      <c r="J561" s="39"/>
      <c r="K561" s="39"/>
      <c r="L561" s="39"/>
      <c r="M561" s="39"/>
      <c r="N561" s="39"/>
      <c r="O561" s="39"/>
      <c r="P561" s="39"/>
      <c r="Q561" s="39"/>
      <c r="R561" s="39"/>
      <c r="S561" s="39"/>
      <c r="T561" s="39"/>
      <c r="U561" s="39"/>
      <c r="V561" s="39"/>
      <c r="W561" s="39"/>
      <c r="X561" s="39"/>
      <c r="Y561" s="39"/>
      <c r="Z561" s="39"/>
      <c r="AA561" s="39"/>
      <c r="AB561" s="39"/>
      <c r="AC561" s="39"/>
      <c r="AD561" s="39"/>
    </row>
    <row r="562" spans="4:30" s="21" customFormat="1">
      <c r="D562" s="39"/>
      <c r="F562" s="39"/>
      <c r="G562" s="39"/>
      <c r="H562" s="39"/>
      <c r="I562" s="39"/>
      <c r="J562" s="39"/>
      <c r="K562" s="39"/>
      <c r="L562" s="39"/>
      <c r="M562" s="39"/>
      <c r="N562" s="39"/>
      <c r="O562" s="39"/>
      <c r="P562" s="39"/>
      <c r="Q562" s="39"/>
      <c r="R562" s="39"/>
      <c r="S562" s="39"/>
      <c r="T562" s="39"/>
      <c r="U562" s="39"/>
      <c r="V562" s="39"/>
      <c r="W562" s="39"/>
      <c r="X562" s="39"/>
      <c r="Y562" s="39"/>
      <c r="Z562" s="39"/>
      <c r="AA562" s="39"/>
      <c r="AB562" s="39"/>
      <c r="AC562" s="39"/>
      <c r="AD562" s="39"/>
    </row>
    <row r="563" spans="4:30" s="21" customFormat="1">
      <c r="D563" s="39"/>
      <c r="F563" s="39"/>
      <c r="G563" s="39"/>
      <c r="H563" s="39"/>
      <c r="I563" s="39"/>
      <c r="J563" s="39"/>
      <c r="K563" s="39"/>
      <c r="L563" s="39"/>
      <c r="M563" s="39"/>
      <c r="N563" s="39"/>
      <c r="O563" s="39"/>
      <c r="P563" s="39"/>
      <c r="Q563" s="39"/>
      <c r="R563" s="39"/>
      <c r="S563" s="39"/>
      <c r="T563" s="39"/>
      <c r="U563" s="39"/>
      <c r="V563" s="39"/>
      <c r="W563" s="39"/>
      <c r="X563" s="39"/>
      <c r="Y563" s="39"/>
      <c r="Z563" s="39"/>
      <c r="AA563" s="39"/>
      <c r="AB563" s="39"/>
      <c r="AC563" s="39"/>
      <c r="AD563" s="39"/>
    </row>
    <row r="564" spans="4:30" s="21" customFormat="1">
      <c r="D564" s="39"/>
      <c r="F564" s="39"/>
      <c r="G564" s="39"/>
      <c r="H564" s="39"/>
      <c r="I564" s="39"/>
      <c r="J564" s="39"/>
      <c r="K564" s="39"/>
      <c r="L564" s="39"/>
      <c r="M564" s="39"/>
      <c r="N564" s="39"/>
      <c r="O564" s="39"/>
      <c r="P564" s="39"/>
      <c r="Q564" s="39"/>
      <c r="R564" s="39"/>
      <c r="S564" s="39"/>
      <c r="T564" s="39"/>
      <c r="U564" s="39"/>
      <c r="V564" s="39"/>
      <c r="W564" s="39"/>
      <c r="X564" s="39"/>
      <c r="Y564" s="39"/>
      <c r="Z564" s="39"/>
      <c r="AA564" s="39"/>
      <c r="AB564" s="39"/>
      <c r="AC564" s="39"/>
      <c r="AD564" s="39"/>
    </row>
    <row r="565" spans="4:30" s="21" customFormat="1">
      <c r="D565" s="39"/>
      <c r="F565" s="39"/>
      <c r="G565" s="39"/>
      <c r="H565" s="39"/>
      <c r="I565" s="39"/>
      <c r="J565" s="39"/>
      <c r="K565" s="39"/>
      <c r="L565" s="39"/>
      <c r="M565" s="39"/>
      <c r="N565" s="39"/>
      <c r="O565" s="39"/>
      <c r="P565" s="39"/>
      <c r="Q565" s="39"/>
      <c r="R565" s="39"/>
      <c r="S565" s="39"/>
      <c r="T565" s="39"/>
      <c r="U565" s="39"/>
      <c r="V565" s="39"/>
      <c r="W565" s="39"/>
      <c r="X565" s="39"/>
      <c r="Y565" s="39"/>
      <c r="Z565" s="39"/>
      <c r="AA565" s="39"/>
      <c r="AB565" s="39"/>
      <c r="AC565" s="39"/>
      <c r="AD565" s="39"/>
    </row>
    <row r="566" spans="4:30" s="21" customFormat="1">
      <c r="D566" s="39"/>
      <c r="F566" s="39"/>
      <c r="G566" s="39"/>
      <c r="H566" s="39"/>
      <c r="I566" s="39"/>
      <c r="J566" s="39"/>
      <c r="K566" s="39"/>
      <c r="L566" s="39"/>
      <c r="M566" s="39"/>
      <c r="N566" s="39"/>
      <c r="O566" s="39"/>
      <c r="P566" s="39"/>
      <c r="Q566" s="39"/>
      <c r="R566" s="39"/>
      <c r="S566" s="39"/>
      <c r="T566" s="39"/>
      <c r="U566" s="39"/>
      <c r="V566" s="39"/>
      <c r="W566" s="39"/>
      <c r="X566" s="39"/>
      <c r="Y566" s="39"/>
      <c r="Z566" s="39"/>
      <c r="AA566" s="39"/>
      <c r="AB566" s="39"/>
      <c r="AC566" s="39"/>
      <c r="AD566" s="39"/>
    </row>
    <row r="567" spans="4:30" s="21" customFormat="1">
      <c r="D567" s="39"/>
      <c r="F567" s="39"/>
      <c r="G567" s="39"/>
      <c r="H567" s="39"/>
      <c r="I567" s="39"/>
      <c r="J567" s="39"/>
      <c r="K567" s="39"/>
      <c r="L567" s="39"/>
      <c r="M567" s="39"/>
      <c r="N567" s="39"/>
      <c r="O567" s="39"/>
      <c r="P567" s="39"/>
      <c r="Q567" s="39"/>
      <c r="R567" s="39"/>
      <c r="S567" s="39"/>
      <c r="T567" s="39"/>
      <c r="U567" s="39"/>
      <c r="V567" s="39"/>
      <c r="W567" s="39"/>
      <c r="X567" s="39"/>
      <c r="Y567" s="39"/>
      <c r="Z567" s="39"/>
      <c r="AA567" s="39"/>
      <c r="AB567" s="39"/>
      <c r="AC567" s="39"/>
      <c r="AD567" s="39"/>
    </row>
    <row r="568" spans="4:30" s="21" customFormat="1">
      <c r="D568" s="39"/>
      <c r="F568" s="39"/>
      <c r="G568" s="39"/>
      <c r="H568" s="39"/>
      <c r="I568" s="39"/>
      <c r="J568" s="39"/>
      <c r="K568" s="39"/>
      <c r="L568" s="39"/>
      <c r="M568" s="39"/>
      <c r="N568" s="39"/>
      <c r="O568" s="39"/>
      <c r="P568" s="39"/>
      <c r="Q568" s="39"/>
      <c r="R568" s="39"/>
      <c r="S568" s="39"/>
      <c r="T568" s="39"/>
      <c r="U568" s="39"/>
      <c r="V568" s="39"/>
      <c r="W568" s="39"/>
      <c r="X568" s="39"/>
      <c r="Y568" s="39"/>
      <c r="Z568" s="39"/>
      <c r="AA568" s="39"/>
      <c r="AB568" s="39"/>
      <c r="AC568" s="39"/>
      <c r="AD568" s="39"/>
    </row>
    <row r="569" spans="4:30" s="21" customFormat="1">
      <c r="D569" s="39"/>
      <c r="F569" s="39"/>
      <c r="G569" s="39"/>
      <c r="H569" s="39"/>
      <c r="I569" s="39"/>
      <c r="J569" s="39"/>
      <c r="K569" s="39"/>
      <c r="L569" s="39"/>
      <c r="M569" s="39"/>
      <c r="N569" s="39"/>
      <c r="O569" s="39"/>
      <c r="P569" s="39"/>
      <c r="Q569" s="39"/>
      <c r="R569" s="39"/>
      <c r="S569" s="39"/>
      <c r="T569" s="39"/>
      <c r="U569" s="39"/>
      <c r="V569" s="39"/>
      <c r="W569" s="39"/>
      <c r="X569" s="39"/>
      <c r="Y569" s="39"/>
      <c r="Z569" s="39"/>
      <c r="AA569" s="39"/>
      <c r="AB569" s="39"/>
      <c r="AC569" s="39"/>
      <c r="AD569" s="39"/>
    </row>
  </sheetData>
  <autoFilter ref="A2:AD25" xr:uid="{00000000-0009-0000-0000-000014000000}"/>
  <phoneticPr fontId="1"/>
  <dataValidations count="1">
    <dataValidation type="list" allowBlank="1" showInputMessage="1" showErrorMessage="1" sqref="N3:Q25 U3:U25 W3:W25 Y3:Y25 AA3:AA25 AC3:AC25" xr:uid="{32B8B019-B6A0-4D23-9064-3B68308B8448}">
      <formula1>"○"</formula1>
    </dataValidation>
  </dataValidations>
  <pageMargins left="1.1299999999999999" right="0.70866141732283472" top="0.74803149606299213" bottom="0.74803149606299213" header="0.31496062992125984" footer="0.31496062992125984"/>
  <pageSetup paperSize="8" scale="38" fitToHeight="0" orientation="landscape" r:id="rId1"/>
  <rowBreaks count="1" manualBreakCount="1">
    <brk id="9" max="30"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F9DFC5-0395-4EC8-B9AF-C5B1B8FB51DA}">
  <dimension ref="A1:AD570"/>
  <sheetViews>
    <sheetView showGridLines="0" showWhiteSpace="0" view="pageBreakPreview" zoomScale="70" zoomScaleNormal="55" zoomScaleSheetLayoutView="70" zoomScalePageLayoutView="55" workbookViewId="0">
      <pane xSplit="3" ySplit="2" topLeftCell="Q3" activePane="bottomRight" state="frozen"/>
      <selection pane="topRight" activeCell="A3" sqref="A3"/>
      <selection pane="bottomLeft" activeCell="A3" sqref="A3"/>
      <selection pane="bottomRight" activeCell="AL2" sqref="AL2"/>
    </sheetView>
  </sheetViews>
  <sheetFormatPr defaultColWidth="9" defaultRowHeight="18.75"/>
  <cols>
    <col min="1" max="1" width="10.75" style="11" customWidth="1"/>
    <col min="2" max="2" width="15.125" style="11" customWidth="1"/>
    <col min="3" max="3" width="59.625" style="11" customWidth="1"/>
    <col min="4" max="4" width="11.5" style="11" customWidth="1"/>
    <col min="5" max="8" width="11.875" style="11" customWidth="1"/>
    <col min="9" max="9" width="15.25" style="11" customWidth="1"/>
    <col min="10" max="10" width="11.875" style="11" customWidth="1"/>
    <col min="11" max="11" width="48.875" style="11" customWidth="1"/>
    <col min="12" max="18" width="11.875" style="11" customWidth="1"/>
    <col min="19" max="27" width="12.375" style="11" customWidth="1"/>
    <col min="28" max="28" width="11.75" style="11" customWidth="1"/>
    <col min="29" max="29" width="12.375" style="11" customWidth="1"/>
    <col min="30" max="30" width="16.75" style="11" customWidth="1"/>
    <col min="31" max="16384" width="9" style="11"/>
  </cols>
  <sheetData>
    <row r="1" spans="1:30" customFormat="1" ht="21.75" customHeight="1">
      <c r="A1" s="151" t="s">
        <v>56</v>
      </c>
      <c r="K1" s="11"/>
      <c r="R1" s="19"/>
    </row>
    <row r="2" spans="1:30" s="134" customFormat="1" ht="247.15" customHeight="1">
      <c r="A2" s="8" t="s">
        <v>57</v>
      </c>
      <c r="B2" s="8" t="s">
        <v>58</v>
      </c>
      <c r="C2" s="16" t="s">
        <v>59</v>
      </c>
      <c r="D2" s="8" t="s">
        <v>60</v>
      </c>
      <c r="E2" s="8" t="s">
        <v>61</v>
      </c>
      <c r="F2" s="8" t="s">
        <v>62</v>
      </c>
      <c r="G2" s="8" t="s">
        <v>63</v>
      </c>
      <c r="H2" s="8" t="s">
        <v>64</v>
      </c>
      <c r="I2" s="8" t="s">
        <v>65</v>
      </c>
      <c r="J2" s="8" t="s">
        <v>66</v>
      </c>
      <c r="K2" s="8" t="s">
        <v>67</v>
      </c>
      <c r="L2" s="8" t="s">
        <v>68</v>
      </c>
      <c r="M2" s="8" t="s">
        <v>69</v>
      </c>
      <c r="N2" s="8" t="s">
        <v>70</v>
      </c>
      <c r="O2" s="8" t="s">
        <v>71</v>
      </c>
      <c r="P2" s="8" t="s">
        <v>72</v>
      </c>
      <c r="Q2" s="8" t="s">
        <v>73</v>
      </c>
      <c r="R2" s="17" t="s">
        <v>74</v>
      </c>
      <c r="S2" s="8" t="s">
        <v>75</v>
      </c>
      <c r="T2" s="8" t="s">
        <v>76</v>
      </c>
      <c r="U2" s="8" t="s">
        <v>77</v>
      </c>
      <c r="V2" s="8" t="s">
        <v>78</v>
      </c>
      <c r="W2" s="8" t="s">
        <v>79</v>
      </c>
      <c r="X2" s="8" t="s">
        <v>78</v>
      </c>
      <c r="Y2" s="8" t="s">
        <v>80</v>
      </c>
      <c r="Z2" s="8" t="s">
        <v>78</v>
      </c>
      <c r="AA2" s="8" t="s">
        <v>81</v>
      </c>
      <c r="AB2" s="8" t="s">
        <v>78</v>
      </c>
      <c r="AC2" s="8" t="s">
        <v>82</v>
      </c>
      <c r="AD2" s="8" t="s">
        <v>78</v>
      </c>
    </row>
    <row r="3" spans="1:30" s="18" customFormat="1" ht="71.25">
      <c r="A3" s="232" t="s">
        <v>678</v>
      </c>
      <c r="B3" s="235" t="s">
        <v>724</v>
      </c>
      <c r="C3" s="232" t="s">
        <v>13033</v>
      </c>
      <c r="D3" s="232" t="s">
        <v>13034</v>
      </c>
      <c r="E3" s="232" t="s">
        <v>13035</v>
      </c>
      <c r="F3" s="232" t="s">
        <v>13036</v>
      </c>
      <c r="G3" s="232" t="s">
        <v>13037</v>
      </c>
      <c r="H3" s="232" t="s">
        <v>13038</v>
      </c>
      <c r="I3" s="232" t="s">
        <v>12796</v>
      </c>
      <c r="J3" s="232" t="s">
        <v>13039</v>
      </c>
      <c r="K3" s="234" t="s">
        <v>13040</v>
      </c>
      <c r="L3" s="234" t="s">
        <v>422</v>
      </c>
      <c r="M3" s="232"/>
      <c r="N3" s="232" t="s">
        <v>95</v>
      </c>
      <c r="O3" s="232" t="s">
        <v>95</v>
      </c>
      <c r="P3" s="232"/>
      <c r="Q3" s="232"/>
      <c r="R3" s="338" t="s">
        <v>1025</v>
      </c>
      <c r="S3" s="221" t="s">
        <v>1026</v>
      </c>
      <c r="T3" s="232" t="s">
        <v>1031</v>
      </c>
      <c r="U3" s="232"/>
      <c r="V3" s="232"/>
      <c r="W3" s="232"/>
      <c r="X3" s="232"/>
      <c r="Y3" s="232" t="s">
        <v>95</v>
      </c>
      <c r="Z3" s="234" t="s">
        <v>13041</v>
      </c>
      <c r="AA3" s="232" t="s">
        <v>95</v>
      </c>
      <c r="AB3" s="234" t="s">
        <v>11911</v>
      </c>
      <c r="AC3" s="232" t="s">
        <v>95</v>
      </c>
      <c r="AD3" s="234" t="s">
        <v>13042</v>
      </c>
    </row>
    <row r="4" spans="1:30" s="18" customFormat="1" ht="142.5">
      <c r="A4" s="232" t="s">
        <v>678</v>
      </c>
      <c r="B4" s="235" t="s">
        <v>724</v>
      </c>
      <c r="C4" s="232" t="s">
        <v>13043</v>
      </c>
      <c r="D4" s="232" t="s">
        <v>13044</v>
      </c>
      <c r="E4" s="232" t="s">
        <v>13045</v>
      </c>
      <c r="F4" s="232" t="s">
        <v>13046</v>
      </c>
      <c r="G4" s="232" t="s">
        <v>13047</v>
      </c>
      <c r="H4" s="232" t="s">
        <v>13048</v>
      </c>
      <c r="I4" s="232" t="s">
        <v>13049</v>
      </c>
      <c r="J4" s="232" t="s">
        <v>13050</v>
      </c>
      <c r="K4" s="234" t="s">
        <v>13051</v>
      </c>
      <c r="L4" s="234" t="s">
        <v>141</v>
      </c>
      <c r="M4" s="232"/>
      <c r="N4" s="232"/>
      <c r="O4" s="232" t="s">
        <v>95</v>
      </c>
      <c r="P4" s="232"/>
      <c r="Q4" s="232"/>
      <c r="R4" s="338" t="s">
        <v>1025</v>
      </c>
      <c r="S4" s="221" t="s">
        <v>1026</v>
      </c>
      <c r="T4" s="232" t="s">
        <v>3532</v>
      </c>
      <c r="U4" s="232"/>
      <c r="V4" s="234" t="s">
        <v>13052</v>
      </c>
      <c r="W4" s="232"/>
      <c r="X4" s="232"/>
      <c r="Y4" s="232"/>
      <c r="Z4" s="232"/>
      <c r="AA4" s="232"/>
      <c r="AB4" s="232"/>
      <c r="AC4" s="232"/>
      <c r="AD4" s="232"/>
    </row>
    <row r="5" spans="1:30" s="18" customFormat="1" ht="142.5">
      <c r="A5" s="232" t="s">
        <v>678</v>
      </c>
      <c r="B5" s="235" t="s">
        <v>724</v>
      </c>
      <c r="C5" s="232" t="s">
        <v>13053</v>
      </c>
      <c r="D5" s="232" t="s">
        <v>13054</v>
      </c>
      <c r="E5" s="232" t="s">
        <v>13055</v>
      </c>
      <c r="F5" s="232" t="s">
        <v>13056</v>
      </c>
      <c r="G5" s="232" t="s">
        <v>13057</v>
      </c>
      <c r="H5" s="232" t="s">
        <v>13058</v>
      </c>
      <c r="I5" s="232" t="s">
        <v>13059</v>
      </c>
      <c r="J5" s="232" t="s">
        <v>13060</v>
      </c>
      <c r="K5" s="234" t="s">
        <v>13061</v>
      </c>
      <c r="L5" s="234" t="s">
        <v>13062</v>
      </c>
      <c r="M5" s="232"/>
      <c r="N5" s="232" t="s">
        <v>95</v>
      </c>
      <c r="O5" s="232" t="s">
        <v>95</v>
      </c>
      <c r="P5" s="232"/>
      <c r="Q5" s="232"/>
      <c r="R5" s="338" t="s">
        <v>1025</v>
      </c>
      <c r="S5" s="221" t="s">
        <v>1026</v>
      </c>
      <c r="T5" s="232" t="s">
        <v>1031</v>
      </c>
      <c r="U5" s="232"/>
      <c r="V5" s="232"/>
      <c r="W5" s="232"/>
      <c r="X5" s="232"/>
      <c r="Y5" s="232"/>
      <c r="Z5" s="232"/>
      <c r="AA5" s="232"/>
      <c r="AB5" s="232"/>
      <c r="AC5" s="232" t="s">
        <v>95</v>
      </c>
      <c r="AD5" s="234" t="s">
        <v>13063</v>
      </c>
    </row>
    <row r="6" spans="1:30" s="18" customFormat="1" ht="71.25">
      <c r="A6" s="232" t="s">
        <v>678</v>
      </c>
      <c r="B6" s="235" t="s">
        <v>724</v>
      </c>
      <c r="C6" s="232" t="s">
        <v>13064</v>
      </c>
      <c r="D6" s="232" t="s">
        <v>13065</v>
      </c>
      <c r="E6" s="232" t="s">
        <v>13066</v>
      </c>
      <c r="F6" s="232" t="s">
        <v>13067</v>
      </c>
      <c r="G6" s="232" t="s">
        <v>13068</v>
      </c>
      <c r="H6" s="232" t="s">
        <v>13069</v>
      </c>
      <c r="I6" s="232" t="s">
        <v>13070</v>
      </c>
      <c r="J6" s="232" t="s">
        <v>13071</v>
      </c>
      <c r="K6" s="356" t="s">
        <v>13072</v>
      </c>
      <c r="L6" s="234" t="s">
        <v>422</v>
      </c>
      <c r="M6" s="232"/>
      <c r="N6" s="232" t="s">
        <v>95</v>
      </c>
      <c r="O6" s="232"/>
      <c r="P6" s="232"/>
      <c r="Q6" s="232"/>
      <c r="R6" s="338" t="s">
        <v>1027</v>
      </c>
      <c r="S6" s="221" t="s">
        <v>1026</v>
      </c>
      <c r="T6" s="232" t="s">
        <v>1092</v>
      </c>
      <c r="U6" s="232"/>
      <c r="V6" s="232"/>
      <c r="W6" s="232"/>
      <c r="X6" s="232"/>
      <c r="Y6" s="232"/>
      <c r="Z6" s="232"/>
      <c r="AA6" s="232"/>
      <c r="AB6" s="232"/>
      <c r="AC6" s="357" t="s">
        <v>95</v>
      </c>
      <c r="AD6" s="357" t="s">
        <v>13073</v>
      </c>
    </row>
    <row r="7" spans="1:30" s="18" customFormat="1" ht="114">
      <c r="A7" s="221" t="s">
        <v>13074</v>
      </c>
      <c r="B7" s="235" t="s">
        <v>724</v>
      </c>
      <c r="C7" s="221" t="s">
        <v>13075</v>
      </c>
      <c r="D7" s="221" t="s">
        <v>13076</v>
      </c>
      <c r="E7" s="221" t="s">
        <v>13077</v>
      </c>
      <c r="F7" s="221" t="s">
        <v>13078</v>
      </c>
      <c r="G7" s="221" t="s">
        <v>13079</v>
      </c>
      <c r="H7" s="221" t="s">
        <v>13080</v>
      </c>
      <c r="I7" s="221" t="s">
        <v>395</v>
      </c>
      <c r="J7" s="221" t="s">
        <v>13081</v>
      </c>
      <c r="K7" s="223" t="s">
        <v>13082</v>
      </c>
      <c r="L7" s="223" t="s">
        <v>13083</v>
      </c>
      <c r="M7" s="221"/>
      <c r="N7" s="221" t="s">
        <v>95</v>
      </c>
      <c r="O7" s="221" t="s">
        <v>95</v>
      </c>
      <c r="P7" s="221"/>
      <c r="Q7" s="221"/>
      <c r="R7" s="354" t="s">
        <v>1025</v>
      </c>
      <c r="S7" s="221" t="s">
        <v>98</v>
      </c>
      <c r="T7" s="221" t="s">
        <v>13084</v>
      </c>
      <c r="U7" s="221"/>
      <c r="V7" s="221"/>
      <c r="W7" s="221"/>
      <c r="X7" s="221"/>
      <c r="Y7" s="221"/>
      <c r="Z7" s="221"/>
      <c r="AA7" s="221"/>
      <c r="AB7" s="221"/>
      <c r="AC7" s="221" t="s">
        <v>606</v>
      </c>
      <c r="AD7" s="221" t="s">
        <v>13085</v>
      </c>
    </row>
    <row r="8" spans="1:30" s="18" customFormat="1" ht="63.75" customHeight="1">
      <c r="A8" s="221" t="s">
        <v>13074</v>
      </c>
      <c r="B8" s="235" t="s">
        <v>724</v>
      </c>
      <c r="C8" s="221" t="s">
        <v>13086</v>
      </c>
      <c r="D8" s="221" t="s">
        <v>13087</v>
      </c>
      <c r="E8" s="221" t="s">
        <v>13088</v>
      </c>
      <c r="F8" s="221" t="s">
        <v>13089</v>
      </c>
      <c r="G8" s="221" t="s">
        <v>13090</v>
      </c>
      <c r="H8" s="221" t="s">
        <v>13091</v>
      </c>
      <c r="I8" s="221" t="s">
        <v>13092</v>
      </c>
      <c r="J8" s="221" t="s">
        <v>13093</v>
      </c>
      <c r="K8" s="223" t="s">
        <v>13094</v>
      </c>
      <c r="L8" s="223" t="s">
        <v>13095</v>
      </c>
      <c r="M8" s="221"/>
      <c r="N8" s="221" t="s">
        <v>95</v>
      </c>
      <c r="O8" s="221"/>
      <c r="P8" s="221"/>
      <c r="Q8" s="221"/>
      <c r="R8" s="338" t="s">
        <v>97</v>
      </c>
      <c r="S8" s="221" t="s">
        <v>98</v>
      </c>
      <c r="T8" s="221" t="s">
        <v>1092</v>
      </c>
      <c r="U8" s="221"/>
      <c r="V8" s="221"/>
      <c r="W8" s="221"/>
      <c r="X8" s="221"/>
      <c r="Y8" s="221"/>
      <c r="Z8" s="221"/>
      <c r="AA8" s="221"/>
      <c r="AB8" s="221"/>
      <c r="AC8" s="221" t="s">
        <v>606</v>
      </c>
      <c r="AD8" s="221" t="s">
        <v>13085</v>
      </c>
    </row>
    <row r="9" spans="1:30" s="18" customFormat="1" ht="21" customHeight="1">
      <c r="A9" s="221" t="s">
        <v>13074</v>
      </c>
      <c r="B9" s="235" t="s">
        <v>724</v>
      </c>
      <c r="C9" s="221" t="s">
        <v>13096</v>
      </c>
      <c r="D9" s="221" t="s">
        <v>13097</v>
      </c>
      <c r="E9" s="221" t="s">
        <v>13098</v>
      </c>
      <c r="F9" s="221" t="s">
        <v>13099</v>
      </c>
      <c r="G9" s="221" t="s">
        <v>13100</v>
      </c>
      <c r="H9" s="221" t="s">
        <v>13101</v>
      </c>
      <c r="I9" s="221" t="s">
        <v>13102</v>
      </c>
      <c r="J9" s="221" t="s">
        <v>13103</v>
      </c>
      <c r="K9" s="223" t="s">
        <v>13104</v>
      </c>
      <c r="L9" s="221" t="s">
        <v>1955</v>
      </c>
      <c r="M9" s="221"/>
      <c r="N9" s="221"/>
      <c r="O9" s="221"/>
      <c r="P9" s="221"/>
      <c r="Q9" s="221"/>
      <c r="R9" s="338" t="s">
        <v>223</v>
      </c>
      <c r="S9" s="221" t="s">
        <v>2475</v>
      </c>
      <c r="T9" s="221" t="s">
        <v>13105</v>
      </c>
      <c r="U9" s="221"/>
      <c r="V9" s="221"/>
      <c r="W9" s="221"/>
      <c r="X9" s="221"/>
      <c r="Y9" s="221"/>
      <c r="Z9" s="221"/>
      <c r="AA9" s="221"/>
      <c r="AB9" s="221"/>
      <c r="AC9" s="221"/>
      <c r="AD9" s="221"/>
    </row>
    <row r="10" spans="1:30" s="18" customFormat="1" ht="21" customHeight="1">
      <c r="A10" s="221" t="s">
        <v>13074</v>
      </c>
      <c r="B10" s="235" t="s">
        <v>724</v>
      </c>
      <c r="C10" s="221" t="s">
        <v>13106</v>
      </c>
      <c r="D10" s="221" t="s">
        <v>13107</v>
      </c>
      <c r="E10" s="221" t="s">
        <v>13108</v>
      </c>
      <c r="F10" s="221" t="s">
        <v>13109</v>
      </c>
      <c r="G10" s="221" t="s">
        <v>13110</v>
      </c>
      <c r="H10" s="221" t="s">
        <v>13111</v>
      </c>
      <c r="I10" s="221" t="s">
        <v>13112</v>
      </c>
      <c r="J10" s="221"/>
      <c r="K10" s="223" t="s">
        <v>3870</v>
      </c>
      <c r="L10" s="221"/>
      <c r="M10" s="221"/>
      <c r="N10" s="221"/>
      <c r="O10" s="221"/>
      <c r="P10" s="221"/>
      <c r="Q10" s="221"/>
      <c r="R10" s="338" t="s">
        <v>223</v>
      </c>
      <c r="S10" s="221" t="s">
        <v>2475</v>
      </c>
      <c r="T10" s="221"/>
      <c r="U10" s="221"/>
      <c r="V10" s="221" t="s">
        <v>13113</v>
      </c>
      <c r="W10" s="221"/>
      <c r="X10" s="221" t="s">
        <v>13113</v>
      </c>
      <c r="Y10" s="221"/>
      <c r="Z10" s="221"/>
      <c r="AA10" s="221"/>
      <c r="AB10" s="221"/>
      <c r="AC10" s="221"/>
      <c r="AD10" s="221"/>
    </row>
    <row r="11" spans="1:30" s="18" customFormat="1" ht="71.25">
      <c r="A11" s="221" t="s">
        <v>13074</v>
      </c>
      <c r="B11" s="235" t="s">
        <v>724</v>
      </c>
      <c r="C11" s="221" t="s">
        <v>13114</v>
      </c>
      <c r="D11" s="221" t="s">
        <v>13115</v>
      </c>
      <c r="E11" s="221" t="s">
        <v>13116</v>
      </c>
      <c r="F11" s="221" t="s">
        <v>13117</v>
      </c>
      <c r="G11" s="221" t="s">
        <v>13118</v>
      </c>
      <c r="H11" s="221" t="s">
        <v>13119</v>
      </c>
      <c r="I11" s="226" t="s">
        <v>13120</v>
      </c>
      <c r="J11" s="221" t="s">
        <v>13121</v>
      </c>
      <c r="K11" s="223" t="s">
        <v>13122</v>
      </c>
      <c r="L11" s="223" t="s">
        <v>13123</v>
      </c>
      <c r="M11" s="223" t="s">
        <v>13124</v>
      </c>
      <c r="N11" s="221"/>
      <c r="O11" s="221"/>
      <c r="P11" s="221"/>
      <c r="Q11" s="221"/>
      <c r="R11" s="338" t="s">
        <v>223</v>
      </c>
      <c r="S11" s="221" t="s">
        <v>2475</v>
      </c>
      <c r="T11" s="221" t="s">
        <v>183</v>
      </c>
      <c r="U11" s="221"/>
      <c r="V11" s="221"/>
      <c r="W11" s="221"/>
      <c r="X11" s="221"/>
      <c r="Y11" s="221"/>
      <c r="Z11" s="221"/>
      <c r="AA11" s="221"/>
      <c r="AB11" s="221"/>
      <c r="AC11" s="221"/>
      <c r="AD11" s="221"/>
    </row>
    <row r="12" spans="1:30" s="18" customFormat="1" ht="21" customHeight="1">
      <c r="A12" s="221" t="s">
        <v>13074</v>
      </c>
      <c r="B12" s="235" t="s">
        <v>724</v>
      </c>
      <c r="C12" s="221" t="s">
        <v>13125</v>
      </c>
      <c r="D12" s="221" t="s">
        <v>13126</v>
      </c>
      <c r="E12" s="221" t="s">
        <v>13127</v>
      </c>
      <c r="F12" s="221" t="s">
        <v>13128</v>
      </c>
      <c r="G12" s="221" t="s">
        <v>13129</v>
      </c>
      <c r="H12" s="221" t="s">
        <v>13130</v>
      </c>
      <c r="I12" s="226" t="s">
        <v>13131</v>
      </c>
      <c r="J12" s="221"/>
      <c r="K12" s="223" t="s">
        <v>13132</v>
      </c>
      <c r="L12" s="221"/>
      <c r="M12" s="221"/>
      <c r="N12" s="221"/>
      <c r="O12" s="221"/>
      <c r="P12" s="221"/>
      <c r="Q12" s="221"/>
      <c r="R12" s="338" t="s">
        <v>223</v>
      </c>
      <c r="S12" s="221" t="s">
        <v>2475</v>
      </c>
      <c r="T12" s="221"/>
      <c r="U12" s="221"/>
      <c r="V12" s="221" t="s">
        <v>13133</v>
      </c>
      <c r="W12" s="221"/>
      <c r="X12" s="221"/>
      <c r="Y12" s="221"/>
      <c r="Z12" s="221"/>
      <c r="AA12" s="221"/>
      <c r="AB12" s="221"/>
      <c r="AC12" s="221"/>
      <c r="AD12" s="221"/>
    </row>
    <row r="13" spans="1:30" s="18" customFormat="1" ht="21" customHeight="1">
      <c r="A13" s="221" t="s">
        <v>13074</v>
      </c>
      <c r="B13" s="235" t="s">
        <v>724</v>
      </c>
      <c r="C13" s="221" t="s">
        <v>13134</v>
      </c>
      <c r="D13" s="221" t="s">
        <v>13135</v>
      </c>
      <c r="E13" s="221" t="s">
        <v>13136</v>
      </c>
      <c r="F13" s="221" t="s">
        <v>13137</v>
      </c>
      <c r="G13" s="221" t="s">
        <v>13138</v>
      </c>
      <c r="H13" s="221" t="s">
        <v>13139</v>
      </c>
      <c r="I13" s="226" t="s">
        <v>13140</v>
      </c>
      <c r="J13" s="221" t="s">
        <v>13141</v>
      </c>
      <c r="K13" s="223" t="s">
        <v>13142</v>
      </c>
      <c r="L13" s="221" t="s">
        <v>9216</v>
      </c>
      <c r="M13" s="221"/>
      <c r="N13" s="221"/>
      <c r="O13" s="221"/>
      <c r="P13" s="221"/>
      <c r="Q13" s="221"/>
      <c r="R13" s="338" t="s">
        <v>223</v>
      </c>
      <c r="S13" s="221" t="s">
        <v>6847</v>
      </c>
      <c r="T13" s="221" t="s">
        <v>13143</v>
      </c>
      <c r="U13" s="221"/>
      <c r="V13" s="221" t="s">
        <v>13144</v>
      </c>
      <c r="W13" s="221"/>
      <c r="X13" s="221"/>
      <c r="Y13" s="221"/>
      <c r="Z13" s="221"/>
      <c r="AA13" s="221"/>
      <c r="AB13" s="221"/>
      <c r="AC13" s="221" t="s">
        <v>95</v>
      </c>
      <c r="AD13" s="221" t="s">
        <v>13145</v>
      </c>
    </row>
    <row r="14" spans="1:30" s="18" customFormat="1" ht="31.15" customHeight="1">
      <c r="A14" s="221" t="s">
        <v>13074</v>
      </c>
      <c r="B14" s="235" t="s">
        <v>724</v>
      </c>
      <c r="C14" s="221" t="s">
        <v>13146</v>
      </c>
      <c r="D14" s="221" t="s">
        <v>13147</v>
      </c>
      <c r="E14" s="221" t="s">
        <v>13148</v>
      </c>
      <c r="F14" s="221" t="s">
        <v>13149</v>
      </c>
      <c r="G14" s="221" t="s">
        <v>13150</v>
      </c>
      <c r="H14" s="221" t="s">
        <v>13151</v>
      </c>
      <c r="I14" s="347" t="s">
        <v>13152</v>
      </c>
      <c r="J14" s="221" t="s">
        <v>13153</v>
      </c>
      <c r="K14" s="223" t="s">
        <v>13154</v>
      </c>
      <c r="L14" s="221" t="s">
        <v>13155</v>
      </c>
      <c r="M14" s="221"/>
      <c r="N14" s="221"/>
      <c r="O14" s="221"/>
      <c r="P14" s="221"/>
      <c r="Q14" s="221"/>
      <c r="R14" s="338" t="s">
        <v>223</v>
      </c>
      <c r="S14" s="221" t="s">
        <v>2475</v>
      </c>
      <c r="T14" s="221"/>
      <c r="U14" s="221"/>
      <c r="V14" s="221"/>
      <c r="W14" s="221"/>
      <c r="X14" s="221"/>
      <c r="Y14" s="344" t="s">
        <v>95</v>
      </c>
      <c r="Z14" s="221"/>
      <c r="AA14" s="221"/>
      <c r="AB14" s="221"/>
      <c r="AC14" s="221"/>
      <c r="AD14" s="221"/>
    </row>
    <row r="15" spans="1:30" s="18" customFormat="1" ht="21" customHeight="1">
      <c r="A15" s="221" t="s">
        <v>13074</v>
      </c>
      <c r="B15" s="235" t="s">
        <v>724</v>
      </c>
      <c r="C15" s="221" t="s">
        <v>13156</v>
      </c>
      <c r="D15" s="221" t="s">
        <v>13157</v>
      </c>
      <c r="E15" s="221" t="s">
        <v>13158</v>
      </c>
      <c r="F15" s="221" t="s">
        <v>13159</v>
      </c>
      <c r="G15" s="221" t="s">
        <v>13160</v>
      </c>
      <c r="H15" s="221" t="s">
        <v>13161</v>
      </c>
      <c r="I15" s="226" t="s">
        <v>13162</v>
      </c>
      <c r="J15" s="221" t="s">
        <v>13163</v>
      </c>
      <c r="K15" s="223" t="s">
        <v>13164</v>
      </c>
      <c r="L15" s="221"/>
      <c r="M15" s="221"/>
      <c r="N15" s="221"/>
      <c r="O15" s="221"/>
      <c r="P15" s="221"/>
      <c r="Q15" s="221"/>
      <c r="R15" s="338" t="s">
        <v>223</v>
      </c>
      <c r="S15" s="221" t="s">
        <v>2475</v>
      </c>
      <c r="T15" s="221" t="s">
        <v>224</v>
      </c>
      <c r="U15" s="221"/>
      <c r="V15" s="221" t="s">
        <v>13165</v>
      </c>
      <c r="W15" s="221"/>
      <c r="X15" s="221" t="s">
        <v>13165</v>
      </c>
      <c r="Y15" s="221"/>
      <c r="Z15" s="221"/>
      <c r="AA15" s="221"/>
      <c r="AB15" s="221"/>
      <c r="AC15" s="221"/>
      <c r="AD15" s="221"/>
    </row>
    <row r="16" spans="1:30" s="18" customFormat="1" ht="28.5">
      <c r="A16" s="221" t="s">
        <v>13074</v>
      </c>
      <c r="B16" s="235" t="s">
        <v>724</v>
      </c>
      <c r="C16" s="221" t="s">
        <v>13166</v>
      </c>
      <c r="D16" s="226" t="s">
        <v>13167</v>
      </c>
      <c r="E16" s="221" t="s">
        <v>13127</v>
      </c>
      <c r="F16" s="221" t="s">
        <v>13168</v>
      </c>
      <c r="G16" s="226" t="s">
        <v>13169</v>
      </c>
      <c r="H16" s="221" t="s">
        <v>13170</v>
      </c>
      <c r="I16" s="226" t="s">
        <v>13171</v>
      </c>
      <c r="J16" s="221"/>
      <c r="K16" s="223" t="s">
        <v>13172</v>
      </c>
      <c r="L16" s="221"/>
      <c r="M16" s="221"/>
      <c r="N16" s="221"/>
      <c r="O16" s="221"/>
      <c r="P16" s="221"/>
      <c r="Q16" s="221"/>
      <c r="R16" s="338" t="s">
        <v>223</v>
      </c>
      <c r="S16" s="221" t="s">
        <v>2475</v>
      </c>
      <c r="T16" s="221"/>
      <c r="U16" s="221"/>
      <c r="V16" s="221" t="s">
        <v>13173</v>
      </c>
      <c r="W16" s="221"/>
      <c r="X16" s="221"/>
      <c r="Y16" s="221" t="s">
        <v>13174</v>
      </c>
      <c r="Z16" s="221"/>
      <c r="AA16" s="221"/>
      <c r="AB16" s="221"/>
      <c r="AC16" s="221"/>
      <c r="AD16" s="221"/>
    </row>
    <row r="17" spans="1:30" s="18" customFormat="1" ht="42.75" customHeight="1">
      <c r="A17" s="221" t="s">
        <v>13074</v>
      </c>
      <c r="B17" s="235" t="s">
        <v>724</v>
      </c>
      <c r="C17" s="221" t="s">
        <v>13175</v>
      </c>
      <c r="D17" s="221" t="s">
        <v>13176</v>
      </c>
      <c r="E17" s="221" t="s">
        <v>13177</v>
      </c>
      <c r="F17" s="221" t="s">
        <v>13178</v>
      </c>
      <c r="G17" s="221" t="s">
        <v>13179</v>
      </c>
      <c r="H17" s="221" t="s">
        <v>13180</v>
      </c>
      <c r="I17" s="226" t="s">
        <v>13181</v>
      </c>
      <c r="J17" s="221" t="s">
        <v>13182</v>
      </c>
      <c r="K17" s="223" t="s">
        <v>13183</v>
      </c>
      <c r="L17" s="223" t="s">
        <v>112</v>
      </c>
      <c r="M17" s="221"/>
      <c r="N17" s="221" t="s">
        <v>95</v>
      </c>
      <c r="O17" s="221"/>
      <c r="P17" s="221"/>
      <c r="Q17" s="221"/>
      <c r="R17" s="338" t="s">
        <v>223</v>
      </c>
      <c r="S17" s="221" t="s">
        <v>2475</v>
      </c>
      <c r="T17" s="221"/>
      <c r="U17" s="221"/>
      <c r="V17" s="221"/>
      <c r="W17" s="221"/>
      <c r="X17" s="221"/>
      <c r="Y17" s="221"/>
      <c r="Z17" s="221"/>
      <c r="AA17" s="221"/>
      <c r="AB17" s="221"/>
      <c r="AC17" s="221"/>
      <c r="AD17" s="221"/>
    </row>
    <row r="18" spans="1:30" s="18" customFormat="1" ht="69.75" customHeight="1">
      <c r="A18" s="221" t="s">
        <v>13074</v>
      </c>
      <c r="B18" s="226" t="s">
        <v>770</v>
      </c>
      <c r="C18" s="221" t="s">
        <v>13184</v>
      </c>
      <c r="D18" s="221" t="s">
        <v>13185</v>
      </c>
      <c r="E18" s="221" t="s">
        <v>13186</v>
      </c>
      <c r="F18" s="221" t="s">
        <v>13187</v>
      </c>
      <c r="G18" s="221" t="s">
        <v>13188</v>
      </c>
      <c r="H18" s="221" t="s">
        <v>13189</v>
      </c>
      <c r="I18" s="226" t="s">
        <v>13190</v>
      </c>
      <c r="J18" s="221" t="s">
        <v>13191</v>
      </c>
      <c r="K18" s="223" t="s">
        <v>13192</v>
      </c>
      <c r="L18" s="223" t="s">
        <v>13193</v>
      </c>
      <c r="M18" s="221"/>
      <c r="N18" s="221"/>
      <c r="O18" s="221" t="s">
        <v>95</v>
      </c>
      <c r="P18" s="221"/>
      <c r="Q18" s="221"/>
      <c r="R18" s="338" t="s">
        <v>1025</v>
      </c>
      <c r="S18" s="221" t="s">
        <v>2307</v>
      </c>
      <c r="T18" s="221" t="s">
        <v>1031</v>
      </c>
      <c r="U18" s="221"/>
      <c r="V18" s="221"/>
      <c r="W18" s="221"/>
      <c r="X18" s="221"/>
      <c r="Y18" s="221" t="s">
        <v>95</v>
      </c>
      <c r="Z18" s="221" t="s">
        <v>13194</v>
      </c>
      <c r="AA18" s="221"/>
      <c r="AB18" s="221"/>
      <c r="AC18" s="221"/>
      <c r="AD18" s="221"/>
    </row>
    <row r="19" spans="1:30" s="18" customFormat="1" ht="21" customHeight="1">
      <c r="A19" s="232" t="s">
        <v>678</v>
      </c>
      <c r="B19" s="226" t="s">
        <v>770</v>
      </c>
      <c r="C19" s="232" t="s">
        <v>13195</v>
      </c>
      <c r="D19" s="232" t="s">
        <v>13196</v>
      </c>
      <c r="E19" s="232" t="s">
        <v>13197</v>
      </c>
      <c r="F19" s="232" t="s">
        <v>13198</v>
      </c>
      <c r="G19" s="232" t="s">
        <v>13199</v>
      </c>
      <c r="H19" s="232" t="s">
        <v>13200</v>
      </c>
      <c r="I19" s="235" t="s">
        <v>13201</v>
      </c>
      <c r="J19" s="232" t="s">
        <v>13202</v>
      </c>
      <c r="K19" s="234" t="s">
        <v>13203</v>
      </c>
      <c r="L19" s="232"/>
      <c r="M19" s="232"/>
      <c r="N19" s="232"/>
      <c r="O19" s="232"/>
      <c r="P19" s="232"/>
      <c r="Q19" s="232"/>
      <c r="R19" s="338" t="s">
        <v>1027</v>
      </c>
      <c r="S19" s="221" t="s">
        <v>473</v>
      </c>
      <c r="T19" s="232"/>
      <c r="U19" s="232"/>
      <c r="V19" s="232"/>
      <c r="W19" s="232"/>
      <c r="X19" s="232"/>
      <c r="Y19" s="232"/>
      <c r="Z19" s="232"/>
      <c r="AA19" s="232"/>
      <c r="AB19" s="232"/>
      <c r="AC19" s="232"/>
      <c r="AD19" s="232"/>
    </row>
    <row r="20" spans="1:30" s="18" customFormat="1" ht="28.5">
      <c r="A20" s="232" t="s">
        <v>678</v>
      </c>
      <c r="B20" s="226" t="s">
        <v>770</v>
      </c>
      <c r="C20" s="232" t="s">
        <v>13204</v>
      </c>
      <c r="D20" s="232" t="s">
        <v>13205</v>
      </c>
      <c r="E20" s="232" t="s">
        <v>13206</v>
      </c>
      <c r="F20" s="232" t="s">
        <v>13207</v>
      </c>
      <c r="G20" s="232" t="s">
        <v>13208</v>
      </c>
      <c r="H20" s="232" t="s">
        <v>13209</v>
      </c>
      <c r="I20" s="235" t="s">
        <v>13210</v>
      </c>
      <c r="J20" s="232" t="s">
        <v>13211</v>
      </c>
      <c r="K20" s="356" t="s">
        <v>13212</v>
      </c>
      <c r="L20" s="232" t="s">
        <v>13213</v>
      </c>
      <c r="M20" s="232"/>
      <c r="N20" s="232"/>
      <c r="O20" s="232"/>
      <c r="P20" s="232"/>
      <c r="Q20" s="232"/>
      <c r="R20" s="338" t="s">
        <v>1027</v>
      </c>
      <c r="S20" s="221" t="s">
        <v>473</v>
      </c>
      <c r="T20" s="232"/>
      <c r="U20" s="232"/>
      <c r="V20" s="232"/>
      <c r="W20" s="232"/>
      <c r="X20" s="232"/>
      <c r="Y20" s="232"/>
      <c r="Z20" s="232"/>
      <c r="AA20" s="232"/>
      <c r="AB20" s="232"/>
      <c r="AC20" s="232"/>
      <c r="AD20" s="232"/>
    </row>
    <row r="21" spans="1:30" s="18" customFormat="1" ht="21" customHeight="1">
      <c r="A21" s="232" t="s">
        <v>678</v>
      </c>
      <c r="B21" s="226" t="s">
        <v>770</v>
      </c>
      <c r="C21" s="232" t="s">
        <v>13214</v>
      </c>
      <c r="D21" s="232" t="s">
        <v>13215</v>
      </c>
      <c r="E21" s="232" t="s">
        <v>13216</v>
      </c>
      <c r="F21" s="232" t="s">
        <v>13217</v>
      </c>
      <c r="G21" s="232" t="s">
        <v>13218</v>
      </c>
      <c r="H21" s="232" t="s">
        <v>13219</v>
      </c>
      <c r="I21" s="232" t="s">
        <v>13220</v>
      </c>
      <c r="J21" s="232" t="s">
        <v>13221</v>
      </c>
      <c r="K21" s="234" t="s">
        <v>13222</v>
      </c>
      <c r="L21" s="232"/>
      <c r="M21" s="232"/>
      <c r="N21" s="232"/>
      <c r="O21" s="232"/>
      <c r="P21" s="232"/>
      <c r="Q21" s="232"/>
      <c r="R21" s="338" t="s">
        <v>1027</v>
      </c>
      <c r="S21" s="221" t="s">
        <v>473</v>
      </c>
      <c r="T21" s="232"/>
      <c r="U21" s="232"/>
      <c r="V21" s="232"/>
      <c r="W21" s="232"/>
      <c r="X21" s="232"/>
      <c r="Y21" s="232"/>
      <c r="Z21" s="232" t="s">
        <v>13223</v>
      </c>
      <c r="AA21" s="232"/>
      <c r="AB21" s="232"/>
      <c r="AC21" s="232"/>
      <c r="AD21" s="232"/>
    </row>
    <row r="22" spans="1:30" s="18" customFormat="1" ht="28.5">
      <c r="A22" s="221" t="s">
        <v>13074</v>
      </c>
      <c r="B22" s="226" t="s">
        <v>770</v>
      </c>
      <c r="C22" s="221" t="s">
        <v>13224</v>
      </c>
      <c r="D22" s="221" t="s">
        <v>13225</v>
      </c>
      <c r="E22" s="221" t="s">
        <v>13226</v>
      </c>
      <c r="F22" s="221" t="s">
        <v>13227</v>
      </c>
      <c r="G22" s="221" t="s">
        <v>13228</v>
      </c>
      <c r="H22" s="221" t="s">
        <v>13229</v>
      </c>
      <c r="I22" s="221" t="s">
        <v>13230</v>
      </c>
      <c r="J22" s="221" t="s">
        <v>13231</v>
      </c>
      <c r="K22" s="223" t="s">
        <v>13232</v>
      </c>
      <c r="L22" s="221"/>
      <c r="M22" s="221"/>
      <c r="N22" s="221"/>
      <c r="O22" s="221"/>
      <c r="P22" s="221"/>
      <c r="Q22" s="221"/>
      <c r="R22" s="338" t="s">
        <v>223</v>
      </c>
      <c r="S22" s="221" t="s">
        <v>1294</v>
      </c>
      <c r="T22" s="221"/>
      <c r="U22" s="221"/>
      <c r="V22" s="221"/>
      <c r="W22" s="221"/>
      <c r="X22" s="221"/>
      <c r="Y22" s="221"/>
      <c r="Z22" s="221"/>
      <c r="AA22" s="221"/>
      <c r="AB22" s="221"/>
      <c r="AC22" s="221"/>
      <c r="AD22" s="221"/>
    </row>
    <row r="23" spans="1:30" s="18" customFormat="1" ht="28.5">
      <c r="A23" s="221" t="s">
        <v>13074</v>
      </c>
      <c r="B23" s="226" t="s">
        <v>770</v>
      </c>
      <c r="C23" s="221" t="s">
        <v>13233</v>
      </c>
      <c r="D23" s="221" t="s">
        <v>13234</v>
      </c>
      <c r="E23" s="221" t="s">
        <v>13235</v>
      </c>
      <c r="F23" s="221" t="s">
        <v>13236</v>
      </c>
      <c r="G23" s="221" t="s">
        <v>13237</v>
      </c>
      <c r="H23" s="221" t="s">
        <v>13238</v>
      </c>
      <c r="I23" s="221" t="s">
        <v>13239</v>
      </c>
      <c r="J23" s="221" t="s">
        <v>13240</v>
      </c>
      <c r="K23" s="223" t="s">
        <v>13241</v>
      </c>
      <c r="L23" s="221"/>
      <c r="M23" s="221"/>
      <c r="N23" s="221"/>
      <c r="O23" s="221"/>
      <c r="P23" s="221"/>
      <c r="Q23" s="221"/>
      <c r="R23" s="338" t="s">
        <v>223</v>
      </c>
      <c r="S23" s="221" t="s">
        <v>2475</v>
      </c>
      <c r="T23" s="221"/>
      <c r="U23" s="221"/>
      <c r="V23" s="221"/>
      <c r="W23" s="221"/>
      <c r="X23" s="221"/>
      <c r="Y23" s="221"/>
      <c r="Z23" s="221"/>
      <c r="AA23" s="221"/>
      <c r="AB23" s="221"/>
      <c r="AC23" s="221"/>
      <c r="AD23" s="221"/>
    </row>
    <row r="24" spans="1:30" s="18" customFormat="1" ht="21" customHeight="1">
      <c r="A24" s="221" t="s">
        <v>13074</v>
      </c>
      <c r="B24" s="226" t="s">
        <v>770</v>
      </c>
      <c r="C24" s="221" t="s">
        <v>13242</v>
      </c>
      <c r="D24" s="221" t="s">
        <v>13243</v>
      </c>
      <c r="E24" s="221" t="s">
        <v>13244</v>
      </c>
      <c r="F24" s="221" t="s">
        <v>13245</v>
      </c>
      <c r="G24" s="221" t="s">
        <v>13246</v>
      </c>
      <c r="H24" s="221" t="s">
        <v>13247</v>
      </c>
      <c r="I24" s="221" t="s">
        <v>13248</v>
      </c>
      <c r="J24" s="221"/>
      <c r="K24" s="223" t="s">
        <v>13249</v>
      </c>
      <c r="L24" s="221"/>
      <c r="M24" s="221"/>
      <c r="N24" s="221"/>
      <c r="O24" s="221"/>
      <c r="P24" s="221"/>
      <c r="Q24" s="221"/>
      <c r="R24" s="338" t="s">
        <v>223</v>
      </c>
      <c r="S24" s="221" t="s">
        <v>2475</v>
      </c>
      <c r="T24" s="221"/>
      <c r="U24" s="221"/>
      <c r="V24" s="221"/>
      <c r="W24" s="221"/>
      <c r="X24" s="221"/>
      <c r="Y24" s="221"/>
      <c r="Z24" s="221"/>
      <c r="AA24" s="221"/>
      <c r="AB24" s="221"/>
      <c r="AC24" s="221"/>
      <c r="AD24" s="221"/>
    </row>
    <row r="25" spans="1:30" s="18" customFormat="1" ht="21" customHeight="1">
      <c r="A25" s="221" t="s">
        <v>13074</v>
      </c>
      <c r="B25" s="226" t="s">
        <v>770</v>
      </c>
      <c r="C25" s="221" t="s">
        <v>13250</v>
      </c>
      <c r="D25" s="221" t="s">
        <v>13251</v>
      </c>
      <c r="E25" s="221" t="s">
        <v>13252</v>
      </c>
      <c r="F25" s="221" t="s">
        <v>13253</v>
      </c>
      <c r="G25" s="221" t="s">
        <v>13254</v>
      </c>
      <c r="H25" s="221" t="s">
        <v>13255</v>
      </c>
      <c r="I25" s="221" t="s">
        <v>13256</v>
      </c>
      <c r="J25" s="221" t="s">
        <v>13257</v>
      </c>
      <c r="K25" s="223" t="s">
        <v>13258</v>
      </c>
      <c r="L25" s="221"/>
      <c r="M25" s="221"/>
      <c r="N25" s="221"/>
      <c r="O25" s="221"/>
      <c r="P25" s="221"/>
      <c r="Q25" s="221"/>
      <c r="R25" s="338" t="s">
        <v>223</v>
      </c>
      <c r="S25" s="221" t="s">
        <v>2475</v>
      </c>
      <c r="T25" s="221"/>
      <c r="U25" s="221"/>
      <c r="V25" s="221"/>
      <c r="W25" s="221"/>
      <c r="X25" s="221"/>
      <c r="Y25" s="221"/>
      <c r="Z25" s="221"/>
      <c r="AA25" s="221"/>
      <c r="AB25" s="221"/>
      <c r="AC25" s="221"/>
      <c r="AD25" s="221"/>
    </row>
    <row r="26" spans="1:30" s="18" customFormat="1" ht="21" customHeight="1">
      <c r="A26" s="221" t="s">
        <v>13074</v>
      </c>
      <c r="B26" s="226" t="s">
        <v>770</v>
      </c>
      <c r="C26" s="221" t="s">
        <v>13259</v>
      </c>
      <c r="D26" s="221" t="s">
        <v>13260</v>
      </c>
      <c r="E26" s="221" t="s">
        <v>13261</v>
      </c>
      <c r="F26" s="221" t="s">
        <v>13262</v>
      </c>
      <c r="G26" s="221" t="s">
        <v>13263</v>
      </c>
      <c r="H26" s="221" t="s">
        <v>13264</v>
      </c>
      <c r="I26" s="221" t="s">
        <v>13265</v>
      </c>
      <c r="J26" s="221" t="s">
        <v>13266</v>
      </c>
      <c r="K26" s="223" t="s">
        <v>13267</v>
      </c>
      <c r="L26" s="221"/>
      <c r="M26" s="221"/>
      <c r="N26" s="221"/>
      <c r="O26" s="221"/>
      <c r="P26" s="221"/>
      <c r="Q26" s="221"/>
      <c r="R26" s="338" t="s">
        <v>223</v>
      </c>
      <c r="S26" s="221" t="s">
        <v>2475</v>
      </c>
      <c r="T26" s="221"/>
      <c r="U26" s="221"/>
      <c r="V26" s="221"/>
      <c r="W26" s="221"/>
      <c r="X26" s="221"/>
      <c r="Y26" s="221"/>
      <c r="Z26" s="221"/>
      <c r="AA26" s="221"/>
      <c r="AB26" s="221"/>
      <c r="AC26" s="221"/>
      <c r="AD26" s="221"/>
    </row>
    <row r="27" spans="1:30" s="18" customFormat="1" ht="199.5">
      <c r="A27" s="221" t="s">
        <v>13074</v>
      </c>
      <c r="B27" s="226" t="s">
        <v>816</v>
      </c>
      <c r="C27" s="221" t="s">
        <v>13268</v>
      </c>
      <c r="D27" s="221" t="s">
        <v>13269</v>
      </c>
      <c r="E27" s="221" t="s">
        <v>13270</v>
      </c>
      <c r="F27" s="221" t="s">
        <v>13271</v>
      </c>
      <c r="G27" s="221" t="s">
        <v>13272</v>
      </c>
      <c r="H27" s="221" t="s">
        <v>13273</v>
      </c>
      <c r="I27" s="221" t="s">
        <v>13274</v>
      </c>
      <c r="J27" s="221" t="s">
        <v>13275</v>
      </c>
      <c r="K27" s="223" t="s">
        <v>13276</v>
      </c>
      <c r="L27" s="223" t="s">
        <v>13277</v>
      </c>
      <c r="M27" s="221"/>
      <c r="N27" s="221"/>
      <c r="O27" s="221" t="s">
        <v>95</v>
      </c>
      <c r="P27" s="221" t="s">
        <v>95</v>
      </c>
      <c r="Q27" s="221" t="s">
        <v>95</v>
      </c>
      <c r="R27" s="338" t="s">
        <v>97</v>
      </c>
      <c r="S27" s="221" t="s">
        <v>2307</v>
      </c>
      <c r="T27" s="221" t="s">
        <v>224</v>
      </c>
      <c r="U27" s="221" t="s">
        <v>95</v>
      </c>
      <c r="V27" s="223" t="s">
        <v>13278</v>
      </c>
      <c r="W27" s="221" t="s">
        <v>95</v>
      </c>
      <c r="X27" s="223" t="s">
        <v>13278</v>
      </c>
      <c r="Y27" s="221" t="s">
        <v>95</v>
      </c>
      <c r="Z27" s="223" t="s">
        <v>13278</v>
      </c>
      <c r="AA27" s="221" t="s">
        <v>95</v>
      </c>
      <c r="AB27" s="228" t="s">
        <v>13279</v>
      </c>
      <c r="AC27" s="221" t="s">
        <v>13280</v>
      </c>
      <c r="AD27" s="223" t="s">
        <v>13281</v>
      </c>
    </row>
    <row r="28" spans="1:30" s="18" customFormat="1" ht="171">
      <c r="A28" s="221" t="s">
        <v>13074</v>
      </c>
      <c r="B28" s="226" t="s">
        <v>816</v>
      </c>
      <c r="C28" s="221" t="s">
        <v>13282</v>
      </c>
      <c r="D28" s="221" t="s">
        <v>13283</v>
      </c>
      <c r="E28" s="221" t="s">
        <v>13284</v>
      </c>
      <c r="F28" s="221" t="s">
        <v>13285</v>
      </c>
      <c r="G28" s="221" t="s">
        <v>13286</v>
      </c>
      <c r="H28" s="221" t="s">
        <v>13287</v>
      </c>
      <c r="I28" s="221" t="s">
        <v>13288</v>
      </c>
      <c r="J28" s="221" t="s">
        <v>13289</v>
      </c>
      <c r="K28" s="223" t="s">
        <v>13290</v>
      </c>
      <c r="L28" s="223" t="s">
        <v>13291</v>
      </c>
      <c r="M28" s="221"/>
      <c r="N28" s="221" t="s">
        <v>95</v>
      </c>
      <c r="O28" s="221" t="s">
        <v>95</v>
      </c>
      <c r="P28" s="221"/>
      <c r="Q28" s="221"/>
      <c r="R28" s="338" t="s">
        <v>97</v>
      </c>
      <c r="S28" s="221" t="s">
        <v>2307</v>
      </c>
      <c r="T28" s="221" t="s">
        <v>13292</v>
      </c>
      <c r="U28" s="221"/>
      <c r="V28" s="221"/>
      <c r="W28" s="221"/>
      <c r="X28" s="221"/>
      <c r="Y28" s="221"/>
      <c r="Z28" s="221"/>
      <c r="AA28" s="221" t="s">
        <v>3</v>
      </c>
      <c r="AB28" s="223" t="s">
        <v>13293</v>
      </c>
      <c r="AC28" s="221" t="s">
        <v>5032</v>
      </c>
      <c r="AD28" s="223" t="s">
        <v>13294</v>
      </c>
    </row>
    <row r="29" spans="1:30" s="18" customFormat="1" ht="28.5">
      <c r="A29" s="221" t="s">
        <v>13074</v>
      </c>
      <c r="B29" s="226" t="s">
        <v>816</v>
      </c>
      <c r="C29" s="221" t="s">
        <v>13295</v>
      </c>
      <c r="D29" s="221" t="s">
        <v>13296</v>
      </c>
      <c r="E29" s="221" t="s">
        <v>13297</v>
      </c>
      <c r="F29" s="221" t="s">
        <v>13298</v>
      </c>
      <c r="G29" s="221" t="s">
        <v>13299</v>
      </c>
      <c r="H29" s="221" t="s">
        <v>13300</v>
      </c>
      <c r="I29" s="221" t="s">
        <v>13301</v>
      </c>
      <c r="J29" s="221" t="s">
        <v>13302</v>
      </c>
      <c r="K29" s="223" t="s">
        <v>13303</v>
      </c>
      <c r="L29" s="221" t="s">
        <v>9216</v>
      </c>
      <c r="M29" s="221"/>
      <c r="N29" s="221" t="s">
        <v>95</v>
      </c>
      <c r="O29" s="221"/>
      <c r="P29" s="221"/>
      <c r="Q29" s="221"/>
      <c r="R29" s="338" t="s">
        <v>223</v>
      </c>
      <c r="S29" s="221" t="s">
        <v>2307</v>
      </c>
      <c r="T29" s="221" t="s">
        <v>224</v>
      </c>
      <c r="U29" s="221"/>
      <c r="V29" s="221"/>
      <c r="W29" s="221"/>
      <c r="X29" s="221"/>
      <c r="Y29" s="221"/>
      <c r="Z29" s="221"/>
      <c r="AA29" s="221"/>
      <c r="AB29" s="221"/>
      <c r="AC29" s="221"/>
      <c r="AD29" s="221"/>
    </row>
    <row r="30" spans="1:30" s="18" customFormat="1" ht="28.5">
      <c r="A30" s="221" t="s">
        <v>13074</v>
      </c>
      <c r="B30" s="226" t="s">
        <v>816</v>
      </c>
      <c r="C30" s="221" t="s">
        <v>13304</v>
      </c>
      <c r="D30" s="221" t="s">
        <v>13305</v>
      </c>
      <c r="E30" s="221" t="s">
        <v>13306</v>
      </c>
      <c r="F30" s="221" t="s">
        <v>13307</v>
      </c>
      <c r="G30" s="221" t="s">
        <v>13308</v>
      </c>
      <c r="H30" s="221" t="s">
        <v>13309</v>
      </c>
      <c r="I30" s="221" t="s">
        <v>13310</v>
      </c>
      <c r="J30" s="221" t="s">
        <v>13311</v>
      </c>
      <c r="K30" s="223" t="s">
        <v>13312</v>
      </c>
      <c r="L30" s="221" t="s">
        <v>2434</v>
      </c>
      <c r="M30" s="221"/>
      <c r="N30" s="221"/>
      <c r="O30" s="221"/>
      <c r="P30" s="221"/>
      <c r="Q30" s="221"/>
      <c r="R30" s="338" t="s">
        <v>223</v>
      </c>
      <c r="S30" s="221" t="s">
        <v>2307</v>
      </c>
      <c r="T30" s="221" t="s">
        <v>1092</v>
      </c>
      <c r="U30" s="221"/>
      <c r="V30" s="221"/>
      <c r="W30" s="221"/>
      <c r="X30" s="221"/>
      <c r="Y30" s="221"/>
      <c r="Z30" s="221"/>
      <c r="AA30" s="221"/>
      <c r="AB30" s="221"/>
      <c r="AC30" s="221"/>
      <c r="AD30" s="221"/>
    </row>
    <row r="31" spans="1:30" s="18" customFormat="1" ht="21" customHeight="1">
      <c r="A31" s="221" t="s">
        <v>13074</v>
      </c>
      <c r="B31" s="226" t="s">
        <v>816</v>
      </c>
      <c r="C31" s="221" t="s">
        <v>13313</v>
      </c>
      <c r="D31" s="221" t="s">
        <v>13314</v>
      </c>
      <c r="E31" s="221" t="s">
        <v>13315</v>
      </c>
      <c r="F31" s="221" t="s">
        <v>13316</v>
      </c>
      <c r="G31" s="221" t="s">
        <v>13317</v>
      </c>
      <c r="H31" s="221" t="s">
        <v>13318</v>
      </c>
      <c r="I31" s="221" t="s">
        <v>13319</v>
      </c>
      <c r="J31" s="221"/>
      <c r="K31" s="223" t="s">
        <v>13320</v>
      </c>
      <c r="L31" s="221"/>
      <c r="M31" s="221"/>
      <c r="N31" s="221"/>
      <c r="O31" s="221"/>
      <c r="P31" s="221"/>
      <c r="Q31" s="221"/>
      <c r="R31" s="338" t="s">
        <v>223</v>
      </c>
      <c r="S31" s="221" t="s">
        <v>2475</v>
      </c>
      <c r="T31" s="221"/>
      <c r="U31" s="221"/>
      <c r="V31" s="221"/>
      <c r="W31" s="221"/>
      <c r="X31" s="221"/>
      <c r="Y31" s="221"/>
      <c r="Z31" s="221"/>
      <c r="AA31" s="221"/>
      <c r="AB31" s="221"/>
      <c r="AC31" s="221"/>
      <c r="AD31" s="221"/>
    </row>
    <row r="32" spans="1:30" s="18" customFormat="1" ht="28.5">
      <c r="A32" s="221" t="s">
        <v>13074</v>
      </c>
      <c r="B32" s="226" t="s">
        <v>816</v>
      </c>
      <c r="C32" s="221" t="s">
        <v>13321</v>
      </c>
      <c r="D32" s="221" t="s">
        <v>13322</v>
      </c>
      <c r="E32" s="221" t="s">
        <v>13323</v>
      </c>
      <c r="F32" s="221" t="s">
        <v>13324</v>
      </c>
      <c r="G32" s="221" t="s">
        <v>13325</v>
      </c>
      <c r="H32" s="221" t="s">
        <v>13326</v>
      </c>
      <c r="I32" s="221" t="s">
        <v>13327</v>
      </c>
      <c r="J32" s="221" t="s">
        <v>13328</v>
      </c>
      <c r="K32" s="223" t="s">
        <v>13329</v>
      </c>
      <c r="L32" s="221" t="s">
        <v>4396</v>
      </c>
      <c r="M32" s="221"/>
      <c r="N32" s="221"/>
      <c r="O32" s="221"/>
      <c r="P32" s="221"/>
      <c r="Q32" s="221"/>
      <c r="R32" s="338" t="s">
        <v>223</v>
      </c>
      <c r="S32" s="221" t="s">
        <v>2475</v>
      </c>
      <c r="T32" s="221"/>
      <c r="U32" s="221"/>
      <c r="V32" s="221"/>
      <c r="W32" s="221" t="s">
        <v>95</v>
      </c>
      <c r="X32" s="221" t="s">
        <v>13330</v>
      </c>
      <c r="Y32" s="221" t="s">
        <v>3</v>
      </c>
      <c r="Z32" s="221" t="s">
        <v>13330</v>
      </c>
      <c r="AA32" s="221" t="s">
        <v>95</v>
      </c>
      <c r="AB32" s="221" t="s">
        <v>13330</v>
      </c>
      <c r="AC32" s="221" t="s">
        <v>95</v>
      </c>
      <c r="AD32" s="221" t="s">
        <v>13330</v>
      </c>
    </row>
    <row r="33" spans="1:30" s="18" customFormat="1" ht="21" customHeight="1">
      <c r="A33" s="221" t="s">
        <v>13074</v>
      </c>
      <c r="B33" s="226" t="s">
        <v>816</v>
      </c>
      <c r="C33" s="221" t="s">
        <v>13331</v>
      </c>
      <c r="D33" s="221" t="s">
        <v>13332</v>
      </c>
      <c r="E33" s="221" t="s">
        <v>13333</v>
      </c>
      <c r="F33" s="221" t="s">
        <v>13334</v>
      </c>
      <c r="G33" s="221" t="s">
        <v>13335</v>
      </c>
      <c r="H33" s="221" t="s">
        <v>13336</v>
      </c>
      <c r="I33" s="221" t="s">
        <v>13337</v>
      </c>
      <c r="J33" s="221" t="s">
        <v>13338</v>
      </c>
      <c r="K33" s="223" t="s">
        <v>13339</v>
      </c>
      <c r="L33" s="221"/>
      <c r="M33" s="221"/>
      <c r="N33" s="221"/>
      <c r="O33" s="221"/>
      <c r="P33" s="221"/>
      <c r="Q33" s="221"/>
      <c r="R33" s="338" t="s">
        <v>223</v>
      </c>
      <c r="S33" s="221" t="s">
        <v>2475</v>
      </c>
      <c r="T33" s="221"/>
      <c r="U33" s="221"/>
      <c r="V33" s="221"/>
      <c r="W33" s="221"/>
      <c r="X33" s="221"/>
      <c r="Y33" s="221"/>
      <c r="Z33" s="221"/>
      <c r="AA33" s="221"/>
      <c r="AB33" s="221"/>
      <c r="AC33" s="221" t="s">
        <v>95</v>
      </c>
      <c r="AD33" s="221" t="s">
        <v>13340</v>
      </c>
    </row>
    <row r="34" spans="1:30" s="18" customFormat="1" ht="313.5">
      <c r="A34" s="221" t="s">
        <v>13074</v>
      </c>
      <c r="B34" s="226" t="s">
        <v>862</v>
      </c>
      <c r="C34" s="221" t="s">
        <v>13341</v>
      </c>
      <c r="D34" s="221" t="s">
        <v>13342</v>
      </c>
      <c r="E34" s="221" t="s">
        <v>13343</v>
      </c>
      <c r="F34" s="221" t="s">
        <v>13344</v>
      </c>
      <c r="G34" s="221" t="s">
        <v>13345</v>
      </c>
      <c r="H34" s="221" t="s">
        <v>13346</v>
      </c>
      <c r="I34" s="221" t="s">
        <v>13347</v>
      </c>
      <c r="J34" s="221" t="s">
        <v>13348</v>
      </c>
      <c r="K34" s="223" t="s">
        <v>13349</v>
      </c>
      <c r="L34" s="223" t="s">
        <v>13350</v>
      </c>
      <c r="M34" s="221"/>
      <c r="N34" s="221"/>
      <c r="O34" s="221" t="s">
        <v>95</v>
      </c>
      <c r="P34" s="221"/>
      <c r="Q34" s="221"/>
      <c r="R34" s="338" t="s">
        <v>1025</v>
      </c>
      <c r="S34" s="221" t="s">
        <v>2307</v>
      </c>
      <c r="T34" s="221" t="s">
        <v>4542</v>
      </c>
      <c r="U34" s="221"/>
      <c r="V34" s="221"/>
      <c r="W34" s="221"/>
      <c r="X34" s="221"/>
      <c r="Y34" s="221"/>
      <c r="Z34" s="221"/>
      <c r="AA34" s="221" t="s">
        <v>95</v>
      </c>
      <c r="AB34" s="223" t="s">
        <v>13351</v>
      </c>
      <c r="AC34" s="221" t="s">
        <v>95</v>
      </c>
      <c r="AD34" s="223" t="s">
        <v>13352</v>
      </c>
    </row>
    <row r="35" spans="1:30" s="18" customFormat="1" ht="114">
      <c r="A35" s="232" t="s">
        <v>678</v>
      </c>
      <c r="B35" s="226" t="s">
        <v>862</v>
      </c>
      <c r="C35" s="232" t="s">
        <v>13353</v>
      </c>
      <c r="D35" s="232" t="s">
        <v>13354</v>
      </c>
      <c r="E35" s="232" t="s">
        <v>13355</v>
      </c>
      <c r="F35" s="232" t="s">
        <v>13356</v>
      </c>
      <c r="G35" s="232" t="s">
        <v>13357</v>
      </c>
      <c r="H35" s="232" t="s">
        <v>13358</v>
      </c>
      <c r="I35" s="232" t="s">
        <v>13359</v>
      </c>
      <c r="J35" s="232" t="s">
        <v>13360</v>
      </c>
      <c r="K35" s="234" t="s">
        <v>13361</v>
      </c>
      <c r="L35" s="234" t="s">
        <v>112</v>
      </c>
      <c r="M35" s="232"/>
      <c r="N35" s="232"/>
      <c r="O35" s="232"/>
      <c r="P35" s="232"/>
      <c r="Q35" s="232"/>
      <c r="R35" s="338" t="s">
        <v>1027</v>
      </c>
      <c r="S35" s="221" t="s">
        <v>1026</v>
      </c>
      <c r="T35" s="232" t="s">
        <v>1092</v>
      </c>
      <c r="U35" s="232"/>
      <c r="V35" s="232"/>
      <c r="W35" s="232"/>
      <c r="X35" s="232"/>
      <c r="Y35" s="232"/>
      <c r="Z35" s="232"/>
      <c r="AA35" s="232"/>
      <c r="AB35" s="232"/>
      <c r="AC35" s="232" t="s">
        <v>95</v>
      </c>
      <c r="AD35" s="234" t="s">
        <v>13362</v>
      </c>
    </row>
    <row r="36" spans="1:30" s="18" customFormat="1" ht="156.75">
      <c r="A36" s="232" t="s">
        <v>678</v>
      </c>
      <c r="B36" s="226" t="s">
        <v>862</v>
      </c>
      <c r="C36" s="356" t="s">
        <v>13363</v>
      </c>
      <c r="D36" s="232" t="s">
        <v>13364</v>
      </c>
      <c r="E36" s="232" t="s">
        <v>13365</v>
      </c>
      <c r="F36" s="232" t="s">
        <v>13366</v>
      </c>
      <c r="G36" s="232" t="s">
        <v>13367</v>
      </c>
      <c r="H36" s="232" t="s">
        <v>13368</v>
      </c>
      <c r="I36" s="232" t="s">
        <v>13369</v>
      </c>
      <c r="J36" s="232" t="s">
        <v>13370</v>
      </c>
      <c r="K36" s="234" t="s">
        <v>13371</v>
      </c>
      <c r="L36" s="234" t="s">
        <v>13372</v>
      </c>
      <c r="M36" s="232"/>
      <c r="N36" s="232"/>
      <c r="O36" s="232"/>
      <c r="P36" s="232"/>
      <c r="Q36" s="232"/>
      <c r="R36" s="338" t="s">
        <v>1027</v>
      </c>
      <c r="S36" s="221" t="s">
        <v>1026</v>
      </c>
      <c r="T36" s="232" t="s">
        <v>1092</v>
      </c>
      <c r="U36" s="232"/>
      <c r="V36" s="232"/>
      <c r="W36" s="232"/>
      <c r="X36" s="232"/>
      <c r="Y36" s="232"/>
      <c r="Z36" s="235"/>
      <c r="AA36" s="232"/>
      <c r="AB36" s="232"/>
      <c r="AC36" s="232"/>
      <c r="AD36" s="235" t="s">
        <v>13373</v>
      </c>
    </row>
    <row r="37" spans="1:30" s="18" customFormat="1" ht="313.5">
      <c r="A37" s="232" t="s">
        <v>678</v>
      </c>
      <c r="B37" s="235" t="s">
        <v>899</v>
      </c>
      <c r="C37" s="232" t="s">
        <v>13374</v>
      </c>
      <c r="D37" s="232" t="s">
        <v>13375</v>
      </c>
      <c r="E37" s="232" t="s">
        <v>13376</v>
      </c>
      <c r="F37" s="232" t="s">
        <v>13377</v>
      </c>
      <c r="G37" s="232" t="s">
        <v>13378</v>
      </c>
      <c r="H37" s="232" t="s">
        <v>13379</v>
      </c>
      <c r="I37" s="232" t="s">
        <v>12796</v>
      </c>
      <c r="J37" s="232" t="s">
        <v>13380</v>
      </c>
      <c r="K37" s="356" t="s">
        <v>13381</v>
      </c>
      <c r="L37" s="234" t="s">
        <v>3328</v>
      </c>
      <c r="M37" s="232"/>
      <c r="N37" s="232" t="s">
        <v>95</v>
      </c>
      <c r="O37" s="232" t="s">
        <v>95</v>
      </c>
      <c r="P37" s="232"/>
      <c r="Q37" s="232"/>
      <c r="R37" s="338" t="s">
        <v>1025</v>
      </c>
      <c r="S37" s="221" t="s">
        <v>1026</v>
      </c>
      <c r="T37" s="232" t="s">
        <v>1131</v>
      </c>
      <c r="U37" s="232"/>
      <c r="V37" s="232"/>
      <c r="W37" s="232"/>
      <c r="X37" s="232"/>
      <c r="Y37" s="232"/>
      <c r="Z37" s="232"/>
      <c r="AA37" s="358" t="s">
        <v>95</v>
      </c>
      <c r="AB37" s="356" t="s">
        <v>13382</v>
      </c>
      <c r="AC37" s="358" t="s">
        <v>95</v>
      </c>
      <c r="AD37" s="356" t="s">
        <v>13383</v>
      </c>
    </row>
    <row r="38" spans="1:30" s="18" customFormat="1" ht="57">
      <c r="A38" s="232" t="s">
        <v>678</v>
      </c>
      <c r="B38" s="235" t="s">
        <v>899</v>
      </c>
      <c r="C38" s="232" t="s">
        <v>13384</v>
      </c>
      <c r="D38" s="232" t="s">
        <v>13385</v>
      </c>
      <c r="E38" s="232" t="s">
        <v>13386</v>
      </c>
      <c r="F38" s="232" t="s">
        <v>13387</v>
      </c>
      <c r="G38" s="232" t="s">
        <v>13388</v>
      </c>
      <c r="H38" s="232" t="s">
        <v>13389</v>
      </c>
      <c r="I38" s="232" t="s">
        <v>13390</v>
      </c>
      <c r="J38" s="232" t="s">
        <v>13391</v>
      </c>
      <c r="K38" s="234" t="s">
        <v>13392</v>
      </c>
      <c r="L38" s="232"/>
      <c r="M38" s="232"/>
      <c r="N38" s="232"/>
      <c r="O38" s="232"/>
      <c r="P38" s="232"/>
      <c r="Q38" s="232"/>
      <c r="R38" s="338" t="s">
        <v>1027</v>
      </c>
      <c r="S38" s="221" t="s">
        <v>473</v>
      </c>
      <c r="T38" s="232"/>
      <c r="U38" s="232"/>
      <c r="V38" s="232"/>
      <c r="W38" s="232"/>
      <c r="X38" s="232"/>
      <c r="Y38" s="232"/>
      <c r="Z38" s="232"/>
      <c r="AA38" s="232" t="s">
        <v>95</v>
      </c>
      <c r="AB38" s="234" t="s">
        <v>13393</v>
      </c>
      <c r="AC38" s="232" t="s">
        <v>13394</v>
      </c>
      <c r="AD38" s="232"/>
    </row>
    <row r="39" spans="1:30" s="18" customFormat="1" ht="71.25">
      <c r="A39" s="221" t="s">
        <v>13074</v>
      </c>
      <c r="B39" s="226" t="s">
        <v>816</v>
      </c>
      <c r="C39" s="221" t="s">
        <v>13395</v>
      </c>
      <c r="D39" s="221" t="s">
        <v>13396</v>
      </c>
      <c r="E39" s="221" t="s">
        <v>13397</v>
      </c>
      <c r="F39" s="221" t="s">
        <v>13398</v>
      </c>
      <c r="G39" s="221" t="s">
        <v>13399</v>
      </c>
      <c r="H39" s="221" t="s">
        <v>13400</v>
      </c>
      <c r="I39" s="221" t="s">
        <v>12851</v>
      </c>
      <c r="J39" s="221" t="s">
        <v>13401</v>
      </c>
      <c r="K39" s="347" t="s">
        <v>13402</v>
      </c>
      <c r="L39" s="223" t="s">
        <v>422</v>
      </c>
      <c r="M39" s="221"/>
      <c r="N39" s="221"/>
      <c r="O39" s="221"/>
      <c r="P39" s="221"/>
      <c r="Q39" s="221"/>
      <c r="R39" s="338" t="s">
        <v>223</v>
      </c>
      <c r="S39" s="221" t="s">
        <v>2234</v>
      </c>
      <c r="T39" s="221" t="s">
        <v>1092</v>
      </c>
      <c r="U39" s="221"/>
      <c r="V39" s="221"/>
      <c r="W39" s="221"/>
      <c r="X39" s="221"/>
      <c r="Y39" s="221"/>
      <c r="Z39" s="221"/>
      <c r="AA39" s="221"/>
      <c r="AB39" s="221"/>
      <c r="AC39" s="221"/>
      <c r="AD39" s="221"/>
    </row>
    <row r="40" spans="1:30" s="18" customFormat="1" ht="85.5">
      <c r="A40" s="221" t="s">
        <v>13074</v>
      </c>
      <c r="B40" s="226" t="s">
        <v>862</v>
      </c>
      <c r="C40" s="221" t="s">
        <v>13403</v>
      </c>
      <c r="D40" s="221" t="s">
        <v>13404</v>
      </c>
      <c r="E40" s="221" t="s">
        <v>13405</v>
      </c>
      <c r="F40" s="221" t="s">
        <v>13406</v>
      </c>
      <c r="G40" s="221" t="s">
        <v>13407</v>
      </c>
      <c r="H40" s="221" t="s">
        <v>13408</v>
      </c>
      <c r="I40" s="221" t="s">
        <v>13409</v>
      </c>
      <c r="J40" s="221" t="s">
        <v>13410</v>
      </c>
      <c r="K40" s="223" t="s">
        <v>13411</v>
      </c>
      <c r="L40" s="223" t="s">
        <v>13412</v>
      </c>
      <c r="M40" s="221"/>
      <c r="N40" s="221"/>
      <c r="O40" s="221" t="s">
        <v>95</v>
      </c>
      <c r="P40" s="221"/>
      <c r="Q40" s="221"/>
      <c r="R40" s="338" t="s">
        <v>223</v>
      </c>
      <c r="S40" s="221" t="s">
        <v>2307</v>
      </c>
      <c r="T40" s="221" t="s">
        <v>1092</v>
      </c>
      <c r="U40" s="221"/>
      <c r="V40" s="221"/>
      <c r="W40" s="221"/>
      <c r="X40" s="221"/>
      <c r="Y40" s="221"/>
      <c r="Z40" s="221"/>
      <c r="AA40" s="221"/>
      <c r="AB40" s="221"/>
      <c r="AC40" s="221"/>
      <c r="AD40" s="223" t="s">
        <v>13413</v>
      </c>
    </row>
    <row r="41" spans="1:30" s="18" customFormat="1" ht="57">
      <c r="A41" s="221" t="s">
        <v>13074</v>
      </c>
      <c r="B41" s="226" t="s">
        <v>862</v>
      </c>
      <c r="C41" s="221" t="s">
        <v>13414</v>
      </c>
      <c r="D41" s="221" t="s">
        <v>13415</v>
      </c>
      <c r="E41" s="221" t="s">
        <v>13416</v>
      </c>
      <c r="F41" s="221" t="s">
        <v>13417</v>
      </c>
      <c r="G41" s="221" t="s">
        <v>13418</v>
      </c>
      <c r="H41" s="221" t="s">
        <v>13419</v>
      </c>
      <c r="I41" s="344" t="s">
        <v>13420</v>
      </c>
      <c r="J41" s="344" t="s">
        <v>13421</v>
      </c>
      <c r="K41" s="347" t="s">
        <v>13422</v>
      </c>
      <c r="L41" s="223" t="s">
        <v>112</v>
      </c>
      <c r="M41" s="221"/>
      <c r="N41" s="221" t="s">
        <v>95</v>
      </c>
      <c r="O41" s="221"/>
      <c r="P41" s="221"/>
      <c r="Q41" s="221"/>
      <c r="R41" s="338" t="s">
        <v>223</v>
      </c>
      <c r="S41" s="221" t="s">
        <v>2307</v>
      </c>
      <c r="T41" s="221" t="s">
        <v>1092</v>
      </c>
      <c r="U41" s="221"/>
      <c r="V41" s="221"/>
      <c r="W41" s="221"/>
      <c r="X41" s="221"/>
      <c r="Y41" s="221"/>
      <c r="Z41" s="221"/>
      <c r="AA41" s="221"/>
      <c r="AB41" s="221"/>
      <c r="AC41" s="221"/>
      <c r="AD41" s="223" t="s">
        <v>13423</v>
      </c>
    </row>
    <row r="42" spans="1:30" s="18" customFormat="1" ht="28.5">
      <c r="A42" s="221" t="s">
        <v>13074</v>
      </c>
      <c r="B42" s="226" t="s">
        <v>862</v>
      </c>
      <c r="C42" s="221" t="s">
        <v>13424</v>
      </c>
      <c r="D42" s="221" t="s">
        <v>13425</v>
      </c>
      <c r="E42" s="221" t="s">
        <v>13426</v>
      </c>
      <c r="F42" s="221" t="s">
        <v>13427</v>
      </c>
      <c r="G42" s="221" t="s">
        <v>13428</v>
      </c>
      <c r="H42" s="221" t="s">
        <v>13429</v>
      </c>
      <c r="I42" s="221" t="s">
        <v>13430</v>
      </c>
      <c r="J42" s="221" t="s">
        <v>13431</v>
      </c>
      <c r="K42" s="223" t="s">
        <v>13432</v>
      </c>
      <c r="L42" s="221" t="s">
        <v>7180</v>
      </c>
      <c r="M42" s="221"/>
      <c r="N42" s="221"/>
      <c r="O42" s="221"/>
      <c r="P42" s="221"/>
      <c r="Q42" s="221"/>
      <c r="R42" s="338" t="s">
        <v>223</v>
      </c>
      <c r="S42" s="221" t="s">
        <v>6847</v>
      </c>
      <c r="T42" s="221"/>
      <c r="U42" s="221"/>
      <c r="V42" s="221"/>
      <c r="W42" s="221"/>
      <c r="X42" s="221"/>
      <c r="Y42" s="221"/>
      <c r="Z42" s="221"/>
      <c r="AA42" s="221"/>
      <c r="AB42" s="221"/>
      <c r="AC42" s="221"/>
      <c r="AD42" s="223" t="s">
        <v>13433</v>
      </c>
    </row>
    <row r="43" spans="1:30" s="18" customFormat="1" ht="128.25">
      <c r="A43" s="221" t="s">
        <v>13434</v>
      </c>
      <c r="B43" s="235" t="s">
        <v>899</v>
      </c>
      <c r="C43" s="221" t="s">
        <v>13435</v>
      </c>
      <c r="D43" s="221" t="s">
        <v>13436</v>
      </c>
      <c r="E43" s="221" t="s">
        <v>13437</v>
      </c>
      <c r="F43" s="221" t="s">
        <v>13438</v>
      </c>
      <c r="G43" s="221" t="s">
        <v>13439</v>
      </c>
      <c r="H43" s="221" t="s">
        <v>13440</v>
      </c>
      <c r="I43" s="221" t="s">
        <v>13441</v>
      </c>
      <c r="J43" s="221" t="s">
        <v>13442</v>
      </c>
      <c r="K43" s="223" t="s">
        <v>13443</v>
      </c>
      <c r="L43" s="223" t="s">
        <v>13444</v>
      </c>
      <c r="M43" s="221"/>
      <c r="N43" s="221"/>
      <c r="O43" s="221"/>
      <c r="P43" s="221"/>
      <c r="Q43" s="221"/>
      <c r="R43" s="338" t="s">
        <v>223</v>
      </c>
      <c r="S43" s="221" t="s">
        <v>2307</v>
      </c>
      <c r="T43" s="221" t="s">
        <v>99</v>
      </c>
      <c r="U43" s="221"/>
      <c r="V43" s="221"/>
      <c r="W43" s="221"/>
      <c r="X43" s="221"/>
      <c r="Y43" s="221"/>
      <c r="Z43" s="223" t="s">
        <v>13445</v>
      </c>
      <c r="AA43" s="221"/>
      <c r="AB43" s="223"/>
      <c r="AC43" s="221"/>
      <c r="AD43" s="223" t="s">
        <v>13446</v>
      </c>
    </row>
    <row r="44" spans="1:30" s="18" customFormat="1" ht="128.25">
      <c r="A44" s="221" t="s">
        <v>13074</v>
      </c>
      <c r="B44" s="235" t="s">
        <v>899</v>
      </c>
      <c r="C44" s="221" t="s">
        <v>13447</v>
      </c>
      <c r="D44" s="221" t="s">
        <v>13448</v>
      </c>
      <c r="E44" s="221" t="s">
        <v>13449</v>
      </c>
      <c r="F44" s="221" t="s">
        <v>13450</v>
      </c>
      <c r="G44" s="221" t="s">
        <v>13451</v>
      </c>
      <c r="H44" s="221" t="s">
        <v>13452</v>
      </c>
      <c r="I44" s="221" t="s">
        <v>13453</v>
      </c>
      <c r="J44" s="221" t="s">
        <v>13454</v>
      </c>
      <c r="K44" s="223" t="s">
        <v>13455</v>
      </c>
      <c r="L44" s="223" t="s">
        <v>13291</v>
      </c>
      <c r="M44" s="221"/>
      <c r="N44" s="221"/>
      <c r="O44" s="221" t="s">
        <v>95</v>
      </c>
      <c r="P44" s="221"/>
      <c r="Q44" s="221"/>
      <c r="R44" s="338" t="s">
        <v>223</v>
      </c>
      <c r="S44" s="221" t="s">
        <v>2307</v>
      </c>
      <c r="T44" s="221" t="s">
        <v>224</v>
      </c>
      <c r="U44" s="221"/>
      <c r="V44" s="221"/>
      <c r="W44" s="221"/>
      <c r="X44" s="221"/>
      <c r="Y44" s="221"/>
      <c r="Z44" s="221"/>
      <c r="AA44" s="221"/>
      <c r="AB44" s="221"/>
      <c r="AC44" s="221"/>
      <c r="AD44" s="221" t="s">
        <v>13456</v>
      </c>
    </row>
    <row r="45" spans="1:30" s="18" customFormat="1" ht="28.5">
      <c r="A45" s="221" t="s">
        <v>13074</v>
      </c>
      <c r="B45" s="235" t="s">
        <v>724</v>
      </c>
      <c r="C45" s="221" t="s">
        <v>13457</v>
      </c>
      <c r="D45" s="221" t="s">
        <v>13458</v>
      </c>
      <c r="E45" s="221" t="s">
        <v>13459</v>
      </c>
      <c r="F45" s="221" t="s">
        <v>13460</v>
      </c>
      <c r="G45" s="221" t="s">
        <v>13461</v>
      </c>
      <c r="H45" s="221" t="s">
        <v>13462</v>
      </c>
      <c r="I45" s="221" t="s">
        <v>13463</v>
      </c>
      <c r="J45" s="221" t="s">
        <v>13464</v>
      </c>
      <c r="K45" s="223" t="s">
        <v>13465</v>
      </c>
      <c r="L45" s="221"/>
      <c r="M45" s="221"/>
      <c r="N45" s="221"/>
      <c r="O45" s="221"/>
      <c r="P45" s="221"/>
      <c r="Q45" s="221"/>
      <c r="R45" s="338" t="s">
        <v>223</v>
      </c>
      <c r="S45" s="221" t="s">
        <v>2475</v>
      </c>
      <c r="T45" s="221"/>
      <c r="U45" s="221"/>
      <c r="V45" s="221"/>
      <c r="W45" s="221"/>
      <c r="X45" s="221"/>
      <c r="Y45" s="221"/>
      <c r="Z45" s="221"/>
      <c r="AA45" s="221"/>
      <c r="AB45" s="221"/>
      <c r="AC45" s="221" t="s">
        <v>95</v>
      </c>
      <c r="AD45" s="221" t="s">
        <v>13466</v>
      </c>
    </row>
    <row r="46" spans="1:30" s="18" customFormat="1" ht="28.5">
      <c r="A46" s="221" t="s">
        <v>13074</v>
      </c>
      <c r="B46" s="235" t="s">
        <v>724</v>
      </c>
      <c r="C46" s="221" t="s">
        <v>13467</v>
      </c>
      <c r="D46" s="221" t="s">
        <v>13468</v>
      </c>
      <c r="E46" s="221" t="s">
        <v>13469</v>
      </c>
      <c r="F46" s="221" t="s">
        <v>13470</v>
      </c>
      <c r="G46" s="221" t="s">
        <v>13471</v>
      </c>
      <c r="H46" s="221" t="s">
        <v>13472</v>
      </c>
      <c r="I46" s="221" t="s">
        <v>13473</v>
      </c>
      <c r="J46" s="221" t="s">
        <v>13474</v>
      </c>
      <c r="K46" s="223" t="s">
        <v>13475</v>
      </c>
      <c r="L46" s="221" t="s">
        <v>11431</v>
      </c>
      <c r="M46" s="344" t="s">
        <v>13476</v>
      </c>
      <c r="N46" s="221"/>
      <c r="O46" s="221"/>
      <c r="P46" s="221"/>
      <c r="Q46" s="221"/>
      <c r="R46" s="338" t="s">
        <v>223</v>
      </c>
      <c r="S46" s="221" t="s">
        <v>2475</v>
      </c>
      <c r="T46" s="221"/>
      <c r="U46" s="221"/>
      <c r="V46" s="221"/>
      <c r="W46" s="221"/>
      <c r="X46" s="221"/>
      <c r="Y46" s="221"/>
      <c r="Z46" s="221"/>
      <c r="AA46" s="221"/>
      <c r="AB46" s="221"/>
      <c r="AC46" s="221"/>
      <c r="AD46" s="221"/>
    </row>
    <row r="47" spans="1:30" s="18" customFormat="1" ht="28.5">
      <c r="A47" s="221" t="s">
        <v>13074</v>
      </c>
      <c r="B47" s="226" t="s">
        <v>862</v>
      </c>
      <c r="C47" s="221" t="s">
        <v>13477</v>
      </c>
      <c r="D47" s="221" t="s">
        <v>13478</v>
      </c>
      <c r="E47" s="221" t="s">
        <v>13479</v>
      </c>
      <c r="F47" s="221" t="s">
        <v>13480</v>
      </c>
      <c r="G47" s="221" t="s">
        <v>13481</v>
      </c>
      <c r="H47" s="221" t="s">
        <v>13482</v>
      </c>
      <c r="I47" s="221" t="s">
        <v>13483</v>
      </c>
      <c r="J47" s="221" t="s">
        <v>13484</v>
      </c>
      <c r="K47" s="223" t="s">
        <v>13485</v>
      </c>
      <c r="L47" s="221" t="s">
        <v>11431</v>
      </c>
      <c r="M47" s="221"/>
      <c r="N47" s="221"/>
      <c r="O47" s="221"/>
      <c r="P47" s="221"/>
      <c r="Q47" s="221"/>
      <c r="R47" s="338" t="s">
        <v>223</v>
      </c>
      <c r="S47" s="221" t="s">
        <v>6847</v>
      </c>
      <c r="T47" s="221"/>
      <c r="U47" s="221"/>
      <c r="V47" s="221"/>
      <c r="W47" s="221"/>
      <c r="X47" s="221"/>
      <c r="Y47" s="221"/>
      <c r="Z47" s="221"/>
      <c r="AA47" s="221"/>
      <c r="AB47" s="221"/>
      <c r="AC47" s="221"/>
      <c r="AD47" s="221"/>
    </row>
    <row r="48" spans="1:30" s="18" customFormat="1" ht="21" customHeight="1">
      <c r="A48" s="221" t="s">
        <v>13074</v>
      </c>
      <c r="B48" s="226" t="s">
        <v>862</v>
      </c>
      <c r="C48" s="221" t="s">
        <v>13486</v>
      </c>
      <c r="D48" s="221" t="s">
        <v>13487</v>
      </c>
      <c r="E48" s="221" t="s">
        <v>13488</v>
      </c>
      <c r="F48" s="221" t="s">
        <v>13489</v>
      </c>
      <c r="G48" s="221" t="s">
        <v>13490</v>
      </c>
      <c r="H48" s="221" t="s">
        <v>13491</v>
      </c>
      <c r="I48" s="221" t="s">
        <v>13492</v>
      </c>
      <c r="J48" s="221" t="s">
        <v>13493</v>
      </c>
      <c r="K48" s="223" t="s">
        <v>13494</v>
      </c>
      <c r="L48" s="221" t="s">
        <v>13495</v>
      </c>
      <c r="M48" s="221" t="s">
        <v>13496</v>
      </c>
      <c r="N48" s="221" t="s">
        <v>13497</v>
      </c>
      <c r="O48" s="221"/>
      <c r="P48" s="221"/>
      <c r="Q48" s="221"/>
      <c r="R48" s="338" t="s">
        <v>223</v>
      </c>
      <c r="S48" s="221" t="s">
        <v>2475</v>
      </c>
      <c r="T48" s="221"/>
      <c r="U48" s="221" t="s">
        <v>11518</v>
      </c>
      <c r="V48" s="221" t="s">
        <v>6421</v>
      </c>
      <c r="W48" s="221"/>
      <c r="X48" s="221"/>
      <c r="Y48" s="221"/>
      <c r="Z48" s="221"/>
      <c r="AA48" s="221"/>
      <c r="AB48" s="221"/>
      <c r="AC48" s="221"/>
      <c r="AD48" s="221" t="s">
        <v>13498</v>
      </c>
    </row>
    <row r="49" spans="1:30" s="18" customFormat="1" ht="21" customHeight="1">
      <c r="A49" s="221" t="s">
        <v>13074</v>
      </c>
      <c r="B49" s="226" t="s">
        <v>862</v>
      </c>
      <c r="C49" s="221" t="s">
        <v>13499</v>
      </c>
      <c r="D49" s="221" t="s">
        <v>13500</v>
      </c>
      <c r="E49" s="221" t="s">
        <v>13501</v>
      </c>
      <c r="F49" s="221" t="s">
        <v>13502</v>
      </c>
      <c r="G49" s="221" t="s">
        <v>13503</v>
      </c>
      <c r="H49" s="221" t="s">
        <v>13504</v>
      </c>
      <c r="I49" s="221" t="s">
        <v>13505</v>
      </c>
      <c r="J49" s="221"/>
      <c r="K49" s="223" t="s">
        <v>13506</v>
      </c>
      <c r="L49" s="221"/>
      <c r="M49" s="221"/>
      <c r="N49" s="221"/>
      <c r="O49" s="221"/>
      <c r="P49" s="221"/>
      <c r="Q49" s="221"/>
      <c r="R49" s="338" t="s">
        <v>223</v>
      </c>
      <c r="S49" s="221" t="s">
        <v>6847</v>
      </c>
      <c r="T49" s="221"/>
      <c r="U49" s="221"/>
      <c r="V49" s="221"/>
      <c r="W49" s="221"/>
      <c r="X49" s="221"/>
      <c r="Y49" s="221"/>
      <c r="Z49" s="221"/>
      <c r="AA49" s="221"/>
      <c r="AB49" s="221"/>
      <c r="AC49" s="221" t="s">
        <v>95</v>
      </c>
      <c r="AD49" s="221" t="s">
        <v>13507</v>
      </c>
    </row>
    <row r="50" spans="1:30" s="18" customFormat="1" ht="28.5">
      <c r="A50" s="221" t="s">
        <v>13074</v>
      </c>
      <c r="B50" s="226" t="s">
        <v>770</v>
      </c>
      <c r="C50" s="221" t="s">
        <v>13508</v>
      </c>
      <c r="D50" s="221" t="s">
        <v>13509</v>
      </c>
      <c r="E50" s="221" t="s">
        <v>13510</v>
      </c>
      <c r="F50" s="221" t="s">
        <v>13511</v>
      </c>
      <c r="G50" s="221" t="s">
        <v>13512</v>
      </c>
      <c r="H50" s="221" t="s">
        <v>13513</v>
      </c>
      <c r="I50" s="221" t="s">
        <v>13514</v>
      </c>
      <c r="J50" s="221" t="s">
        <v>13515</v>
      </c>
      <c r="K50" s="223" t="s">
        <v>13516</v>
      </c>
      <c r="L50" s="221" t="s">
        <v>11431</v>
      </c>
      <c r="M50" s="221"/>
      <c r="N50" s="221"/>
      <c r="O50" s="221"/>
      <c r="P50" s="221"/>
      <c r="Q50" s="221"/>
      <c r="R50" s="338" t="s">
        <v>223</v>
      </c>
      <c r="S50" s="221" t="s">
        <v>6847</v>
      </c>
      <c r="T50" s="221"/>
      <c r="U50" s="221"/>
      <c r="V50" s="221"/>
      <c r="W50" s="221"/>
      <c r="X50" s="221"/>
      <c r="Y50" s="221"/>
      <c r="Z50" s="221"/>
      <c r="AA50" s="221"/>
      <c r="AB50" s="221"/>
      <c r="AC50" s="221" t="s">
        <v>95</v>
      </c>
      <c r="AD50" s="221" t="s">
        <v>13517</v>
      </c>
    </row>
    <row r="51" spans="1:30" s="18" customFormat="1" ht="39.75" customHeight="1">
      <c r="A51" s="221" t="s">
        <v>13074</v>
      </c>
      <c r="B51" s="235" t="s">
        <v>899</v>
      </c>
      <c r="C51" s="221" t="s">
        <v>13518</v>
      </c>
      <c r="D51" s="221" t="s">
        <v>13519</v>
      </c>
      <c r="E51" s="221" t="s">
        <v>13520</v>
      </c>
      <c r="F51" s="221" t="s">
        <v>13521</v>
      </c>
      <c r="G51" s="221" t="s">
        <v>13522</v>
      </c>
      <c r="H51" s="221" t="s">
        <v>13523</v>
      </c>
      <c r="I51" s="221" t="s">
        <v>13524</v>
      </c>
      <c r="J51" s="221" t="s">
        <v>13525</v>
      </c>
      <c r="K51" s="223" t="s">
        <v>13526</v>
      </c>
      <c r="L51" s="221"/>
      <c r="M51" s="221"/>
      <c r="N51" s="221"/>
      <c r="O51" s="221"/>
      <c r="P51" s="221"/>
      <c r="Q51" s="221"/>
      <c r="R51" s="338" t="s">
        <v>223</v>
      </c>
      <c r="S51" s="221" t="s">
        <v>6847</v>
      </c>
      <c r="T51" s="221"/>
      <c r="U51" s="221"/>
      <c r="V51" s="221"/>
      <c r="W51" s="221"/>
      <c r="X51" s="221"/>
      <c r="Y51" s="221"/>
      <c r="Z51" s="221"/>
      <c r="AA51" s="221" t="s">
        <v>95</v>
      </c>
      <c r="AB51" s="223" t="s">
        <v>13527</v>
      </c>
      <c r="AC51" s="221" t="s">
        <v>95</v>
      </c>
      <c r="AD51" s="223" t="s">
        <v>13528</v>
      </c>
    </row>
    <row r="52" spans="1:30" s="12" customFormat="1" ht="85.5">
      <c r="A52" s="221" t="s">
        <v>13074</v>
      </c>
      <c r="B52" s="226" t="s">
        <v>770</v>
      </c>
      <c r="C52" s="221" t="s">
        <v>13529</v>
      </c>
      <c r="D52" s="221" t="s">
        <v>13530</v>
      </c>
      <c r="E52" s="221" t="s">
        <v>13244</v>
      </c>
      <c r="F52" s="221" t="s">
        <v>13531</v>
      </c>
      <c r="G52" s="221" t="s">
        <v>13532</v>
      </c>
      <c r="H52" s="221" t="s">
        <v>13533</v>
      </c>
      <c r="I52" s="221" t="s">
        <v>13534</v>
      </c>
      <c r="J52" s="221" t="s">
        <v>13535</v>
      </c>
      <c r="K52" s="347" t="s">
        <v>13536</v>
      </c>
      <c r="L52" s="223" t="s">
        <v>112</v>
      </c>
      <c r="M52" s="221"/>
      <c r="N52" s="221" t="s">
        <v>95</v>
      </c>
      <c r="O52" s="221"/>
      <c r="P52" s="221"/>
      <c r="Q52" s="221"/>
      <c r="R52" s="338" t="s">
        <v>1027</v>
      </c>
      <c r="S52" s="221" t="s">
        <v>398</v>
      </c>
      <c r="T52" s="221" t="s">
        <v>13537</v>
      </c>
      <c r="U52" s="221"/>
      <c r="V52" s="221"/>
      <c r="W52" s="221"/>
      <c r="X52" s="221"/>
      <c r="Y52" s="221"/>
      <c r="Z52" s="221"/>
      <c r="AA52" s="221" t="s">
        <v>606</v>
      </c>
      <c r="AB52" s="223" t="s">
        <v>13538</v>
      </c>
      <c r="AC52" s="221" t="s">
        <v>606</v>
      </c>
      <c r="AD52" s="223" t="s">
        <v>13539</v>
      </c>
    </row>
    <row r="53" spans="1:30" s="99" customFormat="1" ht="20.25" customHeight="1">
      <c r="A53" s="232" t="s">
        <v>13540</v>
      </c>
      <c r="B53" s="226" t="s">
        <v>770</v>
      </c>
      <c r="C53" s="232" t="s">
        <v>13541</v>
      </c>
      <c r="D53" s="232" t="s">
        <v>13542</v>
      </c>
      <c r="E53" s="221" t="s">
        <v>13543</v>
      </c>
      <c r="F53" s="232" t="s">
        <v>13544</v>
      </c>
      <c r="G53" s="232" t="s">
        <v>13545</v>
      </c>
      <c r="H53" s="232" t="s">
        <v>13546</v>
      </c>
      <c r="I53" s="232" t="s">
        <v>13547</v>
      </c>
      <c r="J53" s="221" t="s">
        <v>13548</v>
      </c>
      <c r="K53" s="234" t="s">
        <v>13267</v>
      </c>
      <c r="L53" s="232"/>
      <c r="M53" s="232"/>
      <c r="N53" s="232"/>
      <c r="O53" s="232"/>
      <c r="P53" s="232"/>
      <c r="Q53" s="232"/>
      <c r="R53" s="338" t="s">
        <v>1027</v>
      </c>
      <c r="S53" s="221" t="s">
        <v>6847</v>
      </c>
      <c r="T53" s="232"/>
      <c r="U53" s="232"/>
      <c r="V53" s="232"/>
      <c r="W53" s="232"/>
      <c r="X53" s="232"/>
      <c r="Y53" s="232"/>
      <c r="Z53" s="232"/>
      <c r="AA53" s="232"/>
      <c r="AB53" s="232"/>
      <c r="AC53" s="232"/>
      <c r="AD53" s="232"/>
    </row>
    <row r="54" spans="1:30" s="39" customFormat="1" ht="20.25" customHeight="1">
      <c r="A54" s="19"/>
      <c r="B54" s="19"/>
      <c r="C54" s="19"/>
      <c r="D54" s="19"/>
      <c r="E54" s="19"/>
      <c r="F54" s="19"/>
      <c r="G54" s="19"/>
      <c r="H54" s="19"/>
      <c r="I54" s="19"/>
      <c r="J54" s="19"/>
      <c r="K54" s="18"/>
      <c r="L54" s="19"/>
      <c r="M54" s="19"/>
      <c r="N54" s="19"/>
      <c r="O54" s="19"/>
      <c r="P54" s="19"/>
      <c r="Q54" s="19"/>
      <c r="R54" s="66"/>
      <c r="S54" s="19"/>
      <c r="T54" s="19"/>
      <c r="U54" s="19"/>
      <c r="V54" s="19"/>
      <c r="W54" s="19"/>
      <c r="X54" s="19"/>
      <c r="Y54" s="19"/>
      <c r="Z54" s="19"/>
      <c r="AA54" s="19"/>
      <c r="AB54" s="19"/>
      <c r="AC54" s="19"/>
      <c r="AD54" s="19"/>
    </row>
    <row r="55" spans="1:30" s="39" customFormat="1" ht="20.25" customHeight="1">
      <c r="A55" s="19"/>
      <c r="B55" s="19"/>
      <c r="C55" s="19"/>
      <c r="D55" s="19"/>
      <c r="E55" s="19"/>
      <c r="F55" s="19"/>
      <c r="G55" s="19"/>
      <c r="H55" s="19"/>
      <c r="I55" s="19"/>
      <c r="J55" s="19"/>
      <c r="K55" s="18"/>
      <c r="L55" s="19"/>
      <c r="M55" s="19"/>
      <c r="N55" s="19"/>
      <c r="O55" s="19"/>
      <c r="P55" s="19"/>
      <c r="Q55" s="19"/>
      <c r="R55" s="66"/>
      <c r="S55" s="19"/>
      <c r="T55" s="19"/>
      <c r="U55" s="19"/>
      <c r="V55" s="19"/>
      <c r="W55" s="19"/>
      <c r="X55" s="19"/>
      <c r="Y55" s="19"/>
      <c r="Z55" s="19"/>
      <c r="AA55" s="19"/>
      <c r="AB55" s="19"/>
      <c r="AC55" s="19"/>
      <c r="AD55" s="19"/>
    </row>
    <row r="56" spans="1:30" s="39" customFormat="1" ht="20.25" customHeight="1">
      <c r="A56" s="19"/>
      <c r="B56" s="19"/>
      <c r="C56" s="19"/>
      <c r="D56" s="19"/>
      <c r="E56" s="19"/>
      <c r="F56" s="19"/>
      <c r="G56" s="19"/>
      <c r="H56" s="19"/>
      <c r="I56" s="19"/>
      <c r="J56" s="19"/>
      <c r="K56" s="18"/>
      <c r="L56" s="19"/>
      <c r="M56" s="19"/>
      <c r="N56" s="19"/>
      <c r="O56" s="19"/>
      <c r="P56" s="19"/>
      <c r="Q56" s="19"/>
      <c r="R56" s="66"/>
      <c r="S56" s="19"/>
      <c r="T56" s="19"/>
      <c r="U56" s="19"/>
      <c r="V56" s="19"/>
      <c r="W56" s="19"/>
      <c r="X56" s="19"/>
      <c r="Y56" s="19"/>
      <c r="Z56" s="19"/>
      <c r="AA56" s="19"/>
      <c r="AB56" s="19"/>
      <c r="AC56" s="19"/>
      <c r="AD56" s="19"/>
    </row>
    <row r="57" spans="1:30" s="39" customFormat="1" ht="20.25" customHeight="1">
      <c r="A57" s="19"/>
      <c r="B57" s="19"/>
      <c r="C57" s="19"/>
      <c r="D57" s="19"/>
      <c r="E57" s="19"/>
      <c r="F57" s="19"/>
      <c r="G57" s="19"/>
      <c r="H57" s="19"/>
      <c r="I57" s="19"/>
      <c r="J57" s="19"/>
      <c r="K57" s="18"/>
      <c r="L57" s="19"/>
      <c r="M57" s="19"/>
      <c r="N57" s="19"/>
      <c r="O57" s="19"/>
      <c r="P57" s="19"/>
      <c r="Q57" s="19"/>
      <c r="R57" s="66"/>
      <c r="S57" s="19"/>
      <c r="T57" s="19"/>
      <c r="U57" s="19"/>
      <c r="V57" s="19"/>
      <c r="W57" s="19"/>
      <c r="X57" s="19"/>
      <c r="Y57" s="19"/>
      <c r="Z57" s="19"/>
      <c r="AA57" s="19"/>
      <c r="AB57" s="19"/>
      <c r="AC57" s="19"/>
      <c r="AD57" s="19"/>
    </row>
    <row r="58" spans="1:30" s="39" customFormat="1" ht="20.25" customHeight="1">
      <c r="A58" s="19"/>
      <c r="B58" s="19"/>
      <c r="C58" s="19"/>
      <c r="D58" s="19"/>
      <c r="E58" s="19"/>
      <c r="F58" s="19"/>
      <c r="G58" s="19"/>
      <c r="H58" s="19"/>
      <c r="I58" s="19"/>
      <c r="J58" s="19"/>
      <c r="K58" s="18"/>
      <c r="L58" s="19"/>
      <c r="M58" s="19"/>
      <c r="N58" s="19"/>
      <c r="O58" s="19"/>
      <c r="P58" s="19"/>
      <c r="Q58" s="19"/>
      <c r="R58" s="66"/>
      <c r="S58" s="19"/>
      <c r="T58" s="19"/>
      <c r="U58" s="19"/>
      <c r="V58" s="19"/>
      <c r="W58" s="19"/>
      <c r="X58" s="19"/>
      <c r="Y58" s="19"/>
      <c r="Z58" s="19"/>
      <c r="AA58" s="19"/>
      <c r="AB58" s="19"/>
      <c r="AC58" s="19"/>
      <c r="AD58" s="19"/>
    </row>
    <row r="59" spans="1:30" s="39" customFormat="1" ht="20.25" customHeight="1">
      <c r="A59" s="19"/>
      <c r="B59" s="19"/>
      <c r="C59" s="19"/>
      <c r="D59" s="19"/>
      <c r="E59" s="19"/>
      <c r="F59" s="19"/>
      <c r="G59" s="19"/>
      <c r="H59" s="19"/>
      <c r="I59" s="19"/>
      <c r="J59" s="19"/>
      <c r="K59" s="18"/>
      <c r="L59" s="19"/>
      <c r="M59" s="19"/>
      <c r="N59" s="19"/>
      <c r="O59" s="19"/>
      <c r="P59" s="19"/>
      <c r="Q59" s="19"/>
      <c r="R59" s="66"/>
      <c r="S59" s="19"/>
      <c r="T59" s="19"/>
      <c r="U59" s="19"/>
      <c r="V59" s="19"/>
      <c r="W59" s="19"/>
      <c r="X59" s="19"/>
      <c r="Y59" s="19"/>
      <c r="Z59" s="19"/>
      <c r="AA59" s="19"/>
      <c r="AB59" s="19"/>
      <c r="AC59" s="19"/>
      <c r="AD59" s="19"/>
    </row>
    <row r="60" spans="1:30" s="39" customFormat="1" ht="20.25" customHeight="1">
      <c r="A60" s="19"/>
      <c r="B60" s="19"/>
      <c r="C60" s="19"/>
      <c r="D60" s="19"/>
      <c r="E60" s="19"/>
      <c r="F60" s="19"/>
      <c r="G60" s="19"/>
      <c r="H60" s="19"/>
      <c r="I60" s="19"/>
      <c r="J60" s="19"/>
      <c r="K60" s="18"/>
      <c r="L60" s="19"/>
      <c r="M60" s="19"/>
      <c r="N60" s="19"/>
      <c r="O60" s="19"/>
      <c r="P60" s="19"/>
      <c r="Q60" s="19"/>
      <c r="R60" s="66"/>
      <c r="S60" s="19"/>
      <c r="T60" s="19"/>
      <c r="U60" s="19"/>
      <c r="V60" s="19"/>
      <c r="W60" s="19"/>
      <c r="X60" s="19"/>
      <c r="Y60" s="19"/>
      <c r="Z60" s="19"/>
      <c r="AA60" s="19"/>
      <c r="AB60" s="19"/>
      <c r="AC60" s="19"/>
      <c r="AD60" s="19"/>
    </row>
    <row r="61" spans="1:30" s="39" customFormat="1" ht="20.25" customHeight="1">
      <c r="A61" s="19"/>
      <c r="B61" s="19"/>
      <c r="C61" s="19"/>
      <c r="D61" s="19"/>
      <c r="E61" s="19"/>
      <c r="F61" s="19"/>
      <c r="G61" s="19"/>
      <c r="H61" s="19"/>
      <c r="I61" s="19"/>
      <c r="J61" s="19"/>
      <c r="K61" s="18"/>
      <c r="L61" s="19"/>
      <c r="M61" s="19"/>
      <c r="N61" s="19"/>
      <c r="O61" s="19"/>
      <c r="P61" s="19"/>
      <c r="Q61" s="19"/>
      <c r="R61" s="66"/>
      <c r="S61" s="19"/>
      <c r="T61" s="19"/>
      <c r="U61" s="19"/>
      <c r="V61" s="19"/>
      <c r="W61" s="19"/>
      <c r="X61" s="19"/>
      <c r="Y61" s="19"/>
      <c r="Z61" s="19"/>
      <c r="AA61" s="19"/>
      <c r="AB61" s="19"/>
      <c r="AC61" s="19"/>
      <c r="AD61" s="19"/>
    </row>
    <row r="62" spans="1:30" s="39" customFormat="1" ht="20.25" customHeight="1">
      <c r="A62" s="19"/>
      <c r="B62" s="19"/>
      <c r="C62" s="19"/>
      <c r="D62" s="19"/>
      <c r="E62" s="19"/>
      <c r="F62" s="19"/>
      <c r="G62" s="19"/>
      <c r="H62" s="19"/>
      <c r="I62" s="19"/>
      <c r="J62" s="19"/>
      <c r="K62" s="18"/>
      <c r="L62" s="19"/>
      <c r="M62" s="19"/>
      <c r="N62" s="19"/>
      <c r="O62" s="19"/>
      <c r="P62" s="19"/>
      <c r="Q62" s="19"/>
      <c r="R62" s="66"/>
      <c r="S62" s="19"/>
      <c r="T62" s="19"/>
      <c r="U62" s="19"/>
      <c r="V62" s="19"/>
      <c r="W62" s="19"/>
      <c r="X62" s="19"/>
      <c r="Y62" s="19"/>
      <c r="Z62" s="19"/>
      <c r="AA62" s="19"/>
      <c r="AB62" s="19"/>
      <c r="AC62" s="19"/>
      <c r="AD62" s="19"/>
    </row>
    <row r="63" spans="1:30" s="39" customFormat="1" ht="20.25" customHeight="1">
      <c r="A63" s="19"/>
      <c r="B63" s="19"/>
      <c r="C63" s="19"/>
      <c r="D63" s="19"/>
      <c r="E63" s="19"/>
      <c r="F63" s="19"/>
      <c r="G63" s="19"/>
      <c r="H63" s="19"/>
      <c r="I63" s="19"/>
      <c r="J63" s="19"/>
      <c r="K63" s="18"/>
      <c r="L63" s="19"/>
      <c r="M63" s="19"/>
      <c r="N63" s="19"/>
      <c r="O63" s="19"/>
      <c r="P63" s="19"/>
      <c r="Q63" s="19"/>
      <c r="R63" s="66"/>
      <c r="S63" s="19"/>
      <c r="T63" s="19"/>
      <c r="U63" s="19"/>
      <c r="V63" s="19"/>
      <c r="W63" s="19"/>
      <c r="X63" s="19"/>
      <c r="Y63" s="19"/>
      <c r="Z63" s="19"/>
      <c r="AA63" s="19"/>
      <c r="AB63" s="19"/>
      <c r="AC63" s="19"/>
      <c r="AD63" s="19"/>
    </row>
    <row r="64" spans="1:30" s="39" customFormat="1" ht="20.25" customHeight="1">
      <c r="A64" s="19"/>
      <c r="B64" s="19"/>
      <c r="C64" s="19"/>
      <c r="D64" s="19"/>
      <c r="E64" s="19"/>
      <c r="F64" s="19"/>
      <c r="G64" s="19"/>
      <c r="H64" s="19"/>
      <c r="I64" s="19"/>
      <c r="J64" s="19"/>
      <c r="K64" s="18"/>
      <c r="L64" s="19"/>
      <c r="M64" s="19"/>
      <c r="N64" s="19"/>
      <c r="O64" s="19"/>
      <c r="P64" s="19"/>
      <c r="Q64" s="19"/>
      <c r="R64" s="66"/>
      <c r="S64" s="19"/>
      <c r="T64" s="19"/>
      <c r="U64" s="19"/>
      <c r="V64" s="19"/>
      <c r="W64" s="19"/>
      <c r="X64" s="19"/>
      <c r="Y64" s="19"/>
      <c r="Z64" s="19"/>
      <c r="AA64" s="19"/>
      <c r="AB64" s="19"/>
      <c r="AC64" s="19"/>
      <c r="AD64" s="19"/>
    </row>
    <row r="65" spans="1:30" s="39" customFormat="1" ht="20.25" customHeight="1">
      <c r="A65" s="19"/>
      <c r="B65" s="19"/>
      <c r="C65" s="19"/>
      <c r="D65" s="19"/>
      <c r="E65" s="19"/>
      <c r="F65" s="19"/>
      <c r="G65" s="19"/>
      <c r="H65" s="19"/>
      <c r="I65" s="19"/>
      <c r="J65" s="19"/>
      <c r="K65" s="18"/>
      <c r="L65" s="19"/>
      <c r="M65" s="19"/>
      <c r="N65" s="19"/>
      <c r="O65" s="19"/>
      <c r="P65" s="19"/>
      <c r="Q65" s="19"/>
      <c r="R65" s="66"/>
      <c r="S65" s="19"/>
      <c r="T65" s="19"/>
      <c r="U65" s="19"/>
      <c r="V65" s="19"/>
      <c r="W65" s="19"/>
      <c r="X65" s="19"/>
      <c r="Y65" s="19"/>
      <c r="Z65" s="19"/>
      <c r="AA65" s="19"/>
      <c r="AB65" s="19"/>
      <c r="AC65" s="19"/>
      <c r="AD65" s="19"/>
    </row>
    <row r="66" spans="1:30" s="39" customFormat="1" ht="20.25" customHeight="1">
      <c r="A66" s="19"/>
      <c r="B66" s="19"/>
      <c r="C66" s="19"/>
      <c r="D66" s="19"/>
      <c r="E66" s="19"/>
      <c r="F66" s="19"/>
      <c r="G66" s="19"/>
      <c r="H66" s="19"/>
      <c r="I66" s="19"/>
      <c r="J66" s="19"/>
      <c r="K66" s="18"/>
      <c r="L66" s="19"/>
      <c r="M66" s="19"/>
      <c r="N66" s="19"/>
      <c r="O66" s="19"/>
      <c r="P66" s="19"/>
      <c r="Q66" s="19"/>
      <c r="R66" s="66"/>
      <c r="S66" s="19"/>
      <c r="T66" s="19"/>
      <c r="U66" s="19"/>
      <c r="V66" s="19"/>
      <c r="W66" s="19"/>
      <c r="X66" s="19"/>
      <c r="Y66" s="19"/>
      <c r="Z66" s="19"/>
      <c r="AA66" s="19"/>
      <c r="AB66" s="19"/>
      <c r="AC66" s="19"/>
      <c r="AD66" s="19"/>
    </row>
    <row r="67" spans="1:30" s="39" customFormat="1" ht="20.25" customHeight="1">
      <c r="A67" s="19"/>
      <c r="B67" s="19"/>
      <c r="C67" s="19"/>
      <c r="D67" s="19"/>
      <c r="E67" s="19"/>
      <c r="F67" s="19"/>
      <c r="G67" s="19"/>
      <c r="H67" s="19"/>
      <c r="I67" s="19"/>
      <c r="J67" s="19"/>
      <c r="K67" s="18"/>
      <c r="L67" s="19"/>
      <c r="M67" s="19"/>
      <c r="N67" s="19"/>
      <c r="O67" s="19"/>
      <c r="P67" s="19"/>
      <c r="Q67" s="19"/>
      <c r="R67" s="66"/>
      <c r="S67" s="19"/>
      <c r="T67" s="19"/>
      <c r="U67" s="19"/>
      <c r="V67" s="19"/>
      <c r="W67" s="19"/>
      <c r="X67" s="19"/>
      <c r="Y67" s="19"/>
      <c r="Z67" s="19"/>
      <c r="AA67" s="19"/>
      <c r="AB67" s="19"/>
      <c r="AC67" s="19"/>
      <c r="AD67" s="19"/>
    </row>
    <row r="68" spans="1:30" s="39" customFormat="1" ht="20.25" customHeight="1"/>
    <row r="69" spans="1:30" s="39" customFormat="1" ht="20.25" customHeight="1"/>
    <row r="70" spans="1:30" s="39" customFormat="1" ht="20.25" customHeight="1"/>
    <row r="71" spans="1:30" s="39" customFormat="1" ht="20.25" customHeight="1"/>
    <row r="72" spans="1:30" s="39" customFormat="1" ht="20.25" customHeight="1"/>
    <row r="73" spans="1:30" s="39" customFormat="1" ht="20.25" customHeight="1"/>
    <row r="74" spans="1:30" s="39" customFormat="1" ht="20.25" customHeight="1"/>
    <row r="75" spans="1:30" s="39" customFormat="1" ht="20.25" customHeight="1"/>
    <row r="76" spans="1:30" s="39" customFormat="1" ht="20.25" customHeight="1"/>
    <row r="77" spans="1:30" s="39" customFormat="1" ht="20.25" customHeight="1"/>
    <row r="78" spans="1:30" s="39" customFormat="1" ht="20.25" customHeight="1"/>
    <row r="79" spans="1:30" s="39" customFormat="1" ht="20.25" customHeight="1"/>
    <row r="80" spans="1:30" s="39" customFormat="1" ht="20.25" customHeight="1"/>
    <row r="81" s="39" customFormat="1" ht="20.25" customHeight="1"/>
    <row r="82" s="39" customFormat="1" ht="20.25" customHeight="1"/>
    <row r="83" s="39" customFormat="1" ht="20.25" customHeight="1"/>
    <row r="84" s="39" customFormat="1" ht="20.25" customHeight="1"/>
    <row r="85" s="39" customFormat="1" ht="20.25" customHeight="1"/>
    <row r="86" s="39" customFormat="1" ht="20.25" customHeight="1"/>
    <row r="87" s="39" customFormat="1" ht="20.25" customHeight="1"/>
    <row r="88" s="39" customFormat="1" ht="20.25" customHeight="1"/>
    <row r="89" s="39" customFormat="1" ht="20.25" customHeight="1"/>
    <row r="90" s="39" customFormat="1" ht="20.25" customHeight="1"/>
    <row r="91" s="39" customFormat="1" ht="20.25" customHeight="1"/>
    <row r="92" s="39" customFormat="1" ht="20.25" customHeight="1"/>
    <row r="93" s="39" customFormat="1" ht="20.25" customHeight="1"/>
    <row r="94" s="39" customFormat="1" ht="20.25" customHeight="1"/>
    <row r="95" s="39" customFormat="1" ht="20.25" customHeight="1"/>
    <row r="96" s="39" customFormat="1" ht="20.25" customHeight="1"/>
    <row r="97" s="39" customFormat="1" ht="20.25" customHeight="1"/>
    <row r="98" s="39" customFormat="1" ht="20.25" customHeight="1"/>
    <row r="99" s="39" customFormat="1" ht="20.25" customHeight="1"/>
    <row r="100" s="39" customFormat="1" ht="20.25" customHeight="1"/>
    <row r="101" s="39" customFormat="1" ht="20.25" customHeight="1"/>
    <row r="102" s="39" customFormat="1" ht="20.25" customHeight="1"/>
    <row r="103" s="39" customFormat="1" ht="20.25" customHeight="1"/>
    <row r="104" s="39" customFormat="1" ht="20.25" customHeight="1"/>
    <row r="105" s="39" customFormat="1" ht="20.25" customHeight="1"/>
    <row r="106" s="39" customFormat="1" ht="20.25" customHeight="1"/>
    <row r="107" s="39" customFormat="1" ht="20.25" customHeight="1"/>
    <row r="108" s="39" customFormat="1" ht="20.25" customHeight="1"/>
    <row r="109" s="39" customFormat="1" ht="20.25" customHeight="1"/>
    <row r="110" s="39" customFormat="1" ht="20.25" customHeight="1"/>
    <row r="111" s="39" customFormat="1" ht="20.25" customHeight="1"/>
    <row r="112" s="39" customFormat="1" ht="20.25" customHeight="1"/>
    <row r="113" s="39" customFormat="1" ht="20.25" customHeight="1"/>
    <row r="114" s="39" customFormat="1" ht="20.25" customHeight="1"/>
    <row r="115" s="39" customFormat="1" ht="20.25" customHeight="1"/>
    <row r="116" s="39" customFormat="1" ht="20.25" customHeight="1"/>
    <row r="117" s="39" customFormat="1" ht="20.25" customHeight="1"/>
    <row r="118" s="39" customFormat="1" ht="20.25" customHeight="1"/>
    <row r="119" s="39" customFormat="1" ht="20.25" customHeight="1"/>
    <row r="120" s="39" customFormat="1" ht="20.25" customHeight="1"/>
    <row r="121" s="39" customFormat="1" ht="20.25" customHeight="1"/>
    <row r="122" s="39" customFormat="1" ht="20.25" customHeight="1"/>
    <row r="123" s="39" customFormat="1" ht="20.25" customHeight="1"/>
    <row r="124" s="39" customFormat="1" ht="20.25" customHeight="1"/>
    <row r="125" s="39" customFormat="1" ht="20.25" customHeight="1"/>
    <row r="126" s="39" customFormat="1" ht="20.25" customHeight="1"/>
    <row r="127" s="39" customFormat="1" ht="20.25" customHeight="1"/>
    <row r="128" s="39" customFormat="1" ht="20.25" customHeight="1"/>
    <row r="129" s="39" customFormat="1" ht="20.25" customHeight="1"/>
    <row r="130" s="39" customFormat="1" ht="20.25" customHeight="1"/>
    <row r="131" s="39" customFormat="1" ht="20.25" customHeight="1"/>
    <row r="132" s="39" customFormat="1" ht="20.25" customHeight="1"/>
    <row r="133" s="39" customFormat="1" ht="20.25" customHeight="1"/>
    <row r="134" s="39" customFormat="1" ht="20.25" customHeight="1"/>
    <row r="135" s="39" customFormat="1" ht="20.25" customHeight="1"/>
    <row r="136" s="39" customFormat="1" ht="20.25" customHeight="1"/>
    <row r="137" s="39" customFormat="1" ht="20.25" customHeight="1"/>
    <row r="138" s="39" customFormat="1" ht="20.25" customHeight="1"/>
    <row r="139" s="39" customFormat="1" ht="20.25" customHeight="1"/>
    <row r="140" s="39" customFormat="1" ht="20.25" customHeight="1"/>
    <row r="141" s="39" customFormat="1" ht="20.25" customHeight="1"/>
    <row r="142" s="39" customFormat="1" ht="20.25" customHeight="1"/>
    <row r="143" s="39" customFormat="1" ht="20.25" customHeight="1"/>
    <row r="144" s="39" customFormat="1" ht="20.25" customHeight="1"/>
    <row r="145" s="39" customFormat="1" ht="20.25" customHeight="1"/>
    <row r="146" s="39" customFormat="1" ht="20.25" customHeight="1"/>
    <row r="147" s="39" customFormat="1" ht="20.25" customHeight="1"/>
    <row r="148" s="39" customFormat="1" ht="20.25" customHeight="1"/>
    <row r="149" s="39" customFormat="1" ht="20.25" customHeight="1"/>
    <row r="150" s="39" customFormat="1" ht="20.25" customHeight="1"/>
    <row r="151" s="39" customFormat="1" ht="20.25" customHeight="1"/>
    <row r="152" s="39" customFormat="1" ht="20.25" customHeight="1"/>
    <row r="153" s="39" customFormat="1" ht="20.25" customHeight="1"/>
    <row r="154" s="39" customFormat="1" ht="20.25" customHeight="1"/>
    <row r="155" s="39" customFormat="1" ht="20.25" customHeight="1"/>
    <row r="156" s="39" customFormat="1" ht="20.25" customHeight="1"/>
    <row r="157" s="39" customFormat="1" ht="20.25" customHeight="1"/>
    <row r="158" s="39" customFormat="1" ht="20.25" customHeight="1"/>
    <row r="159" s="39" customFormat="1" ht="20.25" customHeight="1"/>
    <row r="160" s="39" customFormat="1" ht="20.25" customHeight="1"/>
    <row r="161" s="39" customFormat="1" ht="20.25" customHeight="1"/>
    <row r="162" s="39" customFormat="1" ht="20.25" customHeight="1"/>
    <row r="163" s="39" customFormat="1" ht="20.25" customHeight="1"/>
    <row r="164" s="39" customFormat="1" ht="20.25" customHeight="1"/>
    <row r="165" s="39" customFormat="1" ht="20.25" customHeight="1"/>
    <row r="166" s="39" customFormat="1" ht="20.25" customHeight="1"/>
    <row r="167" s="39" customFormat="1" ht="20.25" customHeight="1"/>
    <row r="168" s="39" customFormat="1" ht="20.25" customHeight="1"/>
    <row r="169" s="39" customFormat="1" ht="20.25" customHeight="1"/>
    <row r="170" s="39" customFormat="1" ht="20.25" customHeight="1"/>
    <row r="171" s="39" customFormat="1" ht="20.25" customHeight="1"/>
    <row r="172" s="39" customFormat="1" ht="20.25" customHeight="1"/>
    <row r="173" s="39" customFormat="1" ht="20.25" customHeight="1"/>
    <row r="174" s="39" customFormat="1" ht="20.25" customHeight="1"/>
    <row r="175" s="39" customFormat="1" ht="20.25" customHeight="1"/>
    <row r="176" s="39" customFormat="1" ht="20.25" customHeight="1"/>
    <row r="177" s="39" customFormat="1" ht="20.25" customHeight="1"/>
    <row r="178" s="39" customFormat="1" ht="20.25" customHeight="1"/>
    <row r="179" s="39" customFormat="1" ht="20.25" customHeight="1"/>
    <row r="180" s="39" customFormat="1" ht="20.25" customHeight="1"/>
    <row r="181" s="39" customFormat="1" ht="20.25" customHeight="1"/>
    <row r="182" s="39" customFormat="1" ht="20.25" customHeight="1"/>
    <row r="183" s="39" customFormat="1" ht="20.25" customHeight="1"/>
    <row r="184" s="39" customFormat="1" ht="20.25" customHeight="1"/>
    <row r="185" s="39" customFormat="1" ht="20.25" customHeight="1"/>
    <row r="186" s="39" customFormat="1" ht="20.25" customHeight="1"/>
    <row r="187" s="39" customFormat="1" ht="20.25" customHeight="1"/>
    <row r="188" s="39" customFormat="1" ht="20.25" customHeight="1"/>
    <row r="189" s="39" customFormat="1" ht="20.25" customHeight="1"/>
    <row r="190" s="39" customFormat="1" ht="20.25" customHeight="1"/>
    <row r="191" s="39" customFormat="1" ht="20.25" customHeight="1"/>
    <row r="192" s="39" customFormat="1" ht="20.25" customHeight="1"/>
    <row r="193" s="39" customFormat="1" ht="20.25" customHeight="1"/>
    <row r="194" s="39" customFormat="1" ht="20.25" customHeight="1"/>
    <row r="195" s="39" customFormat="1" ht="20.25" customHeight="1"/>
    <row r="196" s="39" customFormat="1" ht="20.25" customHeight="1"/>
    <row r="197" s="39" customFormat="1" ht="20.25" customHeight="1"/>
    <row r="198" s="39" customFormat="1" ht="20.25" customHeight="1"/>
    <row r="199" s="39" customFormat="1" ht="20.25" customHeight="1"/>
    <row r="200" s="39" customFormat="1" ht="20.25" customHeight="1"/>
    <row r="201" s="39" customFormat="1" ht="20.25" customHeight="1"/>
    <row r="202" s="39" customFormat="1" ht="20.25" customHeight="1"/>
    <row r="203" s="39" customFormat="1" ht="20.25" customHeight="1"/>
    <row r="204" s="39" customFormat="1" ht="20.25" customHeight="1"/>
    <row r="205" s="39" customFormat="1" ht="20.25" customHeight="1"/>
    <row r="206" s="39" customFormat="1" ht="20.25" customHeight="1"/>
    <row r="207" s="39" customFormat="1" ht="20.25" customHeight="1"/>
    <row r="208" s="39" customFormat="1" ht="20.25" customHeight="1"/>
    <row r="209" s="39" customFormat="1" ht="20.25" customHeight="1"/>
    <row r="210" s="39" customFormat="1" ht="20.25" customHeight="1"/>
    <row r="211" s="39" customFormat="1" ht="20.25" customHeight="1"/>
    <row r="212" s="39" customFormat="1" ht="20.25" customHeight="1"/>
    <row r="213" s="39" customFormat="1" ht="20.25" customHeight="1"/>
    <row r="214" s="39" customFormat="1" ht="20.25" customHeight="1"/>
    <row r="215" s="39" customFormat="1" ht="20.25" customHeight="1"/>
    <row r="216" s="39" customFormat="1" ht="20.25" customHeight="1"/>
    <row r="217" s="39" customFormat="1" ht="20.25" customHeight="1"/>
    <row r="218" s="39" customFormat="1" ht="20.25" customHeight="1"/>
    <row r="219" s="39" customFormat="1" ht="20.25" customHeight="1"/>
    <row r="220" s="39" customFormat="1" ht="20.25" customHeight="1"/>
    <row r="221" s="39" customFormat="1" ht="20.25" customHeight="1"/>
    <row r="222" s="39" customFormat="1" ht="20.25" customHeight="1"/>
    <row r="223" s="39" customFormat="1" ht="20.25" customHeight="1"/>
    <row r="224" s="39" customFormat="1" ht="20.25" customHeight="1"/>
    <row r="225" s="39" customFormat="1" ht="20.25" customHeight="1"/>
    <row r="226" s="39" customFormat="1" ht="20.25" customHeight="1"/>
    <row r="227" s="39" customFormat="1" ht="20.25" customHeight="1"/>
    <row r="228" s="39" customFormat="1" ht="20.25" customHeight="1"/>
    <row r="229" s="39" customFormat="1" ht="20.25" customHeight="1"/>
    <row r="230" s="39" customFormat="1" ht="20.25" customHeight="1"/>
    <row r="231" s="39" customFormat="1" ht="20.25" customHeight="1"/>
    <row r="232" s="39" customFormat="1" ht="20.25" customHeight="1"/>
    <row r="233" s="39" customFormat="1" ht="20.25" customHeight="1"/>
    <row r="234" s="39" customFormat="1" ht="20.25" customHeight="1"/>
    <row r="235" s="39" customFormat="1" ht="20.25" customHeight="1"/>
    <row r="236" s="39" customFormat="1" ht="20.25" customHeight="1"/>
    <row r="237" s="39" customFormat="1" ht="20.25" customHeight="1"/>
    <row r="238" s="39" customFormat="1" ht="20.25" customHeight="1"/>
    <row r="239" s="39" customFormat="1" ht="20.25" customHeight="1"/>
    <row r="240" s="39" customFormat="1" ht="20.25" customHeight="1"/>
    <row r="241" s="39" customFormat="1" ht="20.25" customHeight="1"/>
    <row r="242" s="39" customFormat="1" ht="20.25" customHeight="1"/>
    <row r="243" s="39" customFormat="1" ht="20.25" customHeight="1"/>
    <row r="244" s="39" customFormat="1" ht="20.25" customHeight="1"/>
    <row r="245" s="39" customFormat="1" ht="20.25" customHeight="1"/>
    <row r="246" s="39" customFormat="1" ht="20.25" customHeight="1"/>
    <row r="247" s="39" customFormat="1" ht="20.25" customHeight="1"/>
    <row r="248" s="39" customFormat="1" ht="20.25" customHeight="1"/>
    <row r="249" s="39" customFormat="1" ht="20.25" customHeight="1"/>
    <row r="250" s="39" customFormat="1" ht="20.25" customHeight="1"/>
    <row r="251" s="39" customFormat="1" ht="20.25" customHeight="1"/>
    <row r="252" s="39" customFormat="1" ht="20.25" customHeight="1"/>
    <row r="253" s="39" customFormat="1" ht="20.25" customHeight="1"/>
    <row r="254" s="39" customFormat="1" ht="20.25" customHeight="1"/>
    <row r="255" s="39" customFormat="1" ht="20.25" customHeight="1"/>
    <row r="256" s="39" customFormat="1" ht="20.25" customHeight="1"/>
    <row r="257" s="39" customFormat="1" ht="20.25" customHeight="1"/>
    <row r="258" s="39" customFormat="1" ht="20.25" customHeight="1"/>
    <row r="259" s="39" customFormat="1" ht="20.25" customHeight="1"/>
    <row r="260" s="39" customFormat="1" ht="20.25" customHeight="1"/>
    <row r="261" s="39" customFormat="1" ht="20.25" customHeight="1"/>
    <row r="262" s="39" customFormat="1" ht="20.25" customHeight="1"/>
    <row r="263" s="39" customFormat="1" ht="20.25" customHeight="1"/>
    <row r="264" s="39" customFormat="1" ht="20.25" customHeight="1"/>
    <row r="265" s="39" customFormat="1" ht="20.25" customHeight="1"/>
    <row r="266" s="39" customFormat="1" ht="20.25" customHeight="1"/>
    <row r="267" s="39" customFormat="1" ht="20.25" customHeight="1"/>
    <row r="268" s="39" customFormat="1" ht="20.25" customHeight="1"/>
    <row r="269" s="39" customFormat="1"/>
    <row r="270" s="39" customFormat="1"/>
    <row r="271" s="39" customFormat="1"/>
    <row r="272" s="39" customFormat="1"/>
    <row r="273" s="39" customFormat="1"/>
    <row r="274" s="39" customFormat="1"/>
    <row r="275" s="39" customFormat="1"/>
    <row r="276" s="39" customFormat="1"/>
    <row r="277" s="39" customFormat="1"/>
    <row r="278" s="39" customFormat="1"/>
    <row r="279" s="39" customFormat="1"/>
    <row r="280" s="39" customFormat="1"/>
    <row r="281" s="39" customFormat="1"/>
    <row r="282" s="39" customFormat="1"/>
    <row r="283" s="39" customFormat="1"/>
    <row r="284" s="39" customFormat="1"/>
    <row r="285" s="39" customFormat="1"/>
    <row r="286" s="39" customFormat="1"/>
    <row r="287" s="39" customFormat="1"/>
    <row r="288" s="39" customFormat="1"/>
    <row r="289" s="39" customFormat="1"/>
    <row r="290" s="39" customFormat="1"/>
    <row r="291" s="39" customFormat="1"/>
    <row r="292" s="39" customFormat="1"/>
    <row r="293" s="39" customFormat="1"/>
    <row r="294" s="39" customFormat="1"/>
    <row r="295" s="39" customFormat="1"/>
    <row r="296" s="39" customFormat="1"/>
    <row r="297" s="39" customFormat="1"/>
    <row r="298" s="39" customFormat="1"/>
    <row r="299" s="39" customFormat="1"/>
    <row r="300" s="39" customFormat="1"/>
    <row r="301" s="39" customFormat="1"/>
    <row r="302" s="39" customFormat="1"/>
    <row r="303" s="39" customFormat="1"/>
    <row r="304" s="39" customFormat="1"/>
    <row r="305" s="39" customFormat="1"/>
    <row r="306" s="39" customFormat="1"/>
    <row r="307" s="39" customFormat="1"/>
    <row r="308" s="39" customFormat="1"/>
    <row r="309" s="39" customFormat="1"/>
    <row r="310" s="39" customFormat="1"/>
    <row r="311" s="39" customFormat="1"/>
    <row r="312" s="39" customFormat="1"/>
    <row r="313" s="39" customFormat="1"/>
    <row r="314" s="39" customFormat="1"/>
    <row r="315" s="39" customFormat="1"/>
    <row r="316" s="39" customFormat="1"/>
    <row r="317" s="39" customFormat="1"/>
    <row r="318" s="39" customFormat="1"/>
    <row r="319" s="39" customFormat="1"/>
    <row r="320" s="39" customFormat="1"/>
    <row r="321" s="39" customFormat="1"/>
    <row r="322" s="39" customFormat="1"/>
    <row r="323" s="39" customFormat="1"/>
    <row r="324" s="39" customFormat="1"/>
    <row r="325" s="39" customFormat="1"/>
    <row r="326" s="39" customFormat="1"/>
    <row r="327" s="39" customFormat="1"/>
    <row r="328" s="39" customFormat="1"/>
    <row r="329" s="39" customFormat="1"/>
    <row r="330" s="39" customFormat="1"/>
    <row r="331" s="39" customFormat="1"/>
    <row r="332" s="39" customFormat="1"/>
    <row r="333" s="39" customFormat="1"/>
    <row r="334" s="39" customFormat="1"/>
    <row r="335" s="39" customFormat="1"/>
    <row r="336" s="39" customFormat="1"/>
    <row r="337" s="39" customFormat="1"/>
    <row r="338" s="39" customFormat="1"/>
    <row r="339" s="39" customFormat="1"/>
    <row r="340" s="39" customFormat="1"/>
    <row r="341" s="39" customFormat="1"/>
    <row r="342" s="39" customFormat="1"/>
    <row r="343" s="39" customFormat="1"/>
    <row r="344" s="39" customFormat="1"/>
    <row r="345" s="39" customFormat="1"/>
    <row r="346" s="39" customFormat="1"/>
    <row r="347" s="39" customFormat="1"/>
    <row r="348" s="39" customFormat="1"/>
    <row r="349" s="39" customFormat="1"/>
    <row r="350" s="39" customFormat="1"/>
    <row r="351" s="39" customFormat="1"/>
    <row r="352" s="39" customFormat="1"/>
    <row r="353" s="39" customFormat="1"/>
    <row r="354" s="39" customFormat="1"/>
    <row r="355" s="39" customFormat="1"/>
    <row r="356" s="39" customFormat="1"/>
    <row r="357" s="39" customFormat="1"/>
    <row r="358" s="39" customFormat="1"/>
    <row r="359" s="39" customFormat="1"/>
    <row r="360" s="39" customFormat="1"/>
    <row r="361" s="39" customFormat="1"/>
    <row r="362" s="39" customFormat="1"/>
    <row r="363" s="39" customFormat="1"/>
    <row r="364" s="39" customFormat="1"/>
    <row r="365" s="39" customFormat="1"/>
    <row r="366" s="39" customFormat="1"/>
    <row r="367" s="39" customFormat="1"/>
    <row r="368" s="39" customFormat="1"/>
    <row r="369" s="39" customFormat="1"/>
    <row r="370" s="39" customFormat="1"/>
    <row r="371" s="39" customFormat="1"/>
    <row r="372" s="39" customFormat="1"/>
    <row r="373" s="39" customFormat="1"/>
    <row r="374" s="39" customFormat="1"/>
    <row r="375" s="39" customFormat="1"/>
    <row r="376" s="39" customFormat="1"/>
    <row r="377" s="39" customFormat="1"/>
    <row r="378" s="39" customFormat="1"/>
    <row r="379" s="39" customFormat="1"/>
    <row r="380" s="39" customFormat="1"/>
    <row r="381" s="39" customFormat="1"/>
    <row r="382" s="39" customFormat="1"/>
    <row r="383" s="39" customFormat="1"/>
    <row r="384" s="39" customFormat="1"/>
    <row r="385" s="39" customFormat="1"/>
    <row r="386" s="39" customFormat="1"/>
    <row r="387" s="39" customFormat="1"/>
    <row r="388" s="39" customFormat="1"/>
    <row r="389" s="39" customFormat="1"/>
    <row r="390" s="39" customFormat="1"/>
    <row r="391" s="39" customFormat="1"/>
    <row r="392" s="39" customFormat="1"/>
    <row r="393" s="39" customFormat="1"/>
    <row r="394" s="39" customFormat="1"/>
    <row r="395" s="39" customFormat="1"/>
    <row r="396" s="39" customFormat="1"/>
    <row r="397" s="39" customFormat="1"/>
    <row r="398" s="39" customFormat="1"/>
    <row r="399" s="39" customFormat="1"/>
    <row r="400" s="39" customFormat="1"/>
    <row r="401" s="39" customFormat="1"/>
    <row r="402" s="39" customFormat="1"/>
    <row r="403" s="39" customFormat="1"/>
    <row r="404" s="39" customFormat="1"/>
    <row r="405" s="39" customFormat="1"/>
    <row r="406" s="39" customFormat="1"/>
    <row r="407" s="39" customFormat="1"/>
    <row r="408" s="39" customFormat="1"/>
    <row r="409" s="39" customFormat="1"/>
    <row r="410" s="39" customFormat="1"/>
    <row r="411" s="39" customFormat="1"/>
    <row r="412" s="39" customFormat="1"/>
    <row r="413" s="39" customFormat="1"/>
    <row r="414" s="39" customFormat="1"/>
    <row r="415" s="39" customFormat="1"/>
    <row r="416" s="39" customFormat="1"/>
    <row r="417" s="39" customFormat="1"/>
    <row r="418" s="39" customFormat="1"/>
    <row r="419" s="39" customFormat="1"/>
    <row r="420" s="39" customFormat="1"/>
    <row r="421" s="39" customFormat="1"/>
    <row r="422" s="39" customFormat="1"/>
    <row r="423" s="39" customFormat="1"/>
    <row r="424" s="39" customFormat="1"/>
    <row r="425" s="39" customFormat="1"/>
    <row r="426" s="39" customFormat="1"/>
    <row r="427" s="39" customFormat="1"/>
    <row r="428" s="39" customFormat="1"/>
    <row r="429" s="39" customFormat="1"/>
    <row r="430" s="39" customFormat="1"/>
    <row r="431" s="39" customFormat="1"/>
    <row r="432" s="39" customFormat="1"/>
    <row r="433" s="39" customFormat="1"/>
    <row r="434" s="39" customFormat="1"/>
    <row r="435" s="39" customFormat="1"/>
    <row r="436" s="39" customFormat="1"/>
    <row r="437" s="39" customFormat="1"/>
    <row r="438" s="39" customFormat="1"/>
    <row r="439" s="39" customFormat="1"/>
    <row r="440" s="39" customFormat="1"/>
    <row r="441" s="39" customFormat="1"/>
    <row r="442" s="39" customFormat="1"/>
    <row r="443" s="39" customFormat="1"/>
    <row r="444" s="39" customFormat="1"/>
    <row r="445" s="39" customFormat="1"/>
    <row r="446" s="39" customFormat="1"/>
    <row r="447" s="39" customFormat="1"/>
    <row r="448" s="39" customFormat="1"/>
    <row r="449" s="39" customFormat="1"/>
    <row r="450" s="39" customFormat="1"/>
    <row r="451" s="39" customFormat="1"/>
    <row r="452" s="39" customFormat="1"/>
    <row r="453" s="39" customFormat="1"/>
    <row r="454" s="39" customFormat="1"/>
    <row r="455" s="39" customFormat="1"/>
    <row r="456" s="39" customFormat="1"/>
    <row r="457" s="39" customFormat="1"/>
    <row r="458" s="39" customFormat="1"/>
    <row r="459" s="39" customFormat="1"/>
    <row r="460" s="39" customFormat="1"/>
    <row r="461" s="39" customFormat="1"/>
    <row r="462" s="39" customFormat="1"/>
    <row r="463" s="39" customFormat="1"/>
    <row r="464" s="39" customFormat="1"/>
    <row r="465" s="39" customFormat="1"/>
    <row r="466" s="39" customFormat="1"/>
    <row r="467" s="39" customFormat="1"/>
    <row r="468" s="39" customFormat="1"/>
    <row r="469" s="39" customFormat="1"/>
    <row r="470" s="39" customFormat="1"/>
    <row r="471" s="39" customFormat="1"/>
    <row r="472" s="39" customFormat="1"/>
    <row r="473" s="39" customFormat="1"/>
    <row r="474" s="39" customFormat="1"/>
    <row r="475" s="39" customFormat="1"/>
    <row r="476" s="39" customFormat="1"/>
    <row r="477" s="39" customFormat="1"/>
    <row r="478" s="39" customFormat="1"/>
    <row r="479" s="39" customFormat="1"/>
    <row r="480" s="39" customFormat="1"/>
    <row r="481" s="39" customFormat="1"/>
    <row r="482" s="39" customFormat="1"/>
    <row r="483" s="39" customFormat="1"/>
    <row r="484" s="39" customFormat="1"/>
    <row r="485" s="39" customFormat="1"/>
    <row r="486" s="39" customFormat="1"/>
    <row r="487" s="39" customFormat="1"/>
    <row r="488" s="39" customFormat="1"/>
    <row r="489" s="39" customFormat="1"/>
    <row r="490" s="39" customFormat="1"/>
    <row r="491" s="39" customFormat="1"/>
    <row r="492" s="39" customFormat="1"/>
    <row r="493" s="39" customFormat="1"/>
    <row r="494" s="39" customFormat="1"/>
    <row r="495" s="39" customFormat="1"/>
    <row r="496" s="39" customFormat="1"/>
    <row r="497" s="39" customFormat="1"/>
    <row r="498" s="39" customFormat="1"/>
    <row r="499" s="39" customFormat="1"/>
    <row r="500" s="39" customFormat="1"/>
    <row r="501" s="39" customFormat="1"/>
    <row r="502" s="39" customFormat="1"/>
    <row r="503" s="39" customFormat="1"/>
    <row r="504" s="39" customFormat="1"/>
    <row r="505" s="39" customFormat="1"/>
    <row r="506" s="39" customFormat="1"/>
    <row r="507" s="39" customFormat="1"/>
    <row r="508" s="39" customFormat="1"/>
    <row r="509" s="39" customFormat="1"/>
    <row r="510" s="39" customFormat="1"/>
    <row r="511" s="39" customFormat="1"/>
    <row r="512" s="39" customFormat="1"/>
    <row r="513" s="39" customFormat="1"/>
    <row r="514" s="39" customFormat="1"/>
    <row r="515" s="39" customFormat="1"/>
    <row r="516" s="39" customFormat="1"/>
    <row r="517" s="39" customFormat="1"/>
    <row r="518" s="39" customFormat="1"/>
    <row r="519" s="39" customFormat="1"/>
    <row r="520" s="39" customFormat="1"/>
    <row r="521" s="39" customFormat="1"/>
    <row r="522" s="39" customFormat="1"/>
    <row r="523" s="39" customFormat="1"/>
    <row r="524" s="39" customFormat="1"/>
    <row r="525" s="39" customFormat="1"/>
    <row r="526" s="39" customFormat="1"/>
    <row r="527" s="39" customFormat="1"/>
    <row r="528" s="39" customFormat="1"/>
    <row r="529" s="39" customFormat="1"/>
    <row r="530" s="39" customFormat="1"/>
    <row r="531" s="39" customFormat="1"/>
    <row r="532" s="39" customFormat="1"/>
    <row r="533" s="39" customFormat="1"/>
    <row r="534" s="39" customFormat="1"/>
    <row r="535" s="39" customFormat="1"/>
    <row r="536" s="39" customFormat="1"/>
    <row r="537" s="39" customFormat="1"/>
    <row r="538" s="39" customFormat="1"/>
    <row r="539" s="39" customFormat="1"/>
    <row r="540" s="39" customFormat="1"/>
    <row r="541" s="39" customFormat="1"/>
    <row r="542" s="39" customFormat="1"/>
    <row r="543" s="39" customFormat="1"/>
    <row r="544" s="39" customFormat="1"/>
    <row r="545" s="39" customFormat="1"/>
    <row r="546" s="39" customFormat="1"/>
    <row r="547" s="39" customFormat="1"/>
    <row r="548" s="39" customFormat="1"/>
    <row r="549" s="39" customFormat="1"/>
    <row r="550" s="39" customFormat="1"/>
    <row r="551" s="39" customFormat="1"/>
    <row r="552" s="39" customFormat="1"/>
    <row r="553" s="39" customFormat="1"/>
    <row r="554" s="39" customFormat="1"/>
    <row r="555" s="39" customFormat="1"/>
    <row r="556" s="39" customFormat="1"/>
    <row r="557" s="39" customFormat="1"/>
    <row r="558" s="39" customFormat="1"/>
    <row r="559" s="39" customFormat="1"/>
    <row r="560" s="39" customFormat="1"/>
    <row r="561" s="39" customFormat="1"/>
    <row r="562" s="39" customFormat="1"/>
    <row r="563" s="39" customFormat="1"/>
    <row r="564" s="39" customFormat="1"/>
    <row r="565" s="39" customFormat="1"/>
    <row r="566" s="39" customFormat="1"/>
    <row r="567" s="39" customFormat="1"/>
    <row r="568" s="39" customFormat="1"/>
    <row r="569" s="39" customFormat="1"/>
    <row r="570" s="39" customFormat="1"/>
  </sheetData>
  <autoFilter ref="A2:AD53" xr:uid="{00000000-0009-0000-0000-000015000000}"/>
  <phoneticPr fontId="1"/>
  <dataValidations count="1">
    <dataValidation type="list" allowBlank="1" showInputMessage="1" showErrorMessage="1" sqref="U3:U53 W3:W53 Y3:Y53 AC3:AC53 AA3:AA53 N3:Q53" xr:uid="{A549469A-5D8C-4628-AC35-C124C4466262}">
      <formula1>"○"</formula1>
    </dataValidation>
  </dataValidations>
  <hyperlinks>
    <hyperlink ref="J42" r:id="rId1" xr:uid="{5CD3254C-3264-4AA1-96B7-D4A6F25825EB}"/>
    <hyperlink ref="J13" r:id="rId2" xr:uid="{AC3C28E7-4F51-46F3-B7F5-CCA72AFA9D98}"/>
    <hyperlink ref="J48" r:id="rId3" xr:uid="{EA9AA37F-83E6-4927-BCAD-3681669F4953}"/>
    <hyperlink ref="J53" r:id="rId4" xr:uid="{601CC8F5-AE47-4852-8EC5-E79FE055E90C}"/>
    <hyperlink ref="J45" r:id="rId5" xr:uid="{66D9521D-ABC5-4294-8AA6-BA9AAD164AF9}"/>
    <hyperlink ref="J27" r:id="rId6" display="https://cjimc-hp.jp/ (日本語)" xr:uid="{BA489F93-0FFF-46EB-AC4C-3AD0EACA47BA}"/>
  </hyperlinks>
  <printOptions horizontalCentered="1"/>
  <pageMargins left="0.23622047244094491" right="0.23622047244094491" top="0.74803149606299213" bottom="0.74803149606299213" header="0.31496062992125984" footer="0.31496062992125984"/>
  <pageSetup paperSize="8" scale="30" orientation="landscape" r:id="rId7"/>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7C3F5F-37B9-4F90-B974-2344320E9CE5}">
  <sheetPr>
    <pageSetUpPr fitToPage="1"/>
  </sheetPr>
  <dimension ref="A1:AD576"/>
  <sheetViews>
    <sheetView showGridLines="0" zoomScale="70" zoomScaleNormal="70" workbookViewId="0">
      <pane xSplit="3" ySplit="2" topLeftCell="W3" activePane="bottomRight" state="frozen"/>
      <selection pane="topRight" activeCell="A3" sqref="A3"/>
      <selection pane="bottomLeft" activeCell="A3" sqref="A3"/>
      <selection pane="bottomRight" activeCell="AT2" sqref="AT2"/>
    </sheetView>
  </sheetViews>
  <sheetFormatPr defaultRowHeight="18.75"/>
  <cols>
    <col min="1" max="1" width="10.75" style="22" customWidth="1"/>
    <col min="2" max="2" width="15.125" style="22" customWidth="1"/>
    <col min="3" max="3" width="67.625" style="22" customWidth="1"/>
    <col min="4" max="4" width="11.5" style="22" customWidth="1"/>
    <col min="5" max="10" width="11.875" style="22" customWidth="1"/>
    <col min="11" max="11" width="47.75" style="190" customWidth="1"/>
    <col min="12" max="18" width="11.875" style="22" customWidth="1"/>
    <col min="19" max="30" width="12.375" style="22" customWidth="1"/>
    <col min="31" max="252" width="9" style="22" customWidth="1"/>
    <col min="253" max="253" width="11.875" style="22" customWidth="1"/>
    <col min="254" max="254" width="34.5" style="22" customWidth="1"/>
    <col min="255" max="268" width="9" style="22" customWidth="1"/>
    <col min="269" max="269" width="9.75" style="22" customWidth="1"/>
    <col min="270" max="508" width="9" style="22" customWidth="1"/>
    <col min="509" max="509" width="11.875" style="22" customWidth="1"/>
    <col min="510" max="510" width="34.5" style="22" customWidth="1"/>
    <col min="511" max="524" width="9" style="22" customWidth="1"/>
    <col min="525" max="525" width="9.75" style="22" customWidth="1"/>
    <col min="526" max="764" width="9" style="22" customWidth="1"/>
    <col min="765" max="765" width="11.875" style="22" customWidth="1"/>
    <col min="766" max="766" width="34.5" style="22" customWidth="1"/>
    <col min="767" max="780" width="9" style="22" customWidth="1"/>
    <col min="781" max="781" width="9.75" style="22" customWidth="1"/>
    <col min="782" max="1020" width="9" style="22" customWidth="1"/>
    <col min="1021" max="1021" width="11.875" style="22" customWidth="1"/>
    <col min="1022" max="1022" width="34.5" style="22" customWidth="1"/>
    <col min="1023" max="1036" width="9" style="22" customWidth="1"/>
    <col min="1037" max="1037" width="9.75" style="22" customWidth="1"/>
    <col min="1038" max="1276" width="9" style="22" customWidth="1"/>
    <col min="1277" max="1277" width="11.875" style="22" customWidth="1"/>
    <col min="1278" max="1278" width="34.5" style="22" customWidth="1"/>
    <col min="1279" max="1292" width="9" style="22" customWidth="1"/>
    <col min="1293" max="1293" width="9.75" style="22" customWidth="1"/>
    <col min="1294" max="1532" width="9" style="22" customWidth="1"/>
    <col min="1533" max="1533" width="11.875" style="22" customWidth="1"/>
    <col min="1534" max="1534" width="34.5" style="22" customWidth="1"/>
    <col min="1535" max="1548" width="9" style="22" customWidth="1"/>
    <col min="1549" max="1549" width="9.75" style="22" customWidth="1"/>
    <col min="1550" max="1788" width="9" style="22" customWidth="1"/>
    <col min="1789" max="1789" width="11.875" style="22" customWidth="1"/>
    <col min="1790" max="1790" width="34.5" style="22" customWidth="1"/>
    <col min="1791" max="1804" width="9" style="22" customWidth="1"/>
    <col min="1805" max="1805" width="9.75" style="22" customWidth="1"/>
    <col min="1806" max="2044" width="9" style="22" customWidth="1"/>
    <col min="2045" max="2045" width="11.875" style="22" customWidth="1"/>
    <col min="2046" max="2046" width="34.5" style="22" customWidth="1"/>
    <col min="2047" max="2060" width="9" style="22" customWidth="1"/>
    <col min="2061" max="2061" width="9.75" style="22" customWidth="1"/>
    <col min="2062" max="2300" width="9" style="22" customWidth="1"/>
    <col min="2301" max="2301" width="11.875" style="22" customWidth="1"/>
    <col min="2302" max="2302" width="34.5" style="22" customWidth="1"/>
    <col min="2303" max="2316" width="9" style="22" customWidth="1"/>
    <col min="2317" max="2317" width="9.75" style="22" customWidth="1"/>
    <col min="2318" max="2556" width="9" style="22" customWidth="1"/>
    <col min="2557" max="2557" width="11.875" style="22" customWidth="1"/>
    <col min="2558" max="2558" width="34.5" style="22" customWidth="1"/>
    <col min="2559" max="2572" width="9" style="22" customWidth="1"/>
    <col min="2573" max="2573" width="9.75" style="22" customWidth="1"/>
    <col min="2574" max="2812" width="9" style="22" customWidth="1"/>
    <col min="2813" max="2813" width="11.875" style="22" customWidth="1"/>
    <col min="2814" max="2814" width="34.5" style="22" customWidth="1"/>
    <col min="2815" max="2828" width="9" style="22" customWidth="1"/>
    <col min="2829" max="2829" width="9.75" style="22" customWidth="1"/>
    <col min="2830" max="3068" width="9" style="22" customWidth="1"/>
    <col min="3069" max="3069" width="11.875" style="22" customWidth="1"/>
    <col min="3070" max="3070" width="34.5" style="22" customWidth="1"/>
    <col min="3071" max="3084" width="9" style="22" customWidth="1"/>
    <col min="3085" max="3085" width="9.75" style="22" customWidth="1"/>
    <col min="3086" max="3324" width="9" style="22" customWidth="1"/>
    <col min="3325" max="3325" width="11.875" style="22" customWidth="1"/>
    <col min="3326" max="3326" width="34.5" style="22" customWidth="1"/>
    <col min="3327" max="3340" width="9" style="22" customWidth="1"/>
    <col min="3341" max="3341" width="9.75" style="22" customWidth="1"/>
    <col min="3342" max="3580" width="9" style="22" customWidth="1"/>
    <col min="3581" max="3581" width="11.875" style="22" customWidth="1"/>
    <col min="3582" max="3582" width="34.5" style="22" customWidth="1"/>
    <col min="3583" max="3596" width="9" style="22" customWidth="1"/>
    <col min="3597" max="3597" width="9.75" style="22" customWidth="1"/>
    <col min="3598" max="3836" width="9" style="22" customWidth="1"/>
    <col min="3837" max="3837" width="11.875" style="22" customWidth="1"/>
    <col min="3838" max="3838" width="34.5" style="22" customWidth="1"/>
    <col min="3839" max="3852" width="9" style="22" customWidth="1"/>
    <col min="3853" max="3853" width="9.75" style="22" customWidth="1"/>
    <col min="3854" max="4092" width="9" style="22" customWidth="1"/>
    <col min="4093" max="4093" width="11.875" style="22" customWidth="1"/>
    <col min="4094" max="4094" width="34.5" style="22" customWidth="1"/>
    <col min="4095" max="4108" width="9" style="22" customWidth="1"/>
    <col min="4109" max="4109" width="9.75" style="22" customWidth="1"/>
    <col min="4110" max="4348" width="9" style="22" customWidth="1"/>
    <col min="4349" max="4349" width="11.875" style="22" customWidth="1"/>
    <col min="4350" max="4350" width="34.5" style="22" customWidth="1"/>
    <col min="4351" max="4364" width="9" style="22" customWidth="1"/>
    <col min="4365" max="4365" width="9.75" style="22" customWidth="1"/>
    <col min="4366" max="4604" width="9" style="22" customWidth="1"/>
    <col min="4605" max="4605" width="11.875" style="22" customWidth="1"/>
    <col min="4606" max="4606" width="34.5" style="22" customWidth="1"/>
    <col min="4607" max="4620" width="9" style="22" customWidth="1"/>
    <col min="4621" max="4621" width="9.75" style="22" customWidth="1"/>
    <col min="4622" max="4860" width="9" style="22" customWidth="1"/>
    <col min="4861" max="4861" width="11.875" style="22" customWidth="1"/>
    <col min="4862" max="4862" width="34.5" style="22" customWidth="1"/>
    <col min="4863" max="4876" width="9" style="22" customWidth="1"/>
    <col min="4877" max="4877" width="9.75" style="22" customWidth="1"/>
    <col min="4878" max="5116" width="9" style="22" customWidth="1"/>
    <col min="5117" max="5117" width="11.875" style="22" customWidth="1"/>
    <col min="5118" max="5118" width="34.5" style="22" customWidth="1"/>
    <col min="5119" max="5132" width="9" style="22" customWidth="1"/>
    <col min="5133" max="5133" width="9.75" style="22" customWidth="1"/>
    <col min="5134" max="5372" width="9" style="22" customWidth="1"/>
    <col min="5373" max="5373" width="11.875" style="22" customWidth="1"/>
    <col min="5374" max="5374" width="34.5" style="22" customWidth="1"/>
    <col min="5375" max="5388" width="9" style="22" customWidth="1"/>
    <col min="5389" max="5389" width="9.75" style="22" customWidth="1"/>
    <col min="5390" max="5628" width="9" style="22" customWidth="1"/>
    <col min="5629" max="5629" width="11.875" style="22" customWidth="1"/>
    <col min="5630" max="5630" width="34.5" style="22" customWidth="1"/>
    <col min="5631" max="5644" width="9" style="22" customWidth="1"/>
    <col min="5645" max="5645" width="9.75" style="22" customWidth="1"/>
    <col min="5646" max="5884" width="9" style="22" customWidth="1"/>
    <col min="5885" max="5885" width="11.875" style="22" customWidth="1"/>
    <col min="5886" max="5886" width="34.5" style="22" customWidth="1"/>
    <col min="5887" max="5900" width="9" style="22" customWidth="1"/>
    <col min="5901" max="5901" width="9.75" style="22" customWidth="1"/>
    <col min="5902" max="6140" width="9" style="22" customWidth="1"/>
    <col min="6141" max="6141" width="11.875" style="22" customWidth="1"/>
    <col min="6142" max="6142" width="34.5" style="22" customWidth="1"/>
    <col min="6143" max="6156" width="9" style="22" customWidth="1"/>
    <col min="6157" max="6157" width="9.75" style="22" customWidth="1"/>
    <col min="6158" max="6396" width="9" style="22" customWidth="1"/>
    <col min="6397" max="6397" width="11.875" style="22" customWidth="1"/>
    <col min="6398" max="6398" width="34.5" style="22" customWidth="1"/>
    <col min="6399" max="6412" width="9" style="22" customWidth="1"/>
    <col min="6413" max="6413" width="9.75" style="22" customWidth="1"/>
    <col min="6414" max="6652" width="9" style="22" customWidth="1"/>
    <col min="6653" max="6653" width="11.875" style="22" customWidth="1"/>
    <col min="6654" max="6654" width="34.5" style="22" customWidth="1"/>
    <col min="6655" max="6668" width="9" style="22" customWidth="1"/>
    <col min="6669" max="6669" width="9.75" style="22" customWidth="1"/>
    <col min="6670" max="6908" width="9" style="22" customWidth="1"/>
    <col min="6909" max="6909" width="11.875" style="22" customWidth="1"/>
    <col min="6910" max="6910" width="34.5" style="22" customWidth="1"/>
    <col min="6911" max="6924" width="9" style="22" customWidth="1"/>
    <col min="6925" max="6925" width="9.75" style="22" customWidth="1"/>
    <col min="6926" max="7164" width="9" style="22" customWidth="1"/>
    <col min="7165" max="7165" width="11.875" style="22" customWidth="1"/>
    <col min="7166" max="7166" width="34.5" style="22" customWidth="1"/>
    <col min="7167" max="7180" width="9" style="22" customWidth="1"/>
    <col min="7181" max="7181" width="9.75" style="22" customWidth="1"/>
    <col min="7182" max="7420" width="9" style="22" customWidth="1"/>
    <col min="7421" max="7421" width="11.875" style="22" customWidth="1"/>
    <col min="7422" max="7422" width="34.5" style="22" customWidth="1"/>
    <col min="7423" max="7436" width="9" style="22" customWidth="1"/>
    <col min="7437" max="7437" width="9.75" style="22" customWidth="1"/>
    <col min="7438" max="7676" width="9" style="22" customWidth="1"/>
    <col min="7677" max="7677" width="11.875" style="22" customWidth="1"/>
    <col min="7678" max="7678" width="34.5" style="22" customWidth="1"/>
    <col min="7679" max="7692" width="9" style="22" customWidth="1"/>
    <col min="7693" max="7693" width="9.75" style="22" customWidth="1"/>
    <col min="7694" max="7932" width="9" style="22" customWidth="1"/>
    <col min="7933" max="7933" width="11.875" style="22" customWidth="1"/>
    <col min="7934" max="7934" width="34.5" style="22" customWidth="1"/>
    <col min="7935" max="7948" width="9" style="22" customWidth="1"/>
    <col min="7949" max="7949" width="9.75" style="22" customWidth="1"/>
    <col min="7950" max="8188" width="9" style="22" customWidth="1"/>
    <col min="8189" max="8189" width="11.875" style="22" customWidth="1"/>
    <col min="8190" max="8190" width="34.5" style="22" customWidth="1"/>
    <col min="8191" max="8204" width="9" style="22" customWidth="1"/>
    <col min="8205" max="8205" width="9.75" style="22" customWidth="1"/>
    <col min="8206" max="8444" width="9" style="22" customWidth="1"/>
    <col min="8445" max="8445" width="11.875" style="22" customWidth="1"/>
    <col min="8446" max="8446" width="34.5" style="22" customWidth="1"/>
    <col min="8447" max="8460" width="9" style="22" customWidth="1"/>
    <col min="8461" max="8461" width="9.75" style="22" customWidth="1"/>
    <col min="8462" max="8700" width="9" style="22" customWidth="1"/>
    <col min="8701" max="8701" width="11.875" style="22" customWidth="1"/>
    <col min="8702" max="8702" width="34.5" style="22" customWidth="1"/>
    <col min="8703" max="8716" width="9" style="22" customWidth="1"/>
    <col min="8717" max="8717" width="9.75" style="22" customWidth="1"/>
    <col min="8718" max="8956" width="9" style="22" customWidth="1"/>
    <col min="8957" max="8957" width="11.875" style="22" customWidth="1"/>
    <col min="8958" max="8958" width="34.5" style="22" customWidth="1"/>
    <col min="8959" max="8972" width="9" style="22" customWidth="1"/>
    <col min="8973" max="8973" width="9.75" style="22" customWidth="1"/>
    <col min="8974" max="9212" width="9" style="22" customWidth="1"/>
    <col min="9213" max="9213" width="11.875" style="22" customWidth="1"/>
    <col min="9214" max="9214" width="34.5" style="22" customWidth="1"/>
    <col min="9215" max="9228" width="9" style="22" customWidth="1"/>
    <col min="9229" max="9229" width="9.75" style="22" customWidth="1"/>
    <col min="9230" max="9468" width="9" style="22" customWidth="1"/>
    <col min="9469" max="9469" width="11.875" style="22" customWidth="1"/>
    <col min="9470" max="9470" width="34.5" style="22" customWidth="1"/>
    <col min="9471" max="9484" width="9" style="22" customWidth="1"/>
    <col min="9485" max="9485" width="9.75" style="22" customWidth="1"/>
    <col min="9486" max="9724" width="9" style="22" customWidth="1"/>
    <col min="9725" max="9725" width="11.875" style="22" customWidth="1"/>
    <col min="9726" max="9726" width="34.5" style="22" customWidth="1"/>
    <col min="9727" max="9740" width="9" style="22" customWidth="1"/>
    <col min="9741" max="9741" width="9.75" style="22" customWidth="1"/>
    <col min="9742" max="9980" width="9" style="22" customWidth="1"/>
    <col min="9981" max="9981" width="11.875" style="22" customWidth="1"/>
    <col min="9982" max="9982" width="34.5" style="22" customWidth="1"/>
    <col min="9983" max="9996" width="9" style="22" customWidth="1"/>
    <col min="9997" max="9997" width="9.75" style="22" customWidth="1"/>
    <col min="9998" max="10236" width="9" style="22" customWidth="1"/>
    <col min="10237" max="10237" width="11.875" style="22" customWidth="1"/>
    <col min="10238" max="10238" width="34.5" style="22" customWidth="1"/>
    <col min="10239" max="10252" width="9" style="22" customWidth="1"/>
    <col min="10253" max="10253" width="9.75" style="22" customWidth="1"/>
    <col min="10254" max="10492" width="9" style="22" customWidth="1"/>
    <col min="10493" max="10493" width="11.875" style="22" customWidth="1"/>
    <col min="10494" max="10494" width="34.5" style="22" customWidth="1"/>
    <col min="10495" max="10508" width="9" style="22" customWidth="1"/>
    <col min="10509" max="10509" width="9.75" style="22" customWidth="1"/>
    <col min="10510" max="10748" width="9" style="22" customWidth="1"/>
    <col min="10749" max="10749" width="11.875" style="22" customWidth="1"/>
    <col min="10750" max="10750" width="34.5" style="22" customWidth="1"/>
    <col min="10751" max="10764" width="9" style="22" customWidth="1"/>
    <col min="10765" max="10765" width="9.75" style="22" customWidth="1"/>
    <col min="10766" max="11004" width="9" style="22" customWidth="1"/>
    <col min="11005" max="11005" width="11.875" style="22" customWidth="1"/>
    <col min="11006" max="11006" width="34.5" style="22" customWidth="1"/>
    <col min="11007" max="11020" width="9" style="22" customWidth="1"/>
    <col min="11021" max="11021" width="9.75" style="22" customWidth="1"/>
    <col min="11022" max="11260" width="9" style="22" customWidth="1"/>
    <col min="11261" max="11261" width="11.875" style="22" customWidth="1"/>
    <col min="11262" max="11262" width="34.5" style="22" customWidth="1"/>
    <col min="11263" max="11276" width="9" style="22" customWidth="1"/>
    <col min="11277" max="11277" width="9.75" style="22" customWidth="1"/>
    <col min="11278" max="11516" width="9" style="22" customWidth="1"/>
    <col min="11517" max="11517" width="11.875" style="22" customWidth="1"/>
    <col min="11518" max="11518" width="34.5" style="22" customWidth="1"/>
    <col min="11519" max="11532" width="9" style="22" customWidth="1"/>
    <col min="11533" max="11533" width="9.75" style="22" customWidth="1"/>
    <col min="11534" max="11772" width="9" style="22" customWidth="1"/>
    <col min="11773" max="11773" width="11.875" style="22" customWidth="1"/>
    <col min="11774" max="11774" width="34.5" style="22" customWidth="1"/>
    <col min="11775" max="11788" width="9" style="22" customWidth="1"/>
    <col min="11789" max="11789" width="9.75" style="22" customWidth="1"/>
    <col min="11790" max="12028" width="9" style="22" customWidth="1"/>
    <col min="12029" max="12029" width="11.875" style="22" customWidth="1"/>
    <col min="12030" max="12030" width="34.5" style="22" customWidth="1"/>
    <col min="12031" max="12044" width="9" style="22" customWidth="1"/>
    <col min="12045" max="12045" width="9.75" style="22" customWidth="1"/>
    <col min="12046" max="12284" width="9" style="22" customWidth="1"/>
    <col min="12285" max="12285" width="11.875" style="22" customWidth="1"/>
    <col min="12286" max="12286" width="34.5" style="22" customWidth="1"/>
    <col min="12287" max="12300" width="9" style="22" customWidth="1"/>
    <col min="12301" max="12301" width="9.75" style="22" customWidth="1"/>
    <col min="12302" max="12540" width="9" style="22" customWidth="1"/>
    <col min="12541" max="12541" width="11.875" style="22" customWidth="1"/>
    <col min="12542" max="12542" width="34.5" style="22" customWidth="1"/>
    <col min="12543" max="12556" width="9" style="22" customWidth="1"/>
    <col min="12557" max="12557" width="9.75" style="22" customWidth="1"/>
    <col min="12558" max="12796" width="9" style="22" customWidth="1"/>
    <col min="12797" max="12797" width="11.875" style="22" customWidth="1"/>
    <col min="12798" max="12798" width="34.5" style="22" customWidth="1"/>
    <col min="12799" max="12812" width="9" style="22" customWidth="1"/>
    <col min="12813" max="12813" width="9.75" style="22" customWidth="1"/>
    <col min="12814" max="13052" width="9" style="22" customWidth="1"/>
    <col min="13053" max="13053" width="11.875" style="22" customWidth="1"/>
    <col min="13054" max="13054" width="34.5" style="22" customWidth="1"/>
    <col min="13055" max="13068" width="9" style="22" customWidth="1"/>
    <col min="13069" max="13069" width="9.75" style="22" customWidth="1"/>
    <col min="13070" max="13308" width="9" style="22" customWidth="1"/>
    <col min="13309" max="13309" width="11.875" style="22" customWidth="1"/>
    <col min="13310" max="13310" width="34.5" style="22" customWidth="1"/>
    <col min="13311" max="13324" width="9" style="22" customWidth="1"/>
    <col min="13325" max="13325" width="9.75" style="22" customWidth="1"/>
    <col min="13326" max="13564" width="9" style="22" customWidth="1"/>
    <col min="13565" max="13565" width="11.875" style="22" customWidth="1"/>
    <col min="13566" max="13566" width="34.5" style="22" customWidth="1"/>
    <col min="13567" max="13580" width="9" style="22" customWidth="1"/>
    <col min="13581" max="13581" width="9.75" style="22" customWidth="1"/>
    <col min="13582" max="13820" width="9" style="22" customWidth="1"/>
    <col min="13821" max="13821" width="11.875" style="22" customWidth="1"/>
    <col min="13822" max="13822" width="34.5" style="22" customWidth="1"/>
    <col min="13823" max="13836" width="9" style="22" customWidth="1"/>
    <col min="13837" max="13837" width="9.75" style="22" customWidth="1"/>
    <col min="13838" max="14076" width="9" style="22" customWidth="1"/>
    <col min="14077" max="14077" width="11.875" style="22" customWidth="1"/>
    <col min="14078" max="14078" width="34.5" style="22" customWidth="1"/>
    <col min="14079" max="14092" width="9" style="22" customWidth="1"/>
    <col min="14093" max="14093" width="9.75" style="22" customWidth="1"/>
    <col min="14094" max="14332" width="9" style="22" customWidth="1"/>
    <col min="14333" max="14333" width="11.875" style="22" customWidth="1"/>
    <col min="14334" max="14334" width="34.5" style="22" customWidth="1"/>
    <col min="14335" max="14348" width="9" style="22" customWidth="1"/>
    <col min="14349" max="14349" width="9.75" style="22" customWidth="1"/>
    <col min="14350" max="14588" width="9" style="22" customWidth="1"/>
    <col min="14589" max="14589" width="11.875" style="22" customWidth="1"/>
    <col min="14590" max="14590" width="34.5" style="22" customWidth="1"/>
    <col min="14591" max="14604" width="9" style="22" customWidth="1"/>
    <col min="14605" max="14605" width="9.75" style="22" customWidth="1"/>
    <col min="14606" max="14844" width="9" style="22" customWidth="1"/>
    <col min="14845" max="14845" width="11.875" style="22" customWidth="1"/>
    <col min="14846" max="14846" width="34.5" style="22" customWidth="1"/>
    <col min="14847" max="14860" width="9" style="22" customWidth="1"/>
    <col min="14861" max="14861" width="9.75" style="22" customWidth="1"/>
    <col min="14862" max="15100" width="9" style="22" customWidth="1"/>
    <col min="15101" max="15101" width="11.875" style="22" customWidth="1"/>
    <col min="15102" max="15102" width="34.5" style="22" customWidth="1"/>
    <col min="15103" max="15116" width="9" style="22" customWidth="1"/>
    <col min="15117" max="15117" width="9.75" style="22" customWidth="1"/>
    <col min="15118" max="15356" width="9" style="22" customWidth="1"/>
    <col min="15357" max="15357" width="11.875" style="22" customWidth="1"/>
    <col min="15358" max="15358" width="34.5" style="22" customWidth="1"/>
    <col min="15359" max="15372" width="9" style="22" customWidth="1"/>
    <col min="15373" max="15373" width="9.75" style="22" customWidth="1"/>
    <col min="15374" max="15612" width="9" style="22" customWidth="1"/>
    <col min="15613" max="15613" width="11.875" style="22" customWidth="1"/>
    <col min="15614" max="15614" width="34.5" style="22" customWidth="1"/>
    <col min="15615" max="15628" width="9" style="22" customWidth="1"/>
    <col min="15629" max="15629" width="9.75" style="22" customWidth="1"/>
    <col min="15630" max="15868" width="9" style="22" customWidth="1"/>
    <col min="15869" max="15869" width="11.875" style="22" customWidth="1"/>
    <col min="15870" max="15870" width="34.5" style="22" customWidth="1"/>
    <col min="15871" max="15884" width="9" style="22" customWidth="1"/>
    <col min="15885" max="15885" width="9.75" style="22" customWidth="1"/>
    <col min="15886" max="16124" width="9" style="22" customWidth="1"/>
    <col min="16125" max="16125" width="11.875" style="22" customWidth="1"/>
    <col min="16126" max="16126" width="34.5" style="22" customWidth="1"/>
    <col min="16127" max="16140" width="9" style="22" customWidth="1"/>
    <col min="16141" max="16141" width="9.75" style="22" customWidth="1"/>
    <col min="16142" max="16383" width="9" style="22" customWidth="1"/>
    <col min="16384" max="16384" width="9" style="22"/>
  </cols>
  <sheetData>
    <row r="1" spans="1:30" s="168" customFormat="1" ht="21.75" customHeight="1">
      <c r="A1" s="167" t="s">
        <v>13549</v>
      </c>
      <c r="K1" s="188"/>
      <c r="R1" s="29"/>
    </row>
    <row r="2" spans="1:30" s="172" customFormat="1" ht="247.15" customHeight="1">
      <c r="A2" s="169" t="s">
        <v>13550</v>
      </c>
      <c r="B2" s="169" t="s">
        <v>13551</v>
      </c>
      <c r="C2" s="170" t="s">
        <v>13552</v>
      </c>
      <c r="D2" s="169" t="s">
        <v>13553</v>
      </c>
      <c r="E2" s="169" t="s">
        <v>13554</v>
      </c>
      <c r="F2" s="169" t="s">
        <v>13555</v>
      </c>
      <c r="G2" s="169" t="s">
        <v>13556</v>
      </c>
      <c r="H2" s="169" t="s">
        <v>13557</v>
      </c>
      <c r="I2" s="169" t="s">
        <v>13558</v>
      </c>
      <c r="J2" s="169" t="s">
        <v>66</v>
      </c>
      <c r="K2" s="169" t="s">
        <v>13559</v>
      </c>
      <c r="L2" s="169" t="s">
        <v>68</v>
      </c>
      <c r="M2" s="169" t="s">
        <v>13560</v>
      </c>
      <c r="N2" s="169" t="s">
        <v>13561</v>
      </c>
      <c r="O2" s="169" t="s">
        <v>13562</v>
      </c>
      <c r="P2" s="169" t="s">
        <v>13563</v>
      </c>
      <c r="Q2" s="169" t="s">
        <v>13564</v>
      </c>
      <c r="R2" s="171" t="s">
        <v>13565</v>
      </c>
      <c r="S2" s="169" t="s">
        <v>13566</v>
      </c>
      <c r="T2" s="169" t="s">
        <v>13567</v>
      </c>
      <c r="U2" s="169" t="s">
        <v>13568</v>
      </c>
      <c r="V2" s="169" t="s">
        <v>78</v>
      </c>
      <c r="W2" s="169" t="s">
        <v>13569</v>
      </c>
      <c r="X2" s="169" t="s">
        <v>78</v>
      </c>
      <c r="Y2" s="169" t="s">
        <v>13570</v>
      </c>
      <c r="Z2" s="169" t="s">
        <v>78</v>
      </c>
      <c r="AA2" s="169" t="s">
        <v>13571</v>
      </c>
      <c r="AB2" s="169" t="s">
        <v>78</v>
      </c>
      <c r="AC2" s="169" t="s">
        <v>13572</v>
      </c>
      <c r="AD2" s="169" t="s">
        <v>78</v>
      </c>
    </row>
    <row r="3" spans="1:30" s="29" customFormat="1" ht="101.25" customHeight="1">
      <c r="A3" s="243" t="s">
        <v>13573</v>
      </c>
      <c r="B3" s="243" t="s">
        <v>13574</v>
      </c>
      <c r="C3" s="243" t="s">
        <v>13575</v>
      </c>
      <c r="D3" s="243" t="s">
        <v>13576</v>
      </c>
      <c r="E3" s="243" t="s">
        <v>13577</v>
      </c>
      <c r="F3" s="243" t="s">
        <v>13578</v>
      </c>
      <c r="G3" s="243" t="s">
        <v>13579</v>
      </c>
      <c r="H3" s="243" t="s">
        <v>13580</v>
      </c>
      <c r="I3" s="243" t="s">
        <v>13581</v>
      </c>
      <c r="J3" s="243" t="s">
        <v>13582</v>
      </c>
      <c r="K3" s="244" t="s">
        <v>13583</v>
      </c>
      <c r="L3" s="244" t="s">
        <v>4531</v>
      </c>
      <c r="M3" s="243"/>
      <c r="N3" s="243" t="s">
        <v>95</v>
      </c>
      <c r="O3" s="243"/>
      <c r="P3" s="243"/>
      <c r="Q3" s="243"/>
      <c r="R3" s="359" t="s">
        <v>223</v>
      </c>
      <c r="S3" s="243" t="s">
        <v>98</v>
      </c>
      <c r="T3" s="243" t="s">
        <v>13584</v>
      </c>
      <c r="U3" s="243"/>
      <c r="V3" s="243"/>
      <c r="W3" s="243"/>
      <c r="X3" s="243"/>
      <c r="Y3" s="243"/>
      <c r="Z3" s="243"/>
      <c r="AA3" s="243" t="s">
        <v>95</v>
      </c>
      <c r="AB3" s="244" t="s">
        <v>13585</v>
      </c>
      <c r="AC3" s="243" t="s">
        <v>95</v>
      </c>
      <c r="AD3" s="243" t="s">
        <v>13586</v>
      </c>
    </row>
    <row r="4" spans="1:30" s="29" customFormat="1" ht="102" customHeight="1">
      <c r="A4" s="243" t="s">
        <v>13573</v>
      </c>
      <c r="B4" s="243" t="s">
        <v>13574</v>
      </c>
      <c r="C4" s="243" t="s">
        <v>13587</v>
      </c>
      <c r="D4" s="243" t="s">
        <v>13588</v>
      </c>
      <c r="E4" s="243" t="s">
        <v>13589</v>
      </c>
      <c r="F4" s="243" t="s">
        <v>13590</v>
      </c>
      <c r="G4" s="243" t="s">
        <v>13591</v>
      </c>
      <c r="H4" s="243" t="s">
        <v>13592</v>
      </c>
      <c r="I4" s="243" t="s">
        <v>13593</v>
      </c>
      <c r="J4" s="243" t="s">
        <v>13594</v>
      </c>
      <c r="K4" s="244" t="s">
        <v>13595</v>
      </c>
      <c r="L4" s="244" t="s">
        <v>1614</v>
      </c>
      <c r="M4" s="243"/>
      <c r="N4" s="243" t="s">
        <v>95</v>
      </c>
      <c r="O4" s="243"/>
      <c r="P4" s="243"/>
      <c r="Q4" s="243"/>
      <c r="R4" s="359" t="s">
        <v>223</v>
      </c>
      <c r="S4" s="243" t="s">
        <v>98</v>
      </c>
      <c r="T4" s="243" t="s">
        <v>13584</v>
      </c>
      <c r="U4" s="243"/>
      <c r="V4" s="243"/>
      <c r="W4" s="243"/>
      <c r="X4" s="243"/>
      <c r="Y4" s="243"/>
      <c r="Z4" s="243"/>
      <c r="AA4" s="243" t="s">
        <v>95</v>
      </c>
      <c r="AB4" s="244" t="s">
        <v>13585</v>
      </c>
      <c r="AC4" s="243"/>
      <c r="AD4" s="243"/>
    </row>
    <row r="5" spans="1:30" s="29" customFormat="1" ht="99.75">
      <c r="A5" s="243" t="s">
        <v>13573</v>
      </c>
      <c r="B5" s="243" t="s">
        <v>13574</v>
      </c>
      <c r="C5" s="243" t="s">
        <v>13596</v>
      </c>
      <c r="D5" s="243" t="s">
        <v>13597</v>
      </c>
      <c r="E5" s="243" t="s">
        <v>13598</v>
      </c>
      <c r="F5" s="243" t="s">
        <v>13599</v>
      </c>
      <c r="G5" s="243" t="s">
        <v>13600</v>
      </c>
      <c r="H5" s="243" t="s">
        <v>13601</v>
      </c>
      <c r="I5" s="243" t="s">
        <v>13602</v>
      </c>
      <c r="J5" s="243" t="s">
        <v>13603</v>
      </c>
      <c r="K5" s="244" t="s">
        <v>13604</v>
      </c>
      <c r="L5" s="243"/>
      <c r="M5" s="243"/>
      <c r="N5" s="243" t="s">
        <v>95</v>
      </c>
      <c r="O5" s="243"/>
      <c r="P5" s="243"/>
      <c r="Q5" s="243"/>
      <c r="R5" s="359" t="s">
        <v>223</v>
      </c>
      <c r="S5" s="243" t="s">
        <v>98</v>
      </c>
      <c r="T5" s="243" t="s">
        <v>13584</v>
      </c>
      <c r="U5" s="243"/>
      <c r="V5" s="243"/>
      <c r="W5" s="243"/>
      <c r="X5" s="243"/>
      <c r="Y5" s="243"/>
      <c r="Z5" s="243"/>
      <c r="AA5" s="243" t="s">
        <v>95</v>
      </c>
      <c r="AB5" s="244" t="s">
        <v>13585</v>
      </c>
      <c r="AC5" s="243" t="s">
        <v>95</v>
      </c>
      <c r="AD5" s="244" t="s">
        <v>13605</v>
      </c>
    </row>
    <row r="6" spans="1:30" s="29" customFormat="1" ht="99.75">
      <c r="A6" s="243" t="s">
        <v>13573</v>
      </c>
      <c r="B6" s="243" t="s">
        <v>13606</v>
      </c>
      <c r="C6" s="243" t="s">
        <v>13607</v>
      </c>
      <c r="D6" s="243" t="s">
        <v>13608</v>
      </c>
      <c r="E6" s="243" t="s">
        <v>13609</v>
      </c>
      <c r="F6" s="243" t="s">
        <v>13610</v>
      </c>
      <c r="G6" s="243" t="s">
        <v>13611</v>
      </c>
      <c r="H6" s="243" t="s">
        <v>13612</v>
      </c>
      <c r="I6" s="360" t="s">
        <v>13613</v>
      </c>
      <c r="J6" s="243" t="s">
        <v>13614</v>
      </c>
      <c r="K6" s="244" t="s">
        <v>13615</v>
      </c>
      <c r="L6" s="244" t="s">
        <v>5508</v>
      </c>
      <c r="M6" s="244" t="s">
        <v>3667</v>
      </c>
      <c r="N6" s="243" t="s">
        <v>95</v>
      </c>
      <c r="O6" s="243" t="s">
        <v>95</v>
      </c>
      <c r="P6" s="243"/>
      <c r="Q6" s="243"/>
      <c r="R6" s="359" t="s">
        <v>223</v>
      </c>
      <c r="S6" s="243" t="s">
        <v>98</v>
      </c>
      <c r="T6" s="243" t="s">
        <v>13616</v>
      </c>
      <c r="U6" s="243"/>
      <c r="V6" s="243"/>
      <c r="W6" s="243"/>
      <c r="X6" s="243"/>
      <c r="Y6" s="243"/>
      <c r="Z6" s="243"/>
      <c r="AA6" s="243" t="s">
        <v>95</v>
      </c>
      <c r="AB6" s="244" t="s">
        <v>13585</v>
      </c>
      <c r="AC6" s="243" t="s">
        <v>95</v>
      </c>
      <c r="AD6" s="244" t="s">
        <v>13617</v>
      </c>
    </row>
    <row r="7" spans="1:30" s="29" customFormat="1" ht="99.75">
      <c r="A7" s="243" t="s">
        <v>13618</v>
      </c>
      <c r="B7" s="243" t="s">
        <v>13606</v>
      </c>
      <c r="C7" s="243" t="s">
        <v>13619</v>
      </c>
      <c r="D7" s="243" t="s">
        <v>13620</v>
      </c>
      <c r="E7" s="243" t="s">
        <v>13621</v>
      </c>
      <c r="F7" s="243" t="s">
        <v>13622</v>
      </c>
      <c r="G7" s="243" t="s">
        <v>13623</v>
      </c>
      <c r="H7" s="243" t="s">
        <v>13624</v>
      </c>
      <c r="I7" s="243" t="s">
        <v>13625</v>
      </c>
      <c r="J7" s="243" t="s">
        <v>13626</v>
      </c>
      <c r="K7" s="244" t="s">
        <v>13627</v>
      </c>
      <c r="L7" s="244" t="s">
        <v>1614</v>
      </c>
      <c r="M7" s="243"/>
      <c r="N7" s="243" t="s">
        <v>95</v>
      </c>
      <c r="O7" s="243" t="s">
        <v>95</v>
      </c>
      <c r="P7" s="243"/>
      <c r="Q7" s="243"/>
      <c r="R7" s="359" t="s">
        <v>223</v>
      </c>
      <c r="S7" s="243" t="s">
        <v>98</v>
      </c>
      <c r="T7" s="243" t="s">
        <v>13628</v>
      </c>
      <c r="U7" s="243"/>
      <c r="V7" s="243"/>
      <c r="W7" s="243"/>
      <c r="X7" s="243"/>
      <c r="Y7" s="243"/>
      <c r="Z7" s="243"/>
      <c r="AA7" s="243" t="s">
        <v>95</v>
      </c>
      <c r="AB7" s="244" t="s">
        <v>13585</v>
      </c>
      <c r="AC7" s="243"/>
      <c r="AD7" s="243"/>
    </row>
    <row r="8" spans="1:30" s="29" customFormat="1" ht="19.5" customHeight="1">
      <c r="A8" s="243" t="s">
        <v>13618</v>
      </c>
      <c r="B8" s="243" t="s">
        <v>13606</v>
      </c>
      <c r="C8" s="243" t="s">
        <v>13629</v>
      </c>
      <c r="D8" s="243" t="s">
        <v>13630</v>
      </c>
      <c r="E8" s="243" t="s">
        <v>13631</v>
      </c>
      <c r="F8" s="243" t="s">
        <v>13632</v>
      </c>
      <c r="G8" s="243" t="s">
        <v>13633</v>
      </c>
      <c r="H8" s="243" t="s">
        <v>13634</v>
      </c>
      <c r="I8" s="243" t="s">
        <v>13635</v>
      </c>
      <c r="J8" s="243" t="s">
        <v>13636</v>
      </c>
      <c r="K8" s="244" t="s">
        <v>13637</v>
      </c>
      <c r="L8" s="243" t="s">
        <v>2434</v>
      </c>
      <c r="M8" s="243"/>
      <c r="N8" s="243"/>
      <c r="O8" s="243"/>
      <c r="P8" s="243"/>
      <c r="Q8" s="243"/>
      <c r="R8" s="359" t="s">
        <v>223</v>
      </c>
      <c r="S8" s="243" t="s">
        <v>1509</v>
      </c>
      <c r="T8" s="243"/>
      <c r="U8" s="243"/>
      <c r="V8" s="243"/>
      <c r="W8" s="243"/>
      <c r="X8" s="243"/>
      <c r="Y8" s="243" t="s">
        <v>95</v>
      </c>
      <c r="Z8" s="243" t="s">
        <v>13638</v>
      </c>
      <c r="AA8" s="243"/>
      <c r="AB8" s="243"/>
      <c r="AC8" s="243"/>
      <c r="AD8" s="243"/>
    </row>
    <row r="9" spans="1:30" s="29" customFormat="1" ht="19.5" customHeight="1">
      <c r="A9" s="243" t="s">
        <v>13618</v>
      </c>
      <c r="B9" s="243" t="s">
        <v>13639</v>
      </c>
      <c r="C9" s="243" t="s">
        <v>13640</v>
      </c>
      <c r="D9" s="243" t="s">
        <v>13641</v>
      </c>
      <c r="E9" s="243" t="s">
        <v>13642</v>
      </c>
      <c r="F9" s="243" t="s">
        <v>13643</v>
      </c>
      <c r="G9" s="243" t="s">
        <v>13644</v>
      </c>
      <c r="H9" s="243" t="s">
        <v>13645</v>
      </c>
      <c r="I9" s="243" t="s">
        <v>13646</v>
      </c>
      <c r="J9" s="243" t="s">
        <v>2434</v>
      </c>
      <c r="K9" s="244" t="s">
        <v>13647</v>
      </c>
      <c r="L9" s="243" t="s">
        <v>2434</v>
      </c>
      <c r="M9" s="243"/>
      <c r="N9" s="243"/>
      <c r="O9" s="243"/>
      <c r="P9" s="243"/>
      <c r="Q9" s="243"/>
      <c r="R9" s="359" t="s">
        <v>223</v>
      </c>
      <c r="S9" s="243" t="s">
        <v>1509</v>
      </c>
      <c r="T9" s="243"/>
      <c r="U9" s="243"/>
      <c r="V9" s="243"/>
      <c r="W9" s="243"/>
      <c r="X9" s="243"/>
      <c r="Y9" s="243"/>
      <c r="Z9" s="243"/>
      <c r="AA9" s="243"/>
      <c r="AB9" s="243"/>
      <c r="AC9" s="243"/>
      <c r="AD9" s="243"/>
    </row>
    <row r="10" spans="1:30" s="29" customFormat="1" ht="19.5" customHeight="1">
      <c r="A10" s="243" t="s">
        <v>13618</v>
      </c>
      <c r="B10" s="243" t="s">
        <v>13639</v>
      </c>
      <c r="C10" s="243" t="s">
        <v>13648</v>
      </c>
      <c r="D10" s="243" t="s">
        <v>13649</v>
      </c>
      <c r="E10" s="243" t="s">
        <v>13650</v>
      </c>
      <c r="F10" s="243" t="s">
        <v>13651</v>
      </c>
      <c r="G10" s="243" t="s">
        <v>13652</v>
      </c>
      <c r="H10" s="243" t="s">
        <v>13653</v>
      </c>
      <c r="I10" s="243" t="s">
        <v>13654</v>
      </c>
      <c r="J10" s="243" t="s">
        <v>13655</v>
      </c>
      <c r="K10" s="244" t="s">
        <v>180</v>
      </c>
      <c r="L10" s="243" t="s">
        <v>2434</v>
      </c>
      <c r="M10" s="243"/>
      <c r="N10" s="243"/>
      <c r="O10" s="243"/>
      <c r="P10" s="243"/>
      <c r="Q10" s="243"/>
      <c r="R10" s="359" t="s">
        <v>223</v>
      </c>
      <c r="S10" s="243" t="s">
        <v>1509</v>
      </c>
      <c r="T10" s="243"/>
      <c r="U10" s="243"/>
      <c r="V10" s="243"/>
      <c r="W10" s="243"/>
      <c r="X10" s="243"/>
      <c r="Y10" s="243"/>
      <c r="Z10" s="243"/>
      <c r="AA10" s="243"/>
      <c r="AB10" s="243"/>
      <c r="AC10" s="243"/>
      <c r="AD10" s="243"/>
    </row>
    <row r="11" spans="1:30" s="29" customFormat="1" ht="19.5" customHeight="1">
      <c r="A11" s="243" t="s">
        <v>13618</v>
      </c>
      <c r="B11" s="243" t="s">
        <v>13639</v>
      </c>
      <c r="C11" s="243" t="s">
        <v>13656</v>
      </c>
      <c r="D11" s="243" t="s">
        <v>13657</v>
      </c>
      <c r="E11" s="243" t="s">
        <v>13658</v>
      </c>
      <c r="F11" s="243" t="s">
        <v>13659</v>
      </c>
      <c r="G11" s="243" t="s">
        <v>13660</v>
      </c>
      <c r="H11" s="243" t="s">
        <v>13661</v>
      </c>
      <c r="I11" s="243" t="s">
        <v>13662</v>
      </c>
      <c r="J11" s="243" t="s">
        <v>13663</v>
      </c>
      <c r="K11" s="244" t="s">
        <v>13664</v>
      </c>
      <c r="L11" s="243" t="s">
        <v>2434</v>
      </c>
      <c r="M11" s="243"/>
      <c r="N11" s="243"/>
      <c r="O11" s="243"/>
      <c r="P11" s="243"/>
      <c r="Q11" s="243"/>
      <c r="R11" s="359" t="s">
        <v>223</v>
      </c>
      <c r="S11" s="243" t="s">
        <v>1509</v>
      </c>
      <c r="T11" s="243"/>
      <c r="U11" s="243"/>
      <c r="V11" s="243"/>
      <c r="W11" s="243"/>
      <c r="X11" s="243"/>
      <c r="Y11" s="243"/>
      <c r="Z11" s="243"/>
      <c r="AA11" s="243"/>
      <c r="AB11" s="243"/>
      <c r="AC11" s="243"/>
      <c r="AD11" s="243"/>
    </row>
    <row r="12" spans="1:30" s="173" customFormat="1" ht="99.75">
      <c r="A12" s="361" t="s">
        <v>13618</v>
      </c>
      <c r="B12" s="361" t="s">
        <v>13639</v>
      </c>
      <c r="C12" s="361" t="s">
        <v>13665</v>
      </c>
      <c r="D12" s="361" t="s">
        <v>13666</v>
      </c>
      <c r="E12" s="361" t="s">
        <v>13667</v>
      </c>
      <c r="F12" s="361" t="s">
        <v>13668</v>
      </c>
      <c r="G12" s="361" t="s">
        <v>13669</v>
      </c>
      <c r="H12" s="361" t="s">
        <v>13670</v>
      </c>
      <c r="I12" s="361" t="s">
        <v>13671</v>
      </c>
      <c r="J12" s="362" t="s">
        <v>13672</v>
      </c>
      <c r="K12" s="363" t="s">
        <v>13673</v>
      </c>
      <c r="L12" s="363" t="s">
        <v>13674</v>
      </c>
      <c r="M12" s="361"/>
      <c r="N12" s="361"/>
      <c r="O12" s="361"/>
      <c r="P12" s="361"/>
      <c r="Q12" s="361"/>
      <c r="R12" s="364" t="s">
        <v>223</v>
      </c>
      <c r="S12" s="361" t="s">
        <v>1767</v>
      </c>
      <c r="T12" s="361"/>
      <c r="U12" s="361"/>
      <c r="V12" s="361"/>
      <c r="W12" s="361"/>
      <c r="X12" s="361"/>
      <c r="Y12" s="361"/>
      <c r="Z12" s="361"/>
      <c r="AA12" s="361" t="s">
        <v>95</v>
      </c>
      <c r="AB12" s="363" t="s">
        <v>13585</v>
      </c>
      <c r="AC12" s="362"/>
      <c r="AD12" s="363" t="s">
        <v>13605</v>
      </c>
    </row>
    <row r="13" spans="1:30" s="29" customFormat="1" ht="100.5" customHeight="1">
      <c r="A13" s="243" t="s">
        <v>13618</v>
      </c>
      <c r="B13" s="361" t="s">
        <v>13675</v>
      </c>
      <c r="C13" s="243" t="s">
        <v>13676</v>
      </c>
      <c r="D13" s="243" t="s">
        <v>13677</v>
      </c>
      <c r="E13" s="243" t="s">
        <v>13678</v>
      </c>
      <c r="F13" s="243" t="s">
        <v>13679</v>
      </c>
      <c r="G13" s="243" t="s">
        <v>13680</v>
      </c>
      <c r="H13" s="243" t="s">
        <v>13681</v>
      </c>
      <c r="I13" s="243" t="s">
        <v>13682</v>
      </c>
      <c r="J13" s="243" t="s">
        <v>13683</v>
      </c>
      <c r="K13" s="244" t="s">
        <v>13684</v>
      </c>
      <c r="L13" s="244" t="s">
        <v>112</v>
      </c>
      <c r="M13" s="243"/>
      <c r="N13" s="243" t="s">
        <v>95</v>
      </c>
      <c r="O13" s="243"/>
      <c r="P13" s="243"/>
      <c r="Q13" s="243"/>
      <c r="R13" s="359" t="s">
        <v>223</v>
      </c>
      <c r="S13" s="243" t="s">
        <v>98</v>
      </c>
      <c r="T13" s="243" t="s">
        <v>13685</v>
      </c>
      <c r="U13" s="243"/>
      <c r="V13" s="243"/>
      <c r="W13" s="243"/>
      <c r="X13" s="243"/>
      <c r="Y13" s="243"/>
      <c r="Z13" s="243"/>
      <c r="AA13" s="243" t="s">
        <v>95</v>
      </c>
      <c r="AB13" s="244" t="s">
        <v>13585</v>
      </c>
      <c r="AC13" s="243"/>
      <c r="AD13" s="243"/>
    </row>
    <row r="14" spans="1:30" s="29" customFormat="1" ht="19.5" customHeight="1">
      <c r="A14" s="243" t="s">
        <v>13618</v>
      </c>
      <c r="B14" s="361" t="s">
        <v>13675</v>
      </c>
      <c r="C14" s="243" t="s">
        <v>13686</v>
      </c>
      <c r="D14" s="243" t="s">
        <v>13687</v>
      </c>
      <c r="E14" s="243" t="s">
        <v>13688</v>
      </c>
      <c r="F14" s="243" t="s">
        <v>13689</v>
      </c>
      <c r="G14" s="243" t="s">
        <v>13690</v>
      </c>
      <c r="H14" s="243" t="s">
        <v>13691</v>
      </c>
      <c r="I14" s="243" t="s">
        <v>13692</v>
      </c>
      <c r="J14" s="243"/>
      <c r="K14" s="244" t="s">
        <v>13693</v>
      </c>
      <c r="L14" s="243"/>
      <c r="M14" s="243"/>
      <c r="N14" s="243"/>
      <c r="O14" s="243"/>
      <c r="P14" s="243"/>
      <c r="Q14" s="243"/>
      <c r="R14" s="359" t="s">
        <v>223</v>
      </c>
      <c r="S14" s="243" t="s">
        <v>1509</v>
      </c>
      <c r="T14" s="243"/>
      <c r="U14" s="243"/>
      <c r="V14" s="243"/>
      <c r="W14" s="243"/>
      <c r="X14" s="243"/>
      <c r="Y14" s="243"/>
      <c r="Z14" s="243"/>
      <c r="AA14" s="243"/>
      <c r="AB14" s="243"/>
      <c r="AC14" s="243"/>
      <c r="AD14" s="243"/>
    </row>
    <row r="15" spans="1:30" s="29" customFormat="1" ht="19.5" customHeight="1">
      <c r="A15" s="243" t="s">
        <v>13618</v>
      </c>
      <c r="B15" s="361" t="s">
        <v>13675</v>
      </c>
      <c r="C15" s="361" t="s">
        <v>13694</v>
      </c>
      <c r="D15" s="243" t="s">
        <v>13695</v>
      </c>
      <c r="E15" s="243" t="s">
        <v>13696</v>
      </c>
      <c r="F15" s="243" t="s">
        <v>13697</v>
      </c>
      <c r="G15" s="243" t="s">
        <v>13698</v>
      </c>
      <c r="H15" s="243" t="s">
        <v>13699</v>
      </c>
      <c r="I15" s="243" t="s">
        <v>13700</v>
      </c>
      <c r="J15" s="243" t="s">
        <v>13701</v>
      </c>
      <c r="K15" s="244" t="s">
        <v>13702</v>
      </c>
      <c r="L15" s="243" t="s">
        <v>2434</v>
      </c>
      <c r="M15" s="243"/>
      <c r="N15" s="243"/>
      <c r="O15" s="243"/>
      <c r="P15" s="243"/>
      <c r="Q15" s="243"/>
      <c r="R15" s="359" t="s">
        <v>223</v>
      </c>
      <c r="S15" s="243" t="s">
        <v>98</v>
      </c>
      <c r="T15" s="243" t="s">
        <v>13703</v>
      </c>
      <c r="U15" s="243"/>
      <c r="V15" s="243"/>
      <c r="W15" s="243"/>
      <c r="X15" s="243"/>
      <c r="Y15" s="243"/>
      <c r="Z15" s="243"/>
      <c r="AA15" s="243"/>
      <c r="AB15" s="243"/>
      <c r="AC15" s="243" t="s">
        <v>95</v>
      </c>
      <c r="AD15" s="243" t="s">
        <v>13704</v>
      </c>
    </row>
    <row r="16" spans="1:30" s="29" customFormat="1" ht="101.25" customHeight="1">
      <c r="A16" s="243" t="s">
        <v>13618</v>
      </c>
      <c r="B16" s="111" t="s">
        <v>13705</v>
      </c>
      <c r="C16" s="361" t="s">
        <v>13706</v>
      </c>
      <c r="D16" s="243" t="s">
        <v>13707</v>
      </c>
      <c r="E16" s="243" t="s">
        <v>13708</v>
      </c>
      <c r="F16" s="243" t="s">
        <v>13709</v>
      </c>
      <c r="G16" s="243" t="s">
        <v>13710</v>
      </c>
      <c r="H16" s="243" t="s">
        <v>13711</v>
      </c>
      <c r="I16" s="243" t="s">
        <v>13712</v>
      </c>
      <c r="J16" s="243" t="s">
        <v>13713</v>
      </c>
      <c r="K16" s="244" t="s">
        <v>13714</v>
      </c>
      <c r="L16" s="244" t="s">
        <v>112</v>
      </c>
      <c r="M16" s="244"/>
      <c r="N16" s="243" t="s">
        <v>95</v>
      </c>
      <c r="O16" s="243"/>
      <c r="P16" s="243"/>
      <c r="Q16" s="243"/>
      <c r="R16" s="359" t="s">
        <v>223</v>
      </c>
      <c r="S16" s="243" t="s">
        <v>98</v>
      </c>
      <c r="T16" s="243" t="s">
        <v>13616</v>
      </c>
      <c r="U16" s="243"/>
      <c r="V16" s="243"/>
      <c r="W16" s="243"/>
      <c r="X16" s="243"/>
      <c r="Y16" s="243"/>
      <c r="Z16" s="243"/>
      <c r="AA16" s="243" t="s">
        <v>95</v>
      </c>
      <c r="AB16" s="244" t="s">
        <v>13585</v>
      </c>
      <c r="AC16" s="243"/>
      <c r="AD16" s="243"/>
    </row>
    <row r="17" spans="1:30" s="29" customFormat="1" ht="58.5" customHeight="1">
      <c r="A17" s="243" t="s">
        <v>13618</v>
      </c>
      <c r="B17" s="243" t="s">
        <v>13715</v>
      </c>
      <c r="C17" s="361" t="s">
        <v>13716</v>
      </c>
      <c r="D17" s="243" t="s">
        <v>13717</v>
      </c>
      <c r="E17" s="243" t="s">
        <v>13718</v>
      </c>
      <c r="F17" s="243" t="s">
        <v>13719</v>
      </c>
      <c r="G17" s="243" t="s">
        <v>13720</v>
      </c>
      <c r="H17" s="243" t="s">
        <v>13721</v>
      </c>
      <c r="I17" s="243" t="s">
        <v>13722</v>
      </c>
      <c r="J17" s="243" t="s">
        <v>13723</v>
      </c>
      <c r="K17" s="244" t="s">
        <v>397</v>
      </c>
      <c r="L17" s="244" t="s">
        <v>4396</v>
      </c>
      <c r="M17" s="244"/>
      <c r="N17" s="243" t="s">
        <v>95</v>
      </c>
      <c r="O17" s="243"/>
      <c r="P17" s="243"/>
      <c r="Q17" s="243"/>
      <c r="R17" s="359" t="s">
        <v>223</v>
      </c>
      <c r="S17" s="243" t="s">
        <v>98</v>
      </c>
      <c r="T17" s="243" t="s">
        <v>13685</v>
      </c>
      <c r="U17" s="243"/>
      <c r="V17" s="243"/>
      <c r="W17" s="243"/>
      <c r="X17" s="243"/>
      <c r="Y17" s="243"/>
      <c r="Z17" s="243"/>
      <c r="AA17" s="243"/>
      <c r="AB17" s="243"/>
      <c r="AC17" s="243"/>
      <c r="AD17" s="243"/>
    </row>
    <row r="18" spans="1:30" s="29" customFormat="1" ht="99.75">
      <c r="A18" s="243" t="s">
        <v>13618</v>
      </c>
      <c r="B18" s="243" t="s">
        <v>13715</v>
      </c>
      <c r="C18" s="243" t="s">
        <v>13724</v>
      </c>
      <c r="D18" s="243" t="s">
        <v>13725</v>
      </c>
      <c r="E18" s="243" t="s">
        <v>13726</v>
      </c>
      <c r="F18" s="243" t="s">
        <v>13727</v>
      </c>
      <c r="G18" s="243" t="s">
        <v>13728</v>
      </c>
      <c r="H18" s="243" t="s">
        <v>13729</v>
      </c>
      <c r="I18" s="243" t="s">
        <v>2880</v>
      </c>
      <c r="J18" s="243" t="s">
        <v>13730</v>
      </c>
      <c r="K18" s="244" t="s">
        <v>13731</v>
      </c>
      <c r="L18" s="244" t="s">
        <v>4396</v>
      </c>
      <c r="M18" s="244" t="s">
        <v>1596</v>
      </c>
      <c r="N18" s="243" t="s">
        <v>95</v>
      </c>
      <c r="O18" s="243"/>
      <c r="P18" s="243"/>
      <c r="Q18" s="243"/>
      <c r="R18" s="359" t="s">
        <v>223</v>
      </c>
      <c r="S18" s="243" t="s">
        <v>98</v>
      </c>
      <c r="T18" s="243" t="s">
        <v>13685</v>
      </c>
      <c r="U18" s="243" t="s">
        <v>95</v>
      </c>
      <c r="V18" s="243" t="s">
        <v>13732</v>
      </c>
      <c r="W18" s="243" t="s">
        <v>95</v>
      </c>
      <c r="X18" s="243" t="s">
        <v>13732</v>
      </c>
      <c r="Y18" s="243" t="s">
        <v>95</v>
      </c>
      <c r="Z18" s="243" t="s">
        <v>13732</v>
      </c>
      <c r="AA18" s="243" t="s">
        <v>95</v>
      </c>
      <c r="AB18" s="244" t="s">
        <v>13585</v>
      </c>
      <c r="AC18" s="243" t="s">
        <v>95</v>
      </c>
      <c r="AD18" s="244" t="s">
        <v>13733</v>
      </c>
    </row>
    <row r="19" spans="1:30" s="29" customFormat="1" ht="19.5" customHeight="1">
      <c r="A19" s="243" t="s">
        <v>13618</v>
      </c>
      <c r="B19" s="243" t="s">
        <v>13734</v>
      </c>
      <c r="C19" s="243" t="s">
        <v>13735</v>
      </c>
      <c r="D19" s="243" t="s">
        <v>13736</v>
      </c>
      <c r="E19" s="243" t="s">
        <v>13737</v>
      </c>
      <c r="F19" s="243" t="s">
        <v>13738</v>
      </c>
      <c r="G19" s="243" t="s">
        <v>13739</v>
      </c>
      <c r="H19" s="243" t="s">
        <v>13740</v>
      </c>
      <c r="I19" s="243" t="s">
        <v>13741</v>
      </c>
      <c r="J19" s="243" t="s">
        <v>2434</v>
      </c>
      <c r="K19" s="244" t="s">
        <v>13742</v>
      </c>
      <c r="L19" s="243" t="s">
        <v>2434</v>
      </c>
      <c r="M19" s="243"/>
      <c r="N19" s="243"/>
      <c r="O19" s="243"/>
      <c r="P19" s="243"/>
      <c r="Q19" s="243"/>
      <c r="R19" s="359" t="s">
        <v>223</v>
      </c>
      <c r="S19" s="243" t="s">
        <v>1509</v>
      </c>
      <c r="T19" s="243"/>
      <c r="U19" s="243"/>
      <c r="V19" s="243"/>
      <c r="W19" s="243"/>
      <c r="X19" s="243"/>
      <c r="Y19" s="243"/>
      <c r="Z19" s="243"/>
      <c r="AA19" s="243"/>
      <c r="AB19" s="243"/>
      <c r="AC19" s="243"/>
      <c r="AD19" s="243"/>
    </row>
    <row r="20" spans="1:30" s="29" customFormat="1" ht="99.75">
      <c r="A20" s="243" t="s">
        <v>13618</v>
      </c>
      <c r="B20" s="243" t="s">
        <v>13734</v>
      </c>
      <c r="C20" s="243" t="s">
        <v>13743</v>
      </c>
      <c r="D20" s="243" t="s">
        <v>13744</v>
      </c>
      <c r="E20" s="243" t="s">
        <v>13745</v>
      </c>
      <c r="F20" s="243" t="s">
        <v>13746</v>
      </c>
      <c r="G20" s="243" t="s">
        <v>13747</v>
      </c>
      <c r="H20" s="243" t="s">
        <v>13748</v>
      </c>
      <c r="I20" s="243" t="s">
        <v>13749</v>
      </c>
      <c r="J20" s="243" t="s">
        <v>13750</v>
      </c>
      <c r="K20" s="244" t="s">
        <v>13751</v>
      </c>
      <c r="L20" s="244" t="s">
        <v>13752</v>
      </c>
      <c r="M20" s="244" t="s">
        <v>2869</v>
      </c>
      <c r="N20" s="243" t="s">
        <v>95</v>
      </c>
      <c r="O20" s="243" t="s">
        <v>95</v>
      </c>
      <c r="P20" s="243" t="s">
        <v>95</v>
      </c>
      <c r="Q20" s="243"/>
      <c r="R20" s="359" t="s">
        <v>97</v>
      </c>
      <c r="S20" s="243" t="s">
        <v>98</v>
      </c>
      <c r="T20" s="243" t="s">
        <v>4542</v>
      </c>
      <c r="U20" s="243" t="s">
        <v>95</v>
      </c>
      <c r="V20" s="243" t="s">
        <v>13753</v>
      </c>
      <c r="W20" s="243" t="s">
        <v>95</v>
      </c>
      <c r="X20" s="243" t="s">
        <v>13754</v>
      </c>
      <c r="Y20" s="243" t="s">
        <v>95</v>
      </c>
      <c r="Z20" s="243" t="s">
        <v>13753</v>
      </c>
      <c r="AA20" s="243" t="s">
        <v>95</v>
      </c>
      <c r="AB20" s="244" t="s">
        <v>13585</v>
      </c>
      <c r="AC20" s="243" t="s">
        <v>95</v>
      </c>
      <c r="AD20" s="243" t="s">
        <v>13704</v>
      </c>
    </row>
    <row r="21" spans="1:30" s="29" customFormat="1" ht="99" customHeight="1">
      <c r="A21" s="243" t="s">
        <v>13618</v>
      </c>
      <c r="B21" s="243" t="s">
        <v>13734</v>
      </c>
      <c r="C21" s="243" t="s">
        <v>13755</v>
      </c>
      <c r="D21" s="243" t="s">
        <v>13756</v>
      </c>
      <c r="E21" s="243" t="s">
        <v>13757</v>
      </c>
      <c r="F21" s="243" t="s">
        <v>13758</v>
      </c>
      <c r="G21" s="243" t="s">
        <v>13759</v>
      </c>
      <c r="H21" s="243" t="s">
        <v>13760</v>
      </c>
      <c r="I21" s="243" t="s">
        <v>13761</v>
      </c>
      <c r="J21" s="243" t="s">
        <v>13762</v>
      </c>
      <c r="K21" s="244" t="s">
        <v>13763</v>
      </c>
      <c r="L21" s="244" t="s">
        <v>1955</v>
      </c>
      <c r="M21" s="243"/>
      <c r="N21" s="243"/>
      <c r="O21" s="243"/>
      <c r="P21" s="243"/>
      <c r="Q21" s="243"/>
      <c r="R21" s="359" t="s">
        <v>223</v>
      </c>
      <c r="S21" s="243" t="s">
        <v>1509</v>
      </c>
      <c r="T21" s="243"/>
      <c r="U21" s="243"/>
      <c r="V21" s="243"/>
      <c r="W21" s="243"/>
      <c r="X21" s="243"/>
      <c r="Y21" s="243"/>
      <c r="Z21" s="243"/>
      <c r="AA21" s="243" t="s">
        <v>95</v>
      </c>
      <c r="AB21" s="244" t="s">
        <v>13585</v>
      </c>
      <c r="AC21" s="243"/>
      <c r="AD21" s="243"/>
    </row>
    <row r="22" spans="1:30" s="29" customFormat="1" ht="19.5" customHeight="1">
      <c r="A22" s="243" t="s">
        <v>13573</v>
      </c>
      <c r="B22" s="243" t="s">
        <v>13734</v>
      </c>
      <c r="C22" s="243" t="s">
        <v>13764</v>
      </c>
      <c r="D22" s="243" t="s">
        <v>13765</v>
      </c>
      <c r="E22" s="243" t="s">
        <v>13766</v>
      </c>
      <c r="F22" s="243" t="s">
        <v>13767</v>
      </c>
      <c r="G22" s="243" t="s">
        <v>13768</v>
      </c>
      <c r="H22" s="243" t="s">
        <v>13769</v>
      </c>
      <c r="I22" s="243" t="s">
        <v>13770</v>
      </c>
      <c r="J22" s="243" t="s">
        <v>2434</v>
      </c>
      <c r="K22" s="244" t="s">
        <v>13771</v>
      </c>
      <c r="L22" s="243" t="s">
        <v>2434</v>
      </c>
      <c r="M22" s="243"/>
      <c r="N22" s="243"/>
      <c r="O22" s="243"/>
      <c r="P22" s="243"/>
      <c r="Q22" s="243"/>
      <c r="R22" s="359" t="s">
        <v>223</v>
      </c>
      <c r="S22" s="243" t="s">
        <v>1509</v>
      </c>
      <c r="T22" s="243"/>
      <c r="U22" s="243"/>
      <c r="V22" s="243"/>
      <c r="W22" s="243"/>
      <c r="X22" s="243"/>
      <c r="Y22" s="243"/>
      <c r="Z22" s="243"/>
      <c r="AA22" s="243"/>
      <c r="AB22" s="243"/>
      <c r="AC22" s="243"/>
      <c r="AD22" s="243"/>
    </row>
    <row r="23" spans="1:30" s="173" customFormat="1" ht="19.5" customHeight="1">
      <c r="A23" s="361" t="s">
        <v>13618</v>
      </c>
      <c r="B23" s="361" t="s">
        <v>13734</v>
      </c>
      <c r="C23" s="361" t="s">
        <v>13772</v>
      </c>
      <c r="D23" s="365" t="s">
        <v>13773</v>
      </c>
      <c r="E23" s="365" t="s">
        <v>13774</v>
      </c>
      <c r="F23" s="365" t="s">
        <v>13775</v>
      </c>
      <c r="G23" s="365" t="s">
        <v>13776</v>
      </c>
      <c r="H23" s="365" t="s">
        <v>13777</v>
      </c>
      <c r="I23" s="365" t="s">
        <v>13778</v>
      </c>
      <c r="J23" s="365" t="s">
        <v>13779</v>
      </c>
      <c r="K23" s="366" t="s">
        <v>13780</v>
      </c>
      <c r="L23" s="365"/>
      <c r="M23" s="365"/>
      <c r="N23" s="365"/>
      <c r="O23" s="365"/>
      <c r="P23" s="365"/>
      <c r="Q23" s="365"/>
      <c r="R23" s="364" t="s">
        <v>223</v>
      </c>
      <c r="S23" s="361" t="s">
        <v>1432</v>
      </c>
      <c r="T23" s="365"/>
      <c r="U23" s="365"/>
      <c r="V23" s="365"/>
      <c r="W23" s="365"/>
      <c r="X23" s="365"/>
      <c r="Y23" s="365"/>
      <c r="Z23" s="365"/>
      <c r="AA23" s="361" t="s">
        <v>95</v>
      </c>
      <c r="AB23" s="361" t="s">
        <v>13585</v>
      </c>
      <c r="AC23" s="365"/>
      <c r="AD23" s="365"/>
    </row>
    <row r="24" spans="1:30" s="29" customFormat="1" ht="19.5" customHeight="1">
      <c r="A24" s="243" t="s">
        <v>13573</v>
      </c>
      <c r="B24" s="243" t="s">
        <v>13781</v>
      </c>
      <c r="C24" s="243" t="s">
        <v>13782</v>
      </c>
      <c r="D24" s="243" t="s">
        <v>13783</v>
      </c>
      <c r="E24" s="243" t="s">
        <v>13784</v>
      </c>
      <c r="F24" s="243" t="s">
        <v>13785</v>
      </c>
      <c r="G24" s="243" t="s">
        <v>13786</v>
      </c>
      <c r="H24" s="243" t="s">
        <v>13787</v>
      </c>
      <c r="I24" s="243" t="s">
        <v>13788</v>
      </c>
      <c r="J24" s="243" t="s">
        <v>2434</v>
      </c>
      <c r="K24" s="244" t="s">
        <v>13789</v>
      </c>
      <c r="L24" s="243"/>
      <c r="M24" s="243"/>
      <c r="N24" s="243"/>
      <c r="O24" s="243"/>
      <c r="P24" s="243"/>
      <c r="Q24" s="243"/>
      <c r="R24" s="359" t="s">
        <v>223</v>
      </c>
      <c r="S24" s="243" t="s">
        <v>1509</v>
      </c>
      <c r="T24" s="243"/>
      <c r="U24" s="243"/>
      <c r="V24" s="243"/>
      <c r="W24" s="243"/>
      <c r="X24" s="243"/>
      <c r="Y24" s="243"/>
      <c r="Z24" s="243"/>
      <c r="AA24" s="243" t="s">
        <v>95</v>
      </c>
      <c r="AB24" s="243" t="s">
        <v>13585</v>
      </c>
      <c r="AC24" s="243"/>
      <c r="AD24" s="243"/>
    </row>
    <row r="25" spans="1:30" s="29" customFormat="1" ht="19.5" customHeight="1">
      <c r="A25" s="243" t="s">
        <v>13573</v>
      </c>
      <c r="B25" s="243" t="s">
        <v>13781</v>
      </c>
      <c r="C25" s="243" t="s">
        <v>13790</v>
      </c>
      <c r="D25" s="243" t="s">
        <v>13791</v>
      </c>
      <c r="E25" s="243" t="s">
        <v>13792</v>
      </c>
      <c r="F25" s="243" t="s">
        <v>13793</v>
      </c>
      <c r="G25" s="243" t="s">
        <v>13794</v>
      </c>
      <c r="H25" s="243" t="s">
        <v>13795</v>
      </c>
      <c r="I25" s="243" t="s">
        <v>13796</v>
      </c>
      <c r="J25" s="243" t="s">
        <v>13797</v>
      </c>
      <c r="K25" s="244" t="s">
        <v>13798</v>
      </c>
      <c r="L25" s="243"/>
      <c r="M25" s="243" t="s">
        <v>13799</v>
      </c>
      <c r="N25" s="243" t="s">
        <v>95</v>
      </c>
      <c r="O25" s="243"/>
      <c r="P25" s="243"/>
      <c r="Q25" s="243"/>
      <c r="R25" s="359" t="s">
        <v>223</v>
      </c>
      <c r="S25" s="243" t="s">
        <v>1509</v>
      </c>
      <c r="T25" s="243" t="s">
        <v>13703</v>
      </c>
      <c r="U25" s="243"/>
      <c r="V25" s="243"/>
      <c r="W25" s="243"/>
      <c r="X25" s="243"/>
      <c r="Y25" s="243"/>
      <c r="Z25" s="243"/>
      <c r="AA25" s="243"/>
      <c r="AB25" s="243"/>
      <c r="AC25" s="243" t="s">
        <v>95</v>
      </c>
      <c r="AD25" s="243" t="s">
        <v>13800</v>
      </c>
    </row>
    <row r="26" spans="1:30" s="29" customFormat="1" ht="99.75">
      <c r="A26" s="243" t="s">
        <v>13573</v>
      </c>
      <c r="B26" s="361" t="s">
        <v>13675</v>
      </c>
      <c r="C26" s="243" t="s">
        <v>13801</v>
      </c>
      <c r="D26" s="243" t="s">
        <v>13802</v>
      </c>
      <c r="E26" s="243" t="s">
        <v>13803</v>
      </c>
      <c r="F26" s="243" t="s">
        <v>13804</v>
      </c>
      <c r="G26" s="243" t="s">
        <v>13805</v>
      </c>
      <c r="H26" s="243" t="s">
        <v>13806</v>
      </c>
      <c r="I26" s="243" t="s">
        <v>13807</v>
      </c>
      <c r="J26" s="243" t="s">
        <v>13808</v>
      </c>
      <c r="K26" s="244" t="s">
        <v>13809</v>
      </c>
      <c r="L26" s="244" t="s">
        <v>1955</v>
      </c>
      <c r="M26" s="243"/>
      <c r="N26" s="243"/>
      <c r="O26" s="243"/>
      <c r="P26" s="243"/>
      <c r="Q26" s="243"/>
      <c r="R26" s="359" t="s">
        <v>223</v>
      </c>
      <c r="S26" s="243" t="s">
        <v>1767</v>
      </c>
      <c r="T26" s="243"/>
      <c r="U26" s="243"/>
      <c r="V26" s="243"/>
      <c r="W26" s="243"/>
      <c r="X26" s="243"/>
      <c r="Y26" s="243"/>
      <c r="Z26" s="243"/>
      <c r="AA26" s="243" t="s">
        <v>95</v>
      </c>
      <c r="AB26" s="244" t="s">
        <v>13585</v>
      </c>
      <c r="AC26" s="243"/>
      <c r="AD26" s="243"/>
    </row>
    <row r="27" spans="1:30" s="29" customFormat="1" ht="19.5" customHeight="1">
      <c r="A27" s="243" t="s">
        <v>13618</v>
      </c>
      <c r="B27" s="111" t="s">
        <v>13705</v>
      </c>
      <c r="C27" s="243" t="s">
        <v>13810</v>
      </c>
      <c r="D27" s="243" t="s">
        <v>13811</v>
      </c>
      <c r="E27" s="243" t="s">
        <v>13812</v>
      </c>
      <c r="F27" s="243" t="s">
        <v>13813</v>
      </c>
      <c r="G27" s="243" t="s">
        <v>13814</v>
      </c>
      <c r="H27" s="243" t="s">
        <v>13815</v>
      </c>
      <c r="I27" s="243" t="s">
        <v>13816</v>
      </c>
      <c r="J27" s="243" t="s">
        <v>13817</v>
      </c>
      <c r="K27" s="244" t="s">
        <v>13818</v>
      </c>
      <c r="L27" s="243" t="s">
        <v>2434</v>
      </c>
      <c r="M27" s="243"/>
      <c r="N27" s="243"/>
      <c r="O27" s="243"/>
      <c r="P27" s="243"/>
      <c r="Q27" s="243"/>
      <c r="R27" s="359" t="s">
        <v>223</v>
      </c>
      <c r="S27" s="243" t="s">
        <v>13819</v>
      </c>
      <c r="T27" s="243"/>
      <c r="U27" s="243"/>
      <c r="V27" s="243"/>
      <c r="W27" s="243"/>
      <c r="X27" s="243"/>
      <c r="Y27" s="243"/>
      <c r="Z27" s="243"/>
      <c r="AA27" s="243" t="s">
        <v>95</v>
      </c>
      <c r="AB27" s="243" t="s">
        <v>13585</v>
      </c>
      <c r="AC27" s="243"/>
      <c r="AD27" s="243"/>
    </row>
    <row r="28" spans="1:30" s="29" customFormat="1" ht="19.5" customHeight="1">
      <c r="A28" s="243" t="s">
        <v>13618</v>
      </c>
      <c r="B28" s="111" t="s">
        <v>13705</v>
      </c>
      <c r="C28" s="243" t="s">
        <v>13820</v>
      </c>
      <c r="D28" s="243" t="s">
        <v>13821</v>
      </c>
      <c r="E28" s="243" t="s">
        <v>13822</v>
      </c>
      <c r="F28" s="243" t="s">
        <v>13823</v>
      </c>
      <c r="G28" s="243" t="s">
        <v>13824</v>
      </c>
      <c r="H28" s="243" t="s">
        <v>13825</v>
      </c>
      <c r="I28" s="243" t="s">
        <v>13826</v>
      </c>
      <c r="J28" s="243"/>
      <c r="K28" s="244" t="s">
        <v>13827</v>
      </c>
      <c r="L28" s="243" t="s">
        <v>2434</v>
      </c>
      <c r="M28" s="243"/>
      <c r="N28" s="243"/>
      <c r="O28" s="243"/>
      <c r="P28" s="243"/>
      <c r="Q28" s="243"/>
      <c r="R28" s="359" t="s">
        <v>223</v>
      </c>
      <c r="S28" s="243" t="s">
        <v>1509</v>
      </c>
      <c r="T28" s="243"/>
      <c r="U28" s="243"/>
      <c r="V28" s="243"/>
      <c r="W28" s="243"/>
      <c r="X28" s="243"/>
      <c r="Y28" s="243"/>
      <c r="Z28" s="243"/>
      <c r="AA28" s="243" t="s">
        <v>95</v>
      </c>
      <c r="AB28" s="243" t="s">
        <v>13585</v>
      </c>
      <c r="AC28" s="243"/>
      <c r="AD28" s="243"/>
    </row>
    <row r="29" spans="1:30" s="29" customFormat="1" ht="19.5" customHeight="1">
      <c r="A29" s="243" t="s">
        <v>13618</v>
      </c>
      <c r="B29" s="111" t="s">
        <v>13705</v>
      </c>
      <c r="C29" s="243" t="s">
        <v>13828</v>
      </c>
      <c r="D29" s="243" t="s">
        <v>13829</v>
      </c>
      <c r="E29" s="243" t="s">
        <v>13830</v>
      </c>
      <c r="F29" s="243" t="s">
        <v>13831</v>
      </c>
      <c r="G29" s="243" t="s">
        <v>13832</v>
      </c>
      <c r="H29" s="243" t="s">
        <v>13833</v>
      </c>
      <c r="I29" s="243" t="s">
        <v>13834</v>
      </c>
      <c r="J29" s="243" t="s">
        <v>13835</v>
      </c>
      <c r="K29" s="244" t="s">
        <v>13836</v>
      </c>
      <c r="L29" s="243"/>
      <c r="M29" s="243"/>
      <c r="N29" s="243"/>
      <c r="O29" s="243"/>
      <c r="P29" s="243"/>
      <c r="Q29" s="243"/>
      <c r="R29" s="359" t="s">
        <v>223</v>
      </c>
      <c r="S29" s="243" t="s">
        <v>1509</v>
      </c>
      <c r="T29" s="243"/>
      <c r="U29" s="243"/>
      <c r="V29" s="243"/>
      <c r="W29" s="243"/>
      <c r="X29" s="243"/>
      <c r="Y29" s="243"/>
      <c r="Z29" s="243"/>
      <c r="AA29" s="243" t="s">
        <v>95</v>
      </c>
      <c r="AB29" s="243" t="s">
        <v>13585</v>
      </c>
      <c r="AC29" s="243"/>
      <c r="AD29" s="243"/>
    </row>
    <row r="30" spans="1:30" s="29" customFormat="1" ht="19.5" customHeight="1">
      <c r="A30" s="243" t="s">
        <v>13618</v>
      </c>
      <c r="B30" s="111" t="s">
        <v>13705</v>
      </c>
      <c r="C30" s="243" t="s">
        <v>13837</v>
      </c>
      <c r="D30" s="243" t="s">
        <v>13838</v>
      </c>
      <c r="E30" s="243" t="s">
        <v>13839</v>
      </c>
      <c r="F30" s="243" t="s">
        <v>13840</v>
      </c>
      <c r="G30" s="243" t="s">
        <v>13841</v>
      </c>
      <c r="H30" s="243" t="s">
        <v>13842</v>
      </c>
      <c r="I30" s="243" t="s">
        <v>13843</v>
      </c>
      <c r="J30" s="367" t="s">
        <v>13844</v>
      </c>
      <c r="K30" s="244" t="s">
        <v>13845</v>
      </c>
      <c r="L30" s="243"/>
      <c r="M30" s="243"/>
      <c r="N30" s="243"/>
      <c r="O30" s="243"/>
      <c r="P30" s="243"/>
      <c r="Q30" s="243"/>
      <c r="R30" s="359" t="s">
        <v>223</v>
      </c>
      <c r="S30" s="243" t="s">
        <v>1509</v>
      </c>
      <c r="T30" s="243"/>
      <c r="U30" s="243"/>
      <c r="V30" s="243"/>
      <c r="W30" s="243"/>
      <c r="X30" s="243"/>
      <c r="Y30" s="243"/>
      <c r="Z30" s="243"/>
      <c r="AA30" s="243" t="s">
        <v>95</v>
      </c>
      <c r="AB30" s="243" t="s">
        <v>13585</v>
      </c>
      <c r="AC30" s="243"/>
      <c r="AD30" s="243"/>
    </row>
    <row r="31" spans="1:30" s="29" customFormat="1" ht="102" customHeight="1">
      <c r="A31" s="243" t="s">
        <v>13618</v>
      </c>
      <c r="B31" s="111" t="s">
        <v>13705</v>
      </c>
      <c r="C31" s="243" t="s">
        <v>13846</v>
      </c>
      <c r="D31" s="243" t="s">
        <v>13847</v>
      </c>
      <c r="E31" s="243" t="s">
        <v>13848</v>
      </c>
      <c r="F31" s="243" t="s">
        <v>13849</v>
      </c>
      <c r="G31" s="243" t="s">
        <v>13850</v>
      </c>
      <c r="H31" s="243" t="s">
        <v>13851</v>
      </c>
      <c r="I31" s="243" t="s">
        <v>13852</v>
      </c>
      <c r="J31" s="243" t="s">
        <v>13853</v>
      </c>
      <c r="K31" s="244" t="s">
        <v>13854</v>
      </c>
      <c r="L31" s="243"/>
      <c r="M31" s="244" t="s">
        <v>13855</v>
      </c>
      <c r="N31" s="243"/>
      <c r="O31" s="243"/>
      <c r="P31" s="243"/>
      <c r="Q31" s="243"/>
      <c r="R31" s="359" t="s">
        <v>223</v>
      </c>
      <c r="S31" s="243" t="s">
        <v>1509</v>
      </c>
      <c r="T31" s="243"/>
      <c r="U31" s="243"/>
      <c r="V31" s="243"/>
      <c r="W31" s="243"/>
      <c r="X31" s="243"/>
      <c r="Y31" s="243"/>
      <c r="Z31" s="243"/>
      <c r="AA31" s="243" t="s">
        <v>95</v>
      </c>
      <c r="AB31" s="244" t="s">
        <v>13585</v>
      </c>
      <c r="AC31" s="243"/>
      <c r="AD31" s="243"/>
    </row>
    <row r="32" spans="1:30" s="173" customFormat="1" ht="128.25">
      <c r="A32" s="361" t="s">
        <v>13573</v>
      </c>
      <c r="B32" s="174" t="s">
        <v>13705</v>
      </c>
      <c r="C32" s="361" t="s">
        <v>13856</v>
      </c>
      <c r="D32" s="361" t="s">
        <v>13857</v>
      </c>
      <c r="E32" s="361" t="s">
        <v>13858</v>
      </c>
      <c r="F32" s="361" t="s">
        <v>13859</v>
      </c>
      <c r="G32" s="361" t="s">
        <v>13860</v>
      </c>
      <c r="H32" s="361" t="s">
        <v>13861</v>
      </c>
      <c r="I32" s="361" t="s">
        <v>13862</v>
      </c>
      <c r="J32" s="361" t="s">
        <v>13863</v>
      </c>
      <c r="K32" s="363" t="s">
        <v>13864</v>
      </c>
      <c r="L32" s="363" t="s">
        <v>13865</v>
      </c>
      <c r="M32" s="361"/>
      <c r="N32" s="361" t="s">
        <v>13866</v>
      </c>
      <c r="O32" s="361" t="s">
        <v>606</v>
      </c>
      <c r="P32" s="361"/>
      <c r="Q32" s="361"/>
      <c r="R32" s="364" t="s">
        <v>97</v>
      </c>
      <c r="S32" s="361" t="s">
        <v>1767</v>
      </c>
      <c r="T32" s="361" t="s">
        <v>13584</v>
      </c>
      <c r="U32" s="361"/>
      <c r="V32" s="361"/>
      <c r="W32" s="361"/>
      <c r="X32" s="361"/>
      <c r="Y32" s="361"/>
      <c r="Z32" s="361"/>
      <c r="AA32" s="361" t="s">
        <v>606</v>
      </c>
      <c r="AB32" s="363" t="s">
        <v>13867</v>
      </c>
      <c r="AC32" s="361" t="s">
        <v>606</v>
      </c>
      <c r="AD32" s="363" t="s">
        <v>13868</v>
      </c>
    </row>
    <row r="33" spans="1:30" s="29" customFormat="1" ht="128.25">
      <c r="A33" s="243" t="s">
        <v>13618</v>
      </c>
      <c r="B33" s="243" t="s">
        <v>13734</v>
      </c>
      <c r="C33" s="243" t="s">
        <v>13869</v>
      </c>
      <c r="D33" s="243" t="s">
        <v>13870</v>
      </c>
      <c r="E33" s="243" t="s">
        <v>13871</v>
      </c>
      <c r="F33" s="243" t="s">
        <v>13872</v>
      </c>
      <c r="G33" s="243" t="s">
        <v>13873</v>
      </c>
      <c r="H33" s="243" t="s">
        <v>13874</v>
      </c>
      <c r="I33" s="243" t="s">
        <v>13875</v>
      </c>
      <c r="J33" s="243" t="s">
        <v>13876</v>
      </c>
      <c r="K33" s="244" t="s">
        <v>13877</v>
      </c>
      <c r="L33" s="244" t="s">
        <v>13878</v>
      </c>
      <c r="M33" s="243"/>
      <c r="N33" s="243"/>
      <c r="O33" s="243"/>
      <c r="P33" s="243"/>
      <c r="Q33" s="243"/>
      <c r="R33" s="359" t="s">
        <v>223</v>
      </c>
      <c r="S33" s="243" t="s">
        <v>1509</v>
      </c>
      <c r="T33" s="243"/>
      <c r="U33" s="243"/>
      <c r="V33" s="243"/>
      <c r="W33" s="243"/>
      <c r="X33" s="243"/>
      <c r="Y33" s="243"/>
      <c r="Z33" s="243"/>
      <c r="AA33" s="243" t="s">
        <v>95</v>
      </c>
      <c r="AB33" s="244" t="s">
        <v>13585</v>
      </c>
      <c r="AC33" s="243" t="s">
        <v>95</v>
      </c>
      <c r="AD33" s="244" t="s">
        <v>13879</v>
      </c>
    </row>
    <row r="34" spans="1:30" s="29" customFormat="1" ht="19.5" customHeight="1">
      <c r="A34" s="243" t="s">
        <v>13618</v>
      </c>
      <c r="B34" s="243" t="s">
        <v>13781</v>
      </c>
      <c r="C34" s="243" t="s">
        <v>13880</v>
      </c>
      <c r="D34" s="243" t="s">
        <v>13881</v>
      </c>
      <c r="E34" s="243" t="s">
        <v>13882</v>
      </c>
      <c r="F34" s="243" t="s">
        <v>13883</v>
      </c>
      <c r="G34" s="243" t="s">
        <v>13884</v>
      </c>
      <c r="H34" s="243" t="s">
        <v>13885</v>
      </c>
      <c r="I34" s="243" t="s">
        <v>13886</v>
      </c>
      <c r="J34" s="243"/>
      <c r="K34" s="244" t="s">
        <v>13887</v>
      </c>
      <c r="L34" s="243"/>
      <c r="M34" s="243"/>
      <c r="N34" s="243"/>
      <c r="O34" s="243"/>
      <c r="P34" s="243"/>
      <c r="Q34" s="243"/>
      <c r="R34" s="359" t="s">
        <v>223</v>
      </c>
      <c r="S34" s="243" t="s">
        <v>1509</v>
      </c>
      <c r="T34" s="243" t="s">
        <v>13703</v>
      </c>
      <c r="U34" s="243"/>
      <c r="V34" s="243"/>
      <c r="W34" s="243"/>
      <c r="X34" s="243"/>
      <c r="Y34" s="243"/>
      <c r="Z34" s="243"/>
      <c r="AA34" s="243" t="s">
        <v>95</v>
      </c>
      <c r="AB34" s="243" t="s">
        <v>13585</v>
      </c>
      <c r="AC34" s="243"/>
      <c r="AD34" s="243"/>
    </row>
    <row r="35" spans="1:30" s="175" customFormat="1" ht="28.5">
      <c r="A35" s="243" t="s">
        <v>13618</v>
      </c>
      <c r="B35" s="243" t="s">
        <v>13781</v>
      </c>
      <c r="C35" s="243" t="s">
        <v>13888</v>
      </c>
      <c r="D35" s="243" t="s">
        <v>13889</v>
      </c>
      <c r="E35" s="243" t="s">
        <v>13890</v>
      </c>
      <c r="F35" s="243" t="s">
        <v>13891</v>
      </c>
      <c r="G35" s="243" t="s">
        <v>13892</v>
      </c>
      <c r="H35" s="243" t="s">
        <v>13893</v>
      </c>
      <c r="I35" s="243" t="s">
        <v>13894</v>
      </c>
      <c r="J35" s="243" t="s">
        <v>13895</v>
      </c>
      <c r="K35" s="244" t="s">
        <v>13896</v>
      </c>
      <c r="L35" s="243"/>
      <c r="M35" s="243" t="s">
        <v>13897</v>
      </c>
      <c r="N35" s="243" t="s">
        <v>95</v>
      </c>
      <c r="O35" s="243"/>
      <c r="P35" s="243"/>
      <c r="Q35" s="243"/>
      <c r="R35" s="359" t="s">
        <v>223</v>
      </c>
      <c r="S35" s="243" t="s">
        <v>1509</v>
      </c>
      <c r="T35" s="243"/>
      <c r="U35" s="243"/>
      <c r="V35" s="243"/>
      <c r="W35" s="243"/>
      <c r="X35" s="243"/>
      <c r="Y35" s="243"/>
      <c r="Z35" s="243"/>
      <c r="AA35" s="243" t="s">
        <v>95</v>
      </c>
      <c r="AB35" s="243" t="s">
        <v>13585</v>
      </c>
      <c r="AC35" s="243"/>
      <c r="AD35" s="243"/>
    </row>
    <row r="36" spans="1:30" s="175" customFormat="1" ht="19.5" customHeight="1">
      <c r="A36" s="243" t="s">
        <v>13618</v>
      </c>
      <c r="B36" s="361" t="s">
        <v>13675</v>
      </c>
      <c r="C36" s="243" t="s">
        <v>13898</v>
      </c>
      <c r="D36" s="243" t="s">
        <v>13899</v>
      </c>
      <c r="E36" s="243" t="s">
        <v>13900</v>
      </c>
      <c r="F36" s="243" t="s">
        <v>13901</v>
      </c>
      <c r="G36" s="243" t="s">
        <v>13902</v>
      </c>
      <c r="H36" s="243" t="s">
        <v>13903</v>
      </c>
      <c r="I36" s="243" t="s">
        <v>13904</v>
      </c>
      <c r="J36" s="243" t="s">
        <v>13905</v>
      </c>
      <c r="K36" s="244" t="s">
        <v>13906</v>
      </c>
      <c r="L36" s="243"/>
      <c r="M36" s="243"/>
      <c r="N36" s="243"/>
      <c r="O36" s="243"/>
      <c r="P36" s="243"/>
      <c r="Q36" s="243"/>
      <c r="R36" s="359" t="s">
        <v>223</v>
      </c>
      <c r="S36" s="243" t="s">
        <v>1432</v>
      </c>
      <c r="T36" s="243"/>
      <c r="U36" s="243"/>
      <c r="V36" s="243"/>
      <c r="W36" s="243"/>
      <c r="X36" s="243"/>
      <c r="Y36" s="243"/>
      <c r="Z36" s="243"/>
      <c r="AA36" s="243" t="s">
        <v>95</v>
      </c>
      <c r="AB36" s="243" t="s">
        <v>13585</v>
      </c>
      <c r="AC36" s="243"/>
      <c r="AD36" s="243"/>
    </row>
    <row r="37" spans="1:30" s="175" customFormat="1" ht="19.5" customHeight="1">
      <c r="K37" s="189"/>
    </row>
    <row r="38" spans="1:30" s="175" customFormat="1" ht="19.5" customHeight="1">
      <c r="K38" s="189"/>
    </row>
    <row r="39" spans="1:30" s="175" customFormat="1" ht="19.5" customHeight="1">
      <c r="K39" s="189"/>
    </row>
    <row r="40" spans="1:30" s="175" customFormat="1" ht="19.5" customHeight="1">
      <c r="K40" s="189"/>
    </row>
    <row r="41" spans="1:30" s="175" customFormat="1" ht="19.5" customHeight="1">
      <c r="K41" s="189"/>
    </row>
    <row r="42" spans="1:30" s="175" customFormat="1" ht="19.5" customHeight="1">
      <c r="K42" s="189"/>
    </row>
    <row r="43" spans="1:30" s="175" customFormat="1" ht="19.5" customHeight="1">
      <c r="K43" s="189"/>
    </row>
    <row r="44" spans="1:30" s="175" customFormat="1" ht="19.5" customHeight="1">
      <c r="K44" s="189"/>
    </row>
    <row r="45" spans="1:30" s="175" customFormat="1" ht="19.5" customHeight="1">
      <c r="K45" s="189"/>
    </row>
    <row r="46" spans="1:30" s="175" customFormat="1" ht="19.5" customHeight="1">
      <c r="K46" s="189"/>
    </row>
    <row r="47" spans="1:30" s="175" customFormat="1" ht="19.5" customHeight="1">
      <c r="K47" s="189"/>
    </row>
    <row r="48" spans="1:30" s="175" customFormat="1" ht="19.5" customHeight="1">
      <c r="K48" s="189"/>
    </row>
    <row r="49" spans="11:11" s="175" customFormat="1" ht="19.5" customHeight="1">
      <c r="K49" s="189"/>
    </row>
    <row r="50" spans="11:11" s="175" customFormat="1" ht="19.5" customHeight="1">
      <c r="K50" s="189"/>
    </row>
    <row r="51" spans="11:11" s="175" customFormat="1" ht="19.5" customHeight="1">
      <c r="K51" s="189"/>
    </row>
    <row r="52" spans="11:11" s="175" customFormat="1" ht="19.5" customHeight="1">
      <c r="K52" s="189"/>
    </row>
    <row r="53" spans="11:11" s="175" customFormat="1" ht="19.5" customHeight="1">
      <c r="K53" s="189"/>
    </row>
    <row r="54" spans="11:11" s="175" customFormat="1" ht="19.5" customHeight="1">
      <c r="K54" s="189"/>
    </row>
    <row r="55" spans="11:11" s="175" customFormat="1" ht="19.5" customHeight="1">
      <c r="K55" s="189"/>
    </row>
    <row r="56" spans="11:11" s="175" customFormat="1" ht="19.5" customHeight="1">
      <c r="K56" s="189"/>
    </row>
    <row r="57" spans="11:11" s="175" customFormat="1" ht="19.5" customHeight="1">
      <c r="K57" s="189"/>
    </row>
    <row r="58" spans="11:11" s="175" customFormat="1" ht="19.5" customHeight="1">
      <c r="K58" s="189"/>
    </row>
    <row r="59" spans="11:11" s="175" customFormat="1" ht="19.5" customHeight="1">
      <c r="K59" s="189"/>
    </row>
    <row r="60" spans="11:11" s="175" customFormat="1" ht="19.5" customHeight="1">
      <c r="K60" s="189"/>
    </row>
    <row r="61" spans="11:11" s="175" customFormat="1" ht="19.5" customHeight="1">
      <c r="K61" s="189"/>
    </row>
    <row r="62" spans="11:11" s="175" customFormat="1" ht="19.5" customHeight="1">
      <c r="K62" s="189"/>
    </row>
    <row r="63" spans="11:11" s="175" customFormat="1" ht="19.5" customHeight="1">
      <c r="K63" s="189"/>
    </row>
    <row r="64" spans="11:11" s="175" customFormat="1" ht="19.5" customHeight="1">
      <c r="K64" s="189"/>
    </row>
    <row r="65" spans="11:11" s="175" customFormat="1" ht="19.5" customHeight="1">
      <c r="K65" s="189"/>
    </row>
    <row r="66" spans="11:11" s="175" customFormat="1" ht="19.5" customHeight="1">
      <c r="K66" s="189"/>
    </row>
    <row r="67" spans="11:11" s="175" customFormat="1" ht="19.5" customHeight="1">
      <c r="K67" s="189"/>
    </row>
    <row r="68" spans="11:11" s="175" customFormat="1" ht="19.5" customHeight="1">
      <c r="K68" s="189"/>
    </row>
    <row r="69" spans="11:11" s="175" customFormat="1" ht="19.5" customHeight="1">
      <c r="K69" s="189"/>
    </row>
    <row r="70" spans="11:11" s="175" customFormat="1" ht="19.5" customHeight="1">
      <c r="K70" s="189"/>
    </row>
    <row r="71" spans="11:11" s="175" customFormat="1" ht="19.5" customHeight="1">
      <c r="K71" s="189"/>
    </row>
    <row r="72" spans="11:11" s="175" customFormat="1" ht="19.5" customHeight="1">
      <c r="K72" s="189"/>
    </row>
    <row r="73" spans="11:11" s="175" customFormat="1" ht="19.5" customHeight="1">
      <c r="K73" s="189"/>
    </row>
    <row r="74" spans="11:11" s="175" customFormat="1" ht="19.5" customHeight="1">
      <c r="K74" s="189"/>
    </row>
    <row r="75" spans="11:11" s="175" customFormat="1" ht="19.5" customHeight="1">
      <c r="K75" s="189"/>
    </row>
    <row r="76" spans="11:11" s="175" customFormat="1" ht="19.5" customHeight="1">
      <c r="K76" s="189"/>
    </row>
    <row r="77" spans="11:11" s="175" customFormat="1" ht="19.5" customHeight="1">
      <c r="K77" s="189"/>
    </row>
    <row r="78" spans="11:11" s="175" customFormat="1" ht="19.5" customHeight="1">
      <c r="K78" s="189"/>
    </row>
    <row r="79" spans="11:11" s="175" customFormat="1" ht="19.5" customHeight="1">
      <c r="K79" s="189"/>
    </row>
    <row r="80" spans="11:11" s="175" customFormat="1" ht="19.5" customHeight="1">
      <c r="K80" s="189"/>
    </row>
    <row r="81" spans="11:11" s="175" customFormat="1" ht="19.5" customHeight="1">
      <c r="K81" s="189"/>
    </row>
    <row r="82" spans="11:11" s="175" customFormat="1" ht="19.5" customHeight="1">
      <c r="K82" s="189"/>
    </row>
    <row r="83" spans="11:11" s="175" customFormat="1" ht="20.25" customHeight="1">
      <c r="K83" s="189"/>
    </row>
    <row r="84" spans="11:11" s="175" customFormat="1" ht="20.25" customHeight="1">
      <c r="K84" s="189"/>
    </row>
    <row r="85" spans="11:11" s="175" customFormat="1" ht="20.25" customHeight="1">
      <c r="K85" s="189"/>
    </row>
    <row r="86" spans="11:11" s="175" customFormat="1" ht="20.25" customHeight="1">
      <c r="K86" s="189"/>
    </row>
    <row r="87" spans="11:11" s="175" customFormat="1" ht="20.25" customHeight="1">
      <c r="K87" s="189"/>
    </row>
    <row r="88" spans="11:11" s="175" customFormat="1" ht="20.25" customHeight="1">
      <c r="K88" s="189"/>
    </row>
    <row r="89" spans="11:11" s="175" customFormat="1" ht="20.25" customHeight="1">
      <c r="K89" s="189"/>
    </row>
    <row r="90" spans="11:11" s="175" customFormat="1" ht="20.25" customHeight="1">
      <c r="K90" s="189"/>
    </row>
    <row r="91" spans="11:11" s="175" customFormat="1" ht="20.25" customHeight="1">
      <c r="K91" s="189"/>
    </row>
    <row r="92" spans="11:11" s="175" customFormat="1" ht="20.25" customHeight="1">
      <c r="K92" s="189"/>
    </row>
    <row r="93" spans="11:11" s="175" customFormat="1" ht="20.25" customHeight="1">
      <c r="K93" s="189"/>
    </row>
    <row r="94" spans="11:11" s="175" customFormat="1" ht="20.25" customHeight="1">
      <c r="K94" s="189"/>
    </row>
    <row r="95" spans="11:11" s="175" customFormat="1" ht="20.25" customHeight="1">
      <c r="K95" s="189"/>
    </row>
    <row r="96" spans="11:11" s="175" customFormat="1" ht="20.25" customHeight="1">
      <c r="K96" s="189"/>
    </row>
    <row r="97" spans="11:11" s="175" customFormat="1" ht="20.25" customHeight="1">
      <c r="K97" s="189"/>
    </row>
    <row r="98" spans="11:11" s="175" customFormat="1" ht="20.25" customHeight="1">
      <c r="K98" s="189"/>
    </row>
    <row r="99" spans="11:11" s="175" customFormat="1" ht="20.25" customHeight="1">
      <c r="K99" s="189"/>
    </row>
    <row r="100" spans="11:11" s="175" customFormat="1" ht="20.25" customHeight="1">
      <c r="K100" s="189"/>
    </row>
    <row r="101" spans="11:11" s="175" customFormat="1" ht="20.25" customHeight="1">
      <c r="K101" s="189"/>
    </row>
    <row r="102" spans="11:11" s="175" customFormat="1" ht="20.25" customHeight="1">
      <c r="K102" s="189"/>
    </row>
    <row r="103" spans="11:11" s="175" customFormat="1" ht="20.25" customHeight="1">
      <c r="K103" s="189"/>
    </row>
    <row r="104" spans="11:11" s="175" customFormat="1" ht="20.25" customHeight="1">
      <c r="K104" s="189"/>
    </row>
    <row r="105" spans="11:11" s="175" customFormat="1" ht="20.25" customHeight="1">
      <c r="K105" s="189"/>
    </row>
    <row r="106" spans="11:11" s="175" customFormat="1" ht="20.25" customHeight="1">
      <c r="K106" s="189"/>
    </row>
    <row r="107" spans="11:11" s="175" customFormat="1" ht="20.25" customHeight="1">
      <c r="K107" s="189"/>
    </row>
    <row r="108" spans="11:11" s="175" customFormat="1" ht="20.25" customHeight="1">
      <c r="K108" s="189"/>
    </row>
    <row r="109" spans="11:11" s="175" customFormat="1" ht="20.25" customHeight="1">
      <c r="K109" s="189"/>
    </row>
    <row r="110" spans="11:11" s="175" customFormat="1" ht="20.25" customHeight="1">
      <c r="K110" s="189"/>
    </row>
    <row r="111" spans="11:11" s="175" customFormat="1" ht="20.25" customHeight="1">
      <c r="K111" s="189"/>
    </row>
    <row r="112" spans="11:11" s="175" customFormat="1" ht="20.25" customHeight="1">
      <c r="K112" s="189"/>
    </row>
    <row r="113" spans="11:11" s="175" customFormat="1" ht="20.25" customHeight="1">
      <c r="K113" s="189"/>
    </row>
    <row r="114" spans="11:11" s="175" customFormat="1" ht="20.25" customHeight="1">
      <c r="K114" s="189"/>
    </row>
    <row r="115" spans="11:11" s="175" customFormat="1" ht="20.25" customHeight="1">
      <c r="K115" s="189"/>
    </row>
    <row r="116" spans="11:11" s="175" customFormat="1" ht="20.25" customHeight="1">
      <c r="K116" s="189"/>
    </row>
    <row r="117" spans="11:11" s="175" customFormat="1" ht="20.25" customHeight="1">
      <c r="K117" s="189"/>
    </row>
    <row r="118" spans="11:11" s="175" customFormat="1" ht="20.25" customHeight="1">
      <c r="K118" s="189"/>
    </row>
    <row r="119" spans="11:11" s="175" customFormat="1" ht="20.25" customHeight="1">
      <c r="K119" s="189"/>
    </row>
    <row r="120" spans="11:11" s="175" customFormat="1" ht="20.25" customHeight="1">
      <c r="K120" s="189"/>
    </row>
    <row r="121" spans="11:11" s="175" customFormat="1" ht="20.25" customHeight="1">
      <c r="K121" s="189"/>
    </row>
    <row r="122" spans="11:11" s="175" customFormat="1" ht="20.25" customHeight="1">
      <c r="K122" s="189"/>
    </row>
    <row r="123" spans="11:11" s="175" customFormat="1" ht="20.25" customHeight="1">
      <c r="K123" s="189"/>
    </row>
    <row r="124" spans="11:11" s="175" customFormat="1" ht="20.25" customHeight="1">
      <c r="K124" s="189"/>
    </row>
    <row r="125" spans="11:11" s="175" customFormat="1" ht="20.25" customHeight="1">
      <c r="K125" s="189"/>
    </row>
    <row r="126" spans="11:11" s="175" customFormat="1" ht="20.25" customHeight="1">
      <c r="K126" s="189"/>
    </row>
    <row r="127" spans="11:11" s="175" customFormat="1" ht="20.25" customHeight="1">
      <c r="K127" s="189"/>
    </row>
    <row r="128" spans="11:11" s="175" customFormat="1" ht="20.25" customHeight="1">
      <c r="K128" s="189"/>
    </row>
    <row r="129" spans="11:11" s="175" customFormat="1" ht="20.25" customHeight="1">
      <c r="K129" s="189"/>
    </row>
    <row r="130" spans="11:11" s="175" customFormat="1" ht="20.25" customHeight="1">
      <c r="K130" s="189"/>
    </row>
    <row r="131" spans="11:11" s="175" customFormat="1" ht="20.25" customHeight="1">
      <c r="K131" s="189"/>
    </row>
    <row r="132" spans="11:11" s="175" customFormat="1" ht="20.25" customHeight="1">
      <c r="K132" s="189"/>
    </row>
    <row r="133" spans="11:11" s="175" customFormat="1" ht="20.25" customHeight="1">
      <c r="K133" s="189"/>
    </row>
    <row r="134" spans="11:11" s="175" customFormat="1" ht="20.25" customHeight="1">
      <c r="K134" s="189"/>
    </row>
    <row r="135" spans="11:11" s="175" customFormat="1" ht="20.25" customHeight="1">
      <c r="K135" s="189"/>
    </row>
    <row r="136" spans="11:11" s="175" customFormat="1" ht="20.25" customHeight="1">
      <c r="K136" s="189"/>
    </row>
    <row r="137" spans="11:11" s="175" customFormat="1" ht="20.25" customHeight="1">
      <c r="K137" s="189"/>
    </row>
    <row r="138" spans="11:11" s="175" customFormat="1" ht="20.25" customHeight="1">
      <c r="K138" s="189"/>
    </row>
    <row r="139" spans="11:11" s="175" customFormat="1" ht="20.25" customHeight="1">
      <c r="K139" s="189"/>
    </row>
    <row r="140" spans="11:11" s="175" customFormat="1" ht="20.25" customHeight="1">
      <c r="K140" s="189"/>
    </row>
    <row r="141" spans="11:11" s="175" customFormat="1" ht="20.25" customHeight="1">
      <c r="K141" s="189"/>
    </row>
    <row r="142" spans="11:11" s="175" customFormat="1" ht="20.25" customHeight="1">
      <c r="K142" s="189"/>
    </row>
    <row r="143" spans="11:11" s="175" customFormat="1" ht="20.25" customHeight="1">
      <c r="K143" s="189"/>
    </row>
    <row r="144" spans="11:11" s="175" customFormat="1" ht="20.25" customHeight="1">
      <c r="K144" s="189"/>
    </row>
    <row r="145" spans="11:11" s="175" customFormat="1" ht="20.25" customHeight="1">
      <c r="K145" s="189"/>
    </row>
    <row r="146" spans="11:11" s="175" customFormat="1" ht="20.25" customHeight="1">
      <c r="K146" s="189"/>
    </row>
    <row r="147" spans="11:11" s="175" customFormat="1" ht="20.25" customHeight="1">
      <c r="K147" s="189"/>
    </row>
    <row r="148" spans="11:11" s="175" customFormat="1" ht="20.25" customHeight="1">
      <c r="K148" s="189"/>
    </row>
    <row r="149" spans="11:11" s="175" customFormat="1" ht="20.25" customHeight="1">
      <c r="K149" s="189"/>
    </row>
    <row r="150" spans="11:11" s="175" customFormat="1" ht="20.25" customHeight="1">
      <c r="K150" s="189"/>
    </row>
    <row r="151" spans="11:11" s="175" customFormat="1" ht="20.25" customHeight="1">
      <c r="K151" s="189"/>
    </row>
    <row r="152" spans="11:11" s="175" customFormat="1" ht="20.25" customHeight="1">
      <c r="K152" s="189"/>
    </row>
    <row r="153" spans="11:11" s="175" customFormat="1" ht="20.25" customHeight="1">
      <c r="K153" s="189"/>
    </row>
    <row r="154" spans="11:11" s="175" customFormat="1" ht="20.25" customHeight="1">
      <c r="K154" s="189"/>
    </row>
    <row r="155" spans="11:11" s="175" customFormat="1" ht="20.25" customHeight="1">
      <c r="K155" s="189"/>
    </row>
    <row r="156" spans="11:11" s="175" customFormat="1" ht="20.25" customHeight="1">
      <c r="K156" s="189"/>
    </row>
    <row r="157" spans="11:11" s="175" customFormat="1" ht="20.25" customHeight="1">
      <c r="K157" s="189"/>
    </row>
    <row r="158" spans="11:11" s="175" customFormat="1" ht="20.25" customHeight="1">
      <c r="K158" s="189"/>
    </row>
    <row r="159" spans="11:11" s="175" customFormat="1" ht="20.25" customHeight="1">
      <c r="K159" s="189"/>
    </row>
    <row r="160" spans="11:11" s="175" customFormat="1" ht="20.25" customHeight="1">
      <c r="K160" s="189"/>
    </row>
    <row r="161" spans="11:11" s="175" customFormat="1" ht="20.25" customHeight="1">
      <c r="K161" s="189"/>
    </row>
    <row r="162" spans="11:11" s="175" customFormat="1" ht="20.25" customHeight="1">
      <c r="K162" s="189"/>
    </row>
    <row r="163" spans="11:11" s="175" customFormat="1" ht="20.25" customHeight="1">
      <c r="K163" s="189"/>
    </row>
    <row r="164" spans="11:11" s="175" customFormat="1" ht="20.25" customHeight="1">
      <c r="K164" s="189"/>
    </row>
    <row r="165" spans="11:11" s="175" customFormat="1" ht="20.25" customHeight="1">
      <c r="K165" s="189"/>
    </row>
    <row r="166" spans="11:11" s="175" customFormat="1" ht="20.25" customHeight="1">
      <c r="K166" s="189"/>
    </row>
    <row r="167" spans="11:11" s="175" customFormat="1" ht="20.25" customHeight="1">
      <c r="K167" s="189"/>
    </row>
    <row r="168" spans="11:11" s="175" customFormat="1" ht="20.25" customHeight="1">
      <c r="K168" s="189"/>
    </row>
    <row r="169" spans="11:11" s="175" customFormat="1" ht="20.25" customHeight="1">
      <c r="K169" s="189"/>
    </row>
    <row r="170" spans="11:11" s="175" customFormat="1" ht="20.25" customHeight="1">
      <c r="K170" s="189"/>
    </row>
    <row r="171" spans="11:11" s="175" customFormat="1" ht="20.25" customHeight="1">
      <c r="K171" s="189"/>
    </row>
    <row r="172" spans="11:11" s="175" customFormat="1" ht="20.25" customHeight="1">
      <c r="K172" s="189"/>
    </row>
    <row r="173" spans="11:11" s="175" customFormat="1" ht="20.25" customHeight="1">
      <c r="K173" s="189"/>
    </row>
    <row r="174" spans="11:11" s="175" customFormat="1" ht="20.25" customHeight="1">
      <c r="K174" s="189"/>
    </row>
    <row r="175" spans="11:11" s="175" customFormat="1" ht="20.25" customHeight="1">
      <c r="K175" s="189"/>
    </row>
    <row r="176" spans="11:11" s="175" customFormat="1" ht="20.25" customHeight="1">
      <c r="K176" s="189"/>
    </row>
    <row r="177" spans="11:11" s="175" customFormat="1" ht="20.25" customHeight="1">
      <c r="K177" s="189"/>
    </row>
    <row r="178" spans="11:11" s="175" customFormat="1" ht="20.25" customHeight="1">
      <c r="K178" s="189"/>
    </row>
    <row r="179" spans="11:11" s="175" customFormat="1" ht="20.25" customHeight="1">
      <c r="K179" s="189"/>
    </row>
    <row r="180" spans="11:11" s="175" customFormat="1" ht="20.25" customHeight="1">
      <c r="K180" s="189"/>
    </row>
    <row r="181" spans="11:11" s="175" customFormat="1" ht="20.25" customHeight="1">
      <c r="K181" s="189"/>
    </row>
    <row r="182" spans="11:11" s="175" customFormat="1" ht="20.25" customHeight="1">
      <c r="K182" s="189"/>
    </row>
    <row r="183" spans="11:11" s="175" customFormat="1" ht="20.25" customHeight="1">
      <c r="K183" s="189"/>
    </row>
    <row r="184" spans="11:11" s="175" customFormat="1" ht="20.25" customHeight="1">
      <c r="K184" s="189"/>
    </row>
    <row r="185" spans="11:11" s="175" customFormat="1" ht="20.25" customHeight="1">
      <c r="K185" s="189"/>
    </row>
    <row r="186" spans="11:11" s="175" customFormat="1" ht="20.25" customHeight="1">
      <c r="K186" s="189"/>
    </row>
    <row r="187" spans="11:11" s="175" customFormat="1" ht="20.25" customHeight="1">
      <c r="K187" s="189"/>
    </row>
    <row r="188" spans="11:11" s="175" customFormat="1" ht="20.25" customHeight="1">
      <c r="K188" s="189"/>
    </row>
    <row r="189" spans="11:11" s="175" customFormat="1" ht="20.25" customHeight="1">
      <c r="K189" s="189"/>
    </row>
    <row r="190" spans="11:11" s="175" customFormat="1" ht="20.25" customHeight="1">
      <c r="K190" s="189"/>
    </row>
    <row r="191" spans="11:11" s="175" customFormat="1" ht="20.25" customHeight="1">
      <c r="K191" s="189"/>
    </row>
    <row r="192" spans="11:11" s="175" customFormat="1" ht="20.25" customHeight="1">
      <c r="K192" s="189"/>
    </row>
    <row r="193" spans="11:11" s="175" customFormat="1" ht="20.25" customHeight="1">
      <c r="K193" s="189"/>
    </row>
    <row r="194" spans="11:11" s="175" customFormat="1" ht="20.25" customHeight="1">
      <c r="K194" s="189"/>
    </row>
    <row r="195" spans="11:11" s="175" customFormat="1" ht="20.25" customHeight="1">
      <c r="K195" s="189"/>
    </row>
    <row r="196" spans="11:11" s="175" customFormat="1" ht="20.25" customHeight="1">
      <c r="K196" s="189"/>
    </row>
    <row r="197" spans="11:11" s="175" customFormat="1" ht="20.25" customHeight="1">
      <c r="K197" s="189"/>
    </row>
    <row r="198" spans="11:11" s="175" customFormat="1" ht="20.25" customHeight="1">
      <c r="K198" s="189"/>
    </row>
    <row r="199" spans="11:11" s="175" customFormat="1" ht="20.25" customHeight="1">
      <c r="K199" s="189"/>
    </row>
    <row r="200" spans="11:11" s="175" customFormat="1" ht="20.25" customHeight="1">
      <c r="K200" s="189"/>
    </row>
    <row r="201" spans="11:11" s="175" customFormat="1" ht="20.25" customHeight="1">
      <c r="K201" s="189"/>
    </row>
    <row r="202" spans="11:11" s="175" customFormat="1" ht="20.25" customHeight="1">
      <c r="K202" s="189"/>
    </row>
    <row r="203" spans="11:11" s="175" customFormat="1" ht="20.25" customHeight="1">
      <c r="K203" s="189"/>
    </row>
    <row r="204" spans="11:11" s="175" customFormat="1" ht="20.25" customHeight="1">
      <c r="K204" s="189"/>
    </row>
    <row r="205" spans="11:11" s="175" customFormat="1" ht="20.25" customHeight="1">
      <c r="K205" s="189"/>
    </row>
    <row r="206" spans="11:11" s="175" customFormat="1" ht="20.25" customHeight="1">
      <c r="K206" s="189"/>
    </row>
    <row r="207" spans="11:11" s="175" customFormat="1" ht="20.25" customHeight="1">
      <c r="K207" s="189"/>
    </row>
    <row r="208" spans="11:11" s="175" customFormat="1" ht="20.25" customHeight="1">
      <c r="K208" s="189"/>
    </row>
    <row r="209" spans="11:11" s="175" customFormat="1" ht="20.25" customHeight="1">
      <c r="K209" s="189"/>
    </row>
    <row r="210" spans="11:11" s="175" customFormat="1" ht="20.25" customHeight="1">
      <c r="K210" s="189"/>
    </row>
    <row r="211" spans="11:11" s="175" customFormat="1" ht="20.25" customHeight="1">
      <c r="K211" s="189"/>
    </row>
    <row r="212" spans="11:11" s="175" customFormat="1" ht="20.25" customHeight="1">
      <c r="K212" s="189"/>
    </row>
    <row r="213" spans="11:11" s="175" customFormat="1" ht="20.25" customHeight="1">
      <c r="K213" s="189"/>
    </row>
    <row r="214" spans="11:11" s="175" customFormat="1" ht="20.25" customHeight="1">
      <c r="K214" s="189"/>
    </row>
    <row r="215" spans="11:11" s="175" customFormat="1" ht="20.25" customHeight="1">
      <c r="K215" s="189"/>
    </row>
    <row r="216" spans="11:11" s="175" customFormat="1" ht="20.25" customHeight="1">
      <c r="K216" s="189"/>
    </row>
    <row r="217" spans="11:11" s="175" customFormat="1" ht="20.25" customHeight="1">
      <c r="K217" s="189"/>
    </row>
    <row r="218" spans="11:11" s="175" customFormat="1" ht="20.25" customHeight="1">
      <c r="K218" s="189"/>
    </row>
    <row r="219" spans="11:11" s="175" customFormat="1" ht="20.25" customHeight="1">
      <c r="K219" s="189"/>
    </row>
    <row r="220" spans="11:11" s="175" customFormat="1" ht="20.25" customHeight="1">
      <c r="K220" s="189"/>
    </row>
    <row r="221" spans="11:11" s="175" customFormat="1" ht="20.25" customHeight="1">
      <c r="K221" s="189"/>
    </row>
    <row r="222" spans="11:11" s="175" customFormat="1" ht="20.25" customHeight="1">
      <c r="K222" s="189"/>
    </row>
    <row r="223" spans="11:11" s="175" customFormat="1" ht="20.25" customHeight="1">
      <c r="K223" s="189"/>
    </row>
    <row r="224" spans="11:11" s="175" customFormat="1" ht="20.25" customHeight="1">
      <c r="K224" s="189"/>
    </row>
    <row r="225" spans="11:11" s="175" customFormat="1" ht="20.25" customHeight="1">
      <c r="K225" s="189"/>
    </row>
    <row r="226" spans="11:11" s="175" customFormat="1" ht="20.25" customHeight="1">
      <c r="K226" s="189"/>
    </row>
    <row r="227" spans="11:11" s="175" customFormat="1" ht="20.25" customHeight="1">
      <c r="K227" s="189"/>
    </row>
    <row r="228" spans="11:11" s="175" customFormat="1" ht="20.25" customHeight="1">
      <c r="K228" s="189"/>
    </row>
    <row r="229" spans="11:11" s="175" customFormat="1" ht="20.25" customHeight="1">
      <c r="K229" s="189"/>
    </row>
    <row r="230" spans="11:11" s="175" customFormat="1" ht="20.25" customHeight="1">
      <c r="K230" s="189"/>
    </row>
    <row r="231" spans="11:11" s="175" customFormat="1" ht="20.25" customHeight="1">
      <c r="K231" s="189"/>
    </row>
    <row r="232" spans="11:11" s="175" customFormat="1" ht="20.25" customHeight="1">
      <c r="K232" s="189"/>
    </row>
    <row r="233" spans="11:11" s="175" customFormat="1" ht="20.25" customHeight="1">
      <c r="K233" s="189"/>
    </row>
    <row r="234" spans="11:11" s="175" customFormat="1" ht="20.25" customHeight="1">
      <c r="K234" s="189"/>
    </row>
    <row r="235" spans="11:11" s="175" customFormat="1" ht="20.25" customHeight="1">
      <c r="K235" s="189"/>
    </row>
    <row r="236" spans="11:11" s="175" customFormat="1" ht="20.25" customHeight="1">
      <c r="K236" s="189"/>
    </row>
    <row r="237" spans="11:11" s="175" customFormat="1" ht="20.25" customHeight="1">
      <c r="K237" s="189"/>
    </row>
    <row r="238" spans="11:11" s="175" customFormat="1" ht="20.25" customHeight="1">
      <c r="K238" s="189"/>
    </row>
    <row r="239" spans="11:11" s="175" customFormat="1" ht="20.25" customHeight="1">
      <c r="K239" s="189"/>
    </row>
    <row r="240" spans="11:11" s="175" customFormat="1" ht="20.25" customHeight="1">
      <c r="K240" s="189"/>
    </row>
    <row r="241" spans="11:11" s="175" customFormat="1" ht="20.25" customHeight="1">
      <c r="K241" s="189"/>
    </row>
    <row r="242" spans="11:11" s="175" customFormat="1" ht="20.25" customHeight="1">
      <c r="K242" s="189"/>
    </row>
    <row r="243" spans="11:11" s="175" customFormat="1" ht="20.25" customHeight="1">
      <c r="K243" s="189"/>
    </row>
    <row r="244" spans="11:11" s="175" customFormat="1" ht="20.25" customHeight="1">
      <c r="K244" s="189"/>
    </row>
    <row r="245" spans="11:11" s="175" customFormat="1" ht="20.25" customHeight="1">
      <c r="K245" s="189"/>
    </row>
    <row r="246" spans="11:11" s="175" customFormat="1" ht="20.25" customHeight="1">
      <c r="K246" s="189"/>
    </row>
    <row r="247" spans="11:11" s="175" customFormat="1" ht="20.25" customHeight="1">
      <c r="K247" s="189"/>
    </row>
    <row r="248" spans="11:11" s="175" customFormat="1" ht="20.25" customHeight="1">
      <c r="K248" s="189"/>
    </row>
    <row r="249" spans="11:11" s="175" customFormat="1" ht="20.25" customHeight="1">
      <c r="K249" s="189"/>
    </row>
    <row r="250" spans="11:11" s="175" customFormat="1" ht="20.25" customHeight="1">
      <c r="K250" s="189"/>
    </row>
    <row r="251" spans="11:11" s="175" customFormat="1" ht="20.25" customHeight="1">
      <c r="K251" s="189"/>
    </row>
    <row r="252" spans="11:11" s="175" customFormat="1" ht="20.25" customHeight="1">
      <c r="K252" s="189"/>
    </row>
    <row r="253" spans="11:11" s="175" customFormat="1" ht="20.25" customHeight="1">
      <c r="K253" s="189"/>
    </row>
    <row r="254" spans="11:11" s="175" customFormat="1" ht="20.25" customHeight="1">
      <c r="K254" s="189"/>
    </row>
    <row r="255" spans="11:11" s="175" customFormat="1" ht="20.25" customHeight="1">
      <c r="K255" s="189"/>
    </row>
    <row r="256" spans="11:11" s="175" customFormat="1" ht="20.25" customHeight="1">
      <c r="K256" s="189"/>
    </row>
    <row r="257" spans="11:11" s="175" customFormat="1" ht="20.25" customHeight="1">
      <c r="K257" s="189"/>
    </row>
    <row r="258" spans="11:11" s="175" customFormat="1" ht="20.25" customHeight="1">
      <c r="K258" s="189"/>
    </row>
    <row r="259" spans="11:11" s="175" customFormat="1" ht="20.25" customHeight="1">
      <c r="K259" s="189"/>
    </row>
    <row r="260" spans="11:11" s="175" customFormat="1" ht="20.25" customHeight="1">
      <c r="K260" s="189"/>
    </row>
    <row r="261" spans="11:11" s="175" customFormat="1" ht="20.25" customHeight="1">
      <c r="K261" s="189"/>
    </row>
    <row r="262" spans="11:11" s="175" customFormat="1" ht="20.25" customHeight="1">
      <c r="K262" s="189"/>
    </row>
    <row r="263" spans="11:11" s="175" customFormat="1" ht="20.25" customHeight="1">
      <c r="K263" s="189"/>
    </row>
    <row r="264" spans="11:11" s="175" customFormat="1" ht="20.25" customHeight="1">
      <c r="K264" s="189"/>
    </row>
    <row r="265" spans="11:11" s="175" customFormat="1" ht="20.25" customHeight="1">
      <c r="K265" s="189"/>
    </row>
    <row r="266" spans="11:11" s="175" customFormat="1" ht="20.25" customHeight="1">
      <c r="K266" s="189"/>
    </row>
    <row r="267" spans="11:11" s="175" customFormat="1" ht="20.25" customHeight="1">
      <c r="K267" s="189"/>
    </row>
    <row r="268" spans="11:11" s="175" customFormat="1" ht="20.25" customHeight="1">
      <c r="K268" s="189"/>
    </row>
    <row r="269" spans="11:11" s="175" customFormat="1" ht="20.25" customHeight="1">
      <c r="K269" s="189"/>
    </row>
    <row r="270" spans="11:11" s="175" customFormat="1" ht="20.25" customHeight="1">
      <c r="K270" s="189"/>
    </row>
    <row r="271" spans="11:11" s="175" customFormat="1">
      <c r="K271" s="189"/>
    </row>
    <row r="272" spans="11:11" s="175" customFormat="1">
      <c r="K272" s="189"/>
    </row>
    <row r="273" spans="11:11" s="175" customFormat="1">
      <c r="K273" s="189"/>
    </row>
    <row r="274" spans="11:11" s="175" customFormat="1">
      <c r="K274" s="189"/>
    </row>
    <row r="275" spans="11:11" s="175" customFormat="1">
      <c r="K275" s="189"/>
    </row>
    <row r="276" spans="11:11" s="175" customFormat="1">
      <c r="K276" s="189"/>
    </row>
    <row r="277" spans="11:11" s="175" customFormat="1">
      <c r="K277" s="189"/>
    </row>
    <row r="278" spans="11:11" s="175" customFormat="1">
      <c r="K278" s="189"/>
    </row>
    <row r="279" spans="11:11" s="175" customFormat="1">
      <c r="K279" s="189"/>
    </row>
    <row r="280" spans="11:11" s="175" customFormat="1">
      <c r="K280" s="189"/>
    </row>
    <row r="281" spans="11:11" s="175" customFormat="1">
      <c r="K281" s="189"/>
    </row>
    <row r="282" spans="11:11" s="175" customFormat="1">
      <c r="K282" s="189"/>
    </row>
    <row r="283" spans="11:11" s="175" customFormat="1">
      <c r="K283" s="189"/>
    </row>
    <row r="284" spans="11:11" s="175" customFormat="1">
      <c r="K284" s="189"/>
    </row>
    <row r="285" spans="11:11" s="175" customFormat="1">
      <c r="K285" s="189"/>
    </row>
    <row r="286" spans="11:11" s="175" customFormat="1">
      <c r="K286" s="189"/>
    </row>
    <row r="287" spans="11:11" s="175" customFormat="1">
      <c r="K287" s="189"/>
    </row>
    <row r="288" spans="11:11" s="175" customFormat="1">
      <c r="K288" s="189"/>
    </row>
    <row r="289" spans="11:11" s="175" customFormat="1">
      <c r="K289" s="189"/>
    </row>
    <row r="290" spans="11:11" s="175" customFormat="1">
      <c r="K290" s="189"/>
    </row>
    <row r="291" spans="11:11" s="175" customFormat="1">
      <c r="K291" s="189"/>
    </row>
    <row r="292" spans="11:11" s="175" customFormat="1">
      <c r="K292" s="189"/>
    </row>
    <row r="293" spans="11:11" s="175" customFormat="1">
      <c r="K293" s="189"/>
    </row>
    <row r="294" spans="11:11" s="175" customFormat="1">
      <c r="K294" s="189"/>
    </row>
    <row r="295" spans="11:11" s="175" customFormat="1">
      <c r="K295" s="189"/>
    </row>
    <row r="296" spans="11:11" s="175" customFormat="1">
      <c r="K296" s="189"/>
    </row>
    <row r="297" spans="11:11" s="175" customFormat="1">
      <c r="K297" s="189"/>
    </row>
    <row r="298" spans="11:11" s="175" customFormat="1">
      <c r="K298" s="189"/>
    </row>
    <row r="299" spans="11:11" s="175" customFormat="1">
      <c r="K299" s="189"/>
    </row>
    <row r="300" spans="11:11" s="175" customFormat="1">
      <c r="K300" s="189"/>
    </row>
    <row r="301" spans="11:11" s="175" customFormat="1">
      <c r="K301" s="189"/>
    </row>
    <row r="302" spans="11:11" s="175" customFormat="1">
      <c r="K302" s="189"/>
    </row>
    <row r="303" spans="11:11" s="175" customFormat="1">
      <c r="K303" s="189"/>
    </row>
    <row r="304" spans="11:11" s="175" customFormat="1">
      <c r="K304" s="189"/>
    </row>
    <row r="305" spans="11:11" s="175" customFormat="1">
      <c r="K305" s="189"/>
    </row>
    <row r="306" spans="11:11" s="175" customFormat="1">
      <c r="K306" s="189"/>
    </row>
    <row r="307" spans="11:11" s="175" customFormat="1">
      <c r="K307" s="189"/>
    </row>
    <row r="308" spans="11:11" s="175" customFormat="1">
      <c r="K308" s="189"/>
    </row>
    <row r="309" spans="11:11" s="175" customFormat="1">
      <c r="K309" s="189"/>
    </row>
    <row r="310" spans="11:11" s="175" customFormat="1">
      <c r="K310" s="189"/>
    </row>
    <row r="311" spans="11:11" s="175" customFormat="1">
      <c r="K311" s="189"/>
    </row>
    <row r="312" spans="11:11" s="175" customFormat="1">
      <c r="K312" s="189"/>
    </row>
    <row r="313" spans="11:11" s="175" customFormat="1">
      <c r="K313" s="189"/>
    </row>
    <row r="314" spans="11:11" s="175" customFormat="1">
      <c r="K314" s="189"/>
    </row>
    <row r="315" spans="11:11" s="175" customFormat="1">
      <c r="K315" s="189"/>
    </row>
    <row r="316" spans="11:11" s="175" customFormat="1">
      <c r="K316" s="189"/>
    </row>
    <row r="317" spans="11:11" s="175" customFormat="1">
      <c r="K317" s="189"/>
    </row>
    <row r="318" spans="11:11" s="175" customFormat="1">
      <c r="K318" s="189"/>
    </row>
    <row r="319" spans="11:11" s="175" customFormat="1">
      <c r="K319" s="189"/>
    </row>
    <row r="320" spans="11:11" s="175" customFormat="1">
      <c r="K320" s="189"/>
    </row>
    <row r="321" spans="11:11" s="175" customFormat="1">
      <c r="K321" s="189"/>
    </row>
    <row r="322" spans="11:11" s="175" customFormat="1">
      <c r="K322" s="189"/>
    </row>
    <row r="323" spans="11:11" s="175" customFormat="1">
      <c r="K323" s="189"/>
    </row>
    <row r="324" spans="11:11" s="175" customFormat="1">
      <c r="K324" s="189"/>
    </row>
    <row r="325" spans="11:11" s="175" customFormat="1">
      <c r="K325" s="189"/>
    </row>
    <row r="326" spans="11:11" s="175" customFormat="1">
      <c r="K326" s="189"/>
    </row>
    <row r="327" spans="11:11" s="175" customFormat="1">
      <c r="K327" s="189"/>
    </row>
    <row r="328" spans="11:11" s="175" customFormat="1">
      <c r="K328" s="189"/>
    </row>
    <row r="329" spans="11:11" s="175" customFormat="1">
      <c r="K329" s="189"/>
    </row>
    <row r="330" spans="11:11" s="175" customFormat="1">
      <c r="K330" s="189"/>
    </row>
    <row r="331" spans="11:11" s="175" customFormat="1">
      <c r="K331" s="189"/>
    </row>
    <row r="332" spans="11:11" s="175" customFormat="1">
      <c r="K332" s="189"/>
    </row>
    <row r="333" spans="11:11" s="175" customFormat="1">
      <c r="K333" s="189"/>
    </row>
    <row r="334" spans="11:11" s="175" customFormat="1">
      <c r="K334" s="189"/>
    </row>
    <row r="335" spans="11:11" s="175" customFormat="1">
      <c r="K335" s="189"/>
    </row>
    <row r="336" spans="11:11" s="175" customFormat="1">
      <c r="K336" s="189"/>
    </row>
    <row r="337" spans="11:11" s="175" customFormat="1">
      <c r="K337" s="189"/>
    </row>
    <row r="338" spans="11:11" s="175" customFormat="1">
      <c r="K338" s="189"/>
    </row>
    <row r="339" spans="11:11" s="175" customFormat="1">
      <c r="K339" s="189"/>
    </row>
    <row r="340" spans="11:11" s="175" customFormat="1">
      <c r="K340" s="189"/>
    </row>
    <row r="341" spans="11:11" s="175" customFormat="1">
      <c r="K341" s="189"/>
    </row>
    <row r="342" spans="11:11" s="175" customFormat="1">
      <c r="K342" s="189"/>
    </row>
    <row r="343" spans="11:11" s="175" customFormat="1">
      <c r="K343" s="189"/>
    </row>
    <row r="344" spans="11:11" s="175" customFormat="1">
      <c r="K344" s="189"/>
    </row>
    <row r="345" spans="11:11" s="175" customFormat="1">
      <c r="K345" s="189"/>
    </row>
    <row r="346" spans="11:11" s="175" customFormat="1">
      <c r="K346" s="189"/>
    </row>
    <row r="347" spans="11:11" s="175" customFormat="1">
      <c r="K347" s="189"/>
    </row>
    <row r="348" spans="11:11" s="175" customFormat="1">
      <c r="K348" s="189"/>
    </row>
    <row r="349" spans="11:11" s="175" customFormat="1">
      <c r="K349" s="189"/>
    </row>
    <row r="350" spans="11:11" s="175" customFormat="1">
      <c r="K350" s="189"/>
    </row>
    <row r="351" spans="11:11" s="175" customFormat="1">
      <c r="K351" s="189"/>
    </row>
    <row r="352" spans="11:11" s="175" customFormat="1">
      <c r="K352" s="189"/>
    </row>
    <row r="353" spans="11:11" s="175" customFormat="1">
      <c r="K353" s="189"/>
    </row>
    <row r="354" spans="11:11" s="175" customFormat="1">
      <c r="K354" s="189"/>
    </row>
    <row r="355" spans="11:11" s="175" customFormat="1">
      <c r="K355" s="189"/>
    </row>
    <row r="356" spans="11:11" s="175" customFormat="1">
      <c r="K356" s="189"/>
    </row>
    <row r="357" spans="11:11" s="175" customFormat="1">
      <c r="K357" s="189"/>
    </row>
    <row r="358" spans="11:11" s="175" customFormat="1">
      <c r="K358" s="189"/>
    </row>
    <row r="359" spans="11:11" s="175" customFormat="1">
      <c r="K359" s="189"/>
    </row>
    <row r="360" spans="11:11" s="175" customFormat="1">
      <c r="K360" s="189"/>
    </row>
    <row r="361" spans="11:11" s="175" customFormat="1">
      <c r="K361" s="189"/>
    </row>
    <row r="362" spans="11:11" s="175" customFormat="1">
      <c r="K362" s="189"/>
    </row>
    <row r="363" spans="11:11" s="175" customFormat="1">
      <c r="K363" s="189"/>
    </row>
    <row r="364" spans="11:11" s="175" customFormat="1">
      <c r="K364" s="189"/>
    </row>
    <row r="365" spans="11:11" s="175" customFormat="1">
      <c r="K365" s="189"/>
    </row>
    <row r="366" spans="11:11" s="175" customFormat="1">
      <c r="K366" s="189"/>
    </row>
    <row r="367" spans="11:11" s="175" customFormat="1">
      <c r="K367" s="189"/>
    </row>
    <row r="368" spans="11:11" s="175" customFormat="1">
      <c r="K368" s="189"/>
    </row>
    <row r="369" spans="11:11" s="175" customFormat="1">
      <c r="K369" s="189"/>
    </row>
    <row r="370" spans="11:11" s="175" customFormat="1">
      <c r="K370" s="189"/>
    </row>
    <row r="371" spans="11:11" s="175" customFormat="1">
      <c r="K371" s="189"/>
    </row>
    <row r="372" spans="11:11" s="175" customFormat="1">
      <c r="K372" s="189"/>
    </row>
    <row r="373" spans="11:11" s="175" customFormat="1">
      <c r="K373" s="189"/>
    </row>
    <row r="374" spans="11:11" s="175" customFormat="1">
      <c r="K374" s="189"/>
    </row>
    <row r="375" spans="11:11" s="175" customFormat="1">
      <c r="K375" s="189"/>
    </row>
    <row r="376" spans="11:11" s="175" customFormat="1">
      <c r="K376" s="189"/>
    </row>
    <row r="377" spans="11:11" s="175" customFormat="1">
      <c r="K377" s="189"/>
    </row>
    <row r="378" spans="11:11" s="175" customFormat="1">
      <c r="K378" s="189"/>
    </row>
    <row r="379" spans="11:11" s="175" customFormat="1">
      <c r="K379" s="189"/>
    </row>
    <row r="380" spans="11:11" s="175" customFormat="1">
      <c r="K380" s="189"/>
    </row>
    <row r="381" spans="11:11" s="175" customFormat="1">
      <c r="K381" s="189"/>
    </row>
    <row r="382" spans="11:11" s="175" customFormat="1">
      <c r="K382" s="189"/>
    </row>
    <row r="383" spans="11:11" s="175" customFormat="1">
      <c r="K383" s="189"/>
    </row>
    <row r="384" spans="11:11" s="175" customFormat="1">
      <c r="K384" s="189"/>
    </row>
    <row r="385" spans="11:11" s="175" customFormat="1">
      <c r="K385" s="189"/>
    </row>
    <row r="386" spans="11:11" s="175" customFormat="1">
      <c r="K386" s="189"/>
    </row>
    <row r="387" spans="11:11" s="175" customFormat="1">
      <c r="K387" s="189"/>
    </row>
    <row r="388" spans="11:11" s="175" customFormat="1">
      <c r="K388" s="189"/>
    </row>
    <row r="389" spans="11:11" s="175" customFormat="1">
      <c r="K389" s="189"/>
    </row>
    <row r="390" spans="11:11" s="175" customFormat="1">
      <c r="K390" s="189"/>
    </row>
    <row r="391" spans="11:11" s="175" customFormat="1">
      <c r="K391" s="189"/>
    </row>
    <row r="392" spans="11:11" s="175" customFormat="1">
      <c r="K392" s="189"/>
    </row>
    <row r="393" spans="11:11" s="175" customFormat="1">
      <c r="K393" s="189"/>
    </row>
    <row r="394" spans="11:11" s="175" customFormat="1">
      <c r="K394" s="189"/>
    </row>
    <row r="395" spans="11:11" s="175" customFormat="1">
      <c r="K395" s="189"/>
    </row>
    <row r="396" spans="11:11" s="175" customFormat="1">
      <c r="K396" s="189"/>
    </row>
    <row r="397" spans="11:11" s="175" customFormat="1">
      <c r="K397" s="189"/>
    </row>
    <row r="398" spans="11:11" s="175" customFormat="1">
      <c r="K398" s="189"/>
    </row>
    <row r="399" spans="11:11" s="175" customFormat="1">
      <c r="K399" s="189"/>
    </row>
    <row r="400" spans="11:11" s="175" customFormat="1">
      <c r="K400" s="189"/>
    </row>
    <row r="401" spans="11:11" s="175" customFormat="1">
      <c r="K401" s="189"/>
    </row>
    <row r="402" spans="11:11" s="175" customFormat="1">
      <c r="K402" s="189"/>
    </row>
    <row r="403" spans="11:11" s="175" customFormat="1">
      <c r="K403" s="189"/>
    </row>
    <row r="404" spans="11:11" s="175" customFormat="1">
      <c r="K404" s="189"/>
    </row>
    <row r="405" spans="11:11" s="175" customFormat="1">
      <c r="K405" s="189"/>
    </row>
    <row r="406" spans="11:11" s="175" customFormat="1">
      <c r="K406" s="189"/>
    </row>
    <row r="407" spans="11:11" s="175" customFormat="1">
      <c r="K407" s="189"/>
    </row>
    <row r="408" spans="11:11" s="175" customFormat="1">
      <c r="K408" s="189"/>
    </row>
    <row r="409" spans="11:11" s="175" customFormat="1">
      <c r="K409" s="189"/>
    </row>
    <row r="410" spans="11:11" s="175" customFormat="1">
      <c r="K410" s="189"/>
    </row>
    <row r="411" spans="11:11" s="175" customFormat="1">
      <c r="K411" s="189"/>
    </row>
    <row r="412" spans="11:11" s="175" customFormat="1">
      <c r="K412" s="189"/>
    </row>
    <row r="413" spans="11:11" s="175" customFormat="1">
      <c r="K413" s="189"/>
    </row>
    <row r="414" spans="11:11" s="175" customFormat="1">
      <c r="K414" s="189"/>
    </row>
    <row r="415" spans="11:11" s="175" customFormat="1">
      <c r="K415" s="189"/>
    </row>
    <row r="416" spans="11:11" s="175" customFormat="1">
      <c r="K416" s="189"/>
    </row>
    <row r="417" spans="11:11" s="175" customFormat="1">
      <c r="K417" s="189"/>
    </row>
    <row r="418" spans="11:11" s="175" customFormat="1">
      <c r="K418" s="189"/>
    </row>
    <row r="419" spans="11:11" s="175" customFormat="1">
      <c r="K419" s="189"/>
    </row>
    <row r="420" spans="11:11" s="175" customFormat="1">
      <c r="K420" s="189"/>
    </row>
    <row r="421" spans="11:11" s="175" customFormat="1">
      <c r="K421" s="189"/>
    </row>
    <row r="422" spans="11:11" s="175" customFormat="1">
      <c r="K422" s="189"/>
    </row>
    <row r="423" spans="11:11" s="175" customFormat="1">
      <c r="K423" s="189"/>
    </row>
    <row r="424" spans="11:11" s="175" customFormat="1">
      <c r="K424" s="189"/>
    </row>
    <row r="425" spans="11:11" s="175" customFormat="1">
      <c r="K425" s="189"/>
    </row>
    <row r="426" spans="11:11" s="175" customFormat="1">
      <c r="K426" s="189"/>
    </row>
    <row r="427" spans="11:11" s="175" customFormat="1">
      <c r="K427" s="189"/>
    </row>
    <row r="428" spans="11:11" s="175" customFormat="1">
      <c r="K428" s="189"/>
    </row>
    <row r="429" spans="11:11" s="175" customFormat="1">
      <c r="K429" s="189"/>
    </row>
    <row r="430" spans="11:11" s="175" customFormat="1">
      <c r="K430" s="189"/>
    </row>
    <row r="431" spans="11:11" s="175" customFormat="1">
      <c r="K431" s="189"/>
    </row>
    <row r="432" spans="11:11" s="175" customFormat="1">
      <c r="K432" s="189"/>
    </row>
    <row r="433" spans="11:11" s="175" customFormat="1">
      <c r="K433" s="189"/>
    </row>
    <row r="434" spans="11:11" s="175" customFormat="1">
      <c r="K434" s="189"/>
    </row>
    <row r="435" spans="11:11" s="175" customFormat="1">
      <c r="K435" s="189"/>
    </row>
    <row r="436" spans="11:11" s="175" customFormat="1">
      <c r="K436" s="189"/>
    </row>
    <row r="437" spans="11:11" s="175" customFormat="1">
      <c r="K437" s="189"/>
    </row>
    <row r="438" spans="11:11" s="175" customFormat="1">
      <c r="K438" s="189"/>
    </row>
    <row r="439" spans="11:11" s="175" customFormat="1">
      <c r="K439" s="189"/>
    </row>
    <row r="440" spans="11:11" s="175" customFormat="1">
      <c r="K440" s="189"/>
    </row>
    <row r="441" spans="11:11" s="175" customFormat="1">
      <c r="K441" s="189"/>
    </row>
    <row r="442" spans="11:11" s="175" customFormat="1">
      <c r="K442" s="189"/>
    </row>
    <row r="443" spans="11:11" s="175" customFormat="1">
      <c r="K443" s="189"/>
    </row>
    <row r="444" spans="11:11" s="175" customFormat="1">
      <c r="K444" s="189"/>
    </row>
    <row r="445" spans="11:11" s="175" customFormat="1">
      <c r="K445" s="189"/>
    </row>
    <row r="446" spans="11:11" s="175" customFormat="1">
      <c r="K446" s="189"/>
    </row>
    <row r="447" spans="11:11" s="175" customFormat="1">
      <c r="K447" s="189"/>
    </row>
    <row r="448" spans="11:11" s="175" customFormat="1">
      <c r="K448" s="189"/>
    </row>
    <row r="449" spans="11:11" s="175" customFormat="1">
      <c r="K449" s="189"/>
    </row>
    <row r="450" spans="11:11" s="175" customFormat="1">
      <c r="K450" s="189"/>
    </row>
    <row r="451" spans="11:11" s="175" customFormat="1">
      <c r="K451" s="189"/>
    </row>
    <row r="452" spans="11:11" s="175" customFormat="1">
      <c r="K452" s="189"/>
    </row>
    <row r="453" spans="11:11" s="175" customFormat="1">
      <c r="K453" s="189"/>
    </row>
    <row r="454" spans="11:11" s="175" customFormat="1">
      <c r="K454" s="189"/>
    </row>
    <row r="455" spans="11:11" s="175" customFormat="1">
      <c r="K455" s="189"/>
    </row>
    <row r="456" spans="11:11" s="175" customFormat="1">
      <c r="K456" s="189"/>
    </row>
    <row r="457" spans="11:11" s="175" customFormat="1">
      <c r="K457" s="189"/>
    </row>
    <row r="458" spans="11:11" s="175" customFormat="1">
      <c r="K458" s="189"/>
    </row>
    <row r="459" spans="11:11" s="175" customFormat="1">
      <c r="K459" s="189"/>
    </row>
    <row r="460" spans="11:11" s="175" customFormat="1">
      <c r="K460" s="189"/>
    </row>
    <row r="461" spans="11:11" s="175" customFormat="1">
      <c r="K461" s="189"/>
    </row>
    <row r="462" spans="11:11" s="175" customFormat="1">
      <c r="K462" s="189"/>
    </row>
    <row r="463" spans="11:11" s="175" customFormat="1">
      <c r="K463" s="189"/>
    </row>
    <row r="464" spans="11:11" s="175" customFormat="1">
      <c r="K464" s="189"/>
    </row>
    <row r="465" spans="11:11" s="175" customFormat="1">
      <c r="K465" s="189"/>
    </row>
    <row r="466" spans="11:11" s="175" customFormat="1">
      <c r="K466" s="189"/>
    </row>
    <row r="467" spans="11:11" s="175" customFormat="1">
      <c r="K467" s="189"/>
    </row>
    <row r="468" spans="11:11" s="175" customFormat="1">
      <c r="K468" s="189"/>
    </row>
    <row r="469" spans="11:11" s="175" customFormat="1">
      <c r="K469" s="189"/>
    </row>
    <row r="470" spans="11:11" s="175" customFormat="1">
      <c r="K470" s="189"/>
    </row>
    <row r="471" spans="11:11" s="175" customFormat="1">
      <c r="K471" s="189"/>
    </row>
    <row r="472" spans="11:11" s="175" customFormat="1">
      <c r="K472" s="189"/>
    </row>
    <row r="473" spans="11:11" s="175" customFormat="1">
      <c r="K473" s="189"/>
    </row>
    <row r="474" spans="11:11" s="175" customFormat="1">
      <c r="K474" s="189"/>
    </row>
    <row r="475" spans="11:11" s="175" customFormat="1">
      <c r="K475" s="189"/>
    </row>
    <row r="476" spans="11:11" s="175" customFormat="1">
      <c r="K476" s="189"/>
    </row>
    <row r="477" spans="11:11" s="175" customFormat="1">
      <c r="K477" s="189"/>
    </row>
    <row r="478" spans="11:11" s="175" customFormat="1">
      <c r="K478" s="189"/>
    </row>
    <row r="479" spans="11:11" s="175" customFormat="1">
      <c r="K479" s="189"/>
    </row>
    <row r="480" spans="11:11" s="175" customFormat="1">
      <c r="K480" s="189"/>
    </row>
    <row r="481" spans="11:11" s="175" customFormat="1">
      <c r="K481" s="189"/>
    </row>
    <row r="482" spans="11:11" s="175" customFormat="1">
      <c r="K482" s="189"/>
    </row>
    <row r="483" spans="11:11" s="175" customFormat="1">
      <c r="K483" s="189"/>
    </row>
    <row r="484" spans="11:11" s="175" customFormat="1">
      <c r="K484" s="189"/>
    </row>
    <row r="485" spans="11:11" s="175" customFormat="1">
      <c r="K485" s="189"/>
    </row>
    <row r="486" spans="11:11" s="175" customFormat="1">
      <c r="K486" s="189"/>
    </row>
    <row r="487" spans="11:11" s="175" customFormat="1">
      <c r="K487" s="189"/>
    </row>
    <row r="488" spans="11:11" s="175" customFormat="1">
      <c r="K488" s="189"/>
    </row>
    <row r="489" spans="11:11" s="175" customFormat="1">
      <c r="K489" s="189"/>
    </row>
    <row r="490" spans="11:11" s="175" customFormat="1">
      <c r="K490" s="189"/>
    </row>
    <row r="491" spans="11:11" s="175" customFormat="1">
      <c r="K491" s="189"/>
    </row>
    <row r="492" spans="11:11" s="175" customFormat="1">
      <c r="K492" s="189"/>
    </row>
    <row r="493" spans="11:11" s="175" customFormat="1">
      <c r="K493" s="189"/>
    </row>
    <row r="494" spans="11:11" s="175" customFormat="1">
      <c r="K494" s="189"/>
    </row>
    <row r="495" spans="11:11" s="175" customFormat="1">
      <c r="K495" s="189"/>
    </row>
    <row r="496" spans="11:11" s="175" customFormat="1">
      <c r="K496" s="189"/>
    </row>
    <row r="497" spans="11:11" s="175" customFormat="1">
      <c r="K497" s="189"/>
    </row>
    <row r="498" spans="11:11" s="175" customFormat="1">
      <c r="K498" s="189"/>
    </row>
    <row r="499" spans="11:11" s="175" customFormat="1">
      <c r="K499" s="189"/>
    </row>
    <row r="500" spans="11:11" s="175" customFormat="1">
      <c r="K500" s="189"/>
    </row>
    <row r="501" spans="11:11" s="175" customFormat="1">
      <c r="K501" s="189"/>
    </row>
    <row r="502" spans="11:11" s="175" customFormat="1">
      <c r="K502" s="189"/>
    </row>
    <row r="503" spans="11:11" s="175" customFormat="1">
      <c r="K503" s="189"/>
    </row>
    <row r="504" spans="11:11" s="175" customFormat="1">
      <c r="K504" s="189"/>
    </row>
    <row r="505" spans="11:11" s="175" customFormat="1">
      <c r="K505" s="189"/>
    </row>
    <row r="506" spans="11:11" s="175" customFormat="1">
      <c r="K506" s="189"/>
    </row>
    <row r="507" spans="11:11" s="175" customFormat="1">
      <c r="K507" s="189"/>
    </row>
    <row r="508" spans="11:11" s="175" customFormat="1">
      <c r="K508" s="189"/>
    </row>
    <row r="509" spans="11:11" s="175" customFormat="1">
      <c r="K509" s="189"/>
    </row>
    <row r="510" spans="11:11" s="175" customFormat="1">
      <c r="K510" s="189"/>
    </row>
    <row r="511" spans="11:11" s="175" customFormat="1">
      <c r="K511" s="189"/>
    </row>
    <row r="512" spans="11:11" s="175" customFormat="1">
      <c r="K512" s="189"/>
    </row>
    <row r="513" spans="11:11" s="175" customFormat="1">
      <c r="K513" s="189"/>
    </row>
    <row r="514" spans="11:11" s="175" customFormat="1">
      <c r="K514" s="189"/>
    </row>
    <row r="515" spans="11:11" s="175" customFormat="1">
      <c r="K515" s="189"/>
    </row>
    <row r="516" spans="11:11" s="175" customFormat="1">
      <c r="K516" s="189"/>
    </row>
    <row r="517" spans="11:11" s="175" customFormat="1">
      <c r="K517" s="189"/>
    </row>
    <row r="518" spans="11:11" s="175" customFormat="1">
      <c r="K518" s="189"/>
    </row>
    <row r="519" spans="11:11" s="175" customFormat="1">
      <c r="K519" s="189"/>
    </row>
    <row r="520" spans="11:11" s="175" customFormat="1">
      <c r="K520" s="189"/>
    </row>
    <row r="521" spans="11:11" s="175" customFormat="1">
      <c r="K521" s="189"/>
    </row>
    <row r="522" spans="11:11" s="175" customFormat="1">
      <c r="K522" s="189"/>
    </row>
    <row r="523" spans="11:11" s="175" customFormat="1">
      <c r="K523" s="189"/>
    </row>
    <row r="524" spans="11:11" s="175" customFormat="1">
      <c r="K524" s="189"/>
    </row>
    <row r="525" spans="11:11" s="175" customFormat="1">
      <c r="K525" s="189"/>
    </row>
    <row r="526" spans="11:11" s="175" customFormat="1">
      <c r="K526" s="189"/>
    </row>
    <row r="527" spans="11:11" s="175" customFormat="1">
      <c r="K527" s="189"/>
    </row>
    <row r="528" spans="11:11" s="175" customFormat="1">
      <c r="K528" s="189"/>
    </row>
    <row r="529" spans="11:11" s="175" customFormat="1">
      <c r="K529" s="189"/>
    </row>
    <row r="530" spans="11:11" s="175" customFormat="1">
      <c r="K530" s="189"/>
    </row>
    <row r="531" spans="11:11" s="175" customFormat="1">
      <c r="K531" s="189"/>
    </row>
    <row r="532" spans="11:11" s="175" customFormat="1">
      <c r="K532" s="189"/>
    </row>
    <row r="533" spans="11:11" s="175" customFormat="1">
      <c r="K533" s="189"/>
    </row>
    <row r="534" spans="11:11" s="175" customFormat="1">
      <c r="K534" s="189"/>
    </row>
    <row r="535" spans="11:11" s="175" customFormat="1">
      <c r="K535" s="189"/>
    </row>
    <row r="536" spans="11:11" s="175" customFormat="1">
      <c r="K536" s="189"/>
    </row>
    <row r="537" spans="11:11" s="175" customFormat="1">
      <c r="K537" s="189"/>
    </row>
    <row r="538" spans="11:11" s="175" customFormat="1">
      <c r="K538" s="189"/>
    </row>
    <row r="539" spans="11:11" s="175" customFormat="1">
      <c r="K539" s="189"/>
    </row>
    <row r="540" spans="11:11" s="175" customFormat="1">
      <c r="K540" s="189"/>
    </row>
    <row r="541" spans="11:11" s="175" customFormat="1">
      <c r="K541" s="189"/>
    </row>
    <row r="542" spans="11:11" s="175" customFormat="1">
      <c r="K542" s="189"/>
    </row>
    <row r="543" spans="11:11" s="175" customFormat="1">
      <c r="K543" s="189"/>
    </row>
    <row r="544" spans="11:11" s="175" customFormat="1">
      <c r="K544" s="189"/>
    </row>
    <row r="545" spans="11:11" s="175" customFormat="1">
      <c r="K545" s="189"/>
    </row>
    <row r="546" spans="11:11" s="175" customFormat="1">
      <c r="K546" s="189"/>
    </row>
    <row r="547" spans="11:11" s="175" customFormat="1">
      <c r="K547" s="189"/>
    </row>
    <row r="548" spans="11:11" s="175" customFormat="1">
      <c r="K548" s="189"/>
    </row>
    <row r="549" spans="11:11" s="175" customFormat="1">
      <c r="K549" s="189"/>
    </row>
    <row r="550" spans="11:11" s="175" customFormat="1">
      <c r="K550" s="189"/>
    </row>
    <row r="551" spans="11:11" s="175" customFormat="1">
      <c r="K551" s="189"/>
    </row>
    <row r="552" spans="11:11" s="175" customFormat="1">
      <c r="K552" s="189"/>
    </row>
    <row r="553" spans="11:11" s="175" customFormat="1">
      <c r="K553" s="189"/>
    </row>
    <row r="554" spans="11:11" s="175" customFormat="1">
      <c r="K554" s="189"/>
    </row>
    <row r="555" spans="11:11" s="175" customFormat="1">
      <c r="K555" s="189"/>
    </row>
    <row r="556" spans="11:11" s="175" customFormat="1">
      <c r="K556" s="189"/>
    </row>
    <row r="557" spans="11:11" s="175" customFormat="1">
      <c r="K557" s="189"/>
    </row>
    <row r="558" spans="11:11" s="175" customFormat="1">
      <c r="K558" s="189"/>
    </row>
    <row r="559" spans="11:11" s="175" customFormat="1">
      <c r="K559" s="189"/>
    </row>
    <row r="560" spans="11:11" s="175" customFormat="1">
      <c r="K560" s="189"/>
    </row>
    <row r="561" spans="11:11" s="175" customFormat="1">
      <c r="K561" s="189"/>
    </row>
    <row r="562" spans="11:11" s="175" customFormat="1">
      <c r="K562" s="189"/>
    </row>
    <row r="563" spans="11:11" s="175" customFormat="1">
      <c r="K563" s="189"/>
    </row>
    <row r="564" spans="11:11" s="175" customFormat="1">
      <c r="K564" s="189"/>
    </row>
    <row r="565" spans="11:11" s="175" customFormat="1">
      <c r="K565" s="189"/>
    </row>
    <row r="566" spans="11:11" s="175" customFormat="1">
      <c r="K566" s="189"/>
    </row>
    <row r="567" spans="11:11" s="175" customFormat="1">
      <c r="K567" s="189"/>
    </row>
    <row r="568" spans="11:11" s="175" customFormat="1">
      <c r="K568" s="189"/>
    </row>
    <row r="569" spans="11:11" s="175" customFormat="1">
      <c r="K569" s="189"/>
    </row>
    <row r="570" spans="11:11" s="175" customFormat="1">
      <c r="K570" s="189"/>
    </row>
    <row r="571" spans="11:11" s="175" customFormat="1">
      <c r="K571" s="189"/>
    </row>
    <row r="572" spans="11:11" s="175" customFormat="1">
      <c r="K572" s="189"/>
    </row>
    <row r="573" spans="11:11" s="175" customFormat="1">
      <c r="K573" s="189"/>
    </row>
    <row r="574" spans="11:11" s="175" customFormat="1">
      <c r="K574" s="189"/>
    </row>
    <row r="575" spans="11:11" s="175" customFormat="1">
      <c r="K575" s="189"/>
    </row>
    <row r="576" spans="11:11" s="175" customFormat="1">
      <c r="K576" s="189"/>
    </row>
  </sheetData>
  <autoFilter ref="A2:AI36" xr:uid="{00000000-0009-0000-0000-000000000000}"/>
  <phoneticPr fontId="1"/>
  <dataValidations count="2">
    <dataValidation type="list" allowBlank="1" showInputMessage="1" showErrorMessage="1" sqref="R3:T36 A3:B36" xr:uid="{1676799E-987A-44BD-B5CF-9A7F526F33C9}">
      <formula1>#REF!</formula1>
    </dataValidation>
    <dataValidation type="list" allowBlank="1" showInputMessage="1" showErrorMessage="1" sqref="U3:U36 W3:W36 Y3:Y36 AA3:AA36 AC3:AC36 N3:Q36" xr:uid="{6AED48E3-D5C6-4586-8B93-FB878E7B9B69}">
      <formula1>"○"</formula1>
    </dataValidation>
  </dataValidations>
  <hyperlinks>
    <hyperlink ref="J26" display="https://iki-iki-hp.com(日本語)" xr:uid="{E6DDC7D6-F096-47B3-939E-C9C973C3C75D}"/>
    <hyperlink ref="J27" display="http://ishikawa-eye.net" xr:uid="{0EF5227E-1CFC-45D4-B160-73BD7ED9B693}"/>
    <hyperlink ref="J31" display="https://onana-clinic-kinoshitacho.com/" xr:uid="{E6D27F3A-0B0B-4B9E-8426-FD2403481E9D}"/>
    <hyperlink ref="J33" display="http://www.morimachi-fc.com/" xr:uid="{8AD1E87F-0E46-4E4D-B289-1E2DE658F1D5}"/>
    <hyperlink ref="J35" r:id="rId1" xr:uid="{6E256E07-B6B8-4BC3-9967-90D7E53F3270}"/>
    <hyperlink ref="J29" r:id="rId2" xr:uid="{D8DDA392-179F-4699-956B-10A527DCADEE}"/>
    <hyperlink ref="J36" r:id="rId3" xr:uid="{8D3C9DCB-12C7-4189-B3A0-64B5F41DDF35}"/>
    <hyperlink ref="J30" r:id="rId4" xr:uid="{8DAF18AA-DA54-4AD9-83E9-AFCB7F14EACF}"/>
  </hyperlinks>
  <pageMargins left="0.7" right="0" top="0.75" bottom="0.75" header="0.3" footer="0.3"/>
  <pageSetup paperSize="8" scale="52" fitToWidth="2" fitToHeight="2" pageOrder="overThenDown" orientation="landscape" cellComments="asDisplayed" r:id="rId5"/>
  <headerFooter>
    <oddFooter>&amp;C&amp;P/&amp;N ページ</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E24BEE-4A3C-4EBC-AFF2-8070423EDD19}">
  <sheetPr>
    <pageSetUpPr fitToPage="1"/>
  </sheetPr>
  <dimension ref="A1:AD571"/>
  <sheetViews>
    <sheetView showGridLines="0" zoomScale="56" zoomScaleNormal="56" zoomScaleSheetLayoutView="57" workbookViewId="0">
      <pane xSplit="3" ySplit="2" topLeftCell="AC3" activePane="bottomRight" state="frozen"/>
      <selection pane="topRight" activeCell="E26" sqref="E26"/>
      <selection pane="bottomLeft" activeCell="E26" sqref="E26"/>
      <selection pane="bottomRight" activeCell="AU2" sqref="AU2"/>
    </sheetView>
  </sheetViews>
  <sheetFormatPr defaultColWidth="8.75" defaultRowHeight="24"/>
  <cols>
    <col min="1" max="1" width="13.375" style="47" bestFit="1" customWidth="1"/>
    <col min="2" max="2" width="26.625" style="47" bestFit="1" customWidth="1"/>
    <col min="3" max="3" width="60.25" style="59" customWidth="1"/>
    <col min="4" max="4" width="67" style="59" bestFit="1" customWidth="1"/>
    <col min="5" max="5" width="12.625" style="59" bestFit="1" customWidth="1"/>
    <col min="6" max="6" width="62.875" style="59" bestFit="1" customWidth="1"/>
    <col min="7" max="7" width="73.5" style="59" customWidth="1"/>
    <col min="8" max="8" width="27" style="59" customWidth="1"/>
    <col min="9" max="9" width="59.625" style="59" customWidth="1"/>
    <col min="10" max="10" width="78.75" style="59" customWidth="1"/>
    <col min="11" max="11" width="132.875" style="59" customWidth="1"/>
    <col min="12" max="12" width="60.375" style="59" customWidth="1"/>
    <col min="13" max="13" width="78" style="59" customWidth="1"/>
    <col min="14" max="14" width="13.625" style="59" bestFit="1" customWidth="1"/>
    <col min="15" max="15" width="12.625" style="59" bestFit="1" customWidth="1"/>
    <col min="16" max="16" width="10.75" style="47" bestFit="1" customWidth="1"/>
    <col min="17" max="17" width="9.125" style="47" bestFit="1" customWidth="1"/>
    <col min="18" max="18" width="29.5" style="47" bestFit="1" customWidth="1"/>
    <col min="19" max="19" width="14.875" style="47" bestFit="1" customWidth="1"/>
    <col min="20" max="20" width="43.875" style="47" bestFit="1" customWidth="1"/>
    <col min="21" max="21" width="12.625" style="47" bestFit="1" customWidth="1"/>
    <col min="22" max="22" width="69.125" style="47" bestFit="1" customWidth="1"/>
    <col min="23" max="23" width="14.75" style="47" bestFit="1" customWidth="1"/>
    <col min="24" max="24" width="63.625" style="47" bestFit="1" customWidth="1"/>
    <col min="25" max="25" width="12.625" style="47" bestFit="1" customWidth="1"/>
    <col min="26" max="26" width="147.875" style="59" customWidth="1"/>
    <col min="27" max="27" width="12.625" style="47" bestFit="1" customWidth="1"/>
    <col min="28" max="28" width="117.375" style="59" customWidth="1"/>
    <col min="29" max="29" width="14.75" style="47" bestFit="1" customWidth="1"/>
    <col min="30" max="30" width="61.75" style="59" customWidth="1"/>
    <col min="31" max="16384" width="8.75" style="47"/>
  </cols>
  <sheetData>
    <row r="1" spans="1:30" customFormat="1" ht="21.75" customHeight="1">
      <c r="A1" s="151" t="s">
        <v>56</v>
      </c>
      <c r="R1" s="19"/>
    </row>
    <row r="2" spans="1:30" s="134" customFormat="1" ht="247.15" customHeight="1">
      <c r="A2" s="8" t="s">
        <v>57</v>
      </c>
      <c r="B2" s="8" t="s">
        <v>58</v>
      </c>
      <c r="C2" s="16" t="s">
        <v>59</v>
      </c>
      <c r="D2" s="8" t="s">
        <v>60</v>
      </c>
      <c r="E2" s="8" t="s">
        <v>61</v>
      </c>
      <c r="F2" s="8" t="s">
        <v>62</v>
      </c>
      <c r="G2" s="8" t="s">
        <v>63</v>
      </c>
      <c r="H2" s="8" t="s">
        <v>64</v>
      </c>
      <c r="I2" s="8" t="s">
        <v>65</v>
      </c>
      <c r="J2" s="8" t="s">
        <v>66</v>
      </c>
      <c r="K2" s="8" t="s">
        <v>67</v>
      </c>
      <c r="L2" s="8" t="s">
        <v>68</v>
      </c>
      <c r="M2" s="8" t="s">
        <v>69</v>
      </c>
      <c r="N2" s="8" t="s">
        <v>70</v>
      </c>
      <c r="O2" s="8" t="s">
        <v>71</v>
      </c>
      <c r="P2" s="8" t="s">
        <v>72</v>
      </c>
      <c r="Q2" s="8" t="s">
        <v>73</v>
      </c>
      <c r="R2" s="17" t="s">
        <v>74</v>
      </c>
      <c r="S2" s="8" t="s">
        <v>75</v>
      </c>
      <c r="T2" s="8" t="s">
        <v>76</v>
      </c>
      <c r="U2" s="8" t="s">
        <v>77</v>
      </c>
      <c r="V2" s="8" t="s">
        <v>78</v>
      </c>
      <c r="W2" s="8" t="s">
        <v>79</v>
      </c>
      <c r="X2" s="8" t="s">
        <v>78</v>
      </c>
      <c r="Y2" s="8" t="s">
        <v>80</v>
      </c>
      <c r="Z2" s="8" t="s">
        <v>78</v>
      </c>
      <c r="AA2" s="8" t="s">
        <v>81</v>
      </c>
      <c r="AB2" s="8" t="s">
        <v>78</v>
      </c>
      <c r="AC2" s="8" t="s">
        <v>82</v>
      </c>
      <c r="AD2" s="8" t="s">
        <v>78</v>
      </c>
    </row>
    <row r="3" spans="1:30" s="54" customFormat="1" ht="324" customHeight="1">
      <c r="A3" s="368" t="s">
        <v>13907</v>
      </c>
      <c r="B3" s="368" t="s">
        <v>1015</v>
      </c>
      <c r="C3" s="368" t="s">
        <v>13908</v>
      </c>
      <c r="D3" s="368" t="s">
        <v>13909</v>
      </c>
      <c r="E3" s="368" t="s">
        <v>13910</v>
      </c>
      <c r="F3" s="368" t="s">
        <v>13911</v>
      </c>
      <c r="G3" s="368" t="s">
        <v>13912</v>
      </c>
      <c r="H3" s="368" t="s">
        <v>13913</v>
      </c>
      <c r="I3" s="368" t="s">
        <v>13914</v>
      </c>
      <c r="J3" s="187" t="s">
        <v>13915</v>
      </c>
      <c r="K3" s="368" t="s">
        <v>13916</v>
      </c>
      <c r="L3" s="368" t="s">
        <v>13917</v>
      </c>
      <c r="M3" s="368"/>
      <c r="N3" s="368" t="s">
        <v>95</v>
      </c>
      <c r="O3" s="368" t="s">
        <v>95</v>
      </c>
      <c r="P3" s="368"/>
      <c r="Q3" s="368"/>
      <c r="R3" s="368" t="s">
        <v>638</v>
      </c>
      <c r="S3" s="369" t="s">
        <v>1026</v>
      </c>
      <c r="T3" s="370" t="s">
        <v>12986</v>
      </c>
      <c r="U3" s="368"/>
      <c r="V3" s="368"/>
      <c r="W3" s="368"/>
      <c r="X3" s="368"/>
      <c r="Y3" s="368"/>
      <c r="Z3" s="368" t="s">
        <v>13918</v>
      </c>
      <c r="AA3" s="368" t="s">
        <v>3</v>
      </c>
      <c r="AB3" s="368" t="s">
        <v>13919</v>
      </c>
      <c r="AC3" s="368" t="s">
        <v>96</v>
      </c>
      <c r="AD3" s="368" t="s">
        <v>13920</v>
      </c>
    </row>
    <row r="4" spans="1:30" s="54" customFormat="1" ht="275.25" customHeight="1">
      <c r="A4" s="368" t="s">
        <v>13907</v>
      </c>
      <c r="B4" s="368" t="s">
        <v>1015</v>
      </c>
      <c r="C4" s="368" t="s">
        <v>13921</v>
      </c>
      <c r="D4" s="368" t="s">
        <v>13922</v>
      </c>
      <c r="E4" s="368" t="s">
        <v>13923</v>
      </c>
      <c r="F4" s="368" t="s">
        <v>13924</v>
      </c>
      <c r="G4" s="368" t="s">
        <v>13925</v>
      </c>
      <c r="H4" s="368" t="s">
        <v>13926</v>
      </c>
      <c r="I4" s="368" t="s">
        <v>13927</v>
      </c>
      <c r="J4" s="368" t="s">
        <v>13928</v>
      </c>
      <c r="K4" s="368" t="s">
        <v>13929</v>
      </c>
      <c r="L4" s="368" t="s">
        <v>422</v>
      </c>
      <c r="M4" s="368"/>
      <c r="N4" s="368" t="s">
        <v>96</v>
      </c>
      <c r="O4" s="368" t="s">
        <v>95</v>
      </c>
      <c r="P4" s="368"/>
      <c r="Q4" s="368"/>
      <c r="R4" s="368" t="s">
        <v>638</v>
      </c>
      <c r="S4" s="369" t="s">
        <v>1026</v>
      </c>
      <c r="T4" s="370" t="s">
        <v>12986</v>
      </c>
      <c r="U4" s="368"/>
      <c r="V4" s="368"/>
      <c r="W4" s="368"/>
      <c r="X4" s="368"/>
      <c r="Y4" s="368" t="s">
        <v>3</v>
      </c>
      <c r="Z4" s="368" t="s">
        <v>13930</v>
      </c>
      <c r="AA4" s="368" t="s">
        <v>95</v>
      </c>
      <c r="AB4" s="368" t="s">
        <v>13931</v>
      </c>
      <c r="AC4" s="368" t="s">
        <v>96</v>
      </c>
      <c r="AD4" s="368" t="s">
        <v>13932</v>
      </c>
    </row>
    <row r="5" spans="1:30" s="54" customFormat="1" ht="188.25" customHeight="1">
      <c r="A5" s="368" t="s">
        <v>13907</v>
      </c>
      <c r="B5" s="368" t="s">
        <v>1015</v>
      </c>
      <c r="C5" s="368" t="s">
        <v>13933</v>
      </c>
      <c r="D5" s="368" t="s">
        <v>13934</v>
      </c>
      <c r="E5" s="368" t="s">
        <v>13935</v>
      </c>
      <c r="F5" s="368" t="s">
        <v>13936</v>
      </c>
      <c r="G5" s="368" t="s">
        <v>13937</v>
      </c>
      <c r="H5" s="368" t="s">
        <v>13938</v>
      </c>
      <c r="I5" s="368" t="s">
        <v>13914</v>
      </c>
      <c r="J5" s="368" t="s">
        <v>13939</v>
      </c>
      <c r="K5" s="368" t="s">
        <v>13940</v>
      </c>
      <c r="L5" s="368" t="s">
        <v>13941</v>
      </c>
      <c r="M5" s="368" t="s">
        <v>1596</v>
      </c>
      <c r="N5" s="368" t="s">
        <v>3</v>
      </c>
      <c r="O5" s="368" t="s">
        <v>3</v>
      </c>
      <c r="P5" s="368" t="s">
        <v>3</v>
      </c>
      <c r="Q5" s="368"/>
      <c r="R5" s="368" t="s">
        <v>1025</v>
      </c>
      <c r="S5" s="369" t="s">
        <v>1026</v>
      </c>
      <c r="T5" s="370" t="s">
        <v>12986</v>
      </c>
      <c r="U5" s="368"/>
      <c r="V5" s="368"/>
      <c r="W5" s="368"/>
      <c r="X5" s="368"/>
      <c r="Y5" s="368" t="s">
        <v>3</v>
      </c>
      <c r="Z5" s="371" t="s">
        <v>13942</v>
      </c>
      <c r="AA5" s="371" t="s">
        <v>12920</v>
      </c>
      <c r="AB5" s="371" t="s">
        <v>13943</v>
      </c>
      <c r="AC5" s="368"/>
      <c r="AD5" s="368"/>
    </row>
    <row r="6" spans="1:30" s="54" customFormat="1" ht="98.25" customHeight="1">
      <c r="A6" s="370" t="s">
        <v>13907</v>
      </c>
      <c r="B6" s="370" t="s">
        <v>13944</v>
      </c>
      <c r="C6" s="370" t="s">
        <v>13945</v>
      </c>
      <c r="D6" s="370" t="s">
        <v>13946</v>
      </c>
      <c r="E6" s="370" t="s">
        <v>13947</v>
      </c>
      <c r="F6" s="370" t="s">
        <v>13948</v>
      </c>
      <c r="G6" s="370" t="s">
        <v>13949</v>
      </c>
      <c r="H6" s="370" t="s">
        <v>13950</v>
      </c>
      <c r="I6" s="370" t="s">
        <v>13951</v>
      </c>
      <c r="J6" s="370" t="s">
        <v>13952</v>
      </c>
      <c r="K6" s="370" t="s">
        <v>13953</v>
      </c>
      <c r="L6" s="370" t="s">
        <v>126</v>
      </c>
      <c r="M6" s="370" t="s">
        <v>13954</v>
      </c>
      <c r="N6" s="370"/>
      <c r="O6" s="370"/>
      <c r="P6" s="370" t="s">
        <v>95</v>
      </c>
      <c r="Q6" s="370" t="s">
        <v>3</v>
      </c>
      <c r="R6" s="370" t="s">
        <v>1025</v>
      </c>
      <c r="S6" s="369" t="s">
        <v>2234</v>
      </c>
      <c r="T6" s="370" t="s">
        <v>5093</v>
      </c>
      <c r="U6" s="370" t="s">
        <v>12933</v>
      </c>
      <c r="V6" s="370" t="s">
        <v>13955</v>
      </c>
      <c r="W6" s="370" t="s">
        <v>95</v>
      </c>
      <c r="X6" s="370" t="s">
        <v>13955</v>
      </c>
      <c r="Y6" s="370" t="s">
        <v>95</v>
      </c>
      <c r="Z6" s="370" t="s">
        <v>13956</v>
      </c>
      <c r="AA6" s="370" t="s">
        <v>96</v>
      </c>
      <c r="AB6" s="370" t="s">
        <v>13957</v>
      </c>
      <c r="AC6" s="370" t="s">
        <v>12933</v>
      </c>
      <c r="AD6" s="370" t="s">
        <v>13958</v>
      </c>
    </row>
    <row r="7" spans="1:30" s="54" customFormat="1" ht="117" customHeight="1">
      <c r="A7" s="370" t="s">
        <v>13907</v>
      </c>
      <c r="B7" s="370" t="s">
        <v>13944</v>
      </c>
      <c r="C7" s="370" t="s">
        <v>13959</v>
      </c>
      <c r="D7" s="370" t="s">
        <v>13960</v>
      </c>
      <c r="E7" s="370" t="s">
        <v>13961</v>
      </c>
      <c r="F7" s="370" t="s">
        <v>13962</v>
      </c>
      <c r="G7" s="370" t="s">
        <v>13963</v>
      </c>
      <c r="H7" s="370" t="s">
        <v>13964</v>
      </c>
      <c r="I7" s="370" t="s">
        <v>13965</v>
      </c>
      <c r="J7" s="370" t="s">
        <v>13966</v>
      </c>
      <c r="K7" s="370" t="s">
        <v>13967</v>
      </c>
      <c r="L7" s="370" t="s">
        <v>126</v>
      </c>
      <c r="M7" s="370"/>
      <c r="N7" s="370"/>
      <c r="O7" s="370"/>
      <c r="P7" s="370"/>
      <c r="Q7" s="370"/>
      <c r="R7" s="370" t="s">
        <v>1027</v>
      </c>
      <c r="S7" s="369" t="s">
        <v>1026</v>
      </c>
      <c r="T7" s="370" t="s">
        <v>2982</v>
      </c>
      <c r="U7" s="370"/>
      <c r="V7" s="370"/>
      <c r="W7" s="370"/>
      <c r="X7" s="370"/>
      <c r="Y7" s="370"/>
      <c r="Z7" s="370"/>
      <c r="AA7" s="370"/>
      <c r="AB7" s="370"/>
      <c r="AC7" s="370" t="s">
        <v>95</v>
      </c>
      <c r="AD7" s="370" t="s">
        <v>13968</v>
      </c>
    </row>
    <row r="8" spans="1:30" s="54" customFormat="1" ht="27" customHeight="1">
      <c r="A8" s="370" t="s">
        <v>13907</v>
      </c>
      <c r="B8" s="370" t="s">
        <v>13969</v>
      </c>
      <c r="C8" s="370" t="s">
        <v>13970</v>
      </c>
      <c r="D8" s="370" t="s">
        <v>13971</v>
      </c>
      <c r="E8" s="370" t="s">
        <v>13972</v>
      </c>
      <c r="F8" s="370" t="s">
        <v>13973</v>
      </c>
      <c r="G8" s="370" t="s">
        <v>13974</v>
      </c>
      <c r="H8" s="370" t="s">
        <v>13975</v>
      </c>
      <c r="I8" s="370" t="s">
        <v>13976</v>
      </c>
      <c r="J8" s="370" t="s">
        <v>13977</v>
      </c>
      <c r="K8" s="370" t="s">
        <v>13978</v>
      </c>
      <c r="L8" s="370" t="s">
        <v>5724</v>
      </c>
      <c r="M8" s="370"/>
      <c r="N8" s="370"/>
      <c r="O8" s="370"/>
      <c r="P8" s="370"/>
      <c r="Q8" s="370"/>
      <c r="R8" s="370" t="s">
        <v>1027</v>
      </c>
      <c r="S8" s="369" t="s">
        <v>473</v>
      </c>
      <c r="T8" s="370"/>
      <c r="U8" s="370" t="s">
        <v>95</v>
      </c>
      <c r="V8" s="370" t="s">
        <v>13979</v>
      </c>
      <c r="W8" s="370"/>
      <c r="X8" s="370"/>
      <c r="Y8" s="370" t="s">
        <v>95</v>
      </c>
      <c r="Z8" s="370" t="s">
        <v>13980</v>
      </c>
      <c r="AA8" s="370"/>
      <c r="AB8" s="370"/>
      <c r="AC8" s="370"/>
      <c r="AD8" s="370"/>
    </row>
    <row r="9" spans="1:30" s="54" customFormat="1" ht="34.5">
      <c r="A9" s="370" t="s">
        <v>13907</v>
      </c>
      <c r="B9" s="370" t="s">
        <v>13969</v>
      </c>
      <c r="C9" s="370" t="s">
        <v>13981</v>
      </c>
      <c r="D9" s="370" t="s">
        <v>13982</v>
      </c>
      <c r="E9" s="370" t="s">
        <v>13983</v>
      </c>
      <c r="F9" s="370" t="s">
        <v>13984</v>
      </c>
      <c r="G9" s="370" t="s">
        <v>13985</v>
      </c>
      <c r="H9" s="370" t="s">
        <v>13986</v>
      </c>
      <c r="I9" s="370" t="s">
        <v>13987</v>
      </c>
      <c r="J9" s="370" t="s">
        <v>13988</v>
      </c>
      <c r="K9" s="370" t="s">
        <v>13989</v>
      </c>
      <c r="L9" s="370"/>
      <c r="M9" s="370"/>
      <c r="N9" s="370"/>
      <c r="O9" s="370"/>
      <c r="P9" s="370"/>
      <c r="Q9" s="372"/>
      <c r="R9" s="370" t="s">
        <v>1027</v>
      </c>
      <c r="S9" s="369" t="s">
        <v>13990</v>
      </c>
      <c r="T9" s="370" t="s">
        <v>13991</v>
      </c>
      <c r="U9" s="370" t="s">
        <v>96</v>
      </c>
      <c r="V9" s="370" t="s">
        <v>13992</v>
      </c>
      <c r="W9" s="370"/>
      <c r="X9" s="370"/>
      <c r="Y9" s="370"/>
      <c r="Z9" s="370"/>
      <c r="AA9" s="370"/>
      <c r="AB9" s="370"/>
      <c r="AC9" s="370"/>
      <c r="AD9" s="370"/>
    </row>
    <row r="10" spans="1:30" s="54" customFormat="1" ht="51.75">
      <c r="A10" s="370" t="s">
        <v>13907</v>
      </c>
      <c r="B10" s="370" t="s">
        <v>13944</v>
      </c>
      <c r="C10" s="370" t="s">
        <v>13993</v>
      </c>
      <c r="D10" s="370" t="s">
        <v>13994</v>
      </c>
      <c r="E10" s="370" t="s">
        <v>13995</v>
      </c>
      <c r="F10" s="370" t="s">
        <v>13996</v>
      </c>
      <c r="G10" s="370" t="s">
        <v>13997</v>
      </c>
      <c r="H10" s="370" t="s">
        <v>13998</v>
      </c>
      <c r="I10" s="370" t="s">
        <v>13999</v>
      </c>
      <c r="J10" s="370" t="s">
        <v>14000</v>
      </c>
      <c r="K10" s="370" t="s">
        <v>14001</v>
      </c>
      <c r="L10" s="370"/>
      <c r="M10" s="370"/>
      <c r="N10" s="370"/>
      <c r="O10" s="370"/>
      <c r="P10" s="370"/>
      <c r="Q10" s="370"/>
      <c r="R10" s="370" t="s">
        <v>1027</v>
      </c>
      <c r="S10" s="369" t="s">
        <v>1028</v>
      </c>
      <c r="T10" s="370"/>
      <c r="U10" s="370"/>
      <c r="V10" s="370" t="s">
        <v>14002</v>
      </c>
      <c r="W10" s="370"/>
      <c r="X10" s="370"/>
      <c r="Y10" s="370"/>
      <c r="Z10" s="370"/>
      <c r="AA10" s="370"/>
      <c r="AB10" s="370"/>
      <c r="AC10" s="370" t="s">
        <v>12920</v>
      </c>
      <c r="AD10" s="370" t="s">
        <v>14003</v>
      </c>
    </row>
    <row r="11" spans="1:30" s="54" customFormat="1" ht="34.5">
      <c r="A11" s="370" t="s">
        <v>13907</v>
      </c>
      <c r="B11" s="370" t="s">
        <v>13944</v>
      </c>
      <c r="C11" s="370" t="s">
        <v>14004</v>
      </c>
      <c r="D11" s="370" t="s">
        <v>14005</v>
      </c>
      <c r="E11" s="370" t="s">
        <v>14006</v>
      </c>
      <c r="F11" s="370" t="s">
        <v>14007</v>
      </c>
      <c r="G11" s="370" t="s">
        <v>14008</v>
      </c>
      <c r="H11" s="370" t="s">
        <v>14009</v>
      </c>
      <c r="I11" s="370" t="s">
        <v>14010</v>
      </c>
      <c r="J11" s="370" t="s">
        <v>14011</v>
      </c>
      <c r="K11" s="370" t="s">
        <v>14012</v>
      </c>
      <c r="L11" s="370" t="s">
        <v>14013</v>
      </c>
      <c r="M11" s="370"/>
      <c r="N11" s="370"/>
      <c r="O11" s="370"/>
      <c r="P11" s="370"/>
      <c r="Q11" s="370"/>
      <c r="R11" s="370" t="s">
        <v>1027</v>
      </c>
      <c r="S11" s="369" t="s">
        <v>1028</v>
      </c>
      <c r="T11" s="370" t="s">
        <v>13991</v>
      </c>
      <c r="U11" s="370"/>
      <c r="V11" s="370"/>
      <c r="W11" s="370"/>
      <c r="X11" s="370"/>
      <c r="Y11" s="370" t="s">
        <v>95</v>
      </c>
      <c r="Z11" s="370" t="s">
        <v>640</v>
      </c>
      <c r="AA11" s="370" t="s">
        <v>3</v>
      </c>
      <c r="AB11" s="370" t="s">
        <v>640</v>
      </c>
      <c r="AC11" s="370"/>
      <c r="AD11" s="370"/>
    </row>
    <row r="12" spans="1:30" s="54" customFormat="1" ht="34.5">
      <c r="A12" s="370" t="s">
        <v>13907</v>
      </c>
      <c r="B12" s="370" t="s">
        <v>13969</v>
      </c>
      <c r="C12" s="370" t="s">
        <v>14014</v>
      </c>
      <c r="D12" s="370" t="s">
        <v>14015</v>
      </c>
      <c r="E12" s="370" t="s">
        <v>14016</v>
      </c>
      <c r="F12" s="370" t="s">
        <v>14017</v>
      </c>
      <c r="G12" s="370" t="s">
        <v>14018</v>
      </c>
      <c r="H12" s="370" t="s">
        <v>14019</v>
      </c>
      <c r="I12" s="370" t="s">
        <v>14020</v>
      </c>
      <c r="J12" s="370" t="s">
        <v>14021</v>
      </c>
      <c r="K12" s="370" t="s">
        <v>3917</v>
      </c>
      <c r="L12" s="370" t="s">
        <v>14022</v>
      </c>
      <c r="M12" s="370"/>
      <c r="N12" s="370"/>
      <c r="O12" s="370"/>
      <c r="P12" s="370"/>
      <c r="Q12" s="370"/>
      <c r="R12" s="370" t="s">
        <v>1027</v>
      </c>
      <c r="S12" s="369" t="s">
        <v>1030</v>
      </c>
      <c r="T12" s="370"/>
      <c r="U12" s="370"/>
      <c r="V12" s="370"/>
      <c r="W12" s="370"/>
      <c r="X12" s="370"/>
      <c r="Y12" s="370"/>
      <c r="Z12" s="370"/>
      <c r="AA12" s="370"/>
      <c r="AB12" s="370"/>
      <c r="AC12" s="370"/>
      <c r="AD12" s="370"/>
    </row>
    <row r="13" spans="1:30" s="54" customFormat="1" ht="34.5">
      <c r="A13" s="370" t="s">
        <v>13907</v>
      </c>
      <c r="B13" s="370" t="s">
        <v>13969</v>
      </c>
      <c r="C13" s="370" t="s">
        <v>14023</v>
      </c>
      <c r="D13" s="370" t="s">
        <v>14024</v>
      </c>
      <c r="E13" s="370" t="s">
        <v>14025</v>
      </c>
      <c r="F13" s="370" t="s">
        <v>14026</v>
      </c>
      <c r="G13" s="370" t="s">
        <v>14027</v>
      </c>
      <c r="H13" s="370" t="s">
        <v>14028</v>
      </c>
      <c r="I13" s="370" t="s">
        <v>14029</v>
      </c>
      <c r="J13" s="370" t="s">
        <v>14030</v>
      </c>
      <c r="K13" s="370" t="s">
        <v>14031</v>
      </c>
      <c r="L13" s="370" t="s">
        <v>4521</v>
      </c>
      <c r="M13" s="370"/>
      <c r="N13" s="370"/>
      <c r="O13" s="370"/>
      <c r="P13" s="370"/>
      <c r="Q13" s="370"/>
      <c r="R13" s="370" t="s">
        <v>1027</v>
      </c>
      <c r="S13" s="369" t="s">
        <v>3034</v>
      </c>
      <c r="T13" s="370"/>
      <c r="U13" s="370"/>
      <c r="V13" s="370" t="s">
        <v>14032</v>
      </c>
      <c r="W13" s="370"/>
      <c r="X13" s="370"/>
      <c r="Y13" s="370"/>
      <c r="Z13" s="370"/>
      <c r="AA13" s="370" t="s">
        <v>95</v>
      </c>
      <c r="AB13" s="370" t="s">
        <v>14032</v>
      </c>
      <c r="AC13" s="370" t="s">
        <v>96</v>
      </c>
      <c r="AD13" s="370" t="s">
        <v>14033</v>
      </c>
    </row>
    <row r="14" spans="1:30" s="54" customFormat="1" ht="34.5">
      <c r="A14" s="370" t="s">
        <v>13907</v>
      </c>
      <c r="B14" s="370" t="s">
        <v>13969</v>
      </c>
      <c r="C14" s="370" t="s">
        <v>14034</v>
      </c>
      <c r="D14" s="370" t="s">
        <v>14035</v>
      </c>
      <c r="E14" s="370" t="s">
        <v>14036</v>
      </c>
      <c r="F14" s="370" t="s">
        <v>14037</v>
      </c>
      <c r="G14" s="370" t="s">
        <v>14038</v>
      </c>
      <c r="H14" s="370" t="s">
        <v>14039</v>
      </c>
      <c r="I14" s="370" t="s">
        <v>14040</v>
      </c>
      <c r="J14" s="370" t="s">
        <v>14041</v>
      </c>
      <c r="K14" s="370" t="s">
        <v>2746</v>
      </c>
      <c r="L14" s="370" t="s">
        <v>3114</v>
      </c>
      <c r="M14" s="370"/>
      <c r="N14" s="370"/>
      <c r="O14" s="370"/>
      <c r="P14" s="370"/>
      <c r="Q14" s="370"/>
      <c r="R14" s="370" t="s">
        <v>1027</v>
      </c>
      <c r="S14" s="369" t="s">
        <v>3034</v>
      </c>
      <c r="T14" s="370"/>
      <c r="U14" s="370"/>
      <c r="V14" s="370"/>
      <c r="W14" s="370"/>
      <c r="X14" s="370"/>
      <c r="Y14" s="370"/>
      <c r="Z14" s="370"/>
      <c r="AA14" s="370"/>
      <c r="AB14" s="370"/>
      <c r="AC14" s="370"/>
      <c r="AD14" s="370"/>
    </row>
    <row r="15" spans="1:30" s="54" customFormat="1" ht="51.75">
      <c r="A15" s="370" t="s">
        <v>13907</v>
      </c>
      <c r="B15" s="370" t="s">
        <v>13969</v>
      </c>
      <c r="C15" s="370" t="s">
        <v>14042</v>
      </c>
      <c r="D15" s="370" t="s">
        <v>14043</v>
      </c>
      <c r="E15" s="370" t="s">
        <v>14044</v>
      </c>
      <c r="F15" s="370" t="s">
        <v>14045</v>
      </c>
      <c r="G15" s="370" t="s">
        <v>14046</v>
      </c>
      <c r="H15" s="370" t="s">
        <v>14047</v>
      </c>
      <c r="I15" s="370" t="s">
        <v>14048</v>
      </c>
      <c r="J15" s="370" t="s">
        <v>14049</v>
      </c>
      <c r="K15" s="370" t="s">
        <v>14050</v>
      </c>
      <c r="L15" s="370" t="s">
        <v>422</v>
      </c>
      <c r="M15" s="370"/>
      <c r="N15" s="370"/>
      <c r="O15" s="370"/>
      <c r="P15" s="370"/>
      <c r="Q15" s="370"/>
      <c r="R15" s="370" t="s">
        <v>1027</v>
      </c>
      <c r="S15" s="369" t="s">
        <v>3034</v>
      </c>
      <c r="T15" s="370"/>
      <c r="U15" s="370"/>
      <c r="V15" s="370"/>
      <c r="W15" s="370"/>
      <c r="X15" s="370"/>
      <c r="Y15" s="370"/>
      <c r="Z15" s="370"/>
      <c r="AA15" s="370"/>
      <c r="AB15" s="370"/>
      <c r="AC15" s="370"/>
      <c r="AD15" s="370"/>
    </row>
    <row r="16" spans="1:30" s="54" customFormat="1" ht="34.5">
      <c r="A16" s="370" t="s">
        <v>13907</v>
      </c>
      <c r="B16" s="370" t="s">
        <v>13969</v>
      </c>
      <c r="C16" s="370" t="s">
        <v>14051</v>
      </c>
      <c r="D16" s="370" t="s">
        <v>14052</v>
      </c>
      <c r="E16" s="370" t="s">
        <v>14053</v>
      </c>
      <c r="F16" s="370" t="s">
        <v>14054</v>
      </c>
      <c r="G16" s="370" t="s">
        <v>14055</v>
      </c>
      <c r="H16" s="370" t="s">
        <v>14056</v>
      </c>
      <c r="I16" s="370" t="s">
        <v>14057</v>
      </c>
      <c r="J16" s="370"/>
      <c r="K16" s="370" t="s">
        <v>12745</v>
      </c>
      <c r="L16" s="370"/>
      <c r="M16" s="370"/>
      <c r="N16" s="370"/>
      <c r="O16" s="370"/>
      <c r="P16" s="370"/>
      <c r="Q16" s="370"/>
      <c r="R16" s="370" t="s">
        <v>1027</v>
      </c>
      <c r="S16" s="369" t="s">
        <v>3034</v>
      </c>
      <c r="T16" s="370"/>
      <c r="U16" s="370"/>
      <c r="V16" s="370"/>
      <c r="W16" s="370"/>
      <c r="X16" s="370"/>
      <c r="Y16" s="370"/>
      <c r="Z16" s="370"/>
      <c r="AA16" s="370"/>
      <c r="AB16" s="370"/>
      <c r="AC16" s="370"/>
      <c r="AD16" s="370"/>
    </row>
    <row r="17" spans="1:30" s="54" customFormat="1" ht="69">
      <c r="A17" s="370" t="s">
        <v>13907</v>
      </c>
      <c r="B17" s="370" t="s">
        <v>13969</v>
      </c>
      <c r="C17" s="370" t="s">
        <v>14058</v>
      </c>
      <c r="D17" s="370" t="s">
        <v>14059</v>
      </c>
      <c r="E17" s="370" t="s">
        <v>14060</v>
      </c>
      <c r="F17" s="370" t="s">
        <v>14061</v>
      </c>
      <c r="G17" s="370" t="s">
        <v>14062</v>
      </c>
      <c r="H17" s="370" t="s">
        <v>14063</v>
      </c>
      <c r="I17" s="370" t="s">
        <v>14064</v>
      </c>
      <c r="J17" s="370"/>
      <c r="K17" s="370" t="s">
        <v>14065</v>
      </c>
      <c r="L17" s="370"/>
      <c r="M17" s="370"/>
      <c r="N17" s="370"/>
      <c r="O17" s="370"/>
      <c r="P17" s="370"/>
      <c r="Q17" s="370"/>
      <c r="R17" s="370" t="s">
        <v>1027</v>
      </c>
      <c r="S17" s="369" t="s">
        <v>1030</v>
      </c>
      <c r="T17" s="370"/>
      <c r="U17" s="370"/>
      <c r="V17" s="370"/>
      <c r="W17" s="370"/>
      <c r="X17" s="370"/>
      <c r="Y17" s="370"/>
      <c r="Z17" s="370"/>
      <c r="AA17" s="370"/>
      <c r="AB17" s="370"/>
      <c r="AC17" s="370"/>
      <c r="AD17" s="370"/>
    </row>
    <row r="18" spans="1:30" s="54" customFormat="1" ht="51.75">
      <c r="A18" s="370" t="s">
        <v>13907</v>
      </c>
      <c r="B18" s="370" t="s">
        <v>13969</v>
      </c>
      <c r="C18" s="370" t="s">
        <v>14066</v>
      </c>
      <c r="D18" s="370" t="s">
        <v>14067</v>
      </c>
      <c r="E18" s="370" t="s">
        <v>14068</v>
      </c>
      <c r="F18" s="370" t="s">
        <v>14069</v>
      </c>
      <c r="G18" s="370" t="s">
        <v>14070</v>
      </c>
      <c r="H18" s="370" t="s">
        <v>14071</v>
      </c>
      <c r="I18" s="370" t="s">
        <v>14072</v>
      </c>
      <c r="J18" s="370" t="s">
        <v>14073</v>
      </c>
      <c r="K18" s="370" t="s">
        <v>1240</v>
      </c>
      <c r="L18" s="370"/>
      <c r="M18" s="370" t="s">
        <v>14074</v>
      </c>
      <c r="N18" s="370"/>
      <c r="O18" s="370"/>
      <c r="P18" s="370"/>
      <c r="Q18" s="370"/>
      <c r="R18" s="370" t="s">
        <v>1027</v>
      </c>
      <c r="S18" s="369" t="s">
        <v>3034</v>
      </c>
      <c r="T18" s="370"/>
      <c r="U18" s="370"/>
      <c r="V18" s="370"/>
      <c r="W18" s="370"/>
      <c r="X18" s="370"/>
      <c r="Y18" s="370"/>
      <c r="Z18" s="370"/>
      <c r="AA18" s="370"/>
      <c r="AB18" s="370"/>
      <c r="AC18" s="370"/>
      <c r="AD18" s="370"/>
    </row>
    <row r="19" spans="1:30" s="54" customFormat="1" ht="34.5">
      <c r="A19" s="370" t="s">
        <v>13907</v>
      </c>
      <c r="B19" s="370" t="s">
        <v>13969</v>
      </c>
      <c r="C19" s="370" t="s">
        <v>14075</v>
      </c>
      <c r="D19" s="370" t="s">
        <v>14076</v>
      </c>
      <c r="E19" s="370" t="s">
        <v>14077</v>
      </c>
      <c r="F19" s="370" t="s">
        <v>14078</v>
      </c>
      <c r="G19" s="370" t="s">
        <v>14079</v>
      </c>
      <c r="H19" s="370" t="s">
        <v>14080</v>
      </c>
      <c r="I19" s="370" t="s">
        <v>14081</v>
      </c>
      <c r="J19" s="370"/>
      <c r="K19" s="370" t="s">
        <v>14082</v>
      </c>
      <c r="L19" s="370"/>
      <c r="M19" s="370"/>
      <c r="N19" s="370"/>
      <c r="O19" s="370"/>
      <c r="P19" s="370"/>
      <c r="Q19" s="370"/>
      <c r="R19" s="370" t="s">
        <v>1027</v>
      </c>
      <c r="S19" s="369" t="s">
        <v>3034</v>
      </c>
      <c r="T19" s="370"/>
      <c r="U19" s="370"/>
      <c r="V19" s="370"/>
      <c r="W19" s="370"/>
      <c r="X19" s="370"/>
      <c r="Y19" s="370"/>
      <c r="Z19" s="370"/>
      <c r="AA19" s="370"/>
      <c r="AB19" s="370"/>
      <c r="AC19" s="370"/>
      <c r="AD19" s="370"/>
    </row>
    <row r="20" spans="1:30" s="54" customFormat="1" ht="34.5">
      <c r="A20" s="368" t="s">
        <v>13907</v>
      </c>
      <c r="B20" s="368" t="s">
        <v>1015</v>
      </c>
      <c r="C20" s="368" t="s">
        <v>14083</v>
      </c>
      <c r="D20" s="368" t="s">
        <v>14084</v>
      </c>
      <c r="E20" s="368" t="s">
        <v>14025</v>
      </c>
      <c r="F20" s="368" t="s">
        <v>14085</v>
      </c>
      <c r="G20" s="368" t="s">
        <v>14086</v>
      </c>
      <c r="H20" s="368" t="s">
        <v>14087</v>
      </c>
      <c r="I20" s="368" t="s">
        <v>14088</v>
      </c>
      <c r="J20" s="368" t="s">
        <v>14089</v>
      </c>
      <c r="K20" s="368" t="s">
        <v>14090</v>
      </c>
      <c r="L20" s="368" t="s">
        <v>14091</v>
      </c>
      <c r="M20" s="368"/>
      <c r="N20" s="368"/>
      <c r="O20" s="368"/>
      <c r="P20" s="368"/>
      <c r="Q20" s="368"/>
      <c r="R20" s="368" t="s">
        <v>1027</v>
      </c>
      <c r="S20" s="369" t="s">
        <v>3034</v>
      </c>
      <c r="T20" s="370"/>
      <c r="U20" s="368" t="s">
        <v>95</v>
      </c>
      <c r="V20" s="368" t="s">
        <v>14092</v>
      </c>
      <c r="W20" s="368"/>
      <c r="X20" s="368"/>
      <c r="Y20" s="368" t="s">
        <v>95</v>
      </c>
      <c r="Z20" s="368" t="s">
        <v>14093</v>
      </c>
      <c r="AA20" s="368"/>
      <c r="AB20" s="368"/>
      <c r="AC20" s="368"/>
      <c r="AD20" s="368" t="s">
        <v>14094</v>
      </c>
    </row>
    <row r="21" spans="1:30" s="54" customFormat="1" ht="69">
      <c r="A21" s="368" t="s">
        <v>13907</v>
      </c>
      <c r="B21" s="368" t="s">
        <v>1015</v>
      </c>
      <c r="C21" s="368" t="s">
        <v>14095</v>
      </c>
      <c r="D21" s="368" t="s">
        <v>14096</v>
      </c>
      <c r="E21" s="368" t="s">
        <v>14097</v>
      </c>
      <c r="F21" s="368" t="s">
        <v>14098</v>
      </c>
      <c r="G21" s="368" t="s">
        <v>14099</v>
      </c>
      <c r="H21" s="368" t="s">
        <v>14100</v>
      </c>
      <c r="I21" s="368" t="s">
        <v>14101</v>
      </c>
      <c r="J21" s="368" t="s">
        <v>14102</v>
      </c>
      <c r="K21" s="368" t="s">
        <v>14103</v>
      </c>
      <c r="L21" s="368" t="s">
        <v>14104</v>
      </c>
      <c r="M21" s="368"/>
      <c r="N21" s="368"/>
      <c r="O21" s="368"/>
      <c r="P21" s="368"/>
      <c r="Q21" s="368"/>
      <c r="R21" s="368" t="s">
        <v>1027</v>
      </c>
      <c r="S21" s="369" t="s">
        <v>3034</v>
      </c>
      <c r="T21" s="370"/>
      <c r="U21" s="368"/>
      <c r="V21" s="368"/>
      <c r="W21" s="368"/>
      <c r="X21" s="368"/>
      <c r="Y21" s="368"/>
      <c r="Z21" s="368"/>
      <c r="AA21" s="368" t="s">
        <v>95</v>
      </c>
      <c r="AB21" s="368" t="s">
        <v>14105</v>
      </c>
      <c r="AC21" s="368"/>
      <c r="AD21" s="368"/>
    </row>
    <row r="22" spans="1:30" s="54" customFormat="1" ht="51.75">
      <c r="A22" s="368" t="s">
        <v>13907</v>
      </c>
      <c r="B22" s="368" t="s">
        <v>1015</v>
      </c>
      <c r="C22" s="368" t="s">
        <v>14106</v>
      </c>
      <c r="D22" s="368" t="s">
        <v>14107</v>
      </c>
      <c r="E22" s="368" t="s">
        <v>14108</v>
      </c>
      <c r="F22" s="368" t="s">
        <v>14109</v>
      </c>
      <c r="G22" s="368" t="s">
        <v>14110</v>
      </c>
      <c r="H22" s="368" t="s">
        <v>14111</v>
      </c>
      <c r="I22" s="368" t="s">
        <v>14112</v>
      </c>
      <c r="J22" s="368" t="s">
        <v>14113</v>
      </c>
      <c r="K22" s="368" t="s">
        <v>14114</v>
      </c>
      <c r="L22" s="368"/>
      <c r="M22" s="368"/>
      <c r="N22" s="368"/>
      <c r="O22" s="368"/>
      <c r="P22" s="368"/>
      <c r="Q22" s="368"/>
      <c r="R22" s="368" t="s">
        <v>1027</v>
      </c>
      <c r="S22" s="369" t="s">
        <v>3034</v>
      </c>
      <c r="T22" s="370"/>
      <c r="U22" s="368"/>
      <c r="V22" s="368"/>
      <c r="W22" s="368"/>
      <c r="X22" s="368"/>
      <c r="Y22" s="368"/>
      <c r="Z22" s="368"/>
      <c r="AA22" s="368"/>
      <c r="AB22" s="368"/>
      <c r="AC22" s="368"/>
      <c r="AD22" s="368"/>
    </row>
    <row r="23" spans="1:30" s="54" customFormat="1" ht="51.75">
      <c r="A23" s="370" t="s">
        <v>13907</v>
      </c>
      <c r="B23" s="370" t="s">
        <v>1015</v>
      </c>
      <c r="C23" s="370" t="s">
        <v>14115</v>
      </c>
      <c r="D23" s="370" t="s">
        <v>14116</v>
      </c>
      <c r="E23" s="370" t="s">
        <v>14117</v>
      </c>
      <c r="F23" s="370" t="s">
        <v>14118</v>
      </c>
      <c r="G23" s="370" t="s">
        <v>14119</v>
      </c>
      <c r="H23" s="370" t="s">
        <v>14120</v>
      </c>
      <c r="I23" s="370" t="s">
        <v>14121</v>
      </c>
      <c r="J23" s="370" t="s">
        <v>14122</v>
      </c>
      <c r="K23" s="370" t="s">
        <v>14123</v>
      </c>
      <c r="L23" s="370" t="s">
        <v>14124</v>
      </c>
      <c r="M23" s="370"/>
      <c r="N23" s="370"/>
      <c r="O23" s="370"/>
      <c r="P23" s="370"/>
      <c r="Q23" s="370"/>
      <c r="R23" s="370" t="s">
        <v>14125</v>
      </c>
      <c r="S23" s="369" t="s">
        <v>1241</v>
      </c>
      <c r="T23" s="370"/>
      <c r="U23" s="370"/>
      <c r="V23" s="370"/>
      <c r="W23" s="370"/>
      <c r="X23" s="370"/>
      <c r="Y23" s="370"/>
      <c r="Z23" s="370"/>
      <c r="AA23" s="370"/>
      <c r="AB23" s="370"/>
      <c r="AC23" s="370"/>
      <c r="AD23" s="370"/>
    </row>
    <row r="24" spans="1:30" s="54" customFormat="1" ht="34.5">
      <c r="A24" s="370" t="s">
        <v>13907</v>
      </c>
      <c r="B24" s="370" t="s">
        <v>1015</v>
      </c>
      <c r="C24" s="370" t="s">
        <v>14126</v>
      </c>
      <c r="D24" s="370" t="s">
        <v>14127</v>
      </c>
      <c r="E24" s="370" t="s">
        <v>14128</v>
      </c>
      <c r="F24" s="370" t="s">
        <v>14129</v>
      </c>
      <c r="G24" s="370" t="s">
        <v>14130</v>
      </c>
      <c r="H24" s="370" t="s">
        <v>14131</v>
      </c>
      <c r="I24" s="370" t="s">
        <v>14132</v>
      </c>
      <c r="J24" s="370" t="s">
        <v>14133</v>
      </c>
      <c r="K24" s="370" t="s">
        <v>14134</v>
      </c>
      <c r="L24" s="370"/>
      <c r="M24" s="370"/>
      <c r="N24" s="370"/>
      <c r="O24" s="370"/>
      <c r="P24" s="370"/>
      <c r="Q24" s="370"/>
      <c r="R24" s="370" t="s">
        <v>1027</v>
      </c>
      <c r="S24" s="369" t="s">
        <v>3034</v>
      </c>
      <c r="T24" s="370" t="s">
        <v>13105</v>
      </c>
      <c r="U24" s="370"/>
      <c r="V24" s="370"/>
      <c r="W24" s="370"/>
      <c r="X24" s="370"/>
      <c r="Y24" s="370"/>
      <c r="Z24" s="370"/>
      <c r="AA24" s="370"/>
      <c r="AB24" s="370"/>
      <c r="AC24" s="370"/>
      <c r="AD24" s="370"/>
    </row>
    <row r="25" spans="1:30" s="54" customFormat="1" ht="115.5" customHeight="1">
      <c r="A25" s="370" t="s">
        <v>13907</v>
      </c>
      <c r="B25" s="370" t="s">
        <v>726</v>
      </c>
      <c r="C25" s="372" t="s">
        <v>14135</v>
      </c>
      <c r="D25" s="370" t="s">
        <v>14136</v>
      </c>
      <c r="E25" s="370" t="s">
        <v>14137</v>
      </c>
      <c r="F25" s="370" t="s">
        <v>14138</v>
      </c>
      <c r="G25" s="370" t="s">
        <v>14139</v>
      </c>
      <c r="H25" s="370" t="s">
        <v>14140</v>
      </c>
      <c r="I25" s="370" t="s">
        <v>14141</v>
      </c>
      <c r="J25" s="370" t="s">
        <v>14142</v>
      </c>
      <c r="K25" s="370" t="s">
        <v>14143</v>
      </c>
      <c r="L25" s="370" t="s">
        <v>3114</v>
      </c>
      <c r="M25" s="370"/>
      <c r="N25" s="373" t="s">
        <v>95</v>
      </c>
      <c r="O25" s="373" t="s">
        <v>95</v>
      </c>
      <c r="P25" s="373"/>
      <c r="Q25" s="373"/>
      <c r="R25" s="370" t="s">
        <v>638</v>
      </c>
      <c r="S25" s="369" t="s">
        <v>1026</v>
      </c>
      <c r="T25" s="370" t="s">
        <v>10007</v>
      </c>
      <c r="U25" s="370"/>
      <c r="V25" s="372"/>
      <c r="W25" s="370"/>
      <c r="X25" s="370"/>
      <c r="Y25" s="370"/>
      <c r="Z25" s="370"/>
      <c r="AA25" s="370" t="s">
        <v>95</v>
      </c>
      <c r="AB25" s="370" t="s">
        <v>14144</v>
      </c>
      <c r="AC25" s="370" t="s">
        <v>95</v>
      </c>
      <c r="AD25" s="370" t="s">
        <v>10107</v>
      </c>
    </row>
    <row r="26" spans="1:30" s="54" customFormat="1" ht="51.75">
      <c r="A26" s="370" t="s">
        <v>13907</v>
      </c>
      <c r="B26" s="370" t="s">
        <v>726</v>
      </c>
      <c r="C26" s="370" t="s">
        <v>14145</v>
      </c>
      <c r="D26" s="370" t="s">
        <v>14146</v>
      </c>
      <c r="E26" s="370" t="s">
        <v>14147</v>
      </c>
      <c r="F26" s="370" t="s">
        <v>14148</v>
      </c>
      <c r="G26" s="370" t="s">
        <v>14149</v>
      </c>
      <c r="H26" s="370" t="s">
        <v>14150</v>
      </c>
      <c r="I26" s="370" t="s">
        <v>14151</v>
      </c>
      <c r="J26" s="370" t="s">
        <v>14152</v>
      </c>
      <c r="K26" s="370" t="s">
        <v>2746</v>
      </c>
      <c r="L26" s="370" t="s">
        <v>14153</v>
      </c>
      <c r="M26" s="370"/>
      <c r="N26" s="370"/>
      <c r="O26" s="370"/>
      <c r="P26" s="370"/>
      <c r="Q26" s="370"/>
      <c r="R26" s="370" t="s">
        <v>1027</v>
      </c>
      <c r="S26" s="369" t="s">
        <v>3034</v>
      </c>
      <c r="T26" s="370"/>
      <c r="U26" s="370"/>
      <c r="V26" s="370"/>
      <c r="W26" s="370"/>
      <c r="X26" s="370"/>
      <c r="Y26" s="370"/>
      <c r="Z26" s="370"/>
      <c r="AA26" s="370"/>
      <c r="AB26" s="370"/>
      <c r="AC26" s="370"/>
      <c r="AD26" s="370"/>
    </row>
    <row r="27" spans="1:30" s="54" customFormat="1" ht="190.5" customHeight="1">
      <c r="A27" s="370" t="s">
        <v>13907</v>
      </c>
      <c r="B27" s="370" t="s">
        <v>772</v>
      </c>
      <c r="C27" s="370" t="s">
        <v>14154</v>
      </c>
      <c r="D27" s="370" t="s">
        <v>14155</v>
      </c>
      <c r="E27" s="370" t="s">
        <v>14156</v>
      </c>
      <c r="F27" s="370" t="s">
        <v>14157</v>
      </c>
      <c r="G27" s="370" t="s">
        <v>14158</v>
      </c>
      <c r="H27" s="370" t="s">
        <v>14159</v>
      </c>
      <c r="I27" s="370" t="s">
        <v>14160</v>
      </c>
      <c r="J27" s="370" t="s">
        <v>14161</v>
      </c>
      <c r="K27" s="370" t="s">
        <v>14162</v>
      </c>
      <c r="L27" s="370" t="s">
        <v>14163</v>
      </c>
      <c r="M27" s="370"/>
      <c r="N27" s="370" t="s">
        <v>95</v>
      </c>
      <c r="O27" s="370" t="s">
        <v>95</v>
      </c>
      <c r="P27" s="370"/>
      <c r="Q27" s="370"/>
      <c r="R27" s="370" t="s">
        <v>638</v>
      </c>
      <c r="S27" s="369" t="s">
        <v>1026</v>
      </c>
      <c r="T27" s="370" t="s">
        <v>10007</v>
      </c>
      <c r="U27" s="370"/>
      <c r="V27" s="370"/>
      <c r="W27" s="370"/>
      <c r="X27" s="370"/>
      <c r="Y27" s="370"/>
      <c r="Z27" s="370"/>
      <c r="AA27" s="370" t="s">
        <v>95</v>
      </c>
      <c r="AB27" s="370" t="s">
        <v>14164</v>
      </c>
      <c r="AC27" s="370"/>
      <c r="AD27" s="370"/>
    </row>
    <row r="28" spans="1:30" s="54" customFormat="1" ht="205.5" customHeight="1">
      <c r="A28" s="370" t="s">
        <v>13907</v>
      </c>
      <c r="B28" s="370" t="s">
        <v>14165</v>
      </c>
      <c r="C28" s="370" t="s">
        <v>14166</v>
      </c>
      <c r="D28" s="370" t="s">
        <v>14167</v>
      </c>
      <c r="E28" s="370" t="s">
        <v>14168</v>
      </c>
      <c r="F28" s="370" t="s">
        <v>14169</v>
      </c>
      <c r="G28" s="370" t="s">
        <v>14170</v>
      </c>
      <c r="H28" s="370" t="s">
        <v>14171</v>
      </c>
      <c r="I28" s="370" t="s">
        <v>14172</v>
      </c>
      <c r="J28" s="370" t="s">
        <v>14173</v>
      </c>
      <c r="K28" s="370" t="s">
        <v>14174</v>
      </c>
      <c r="L28" s="370" t="s">
        <v>6160</v>
      </c>
      <c r="M28" s="372" t="s">
        <v>14175</v>
      </c>
      <c r="N28" s="370" t="s">
        <v>95</v>
      </c>
      <c r="O28" s="370" t="s">
        <v>95</v>
      </c>
      <c r="P28" s="370" t="s">
        <v>95</v>
      </c>
      <c r="Q28" s="370" t="s">
        <v>95</v>
      </c>
      <c r="R28" s="370" t="s">
        <v>638</v>
      </c>
      <c r="S28" s="369" t="s">
        <v>1026</v>
      </c>
      <c r="T28" s="370" t="s">
        <v>14176</v>
      </c>
      <c r="U28" s="370" t="s">
        <v>3</v>
      </c>
      <c r="V28" s="368" t="s">
        <v>14177</v>
      </c>
      <c r="W28" s="370" t="s">
        <v>95</v>
      </c>
      <c r="X28" s="368" t="s">
        <v>14178</v>
      </c>
      <c r="Y28" s="370" t="s">
        <v>95</v>
      </c>
      <c r="Z28" s="372" t="s">
        <v>14179</v>
      </c>
      <c r="AA28" s="372" t="s">
        <v>95</v>
      </c>
      <c r="AB28" s="372" t="s">
        <v>14180</v>
      </c>
      <c r="AC28" s="370" t="s">
        <v>12920</v>
      </c>
      <c r="AD28" s="370" t="s">
        <v>14181</v>
      </c>
    </row>
    <row r="29" spans="1:30" s="54" customFormat="1" ht="51.75">
      <c r="A29" s="370" t="s">
        <v>13907</v>
      </c>
      <c r="B29" s="370" t="s">
        <v>772</v>
      </c>
      <c r="C29" s="370" t="s">
        <v>14182</v>
      </c>
      <c r="D29" s="370" t="s">
        <v>14183</v>
      </c>
      <c r="E29" s="370" t="s">
        <v>14184</v>
      </c>
      <c r="F29" s="370" t="s">
        <v>14185</v>
      </c>
      <c r="G29" s="370" t="s">
        <v>14186</v>
      </c>
      <c r="H29" s="370" t="s">
        <v>14187</v>
      </c>
      <c r="I29" s="370" t="s">
        <v>14188</v>
      </c>
      <c r="J29" s="370" t="s">
        <v>14189</v>
      </c>
      <c r="K29" s="370" t="s">
        <v>14190</v>
      </c>
      <c r="L29" s="370" t="s">
        <v>14191</v>
      </c>
      <c r="M29" s="370" t="s">
        <v>11749</v>
      </c>
      <c r="N29" s="370"/>
      <c r="O29" s="370"/>
      <c r="P29" s="370"/>
      <c r="Q29" s="370"/>
      <c r="R29" s="370" t="s">
        <v>1027</v>
      </c>
      <c r="S29" s="369" t="s">
        <v>1026</v>
      </c>
      <c r="T29" s="370" t="s">
        <v>10248</v>
      </c>
      <c r="U29" s="370"/>
      <c r="V29" s="370"/>
      <c r="W29" s="370"/>
      <c r="X29" s="370"/>
      <c r="Y29" s="370"/>
      <c r="Z29" s="370"/>
      <c r="AA29" s="370"/>
      <c r="AB29" s="370"/>
      <c r="AC29" s="370" t="s">
        <v>95</v>
      </c>
      <c r="AD29" s="370" t="s">
        <v>14192</v>
      </c>
    </row>
    <row r="30" spans="1:30" s="54" customFormat="1" ht="27.75" customHeight="1">
      <c r="A30" s="370" t="s">
        <v>13907</v>
      </c>
      <c r="B30" s="370" t="s">
        <v>818</v>
      </c>
      <c r="C30" s="370" t="s">
        <v>14193</v>
      </c>
      <c r="D30" s="370" t="s">
        <v>7284</v>
      </c>
      <c r="E30" s="370" t="s">
        <v>14194</v>
      </c>
      <c r="F30" s="370" t="s">
        <v>14195</v>
      </c>
      <c r="G30" s="370" t="s">
        <v>14196</v>
      </c>
      <c r="H30" s="370" t="s">
        <v>14197</v>
      </c>
      <c r="I30" s="370" t="s">
        <v>14198</v>
      </c>
      <c r="J30" s="370"/>
      <c r="K30" s="370" t="s">
        <v>1240</v>
      </c>
      <c r="L30" s="370"/>
      <c r="M30" s="370"/>
      <c r="N30" s="370"/>
      <c r="O30" s="370"/>
      <c r="P30" s="370"/>
      <c r="Q30" s="370"/>
      <c r="R30" s="370" t="s">
        <v>1027</v>
      </c>
      <c r="S30" s="369" t="s">
        <v>3034</v>
      </c>
      <c r="T30" s="370"/>
      <c r="U30" s="370"/>
      <c r="V30" s="370"/>
      <c r="W30" s="370"/>
      <c r="X30" s="370"/>
      <c r="Y30" s="370"/>
      <c r="Z30" s="370"/>
      <c r="AA30" s="370"/>
      <c r="AB30" s="370"/>
      <c r="AC30" s="370" t="s">
        <v>95</v>
      </c>
      <c r="AD30" s="370" t="s">
        <v>14199</v>
      </c>
    </row>
    <row r="31" spans="1:30" s="54" customFormat="1" ht="51.75">
      <c r="A31" s="370" t="s">
        <v>13907</v>
      </c>
      <c r="B31" s="370" t="s">
        <v>864</v>
      </c>
      <c r="C31" s="370" t="s">
        <v>14200</v>
      </c>
      <c r="D31" s="370" t="s">
        <v>14201</v>
      </c>
      <c r="E31" s="370" t="s">
        <v>14202</v>
      </c>
      <c r="F31" s="370" t="s">
        <v>14203</v>
      </c>
      <c r="G31" s="370" t="s">
        <v>14204</v>
      </c>
      <c r="H31" s="370" t="s">
        <v>14205</v>
      </c>
      <c r="I31" s="370" t="s">
        <v>14206</v>
      </c>
      <c r="J31" s="370" t="s">
        <v>14207</v>
      </c>
      <c r="K31" s="370" t="s">
        <v>14065</v>
      </c>
      <c r="L31" s="370"/>
      <c r="M31" s="370"/>
      <c r="N31" s="370"/>
      <c r="O31" s="370"/>
      <c r="P31" s="370"/>
      <c r="Q31" s="370"/>
      <c r="R31" s="370" t="s">
        <v>1027</v>
      </c>
      <c r="S31" s="369" t="s">
        <v>3034</v>
      </c>
      <c r="T31" s="370"/>
      <c r="U31" s="370"/>
      <c r="V31" s="370"/>
      <c r="W31" s="370"/>
      <c r="X31" s="370"/>
      <c r="Y31" s="370"/>
      <c r="Z31" s="370"/>
      <c r="AA31" s="370"/>
      <c r="AB31" s="370"/>
      <c r="AC31" s="370"/>
      <c r="AD31" s="370"/>
    </row>
    <row r="32" spans="1:30" s="54" customFormat="1" ht="34.5">
      <c r="A32" s="370" t="s">
        <v>13907</v>
      </c>
      <c r="B32" s="370" t="s">
        <v>864</v>
      </c>
      <c r="C32" s="370" t="s">
        <v>14208</v>
      </c>
      <c r="D32" s="370" t="s">
        <v>14209</v>
      </c>
      <c r="E32" s="370" t="s">
        <v>14210</v>
      </c>
      <c r="F32" s="370" t="s">
        <v>14211</v>
      </c>
      <c r="G32" s="370" t="s">
        <v>14212</v>
      </c>
      <c r="H32" s="370" t="s">
        <v>14213</v>
      </c>
      <c r="I32" s="370" t="s">
        <v>14214</v>
      </c>
      <c r="J32" s="370"/>
      <c r="K32" s="370" t="s">
        <v>14065</v>
      </c>
      <c r="L32" s="370"/>
      <c r="M32" s="370"/>
      <c r="N32" s="370"/>
      <c r="O32" s="370"/>
      <c r="P32" s="370"/>
      <c r="Q32" s="370"/>
      <c r="R32" s="370" t="s">
        <v>1027</v>
      </c>
      <c r="S32" s="369" t="s">
        <v>3034</v>
      </c>
      <c r="T32" s="370" t="s">
        <v>13105</v>
      </c>
      <c r="U32" s="370"/>
      <c r="V32" s="370"/>
      <c r="W32" s="370"/>
      <c r="X32" s="370"/>
      <c r="Y32" s="370"/>
      <c r="Z32" s="370"/>
      <c r="AA32" s="370"/>
      <c r="AB32" s="370"/>
      <c r="AC32" s="370"/>
      <c r="AD32" s="370"/>
    </row>
    <row r="33" spans="1:30" s="54" customFormat="1" ht="34.5">
      <c r="A33" s="370" t="s">
        <v>13907</v>
      </c>
      <c r="B33" s="370" t="s">
        <v>864</v>
      </c>
      <c r="C33" s="370" t="s">
        <v>14215</v>
      </c>
      <c r="D33" s="370" t="s">
        <v>14216</v>
      </c>
      <c r="E33" s="370" t="s">
        <v>14217</v>
      </c>
      <c r="F33" s="370" t="s">
        <v>14218</v>
      </c>
      <c r="G33" s="370" t="s">
        <v>14219</v>
      </c>
      <c r="H33" s="370" t="s">
        <v>14220</v>
      </c>
      <c r="I33" s="370" t="s">
        <v>14221</v>
      </c>
      <c r="J33" s="370"/>
      <c r="K33" s="370" t="s">
        <v>14222</v>
      </c>
      <c r="L33" s="370" t="s">
        <v>1955</v>
      </c>
      <c r="M33" s="370"/>
      <c r="N33" s="370"/>
      <c r="O33" s="370"/>
      <c r="P33" s="370"/>
      <c r="Q33" s="370"/>
      <c r="R33" s="370" t="s">
        <v>1027</v>
      </c>
      <c r="S33" s="369" t="s">
        <v>3034</v>
      </c>
      <c r="T33" s="370"/>
      <c r="U33" s="370"/>
      <c r="V33" s="370"/>
      <c r="W33" s="370"/>
      <c r="X33" s="370"/>
      <c r="Y33" s="370"/>
      <c r="Z33" s="370"/>
      <c r="AA33" s="370" t="s">
        <v>95</v>
      </c>
      <c r="AB33" s="370" t="s">
        <v>14223</v>
      </c>
      <c r="AC33" s="370"/>
      <c r="AD33" s="370"/>
    </row>
    <row r="34" spans="1:30" s="54" customFormat="1" ht="24" customHeight="1">
      <c r="A34" s="370" t="s">
        <v>13907</v>
      </c>
      <c r="B34" s="370" t="s">
        <v>864</v>
      </c>
      <c r="C34" s="370" t="s">
        <v>14224</v>
      </c>
      <c r="D34" s="370" t="s">
        <v>14225</v>
      </c>
      <c r="E34" s="370" t="s">
        <v>14226</v>
      </c>
      <c r="F34" s="370" t="s">
        <v>14227</v>
      </c>
      <c r="G34" s="370" t="s">
        <v>14228</v>
      </c>
      <c r="H34" s="370" t="s">
        <v>14229</v>
      </c>
      <c r="I34" s="370" t="s">
        <v>14230</v>
      </c>
      <c r="J34" s="370" t="s">
        <v>14231</v>
      </c>
      <c r="K34" s="370" t="s">
        <v>14232</v>
      </c>
      <c r="L34" s="370" t="s">
        <v>112</v>
      </c>
      <c r="M34" s="370"/>
      <c r="N34" s="370"/>
      <c r="O34" s="370"/>
      <c r="P34" s="370"/>
      <c r="Q34" s="370"/>
      <c r="R34" s="370" t="s">
        <v>1027</v>
      </c>
      <c r="S34" s="369" t="s">
        <v>3034</v>
      </c>
      <c r="T34" s="370"/>
      <c r="U34" s="370"/>
      <c r="V34" s="370"/>
      <c r="W34" s="370"/>
      <c r="X34" s="370"/>
      <c r="Y34" s="370"/>
      <c r="Z34" s="370"/>
      <c r="AA34" s="370"/>
      <c r="AB34" s="370"/>
      <c r="AC34" s="370"/>
      <c r="AD34" s="370"/>
    </row>
    <row r="35" spans="1:30" s="54" customFormat="1" ht="34.5">
      <c r="A35" s="370" t="s">
        <v>13907</v>
      </c>
      <c r="B35" s="370" t="s">
        <v>864</v>
      </c>
      <c r="C35" s="370" t="s">
        <v>14233</v>
      </c>
      <c r="D35" s="370" t="s">
        <v>14234</v>
      </c>
      <c r="E35" s="370" t="s">
        <v>14235</v>
      </c>
      <c r="F35" s="370" t="s">
        <v>14236</v>
      </c>
      <c r="G35" s="370" t="s">
        <v>14237</v>
      </c>
      <c r="H35" s="370" t="s">
        <v>14238</v>
      </c>
      <c r="I35" s="370" t="s">
        <v>14239</v>
      </c>
      <c r="J35" s="370" t="s">
        <v>14240</v>
      </c>
      <c r="K35" s="370" t="s">
        <v>14065</v>
      </c>
      <c r="L35" s="370" t="s">
        <v>14241</v>
      </c>
      <c r="M35" s="370"/>
      <c r="N35" s="370"/>
      <c r="O35" s="370"/>
      <c r="P35" s="370"/>
      <c r="Q35" s="370"/>
      <c r="R35" s="370" t="s">
        <v>1027</v>
      </c>
      <c r="S35" s="369" t="s">
        <v>3034</v>
      </c>
      <c r="T35" s="370"/>
      <c r="U35" s="370"/>
      <c r="V35" s="370"/>
      <c r="W35" s="370"/>
      <c r="X35" s="370"/>
      <c r="Y35" s="370"/>
      <c r="Z35" s="370"/>
      <c r="AA35" s="370"/>
      <c r="AB35" s="370"/>
      <c r="AC35" s="370"/>
      <c r="AD35" s="370"/>
    </row>
    <row r="36" spans="1:30" s="54" customFormat="1" ht="22.5" customHeight="1">
      <c r="A36" s="368" t="s">
        <v>13907</v>
      </c>
      <c r="B36" s="370" t="s">
        <v>864</v>
      </c>
      <c r="C36" s="368" t="s">
        <v>14242</v>
      </c>
      <c r="D36" s="368" t="s">
        <v>14243</v>
      </c>
      <c r="E36" s="368" t="s">
        <v>14244</v>
      </c>
      <c r="F36" s="368" t="s">
        <v>14245</v>
      </c>
      <c r="G36" s="368" t="s">
        <v>14246</v>
      </c>
      <c r="H36" s="368" t="s">
        <v>14247</v>
      </c>
      <c r="I36" s="368" t="s">
        <v>14248</v>
      </c>
      <c r="J36" s="368" t="s">
        <v>14249</v>
      </c>
      <c r="K36" s="368" t="s">
        <v>14250</v>
      </c>
      <c r="L36" s="368"/>
      <c r="M36" s="368"/>
      <c r="N36" s="368"/>
      <c r="O36" s="368"/>
      <c r="P36" s="368"/>
      <c r="Q36" s="368"/>
      <c r="R36" s="368" t="s">
        <v>1027</v>
      </c>
      <c r="S36" s="369" t="s">
        <v>3034</v>
      </c>
      <c r="T36" s="370" t="s">
        <v>5418</v>
      </c>
      <c r="U36" s="368" t="s">
        <v>96</v>
      </c>
      <c r="V36" s="368" t="s">
        <v>14251</v>
      </c>
      <c r="W36" s="368" t="s">
        <v>95</v>
      </c>
      <c r="X36" s="368" t="s">
        <v>14251</v>
      </c>
      <c r="Y36" s="368" t="s">
        <v>95</v>
      </c>
      <c r="Z36" s="368" t="s">
        <v>14251</v>
      </c>
      <c r="AA36" s="368" t="s">
        <v>95</v>
      </c>
      <c r="AB36" s="368" t="s">
        <v>14252</v>
      </c>
      <c r="AC36" s="368"/>
      <c r="AD36" s="368"/>
    </row>
    <row r="37" spans="1:30" s="54" customFormat="1" ht="44.25" customHeight="1">
      <c r="A37" s="368" t="s">
        <v>13907</v>
      </c>
      <c r="B37" s="368" t="s">
        <v>901</v>
      </c>
      <c r="C37" s="368" t="s">
        <v>14253</v>
      </c>
      <c r="D37" s="368" t="s">
        <v>14254</v>
      </c>
      <c r="E37" s="368" t="s">
        <v>14255</v>
      </c>
      <c r="F37" s="368" t="s">
        <v>14256</v>
      </c>
      <c r="G37" s="368" t="s">
        <v>14257</v>
      </c>
      <c r="H37" s="368" t="s">
        <v>14258</v>
      </c>
      <c r="I37" s="368" t="s">
        <v>14259</v>
      </c>
      <c r="J37" s="368" t="s">
        <v>14260</v>
      </c>
      <c r="K37" s="368" t="s">
        <v>14261</v>
      </c>
      <c r="L37" s="368" t="s">
        <v>141</v>
      </c>
      <c r="M37" s="368"/>
      <c r="N37" s="368"/>
      <c r="O37" s="368"/>
      <c r="P37" s="368"/>
      <c r="Q37" s="368"/>
      <c r="R37" s="368" t="s">
        <v>638</v>
      </c>
      <c r="S37" s="369" t="s">
        <v>1026</v>
      </c>
      <c r="T37" s="370" t="s">
        <v>3532</v>
      </c>
      <c r="U37" s="368"/>
      <c r="V37" s="368"/>
      <c r="W37" s="368"/>
      <c r="X37" s="368"/>
      <c r="Y37" s="368"/>
      <c r="Z37" s="368"/>
      <c r="AA37" s="368" t="s">
        <v>95</v>
      </c>
      <c r="AB37" s="368" t="s">
        <v>14262</v>
      </c>
      <c r="AC37" s="368"/>
      <c r="AD37" s="368"/>
    </row>
    <row r="38" spans="1:30" s="54" customFormat="1" ht="121.5" customHeight="1">
      <c r="A38" s="368" t="s">
        <v>13907</v>
      </c>
      <c r="B38" s="368" t="s">
        <v>901</v>
      </c>
      <c r="C38" s="368" t="s">
        <v>14263</v>
      </c>
      <c r="D38" s="368" t="s">
        <v>14264</v>
      </c>
      <c r="E38" s="368" t="s">
        <v>14265</v>
      </c>
      <c r="F38" s="368" t="s">
        <v>14266</v>
      </c>
      <c r="G38" s="368" t="s">
        <v>14267</v>
      </c>
      <c r="H38" s="368" t="s">
        <v>14268</v>
      </c>
      <c r="I38" s="368" t="s">
        <v>14269</v>
      </c>
      <c r="J38" s="368" t="s">
        <v>14270</v>
      </c>
      <c r="K38" s="368" t="s">
        <v>14271</v>
      </c>
      <c r="L38" s="368" t="s">
        <v>14272</v>
      </c>
      <c r="M38" s="368" t="s">
        <v>14273</v>
      </c>
      <c r="N38" s="368" t="s">
        <v>96</v>
      </c>
      <c r="O38" s="368" t="s">
        <v>95</v>
      </c>
      <c r="P38" s="368"/>
      <c r="Q38" s="368"/>
      <c r="R38" s="368" t="s">
        <v>638</v>
      </c>
      <c r="S38" s="369" t="s">
        <v>1026</v>
      </c>
      <c r="T38" s="370" t="s">
        <v>12986</v>
      </c>
      <c r="U38" s="368"/>
      <c r="V38" s="368"/>
      <c r="W38" s="368"/>
      <c r="X38" s="368"/>
      <c r="Y38" s="368" t="s">
        <v>95</v>
      </c>
      <c r="Z38" s="368" t="s">
        <v>14274</v>
      </c>
      <c r="AA38" s="368" t="s">
        <v>96</v>
      </c>
      <c r="AB38" s="368" t="s">
        <v>14275</v>
      </c>
      <c r="AC38" s="368"/>
      <c r="AD38" s="368"/>
    </row>
    <row r="39" spans="1:30" s="54" customFormat="1" ht="408.6" customHeight="1">
      <c r="A39" s="368" t="s">
        <v>13907</v>
      </c>
      <c r="B39" s="368" t="s">
        <v>935</v>
      </c>
      <c r="C39" s="368" t="s">
        <v>14276</v>
      </c>
      <c r="D39" s="368" t="s">
        <v>14277</v>
      </c>
      <c r="E39" s="368" t="s">
        <v>14278</v>
      </c>
      <c r="F39" s="368" t="s">
        <v>14279</v>
      </c>
      <c r="G39" s="368" t="s">
        <v>14280</v>
      </c>
      <c r="H39" s="368" t="s">
        <v>14281</v>
      </c>
      <c r="I39" s="368" t="s">
        <v>14282</v>
      </c>
      <c r="J39" s="368" t="s">
        <v>14283</v>
      </c>
      <c r="K39" s="368" t="s">
        <v>14284</v>
      </c>
      <c r="L39" s="368" t="s">
        <v>3843</v>
      </c>
      <c r="M39" s="368"/>
      <c r="N39" s="368" t="s">
        <v>3</v>
      </c>
      <c r="O39" s="368" t="s">
        <v>3</v>
      </c>
      <c r="P39" s="368"/>
      <c r="Q39" s="368"/>
      <c r="R39" s="368" t="s">
        <v>638</v>
      </c>
      <c r="S39" s="369" t="s">
        <v>1026</v>
      </c>
      <c r="T39" s="370" t="s">
        <v>12986</v>
      </c>
      <c r="U39" s="368"/>
      <c r="V39" s="368"/>
      <c r="W39" s="368"/>
      <c r="X39" s="368"/>
      <c r="Y39" s="368"/>
      <c r="Z39" s="368"/>
      <c r="AA39" s="368" t="s">
        <v>95</v>
      </c>
      <c r="AB39" s="368" t="s">
        <v>14285</v>
      </c>
      <c r="AC39" s="368"/>
      <c r="AD39" s="368" t="s">
        <v>14286</v>
      </c>
    </row>
    <row r="40" spans="1:30" s="54" customFormat="1" ht="120.75">
      <c r="A40" s="368" t="s">
        <v>13907</v>
      </c>
      <c r="B40" s="368" t="s">
        <v>935</v>
      </c>
      <c r="C40" s="368" t="s">
        <v>14287</v>
      </c>
      <c r="D40" s="368" t="s">
        <v>14288</v>
      </c>
      <c r="E40" s="368" t="s">
        <v>14289</v>
      </c>
      <c r="F40" s="368" t="s">
        <v>14290</v>
      </c>
      <c r="G40" s="368" t="s">
        <v>14291</v>
      </c>
      <c r="H40" s="368" t="s">
        <v>14292</v>
      </c>
      <c r="I40" s="368" t="s">
        <v>14293</v>
      </c>
      <c r="J40" s="56" t="s">
        <v>14294</v>
      </c>
      <c r="K40" s="368" t="s">
        <v>14295</v>
      </c>
      <c r="L40" s="368" t="s">
        <v>14296</v>
      </c>
      <c r="M40" s="368"/>
      <c r="N40" s="368"/>
      <c r="O40" s="368"/>
      <c r="P40" s="368"/>
      <c r="Q40" s="368"/>
      <c r="R40" s="368" t="s">
        <v>1027</v>
      </c>
      <c r="S40" s="369" t="s">
        <v>1026</v>
      </c>
      <c r="T40" s="370" t="s">
        <v>5418</v>
      </c>
      <c r="U40" s="368"/>
      <c r="V40" s="368"/>
      <c r="W40" s="368"/>
      <c r="X40" s="368"/>
      <c r="Y40" s="368"/>
      <c r="Z40" s="368"/>
      <c r="AA40" s="368" t="s">
        <v>95</v>
      </c>
      <c r="AB40" s="368" t="s">
        <v>14297</v>
      </c>
      <c r="AC40" s="368" t="s">
        <v>14298</v>
      </c>
      <c r="AD40" s="368" t="s">
        <v>14299</v>
      </c>
    </row>
    <row r="41" spans="1:30" s="54" customFormat="1" ht="34.5">
      <c r="A41" s="368" t="s">
        <v>13907</v>
      </c>
      <c r="B41" s="368" t="s">
        <v>935</v>
      </c>
      <c r="C41" s="368" t="s">
        <v>14300</v>
      </c>
      <c r="D41" s="368" t="s">
        <v>14301</v>
      </c>
      <c r="E41" s="368" t="s">
        <v>14302</v>
      </c>
      <c r="F41" s="368" t="s">
        <v>14303</v>
      </c>
      <c r="G41" s="368" t="s">
        <v>14304</v>
      </c>
      <c r="H41" s="368" t="s">
        <v>14305</v>
      </c>
      <c r="I41" s="368" t="s">
        <v>14306</v>
      </c>
      <c r="J41" s="368" t="s">
        <v>14307</v>
      </c>
      <c r="K41" s="368" t="s">
        <v>14308</v>
      </c>
      <c r="L41" s="368"/>
      <c r="M41" s="368"/>
      <c r="N41" s="368"/>
      <c r="O41" s="368"/>
      <c r="P41" s="368"/>
      <c r="Q41" s="368"/>
      <c r="R41" s="368" t="s">
        <v>1027</v>
      </c>
      <c r="S41" s="369" t="s">
        <v>3034</v>
      </c>
      <c r="T41" s="370"/>
      <c r="U41" s="368"/>
      <c r="V41" s="368"/>
      <c r="W41" s="368"/>
      <c r="X41" s="368"/>
      <c r="Y41" s="368"/>
      <c r="Z41" s="368"/>
      <c r="AA41" s="368"/>
      <c r="AB41" s="368"/>
      <c r="AC41" s="368"/>
      <c r="AD41" s="368"/>
    </row>
    <row r="42" spans="1:30" s="54" customFormat="1" ht="27" customHeight="1">
      <c r="A42" s="368" t="s">
        <v>13907</v>
      </c>
      <c r="B42" s="368" t="s">
        <v>963</v>
      </c>
      <c r="C42" s="368" t="s">
        <v>14309</v>
      </c>
      <c r="D42" s="368" t="s">
        <v>14310</v>
      </c>
      <c r="E42" s="368" t="s">
        <v>14311</v>
      </c>
      <c r="F42" s="368" t="s">
        <v>14312</v>
      </c>
      <c r="G42" s="368" t="s">
        <v>14313</v>
      </c>
      <c r="H42" s="368" t="s">
        <v>14314</v>
      </c>
      <c r="I42" s="368" t="s">
        <v>14315</v>
      </c>
      <c r="J42" s="368"/>
      <c r="K42" s="368" t="s">
        <v>14250</v>
      </c>
      <c r="L42" s="368"/>
      <c r="M42" s="368"/>
      <c r="N42" s="368"/>
      <c r="O42" s="368"/>
      <c r="P42" s="368"/>
      <c r="Q42" s="368"/>
      <c r="R42" s="368" t="s">
        <v>1027</v>
      </c>
      <c r="S42" s="369" t="s">
        <v>3034</v>
      </c>
      <c r="T42" s="370" t="s">
        <v>5418</v>
      </c>
      <c r="U42" s="368"/>
      <c r="V42" s="368"/>
      <c r="W42" s="368"/>
      <c r="X42" s="368"/>
      <c r="Y42" s="368"/>
      <c r="Z42" s="368"/>
      <c r="AA42" s="368"/>
      <c r="AB42" s="368"/>
      <c r="AC42" s="368"/>
      <c r="AD42" s="368"/>
    </row>
    <row r="43" spans="1:30" s="54" customFormat="1" ht="86.25">
      <c r="A43" s="368" t="s">
        <v>13907</v>
      </c>
      <c r="B43" s="368" t="s">
        <v>987</v>
      </c>
      <c r="C43" s="368" t="s">
        <v>14316</v>
      </c>
      <c r="D43" s="368" t="s">
        <v>14317</v>
      </c>
      <c r="E43" s="368" t="s">
        <v>14318</v>
      </c>
      <c r="F43" s="368" t="s">
        <v>14319</v>
      </c>
      <c r="G43" s="368" t="s">
        <v>14320</v>
      </c>
      <c r="H43" s="368" t="s">
        <v>14321</v>
      </c>
      <c r="I43" s="368" t="s">
        <v>14322</v>
      </c>
      <c r="J43" s="368" t="s">
        <v>14323</v>
      </c>
      <c r="K43" s="368" t="s">
        <v>14324</v>
      </c>
      <c r="L43" s="368" t="s">
        <v>14325</v>
      </c>
      <c r="M43" s="368"/>
      <c r="N43" s="368"/>
      <c r="O43" s="368"/>
      <c r="P43" s="368"/>
      <c r="Q43" s="368"/>
      <c r="R43" s="368" t="s">
        <v>638</v>
      </c>
      <c r="S43" s="369" t="s">
        <v>1026</v>
      </c>
      <c r="T43" s="370" t="s">
        <v>3532</v>
      </c>
      <c r="U43" s="368"/>
      <c r="V43" s="368"/>
      <c r="W43" s="368"/>
      <c r="X43" s="368"/>
      <c r="Y43" s="368"/>
      <c r="Z43" s="368"/>
      <c r="AA43" s="368" t="s">
        <v>95</v>
      </c>
      <c r="AB43" s="368" t="s">
        <v>14326</v>
      </c>
      <c r="AC43" s="368"/>
      <c r="AD43" s="368"/>
    </row>
    <row r="44" spans="1:30" s="54" customFormat="1" ht="58.9" customHeight="1">
      <c r="A44" s="370" t="s">
        <v>13907</v>
      </c>
      <c r="B44" s="370" t="s">
        <v>987</v>
      </c>
      <c r="C44" s="370" t="s">
        <v>14327</v>
      </c>
      <c r="D44" s="370" t="s">
        <v>14328</v>
      </c>
      <c r="E44" s="370" t="s">
        <v>14329</v>
      </c>
      <c r="F44" s="370" t="s">
        <v>14330</v>
      </c>
      <c r="G44" s="370" t="s">
        <v>14331</v>
      </c>
      <c r="H44" s="370" t="s">
        <v>14332</v>
      </c>
      <c r="I44" s="370" t="s">
        <v>14333</v>
      </c>
      <c r="J44" s="370" t="s">
        <v>14334</v>
      </c>
      <c r="K44" s="370" t="s">
        <v>14335</v>
      </c>
      <c r="L44" s="370" t="s">
        <v>14336</v>
      </c>
      <c r="M44" s="370"/>
      <c r="N44" s="370" t="s">
        <v>12920</v>
      </c>
      <c r="O44" s="370" t="s">
        <v>12920</v>
      </c>
      <c r="P44" s="370"/>
      <c r="Q44" s="370"/>
      <c r="R44" s="370" t="s">
        <v>1043</v>
      </c>
      <c r="S44" s="369" t="s">
        <v>2234</v>
      </c>
      <c r="T44" s="370" t="s">
        <v>5243</v>
      </c>
      <c r="U44" s="370"/>
      <c r="V44" s="370"/>
      <c r="W44" s="370"/>
      <c r="X44" s="370"/>
      <c r="Y44" s="370"/>
      <c r="Z44" s="370"/>
      <c r="AA44" s="370"/>
      <c r="AB44" s="370"/>
      <c r="AC44" s="370" t="s">
        <v>95</v>
      </c>
      <c r="AD44" s="370" t="s">
        <v>14337</v>
      </c>
    </row>
    <row r="45" spans="1:30" s="54" customFormat="1" ht="84" customHeight="1">
      <c r="A45" s="370" t="s">
        <v>13907</v>
      </c>
      <c r="B45" s="370" t="s">
        <v>1003</v>
      </c>
      <c r="C45" s="370" t="s">
        <v>14338</v>
      </c>
      <c r="D45" s="370" t="s">
        <v>14339</v>
      </c>
      <c r="E45" s="370" t="s">
        <v>14340</v>
      </c>
      <c r="F45" s="370" t="s">
        <v>14341</v>
      </c>
      <c r="G45" s="370" t="s">
        <v>14342</v>
      </c>
      <c r="H45" s="370" t="s">
        <v>14343</v>
      </c>
      <c r="I45" s="370" t="s">
        <v>14344</v>
      </c>
      <c r="J45" s="370" t="s">
        <v>14345</v>
      </c>
      <c r="K45" s="370" t="s">
        <v>14346</v>
      </c>
      <c r="L45" s="370" t="s">
        <v>14347</v>
      </c>
      <c r="M45" s="370"/>
      <c r="N45" s="370" t="s">
        <v>95</v>
      </c>
      <c r="O45" s="370" t="s">
        <v>95</v>
      </c>
      <c r="P45" s="370"/>
      <c r="Q45" s="370"/>
      <c r="R45" s="370" t="s">
        <v>638</v>
      </c>
      <c r="S45" s="369" t="s">
        <v>1026</v>
      </c>
      <c r="T45" s="370" t="s">
        <v>10248</v>
      </c>
      <c r="U45" s="370"/>
      <c r="V45" s="370"/>
      <c r="W45" s="370"/>
      <c r="X45" s="370"/>
      <c r="Y45" s="370"/>
      <c r="Z45" s="370"/>
      <c r="AA45" s="370" t="s">
        <v>95</v>
      </c>
      <c r="AB45" s="370" t="s">
        <v>14348</v>
      </c>
      <c r="AC45" s="370"/>
      <c r="AD45" s="370"/>
    </row>
    <row r="46" spans="1:30" s="54" customFormat="1" ht="51.75">
      <c r="A46" s="370" t="s">
        <v>13907</v>
      </c>
      <c r="B46" s="370" t="s">
        <v>14349</v>
      </c>
      <c r="C46" s="370" t="s">
        <v>14350</v>
      </c>
      <c r="D46" s="370" t="s">
        <v>14351</v>
      </c>
      <c r="E46" s="370" t="s">
        <v>14352</v>
      </c>
      <c r="F46" s="370" t="s">
        <v>14353</v>
      </c>
      <c r="G46" s="370" t="s">
        <v>14354</v>
      </c>
      <c r="H46" s="370" t="s">
        <v>14355</v>
      </c>
      <c r="I46" s="370" t="s">
        <v>14356</v>
      </c>
      <c r="J46" s="370" t="s">
        <v>14357</v>
      </c>
      <c r="K46" s="370" t="s">
        <v>14358</v>
      </c>
      <c r="L46" s="370" t="s">
        <v>14359</v>
      </c>
      <c r="M46" s="370" t="s">
        <v>14360</v>
      </c>
      <c r="N46" s="370"/>
      <c r="O46" s="370"/>
      <c r="P46" s="370"/>
      <c r="Q46" s="370"/>
      <c r="R46" s="370" t="s">
        <v>1027</v>
      </c>
      <c r="S46" s="369" t="s">
        <v>13990</v>
      </c>
      <c r="T46" s="370" t="s">
        <v>13991</v>
      </c>
      <c r="U46" s="370"/>
      <c r="V46" s="370"/>
      <c r="W46" s="370"/>
      <c r="X46" s="370"/>
      <c r="Y46" s="370" t="s">
        <v>95</v>
      </c>
      <c r="Z46" s="370" t="s">
        <v>14361</v>
      </c>
      <c r="AA46" s="370"/>
      <c r="AB46" s="370"/>
      <c r="AC46" s="370"/>
      <c r="AD46" s="370"/>
    </row>
    <row r="47" spans="1:30" s="54" customFormat="1" ht="34.5">
      <c r="A47" s="370" t="s">
        <v>13907</v>
      </c>
      <c r="B47" s="370" t="s">
        <v>1011</v>
      </c>
      <c r="C47" s="370" t="s">
        <v>14362</v>
      </c>
      <c r="D47" s="370" t="s">
        <v>14363</v>
      </c>
      <c r="E47" s="370" t="s">
        <v>14364</v>
      </c>
      <c r="F47" s="370" t="s">
        <v>14365</v>
      </c>
      <c r="G47" s="370" t="s">
        <v>14366</v>
      </c>
      <c r="H47" s="370" t="s">
        <v>14367</v>
      </c>
      <c r="I47" s="370" t="s">
        <v>14368</v>
      </c>
      <c r="J47" s="370" t="s">
        <v>14369</v>
      </c>
      <c r="K47" s="370" t="s">
        <v>14370</v>
      </c>
      <c r="L47" s="370"/>
      <c r="M47" s="370"/>
      <c r="N47" s="370"/>
      <c r="O47" s="370"/>
      <c r="P47" s="370"/>
      <c r="Q47" s="370"/>
      <c r="R47" s="370" t="s">
        <v>1027</v>
      </c>
      <c r="S47" s="369" t="s">
        <v>3034</v>
      </c>
      <c r="T47" s="370"/>
      <c r="U47" s="370"/>
      <c r="V47" s="370"/>
      <c r="W47" s="370"/>
      <c r="X47" s="370"/>
      <c r="Y47" s="370"/>
      <c r="Z47" s="370"/>
      <c r="AA47" s="370"/>
      <c r="AB47" s="370"/>
      <c r="AC47" s="370"/>
      <c r="AD47" s="370"/>
    </row>
    <row r="48" spans="1:30" s="55" customFormat="1" ht="60" customHeight="1">
      <c r="A48" s="370" t="s">
        <v>13907</v>
      </c>
      <c r="B48" s="370" t="s">
        <v>13969</v>
      </c>
      <c r="C48" s="372" t="s">
        <v>14371</v>
      </c>
      <c r="D48" s="372" t="s">
        <v>14372</v>
      </c>
      <c r="E48" s="370" t="s">
        <v>14373</v>
      </c>
      <c r="F48" s="370" t="s">
        <v>14374</v>
      </c>
      <c r="G48" s="368" t="s">
        <v>14375</v>
      </c>
      <c r="H48" s="368" t="s">
        <v>14376</v>
      </c>
      <c r="I48" s="368" t="s">
        <v>14377</v>
      </c>
      <c r="J48" s="371" t="s">
        <v>14378</v>
      </c>
      <c r="K48" s="370" t="s">
        <v>14379</v>
      </c>
      <c r="L48" s="370" t="s">
        <v>652</v>
      </c>
      <c r="M48" s="370"/>
      <c r="N48" s="368" t="s">
        <v>3</v>
      </c>
      <c r="O48" s="370"/>
      <c r="P48" s="370"/>
      <c r="Q48" s="370"/>
      <c r="R48" s="370" t="s">
        <v>638</v>
      </c>
      <c r="S48" s="370" t="s">
        <v>1026</v>
      </c>
      <c r="T48" s="370" t="s">
        <v>10248</v>
      </c>
      <c r="U48" s="370"/>
      <c r="V48" s="370"/>
      <c r="W48" s="370"/>
      <c r="X48" s="370"/>
      <c r="Y48" s="370"/>
      <c r="Z48" s="370"/>
      <c r="AA48" s="370"/>
      <c r="AB48" s="370"/>
      <c r="AC48" s="370"/>
      <c r="AD48" s="370"/>
    </row>
    <row r="49" spans="1:30" s="59" customFormat="1">
      <c r="A49" s="372" t="s">
        <v>13907</v>
      </c>
      <c r="B49" s="372" t="s">
        <v>987</v>
      </c>
      <c r="C49" s="372" t="s">
        <v>14380</v>
      </c>
      <c r="D49" s="372" t="s">
        <v>14381</v>
      </c>
      <c r="E49" s="372" t="s">
        <v>14382</v>
      </c>
      <c r="F49" s="372" t="s">
        <v>14383</v>
      </c>
      <c r="G49" s="372" t="s">
        <v>14384</v>
      </c>
      <c r="H49" s="372" t="s">
        <v>14385</v>
      </c>
      <c r="I49" s="372" t="s">
        <v>14386</v>
      </c>
      <c r="J49" s="372" t="s">
        <v>14387</v>
      </c>
      <c r="K49" s="372" t="s">
        <v>14388</v>
      </c>
      <c r="L49" s="372" t="s">
        <v>141</v>
      </c>
      <c r="M49" s="372"/>
      <c r="N49" s="372"/>
      <c r="O49" s="372"/>
      <c r="P49" s="372"/>
      <c r="Q49" s="372"/>
      <c r="R49" s="372" t="s">
        <v>1027</v>
      </c>
      <c r="S49" s="372" t="s">
        <v>473</v>
      </c>
      <c r="T49" s="372" t="s">
        <v>5418</v>
      </c>
      <c r="U49" s="372"/>
      <c r="V49" s="372"/>
      <c r="W49" s="372"/>
      <c r="X49" s="372"/>
      <c r="Y49" s="372"/>
      <c r="Z49" s="372"/>
      <c r="AA49" s="372"/>
      <c r="AB49" s="372"/>
      <c r="AC49" s="372" t="s">
        <v>95</v>
      </c>
      <c r="AD49" s="372" t="s">
        <v>14389</v>
      </c>
    </row>
    <row r="50" spans="1:30" s="59" customFormat="1" ht="155.25">
      <c r="A50" s="374" t="s">
        <v>13907</v>
      </c>
      <c r="B50" s="374" t="s">
        <v>13969</v>
      </c>
      <c r="C50" s="374" t="s">
        <v>14390</v>
      </c>
      <c r="D50" s="374" t="s">
        <v>14391</v>
      </c>
      <c r="E50" s="374" t="s">
        <v>14392</v>
      </c>
      <c r="F50" s="374" t="s">
        <v>14393</v>
      </c>
      <c r="G50" s="374" t="s">
        <v>14394</v>
      </c>
      <c r="H50" s="374" t="s">
        <v>14395</v>
      </c>
      <c r="I50" s="374" t="s">
        <v>14396</v>
      </c>
      <c r="J50" s="374" t="s">
        <v>14397</v>
      </c>
      <c r="K50" s="374" t="s">
        <v>1694</v>
      </c>
      <c r="L50" s="374" t="s">
        <v>14398</v>
      </c>
      <c r="M50" s="374"/>
      <c r="N50" s="374"/>
      <c r="O50" s="374"/>
      <c r="P50" s="374"/>
      <c r="Q50" s="374"/>
      <c r="R50" s="375" t="s">
        <v>223</v>
      </c>
      <c r="S50" s="374" t="s">
        <v>3034</v>
      </c>
      <c r="T50" s="374"/>
      <c r="U50" s="374" t="s">
        <v>95</v>
      </c>
      <c r="V50" s="374" t="s">
        <v>14399</v>
      </c>
      <c r="W50" s="374" t="s">
        <v>95</v>
      </c>
      <c r="X50" s="374" t="s">
        <v>14399</v>
      </c>
      <c r="Y50" s="374" t="s">
        <v>95</v>
      </c>
      <c r="Z50" s="374" t="s">
        <v>14399</v>
      </c>
      <c r="AA50" s="374" t="s">
        <v>95</v>
      </c>
      <c r="AB50" s="374" t="s">
        <v>14399</v>
      </c>
      <c r="AC50" s="374"/>
      <c r="AD50" s="374"/>
    </row>
    <row r="51" spans="1:30" s="85" customFormat="1" ht="34.5">
      <c r="A51" s="376" t="s">
        <v>13907</v>
      </c>
      <c r="B51" s="376" t="s">
        <v>14400</v>
      </c>
      <c r="C51" s="370" t="s">
        <v>14401</v>
      </c>
      <c r="D51" s="370" t="s">
        <v>14402</v>
      </c>
      <c r="E51" s="370" t="s">
        <v>14403</v>
      </c>
      <c r="F51" s="370" t="s">
        <v>14404</v>
      </c>
      <c r="G51" s="370" t="s">
        <v>14405</v>
      </c>
      <c r="H51" s="370" t="s">
        <v>14406</v>
      </c>
      <c r="I51" s="370" t="s">
        <v>14407</v>
      </c>
      <c r="J51" s="370" t="s">
        <v>14408</v>
      </c>
      <c r="K51" s="377" t="s">
        <v>14409</v>
      </c>
      <c r="L51" s="370" t="s">
        <v>1955</v>
      </c>
      <c r="M51" s="370"/>
      <c r="N51" s="370"/>
      <c r="O51" s="370"/>
      <c r="P51" s="376"/>
      <c r="Q51" s="376"/>
      <c r="R51" s="378" t="s">
        <v>223</v>
      </c>
      <c r="S51" s="376" t="s">
        <v>473</v>
      </c>
      <c r="T51" s="376" t="s">
        <v>5649</v>
      </c>
      <c r="U51" s="376"/>
      <c r="V51" s="376"/>
      <c r="W51" s="376"/>
      <c r="X51" s="376"/>
      <c r="Y51" s="376"/>
      <c r="Z51" s="370"/>
      <c r="AA51" s="376"/>
      <c r="AB51" s="370"/>
      <c r="AC51" s="376"/>
      <c r="AD51" s="370"/>
    </row>
    <row r="52" spans="1:30" s="85" customFormat="1">
      <c r="A52" s="82"/>
      <c r="B52" s="82"/>
      <c r="C52" s="54"/>
      <c r="D52" s="54"/>
      <c r="E52" s="54"/>
      <c r="F52" s="54"/>
      <c r="G52" s="54"/>
      <c r="H52" s="54"/>
      <c r="I52" s="54"/>
      <c r="J52" s="54"/>
      <c r="K52" s="379"/>
      <c r="L52" s="54"/>
      <c r="M52" s="54"/>
      <c r="N52" s="54"/>
      <c r="O52" s="54"/>
      <c r="P52" s="82"/>
      <c r="Q52" s="82"/>
      <c r="R52" s="106"/>
      <c r="S52" s="82"/>
      <c r="T52" s="82"/>
      <c r="U52" s="82"/>
      <c r="V52" s="82"/>
      <c r="W52" s="82"/>
      <c r="X52" s="82"/>
      <c r="Y52" s="82"/>
      <c r="Z52" s="54"/>
      <c r="AA52" s="82"/>
      <c r="AB52" s="54"/>
      <c r="AC52" s="82"/>
      <c r="AD52" s="54"/>
    </row>
    <row r="53" spans="1:30" s="85" customFormat="1">
      <c r="A53" s="82"/>
      <c r="B53" s="82"/>
      <c r="C53" s="54"/>
      <c r="D53" s="54"/>
      <c r="E53" s="54"/>
      <c r="F53" s="54"/>
      <c r="G53" s="54"/>
      <c r="H53" s="54"/>
      <c r="I53" s="54"/>
      <c r="J53" s="54"/>
      <c r="K53" s="54"/>
      <c r="L53" s="54"/>
      <c r="M53" s="54"/>
      <c r="N53" s="54"/>
      <c r="O53" s="54"/>
      <c r="P53" s="82"/>
      <c r="Q53" s="82"/>
      <c r="R53" s="106"/>
      <c r="S53" s="82"/>
      <c r="T53" s="82"/>
      <c r="U53" s="82"/>
      <c r="V53" s="82"/>
      <c r="W53" s="82"/>
      <c r="X53" s="82"/>
      <c r="Y53" s="82"/>
      <c r="Z53" s="54"/>
      <c r="AA53" s="82"/>
      <c r="AB53" s="54"/>
      <c r="AC53" s="82"/>
      <c r="AD53" s="54"/>
    </row>
    <row r="54" spans="1:30" s="85" customFormat="1">
      <c r="A54" s="82"/>
      <c r="B54" s="82"/>
      <c r="C54" s="54"/>
      <c r="D54" s="54"/>
      <c r="E54" s="54"/>
      <c r="F54" s="54"/>
      <c r="G54" s="54"/>
      <c r="H54" s="54"/>
      <c r="I54" s="54"/>
      <c r="J54" s="54"/>
      <c r="K54" s="54"/>
      <c r="L54" s="54"/>
      <c r="M54" s="54"/>
      <c r="N54" s="54"/>
      <c r="O54" s="54"/>
      <c r="P54" s="82"/>
      <c r="Q54" s="82"/>
      <c r="R54" s="106"/>
      <c r="S54" s="82"/>
      <c r="T54" s="82"/>
      <c r="U54" s="82"/>
      <c r="V54" s="82"/>
      <c r="W54" s="82"/>
      <c r="X54" s="82"/>
      <c r="Y54" s="82"/>
      <c r="Z54" s="54"/>
      <c r="AA54" s="82"/>
      <c r="AB54" s="54"/>
      <c r="AC54" s="82"/>
      <c r="AD54" s="54"/>
    </row>
    <row r="55" spans="1:30" s="85" customFormat="1">
      <c r="A55" s="82"/>
      <c r="B55" s="82"/>
      <c r="C55" s="54"/>
      <c r="D55" s="54"/>
      <c r="E55" s="54"/>
      <c r="F55" s="54"/>
      <c r="G55" s="54"/>
      <c r="H55" s="54"/>
      <c r="I55" s="54"/>
      <c r="J55" s="54"/>
      <c r="K55" s="54"/>
      <c r="L55" s="54"/>
      <c r="M55" s="54"/>
      <c r="N55" s="54"/>
      <c r="O55" s="54"/>
      <c r="P55" s="82"/>
      <c r="Q55" s="82"/>
      <c r="R55" s="106"/>
      <c r="S55" s="82"/>
      <c r="T55" s="82"/>
      <c r="U55" s="82"/>
      <c r="V55" s="82"/>
      <c r="W55" s="82"/>
      <c r="X55" s="82"/>
      <c r="Y55" s="82"/>
      <c r="Z55" s="54"/>
      <c r="AA55" s="82"/>
      <c r="AB55" s="54"/>
      <c r="AC55" s="82"/>
      <c r="AD55" s="54"/>
    </row>
    <row r="56" spans="1:30" s="85" customFormat="1">
      <c r="A56" s="82"/>
      <c r="B56" s="82"/>
      <c r="C56" s="54"/>
      <c r="D56" s="54"/>
      <c r="E56" s="54"/>
      <c r="F56" s="54"/>
      <c r="G56" s="54"/>
      <c r="H56" s="54"/>
      <c r="I56" s="54"/>
      <c r="J56" s="54"/>
      <c r="K56" s="54"/>
      <c r="L56" s="54"/>
      <c r="M56" s="54"/>
      <c r="N56" s="54"/>
      <c r="O56" s="54"/>
      <c r="P56" s="82"/>
      <c r="Q56" s="82"/>
      <c r="R56" s="106"/>
      <c r="S56" s="82"/>
      <c r="T56" s="82"/>
      <c r="U56" s="82"/>
      <c r="V56" s="82"/>
      <c r="W56" s="82"/>
      <c r="X56" s="82"/>
      <c r="Y56" s="82"/>
      <c r="Z56" s="54"/>
      <c r="AA56" s="82"/>
      <c r="AB56" s="54"/>
      <c r="AC56" s="82"/>
      <c r="AD56" s="54"/>
    </row>
    <row r="57" spans="1:30" s="85" customFormat="1">
      <c r="A57" s="82"/>
      <c r="B57" s="82"/>
      <c r="C57" s="54"/>
      <c r="D57" s="54"/>
      <c r="E57" s="54"/>
      <c r="F57" s="54"/>
      <c r="G57" s="54"/>
      <c r="H57" s="54"/>
      <c r="I57" s="54"/>
      <c r="J57" s="54"/>
      <c r="K57" s="54"/>
      <c r="L57" s="54"/>
      <c r="M57" s="54"/>
      <c r="N57" s="54"/>
      <c r="O57" s="54"/>
      <c r="P57" s="82"/>
      <c r="Q57" s="82"/>
      <c r="R57" s="106"/>
      <c r="S57" s="82"/>
      <c r="T57" s="82"/>
      <c r="U57" s="82"/>
      <c r="V57" s="82"/>
      <c r="W57" s="82"/>
      <c r="X57" s="82"/>
      <c r="Y57" s="82"/>
      <c r="Z57" s="54"/>
      <c r="AA57" s="82"/>
      <c r="AB57" s="54"/>
      <c r="AC57" s="82"/>
      <c r="AD57" s="54"/>
    </row>
    <row r="58" spans="1:30" s="85" customFormat="1">
      <c r="A58" s="82"/>
      <c r="B58" s="82"/>
      <c r="C58" s="54"/>
      <c r="D58" s="54"/>
      <c r="E58" s="54"/>
      <c r="F58" s="54"/>
      <c r="G58" s="54"/>
      <c r="H58" s="54"/>
      <c r="I58" s="54"/>
      <c r="J58" s="54"/>
      <c r="K58" s="54"/>
      <c r="L58" s="54"/>
      <c r="M58" s="54"/>
      <c r="N58" s="54"/>
      <c r="O58" s="54"/>
      <c r="P58" s="82"/>
      <c r="Q58" s="82"/>
      <c r="R58" s="106"/>
      <c r="S58" s="82"/>
      <c r="T58" s="82"/>
      <c r="U58" s="82"/>
      <c r="V58" s="82"/>
      <c r="W58" s="82"/>
      <c r="X58" s="82"/>
      <c r="Y58" s="82"/>
      <c r="Z58" s="54"/>
      <c r="AA58" s="82"/>
      <c r="AB58" s="54"/>
      <c r="AC58" s="82"/>
      <c r="AD58" s="54"/>
    </row>
    <row r="59" spans="1:30" s="85" customFormat="1">
      <c r="C59" s="55"/>
      <c r="D59" s="55"/>
      <c r="E59" s="55"/>
      <c r="F59" s="55"/>
      <c r="G59" s="55"/>
      <c r="H59" s="55"/>
      <c r="I59" s="55"/>
      <c r="J59" s="55"/>
      <c r="K59" s="55"/>
      <c r="L59" s="55"/>
      <c r="M59" s="55"/>
      <c r="N59" s="55"/>
      <c r="O59" s="55"/>
      <c r="Z59" s="55"/>
      <c r="AB59" s="55"/>
      <c r="AD59" s="55"/>
    </row>
    <row r="60" spans="1:30" s="85" customFormat="1">
      <c r="C60" s="55"/>
      <c r="D60" s="55"/>
      <c r="E60" s="55"/>
      <c r="F60" s="55"/>
      <c r="G60" s="55"/>
      <c r="H60" s="55"/>
      <c r="I60" s="55"/>
      <c r="J60" s="55"/>
      <c r="K60" s="55"/>
      <c r="L60" s="55"/>
      <c r="M60" s="55"/>
      <c r="N60" s="55"/>
      <c r="O60" s="55"/>
      <c r="Z60" s="55"/>
      <c r="AB60" s="55"/>
      <c r="AD60" s="55"/>
    </row>
    <row r="61" spans="1:30" s="85" customFormat="1">
      <c r="C61" s="55"/>
      <c r="D61" s="55"/>
      <c r="E61" s="55"/>
      <c r="F61" s="55"/>
      <c r="G61" s="55"/>
      <c r="H61" s="55"/>
      <c r="I61" s="55"/>
      <c r="J61" s="55"/>
      <c r="K61" s="55"/>
      <c r="L61" s="55"/>
      <c r="M61" s="55"/>
      <c r="N61" s="55"/>
      <c r="O61" s="55"/>
      <c r="Z61" s="55"/>
      <c r="AB61" s="55"/>
      <c r="AD61" s="55"/>
    </row>
    <row r="62" spans="1:30" s="85" customFormat="1">
      <c r="C62" s="55"/>
      <c r="D62" s="55"/>
      <c r="E62" s="55"/>
      <c r="F62" s="55"/>
      <c r="G62" s="55"/>
      <c r="H62" s="55"/>
      <c r="I62" s="55"/>
      <c r="J62" s="55"/>
      <c r="K62" s="55"/>
      <c r="L62" s="55"/>
      <c r="M62" s="55"/>
      <c r="N62" s="55"/>
      <c r="O62" s="55"/>
      <c r="Z62" s="55"/>
      <c r="AB62" s="55"/>
      <c r="AD62" s="55"/>
    </row>
    <row r="63" spans="1:30" s="85" customFormat="1">
      <c r="C63" s="55"/>
      <c r="D63" s="55"/>
      <c r="E63" s="55"/>
      <c r="F63" s="55"/>
      <c r="G63" s="55"/>
      <c r="H63" s="55"/>
      <c r="I63" s="55"/>
      <c r="J63" s="55"/>
      <c r="K63" s="55"/>
      <c r="L63" s="55"/>
      <c r="M63" s="55"/>
      <c r="N63" s="55"/>
      <c r="O63" s="55"/>
      <c r="Z63" s="55"/>
      <c r="AB63" s="55"/>
      <c r="AD63" s="55"/>
    </row>
    <row r="64" spans="1:30" s="85" customFormat="1">
      <c r="C64" s="55"/>
      <c r="D64" s="55"/>
      <c r="E64" s="55"/>
      <c r="F64" s="55"/>
      <c r="G64" s="55"/>
      <c r="H64" s="55"/>
      <c r="I64" s="55"/>
      <c r="J64" s="55"/>
      <c r="K64" s="55"/>
      <c r="L64" s="55"/>
      <c r="M64" s="55"/>
      <c r="N64" s="55"/>
      <c r="O64" s="55"/>
      <c r="Z64" s="55"/>
      <c r="AB64" s="55"/>
      <c r="AD64" s="55"/>
    </row>
    <row r="65" spans="3:30" s="85" customFormat="1">
      <c r="C65" s="55"/>
      <c r="D65" s="55"/>
      <c r="E65" s="55"/>
      <c r="F65" s="55"/>
      <c r="G65" s="55"/>
      <c r="H65" s="55"/>
      <c r="I65" s="55"/>
      <c r="J65" s="55"/>
      <c r="K65" s="55"/>
      <c r="L65" s="55"/>
      <c r="M65" s="55"/>
      <c r="N65" s="55"/>
      <c r="O65" s="55"/>
      <c r="Z65" s="55"/>
      <c r="AB65" s="55"/>
      <c r="AD65" s="55"/>
    </row>
    <row r="66" spans="3:30" s="85" customFormat="1">
      <c r="C66" s="55"/>
      <c r="D66" s="55"/>
      <c r="E66" s="55"/>
      <c r="F66" s="55"/>
      <c r="G66" s="55"/>
      <c r="H66" s="55"/>
      <c r="I66" s="55"/>
      <c r="J66" s="55"/>
      <c r="K66" s="55"/>
      <c r="L66" s="55"/>
      <c r="M66" s="55"/>
      <c r="N66" s="55"/>
      <c r="O66" s="55"/>
      <c r="Z66" s="55"/>
      <c r="AB66" s="55"/>
      <c r="AD66" s="55"/>
    </row>
    <row r="67" spans="3:30" s="85" customFormat="1">
      <c r="C67" s="55"/>
      <c r="D67" s="55"/>
      <c r="E67" s="55"/>
      <c r="F67" s="55"/>
      <c r="G67" s="55"/>
      <c r="H67" s="55"/>
      <c r="I67" s="55"/>
      <c r="J67" s="55"/>
      <c r="K67" s="55"/>
      <c r="L67" s="55"/>
      <c r="M67" s="55"/>
      <c r="N67" s="55"/>
      <c r="O67" s="55"/>
      <c r="Z67" s="55"/>
      <c r="AB67" s="55"/>
      <c r="AD67" s="55"/>
    </row>
    <row r="68" spans="3:30" s="85" customFormat="1">
      <c r="C68" s="55"/>
      <c r="D68" s="55"/>
      <c r="E68" s="55"/>
      <c r="F68" s="55"/>
      <c r="G68" s="55"/>
      <c r="H68" s="55"/>
      <c r="I68" s="55"/>
      <c r="J68" s="55"/>
      <c r="K68" s="55"/>
      <c r="L68" s="55"/>
      <c r="M68" s="55"/>
      <c r="N68" s="55"/>
      <c r="O68" s="55"/>
      <c r="Z68" s="55"/>
      <c r="AB68" s="55"/>
      <c r="AD68" s="55"/>
    </row>
    <row r="69" spans="3:30" s="85" customFormat="1">
      <c r="C69" s="55"/>
      <c r="D69" s="55"/>
      <c r="E69" s="55"/>
      <c r="F69" s="55"/>
      <c r="G69" s="55"/>
      <c r="H69" s="55"/>
      <c r="I69" s="55"/>
      <c r="J69" s="55"/>
      <c r="K69" s="55"/>
      <c r="L69" s="55"/>
      <c r="M69" s="55"/>
      <c r="N69" s="55"/>
      <c r="O69" s="55"/>
      <c r="Z69" s="55"/>
      <c r="AB69" s="55"/>
      <c r="AD69" s="55"/>
    </row>
    <row r="70" spans="3:30" s="85" customFormat="1">
      <c r="C70" s="55"/>
      <c r="D70" s="55"/>
      <c r="E70" s="55"/>
      <c r="F70" s="55"/>
      <c r="G70" s="55"/>
      <c r="H70" s="55"/>
      <c r="I70" s="55"/>
      <c r="J70" s="55"/>
      <c r="K70" s="55"/>
      <c r="L70" s="55"/>
      <c r="M70" s="55"/>
      <c r="N70" s="55"/>
      <c r="O70" s="55"/>
      <c r="Z70" s="55"/>
      <c r="AB70" s="55"/>
      <c r="AD70" s="55"/>
    </row>
    <row r="71" spans="3:30" s="85" customFormat="1">
      <c r="C71" s="55"/>
      <c r="D71" s="55"/>
      <c r="E71" s="55"/>
      <c r="F71" s="55"/>
      <c r="G71" s="55"/>
      <c r="H71" s="55"/>
      <c r="I71" s="55"/>
      <c r="J71" s="55"/>
      <c r="K71" s="55"/>
      <c r="L71" s="55"/>
      <c r="M71" s="55"/>
      <c r="N71" s="55"/>
      <c r="O71" s="55"/>
      <c r="Z71" s="55"/>
      <c r="AB71" s="55"/>
      <c r="AD71" s="55"/>
    </row>
    <row r="72" spans="3:30" s="85" customFormat="1">
      <c r="C72" s="55"/>
      <c r="D72" s="55"/>
      <c r="E72" s="55"/>
      <c r="F72" s="55"/>
      <c r="G72" s="55"/>
      <c r="H72" s="55"/>
      <c r="I72" s="55"/>
      <c r="J72" s="55"/>
      <c r="K72" s="55"/>
      <c r="L72" s="55"/>
      <c r="M72" s="55"/>
      <c r="N72" s="55"/>
      <c r="O72" s="55"/>
      <c r="Z72" s="55"/>
      <c r="AB72" s="55"/>
      <c r="AD72" s="55"/>
    </row>
    <row r="73" spans="3:30" s="85" customFormat="1">
      <c r="C73" s="55"/>
      <c r="D73" s="55"/>
      <c r="E73" s="55"/>
      <c r="F73" s="55"/>
      <c r="G73" s="55"/>
      <c r="H73" s="55"/>
      <c r="I73" s="55"/>
      <c r="J73" s="55"/>
      <c r="K73" s="55"/>
      <c r="L73" s="55"/>
      <c r="M73" s="55"/>
      <c r="N73" s="55"/>
      <c r="O73" s="55"/>
      <c r="Z73" s="55"/>
      <c r="AB73" s="55"/>
      <c r="AD73" s="55"/>
    </row>
    <row r="74" spans="3:30" s="85" customFormat="1" ht="19.5" customHeight="1">
      <c r="C74" s="55"/>
      <c r="D74" s="55"/>
      <c r="E74" s="55"/>
      <c r="F74" s="55"/>
      <c r="G74" s="55"/>
      <c r="H74" s="55"/>
      <c r="I74" s="55"/>
      <c r="J74" s="55"/>
      <c r="K74" s="55"/>
      <c r="L74" s="55"/>
      <c r="M74" s="55"/>
      <c r="N74" s="55"/>
      <c r="O74" s="55"/>
      <c r="Z74" s="55"/>
      <c r="AB74" s="55"/>
      <c r="AD74" s="55"/>
    </row>
    <row r="75" spans="3:30" s="85" customFormat="1" ht="19.5" customHeight="1">
      <c r="C75" s="55"/>
      <c r="D75" s="55"/>
      <c r="E75" s="55"/>
      <c r="F75" s="55"/>
      <c r="G75" s="55"/>
      <c r="H75" s="55"/>
      <c r="I75" s="55"/>
      <c r="J75" s="55"/>
      <c r="K75" s="55"/>
      <c r="L75" s="55"/>
      <c r="M75" s="55"/>
      <c r="N75" s="55"/>
      <c r="O75" s="55"/>
      <c r="Z75" s="55"/>
      <c r="AB75" s="55"/>
      <c r="AD75" s="55"/>
    </row>
    <row r="76" spans="3:30" s="85" customFormat="1" ht="19.5" customHeight="1">
      <c r="C76" s="55"/>
      <c r="D76" s="55"/>
      <c r="E76" s="55"/>
      <c r="F76" s="55"/>
      <c r="G76" s="55"/>
      <c r="H76" s="55"/>
      <c r="I76" s="55"/>
      <c r="J76" s="55"/>
      <c r="K76" s="55"/>
      <c r="L76" s="55"/>
      <c r="M76" s="55"/>
      <c r="N76" s="55"/>
      <c r="O76" s="55"/>
      <c r="Z76" s="55"/>
      <c r="AB76" s="55"/>
      <c r="AD76" s="55"/>
    </row>
    <row r="77" spans="3:30" s="85" customFormat="1" ht="19.5" customHeight="1">
      <c r="C77" s="55"/>
      <c r="D77" s="55"/>
      <c r="E77" s="55"/>
      <c r="F77" s="55"/>
      <c r="G77" s="55"/>
      <c r="H77" s="55"/>
      <c r="I77" s="55"/>
      <c r="J77" s="55"/>
      <c r="K77" s="55"/>
      <c r="L77" s="55"/>
      <c r="M77" s="55"/>
      <c r="N77" s="55"/>
      <c r="O77" s="55"/>
      <c r="Z77" s="55"/>
      <c r="AB77" s="55"/>
      <c r="AD77" s="55"/>
    </row>
    <row r="78" spans="3:30" s="85" customFormat="1" ht="20.25" customHeight="1">
      <c r="C78" s="55"/>
      <c r="D78" s="55"/>
      <c r="E78" s="55"/>
      <c r="F78" s="55"/>
      <c r="G78" s="55"/>
      <c r="H78" s="55"/>
      <c r="I78" s="55"/>
      <c r="J78" s="55"/>
      <c r="K78" s="55"/>
      <c r="L78" s="55"/>
      <c r="M78" s="55"/>
      <c r="N78" s="55"/>
      <c r="O78" s="55"/>
      <c r="Z78" s="55"/>
      <c r="AB78" s="55"/>
      <c r="AD78" s="55"/>
    </row>
    <row r="79" spans="3:30" s="85" customFormat="1" ht="20.25" customHeight="1">
      <c r="C79" s="55"/>
      <c r="D79" s="55"/>
      <c r="E79" s="55"/>
      <c r="F79" s="55"/>
      <c r="G79" s="55"/>
      <c r="H79" s="55"/>
      <c r="I79" s="55"/>
      <c r="J79" s="55"/>
      <c r="K79" s="55"/>
      <c r="L79" s="55"/>
      <c r="M79" s="55"/>
      <c r="N79" s="55"/>
      <c r="O79" s="55"/>
      <c r="Z79" s="55"/>
      <c r="AB79" s="55"/>
      <c r="AD79" s="55"/>
    </row>
    <row r="80" spans="3:30" s="85" customFormat="1" ht="20.25" customHeight="1">
      <c r="C80" s="55"/>
      <c r="D80" s="55"/>
      <c r="E80" s="55"/>
      <c r="F80" s="55"/>
      <c r="G80" s="55"/>
      <c r="H80" s="55"/>
      <c r="I80" s="55"/>
      <c r="J80" s="55"/>
      <c r="K80" s="55"/>
      <c r="L80" s="55"/>
      <c r="M80" s="55"/>
      <c r="N80" s="55"/>
      <c r="O80" s="55"/>
      <c r="Z80" s="55"/>
      <c r="AB80" s="55"/>
      <c r="AD80" s="55"/>
    </row>
    <row r="81" spans="3:30" s="85" customFormat="1" ht="20.25" customHeight="1">
      <c r="C81" s="55"/>
      <c r="D81" s="55"/>
      <c r="E81" s="55"/>
      <c r="F81" s="55"/>
      <c r="G81" s="55"/>
      <c r="H81" s="55"/>
      <c r="I81" s="55"/>
      <c r="J81" s="55"/>
      <c r="K81" s="55"/>
      <c r="L81" s="55"/>
      <c r="M81" s="55"/>
      <c r="N81" s="55"/>
      <c r="O81" s="55"/>
      <c r="Z81" s="55"/>
      <c r="AB81" s="55"/>
      <c r="AD81" s="55"/>
    </row>
    <row r="82" spans="3:30" s="85" customFormat="1" ht="20.25" customHeight="1">
      <c r="C82" s="55"/>
      <c r="D82" s="55"/>
      <c r="E82" s="55"/>
      <c r="F82" s="55"/>
      <c r="G82" s="55"/>
      <c r="H82" s="55"/>
      <c r="I82" s="55"/>
      <c r="J82" s="55"/>
      <c r="K82" s="55"/>
      <c r="L82" s="55"/>
      <c r="M82" s="55"/>
      <c r="N82" s="55"/>
      <c r="O82" s="55"/>
      <c r="Z82" s="55"/>
      <c r="AB82" s="55"/>
      <c r="AD82" s="55"/>
    </row>
    <row r="83" spans="3:30" s="85" customFormat="1" ht="20.25" customHeight="1">
      <c r="C83" s="55"/>
      <c r="D83" s="55"/>
      <c r="E83" s="55"/>
      <c r="F83" s="55"/>
      <c r="G83" s="55"/>
      <c r="H83" s="55"/>
      <c r="I83" s="55"/>
      <c r="J83" s="55"/>
      <c r="K83" s="55"/>
      <c r="L83" s="55"/>
      <c r="M83" s="55"/>
      <c r="N83" s="55"/>
      <c r="O83" s="55"/>
      <c r="Z83" s="55"/>
      <c r="AB83" s="55"/>
      <c r="AD83" s="55"/>
    </row>
    <row r="84" spans="3:30" s="85" customFormat="1" ht="20.25" customHeight="1">
      <c r="C84" s="55"/>
      <c r="D84" s="55"/>
      <c r="E84" s="55"/>
      <c r="F84" s="55"/>
      <c r="G84" s="55"/>
      <c r="H84" s="55"/>
      <c r="I84" s="55"/>
      <c r="J84" s="55"/>
      <c r="K84" s="55"/>
      <c r="L84" s="55"/>
      <c r="M84" s="55"/>
      <c r="N84" s="55"/>
      <c r="O84" s="55"/>
      <c r="Z84" s="55"/>
      <c r="AB84" s="55"/>
      <c r="AD84" s="55"/>
    </row>
    <row r="85" spans="3:30" s="85" customFormat="1" ht="20.25" customHeight="1">
      <c r="C85" s="55"/>
      <c r="D85" s="55"/>
      <c r="E85" s="55"/>
      <c r="F85" s="55"/>
      <c r="G85" s="55"/>
      <c r="H85" s="55"/>
      <c r="I85" s="55"/>
      <c r="J85" s="55"/>
      <c r="K85" s="55"/>
      <c r="L85" s="55"/>
      <c r="M85" s="55"/>
      <c r="N85" s="55"/>
      <c r="O85" s="55"/>
      <c r="Z85" s="55"/>
      <c r="AB85" s="55"/>
      <c r="AD85" s="55"/>
    </row>
    <row r="86" spans="3:30" s="85" customFormat="1" ht="20.25" customHeight="1">
      <c r="C86" s="55"/>
      <c r="D86" s="55"/>
      <c r="E86" s="55"/>
      <c r="F86" s="55"/>
      <c r="G86" s="55"/>
      <c r="H86" s="55"/>
      <c r="I86" s="55"/>
      <c r="J86" s="55"/>
      <c r="K86" s="55"/>
      <c r="L86" s="55"/>
      <c r="M86" s="55"/>
      <c r="N86" s="55"/>
      <c r="O86" s="55"/>
      <c r="Z86" s="55"/>
      <c r="AB86" s="55"/>
      <c r="AD86" s="55"/>
    </row>
    <row r="87" spans="3:30" s="85" customFormat="1" ht="20.25" customHeight="1">
      <c r="C87" s="55"/>
      <c r="D87" s="55"/>
      <c r="E87" s="55"/>
      <c r="F87" s="55"/>
      <c r="G87" s="55"/>
      <c r="H87" s="55"/>
      <c r="I87" s="55"/>
      <c r="J87" s="55"/>
      <c r="K87" s="55"/>
      <c r="L87" s="55"/>
      <c r="M87" s="55"/>
      <c r="N87" s="55"/>
      <c r="O87" s="55"/>
      <c r="Z87" s="55"/>
      <c r="AB87" s="55"/>
      <c r="AD87" s="55"/>
    </row>
    <row r="88" spans="3:30" s="85" customFormat="1" ht="20.25" customHeight="1">
      <c r="C88" s="55"/>
      <c r="D88" s="55"/>
      <c r="E88" s="55"/>
      <c r="F88" s="55"/>
      <c r="G88" s="55"/>
      <c r="H88" s="55"/>
      <c r="I88" s="55"/>
      <c r="J88" s="55"/>
      <c r="K88" s="55"/>
      <c r="L88" s="55"/>
      <c r="M88" s="55"/>
      <c r="N88" s="55"/>
      <c r="O88" s="55"/>
      <c r="Z88" s="55"/>
      <c r="AB88" s="55"/>
      <c r="AD88" s="55"/>
    </row>
    <row r="89" spans="3:30" s="85" customFormat="1" ht="20.25" customHeight="1">
      <c r="C89" s="55"/>
      <c r="D89" s="55"/>
      <c r="E89" s="55"/>
      <c r="F89" s="55"/>
      <c r="G89" s="55"/>
      <c r="H89" s="55"/>
      <c r="I89" s="55"/>
      <c r="J89" s="55"/>
      <c r="K89" s="55"/>
      <c r="L89" s="55"/>
      <c r="M89" s="55"/>
      <c r="N89" s="55"/>
      <c r="O89" s="55"/>
      <c r="Z89" s="55"/>
      <c r="AB89" s="55"/>
      <c r="AD89" s="55"/>
    </row>
    <row r="90" spans="3:30" s="85" customFormat="1" ht="20.25" customHeight="1">
      <c r="C90" s="55"/>
      <c r="D90" s="55"/>
      <c r="E90" s="55"/>
      <c r="F90" s="55"/>
      <c r="G90" s="55"/>
      <c r="H90" s="55"/>
      <c r="I90" s="55"/>
      <c r="J90" s="55"/>
      <c r="K90" s="55"/>
      <c r="L90" s="55"/>
      <c r="M90" s="55"/>
      <c r="N90" s="55"/>
      <c r="O90" s="55"/>
      <c r="Z90" s="55"/>
      <c r="AB90" s="55"/>
      <c r="AD90" s="55"/>
    </row>
    <row r="91" spans="3:30" s="85" customFormat="1" ht="20.25" customHeight="1">
      <c r="C91" s="55"/>
      <c r="D91" s="55"/>
      <c r="E91" s="55"/>
      <c r="F91" s="55"/>
      <c r="G91" s="55"/>
      <c r="H91" s="55"/>
      <c r="I91" s="55"/>
      <c r="J91" s="55"/>
      <c r="K91" s="55"/>
      <c r="L91" s="55"/>
      <c r="M91" s="55"/>
      <c r="N91" s="55"/>
      <c r="O91" s="55"/>
      <c r="Z91" s="55"/>
      <c r="AB91" s="55"/>
      <c r="AD91" s="55"/>
    </row>
    <row r="92" spans="3:30" s="85" customFormat="1" ht="20.25" customHeight="1">
      <c r="C92" s="55"/>
      <c r="D92" s="55"/>
      <c r="E92" s="55"/>
      <c r="F92" s="55"/>
      <c r="G92" s="55"/>
      <c r="H92" s="55"/>
      <c r="I92" s="55"/>
      <c r="J92" s="55"/>
      <c r="K92" s="55"/>
      <c r="L92" s="55"/>
      <c r="M92" s="55"/>
      <c r="N92" s="55"/>
      <c r="O92" s="55"/>
      <c r="Z92" s="55"/>
      <c r="AB92" s="55"/>
      <c r="AD92" s="55"/>
    </row>
    <row r="93" spans="3:30" s="85" customFormat="1" ht="20.25" customHeight="1">
      <c r="C93" s="55"/>
      <c r="D93" s="55"/>
      <c r="E93" s="55"/>
      <c r="F93" s="55"/>
      <c r="G93" s="55"/>
      <c r="H93" s="55"/>
      <c r="I93" s="55"/>
      <c r="J93" s="55"/>
      <c r="K93" s="55"/>
      <c r="L93" s="55"/>
      <c r="M93" s="55"/>
      <c r="N93" s="55"/>
      <c r="O93" s="55"/>
      <c r="Z93" s="55"/>
      <c r="AB93" s="55"/>
      <c r="AD93" s="55"/>
    </row>
    <row r="94" spans="3:30" s="85" customFormat="1" ht="20.25" customHeight="1">
      <c r="C94" s="55"/>
      <c r="D94" s="55"/>
      <c r="E94" s="55"/>
      <c r="F94" s="55"/>
      <c r="G94" s="55"/>
      <c r="H94" s="55"/>
      <c r="I94" s="55"/>
      <c r="J94" s="55"/>
      <c r="K94" s="55"/>
      <c r="L94" s="55"/>
      <c r="M94" s="55"/>
      <c r="N94" s="55"/>
      <c r="O94" s="55"/>
      <c r="Z94" s="55"/>
      <c r="AB94" s="55"/>
      <c r="AD94" s="55"/>
    </row>
    <row r="95" spans="3:30" s="85" customFormat="1" ht="20.25" customHeight="1">
      <c r="C95" s="55"/>
      <c r="D95" s="55"/>
      <c r="E95" s="55"/>
      <c r="F95" s="55"/>
      <c r="G95" s="55"/>
      <c r="H95" s="55"/>
      <c r="I95" s="55"/>
      <c r="J95" s="55"/>
      <c r="K95" s="55"/>
      <c r="L95" s="55"/>
      <c r="M95" s="55"/>
      <c r="N95" s="55"/>
      <c r="O95" s="55"/>
      <c r="Z95" s="55"/>
      <c r="AB95" s="55"/>
      <c r="AD95" s="55"/>
    </row>
    <row r="96" spans="3:30" s="85" customFormat="1" ht="20.25" customHeight="1">
      <c r="C96" s="55"/>
      <c r="D96" s="55"/>
      <c r="E96" s="55"/>
      <c r="F96" s="55"/>
      <c r="G96" s="55"/>
      <c r="H96" s="55"/>
      <c r="I96" s="55"/>
      <c r="J96" s="55"/>
      <c r="K96" s="55"/>
      <c r="L96" s="55"/>
      <c r="M96" s="55"/>
      <c r="N96" s="55"/>
      <c r="O96" s="55"/>
      <c r="Z96" s="55"/>
      <c r="AB96" s="55"/>
      <c r="AD96" s="55"/>
    </row>
    <row r="97" spans="3:30" s="85" customFormat="1" ht="20.25" customHeight="1">
      <c r="C97" s="55"/>
      <c r="D97" s="55"/>
      <c r="E97" s="55"/>
      <c r="F97" s="55"/>
      <c r="G97" s="55"/>
      <c r="H97" s="55"/>
      <c r="I97" s="55"/>
      <c r="J97" s="55"/>
      <c r="K97" s="55"/>
      <c r="L97" s="55"/>
      <c r="M97" s="55"/>
      <c r="N97" s="55"/>
      <c r="O97" s="55"/>
      <c r="Z97" s="55"/>
      <c r="AB97" s="55"/>
      <c r="AD97" s="55"/>
    </row>
    <row r="98" spans="3:30" s="85" customFormat="1" ht="20.25" customHeight="1">
      <c r="C98" s="55"/>
      <c r="D98" s="55"/>
      <c r="E98" s="55"/>
      <c r="F98" s="55"/>
      <c r="G98" s="55"/>
      <c r="H98" s="55"/>
      <c r="I98" s="55"/>
      <c r="J98" s="55"/>
      <c r="K98" s="55"/>
      <c r="L98" s="55"/>
      <c r="M98" s="55"/>
      <c r="N98" s="55"/>
      <c r="O98" s="55"/>
      <c r="Z98" s="55"/>
      <c r="AB98" s="55"/>
      <c r="AD98" s="55"/>
    </row>
    <row r="99" spans="3:30" s="85" customFormat="1" ht="20.25" customHeight="1">
      <c r="C99" s="55"/>
      <c r="D99" s="55"/>
      <c r="E99" s="55"/>
      <c r="F99" s="55"/>
      <c r="G99" s="55"/>
      <c r="H99" s="55"/>
      <c r="I99" s="55"/>
      <c r="J99" s="55"/>
      <c r="K99" s="55"/>
      <c r="L99" s="55"/>
      <c r="M99" s="55"/>
      <c r="N99" s="55"/>
      <c r="O99" s="55"/>
      <c r="Z99" s="55"/>
      <c r="AB99" s="55"/>
      <c r="AD99" s="55"/>
    </row>
    <row r="100" spans="3:30" s="85" customFormat="1" ht="20.25" customHeight="1">
      <c r="C100" s="55"/>
      <c r="D100" s="55"/>
      <c r="E100" s="55"/>
      <c r="F100" s="55"/>
      <c r="G100" s="55"/>
      <c r="H100" s="55"/>
      <c r="I100" s="55"/>
      <c r="J100" s="55"/>
      <c r="K100" s="55"/>
      <c r="L100" s="55"/>
      <c r="M100" s="55"/>
      <c r="N100" s="55"/>
      <c r="O100" s="55"/>
      <c r="Z100" s="55"/>
      <c r="AB100" s="55"/>
      <c r="AD100" s="55"/>
    </row>
    <row r="101" spans="3:30" s="85" customFormat="1" ht="20.25" customHeight="1">
      <c r="C101" s="55"/>
      <c r="D101" s="55"/>
      <c r="E101" s="55"/>
      <c r="F101" s="55"/>
      <c r="G101" s="55"/>
      <c r="H101" s="55"/>
      <c r="I101" s="55"/>
      <c r="J101" s="55"/>
      <c r="K101" s="55"/>
      <c r="L101" s="55"/>
      <c r="M101" s="55"/>
      <c r="N101" s="55"/>
      <c r="O101" s="55"/>
      <c r="Z101" s="55"/>
      <c r="AB101" s="55"/>
      <c r="AD101" s="55"/>
    </row>
    <row r="102" spans="3:30" s="85" customFormat="1" ht="20.25" customHeight="1">
      <c r="C102" s="55"/>
      <c r="D102" s="55"/>
      <c r="E102" s="55"/>
      <c r="F102" s="55"/>
      <c r="G102" s="55"/>
      <c r="H102" s="55"/>
      <c r="I102" s="55"/>
      <c r="J102" s="55"/>
      <c r="K102" s="55"/>
      <c r="L102" s="55"/>
      <c r="M102" s="55"/>
      <c r="N102" s="55"/>
      <c r="O102" s="55"/>
      <c r="Z102" s="55"/>
      <c r="AB102" s="55"/>
      <c r="AD102" s="55"/>
    </row>
    <row r="103" spans="3:30" s="85" customFormat="1" ht="20.25" customHeight="1">
      <c r="C103" s="55"/>
      <c r="D103" s="55"/>
      <c r="E103" s="55"/>
      <c r="F103" s="55"/>
      <c r="G103" s="55"/>
      <c r="H103" s="55"/>
      <c r="I103" s="55"/>
      <c r="J103" s="55"/>
      <c r="K103" s="55"/>
      <c r="L103" s="55"/>
      <c r="M103" s="55"/>
      <c r="N103" s="55"/>
      <c r="O103" s="55"/>
      <c r="Z103" s="55"/>
      <c r="AB103" s="55"/>
      <c r="AD103" s="55"/>
    </row>
    <row r="104" spans="3:30" s="85" customFormat="1" ht="20.25" customHeight="1">
      <c r="C104" s="55"/>
      <c r="D104" s="55"/>
      <c r="E104" s="55"/>
      <c r="F104" s="55"/>
      <c r="G104" s="55"/>
      <c r="H104" s="55"/>
      <c r="I104" s="55"/>
      <c r="J104" s="55"/>
      <c r="K104" s="55"/>
      <c r="L104" s="55"/>
      <c r="M104" s="55"/>
      <c r="N104" s="55"/>
      <c r="O104" s="55"/>
      <c r="Z104" s="55"/>
      <c r="AB104" s="55"/>
      <c r="AD104" s="55"/>
    </row>
    <row r="105" spans="3:30" s="85" customFormat="1" ht="20.25" customHeight="1">
      <c r="C105" s="55"/>
      <c r="D105" s="55"/>
      <c r="E105" s="55"/>
      <c r="F105" s="55"/>
      <c r="G105" s="55"/>
      <c r="H105" s="55"/>
      <c r="I105" s="55"/>
      <c r="J105" s="55"/>
      <c r="K105" s="55"/>
      <c r="L105" s="55"/>
      <c r="M105" s="55"/>
      <c r="N105" s="55"/>
      <c r="O105" s="55"/>
      <c r="Z105" s="55"/>
      <c r="AB105" s="55"/>
      <c r="AD105" s="55"/>
    </row>
    <row r="106" spans="3:30" s="85" customFormat="1" ht="20.25" customHeight="1">
      <c r="C106" s="55"/>
      <c r="D106" s="55"/>
      <c r="E106" s="55"/>
      <c r="F106" s="55"/>
      <c r="G106" s="55"/>
      <c r="H106" s="55"/>
      <c r="I106" s="55"/>
      <c r="J106" s="55"/>
      <c r="K106" s="55"/>
      <c r="L106" s="55"/>
      <c r="M106" s="55"/>
      <c r="N106" s="55"/>
      <c r="O106" s="55"/>
      <c r="Z106" s="55"/>
      <c r="AB106" s="55"/>
      <c r="AD106" s="55"/>
    </row>
    <row r="107" spans="3:30" s="85" customFormat="1" ht="20.25" customHeight="1">
      <c r="C107" s="55"/>
      <c r="D107" s="55"/>
      <c r="E107" s="55"/>
      <c r="F107" s="55"/>
      <c r="G107" s="55"/>
      <c r="H107" s="55"/>
      <c r="I107" s="55"/>
      <c r="J107" s="55"/>
      <c r="K107" s="55"/>
      <c r="L107" s="55"/>
      <c r="M107" s="55"/>
      <c r="N107" s="55"/>
      <c r="O107" s="55"/>
      <c r="Z107" s="55"/>
      <c r="AB107" s="55"/>
      <c r="AD107" s="55"/>
    </row>
    <row r="108" spans="3:30" s="85" customFormat="1" ht="20.25" customHeight="1">
      <c r="C108" s="55"/>
      <c r="D108" s="55"/>
      <c r="E108" s="55"/>
      <c r="F108" s="55"/>
      <c r="G108" s="55"/>
      <c r="H108" s="55"/>
      <c r="I108" s="55"/>
      <c r="J108" s="55"/>
      <c r="K108" s="55"/>
      <c r="L108" s="55"/>
      <c r="M108" s="55"/>
      <c r="N108" s="55"/>
      <c r="O108" s="55"/>
      <c r="Z108" s="55"/>
      <c r="AB108" s="55"/>
      <c r="AD108" s="55"/>
    </row>
    <row r="109" spans="3:30" s="85" customFormat="1" ht="20.25" customHeight="1">
      <c r="C109" s="55"/>
      <c r="D109" s="55"/>
      <c r="E109" s="55"/>
      <c r="F109" s="55"/>
      <c r="G109" s="55"/>
      <c r="H109" s="55"/>
      <c r="I109" s="55"/>
      <c r="J109" s="55"/>
      <c r="K109" s="55"/>
      <c r="L109" s="55"/>
      <c r="M109" s="55"/>
      <c r="N109" s="55"/>
      <c r="O109" s="55"/>
      <c r="Z109" s="55"/>
      <c r="AB109" s="55"/>
      <c r="AD109" s="55"/>
    </row>
    <row r="110" spans="3:30" s="85" customFormat="1" ht="20.25" customHeight="1">
      <c r="C110" s="55"/>
      <c r="D110" s="55"/>
      <c r="E110" s="55"/>
      <c r="F110" s="55"/>
      <c r="G110" s="55"/>
      <c r="H110" s="55"/>
      <c r="I110" s="55"/>
      <c r="J110" s="55"/>
      <c r="K110" s="55"/>
      <c r="L110" s="55"/>
      <c r="M110" s="55"/>
      <c r="N110" s="55"/>
      <c r="O110" s="55"/>
      <c r="Z110" s="55"/>
      <c r="AB110" s="55"/>
      <c r="AD110" s="55"/>
    </row>
    <row r="111" spans="3:30" s="85" customFormat="1" ht="20.25" customHeight="1">
      <c r="C111" s="55"/>
      <c r="D111" s="55"/>
      <c r="E111" s="55"/>
      <c r="F111" s="55"/>
      <c r="G111" s="55"/>
      <c r="H111" s="55"/>
      <c r="I111" s="55"/>
      <c r="J111" s="55"/>
      <c r="K111" s="55"/>
      <c r="L111" s="55"/>
      <c r="M111" s="55"/>
      <c r="N111" s="55"/>
      <c r="O111" s="55"/>
      <c r="Z111" s="55"/>
      <c r="AB111" s="55"/>
      <c r="AD111" s="55"/>
    </row>
    <row r="112" spans="3:30" s="85" customFormat="1" ht="20.25" customHeight="1">
      <c r="C112" s="55"/>
      <c r="D112" s="55"/>
      <c r="E112" s="55"/>
      <c r="F112" s="55"/>
      <c r="G112" s="55"/>
      <c r="H112" s="55"/>
      <c r="I112" s="55"/>
      <c r="J112" s="55"/>
      <c r="K112" s="55"/>
      <c r="L112" s="55"/>
      <c r="M112" s="55"/>
      <c r="N112" s="55"/>
      <c r="O112" s="55"/>
      <c r="Z112" s="55"/>
      <c r="AB112" s="55"/>
      <c r="AD112" s="55"/>
    </row>
    <row r="113" spans="3:30" s="85" customFormat="1" ht="20.25" customHeight="1">
      <c r="C113" s="55"/>
      <c r="D113" s="55"/>
      <c r="E113" s="55"/>
      <c r="F113" s="55"/>
      <c r="G113" s="55"/>
      <c r="H113" s="55"/>
      <c r="I113" s="55"/>
      <c r="J113" s="55"/>
      <c r="K113" s="55"/>
      <c r="L113" s="55"/>
      <c r="M113" s="55"/>
      <c r="N113" s="55"/>
      <c r="O113" s="55"/>
      <c r="Z113" s="55"/>
      <c r="AB113" s="55"/>
      <c r="AD113" s="55"/>
    </row>
    <row r="114" spans="3:30" s="85" customFormat="1" ht="20.25" customHeight="1">
      <c r="C114" s="55"/>
      <c r="D114" s="55"/>
      <c r="E114" s="55"/>
      <c r="F114" s="55"/>
      <c r="G114" s="55"/>
      <c r="H114" s="55"/>
      <c r="I114" s="55"/>
      <c r="J114" s="55"/>
      <c r="K114" s="55"/>
      <c r="L114" s="55"/>
      <c r="M114" s="55"/>
      <c r="N114" s="55"/>
      <c r="O114" s="55"/>
      <c r="Z114" s="55"/>
      <c r="AB114" s="55"/>
      <c r="AD114" s="55"/>
    </row>
    <row r="115" spans="3:30" s="85" customFormat="1" ht="20.25" customHeight="1">
      <c r="C115" s="55"/>
      <c r="D115" s="55"/>
      <c r="E115" s="55"/>
      <c r="F115" s="55"/>
      <c r="G115" s="55"/>
      <c r="H115" s="55"/>
      <c r="I115" s="55"/>
      <c r="J115" s="55"/>
      <c r="K115" s="55"/>
      <c r="L115" s="55"/>
      <c r="M115" s="55"/>
      <c r="N115" s="55"/>
      <c r="O115" s="55"/>
      <c r="Z115" s="55"/>
      <c r="AB115" s="55"/>
      <c r="AD115" s="55"/>
    </row>
    <row r="116" spans="3:30" s="85" customFormat="1" ht="20.25" customHeight="1">
      <c r="C116" s="55"/>
      <c r="D116" s="55"/>
      <c r="E116" s="55"/>
      <c r="F116" s="55"/>
      <c r="G116" s="55"/>
      <c r="H116" s="55"/>
      <c r="I116" s="55"/>
      <c r="J116" s="55"/>
      <c r="K116" s="55"/>
      <c r="L116" s="55"/>
      <c r="M116" s="55"/>
      <c r="N116" s="55"/>
      <c r="O116" s="55"/>
      <c r="Z116" s="55"/>
      <c r="AB116" s="55"/>
      <c r="AD116" s="55"/>
    </row>
    <row r="117" spans="3:30" s="85" customFormat="1" ht="20.25" customHeight="1">
      <c r="C117" s="55"/>
      <c r="D117" s="55"/>
      <c r="E117" s="55"/>
      <c r="F117" s="55"/>
      <c r="G117" s="55"/>
      <c r="H117" s="55"/>
      <c r="I117" s="55"/>
      <c r="J117" s="55"/>
      <c r="K117" s="55"/>
      <c r="L117" s="55"/>
      <c r="M117" s="55"/>
      <c r="N117" s="55"/>
      <c r="O117" s="55"/>
      <c r="Z117" s="55"/>
      <c r="AB117" s="55"/>
      <c r="AD117" s="55"/>
    </row>
    <row r="118" spans="3:30" s="85" customFormat="1" ht="20.25" customHeight="1">
      <c r="C118" s="55"/>
      <c r="D118" s="55"/>
      <c r="E118" s="55"/>
      <c r="F118" s="55"/>
      <c r="G118" s="55"/>
      <c r="H118" s="55"/>
      <c r="I118" s="55"/>
      <c r="J118" s="55"/>
      <c r="K118" s="55"/>
      <c r="L118" s="55"/>
      <c r="M118" s="55"/>
      <c r="N118" s="55"/>
      <c r="O118" s="55"/>
      <c r="Z118" s="55"/>
      <c r="AB118" s="55"/>
      <c r="AD118" s="55"/>
    </row>
    <row r="119" spans="3:30" s="85" customFormat="1" ht="20.25" customHeight="1">
      <c r="C119" s="55"/>
      <c r="D119" s="55"/>
      <c r="E119" s="55"/>
      <c r="F119" s="55"/>
      <c r="G119" s="55"/>
      <c r="H119" s="55"/>
      <c r="I119" s="55"/>
      <c r="J119" s="55"/>
      <c r="K119" s="55"/>
      <c r="L119" s="55"/>
      <c r="M119" s="55"/>
      <c r="N119" s="55"/>
      <c r="O119" s="55"/>
      <c r="Z119" s="55"/>
      <c r="AB119" s="55"/>
      <c r="AD119" s="55"/>
    </row>
    <row r="120" spans="3:30" s="85" customFormat="1" ht="20.25" customHeight="1">
      <c r="C120" s="55"/>
      <c r="D120" s="55"/>
      <c r="E120" s="55"/>
      <c r="F120" s="55"/>
      <c r="G120" s="55"/>
      <c r="H120" s="55"/>
      <c r="I120" s="55"/>
      <c r="J120" s="55"/>
      <c r="K120" s="55"/>
      <c r="L120" s="55"/>
      <c r="M120" s="55"/>
      <c r="N120" s="55"/>
      <c r="O120" s="55"/>
      <c r="Z120" s="55"/>
      <c r="AB120" s="55"/>
      <c r="AD120" s="55"/>
    </row>
    <row r="121" spans="3:30" s="85" customFormat="1" ht="20.25" customHeight="1">
      <c r="C121" s="55"/>
      <c r="D121" s="55"/>
      <c r="E121" s="55"/>
      <c r="F121" s="55"/>
      <c r="G121" s="55"/>
      <c r="H121" s="55"/>
      <c r="I121" s="55"/>
      <c r="J121" s="55"/>
      <c r="K121" s="55"/>
      <c r="L121" s="55"/>
      <c r="M121" s="55"/>
      <c r="N121" s="55"/>
      <c r="O121" s="55"/>
      <c r="Z121" s="55"/>
      <c r="AB121" s="55"/>
      <c r="AD121" s="55"/>
    </row>
    <row r="122" spans="3:30" s="85" customFormat="1" ht="20.25" customHeight="1">
      <c r="C122" s="55"/>
      <c r="D122" s="55"/>
      <c r="E122" s="55"/>
      <c r="F122" s="55"/>
      <c r="G122" s="55"/>
      <c r="H122" s="55"/>
      <c r="I122" s="55"/>
      <c r="J122" s="55"/>
      <c r="K122" s="55"/>
      <c r="L122" s="55"/>
      <c r="M122" s="55"/>
      <c r="N122" s="55"/>
      <c r="O122" s="55"/>
      <c r="Z122" s="55"/>
      <c r="AB122" s="55"/>
      <c r="AD122" s="55"/>
    </row>
    <row r="123" spans="3:30" s="85" customFormat="1" ht="20.25" customHeight="1">
      <c r="C123" s="55"/>
      <c r="D123" s="55"/>
      <c r="E123" s="55"/>
      <c r="F123" s="55"/>
      <c r="G123" s="55"/>
      <c r="H123" s="55"/>
      <c r="I123" s="55"/>
      <c r="J123" s="55"/>
      <c r="K123" s="55"/>
      <c r="L123" s="55"/>
      <c r="M123" s="55"/>
      <c r="N123" s="55"/>
      <c r="O123" s="55"/>
      <c r="Z123" s="55"/>
      <c r="AB123" s="55"/>
      <c r="AD123" s="55"/>
    </row>
    <row r="124" spans="3:30" s="85" customFormat="1" ht="20.25" customHeight="1">
      <c r="C124" s="55"/>
      <c r="D124" s="55"/>
      <c r="E124" s="55"/>
      <c r="F124" s="55"/>
      <c r="G124" s="55"/>
      <c r="H124" s="55"/>
      <c r="I124" s="55"/>
      <c r="J124" s="55"/>
      <c r="K124" s="55"/>
      <c r="L124" s="55"/>
      <c r="M124" s="55"/>
      <c r="N124" s="55"/>
      <c r="O124" s="55"/>
      <c r="Z124" s="55"/>
      <c r="AB124" s="55"/>
      <c r="AD124" s="55"/>
    </row>
    <row r="125" spans="3:30" s="85" customFormat="1" ht="20.25" customHeight="1">
      <c r="C125" s="55"/>
      <c r="D125" s="55"/>
      <c r="E125" s="55"/>
      <c r="F125" s="55"/>
      <c r="G125" s="55"/>
      <c r="H125" s="55"/>
      <c r="I125" s="55"/>
      <c r="J125" s="55"/>
      <c r="K125" s="55"/>
      <c r="L125" s="55"/>
      <c r="M125" s="55"/>
      <c r="N125" s="55"/>
      <c r="O125" s="55"/>
      <c r="Z125" s="55"/>
      <c r="AB125" s="55"/>
      <c r="AD125" s="55"/>
    </row>
    <row r="126" spans="3:30" s="85" customFormat="1" ht="20.25" customHeight="1">
      <c r="C126" s="55"/>
      <c r="D126" s="55"/>
      <c r="E126" s="55"/>
      <c r="F126" s="55"/>
      <c r="G126" s="55"/>
      <c r="H126" s="55"/>
      <c r="I126" s="55"/>
      <c r="J126" s="55"/>
      <c r="K126" s="55"/>
      <c r="L126" s="55"/>
      <c r="M126" s="55"/>
      <c r="N126" s="55"/>
      <c r="O126" s="55"/>
      <c r="Z126" s="55"/>
      <c r="AB126" s="55"/>
      <c r="AD126" s="55"/>
    </row>
    <row r="127" spans="3:30" s="85" customFormat="1" ht="20.25" customHeight="1">
      <c r="C127" s="55"/>
      <c r="D127" s="55"/>
      <c r="E127" s="55"/>
      <c r="F127" s="55"/>
      <c r="G127" s="55"/>
      <c r="H127" s="55"/>
      <c r="I127" s="55"/>
      <c r="J127" s="55"/>
      <c r="K127" s="55"/>
      <c r="L127" s="55"/>
      <c r="M127" s="55"/>
      <c r="N127" s="55"/>
      <c r="O127" s="55"/>
      <c r="Z127" s="55"/>
      <c r="AB127" s="55"/>
      <c r="AD127" s="55"/>
    </row>
    <row r="128" spans="3:30" s="85" customFormat="1" ht="20.25" customHeight="1">
      <c r="C128" s="55"/>
      <c r="D128" s="55"/>
      <c r="E128" s="55"/>
      <c r="F128" s="55"/>
      <c r="G128" s="55"/>
      <c r="H128" s="55"/>
      <c r="I128" s="55"/>
      <c r="J128" s="55"/>
      <c r="K128" s="55"/>
      <c r="L128" s="55"/>
      <c r="M128" s="55"/>
      <c r="N128" s="55"/>
      <c r="O128" s="55"/>
      <c r="Z128" s="55"/>
      <c r="AB128" s="55"/>
      <c r="AD128" s="55"/>
    </row>
    <row r="129" spans="3:30" s="85" customFormat="1" ht="20.25" customHeight="1">
      <c r="C129" s="55"/>
      <c r="D129" s="55"/>
      <c r="E129" s="55"/>
      <c r="F129" s="55"/>
      <c r="G129" s="55"/>
      <c r="H129" s="55"/>
      <c r="I129" s="55"/>
      <c r="J129" s="55"/>
      <c r="K129" s="55"/>
      <c r="L129" s="55"/>
      <c r="M129" s="55"/>
      <c r="N129" s="55"/>
      <c r="O129" s="55"/>
      <c r="Z129" s="55"/>
      <c r="AB129" s="55"/>
      <c r="AD129" s="55"/>
    </row>
    <row r="130" spans="3:30" s="85" customFormat="1" ht="20.25" customHeight="1">
      <c r="C130" s="55"/>
      <c r="D130" s="55"/>
      <c r="E130" s="55"/>
      <c r="F130" s="55"/>
      <c r="G130" s="55"/>
      <c r="H130" s="55"/>
      <c r="I130" s="55"/>
      <c r="J130" s="55"/>
      <c r="K130" s="55"/>
      <c r="L130" s="55"/>
      <c r="M130" s="55"/>
      <c r="N130" s="55"/>
      <c r="O130" s="55"/>
      <c r="Z130" s="55"/>
      <c r="AB130" s="55"/>
      <c r="AD130" s="55"/>
    </row>
    <row r="131" spans="3:30" s="85" customFormat="1" ht="20.25" customHeight="1">
      <c r="C131" s="55"/>
      <c r="D131" s="55"/>
      <c r="E131" s="55"/>
      <c r="F131" s="55"/>
      <c r="G131" s="55"/>
      <c r="H131" s="55"/>
      <c r="I131" s="55"/>
      <c r="J131" s="55"/>
      <c r="K131" s="55"/>
      <c r="L131" s="55"/>
      <c r="M131" s="55"/>
      <c r="N131" s="55"/>
      <c r="O131" s="55"/>
      <c r="Z131" s="55"/>
      <c r="AB131" s="55"/>
      <c r="AD131" s="55"/>
    </row>
    <row r="132" spans="3:30" s="85" customFormat="1" ht="20.25" customHeight="1">
      <c r="C132" s="55"/>
      <c r="D132" s="55"/>
      <c r="E132" s="55"/>
      <c r="F132" s="55"/>
      <c r="G132" s="55"/>
      <c r="H132" s="55"/>
      <c r="I132" s="55"/>
      <c r="J132" s="55"/>
      <c r="K132" s="55"/>
      <c r="L132" s="55"/>
      <c r="M132" s="55"/>
      <c r="N132" s="55"/>
      <c r="O132" s="55"/>
      <c r="Z132" s="55"/>
      <c r="AB132" s="55"/>
      <c r="AD132" s="55"/>
    </row>
    <row r="133" spans="3:30" s="85" customFormat="1" ht="20.25" customHeight="1">
      <c r="C133" s="55"/>
      <c r="D133" s="55"/>
      <c r="E133" s="55"/>
      <c r="F133" s="55"/>
      <c r="G133" s="55"/>
      <c r="H133" s="55"/>
      <c r="I133" s="55"/>
      <c r="J133" s="55"/>
      <c r="K133" s="55"/>
      <c r="L133" s="55"/>
      <c r="M133" s="55"/>
      <c r="N133" s="55"/>
      <c r="O133" s="55"/>
      <c r="Z133" s="55"/>
      <c r="AB133" s="55"/>
      <c r="AD133" s="55"/>
    </row>
    <row r="134" spans="3:30" s="85" customFormat="1" ht="20.25" customHeight="1">
      <c r="C134" s="55"/>
      <c r="D134" s="55"/>
      <c r="E134" s="55"/>
      <c r="F134" s="55"/>
      <c r="G134" s="55"/>
      <c r="H134" s="55"/>
      <c r="I134" s="55"/>
      <c r="J134" s="55"/>
      <c r="K134" s="55"/>
      <c r="L134" s="55"/>
      <c r="M134" s="55"/>
      <c r="N134" s="55"/>
      <c r="O134" s="55"/>
      <c r="Z134" s="55"/>
      <c r="AB134" s="55"/>
      <c r="AD134" s="55"/>
    </row>
    <row r="135" spans="3:30" s="85" customFormat="1" ht="20.25" customHeight="1">
      <c r="C135" s="55"/>
      <c r="D135" s="55"/>
      <c r="E135" s="55"/>
      <c r="F135" s="55"/>
      <c r="G135" s="55"/>
      <c r="H135" s="55"/>
      <c r="I135" s="55"/>
      <c r="J135" s="55"/>
      <c r="K135" s="55"/>
      <c r="L135" s="55"/>
      <c r="M135" s="55"/>
      <c r="N135" s="55"/>
      <c r="O135" s="55"/>
      <c r="Z135" s="55"/>
      <c r="AB135" s="55"/>
      <c r="AD135" s="55"/>
    </row>
    <row r="136" spans="3:30" s="85" customFormat="1" ht="20.25" customHeight="1">
      <c r="C136" s="55"/>
      <c r="D136" s="55"/>
      <c r="E136" s="55"/>
      <c r="F136" s="55"/>
      <c r="G136" s="55"/>
      <c r="H136" s="55"/>
      <c r="I136" s="55"/>
      <c r="J136" s="55"/>
      <c r="K136" s="55"/>
      <c r="L136" s="55"/>
      <c r="M136" s="55"/>
      <c r="N136" s="55"/>
      <c r="O136" s="55"/>
      <c r="Z136" s="55"/>
      <c r="AB136" s="55"/>
      <c r="AD136" s="55"/>
    </row>
    <row r="137" spans="3:30" s="85" customFormat="1" ht="20.25" customHeight="1">
      <c r="C137" s="55"/>
      <c r="D137" s="55"/>
      <c r="E137" s="55"/>
      <c r="F137" s="55"/>
      <c r="G137" s="55"/>
      <c r="H137" s="55"/>
      <c r="I137" s="55"/>
      <c r="J137" s="55"/>
      <c r="K137" s="55"/>
      <c r="L137" s="55"/>
      <c r="M137" s="55"/>
      <c r="N137" s="55"/>
      <c r="O137" s="55"/>
      <c r="Z137" s="55"/>
      <c r="AB137" s="55"/>
      <c r="AD137" s="55"/>
    </row>
    <row r="138" spans="3:30" s="85" customFormat="1" ht="20.25" customHeight="1">
      <c r="C138" s="55"/>
      <c r="D138" s="55"/>
      <c r="E138" s="55"/>
      <c r="F138" s="55"/>
      <c r="G138" s="55"/>
      <c r="H138" s="55"/>
      <c r="I138" s="55"/>
      <c r="J138" s="55"/>
      <c r="K138" s="55"/>
      <c r="L138" s="55"/>
      <c r="M138" s="55"/>
      <c r="N138" s="55"/>
      <c r="O138" s="55"/>
      <c r="Z138" s="55"/>
      <c r="AB138" s="55"/>
      <c r="AD138" s="55"/>
    </row>
    <row r="139" spans="3:30" s="85" customFormat="1" ht="20.25" customHeight="1">
      <c r="C139" s="55"/>
      <c r="D139" s="55"/>
      <c r="E139" s="55"/>
      <c r="F139" s="55"/>
      <c r="G139" s="55"/>
      <c r="H139" s="55"/>
      <c r="I139" s="55"/>
      <c r="J139" s="55"/>
      <c r="K139" s="55"/>
      <c r="L139" s="55"/>
      <c r="M139" s="55"/>
      <c r="N139" s="55"/>
      <c r="O139" s="55"/>
      <c r="Z139" s="55"/>
      <c r="AB139" s="55"/>
      <c r="AD139" s="55"/>
    </row>
    <row r="140" spans="3:30" s="85" customFormat="1" ht="20.25" customHeight="1">
      <c r="C140" s="55"/>
      <c r="D140" s="55"/>
      <c r="E140" s="55"/>
      <c r="F140" s="55"/>
      <c r="G140" s="55"/>
      <c r="H140" s="55"/>
      <c r="I140" s="55"/>
      <c r="J140" s="55"/>
      <c r="K140" s="55"/>
      <c r="L140" s="55"/>
      <c r="M140" s="55"/>
      <c r="N140" s="55"/>
      <c r="O140" s="55"/>
      <c r="Z140" s="55"/>
      <c r="AB140" s="55"/>
      <c r="AD140" s="55"/>
    </row>
    <row r="141" spans="3:30" s="85" customFormat="1" ht="20.25" customHeight="1">
      <c r="C141" s="55"/>
      <c r="D141" s="55"/>
      <c r="E141" s="55"/>
      <c r="F141" s="55"/>
      <c r="G141" s="55"/>
      <c r="H141" s="55"/>
      <c r="I141" s="55"/>
      <c r="J141" s="55"/>
      <c r="K141" s="55"/>
      <c r="L141" s="55"/>
      <c r="M141" s="55"/>
      <c r="N141" s="55"/>
      <c r="O141" s="55"/>
      <c r="Z141" s="55"/>
      <c r="AB141" s="55"/>
      <c r="AD141" s="55"/>
    </row>
    <row r="142" spans="3:30" s="85" customFormat="1" ht="20.25" customHeight="1">
      <c r="C142" s="55"/>
      <c r="D142" s="55"/>
      <c r="E142" s="55"/>
      <c r="F142" s="55"/>
      <c r="G142" s="55"/>
      <c r="H142" s="55"/>
      <c r="I142" s="55"/>
      <c r="J142" s="55"/>
      <c r="K142" s="55"/>
      <c r="L142" s="55"/>
      <c r="M142" s="55"/>
      <c r="N142" s="55"/>
      <c r="O142" s="55"/>
      <c r="Z142" s="55"/>
      <c r="AB142" s="55"/>
      <c r="AD142" s="55"/>
    </row>
    <row r="143" spans="3:30" s="85" customFormat="1" ht="20.25" customHeight="1">
      <c r="C143" s="55"/>
      <c r="D143" s="55"/>
      <c r="E143" s="55"/>
      <c r="F143" s="55"/>
      <c r="G143" s="55"/>
      <c r="H143" s="55"/>
      <c r="I143" s="55"/>
      <c r="J143" s="55"/>
      <c r="K143" s="55"/>
      <c r="L143" s="55"/>
      <c r="M143" s="55"/>
      <c r="N143" s="55"/>
      <c r="O143" s="55"/>
      <c r="Z143" s="55"/>
      <c r="AB143" s="55"/>
      <c r="AD143" s="55"/>
    </row>
    <row r="144" spans="3:30" s="85" customFormat="1" ht="20.25" customHeight="1">
      <c r="C144" s="55"/>
      <c r="D144" s="55"/>
      <c r="E144" s="55"/>
      <c r="F144" s="55"/>
      <c r="G144" s="55"/>
      <c r="H144" s="55"/>
      <c r="I144" s="55"/>
      <c r="J144" s="55"/>
      <c r="K144" s="55"/>
      <c r="L144" s="55"/>
      <c r="M144" s="55"/>
      <c r="N144" s="55"/>
      <c r="O144" s="55"/>
      <c r="Z144" s="55"/>
      <c r="AB144" s="55"/>
      <c r="AD144" s="55"/>
    </row>
    <row r="145" spans="3:30" s="85" customFormat="1" ht="20.25" customHeight="1">
      <c r="C145" s="55"/>
      <c r="D145" s="55"/>
      <c r="E145" s="55"/>
      <c r="F145" s="55"/>
      <c r="G145" s="55"/>
      <c r="H145" s="55"/>
      <c r="I145" s="55"/>
      <c r="J145" s="55"/>
      <c r="K145" s="55"/>
      <c r="L145" s="55"/>
      <c r="M145" s="55"/>
      <c r="N145" s="55"/>
      <c r="O145" s="55"/>
      <c r="Z145" s="55"/>
      <c r="AB145" s="55"/>
      <c r="AD145" s="55"/>
    </row>
    <row r="146" spans="3:30" s="85" customFormat="1" ht="20.25" customHeight="1">
      <c r="C146" s="55"/>
      <c r="D146" s="55"/>
      <c r="E146" s="55"/>
      <c r="F146" s="55"/>
      <c r="G146" s="55"/>
      <c r="H146" s="55"/>
      <c r="I146" s="55"/>
      <c r="J146" s="55"/>
      <c r="K146" s="55"/>
      <c r="L146" s="55"/>
      <c r="M146" s="55"/>
      <c r="N146" s="55"/>
      <c r="O146" s="55"/>
      <c r="Z146" s="55"/>
      <c r="AB146" s="55"/>
      <c r="AD146" s="55"/>
    </row>
    <row r="147" spans="3:30" s="85" customFormat="1" ht="20.25" customHeight="1">
      <c r="C147" s="55"/>
      <c r="D147" s="55"/>
      <c r="E147" s="55"/>
      <c r="F147" s="55"/>
      <c r="G147" s="55"/>
      <c r="H147" s="55"/>
      <c r="I147" s="55"/>
      <c r="J147" s="55"/>
      <c r="K147" s="55"/>
      <c r="L147" s="55"/>
      <c r="M147" s="55"/>
      <c r="N147" s="55"/>
      <c r="O147" s="55"/>
      <c r="Z147" s="55"/>
      <c r="AB147" s="55"/>
      <c r="AD147" s="55"/>
    </row>
    <row r="148" spans="3:30" s="85" customFormat="1" ht="20.25" customHeight="1">
      <c r="C148" s="55"/>
      <c r="D148" s="55"/>
      <c r="E148" s="55"/>
      <c r="F148" s="55"/>
      <c r="G148" s="55"/>
      <c r="H148" s="55"/>
      <c r="I148" s="55"/>
      <c r="J148" s="55"/>
      <c r="K148" s="55"/>
      <c r="L148" s="55"/>
      <c r="M148" s="55"/>
      <c r="N148" s="55"/>
      <c r="O148" s="55"/>
      <c r="Z148" s="55"/>
      <c r="AB148" s="55"/>
      <c r="AD148" s="55"/>
    </row>
    <row r="149" spans="3:30" s="85" customFormat="1" ht="20.25" customHeight="1">
      <c r="C149" s="55"/>
      <c r="D149" s="55"/>
      <c r="E149" s="55"/>
      <c r="F149" s="55"/>
      <c r="G149" s="55"/>
      <c r="H149" s="55"/>
      <c r="I149" s="55"/>
      <c r="J149" s="55"/>
      <c r="K149" s="55"/>
      <c r="L149" s="55"/>
      <c r="M149" s="55"/>
      <c r="N149" s="55"/>
      <c r="O149" s="55"/>
      <c r="Z149" s="55"/>
      <c r="AB149" s="55"/>
      <c r="AD149" s="55"/>
    </row>
    <row r="150" spans="3:30" s="85" customFormat="1" ht="20.25" customHeight="1">
      <c r="C150" s="55"/>
      <c r="D150" s="55"/>
      <c r="E150" s="55"/>
      <c r="F150" s="55"/>
      <c r="G150" s="55"/>
      <c r="H150" s="55"/>
      <c r="I150" s="55"/>
      <c r="J150" s="55"/>
      <c r="K150" s="55"/>
      <c r="L150" s="55"/>
      <c r="M150" s="55"/>
      <c r="N150" s="55"/>
      <c r="O150" s="55"/>
      <c r="Z150" s="55"/>
      <c r="AB150" s="55"/>
      <c r="AD150" s="55"/>
    </row>
    <row r="151" spans="3:30" s="85" customFormat="1" ht="20.25" customHeight="1">
      <c r="C151" s="55"/>
      <c r="D151" s="55"/>
      <c r="E151" s="55"/>
      <c r="F151" s="55"/>
      <c r="G151" s="55"/>
      <c r="H151" s="55"/>
      <c r="I151" s="55"/>
      <c r="J151" s="55"/>
      <c r="K151" s="55"/>
      <c r="L151" s="55"/>
      <c r="M151" s="55"/>
      <c r="N151" s="55"/>
      <c r="O151" s="55"/>
      <c r="Z151" s="55"/>
      <c r="AB151" s="55"/>
      <c r="AD151" s="55"/>
    </row>
    <row r="152" spans="3:30" s="85" customFormat="1" ht="20.25" customHeight="1">
      <c r="C152" s="55"/>
      <c r="D152" s="55"/>
      <c r="E152" s="55"/>
      <c r="F152" s="55"/>
      <c r="G152" s="55"/>
      <c r="H152" s="55"/>
      <c r="I152" s="55"/>
      <c r="J152" s="55"/>
      <c r="K152" s="55"/>
      <c r="L152" s="55"/>
      <c r="M152" s="55"/>
      <c r="N152" s="55"/>
      <c r="O152" s="55"/>
      <c r="Z152" s="55"/>
      <c r="AB152" s="55"/>
      <c r="AD152" s="55"/>
    </row>
    <row r="153" spans="3:30" s="85" customFormat="1" ht="20.25" customHeight="1">
      <c r="C153" s="55"/>
      <c r="D153" s="55"/>
      <c r="E153" s="55"/>
      <c r="F153" s="55"/>
      <c r="G153" s="55"/>
      <c r="H153" s="55"/>
      <c r="I153" s="55"/>
      <c r="J153" s="55"/>
      <c r="K153" s="55"/>
      <c r="L153" s="55"/>
      <c r="M153" s="55"/>
      <c r="N153" s="55"/>
      <c r="O153" s="55"/>
      <c r="Z153" s="55"/>
      <c r="AB153" s="55"/>
      <c r="AD153" s="55"/>
    </row>
    <row r="154" spans="3:30" s="85" customFormat="1" ht="20.25" customHeight="1">
      <c r="C154" s="55"/>
      <c r="D154" s="55"/>
      <c r="E154" s="55"/>
      <c r="F154" s="55"/>
      <c r="G154" s="55"/>
      <c r="H154" s="55"/>
      <c r="I154" s="55"/>
      <c r="J154" s="55"/>
      <c r="K154" s="55"/>
      <c r="L154" s="55"/>
      <c r="M154" s="55"/>
      <c r="N154" s="55"/>
      <c r="O154" s="55"/>
      <c r="Z154" s="55"/>
      <c r="AB154" s="55"/>
      <c r="AD154" s="55"/>
    </row>
    <row r="155" spans="3:30" s="85" customFormat="1" ht="20.25" customHeight="1">
      <c r="C155" s="55"/>
      <c r="D155" s="55"/>
      <c r="E155" s="55"/>
      <c r="F155" s="55"/>
      <c r="G155" s="55"/>
      <c r="H155" s="55"/>
      <c r="I155" s="55"/>
      <c r="J155" s="55"/>
      <c r="K155" s="55"/>
      <c r="L155" s="55"/>
      <c r="M155" s="55"/>
      <c r="N155" s="55"/>
      <c r="O155" s="55"/>
      <c r="Z155" s="55"/>
      <c r="AB155" s="55"/>
      <c r="AD155" s="55"/>
    </row>
    <row r="156" spans="3:30" s="85" customFormat="1" ht="20.25" customHeight="1">
      <c r="C156" s="55"/>
      <c r="D156" s="55"/>
      <c r="E156" s="55"/>
      <c r="F156" s="55"/>
      <c r="G156" s="55"/>
      <c r="H156" s="55"/>
      <c r="I156" s="55"/>
      <c r="J156" s="55"/>
      <c r="K156" s="55"/>
      <c r="L156" s="55"/>
      <c r="M156" s="55"/>
      <c r="N156" s="55"/>
      <c r="O156" s="55"/>
      <c r="Z156" s="55"/>
      <c r="AB156" s="55"/>
      <c r="AD156" s="55"/>
    </row>
    <row r="157" spans="3:30" s="85" customFormat="1" ht="20.25" customHeight="1">
      <c r="C157" s="55"/>
      <c r="D157" s="55"/>
      <c r="E157" s="55"/>
      <c r="F157" s="55"/>
      <c r="G157" s="55"/>
      <c r="H157" s="55"/>
      <c r="I157" s="55"/>
      <c r="J157" s="55"/>
      <c r="K157" s="55"/>
      <c r="L157" s="55"/>
      <c r="M157" s="55"/>
      <c r="N157" s="55"/>
      <c r="O157" s="55"/>
      <c r="Z157" s="55"/>
      <c r="AB157" s="55"/>
      <c r="AD157" s="55"/>
    </row>
    <row r="158" spans="3:30" s="85" customFormat="1" ht="20.25" customHeight="1">
      <c r="C158" s="55"/>
      <c r="D158" s="55"/>
      <c r="E158" s="55"/>
      <c r="F158" s="55"/>
      <c r="G158" s="55"/>
      <c r="H158" s="55"/>
      <c r="I158" s="55"/>
      <c r="J158" s="55"/>
      <c r="K158" s="55"/>
      <c r="L158" s="55"/>
      <c r="M158" s="55"/>
      <c r="N158" s="55"/>
      <c r="O158" s="55"/>
      <c r="Z158" s="55"/>
      <c r="AB158" s="55"/>
      <c r="AD158" s="55"/>
    </row>
    <row r="159" spans="3:30" s="85" customFormat="1" ht="20.25" customHeight="1">
      <c r="C159" s="55"/>
      <c r="D159" s="55"/>
      <c r="E159" s="55"/>
      <c r="F159" s="55"/>
      <c r="G159" s="55"/>
      <c r="H159" s="55"/>
      <c r="I159" s="55"/>
      <c r="J159" s="55"/>
      <c r="K159" s="55"/>
      <c r="L159" s="55"/>
      <c r="M159" s="55"/>
      <c r="N159" s="55"/>
      <c r="O159" s="55"/>
      <c r="Z159" s="55"/>
      <c r="AB159" s="55"/>
      <c r="AD159" s="55"/>
    </row>
    <row r="160" spans="3:30" s="85" customFormat="1" ht="20.25" customHeight="1">
      <c r="C160" s="55"/>
      <c r="D160" s="55"/>
      <c r="E160" s="55"/>
      <c r="F160" s="55"/>
      <c r="G160" s="55"/>
      <c r="H160" s="55"/>
      <c r="I160" s="55"/>
      <c r="J160" s="55"/>
      <c r="K160" s="55"/>
      <c r="L160" s="55"/>
      <c r="M160" s="55"/>
      <c r="N160" s="55"/>
      <c r="O160" s="55"/>
      <c r="Z160" s="55"/>
      <c r="AB160" s="55"/>
      <c r="AD160" s="55"/>
    </row>
    <row r="161" spans="3:30" s="85" customFormat="1" ht="20.25" customHeight="1">
      <c r="C161" s="55"/>
      <c r="D161" s="55"/>
      <c r="E161" s="55"/>
      <c r="F161" s="55"/>
      <c r="G161" s="55"/>
      <c r="H161" s="55"/>
      <c r="I161" s="55"/>
      <c r="J161" s="55"/>
      <c r="K161" s="55"/>
      <c r="L161" s="55"/>
      <c r="M161" s="55"/>
      <c r="N161" s="55"/>
      <c r="O161" s="55"/>
      <c r="Z161" s="55"/>
      <c r="AB161" s="55"/>
      <c r="AD161" s="55"/>
    </row>
    <row r="162" spans="3:30" s="85" customFormat="1" ht="20.25" customHeight="1">
      <c r="C162" s="55"/>
      <c r="D162" s="55"/>
      <c r="E162" s="55"/>
      <c r="F162" s="55"/>
      <c r="G162" s="55"/>
      <c r="H162" s="55"/>
      <c r="I162" s="55"/>
      <c r="J162" s="55"/>
      <c r="K162" s="55"/>
      <c r="L162" s="55"/>
      <c r="M162" s="55"/>
      <c r="N162" s="55"/>
      <c r="O162" s="55"/>
      <c r="Z162" s="55"/>
      <c r="AB162" s="55"/>
      <c r="AD162" s="55"/>
    </row>
    <row r="163" spans="3:30" s="85" customFormat="1" ht="20.25" customHeight="1">
      <c r="C163" s="55"/>
      <c r="D163" s="55"/>
      <c r="E163" s="55"/>
      <c r="F163" s="55"/>
      <c r="G163" s="55"/>
      <c r="H163" s="55"/>
      <c r="I163" s="55"/>
      <c r="J163" s="55"/>
      <c r="K163" s="55"/>
      <c r="L163" s="55"/>
      <c r="M163" s="55"/>
      <c r="N163" s="55"/>
      <c r="O163" s="55"/>
      <c r="Z163" s="55"/>
      <c r="AB163" s="55"/>
      <c r="AD163" s="55"/>
    </row>
    <row r="164" spans="3:30" s="85" customFormat="1" ht="20.25" customHeight="1">
      <c r="C164" s="55"/>
      <c r="D164" s="55"/>
      <c r="E164" s="55"/>
      <c r="F164" s="55"/>
      <c r="G164" s="55"/>
      <c r="H164" s="55"/>
      <c r="I164" s="55"/>
      <c r="J164" s="55"/>
      <c r="K164" s="55"/>
      <c r="L164" s="55"/>
      <c r="M164" s="55"/>
      <c r="N164" s="55"/>
      <c r="O164" s="55"/>
      <c r="Z164" s="55"/>
      <c r="AB164" s="55"/>
      <c r="AD164" s="55"/>
    </row>
    <row r="165" spans="3:30" s="85" customFormat="1" ht="20.25" customHeight="1">
      <c r="C165" s="55"/>
      <c r="D165" s="55"/>
      <c r="E165" s="55"/>
      <c r="F165" s="55"/>
      <c r="G165" s="55"/>
      <c r="H165" s="55"/>
      <c r="I165" s="55"/>
      <c r="J165" s="55"/>
      <c r="K165" s="55"/>
      <c r="L165" s="55"/>
      <c r="M165" s="55"/>
      <c r="N165" s="55"/>
      <c r="O165" s="55"/>
      <c r="Z165" s="55"/>
      <c r="AB165" s="55"/>
      <c r="AD165" s="55"/>
    </row>
    <row r="166" spans="3:30" s="85" customFormat="1" ht="20.25" customHeight="1">
      <c r="C166" s="55"/>
      <c r="D166" s="55"/>
      <c r="E166" s="55"/>
      <c r="F166" s="55"/>
      <c r="G166" s="55"/>
      <c r="H166" s="55"/>
      <c r="I166" s="55"/>
      <c r="J166" s="55"/>
      <c r="K166" s="55"/>
      <c r="L166" s="55"/>
      <c r="M166" s="55"/>
      <c r="N166" s="55"/>
      <c r="O166" s="55"/>
      <c r="Z166" s="55"/>
      <c r="AB166" s="55"/>
      <c r="AD166" s="55"/>
    </row>
    <row r="167" spans="3:30" s="85" customFormat="1" ht="20.25" customHeight="1">
      <c r="C167" s="55"/>
      <c r="D167" s="55"/>
      <c r="E167" s="55"/>
      <c r="F167" s="55"/>
      <c r="G167" s="55"/>
      <c r="H167" s="55"/>
      <c r="I167" s="55"/>
      <c r="J167" s="55"/>
      <c r="K167" s="55"/>
      <c r="L167" s="55"/>
      <c r="M167" s="55"/>
      <c r="N167" s="55"/>
      <c r="O167" s="55"/>
      <c r="Z167" s="55"/>
      <c r="AB167" s="55"/>
      <c r="AD167" s="55"/>
    </row>
    <row r="168" spans="3:30" s="85" customFormat="1" ht="20.25" customHeight="1">
      <c r="C168" s="55"/>
      <c r="D168" s="55"/>
      <c r="E168" s="55"/>
      <c r="F168" s="55"/>
      <c r="G168" s="55"/>
      <c r="H168" s="55"/>
      <c r="I168" s="55"/>
      <c r="J168" s="55"/>
      <c r="K168" s="55"/>
      <c r="L168" s="55"/>
      <c r="M168" s="55"/>
      <c r="N168" s="55"/>
      <c r="O168" s="55"/>
      <c r="Z168" s="55"/>
      <c r="AB168" s="55"/>
      <c r="AD168" s="55"/>
    </row>
    <row r="169" spans="3:30" s="85" customFormat="1" ht="20.25" customHeight="1">
      <c r="C169" s="55"/>
      <c r="D169" s="55"/>
      <c r="E169" s="55"/>
      <c r="F169" s="55"/>
      <c r="G169" s="55"/>
      <c r="H169" s="55"/>
      <c r="I169" s="55"/>
      <c r="J169" s="55"/>
      <c r="K169" s="55"/>
      <c r="L169" s="55"/>
      <c r="M169" s="55"/>
      <c r="N169" s="55"/>
      <c r="O169" s="55"/>
      <c r="Z169" s="55"/>
      <c r="AB169" s="55"/>
      <c r="AD169" s="55"/>
    </row>
    <row r="170" spans="3:30" s="85" customFormat="1" ht="20.25" customHeight="1">
      <c r="C170" s="55"/>
      <c r="D170" s="55"/>
      <c r="E170" s="55"/>
      <c r="F170" s="55"/>
      <c r="G170" s="55"/>
      <c r="H170" s="55"/>
      <c r="I170" s="55"/>
      <c r="J170" s="55"/>
      <c r="K170" s="55"/>
      <c r="L170" s="55"/>
      <c r="M170" s="55"/>
      <c r="N170" s="55"/>
      <c r="O170" s="55"/>
      <c r="Z170" s="55"/>
      <c r="AB170" s="55"/>
      <c r="AD170" s="55"/>
    </row>
    <row r="171" spans="3:30" s="85" customFormat="1" ht="20.25" customHeight="1">
      <c r="C171" s="55"/>
      <c r="D171" s="55"/>
      <c r="E171" s="55"/>
      <c r="F171" s="55"/>
      <c r="G171" s="55"/>
      <c r="H171" s="55"/>
      <c r="I171" s="55"/>
      <c r="J171" s="55"/>
      <c r="K171" s="55"/>
      <c r="L171" s="55"/>
      <c r="M171" s="55"/>
      <c r="N171" s="55"/>
      <c r="O171" s="55"/>
      <c r="Z171" s="55"/>
      <c r="AB171" s="55"/>
      <c r="AD171" s="55"/>
    </row>
    <row r="172" spans="3:30" s="85" customFormat="1" ht="20.25" customHeight="1">
      <c r="C172" s="55"/>
      <c r="D172" s="55"/>
      <c r="E172" s="55"/>
      <c r="F172" s="55"/>
      <c r="G172" s="55"/>
      <c r="H172" s="55"/>
      <c r="I172" s="55"/>
      <c r="J172" s="55"/>
      <c r="K172" s="55"/>
      <c r="L172" s="55"/>
      <c r="M172" s="55"/>
      <c r="N172" s="55"/>
      <c r="O172" s="55"/>
      <c r="Z172" s="55"/>
      <c r="AB172" s="55"/>
      <c r="AD172" s="55"/>
    </row>
    <row r="173" spans="3:30" s="85" customFormat="1" ht="20.25" customHeight="1">
      <c r="C173" s="55"/>
      <c r="D173" s="55"/>
      <c r="E173" s="55"/>
      <c r="F173" s="55"/>
      <c r="G173" s="55"/>
      <c r="H173" s="55"/>
      <c r="I173" s="55"/>
      <c r="J173" s="55"/>
      <c r="K173" s="55"/>
      <c r="L173" s="55"/>
      <c r="M173" s="55"/>
      <c r="N173" s="55"/>
      <c r="O173" s="55"/>
      <c r="Z173" s="55"/>
      <c r="AB173" s="55"/>
      <c r="AD173" s="55"/>
    </row>
    <row r="174" spans="3:30" s="85" customFormat="1" ht="20.25" customHeight="1">
      <c r="C174" s="55"/>
      <c r="D174" s="55"/>
      <c r="E174" s="55"/>
      <c r="F174" s="55"/>
      <c r="G174" s="55"/>
      <c r="H174" s="55"/>
      <c r="I174" s="55"/>
      <c r="J174" s="55"/>
      <c r="K174" s="55"/>
      <c r="L174" s="55"/>
      <c r="M174" s="55"/>
      <c r="N174" s="55"/>
      <c r="O174" s="55"/>
      <c r="Z174" s="55"/>
      <c r="AB174" s="55"/>
      <c r="AD174" s="55"/>
    </row>
    <row r="175" spans="3:30" s="85" customFormat="1" ht="20.25" customHeight="1">
      <c r="C175" s="55"/>
      <c r="D175" s="55"/>
      <c r="E175" s="55"/>
      <c r="F175" s="55"/>
      <c r="G175" s="55"/>
      <c r="H175" s="55"/>
      <c r="I175" s="55"/>
      <c r="J175" s="55"/>
      <c r="K175" s="55"/>
      <c r="L175" s="55"/>
      <c r="M175" s="55"/>
      <c r="N175" s="55"/>
      <c r="O175" s="55"/>
      <c r="Z175" s="55"/>
      <c r="AB175" s="55"/>
      <c r="AD175" s="55"/>
    </row>
    <row r="176" spans="3:30" s="85" customFormat="1" ht="20.25" customHeight="1">
      <c r="C176" s="55"/>
      <c r="D176" s="55"/>
      <c r="E176" s="55"/>
      <c r="F176" s="55"/>
      <c r="G176" s="55"/>
      <c r="H176" s="55"/>
      <c r="I176" s="55"/>
      <c r="J176" s="55"/>
      <c r="K176" s="55"/>
      <c r="L176" s="55"/>
      <c r="M176" s="55"/>
      <c r="N176" s="55"/>
      <c r="O176" s="55"/>
      <c r="Z176" s="55"/>
      <c r="AB176" s="55"/>
      <c r="AD176" s="55"/>
    </row>
    <row r="177" spans="3:30" s="85" customFormat="1" ht="20.25" customHeight="1">
      <c r="C177" s="55"/>
      <c r="D177" s="55"/>
      <c r="E177" s="55"/>
      <c r="F177" s="55"/>
      <c r="G177" s="55"/>
      <c r="H177" s="55"/>
      <c r="I177" s="55"/>
      <c r="J177" s="55"/>
      <c r="K177" s="55"/>
      <c r="L177" s="55"/>
      <c r="M177" s="55"/>
      <c r="N177" s="55"/>
      <c r="O177" s="55"/>
      <c r="Z177" s="55"/>
      <c r="AB177" s="55"/>
      <c r="AD177" s="55"/>
    </row>
    <row r="178" spans="3:30" s="85" customFormat="1" ht="20.25" customHeight="1">
      <c r="C178" s="55"/>
      <c r="D178" s="55"/>
      <c r="E178" s="55"/>
      <c r="F178" s="55"/>
      <c r="G178" s="55"/>
      <c r="H178" s="55"/>
      <c r="I178" s="55"/>
      <c r="J178" s="55"/>
      <c r="K178" s="55"/>
      <c r="L178" s="55"/>
      <c r="M178" s="55"/>
      <c r="N178" s="55"/>
      <c r="O178" s="55"/>
      <c r="Z178" s="55"/>
      <c r="AB178" s="55"/>
      <c r="AD178" s="55"/>
    </row>
    <row r="179" spans="3:30" s="85" customFormat="1" ht="20.25" customHeight="1">
      <c r="C179" s="55"/>
      <c r="D179" s="55"/>
      <c r="E179" s="55"/>
      <c r="F179" s="55"/>
      <c r="G179" s="55"/>
      <c r="H179" s="55"/>
      <c r="I179" s="55"/>
      <c r="J179" s="55"/>
      <c r="K179" s="55"/>
      <c r="L179" s="55"/>
      <c r="M179" s="55"/>
      <c r="N179" s="55"/>
      <c r="O179" s="55"/>
      <c r="Z179" s="55"/>
      <c r="AB179" s="55"/>
      <c r="AD179" s="55"/>
    </row>
    <row r="180" spans="3:30" s="85" customFormat="1" ht="20.25" customHeight="1">
      <c r="C180" s="55"/>
      <c r="D180" s="55"/>
      <c r="E180" s="55"/>
      <c r="F180" s="55"/>
      <c r="G180" s="55"/>
      <c r="H180" s="55"/>
      <c r="I180" s="55"/>
      <c r="J180" s="55"/>
      <c r="K180" s="55"/>
      <c r="L180" s="55"/>
      <c r="M180" s="55"/>
      <c r="N180" s="55"/>
      <c r="O180" s="55"/>
      <c r="Z180" s="55"/>
      <c r="AB180" s="55"/>
      <c r="AD180" s="55"/>
    </row>
    <row r="181" spans="3:30" s="85" customFormat="1" ht="20.25" customHeight="1">
      <c r="C181" s="55"/>
      <c r="D181" s="55"/>
      <c r="E181" s="55"/>
      <c r="F181" s="55"/>
      <c r="G181" s="55"/>
      <c r="H181" s="55"/>
      <c r="I181" s="55"/>
      <c r="J181" s="55"/>
      <c r="K181" s="55"/>
      <c r="L181" s="55"/>
      <c r="M181" s="55"/>
      <c r="N181" s="55"/>
      <c r="O181" s="55"/>
      <c r="Z181" s="55"/>
      <c r="AB181" s="55"/>
      <c r="AD181" s="55"/>
    </row>
    <row r="182" spans="3:30" s="85" customFormat="1" ht="20.25" customHeight="1">
      <c r="C182" s="55"/>
      <c r="D182" s="55"/>
      <c r="E182" s="55"/>
      <c r="F182" s="55"/>
      <c r="G182" s="55"/>
      <c r="H182" s="55"/>
      <c r="I182" s="55"/>
      <c r="J182" s="55"/>
      <c r="K182" s="55"/>
      <c r="L182" s="55"/>
      <c r="M182" s="55"/>
      <c r="N182" s="55"/>
      <c r="O182" s="55"/>
      <c r="Z182" s="55"/>
      <c r="AB182" s="55"/>
      <c r="AD182" s="55"/>
    </row>
    <row r="183" spans="3:30" s="85" customFormat="1" ht="20.25" customHeight="1">
      <c r="C183" s="55"/>
      <c r="D183" s="55"/>
      <c r="E183" s="55"/>
      <c r="F183" s="55"/>
      <c r="G183" s="55"/>
      <c r="H183" s="55"/>
      <c r="I183" s="55"/>
      <c r="J183" s="55"/>
      <c r="K183" s="55"/>
      <c r="L183" s="55"/>
      <c r="M183" s="55"/>
      <c r="N183" s="55"/>
      <c r="O183" s="55"/>
      <c r="Z183" s="55"/>
      <c r="AB183" s="55"/>
      <c r="AD183" s="55"/>
    </row>
    <row r="184" spans="3:30" s="85" customFormat="1" ht="20.25" customHeight="1">
      <c r="C184" s="55"/>
      <c r="D184" s="55"/>
      <c r="E184" s="55"/>
      <c r="F184" s="55"/>
      <c r="G184" s="55"/>
      <c r="H184" s="55"/>
      <c r="I184" s="55"/>
      <c r="J184" s="55"/>
      <c r="K184" s="55"/>
      <c r="L184" s="55"/>
      <c r="M184" s="55"/>
      <c r="N184" s="55"/>
      <c r="O184" s="55"/>
      <c r="Z184" s="55"/>
      <c r="AB184" s="55"/>
      <c r="AD184" s="55"/>
    </row>
    <row r="185" spans="3:30" s="85" customFormat="1" ht="20.25" customHeight="1">
      <c r="C185" s="55"/>
      <c r="D185" s="55"/>
      <c r="E185" s="55"/>
      <c r="F185" s="55"/>
      <c r="G185" s="55"/>
      <c r="H185" s="55"/>
      <c r="I185" s="55"/>
      <c r="J185" s="55"/>
      <c r="K185" s="55"/>
      <c r="L185" s="55"/>
      <c r="M185" s="55"/>
      <c r="N185" s="55"/>
      <c r="O185" s="55"/>
      <c r="Z185" s="55"/>
      <c r="AB185" s="55"/>
      <c r="AD185" s="55"/>
    </row>
    <row r="186" spans="3:30" s="85" customFormat="1" ht="20.25" customHeight="1">
      <c r="C186" s="55"/>
      <c r="D186" s="55"/>
      <c r="E186" s="55"/>
      <c r="F186" s="55"/>
      <c r="G186" s="55"/>
      <c r="H186" s="55"/>
      <c r="I186" s="55"/>
      <c r="J186" s="55"/>
      <c r="K186" s="55"/>
      <c r="L186" s="55"/>
      <c r="M186" s="55"/>
      <c r="N186" s="55"/>
      <c r="O186" s="55"/>
      <c r="Z186" s="55"/>
      <c r="AB186" s="55"/>
      <c r="AD186" s="55"/>
    </row>
    <row r="187" spans="3:30" s="85" customFormat="1" ht="20.25" customHeight="1">
      <c r="C187" s="55"/>
      <c r="D187" s="55"/>
      <c r="E187" s="55"/>
      <c r="F187" s="55"/>
      <c r="G187" s="55"/>
      <c r="H187" s="55"/>
      <c r="I187" s="55"/>
      <c r="J187" s="55"/>
      <c r="K187" s="55"/>
      <c r="L187" s="55"/>
      <c r="M187" s="55"/>
      <c r="N187" s="55"/>
      <c r="O187" s="55"/>
      <c r="Z187" s="55"/>
      <c r="AB187" s="55"/>
      <c r="AD187" s="55"/>
    </row>
    <row r="188" spans="3:30" s="85" customFormat="1" ht="20.25" customHeight="1">
      <c r="C188" s="55"/>
      <c r="D188" s="55"/>
      <c r="E188" s="55"/>
      <c r="F188" s="55"/>
      <c r="G188" s="55"/>
      <c r="H188" s="55"/>
      <c r="I188" s="55"/>
      <c r="J188" s="55"/>
      <c r="K188" s="55"/>
      <c r="L188" s="55"/>
      <c r="M188" s="55"/>
      <c r="N188" s="55"/>
      <c r="O188" s="55"/>
      <c r="Z188" s="55"/>
      <c r="AB188" s="55"/>
      <c r="AD188" s="55"/>
    </row>
    <row r="189" spans="3:30" s="85" customFormat="1" ht="20.25" customHeight="1">
      <c r="C189" s="55"/>
      <c r="D189" s="55"/>
      <c r="E189" s="55"/>
      <c r="F189" s="55"/>
      <c r="G189" s="55"/>
      <c r="H189" s="55"/>
      <c r="I189" s="55"/>
      <c r="J189" s="55"/>
      <c r="K189" s="55"/>
      <c r="L189" s="55"/>
      <c r="M189" s="55"/>
      <c r="N189" s="55"/>
      <c r="O189" s="55"/>
      <c r="Z189" s="55"/>
      <c r="AB189" s="55"/>
      <c r="AD189" s="55"/>
    </row>
    <row r="190" spans="3:30" s="85" customFormat="1" ht="20.25" customHeight="1">
      <c r="C190" s="55"/>
      <c r="D190" s="55"/>
      <c r="E190" s="55"/>
      <c r="F190" s="55"/>
      <c r="G190" s="55"/>
      <c r="H190" s="55"/>
      <c r="I190" s="55"/>
      <c r="J190" s="55"/>
      <c r="K190" s="55"/>
      <c r="L190" s="55"/>
      <c r="M190" s="55"/>
      <c r="N190" s="55"/>
      <c r="O190" s="55"/>
      <c r="Z190" s="55"/>
      <c r="AB190" s="55"/>
      <c r="AD190" s="55"/>
    </row>
    <row r="191" spans="3:30" s="85" customFormat="1" ht="20.25" customHeight="1">
      <c r="C191" s="55"/>
      <c r="D191" s="55"/>
      <c r="E191" s="55"/>
      <c r="F191" s="55"/>
      <c r="G191" s="55"/>
      <c r="H191" s="55"/>
      <c r="I191" s="55"/>
      <c r="J191" s="55"/>
      <c r="K191" s="55"/>
      <c r="L191" s="55"/>
      <c r="M191" s="55"/>
      <c r="N191" s="55"/>
      <c r="O191" s="55"/>
      <c r="Z191" s="55"/>
      <c r="AB191" s="55"/>
      <c r="AD191" s="55"/>
    </row>
    <row r="192" spans="3:30" s="85" customFormat="1" ht="20.25" customHeight="1">
      <c r="C192" s="55"/>
      <c r="D192" s="55"/>
      <c r="E192" s="55"/>
      <c r="F192" s="55"/>
      <c r="G192" s="55"/>
      <c r="H192" s="55"/>
      <c r="I192" s="55"/>
      <c r="J192" s="55"/>
      <c r="K192" s="55"/>
      <c r="L192" s="55"/>
      <c r="M192" s="55"/>
      <c r="N192" s="55"/>
      <c r="O192" s="55"/>
      <c r="Z192" s="55"/>
      <c r="AB192" s="55"/>
      <c r="AD192" s="55"/>
    </row>
    <row r="193" spans="3:30" s="85" customFormat="1" ht="20.25" customHeight="1">
      <c r="C193" s="55"/>
      <c r="D193" s="55"/>
      <c r="E193" s="55"/>
      <c r="F193" s="55"/>
      <c r="G193" s="55"/>
      <c r="H193" s="55"/>
      <c r="I193" s="55"/>
      <c r="J193" s="55"/>
      <c r="K193" s="55"/>
      <c r="L193" s="55"/>
      <c r="M193" s="55"/>
      <c r="N193" s="55"/>
      <c r="O193" s="55"/>
      <c r="Z193" s="55"/>
      <c r="AB193" s="55"/>
      <c r="AD193" s="55"/>
    </row>
    <row r="194" spans="3:30" s="85" customFormat="1" ht="20.25" customHeight="1">
      <c r="C194" s="55"/>
      <c r="D194" s="55"/>
      <c r="E194" s="55"/>
      <c r="F194" s="55"/>
      <c r="G194" s="55"/>
      <c r="H194" s="55"/>
      <c r="I194" s="55"/>
      <c r="J194" s="55"/>
      <c r="K194" s="55"/>
      <c r="L194" s="55"/>
      <c r="M194" s="55"/>
      <c r="N194" s="55"/>
      <c r="O194" s="55"/>
      <c r="Z194" s="55"/>
      <c r="AB194" s="55"/>
      <c r="AD194" s="55"/>
    </row>
    <row r="195" spans="3:30" s="85" customFormat="1" ht="20.25" customHeight="1">
      <c r="C195" s="55"/>
      <c r="D195" s="55"/>
      <c r="E195" s="55"/>
      <c r="F195" s="55"/>
      <c r="G195" s="55"/>
      <c r="H195" s="55"/>
      <c r="I195" s="55"/>
      <c r="J195" s="55"/>
      <c r="K195" s="55"/>
      <c r="L195" s="55"/>
      <c r="M195" s="55"/>
      <c r="N195" s="55"/>
      <c r="O195" s="55"/>
      <c r="Z195" s="55"/>
      <c r="AB195" s="55"/>
      <c r="AD195" s="55"/>
    </row>
    <row r="196" spans="3:30" s="85" customFormat="1" ht="20.25" customHeight="1">
      <c r="C196" s="55"/>
      <c r="D196" s="55"/>
      <c r="E196" s="55"/>
      <c r="F196" s="55"/>
      <c r="G196" s="55"/>
      <c r="H196" s="55"/>
      <c r="I196" s="55"/>
      <c r="J196" s="55"/>
      <c r="K196" s="55"/>
      <c r="L196" s="55"/>
      <c r="M196" s="55"/>
      <c r="N196" s="55"/>
      <c r="O196" s="55"/>
      <c r="Z196" s="55"/>
      <c r="AB196" s="55"/>
      <c r="AD196" s="55"/>
    </row>
    <row r="197" spans="3:30" s="85" customFormat="1" ht="20.25" customHeight="1">
      <c r="C197" s="55"/>
      <c r="D197" s="55"/>
      <c r="E197" s="55"/>
      <c r="F197" s="55"/>
      <c r="G197" s="55"/>
      <c r="H197" s="55"/>
      <c r="I197" s="55"/>
      <c r="J197" s="55"/>
      <c r="K197" s="55"/>
      <c r="L197" s="55"/>
      <c r="M197" s="55"/>
      <c r="N197" s="55"/>
      <c r="O197" s="55"/>
      <c r="Z197" s="55"/>
      <c r="AB197" s="55"/>
      <c r="AD197" s="55"/>
    </row>
    <row r="198" spans="3:30" s="85" customFormat="1" ht="20.25" customHeight="1">
      <c r="C198" s="55"/>
      <c r="D198" s="55"/>
      <c r="E198" s="55"/>
      <c r="F198" s="55"/>
      <c r="G198" s="55"/>
      <c r="H198" s="55"/>
      <c r="I198" s="55"/>
      <c r="J198" s="55"/>
      <c r="K198" s="55"/>
      <c r="L198" s="55"/>
      <c r="M198" s="55"/>
      <c r="N198" s="55"/>
      <c r="O198" s="55"/>
      <c r="Z198" s="55"/>
      <c r="AB198" s="55"/>
      <c r="AD198" s="55"/>
    </row>
    <row r="199" spans="3:30" s="85" customFormat="1" ht="20.25" customHeight="1">
      <c r="C199" s="55"/>
      <c r="D199" s="55"/>
      <c r="E199" s="55"/>
      <c r="F199" s="55"/>
      <c r="G199" s="55"/>
      <c r="H199" s="55"/>
      <c r="I199" s="55"/>
      <c r="J199" s="55"/>
      <c r="K199" s="55"/>
      <c r="L199" s="55"/>
      <c r="M199" s="55"/>
      <c r="N199" s="55"/>
      <c r="O199" s="55"/>
      <c r="Z199" s="55"/>
      <c r="AB199" s="55"/>
      <c r="AD199" s="55"/>
    </row>
    <row r="200" spans="3:30" s="85" customFormat="1" ht="20.25" customHeight="1">
      <c r="C200" s="55"/>
      <c r="D200" s="55"/>
      <c r="E200" s="55"/>
      <c r="F200" s="55"/>
      <c r="G200" s="55"/>
      <c r="H200" s="55"/>
      <c r="I200" s="55"/>
      <c r="J200" s="55"/>
      <c r="K200" s="55"/>
      <c r="L200" s="55"/>
      <c r="M200" s="55"/>
      <c r="N200" s="55"/>
      <c r="O200" s="55"/>
      <c r="Z200" s="55"/>
      <c r="AB200" s="55"/>
      <c r="AD200" s="55"/>
    </row>
    <row r="201" spans="3:30" s="85" customFormat="1" ht="20.25" customHeight="1">
      <c r="C201" s="55"/>
      <c r="D201" s="55"/>
      <c r="E201" s="55"/>
      <c r="F201" s="55"/>
      <c r="G201" s="55"/>
      <c r="H201" s="55"/>
      <c r="I201" s="55"/>
      <c r="J201" s="55"/>
      <c r="K201" s="55"/>
      <c r="L201" s="55"/>
      <c r="M201" s="55"/>
      <c r="N201" s="55"/>
      <c r="O201" s="55"/>
      <c r="Z201" s="55"/>
      <c r="AB201" s="55"/>
      <c r="AD201" s="55"/>
    </row>
    <row r="202" spans="3:30" s="85" customFormat="1" ht="20.25" customHeight="1">
      <c r="C202" s="55"/>
      <c r="D202" s="55"/>
      <c r="E202" s="55"/>
      <c r="F202" s="55"/>
      <c r="G202" s="55"/>
      <c r="H202" s="55"/>
      <c r="I202" s="55"/>
      <c r="J202" s="55"/>
      <c r="K202" s="55"/>
      <c r="L202" s="55"/>
      <c r="M202" s="55"/>
      <c r="N202" s="55"/>
      <c r="O202" s="55"/>
      <c r="Z202" s="55"/>
      <c r="AB202" s="55"/>
      <c r="AD202" s="55"/>
    </row>
    <row r="203" spans="3:30" s="85" customFormat="1" ht="20.25" customHeight="1">
      <c r="C203" s="55"/>
      <c r="D203" s="55"/>
      <c r="E203" s="55"/>
      <c r="F203" s="55"/>
      <c r="G203" s="55"/>
      <c r="H203" s="55"/>
      <c r="I203" s="55"/>
      <c r="J203" s="55"/>
      <c r="K203" s="55"/>
      <c r="L203" s="55"/>
      <c r="M203" s="55"/>
      <c r="N203" s="55"/>
      <c r="O203" s="55"/>
      <c r="Z203" s="55"/>
      <c r="AB203" s="55"/>
      <c r="AD203" s="55"/>
    </row>
    <row r="204" spans="3:30" s="85" customFormat="1" ht="20.25" customHeight="1">
      <c r="C204" s="55"/>
      <c r="D204" s="55"/>
      <c r="E204" s="55"/>
      <c r="F204" s="55"/>
      <c r="G204" s="55"/>
      <c r="H204" s="55"/>
      <c r="I204" s="55"/>
      <c r="J204" s="55"/>
      <c r="K204" s="55"/>
      <c r="L204" s="55"/>
      <c r="M204" s="55"/>
      <c r="N204" s="55"/>
      <c r="O204" s="55"/>
      <c r="Z204" s="55"/>
      <c r="AB204" s="55"/>
      <c r="AD204" s="55"/>
    </row>
    <row r="205" spans="3:30" s="85" customFormat="1" ht="20.25" customHeight="1">
      <c r="C205" s="55"/>
      <c r="D205" s="55"/>
      <c r="E205" s="55"/>
      <c r="F205" s="55"/>
      <c r="G205" s="55"/>
      <c r="H205" s="55"/>
      <c r="I205" s="55"/>
      <c r="J205" s="55"/>
      <c r="K205" s="55"/>
      <c r="L205" s="55"/>
      <c r="M205" s="55"/>
      <c r="N205" s="55"/>
      <c r="O205" s="55"/>
      <c r="Z205" s="55"/>
      <c r="AB205" s="55"/>
      <c r="AD205" s="55"/>
    </row>
    <row r="206" spans="3:30" s="85" customFormat="1" ht="20.25" customHeight="1">
      <c r="C206" s="55"/>
      <c r="D206" s="55"/>
      <c r="E206" s="55"/>
      <c r="F206" s="55"/>
      <c r="G206" s="55"/>
      <c r="H206" s="55"/>
      <c r="I206" s="55"/>
      <c r="J206" s="55"/>
      <c r="K206" s="55"/>
      <c r="L206" s="55"/>
      <c r="M206" s="55"/>
      <c r="N206" s="55"/>
      <c r="O206" s="55"/>
      <c r="Z206" s="55"/>
      <c r="AB206" s="55"/>
      <c r="AD206" s="55"/>
    </row>
    <row r="207" spans="3:30" s="85" customFormat="1" ht="20.25" customHeight="1">
      <c r="C207" s="55"/>
      <c r="D207" s="55"/>
      <c r="E207" s="55"/>
      <c r="F207" s="55"/>
      <c r="G207" s="55"/>
      <c r="H207" s="55"/>
      <c r="I207" s="55"/>
      <c r="J207" s="55"/>
      <c r="K207" s="55"/>
      <c r="L207" s="55"/>
      <c r="M207" s="55"/>
      <c r="N207" s="55"/>
      <c r="O207" s="55"/>
      <c r="Z207" s="55"/>
      <c r="AB207" s="55"/>
      <c r="AD207" s="55"/>
    </row>
    <row r="208" spans="3:30" s="85" customFormat="1" ht="20.25" customHeight="1">
      <c r="C208" s="55"/>
      <c r="D208" s="55"/>
      <c r="E208" s="55"/>
      <c r="F208" s="55"/>
      <c r="G208" s="55"/>
      <c r="H208" s="55"/>
      <c r="I208" s="55"/>
      <c r="J208" s="55"/>
      <c r="K208" s="55"/>
      <c r="L208" s="55"/>
      <c r="M208" s="55"/>
      <c r="N208" s="55"/>
      <c r="O208" s="55"/>
      <c r="Z208" s="55"/>
      <c r="AB208" s="55"/>
      <c r="AD208" s="55"/>
    </row>
    <row r="209" spans="3:30" s="85" customFormat="1" ht="20.25" customHeight="1">
      <c r="C209" s="55"/>
      <c r="D209" s="55"/>
      <c r="E209" s="55"/>
      <c r="F209" s="55"/>
      <c r="G209" s="55"/>
      <c r="H209" s="55"/>
      <c r="I209" s="55"/>
      <c r="J209" s="55"/>
      <c r="K209" s="55"/>
      <c r="L209" s="55"/>
      <c r="M209" s="55"/>
      <c r="N209" s="55"/>
      <c r="O209" s="55"/>
      <c r="Z209" s="55"/>
      <c r="AB209" s="55"/>
      <c r="AD209" s="55"/>
    </row>
    <row r="210" spans="3:30" s="85" customFormat="1" ht="20.25" customHeight="1">
      <c r="C210" s="55"/>
      <c r="D210" s="55"/>
      <c r="E210" s="55"/>
      <c r="F210" s="55"/>
      <c r="G210" s="55"/>
      <c r="H210" s="55"/>
      <c r="I210" s="55"/>
      <c r="J210" s="55"/>
      <c r="K210" s="55"/>
      <c r="L210" s="55"/>
      <c r="M210" s="55"/>
      <c r="N210" s="55"/>
      <c r="O210" s="55"/>
      <c r="Z210" s="55"/>
      <c r="AB210" s="55"/>
      <c r="AD210" s="55"/>
    </row>
    <row r="211" spans="3:30" s="85" customFormat="1" ht="20.25" customHeight="1">
      <c r="C211" s="55"/>
      <c r="D211" s="55"/>
      <c r="E211" s="55"/>
      <c r="F211" s="55"/>
      <c r="G211" s="55"/>
      <c r="H211" s="55"/>
      <c r="I211" s="55"/>
      <c r="J211" s="55"/>
      <c r="K211" s="55"/>
      <c r="L211" s="55"/>
      <c r="M211" s="55"/>
      <c r="N211" s="55"/>
      <c r="O211" s="55"/>
      <c r="Z211" s="55"/>
      <c r="AB211" s="55"/>
      <c r="AD211" s="55"/>
    </row>
    <row r="212" spans="3:30" s="85" customFormat="1" ht="20.25" customHeight="1">
      <c r="C212" s="55"/>
      <c r="D212" s="55"/>
      <c r="E212" s="55"/>
      <c r="F212" s="55"/>
      <c r="G212" s="55"/>
      <c r="H212" s="55"/>
      <c r="I212" s="55"/>
      <c r="J212" s="55"/>
      <c r="K212" s="55"/>
      <c r="L212" s="55"/>
      <c r="M212" s="55"/>
      <c r="N212" s="55"/>
      <c r="O212" s="55"/>
      <c r="Z212" s="55"/>
      <c r="AB212" s="55"/>
      <c r="AD212" s="55"/>
    </row>
    <row r="213" spans="3:30" s="85" customFormat="1" ht="20.25" customHeight="1">
      <c r="C213" s="55"/>
      <c r="D213" s="55"/>
      <c r="E213" s="55"/>
      <c r="F213" s="55"/>
      <c r="G213" s="55"/>
      <c r="H213" s="55"/>
      <c r="I213" s="55"/>
      <c r="J213" s="55"/>
      <c r="K213" s="55"/>
      <c r="L213" s="55"/>
      <c r="M213" s="55"/>
      <c r="N213" s="55"/>
      <c r="O213" s="55"/>
      <c r="Z213" s="55"/>
      <c r="AB213" s="55"/>
      <c r="AD213" s="55"/>
    </row>
    <row r="214" spans="3:30" s="85" customFormat="1" ht="20.25" customHeight="1">
      <c r="C214" s="55"/>
      <c r="D214" s="55"/>
      <c r="E214" s="55"/>
      <c r="F214" s="55"/>
      <c r="G214" s="55"/>
      <c r="H214" s="55"/>
      <c r="I214" s="55"/>
      <c r="J214" s="55"/>
      <c r="K214" s="55"/>
      <c r="L214" s="55"/>
      <c r="M214" s="55"/>
      <c r="N214" s="55"/>
      <c r="O214" s="55"/>
      <c r="Z214" s="55"/>
      <c r="AB214" s="55"/>
      <c r="AD214" s="55"/>
    </row>
    <row r="215" spans="3:30" s="85" customFormat="1" ht="20.25" customHeight="1">
      <c r="C215" s="55"/>
      <c r="D215" s="55"/>
      <c r="E215" s="55"/>
      <c r="F215" s="55"/>
      <c r="G215" s="55"/>
      <c r="H215" s="55"/>
      <c r="I215" s="55"/>
      <c r="J215" s="55"/>
      <c r="K215" s="55"/>
      <c r="L215" s="55"/>
      <c r="M215" s="55"/>
      <c r="N215" s="55"/>
      <c r="O215" s="55"/>
      <c r="Z215" s="55"/>
      <c r="AB215" s="55"/>
      <c r="AD215" s="55"/>
    </row>
    <row r="216" spans="3:30" s="85" customFormat="1" ht="20.25" customHeight="1">
      <c r="C216" s="55"/>
      <c r="D216" s="55"/>
      <c r="E216" s="55"/>
      <c r="F216" s="55"/>
      <c r="G216" s="55"/>
      <c r="H216" s="55"/>
      <c r="I216" s="55"/>
      <c r="J216" s="55"/>
      <c r="K216" s="55"/>
      <c r="L216" s="55"/>
      <c r="M216" s="55"/>
      <c r="N216" s="55"/>
      <c r="O216" s="55"/>
      <c r="Z216" s="55"/>
      <c r="AB216" s="55"/>
      <c r="AD216" s="55"/>
    </row>
    <row r="217" spans="3:30" s="85" customFormat="1" ht="20.25" customHeight="1">
      <c r="C217" s="55"/>
      <c r="D217" s="55"/>
      <c r="E217" s="55"/>
      <c r="F217" s="55"/>
      <c r="G217" s="55"/>
      <c r="H217" s="55"/>
      <c r="I217" s="55"/>
      <c r="J217" s="55"/>
      <c r="K217" s="55"/>
      <c r="L217" s="55"/>
      <c r="M217" s="55"/>
      <c r="N217" s="55"/>
      <c r="O217" s="55"/>
      <c r="Z217" s="55"/>
      <c r="AB217" s="55"/>
      <c r="AD217" s="55"/>
    </row>
    <row r="218" spans="3:30" s="85" customFormat="1" ht="20.25" customHeight="1">
      <c r="C218" s="55"/>
      <c r="D218" s="55"/>
      <c r="E218" s="55"/>
      <c r="F218" s="55"/>
      <c r="G218" s="55"/>
      <c r="H218" s="55"/>
      <c r="I218" s="55"/>
      <c r="J218" s="55"/>
      <c r="K218" s="55"/>
      <c r="L218" s="55"/>
      <c r="M218" s="55"/>
      <c r="N218" s="55"/>
      <c r="O218" s="55"/>
      <c r="Z218" s="55"/>
      <c r="AB218" s="55"/>
      <c r="AD218" s="55"/>
    </row>
    <row r="219" spans="3:30" s="85" customFormat="1" ht="20.25" customHeight="1">
      <c r="C219" s="55"/>
      <c r="D219" s="55"/>
      <c r="E219" s="55"/>
      <c r="F219" s="55"/>
      <c r="G219" s="55"/>
      <c r="H219" s="55"/>
      <c r="I219" s="55"/>
      <c r="J219" s="55"/>
      <c r="K219" s="55"/>
      <c r="L219" s="55"/>
      <c r="M219" s="55"/>
      <c r="N219" s="55"/>
      <c r="O219" s="55"/>
      <c r="Z219" s="55"/>
      <c r="AB219" s="55"/>
      <c r="AD219" s="55"/>
    </row>
    <row r="220" spans="3:30" s="85" customFormat="1" ht="20.25" customHeight="1">
      <c r="C220" s="55"/>
      <c r="D220" s="55"/>
      <c r="E220" s="55"/>
      <c r="F220" s="55"/>
      <c r="G220" s="55"/>
      <c r="H220" s="55"/>
      <c r="I220" s="55"/>
      <c r="J220" s="55"/>
      <c r="K220" s="55"/>
      <c r="L220" s="55"/>
      <c r="M220" s="55"/>
      <c r="N220" s="55"/>
      <c r="O220" s="55"/>
      <c r="Z220" s="55"/>
      <c r="AB220" s="55"/>
      <c r="AD220" s="55"/>
    </row>
    <row r="221" spans="3:30" s="85" customFormat="1" ht="20.25" customHeight="1">
      <c r="C221" s="55"/>
      <c r="D221" s="55"/>
      <c r="E221" s="55"/>
      <c r="F221" s="55"/>
      <c r="G221" s="55"/>
      <c r="H221" s="55"/>
      <c r="I221" s="55"/>
      <c r="J221" s="55"/>
      <c r="K221" s="55"/>
      <c r="L221" s="55"/>
      <c r="M221" s="55"/>
      <c r="N221" s="55"/>
      <c r="O221" s="55"/>
      <c r="Z221" s="55"/>
      <c r="AB221" s="55"/>
      <c r="AD221" s="55"/>
    </row>
    <row r="222" spans="3:30" s="85" customFormat="1" ht="20.25" customHeight="1">
      <c r="C222" s="55"/>
      <c r="D222" s="55"/>
      <c r="E222" s="55"/>
      <c r="F222" s="55"/>
      <c r="G222" s="55"/>
      <c r="H222" s="55"/>
      <c r="I222" s="55"/>
      <c r="J222" s="55"/>
      <c r="K222" s="55"/>
      <c r="L222" s="55"/>
      <c r="M222" s="55"/>
      <c r="N222" s="55"/>
      <c r="O222" s="55"/>
      <c r="Z222" s="55"/>
      <c r="AB222" s="55"/>
      <c r="AD222" s="55"/>
    </row>
    <row r="223" spans="3:30" s="85" customFormat="1" ht="20.25" customHeight="1">
      <c r="C223" s="55"/>
      <c r="D223" s="55"/>
      <c r="E223" s="55"/>
      <c r="F223" s="55"/>
      <c r="G223" s="55"/>
      <c r="H223" s="55"/>
      <c r="I223" s="55"/>
      <c r="J223" s="55"/>
      <c r="K223" s="55"/>
      <c r="L223" s="55"/>
      <c r="M223" s="55"/>
      <c r="N223" s="55"/>
      <c r="O223" s="55"/>
      <c r="Z223" s="55"/>
      <c r="AB223" s="55"/>
      <c r="AD223" s="55"/>
    </row>
    <row r="224" spans="3:30" s="85" customFormat="1" ht="20.25" customHeight="1">
      <c r="C224" s="55"/>
      <c r="D224" s="55"/>
      <c r="E224" s="55"/>
      <c r="F224" s="55"/>
      <c r="G224" s="55"/>
      <c r="H224" s="55"/>
      <c r="I224" s="55"/>
      <c r="J224" s="55"/>
      <c r="K224" s="55"/>
      <c r="L224" s="55"/>
      <c r="M224" s="55"/>
      <c r="N224" s="55"/>
      <c r="O224" s="55"/>
      <c r="Z224" s="55"/>
      <c r="AB224" s="55"/>
      <c r="AD224" s="55"/>
    </row>
    <row r="225" spans="3:30" s="85" customFormat="1" ht="20.25" customHeight="1">
      <c r="C225" s="55"/>
      <c r="D225" s="55"/>
      <c r="E225" s="55"/>
      <c r="F225" s="55"/>
      <c r="G225" s="55"/>
      <c r="H225" s="55"/>
      <c r="I225" s="55"/>
      <c r="J225" s="55"/>
      <c r="K225" s="55"/>
      <c r="L225" s="55"/>
      <c r="M225" s="55"/>
      <c r="N225" s="55"/>
      <c r="O225" s="55"/>
      <c r="Z225" s="55"/>
      <c r="AB225" s="55"/>
      <c r="AD225" s="55"/>
    </row>
    <row r="226" spans="3:30" s="85" customFormat="1" ht="20.25" customHeight="1">
      <c r="C226" s="55"/>
      <c r="D226" s="55"/>
      <c r="E226" s="55"/>
      <c r="F226" s="55"/>
      <c r="G226" s="55"/>
      <c r="H226" s="55"/>
      <c r="I226" s="55"/>
      <c r="J226" s="55"/>
      <c r="K226" s="55"/>
      <c r="L226" s="55"/>
      <c r="M226" s="55"/>
      <c r="N226" s="55"/>
      <c r="O226" s="55"/>
      <c r="Z226" s="55"/>
      <c r="AB226" s="55"/>
      <c r="AD226" s="55"/>
    </row>
    <row r="227" spans="3:30" s="85" customFormat="1" ht="20.25" customHeight="1">
      <c r="C227" s="55"/>
      <c r="D227" s="55"/>
      <c r="E227" s="55"/>
      <c r="F227" s="55"/>
      <c r="G227" s="55"/>
      <c r="H227" s="55"/>
      <c r="I227" s="55"/>
      <c r="J227" s="55"/>
      <c r="K227" s="55"/>
      <c r="L227" s="55"/>
      <c r="M227" s="55"/>
      <c r="N227" s="55"/>
      <c r="O227" s="55"/>
      <c r="Z227" s="55"/>
      <c r="AB227" s="55"/>
      <c r="AD227" s="55"/>
    </row>
    <row r="228" spans="3:30" s="85" customFormat="1" ht="20.25" customHeight="1">
      <c r="C228" s="55"/>
      <c r="D228" s="55"/>
      <c r="E228" s="55"/>
      <c r="F228" s="55"/>
      <c r="G228" s="55"/>
      <c r="H228" s="55"/>
      <c r="I228" s="55"/>
      <c r="J228" s="55"/>
      <c r="K228" s="55"/>
      <c r="L228" s="55"/>
      <c r="M228" s="55"/>
      <c r="N228" s="55"/>
      <c r="O228" s="55"/>
      <c r="Z228" s="55"/>
      <c r="AB228" s="55"/>
      <c r="AD228" s="55"/>
    </row>
    <row r="229" spans="3:30" s="85" customFormat="1" ht="20.25" customHeight="1">
      <c r="C229" s="55"/>
      <c r="D229" s="55"/>
      <c r="E229" s="55"/>
      <c r="F229" s="55"/>
      <c r="G229" s="55"/>
      <c r="H229" s="55"/>
      <c r="I229" s="55"/>
      <c r="J229" s="55"/>
      <c r="K229" s="55"/>
      <c r="L229" s="55"/>
      <c r="M229" s="55"/>
      <c r="N229" s="55"/>
      <c r="O229" s="55"/>
      <c r="Z229" s="55"/>
      <c r="AB229" s="55"/>
      <c r="AD229" s="55"/>
    </row>
    <row r="230" spans="3:30" s="85" customFormat="1" ht="20.25" customHeight="1">
      <c r="C230" s="55"/>
      <c r="D230" s="55"/>
      <c r="E230" s="55"/>
      <c r="F230" s="55"/>
      <c r="G230" s="55"/>
      <c r="H230" s="55"/>
      <c r="I230" s="55"/>
      <c r="J230" s="55"/>
      <c r="K230" s="55"/>
      <c r="L230" s="55"/>
      <c r="M230" s="55"/>
      <c r="N230" s="55"/>
      <c r="O230" s="55"/>
      <c r="Z230" s="55"/>
      <c r="AB230" s="55"/>
      <c r="AD230" s="55"/>
    </row>
    <row r="231" spans="3:30" s="85" customFormat="1" ht="20.25" customHeight="1">
      <c r="C231" s="55"/>
      <c r="D231" s="55"/>
      <c r="E231" s="55"/>
      <c r="F231" s="55"/>
      <c r="G231" s="55"/>
      <c r="H231" s="55"/>
      <c r="I231" s="55"/>
      <c r="J231" s="55"/>
      <c r="K231" s="55"/>
      <c r="L231" s="55"/>
      <c r="M231" s="55"/>
      <c r="N231" s="55"/>
      <c r="O231" s="55"/>
      <c r="Z231" s="55"/>
      <c r="AB231" s="55"/>
      <c r="AD231" s="55"/>
    </row>
    <row r="232" spans="3:30" s="85" customFormat="1" ht="20.25" customHeight="1">
      <c r="C232" s="55"/>
      <c r="D232" s="55"/>
      <c r="E232" s="55"/>
      <c r="F232" s="55"/>
      <c r="G232" s="55"/>
      <c r="H232" s="55"/>
      <c r="I232" s="55"/>
      <c r="J232" s="55"/>
      <c r="K232" s="55"/>
      <c r="L232" s="55"/>
      <c r="M232" s="55"/>
      <c r="N232" s="55"/>
      <c r="O232" s="55"/>
      <c r="Z232" s="55"/>
      <c r="AB232" s="55"/>
      <c r="AD232" s="55"/>
    </row>
    <row r="233" spans="3:30" s="85" customFormat="1" ht="20.25" customHeight="1">
      <c r="C233" s="55"/>
      <c r="D233" s="55"/>
      <c r="E233" s="55"/>
      <c r="F233" s="55"/>
      <c r="G233" s="55"/>
      <c r="H233" s="55"/>
      <c r="I233" s="55"/>
      <c r="J233" s="55"/>
      <c r="K233" s="55"/>
      <c r="L233" s="55"/>
      <c r="M233" s="55"/>
      <c r="N233" s="55"/>
      <c r="O233" s="55"/>
      <c r="Z233" s="55"/>
      <c r="AB233" s="55"/>
      <c r="AD233" s="55"/>
    </row>
    <row r="234" spans="3:30" s="85" customFormat="1" ht="20.25" customHeight="1">
      <c r="C234" s="55"/>
      <c r="D234" s="55"/>
      <c r="E234" s="55"/>
      <c r="F234" s="55"/>
      <c r="G234" s="55"/>
      <c r="H234" s="55"/>
      <c r="I234" s="55"/>
      <c r="J234" s="55"/>
      <c r="K234" s="55"/>
      <c r="L234" s="55"/>
      <c r="M234" s="55"/>
      <c r="N234" s="55"/>
      <c r="O234" s="55"/>
      <c r="Z234" s="55"/>
      <c r="AB234" s="55"/>
      <c r="AD234" s="55"/>
    </row>
    <row r="235" spans="3:30" s="85" customFormat="1" ht="20.25" customHeight="1">
      <c r="C235" s="55"/>
      <c r="D235" s="55"/>
      <c r="E235" s="55"/>
      <c r="F235" s="55"/>
      <c r="G235" s="55"/>
      <c r="H235" s="55"/>
      <c r="I235" s="55"/>
      <c r="J235" s="55"/>
      <c r="K235" s="55"/>
      <c r="L235" s="55"/>
      <c r="M235" s="55"/>
      <c r="N235" s="55"/>
      <c r="O235" s="55"/>
      <c r="Z235" s="55"/>
      <c r="AB235" s="55"/>
      <c r="AD235" s="55"/>
    </row>
    <row r="236" spans="3:30" s="85" customFormat="1" ht="20.25" customHeight="1">
      <c r="C236" s="55"/>
      <c r="D236" s="55"/>
      <c r="E236" s="55"/>
      <c r="F236" s="55"/>
      <c r="G236" s="55"/>
      <c r="H236" s="55"/>
      <c r="I236" s="55"/>
      <c r="J236" s="55"/>
      <c r="K236" s="55"/>
      <c r="L236" s="55"/>
      <c r="M236" s="55"/>
      <c r="N236" s="55"/>
      <c r="O236" s="55"/>
      <c r="Z236" s="55"/>
      <c r="AB236" s="55"/>
      <c r="AD236" s="55"/>
    </row>
    <row r="237" spans="3:30" s="85" customFormat="1" ht="20.25" customHeight="1">
      <c r="C237" s="55"/>
      <c r="D237" s="55"/>
      <c r="E237" s="55"/>
      <c r="F237" s="55"/>
      <c r="G237" s="55"/>
      <c r="H237" s="55"/>
      <c r="I237" s="55"/>
      <c r="J237" s="55"/>
      <c r="K237" s="55"/>
      <c r="L237" s="55"/>
      <c r="M237" s="55"/>
      <c r="N237" s="55"/>
      <c r="O237" s="55"/>
      <c r="Z237" s="55"/>
      <c r="AB237" s="55"/>
      <c r="AD237" s="55"/>
    </row>
    <row r="238" spans="3:30" s="85" customFormat="1" ht="20.25" customHeight="1">
      <c r="C238" s="55"/>
      <c r="D238" s="55"/>
      <c r="E238" s="55"/>
      <c r="F238" s="55"/>
      <c r="G238" s="55"/>
      <c r="H238" s="55"/>
      <c r="I238" s="55"/>
      <c r="J238" s="55"/>
      <c r="K238" s="55"/>
      <c r="L238" s="55"/>
      <c r="M238" s="55"/>
      <c r="N238" s="55"/>
      <c r="O238" s="55"/>
      <c r="Z238" s="55"/>
      <c r="AB238" s="55"/>
      <c r="AD238" s="55"/>
    </row>
    <row r="239" spans="3:30" s="85" customFormat="1" ht="20.25" customHeight="1">
      <c r="C239" s="55"/>
      <c r="D239" s="55"/>
      <c r="E239" s="55"/>
      <c r="F239" s="55"/>
      <c r="G239" s="55"/>
      <c r="H239" s="55"/>
      <c r="I239" s="55"/>
      <c r="J239" s="55"/>
      <c r="K239" s="55"/>
      <c r="L239" s="55"/>
      <c r="M239" s="55"/>
      <c r="N239" s="55"/>
      <c r="O239" s="55"/>
      <c r="Z239" s="55"/>
      <c r="AB239" s="55"/>
      <c r="AD239" s="55"/>
    </row>
    <row r="240" spans="3:30" s="85" customFormat="1" ht="20.25" customHeight="1">
      <c r="C240" s="55"/>
      <c r="D240" s="55"/>
      <c r="E240" s="55"/>
      <c r="F240" s="55"/>
      <c r="G240" s="55"/>
      <c r="H240" s="55"/>
      <c r="I240" s="55"/>
      <c r="J240" s="55"/>
      <c r="K240" s="55"/>
      <c r="L240" s="55"/>
      <c r="M240" s="55"/>
      <c r="N240" s="55"/>
      <c r="O240" s="55"/>
      <c r="Z240" s="55"/>
      <c r="AB240" s="55"/>
      <c r="AD240" s="55"/>
    </row>
    <row r="241" spans="3:30" s="85" customFormat="1" ht="20.25" customHeight="1">
      <c r="C241" s="55"/>
      <c r="D241" s="55"/>
      <c r="E241" s="55"/>
      <c r="F241" s="55"/>
      <c r="G241" s="55"/>
      <c r="H241" s="55"/>
      <c r="I241" s="55"/>
      <c r="J241" s="55"/>
      <c r="K241" s="55"/>
      <c r="L241" s="55"/>
      <c r="M241" s="55"/>
      <c r="N241" s="55"/>
      <c r="O241" s="55"/>
      <c r="Z241" s="55"/>
      <c r="AB241" s="55"/>
      <c r="AD241" s="55"/>
    </row>
    <row r="242" spans="3:30" s="85" customFormat="1" ht="20.25" customHeight="1">
      <c r="C242" s="55"/>
      <c r="D242" s="55"/>
      <c r="E242" s="55"/>
      <c r="F242" s="55"/>
      <c r="G242" s="55"/>
      <c r="H242" s="55"/>
      <c r="I242" s="55"/>
      <c r="J242" s="55"/>
      <c r="K242" s="55"/>
      <c r="L242" s="55"/>
      <c r="M242" s="55"/>
      <c r="N242" s="55"/>
      <c r="O242" s="55"/>
      <c r="Z242" s="55"/>
      <c r="AB242" s="55"/>
      <c r="AD242" s="55"/>
    </row>
    <row r="243" spans="3:30" s="85" customFormat="1" ht="20.25" customHeight="1">
      <c r="C243" s="55"/>
      <c r="D243" s="55"/>
      <c r="E243" s="55"/>
      <c r="F243" s="55"/>
      <c r="G243" s="55"/>
      <c r="H243" s="55"/>
      <c r="I243" s="55"/>
      <c r="J243" s="55"/>
      <c r="K243" s="55"/>
      <c r="L243" s="55"/>
      <c r="M243" s="55"/>
      <c r="N243" s="55"/>
      <c r="O243" s="55"/>
      <c r="Z243" s="55"/>
      <c r="AB243" s="55"/>
      <c r="AD243" s="55"/>
    </row>
    <row r="244" spans="3:30" s="85" customFormat="1" ht="20.25" customHeight="1">
      <c r="C244" s="55"/>
      <c r="D244" s="55"/>
      <c r="E244" s="55"/>
      <c r="F244" s="55"/>
      <c r="G244" s="55"/>
      <c r="H244" s="55"/>
      <c r="I244" s="55"/>
      <c r="J244" s="55"/>
      <c r="K244" s="55"/>
      <c r="L244" s="55"/>
      <c r="M244" s="55"/>
      <c r="N244" s="55"/>
      <c r="O244" s="55"/>
      <c r="Z244" s="55"/>
      <c r="AB244" s="55"/>
      <c r="AD244" s="55"/>
    </row>
    <row r="245" spans="3:30" s="85" customFormat="1" ht="20.25" customHeight="1">
      <c r="C245" s="55"/>
      <c r="D245" s="55"/>
      <c r="E245" s="55"/>
      <c r="F245" s="55"/>
      <c r="G245" s="55"/>
      <c r="H245" s="55"/>
      <c r="I245" s="55"/>
      <c r="J245" s="55"/>
      <c r="K245" s="55"/>
      <c r="L245" s="55"/>
      <c r="M245" s="55"/>
      <c r="N245" s="55"/>
      <c r="O245" s="55"/>
      <c r="Z245" s="55"/>
      <c r="AB245" s="55"/>
      <c r="AD245" s="55"/>
    </row>
    <row r="246" spans="3:30" s="85" customFormat="1" ht="20.25" customHeight="1">
      <c r="C246" s="55"/>
      <c r="D246" s="55"/>
      <c r="E246" s="55"/>
      <c r="F246" s="55"/>
      <c r="G246" s="55"/>
      <c r="H246" s="55"/>
      <c r="I246" s="55"/>
      <c r="J246" s="55"/>
      <c r="K246" s="55"/>
      <c r="L246" s="55"/>
      <c r="M246" s="55"/>
      <c r="N246" s="55"/>
      <c r="O246" s="55"/>
      <c r="Z246" s="55"/>
      <c r="AB246" s="55"/>
      <c r="AD246" s="55"/>
    </row>
    <row r="247" spans="3:30" s="85" customFormat="1" ht="20.25" customHeight="1">
      <c r="C247" s="55"/>
      <c r="D247" s="55"/>
      <c r="E247" s="55"/>
      <c r="F247" s="55"/>
      <c r="G247" s="55"/>
      <c r="H247" s="55"/>
      <c r="I247" s="55"/>
      <c r="J247" s="55"/>
      <c r="K247" s="55"/>
      <c r="L247" s="55"/>
      <c r="M247" s="55"/>
      <c r="N247" s="55"/>
      <c r="O247" s="55"/>
      <c r="Z247" s="55"/>
      <c r="AB247" s="55"/>
      <c r="AD247" s="55"/>
    </row>
    <row r="248" spans="3:30" s="85" customFormat="1" ht="20.25" customHeight="1">
      <c r="C248" s="55"/>
      <c r="D248" s="55"/>
      <c r="E248" s="55"/>
      <c r="F248" s="55"/>
      <c r="G248" s="55"/>
      <c r="H248" s="55"/>
      <c r="I248" s="55"/>
      <c r="J248" s="55"/>
      <c r="K248" s="55"/>
      <c r="L248" s="55"/>
      <c r="M248" s="55"/>
      <c r="N248" s="55"/>
      <c r="O248" s="55"/>
      <c r="Z248" s="55"/>
      <c r="AB248" s="55"/>
      <c r="AD248" s="55"/>
    </row>
    <row r="249" spans="3:30" s="85" customFormat="1" ht="20.25" customHeight="1">
      <c r="C249" s="55"/>
      <c r="D249" s="55"/>
      <c r="E249" s="55"/>
      <c r="F249" s="55"/>
      <c r="G249" s="55"/>
      <c r="H249" s="55"/>
      <c r="I249" s="55"/>
      <c r="J249" s="55"/>
      <c r="K249" s="55"/>
      <c r="L249" s="55"/>
      <c r="M249" s="55"/>
      <c r="N249" s="55"/>
      <c r="O249" s="55"/>
      <c r="Z249" s="55"/>
      <c r="AB249" s="55"/>
      <c r="AD249" s="55"/>
    </row>
    <row r="250" spans="3:30" s="85" customFormat="1" ht="20.25" customHeight="1">
      <c r="C250" s="55"/>
      <c r="D250" s="55"/>
      <c r="E250" s="55"/>
      <c r="F250" s="55"/>
      <c r="G250" s="55"/>
      <c r="H250" s="55"/>
      <c r="I250" s="55"/>
      <c r="J250" s="55"/>
      <c r="K250" s="55"/>
      <c r="L250" s="55"/>
      <c r="M250" s="55"/>
      <c r="N250" s="55"/>
      <c r="O250" s="55"/>
      <c r="Z250" s="55"/>
      <c r="AB250" s="55"/>
      <c r="AD250" s="55"/>
    </row>
    <row r="251" spans="3:30" s="85" customFormat="1" ht="20.25" customHeight="1">
      <c r="C251" s="55"/>
      <c r="D251" s="55"/>
      <c r="E251" s="55"/>
      <c r="F251" s="55"/>
      <c r="G251" s="55"/>
      <c r="H251" s="55"/>
      <c r="I251" s="55"/>
      <c r="J251" s="55"/>
      <c r="K251" s="55"/>
      <c r="L251" s="55"/>
      <c r="M251" s="55"/>
      <c r="N251" s="55"/>
      <c r="O251" s="55"/>
      <c r="Z251" s="55"/>
      <c r="AB251" s="55"/>
      <c r="AD251" s="55"/>
    </row>
    <row r="252" spans="3:30" s="85" customFormat="1" ht="20.25" customHeight="1">
      <c r="C252" s="55"/>
      <c r="D252" s="55"/>
      <c r="E252" s="55"/>
      <c r="F252" s="55"/>
      <c r="G252" s="55"/>
      <c r="H252" s="55"/>
      <c r="I252" s="55"/>
      <c r="J252" s="55"/>
      <c r="K252" s="55"/>
      <c r="L252" s="55"/>
      <c r="M252" s="55"/>
      <c r="N252" s="55"/>
      <c r="O252" s="55"/>
      <c r="Z252" s="55"/>
      <c r="AB252" s="55"/>
      <c r="AD252" s="55"/>
    </row>
    <row r="253" spans="3:30" s="85" customFormat="1" ht="20.25" customHeight="1">
      <c r="C253" s="55"/>
      <c r="D253" s="55"/>
      <c r="E253" s="55"/>
      <c r="F253" s="55"/>
      <c r="G253" s="55"/>
      <c r="H253" s="55"/>
      <c r="I253" s="55"/>
      <c r="J253" s="55"/>
      <c r="K253" s="55"/>
      <c r="L253" s="55"/>
      <c r="M253" s="55"/>
      <c r="N253" s="55"/>
      <c r="O253" s="55"/>
      <c r="Z253" s="55"/>
      <c r="AB253" s="55"/>
      <c r="AD253" s="55"/>
    </row>
    <row r="254" spans="3:30" s="85" customFormat="1" ht="20.25" customHeight="1">
      <c r="C254" s="55"/>
      <c r="D254" s="55"/>
      <c r="E254" s="55"/>
      <c r="F254" s="55"/>
      <c r="G254" s="55"/>
      <c r="H254" s="55"/>
      <c r="I254" s="55"/>
      <c r="J254" s="55"/>
      <c r="K254" s="55"/>
      <c r="L254" s="55"/>
      <c r="M254" s="55"/>
      <c r="N254" s="55"/>
      <c r="O254" s="55"/>
      <c r="Z254" s="55"/>
      <c r="AB254" s="55"/>
      <c r="AD254" s="55"/>
    </row>
    <row r="255" spans="3:30" s="85" customFormat="1" ht="20.25" customHeight="1">
      <c r="C255" s="55"/>
      <c r="D255" s="55"/>
      <c r="E255" s="55"/>
      <c r="F255" s="55"/>
      <c r="G255" s="55"/>
      <c r="H255" s="55"/>
      <c r="I255" s="55"/>
      <c r="J255" s="55"/>
      <c r="K255" s="55"/>
      <c r="L255" s="55"/>
      <c r="M255" s="55"/>
      <c r="N255" s="55"/>
      <c r="O255" s="55"/>
      <c r="Z255" s="55"/>
      <c r="AB255" s="55"/>
      <c r="AD255" s="55"/>
    </row>
    <row r="256" spans="3:30" s="85" customFormat="1" ht="20.25" customHeight="1">
      <c r="C256" s="55"/>
      <c r="D256" s="55"/>
      <c r="E256" s="55"/>
      <c r="F256" s="55"/>
      <c r="G256" s="55"/>
      <c r="H256" s="55"/>
      <c r="I256" s="55"/>
      <c r="J256" s="55"/>
      <c r="K256" s="55"/>
      <c r="L256" s="55"/>
      <c r="M256" s="55"/>
      <c r="N256" s="55"/>
      <c r="O256" s="55"/>
      <c r="Z256" s="55"/>
      <c r="AB256" s="55"/>
      <c r="AD256" s="55"/>
    </row>
    <row r="257" spans="3:30" s="85" customFormat="1" ht="20.25" customHeight="1">
      <c r="C257" s="55"/>
      <c r="D257" s="55"/>
      <c r="E257" s="55"/>
      <c r="F257" s="55"/>
      <c r="G257" s="55"/>
      <c r="H257" s="55"/>
      <c r="I257" s="55"/>
      <c r="J257" s="55"/>
      <c r="K257" s="55"/>
      <c r="L257" s="55"/>
      <c r="M257" s="55"/>
      <c r="N257" s="55"/>
      <c r="O257" s="55"/>
      <c r="Z257" s="55"/>
      <c r="AB257" s="55"/>
      <c r="AD257" s="55"/>
    </row>
    <row r="258" spans="3:30" s="85" customFormat="1" ht="20.25" customHeight="1">
      <c r="C258" s="55"/>
      <c r="D258" s="55"/>
      <c r="E258" s="55"/>
      <c r="F258" s="55"/>
      <c r="G258" s="55"/>
      <c r="H258" s="55"/>
      <c r="I258" s="55"/>
      <c r="J258" s="55"/>
      <c r="K258" s="55"/>
      <c r="L258" s="55"/>
      <c r="M258" s="55"/>
      <c r="N258" s="55"/>
      <c r="O258" s="55"/>
      <c r="Z258" s="55"/>
      <c r="AB258" s="55"/>
      <c r="AD258" s="55"/>
    </row>
    <row r="259" spans="3:30" s="85" customFormat="1" ht="20.25" customHeight="1">
      <c r="C259" s="55"/>
      <c r="D259" s="55"/>
      <c r="E259" s="55"/>
      <c r="F259" s="55"/>
      <c r="G259" s="55"/>
      <c r="H259" s="55"/>
      <c r="I259" s="55"/>
      <c r="J259" s="55"/>
      <c r="K259" s="55"/>
      <c r="L259" s="55"/>
      <c r="M259" s="55"/>
      <c r="N259" s="55"/>
      <c r="O259" s="55"/>
      <c r="Z259" s="55"/>
      <c r="AB259" s="55"/>
      <c r="AD259" s="55"/>
    </row>
    <row r="260" spans="3:30" s="85" customFormat="1" ht="20.25" customHeight="1">
      <c r="C260" s="55"/>
      <c r="D260" s="55"/>
      <c r="E260" s="55"/>
      <c r="F260" s="55"/>
      <c r="G260" s="55"/>
      <c r="H260" s="55"/>
      <c r="I260" s="55"/>
      <c r="J260" s="55"/>
      <c r="K260" s="55"/>
      <c r="L260" s="55"/>
      <c r="M260" s="55"/>
      <c r="N260" s="55"/>
      <c r="O260" s="55"/>
      <c r="Z260" s="55"/>
      <c r="AB260" s="55"/>
      <c r="AD260" s="55"/>
    </row>
    <row r="261" spans="3:30" s="85" customFormat="1" ht="20.25" customHeight="1">
      <c r="C261" s="55"/>
      <c r="D261" s="55"/>
      <c r="E261" s="55"/>
      <c r="F261" s="55"/>
      <c r="G261" s="55"/>
      <c r="H261" s="55"/>
      <c r="I261" s="55"/>
      <c r="J261" s="55"/>
      <c r="K261" s="55"/>
      <c r="L261" s="55"/>
      <c r="M261" s="55"/>
      <c r="N261" s="55"/>
      <c r="O261" s="55"/>
      <c r="Z261" s="55"/>
      <c r="AB261" s="55"/>
      <c r="AD261" s="55"/>
    </row>
    <row r="262" spans="3:30" s="85" customFormat="1" ht="20.25" customHeight="1">
      <c r="C262" s="55"/>
      <c r="D262" s="55"/>
      <c r="E262" s="55"/>
      <c r="F262" s="55"/>
      <c r="G262" s="55"/>
      <c r="H262" s="55"/>
      <c r="I262" s="55"/>
      <c r="J262" s="55"/>
      <c r="K262" s="55"/>
      <c r="L262" s="55"/>
      <c r="M262" s="55"/>
      <c r="N262" s="55"/>
      <c r="O262" s="55"/>
      <c r="Z262" s="55"/>
      <c r="AB262" s="55"/>
      <c r="AD262" s="55"/>
    </row>
    <row r="263" spans="3:30" s="85" customFormat="1" ht="20.25" customHeight="1">
      <c r="C263" s="55"/>
      <c r="D263" s="55"/>
      <c r="E263" s="55"/>
      <c r="F263" s="55"/>
      <c r="G263" s="55"/>
      <c r="H263" s="55"/>
      <c r="I263" s="55"/>
      <c r="J263" s="55"/>
      <c r="K263" s="55"/>
      <c r="L263" s="55"/>
      <c r="M263" s="55"/>
      <c r="N263" s="55"/>
      <c r="O263" s="55"/>
      <c r="Z263" s="55"/>
      <c r="AB263" s="55"/>
      <c r="AD263" s="55"/>
    </row>
    <row r="264" spans="3:30" s="85" customFormat="1" ht="20.25" customHeight="1">
      <c r="C264" s="55"/>
      <c r="D264" s="55"/>
      <c r="E264" s="55"/>
      <c r="F264" s="55"/>
      <c r="G264" s="55"/>
      <c r="H264" s="55"/>
      <c r="I264" s="55"/>
      <c r="J264" s="55"/>
      <c r="K264" s="55"/>
      <c r="L264" s="55"/>
      <c r="M264" s="55"/>
      <c r="N264" s="55"/>
      <c r="O264" s="55"/>
      <c r="Z264" s="55"/>
      <c r="AB264" s="55"/>
      <c r="AD264" s="55"/>
    </row>
    <row r="265" spans="3:30" s="85" customFormat="1" ht="20.25" customHeight="1">
      <c r="C265" s="55"/>
      <c r="D265" s="55"/>
      <c r="E265" s="55"/>
      <c r="F265" s="55"/>
      <c r="G265" s="55"/>
      <c r="H265" s="55"/>
      <c r="I265" s="55"/>
      <c r="J265" s="55"/>
      <c r="K265" s="55"/>
      <c r="L265" s="55"/>
      <c r="M265" s="55"/>
      <c r="N265" s="55"/>
      <c r="O265" s="55"/>
      <c r="Z265" s="55"/>
      <c r="AB265" s="55"/>
      <c r="AD265" s="55"/>
    </row>
    <row r="266" spans="3:30" s="85" customFormat="1" ht="20.25" customHeight="1">
      <c r="C266" s="55"/>
      <c r="D266" s="55"/>
      <c r="E266" s="55"/>
      <c r="F266" s="55"/>
      <c r="G266" s="55"/>
      <c r="H266" s="55"/>
      <c r="I266" s="55"/>
      <c r="J266" s="55"/>
      <c r="K266" s="55"/>
      <c r="L266" s="55"/>
      <c r="M266" s="55"/>
      <c r="N266" s="55"/>
      <c r="O266" s="55"/>
      <c r="Z266" s="55"/>
      <c r="AB266" s="55"/>
      <c r="AD266" s="55"/>
    </row>
    <row r="267" spans="3:30" s="85" customFormat="1" ht="20.25" customHeight="1">
      <c r="C267" s="55"/>
      <c r="D267" s="55"/>
      <c r="E267" s="55"/>
      <c r="F267" s="55"/>
      <c r="G267" s="55"/>
      <c r="H267" s="55"/>
      <c r="I267" s="55"/>
      <c r="J267" s="55"/>
      <c r="K267" s="55"/>
      <c r="L267" s="55"/>
      <c r="M267" s="55"/>
      <c r="N267" s="55"/>
      <c r="O267" s="55"/>
      <c r="Z267" s="55"/>
      <c r="AB267" s="55"/>
      <c r="AD267" s="55"/>
    </row>
    <row r="268" spans="3:30" s="85" customFormat="1" ht="20.25" customHeight="1">
      <c r="C268" s="55"/>
      <c r="D268" s="55"/>
      <c r="E268" s="55"/>
      <c r="F268" s="55"/>
      <c r="G268" s="55"/>
      <c r="H268" s="55"/>
      <c r="I268" s="55"/>
      <c r="J268" s="55"/>
      <c r="K268" s="55"/>
      <c r="L268" s="55"/>
      <c r="M268" s="55"/>
      <c r="N268" s="55"/>
      <c r="O268" s="55"/>
      <c r="Z268" s="55"/>
      <c r="AB268" s="55"/>
      <c r="AD268" s="55"/>
    </row>
    <row r="269" spans="3:30" s="85" customFormat="1" ht="20.25" customHeight="1">
      <c r="C269" s="55"/>
      <c r="D269" s="55"/>
      <c r="E269" s="55"/>
      <c r="F269" s="55"/>
      <c r="G269" s="55"/>
      <c r="H269" s="55"/>
      <c r="I269" s="55"/>
      <c r="J269" s="55"/>
      <c r="K269" s="55"/>
      <c r="L269" s="55"/>
      <c r="M269" s="55"/>
      <c r="N269" s="55"/>
      <c r="O269" s="55"/>
      <c r="Z269" s="55"/>
      <c r="AB269" s="55"/>
      <c r="AD269" s="55"/>
    </row>
    <row r="270" spans="3:30" s="85" customFormat="1" ht="20.25" customHeight="1">
      <c r="C270" s="55"/>
      <c r="D270" s="55"/>
      <c r="E270" s="55"/>
      <c r="F270" s="55"/>
      <c r="G270" s="55"/>
      <c r="H270" s="55"/>
      <c r="I270" s="55"/>
      <c r="J270" s="55"/>
      <c r="K270" s="55"/>
      <c r="L270" s="55"/>
      <c r="M270" s="55"/>
      <c r="N270" s="55"/>
      <c r="O270" s="55"/>
      <c r="Z270" s="55"/>
      <c r="AB270" s="55"/>
      <c r="AD270" s="55"/>
    </row>
    <row r="271" spans="3:30" s="85" customFormat="1" ht="20.25" customHeight="1">
      <c r="C271" s="55"/>
      <c r="D271" s="55"/>
      <c r="E271" s="55"/>
      <c r="F271" s="55"/>
      <c r="G271" s="55"/>
      <c r="H271" s="55"/>
      <c r="I271" s="55"/>
      <c r="J271" s="55"/>
      <c r="K271" s="55"/>
      <c r="L271" s="55"/>
      <c r="M271" s="55"/>
      <c r="N271" s="55"/>
      <c r="O271" s="55"/>
      <c r="Z271" s="55"/>
      <c r="AB271" s="55"/>
      <c r="AD271" s="55"/>
    </row>
    <row r="272" spans="3:30" s="85" customFormat="1" ht="20.25" customHeight="1">
      <c r="C272" s="55"/>
      <c r="D272" s="55"/>
      <c r="E272" s="55"/>
      <c r="F272" s="55"/>
      <c r="G272" s="55"/>
      <c r="H272" s="55"/>
      <c r="I272" s="55"/>
      <c r="J272" s="55"/>
      <c r="K272" s="55"/>
      <c r="L272" s="55"/>
      <c r="M272" s="55"/>
      <c r="N272" s="55"/>
      <c r="O272" s="55"/>
      <c r="Z272" s="55"/>
      <c r="AB272" s="55"/>
      <c r="AD272" s="55"/>
    </row>
    <row r="273" spans="3:30" s="85" customFormat="1" ht="20.25" customHeight="1">
      <c r="C273" s="55"/>
      <c r="D273" s="55"/>
      <c r="E273" s="55"/>
      <c r="F273" s="55"/>
      <c r="G273" s="55"/>
      <c r="H273" s="55"/>
      <c r="I273" s="55"/>
      <c r="J273" s="55"/>
      <c r="K273" s="55"/>
      <c r="L273" s="55"/>
      <c r="M273" s="55"/>
      <c r="N273" s="55"/>
      <c r="O273" s="55"/>
      <c r="Z273" s="55"/>
      <c r="AB273" s="55"/>
      <c r="AD273" s="55"/>
    </row>
    <row r="274" spans="3:30" s="85" customFormat="1" ht="20.25" customHeight="1">
      <c r="C274" s="55"/>
      <c r="D274" s="55"/>
      <c r="E274" s="55"/>
      <c r="F274" s="55"/>
      <c r="G274" s="55"/>
      <c r="H274" s="55"/>
      <c r="I274" s="55"/>
      <c r="J274" s="55"/>
      <c r="K274" s="55"/>
      <c r="L274" s="55"/>
      <c r="M274" s="55"/>
      <c r="N274" s="55"/>
      <c r="O274" s="55"/>
      <c r="Z274" s="55"/>
      <c r="AB274" s="55"/>
      <c r="AD274" s="55"/>
    </row>
    <row r="275" spans="3:30" s="85" customFormat="1" ht="20.25" customHeight="1">
      <c r="C275" s="55"/>
      <c r="D275" s="55"/>
      <c r="E275" s="55"/>
      <c r="F275" s="55"/>
      <c r="G275" s="55"/>
      <c r="H275" s="55"/>
      <c r="I275" s="55"/>
      <c r="J275" s="55"/>
      <c r="K275" s="55"/>
      <c r="L275" s="55"/>
      <c r="M275" s="55"/>
      <c r="N275" s="55"/>
      <c r="O275" s="55"/>
      <c r="Z275" s="55"/>
      <c r="AB275" s="55"/>
      <c r="AD275" s="55"/>
    </row>
    <row r="276" spans="3:30" s="85" customFormat="1" ht="20.25" customHeight="1">
      <c r="C276" s="55"/>
      <c r="D276" s="55"/>
      <c r="E276" s="55"/>
      <c r="F276" s="55"/>
      <c r="G276" s="55"/>
      <c r="H276" s="55"/>
      <c r="I276" s="55"/>
      <c r="J276" s="55"/>
      <c r="K276" s="55"/>
      <c r="L276" s="55"/>
      <c r="M276" s="55"/>
      <c r="N276" s="55"/>
      <c r="O276" s="55"/>
      <c r="Z276" s="55"/>
      <c r="AB276" s="55"/>
      <c r="AD276" s="55"/>
    </row>
    <row r="277" spans="3:30" s="85" customFormat="1" ht="20.25" customHeight="1">
      <c r="C277" s="55"/>
      <c r="D277" s="55"/>
      <c r="E277" s="55"/>
      <c r="F277" s="55"/>
      <c r="G277" s="55"/>
      <c r="H277" s="55"/>
      <c r="I277" s="55"/>
      <c r="J277" s="55"/>
      <c r="K277" s="55"/>
      <c r="L277" s="55"/>
      <c r="M277" s="55"/>
      <c r="N277" s="55"/>
      <c r="O277" s="55"/>
      <c r="Z277" s="55"/>
      <c r="AB277" s="55"/>
      <c r="AD277" s="55"/>
    </row>
    <row r="278" spans="3:30" s="85" customFormat="1">
      <c r="C278" s="55"/>
      <c r="D278" s="55"/>
      <c r="E278" s="55"/>
      <c r="F278" s="55"/>
      <c r="G278" s="55"/>
      <c r="H278" s="55"/>
      <c r="I278" s="55"/>
      <c r="J278" s="55"/>
      <c r="K278" s="55"/>
      <c r="L278" s="55"/>
      <c r="M278" s="55"/>
      <c r="N278" s="55"/>
      <c r="O278" s="55"/>
      <c r="Z278" s="55"/>
      <c r="AB278" s="55"/>
      <c r="AD278" s="55"/>
    </row>
    <row r="279" spans="3:30" s="85" customFormat="1">
      <c r="C279" s="55"/>
      <c r="D279" s="55"/>
      <c r="E279" s="55"/>
      <c r="F279" s="55"/>
      <c r="G279" s="55"/>
      <c r="H279" s="55"/>
      <c r="I279" s="55"/>
      <c r="J279" s="55"/>
      <c r="K279" s="55"/>
      <c r="L279" s="55"/>
      <c r="M279" s="55"/>
      <c r="N279" s="55"/>
      <c r="O279" s="55"/>
      <c r="Z279" s="55"/>
      <c r="AB279" s="55"/>
      <c r="AD279" s="55"/>
    </row>
    <row r="280" spans="3:30" s="85" customFormat="1">
      <c r="C280" s="55"/>
      <c r="D280" s="55"/>
      <c r="E280" s="55"/>
      <c r="F280" s="55"/>
      <c r="G280" s="55"/>
      <c r="H280" s="55"/>
      <c r="I280" s="55"/>
      <c r="J280" s="55"/>
      <c r="K280" s="55"/>
      <c r="L280" s="55"/>
      <c r="M280" s="55"/>
      <c r="N280" s="55"/>
      <c r="O280" s="55"/>
      <c r="Z280" s="55"/>
      <c r="AB280" s="55"/>
      <c r="AD280" s="55"/>
    </row>
    <row r="281" spans="3:30" s="85" customFormat="1">
      <c r="C281" s="55"/>
      <c r="D281" s="55"/>
      <c r="E281" s="55"/>
      <c r="F281" s="55"/>
      <c r="G281" s="55"/>
      <c r="H281" s="55"/>
      <c r="I281" s="55"/>
      <c r="J281" s="55"/>
      <c r="K281" s="55"/>
      <c r="L281" s="55"/>
      <c r="M281" s="55"/>
      <c r="N281" s="55"/>
      <c r="O281" s="55"/>
      <c r="Z281" s="55"/>
      <c r="AB281" s="55"/>
      <c r="AD281" s="55"/>
    </row>
    <row r="282" spans="3:30" s="85" customFormat="1">
      <c r="C282" s="55"/>
      <c r="D282" s="55"/>
      <c r="E282" s="55"/>
      <c r="F282" s="55"/>
      <c r="G282" s="55"/>
      <c r="H282" s="55"/>
      <c r="I282" s="55"/>
      <c r="J282" s="55"/>
      <c r="K282" s="55"/>
      <c r="L282" s="55"/>
      <c r="M282" s="55"/>
      <c r="N282" s="55"/>
      <c r="O282" s="55"/>
      <c r="Z282" s="55"/>
      <c r="AB282" s="55"/>
      <c r="AD282" s="55"/>
    </row>
    <row r="283" spans="3:30" s="85" customFormat="1">
      <c r="C283" s="55"/>
      <c r="D283" s="55"/>
      <c r="E283" s="55"/>
      <c r="F283" s="55"/>
      <c r="G283" s="55"/>
      <c r="H283" s="55"/>
      <c r="I283" s="55"/>
      <c r="J283" s="55"/>
      <c r="K283" s="55"/>
      <c r="L283" s="55"/>
      <c r="M283" s="55"/>
      <c r="N283" s="55"/>
      <c r="O283" s="55"/>
      <c r="Z283" s="55"/>
      <c r="AB283" s="55"/>
      <c r="AD283" s="55"/>
    </row>
    <row r="284" spans="3:30" s="85" customFormat="1">
      <c r="C284" s="55"/>
      <c r="D284" s="55"/>
      <c r="E284" s="55"/>
      <c r="F284" s="55"/>
      <c r="G284" s="55"/>
      <c r="H284" s="55"/>
      <c r="I284" s="55"/>
      <c r="J284" s="55"/>
      <c r="K284" s="55"/>
      <c r="L284" s="55"/>
      <c r="M284" s="55"/>
      <c r="N284" s="55"/>
      <c r="O284" s="55"/>
      <c r="Z284" s="55"/>
      <c r="AB284" s="55"/>
      <c r="AD284" s="55"/>
    </row>
    <row r="285" spans="3:30" s="85" customFormat="1">
      <c r="C285" s="55"/>
      <c r="D285" s="55"/>
      <c r="E285" s="55"/>
      <c r="F285" s="55"/>
      <c r="G285" s="55"/>
      <c r="H285" s="55"/>
      <c r="I285" s="55"/>
      <c r="J285" s="55"/>
      <c r="K285" s="55"/>
      <c r="L285" s="55"/>
      <c r="M285" s="55"/>
      <c r="N285" s="55"/>
      <c r="O285" s="55"/>
      <c r="Z285" s="55"/>
      <c r="AB285" s="55"/>
      <c r="AD285" s="55"/>
    </row>
    <row r="286" spans="3:30" s="85" customFormat="1">
      <c r="C286" s="55"/>
      <c r="D286" s="55"/>
      <c r="E286" s="55"/>
      <c r="F286" s="55"/>
      <c r="G286" s="55"/>
      <c r="H286" s="55"/>
      <c r="I286" s="55"/>
      <c r="J286" s="55"/>
      <c r="K286" s="55"/>
      <c r="L286" s="55"/>
      <c r="M286" s="55"/>
      <c r="N286" s="55"/>
      <c r="O286" s="55"/>
      <c r="Z286" s="55"/>
      <c r="AB286" s="55"/>
      <c r="AD286" s="55"/>
    </row>
    <row r="287" spans="3:30" s="85" customFormat="1">
      <c r="C287" s="55"/>
      <c r="D287" s="55"/>
      <c r="E287" s="55"/>
      <c r="F287" s="55"/>
      <c r="G287" s="55"/>
      <c r="H287" s="55"/>
      <c r="I287" s="55"/>
      <c r="J287" s="55"/>
      <c r="K287" s="55"/>
      <c r="L287" s="55"/>
      <c r="M287" s="55"/>
      <c r="N287" s="55"/>
      <c r="O287" s="55"/>
      <c r="Z287" s="55"/>
      <c r="AB287" s="55"/>
      <c r="AD287" s="55"/>
    </row>
    <row r="288" spans="3:30" s="85" customFormat="1">
      <c r="C288" s="55"/>
      <c r="D288" s="55"/>
      <c r="E288" s="55"/>
      <c r="F288" s="55"/>
      <c r="G288" s="55"/>
      <c r="H288" s="55"/>
      <c r="I288" s="55"/>
      <c r="J288" s="55"/>
      <c r="K288" s="55"/>
      <c r="L288" s="55"/>
      <c r="M288" s="55"/>
      <c r="N288" s="55"/>
      <c r="O288" s="55"/>
      <c r="Z288" s="55"/>
      <c r="AB288" s="55"/>
      <c r="AD288" s="55"/>
    </row>
    <row r="289" spans="3:30" s="85" customFormat="1">
      <c r="C289" s="55"/>
      <c r="D289" s="55"/>
      <c r="E289" s="55"/>
      <c r="F289" s="55"/>
      <c r="G289" s="55"/>
      <c r="H289" s="55"/>
      <c r="I289" s="55"/>
      <c r="J289" s="55"/>
      <c r="K289" s="55"/>
      <c r="L289" s="55"/>
      <c r="M289" s="55"/>
      <c r="N289" s="55"/>
      <c r="O289" s="55"/>
      <c r="Z289" s="55"/>
      <c r="AB289" s="55"/>
      <c r="AD289" s="55"/>
    </row>
    <row r="290" spans="3:30" s="85" customFormat="1">
      <c r="C290" s="55"/>
      <c r="D290" s="55"/>
      <c r="E290" s="55"/>
      <c r="F290" s="55"/>
      <c r="G290" s="55"/>
      <c r="H290" s="55"/>
      <c r="I290" s="55"/>
      <c r="J290" s="55"/>
      <c r="K290" s="55"/>
      <c r="L290" s="55"/>
      <c r="M290" s="55"/>
      <c r="N290" s="55"/>
      <c r="O290" s="55"/>
      <c r="Z290" s="55"/>
      <c r="AB290" s="55"/>
      <c r="AD290" s="55"/>
    </row>
    <row r="291" spans="3:30" s="85" customFormat="1">
      <c r="C291" s="55"/>
      <c r="D291" s="55"/>
      <c r="E291" s="55"/>
      <c r="F291" s="55"/>
      <c r="G291" s="55"/>
      <c r="H291" s="55"/>
      <c r="I291" s="55"/>
      <c r="J291" s="55"/>
      <c r="K291" s="55"/>
      <c r="L291" s="55"/>
      <c r="M291" s="55"/>
      <c r="N291" s="55"/>
      <c r="O291" s="55"/>
      <c r="Z291" s="55"/>
      <c r="AB291" s="55"/>
      <c r="AD291" s="55"/>
    </row>
    <row r="292" spans="3:30" s="85" customFormat="1">
      <c r="C292" s="55"/>
      <c r="D292" s="55"/>
      <c r="E292" s="55"/>
      <c r="F292" s="55"/>
      <c r="G292" s="55"/>
      <c r="H292" s="55"/>
      <c r="I292" s="55"/>
      <c r="J292" s="55"/>
      <c r="K292" s="55"/>
      <c r="L292" s="55"/>
      <c r="M292" s="55"/>
      <c r="N292" s="55"/>
      <c r="O292" s="55"/>
      <c r="Z292" s="55"/>
      <c r="AB292" s="55"/>
      <c r="AD292" s="55"/>
    </row>
    <row r="293" spans="3:30" s="85" customFormat="1">
      <c r="C293" s="55"/>
      <c r="D293" s="55"/>
      <c r="E293" s="55"/>
      <c r="F293" s="55"/>
      <c r="G293" s="55"/>
      <c r="H293" s="55"/>
      <c r="I293" s="55"/>
      <c r="J293" s="55"/>
      <c r="K293" s="55"/>
      <c r="L293" s="55"/>
      <c r="M293" s="55"/>
      <c r="N293" s="55"/>
      <c r="O293" s="55"/>
      <c r="Z293" s="55"/>
      <c r="AB293" s="55"/>
      <c r="AD293" s="55"/>
    </row>
    <row r="294" spans="3:30" s="85" customFormat="1">
      <c r="C294" s="55"/>
      <c r="D294" s="55"/>
      <c r="E294" s="55"/>
      <c r="F294" s="55"/>
      <c r="G294" s="55"/>
      <c r="H294" s="55"/>
      <c r="I294" s="55"/>
      <c r="J294" s="55"/>
      <c r="K294" s="55"/>
      <c r="L294" s="55"/>
      <c r="M294" s="55"/>
      <c r="N294" s="55"/>
      <c r="O294" s="55"/>
      <c r="Z294" s="55"/>
      <c r="AB294" s="55"/>
      <c r="AD294" s="55"/>
    </row>
    <row r="295" spans="3:30" s="85" customFormat="1">
      <c r="C295" s="55"/>
      <c r="D295" s="55"/>
      <c r="E295" s="55"/>
      <c r="F295" s="55"/>
      <c r="G295" s="55"/>
      <c r="H295" s="55"/>
      <c r="I295" s="55"/>
      <c r="J295" s="55"/>
      <c r="K295" s="55"/>
      <c r="L295" s="55"/>
      <c r="M295" s="55"/>
      <c r="N295" s="55"/>
      <c r="O295" s="55"/>
      <c r="Z295" s="55"/>
      <c r="AB295" s="55"/>
      <c r="AD295" s="55"/>
    </row>
    <row r="296" spans="3:30" s="85" customFormat="1">
      <c r="C296" s="55"/>
      <c r="D296" s="55"/>
      <c r="E296" s="55"/>
      <c r="F296" s="55"/>
      <c r="G296" s="55"/>
      <c r="H296" s="55"/>
      <c r="I296" s="55"/>
      <c r="J296" s="55"/>
      <c r="K296" s="55"/>
      <c r="L296" s="55"/>
      <c r="M296" s="55"/>
      <c r="N296" s="55"/>
      <c r="O296" s="55"/>
      <c r="Z296" s="55"/>
      <c r="AB296" s="55"/>
      <c r="AD296" s="55"/>
    </row>
    <row r="297" spans="3:30" s="85" customFormat="1">
      <c r="C297" s="55"/>
      <c r="D297" s="55"/>
      <c r="E297" s="55"/>
      <c r="F297" s="55"/>
      <c r="G297" s="55"/>
      <c r="H297" s="55"/>
      <c r="I297" s="55"/>
      <c r="J297" s="55"/>
      <c r="K297" s="55"/>
      <c r="L297" s="55"/>
      <c r="M297" s="55"/>
      <c r="N297" s="55"/>
      <c r="O297" s="55"/>
      <c r="Z297" s="55"/>
      <c r="AB297" s="55"/>
      <c r="AD297" s="55"/>
    </row>
    <row r="298" spans="3:30" s="85" customFormat="1">
      <c r="C298" s="55"/>
      <c r="D298" s="55"/>
      <c r="E298" s="55"/>
      <c r="F298" s="55"/>
      <c r="G298" s="55"/>
      <c r="H298" s="55"/>
      <c r="I298" s="55"/>
      <c r="J298" s="55"/>
      <c r="K298" s="55"/>
      <c r="L298" s="55"/>
      <c r="M298" s="55"/>
      <c r="N298" s="55"/>
      <c r="O298" s="55"/>
      <c r="Z298" s="55"/>
      <c r="AB298" s="55"/>
      <c r="AD298" s="55"/>
    </row>
    <row r="299" spans="3:30" s="85" customFormat="1">
      <c r="C299" s="55"/>
      <c r="D299" s="55"/>
      <c r="E299" s="55"/>
      <c r="F299" s="55"/>
      <c r="G299" s="55"/>
      <c r="H299" s="55"/>
      <c r="I299" s="55"/>
      <c r="J299" s="55"/>
      <c r="K299" s="55"/>
      <c r="L299" s="55"/>
      <c r="M299" s="55"/>
      <c r="N299" s="55"/>
      <c r="O299" s="55"/>
      <c r="Z299" s="55"/>
      <c r="AB299" s="55"/>
      <c r="AD299" s="55"/>
    </row>
    <row r="300" spans="3:30" s="85" customFormat="1">
      <c r="C300" s="55"/>
      <c r="D300" s="55"/>
      <c r="E300" s="55"/>
      <c r="F300" s="55"/>
      <c r="G300" s="55"/>
      <c r="H300" s="55"/>
      <c r="I300" s="55"/>
      <c r="J300" s="55"/>
      <c r="K300" s="55"/>
      <c r="L300" s="55"/>
      <c r="M300" s="55"/>
      <c r="N300" s="55"/>
      <c r="O300" s="55"/>
      <c r="Z300" s="55"/>
      <c r="AB300" s="55"/>
      <c r="AD300" s="55"/>
    </row>
    <row r="301" spans="3:30" s="85" customFormat="1">
      <c r="C301" s="55"/>
      <c r="D301" s="55"/>
      <c r="E301" s="55"/>
      <c r="F301" s="55"/>
      <c r="G301" s="55"/>
      <c r="H301" s="55"/>
      <c r="I301" s="55"/>
      <c r="J301" s="55"/>
      <c r="K301" s="55"/>
      <c r="L301" s="55"/>
      <c r="M301" s="55"/>
      <c r="N301" s="55"/>
      <c r="O301" s="55"/>
      <c r="Z301" s="55"/>
      <c r="AB301" s="55"/>
      <c r="AD301" s="55"/>
    </row>
    <row r="302" spans="3:30" s="85" customFormat="1">
      <c r="C302" s="55"/>
      <c r="D302" s="55"/>
      <c r="E302" s="55"/>
      <c r="F302" s="55"/>
      <c r="G302" s="55"/>
      <c r="H302" s="55"/>
      <c r="I302" s="55"/>
      <c r="J302" s="55"/>
      <c r="K302" s="55"/>
      <c r="L302" s="55"/>
      <c r="M302" s="55"/>
      <c r="N302" s="55"/>
      <c r="O302" s="55"/>
      <c r="Z302" s="55"/>
      <c r="AB302" s="55"/>
      <c r="AD302" s="55"/>
    </row>
    <row r="303" spans="3:30" s="85" customFormat="1">
      <c r="C303" s="55"/>
      <c r="D303" s="55"/>
      <c r="E303" s="55"/>
      <c r="F303" s="55"/>
      <c r="G303" s="55"/>
      <c r="H303" s="55"/>
      <c r="I303" s="55"/>
      <c r="J303" s="55"/>
      <c r="K303" s="55"/>
      <c r="L303" s="55"/>
      <c r="M303" s="55"/>
      <c r="N303" s="55"/>
      <c r="O303" s="55"/>
      <c r="Z303" s="55"/>
      <c r="AB303" s="55"/>
      <c r="AD303" s="55"/>
    </row>
    <row r="304" spans="3:30" s="85" customFormat="1">
      <c r="C304" s="55"/>
      <c r="D304" s="55"/>
      <c r="E304" s="55"/>
      <c r="F304" s="55"/>
      <c r="G304" s="55"/>
      <c r="H304" s="55"/>
      <c r="I304" s="55"/>
      <c r="J304" s="55"/>
      <c r="K304" s="55"/>
      <c r="L304" s="55"/>
      <c r="M304" s="55"/>
      <c r="N304" s="55"/>
      <c r="O304" s="55"/>
      <c r="Z304" s="55"/>
      <c r="AB304" s="55"/>
      <c r="AD304" s="55"/>
    </row>
    <row r="305" spans="3:30" s="85" customFormat="1">
      <c r="C305" s="55"/>
      <c r="D305" s="55"/>
      <c r="E305" s="55"/>
      <c r="F305" s="55"/>
      <c r="G305" s="55"/>
      <c r="H305" s="55"/>
      <c r="I305" s="55"/>
      <c r="J305" s="55"/>
      <c r="K305" s="55"/>
      <c r="L305" s="55"/>
      <c r="M305" s="55"/>
      <c r="N305" s="55"/>
      <c r="O305" s="55"/>
      <c r="Z305" s="55"/>
      <c r="AB305" s="55"/>
      <c r="AD305" s="55"/>
    </row>
    <row r="306" spans="3:30" s="85" customFormat="1">
      <c r="C306" s="55"/>
      <c r="D306" s="55"/>
      <c r="E306" s="55"/>
      <c r="F306" s="55"/>
      <c r="G306" s="55"/>
      <c r="H306" s="55"/>
      <c r="I306" s="55"/>
      <c r="J306" s="55"/>
      <c r="K306" s="55"/>
      <c r="L306" s="55"/>
      <c r="M306" s="55"/>
      <c r="N306" s="55"/>
      <c r="O306" s="55"/>
      <c r="Z306" s="55"/>
      <c r="AB306" s="55"/>
      <c r="AD306" s="55"/>
    </row>
    <row r="307" spans="3:30" s="85" customFormat="1">
      <c r="C307" s="55"/>
      <c r="D307" s="55"/>
      <c r="E307" s="55"/>
      <c r="F307" s="55"/>
      <c r="G307" s="55"/>
      <c r="H307" s="55"/>
      <c r="I307" s="55"/>
      <c r="J307" s="55"/>
      <c r="K307" s="55"/>
      <c r="L307" s="55"/>
      <c r="M307" s="55"/>
      <c r="N307" s="55"/>
      <c r="O307" s="55"/>
      <c r="Z307" s="55"/>
      <c r="AB307" s="55"/>
      <c r="AD307" s="55"/>
    </row>
    <row r="308" spans="3:30" s="85" customFormat="1">
      <c r="C308" s="55"/>
      <c r="D308" s="55"/>
      <c r="E308" s="55"/>
      <c r="F308" s="55"/>
      <c r="G308" s="55"/>
      <c r="H308" s="55"/>
      <c r="I308" s="55"/>
      <c r="J308" s="55"/>
      <c r="K308" s="55"/>
      <c r="L308" s="55"/>
      <c r="M308" s="55"/>
      <c r="N308" s="55"/>
      <c r="O308" s="55"/>
      <c r="Z308" s="55"/>
      <c r="AB308" s="55"/>
      <c r="AD308" s="55"/>
    </row>
    <row r="309" spans="3:30" s="85" customFormat="1">
      <c r="C309" s="55"/>
      <c r="D309" s="55"/>
      <c r="E309" s="55"/>
      <c r="F309" s="55"/>
      <c r="G309" s="55"/>
      <c r="H309" s="55"/>
      <c r="I309" s="55"/>
      <c r="J309" s="55"/>
      <c r="K309" s="55"/>
      <c r="L309" s="55"/>
      <c r="M309" s="55"/>
      <c r="N309" s="55"/>
      <c r="O309" s="55"/>
      <c r="Z309" s="55"/>
      <c r="AB309" s="55"/>
      <c r="AD309" s="55"/>
    </row>
    <row r="310" spans="3:30" s="85" customFormat="1">
      <c r="C310" s="55"/>
      <c r="D310" s="55"/>
      <c r="E310" s="55"/>
      <c r="F310" s="55"/>
      <c r="G310" s="55"/>
      <c r="H310" s="55"/>
      <c r="I310" s="55"/>
      <c r="J310" s="55"/>
      <c r="K310" s="55"/>
      <c r="L310" s="55"/>
      <c r="M310" s="55"/>
      <c r="N310" s="55"/>
      <c r="O310" s="55"/>
      <c r="Z310" s="55"/>
      <c r="AB310" s="55"/>
      <c r="AD310" s="55"/>
    </row>
    <row r="311" spans="3:30" s="85" customFormat="1">
      <c r="C311" s="55"/>
      <c r="D311" s="55"/>
      <c r="E311" s="55"/>
      <c r="F311" s="55"/>
      <c r="G311" s="55"/>
      <c r="H311" s="55"/>
      <c r="I311" s="55"/>
      <c r="J311" s="55"/>
      <c r="K311" s="55"/>
      <c r="L311" s="55"/>
      <c r="M311" s="55"/>
      <c r="N311" s="55"/>
      <c r="O311" s="55"/>
      <c r="Z311" s="55"/>
      <c r="AB311" s="55"/>
      <c r="AD311" s="55"/>
    </row>
    <row r="312" spans="3:30" s="85" customFormat="1">
      <c r="C312" s="55"/>
      <c r="D312" s="55"/>
      <c r="E312" s="55"/>
      <c r="F312" s="55"/>
      <c r="G312" s="55"/>
      <c r="H312" s="55"/>
      <c r="I312" s="55"/>
      <c r="J312" s="55"/>
      <c r="K312" s="55"/>
      <c r="L312" s="55"/>
      <c r="M312" s="55"/>
      <c r="N312" s="55"/>
      <c r="O312" s="55"/>
      <c r="Z312" s="55"/>
      <c r="AB312" s="55"/>
      <c r="AD312" s="55"/>
    </row>
    <row r="313" spans="3:30" s="85" customFormat="1">
      <c r="C313" s="55"/>
      <c r="D313" s="55"/>
      <c r="E313" s="55"/>
      <c r="F313" s="55"/>
      <c r="G313" s="55"/>
      <c r="H313" s="55"/>
      <c r="I313" s="55"/>
      <c r="J313" s="55"/>
      <c r="K313" s="55"/>
      <c r="L313" s="55"/>
      <c r="M313" s="55"/>
      <c r="N313" s="55"/>
      <c r="O313" s="55"/>
      <c r="Z313" s="55"/>
      <c r="AB313" s="55"/>
      <c r="AD313" s="55"/>
    </row>
    <row r="314" spans="3:30" s="85" customFormat="1">
      <c r="C314" s="55"/>
      <c r="D314" s="55"/>
      <c r="E314" s="55"/>
      <c r="F314" s="55"/>
      <c r="G314" s="55"/>
      <c r="H314" s="55"/>
      <c r="I314" s="55"/>
      <c r="J314" s="55"/>
      <c r="K314" s="55"/>
      <c r="L314" s="55"/>
      <c r="M314" s="55"/>
      <c r="N314" s="55"/>
      <c r="O314" s="55"/>
      <c r="Z314" s="55"/>
      <c r="AB314" s="55"/>
      <c r="AD314" s="55"/>
    </row>
    <row r="315" spans="3:30" s="85" customFormat="1">
      <c r="C315" s="55"/>
      <c r="D315" s="55"/>
      <c r="E315" s="55"/>
      <c r="F315" s="55"/>
      <c r="G315" s="55"/>
      <c r="H315" s="55"/>
      <c r="I315" s="55"/>
      <c r="J315" s="55"/>
      <c r="K315" s="55"/>
      <c r="L315" s="55"/>
      <c r="M315" s="55"/>
      <c r="N315" s="55"/>
      <c r="O315" s="55"/>
      <c r="Z315" s="55"/>
      <c r="AB315" s="55"/>
      <c r="AD315" s="55"/>
    </row>
    <row r="316" spans="3:30" s="85" customFormat="1">
      <c r="C316" s="55"/>
      <c r="D316" s="55"/>
      <c r="E316" s="55"/>
      <c r="F316" s="55"/>
      <c r="G316" s="55"/>
      <c r="H316" s="55"/>
      <c r="I316" s="55"/>
      <c r="J316" s="55"/>
      <c r="K316" s="55"/>
      <c r="L316" s="55"/>
      <c r="M316" s="55"/>
      <c r="N316" s="55"/>
      <c r="O316" s="55"/>
      <c r="Z316" s="55"/>
      <c r="AB316" s="55"/>
      <c r="AD316" s="55"/>
    </row>
    <row r="317" spans="3:30" s="85" customFormat="1">
      <c r="C317" s="55"/>
      <c r="D317" s="55"/>
      <c r="E317" s="55"/>
      <c r="F317" s="55"/>
      <c r="G317" s="55"/>
      <c r="H317" s="55"/>
      <c r="I317" s="55"/>
      <c r="J317" s="55"/>
      <c r="K317" s="55"/>
      <c r="L317" s="55"/>
      <c r="M317" s="55"/>
      <c r="N317" s="55"/>
      <c r="O317" s="55"/>
      <c r="Z317" s="55"/>
      <c r="AB317" s="55"/>
      <c r="AD317" s="55"/>
    </row>
    <row r="318" spans="3:30" s="85" customFormat="1">
      <c r="C318" s="55"/>
      <c r="D318" s="55"/>
      <c r="E318" s="55"/>
      <c r="F318" s="55"/>
      <c r="G318" s="55"/>
      <c r="H318" s="55"/>
      <c r="I318" s="55"/>
      <c r="J318" s="55"/>
      <c r="K318" s="55"/>
      <c r="L318" s="55"/>
      <c r="M318" s="55"/>
      <c r="N318" s="55"/>
      <c r="O318" s="55"/>
      <c r="Z318" s="55"/>
      <c r="AB318" s="55"/>
      <c r="AD318" s="55"/>
    </row>
    <row r="319" spans="3:30" s="85" customFormat="1">
      <c r="C319" s="55"/>
      <c r="D319" s="55"/>
      <c r="E319" s="55"/>
      <c r="F319" s="55"/>
      <c r="G319" s="55"/>
      <c r="H319" s="55"/>
      <c r="I319" s="55"/>
      <c r="J319" s="55"/>
      <c r="K319" s="55"/>
      <c r="L319" s="55"/>
      <c r="M319" s="55"/>
      <c r="N319" s="55"/>
      <c r="O319" s="55"/>
      <c r="Z319" s="55"/>
      <c r="AB319" s="55"/>
      <c r="AD319" s="55"/>
    </row>
    <row r="320" spans="3:30" s="85" customFormat="1">
      <c r="C320" s="55"/>
      <c r="D320" s="55"/>
      <c r="E320" s="55"/>
      <c r="F320" s="55"/>
      <c r="G320" s="55"/>
      <c r="H320" s="55"/>
      <c r="I320" s="55"/>
      <c r="J320" s="55"/>
      <c r="K320" s="55"/>
      <c r="L320" s="55"/>
      <c r="M320" s="55"/>
      <c r="N320" s="55"/>
      <c r="O320" s="55"/>
      <c r="Z320" s="55"/>
      <c r="AB320" s="55"/>
      <c r="AD320" s="55"/>
    </row>
    <row r="321" spans="3:30" s="85" customFormat="1">
      <c r="C321" s="55"/>
      <c r="D321" s="55"/>
      <c r="E321" s="55"/>
      <c r="F321" s="55"/>
      <c r="G321" s="55"/>
      <c r="H321" s="55"/>
      <c r="I321" s="55"/>
      <c r="J321" s="55"/>
      <c r="K321" s="55"/>
      <c r="L321" s="55"/>
      <c r="M321" s="55"/>
      <c r="N321" s="55"/>
      <c r="O321" s="55"/>
      <c r="Z321" s="55"/>
      <c r="AB321" s="55"/>
      <c r="AD321" s="55"/>
    </row>
    <row r="322" spans="3:30" s="85" customFormat="1">
      <c r="C322" s="55"/>
      <c r="D322" s="55"/>
      <c r="E322" s="55"/>
      <c r="F322" s="55"/>
      <c r="G322" s="55"/>
      <c r="H322" s="55"/>
      <c r="I322" s="55"/>
      <c r="J322" s="55"/>
      <c r="K322" s="55"/>
      <c r="L322" s="55"/>
      <c r="M322" s="55"/>
      <c r="N322" s="55"/>
      <c r="O322" s="55"/>
      <c r="Z322" s="55"/>
      <c r="AB322" s="55"/>
      <c r="AD322" s="55"/>
    </row>
    <row r="323" spans="3:30" s="85" customFormat="1">
      <c r="C323" s="55"/>
      <c r="D323" s="55"/>
      <c r="E323" s="55"/>
      <c r="F323" s="55"/>
      <c r="G323" s="55"/>
      <c r="H323" s="55"/>
      <c r="I323" s="55"/>
      <c r="J323" s="55"/>
      <c r="K323" s="55"/>
      <c r="L323" s="55"/>
      <c r="M323" s="55"/>
      <c r="N323" s="55"/>
      <c r="O323" s="55"/>
      <c r="Z323" s="55"/>
      <c r="AB323" s="55"/>
      <c r="AD323" s="55"/>
    </row>
    <row r="324" spans="3:30" s="85" customFormat="1">
      <c r="C324" s="55"/>
      <c r="D324" s="55"/>
      <c r="E324" s="55"/>
      <c r="F324" s="55"/>
      <c r="G324" s="55"/>
      <c r="H324" s="55"/>
      <c r="I324" s="55"/>
      <c r="J324" s="55"/>
      <c r="K324" s="55"/>
      <c r="L324" s="55"/>
      <c r="M324" s="55"/>
      <c r="N324" s="55"/>
      <c r="O324" s="55"/>
      <c r="Z324" s="55"/>
      <c r="AB324" s="55"/>
      <c r="AD324" s="55"/>
    </row>
    <row r="325" spans="3:30" s="85" customFormat="1">
      <c r="C325" s="55"/>
      <c r="D325" s="55"/>
      <c r="E325" s="55"/>
      <c r="F325" s="55"/>
      <c r="G325" s="55"/>
      <c r="H325" s="55"/>
      <c r="I325" s="55"/>
      <c r="J325" s="55"/>
      <c r="K325" s="55"/>
      <c r="L325" s="55"/>
      <c r="M325" s="55"/>
      <c r="N325" s="55"/>
      <c r="O325" s="55"/>
      <c r="Z325" s="55"/>
      <c r="AB325" s="55"/>
      <c r="AD325" s="55"/>
    </row>
    <row r="326" spans="3:30" s="85" customFormat="1">
      <c r="C326" s="55"/>
      <c r="D326" s="55"/>
      <c r="E326" s="55"/>
      <c r="F326" s="55"/>
      <c r="G326" s="55"/>
      <c r="H326" s="55"/>
      <c r="I326" s="55"/>
      <c r="J326" s="55"/>
      <c r="K326" s="55"/>
      <c r="L326" s="55"/>
      <c r="M326" s="55"/>
      <c r="N326" s="55"/>
      <c r="O326" s="55"/>
      <c r="Z326" s="55"/>
      <c r="AB326" s="55"/>
      <c r="AD326" s="55"/>
    </row>
    <row r="327" spans="3:30" s="85" customFormat="1">
      <c r="C327" s="55"/>
      <c r="D327" s="55"/>
      <c r="E327" s="55"/>
      <c r="F327" s="55"/>
      <c r="G327" s="55"/>
      <c r="H327" s="55"/>
      <c r="I327" s="55"/>
      <c r="J327" s="55"/>
      <c r="K327" s="55"/>
      <c r="L327" s="55"/>
      <c r="M327" s="55"/>
      <c r="N327" s="55"/>
      <c r="O327" s="55"/>
      <c r="Z327" s="55"/>
      <c r="AB327" s="55"/>
      <c r="AD327" s="55"/>
    </row>
    <row r="328" spans="3:30" s="85" customFormat="1">
      <c r="C328" s="55"/>
      <c r="D328" s="55"/>
      <c r="E328" s="55"/>
      <c r="F328" s="55"/>
      <c r="G328" s="55"/>
      <c r="H328" s="55"/>
      <c r="I328" s="55"/>
      <c r="J328" s="55"/>
      <c r="K328" s="55"/>
      <c r="L328" s="55"/>
      <c r="M328" s="55"/>
      <c r="N328" s="55"/>
      <c r="O328" s="55"/>
      <c r="Z328" s="55"/>
      <c r="AB328" s="55"/>
      <c r="AD328" s="55"/>
    </row>
    <row r="329" spans="3:30" s="85" customFormat="1">
      <c r="C329" s="55"/>
      <c r="D329" s="55"/>
      <c r="E329" s="55"/>
      <c r="F329" s="55"/>
      <c r="G329" s="55"/>
      <c r="H329" s="55"/>
      <c r="I329" s="55"/>
      <c r="J329" s="55"/>
      <c r="K329" s="55"/>
      <c r="L329" s="55"/>
      <c r="M329" s="55"/>
      <c r="N329" s="55"/>
      <c r="O329" s="55"/>
      <c r="Z329" s="55"/>
      <c r="AB329" s="55"/>
      <c r="AD329" s="55"/>
    </row>
    <row r="330" spans="3:30" s="85" customFormat="1">
      <c r="C330" s="55"/>
      <c r="D330" s="55"/>
      <c r="E330" s="55"/>
      <c r="F330" s="55"/>
      <c r="G330" s="55"/>
      <c r="H330" s="55"/>
      <c r="I330" s="55"/>
      <c r="J330" s="55"/>
      <c r="K330" s="55"/>
      <c r="L330" s="55"/>
      <c r="M330" s="55"/>
      <c r="N330" s="55"/>
      <c r="O330" s="55"/>
      <c r="Z330" s="55"/>
      <c r="AB330" s="55"/>
      <c r="AD330" s="55"/>
    </row>
    <row r="331" spans="3:30" s="85" customFormat="1">
      <c r="C331" s="55"/>
      <c r="D331" s="55"/>
      <c r="E331" s="55"/>
      <c r="F331" s="55"/>
      <c r="G331" s="55"/>
      <c r="H331" s="55"/>
      <c r="I331" s="55"/>
      <c r="J331" s="55"/>
      <c r="K331" s="55"/>
      <c r="L331" s="55"/>
      <c r="M331" s="55"/>
      <c r="N331" s="55"/>
      <c r="O331" s="55"/>
      <c r="Z331" s="55"/>
      <c r="AB331" s="55"/>
      <c r="AD331" s="55"/>
    </row>
    <row r="332" spans="3:30" s="85" customFormat="1">
      <c r="C332" s="55"/>
      <c r="D332" s="55"/>
      <c r="E332" s="55"/>
      <c r="F332" s="55"/>
      <c r="G332" s="55"/>
      <c r="H332" s="55"/>
      <c r="I332" s="55"/>
      <c r="J332" s="55"/>
      <c r="K332" s="55"/>
      <c r="L332" s="55"/>
      <c r="M332" s="55"/>
      <c r="N332" s="55"/>
      <c r="O332" s="55"/>
      <c r="Z332" s="55"/>
      <c r="AB332" s="55"/>
      <c r="AD332" s="55"/>
    </row>
    <row r="333" spans="3:30" s="85" customFormat="1">
      <c r="C333" s="55"/>
      <c r="D333" s="55"/>
      <c r="E333" s="55"/>
      <c r="F333" s="55"/>
      <c r="G333" s="55"/>
      <c r="H333" s="55"/>
      <c r="I333" s="55"/>
      <c r="J333" s="55"/>
      <c r="K333" s="55"/>
      <c r="L333" s="55"/>
      <c r="M333" s="55"/>
      <c r="N333" s="55"/>
      <c r="O333" s="55"/>
      <c r="Z333" s="55"/>
      <c r="AB333" s="55"/>
      <c r="AD333" s="55"/>
    </row>
    <row r="334" spans="3:30" s="85" customFormat="1">
      <c r="C334" s="55"/>
      <c r="D334" s="55"/>
      <c r="E334" s="55"/>
      <c r="F334" s="55"/>
      <c r="G334" s="55"/>
      <c r="H334" s="55"/>
      <c r="I334" s="55"/>
      <c r="J334" s="55"/>
      <c r="K334" s="55"/>
      <c r="L334" s="55"/>
      <c r="M334" s="55"/>
      <c r="N334" s="55"/>
      <c r="O334" s="55"/>
      <c r="Z334" s="55"/>
      <c r="AB334" s="55"/>
      <c r="AD334" s="55"/>
    </row>
    <row r="335" spans="3:30" s="85" customFormat="1">
      <c r="C335" s="55"/>
      <c r="D335" s="55"/>
      <c r="E335" s="55"/>
      <c r="F335" s="55"/>
      <c r="G335" s="55"/>
      <c r="H335" s="55"/>
      <c r="I335" s="55"/>
      <c r="J335" s="55"/>
      <c r="K335" s="55"/>
      <c r="L335" s="55"/>
      <c r="M335" s="55"/>
      <c r="N335" s="55"/>
      <c r="O335" s="55"/>
      <c r="Z335" s="55"/>
      <c r="AB335" s="55"/>
      <c r="AD335" s="55"/>
    </row>
    <row r="336" spans="3:30" s="85" customFormat="1">
      <c r="C336" s="55"/>
      <c r="D336" s="55"/>
      <c r="E336" s="55"/>
      <c r="F336" s="55"/>
      <c r="G336" s="55"/>
      <c r="H336" s="55"/>
      <c r="I336" s="55"/>
      <c r="J336" s="55"/>
      <c r="K336" s="55"/>
      <c r="L336" s="55"/>
      <c r="M336" s="55"/>
      <c r="N336" s="55"/>
      <c r="O336" s="55"/>
      <c r="Z336" s="55"/>
      <c r="AB336" s="55"/>
      <c r="AD336" s="55"/>
    </row>
    <row r="337" spans="3:30" s="85" customFormat="1">
      <c r="C337" s="55"/>
      <c r="D337" s="55"/>
      <c r="E337" s="55"/>
      <c r="F337" s="55"/>
      <c r="G337" s="55"/>
      <c r="H337" s="55"/>
      <c r="I337" s="55"/>
      <c r="J337" s="55"/>
      <c r="K337" s="55"/>
      <c r="L337" s="55"/>
      <c r="M337" s="55"/>
      <c r="N337" s="55"/>
      <c r="O337" s="55"/>
      <c r="Z337" s="55"/>
      <c r="AB337" s="55"/>
      <c r="AD337" s="55"/>
    </row>
    <row r="338" spans="3:30" s="85" customFormat="1">
      <c r="C338" s="55"/>
      <c r="D338" s="55"/>
      <c r="E338" s="55"/>
      <c r="F338" s="55"/>
      <c r="G338" s="55"/>
      <c r="H338" s="55"/>
      <c r="I338" s="55"/>
      <c r="J338" s="55"/>
      <c r="K338" s="55"/>
      <c r="L338" s="55"/>
      <c r="M338" s="55"/>
      <c r="N338" s="55"/>
      <c r="O338" s="55"/>
      <c r="Z338" s="55"/>
      <c r="AB338" s="55"/>
      <c r="AD338" s="55"/>
    </row>
    <row r="339" spans="3:30" s="85" customFormat="1">
      <c r="C339" s="55"/>
      <c r="D339" s="55"/>
      <c r="E339" s="55"/>
      <c r="F339" s="55"/>
      <c r="G339" s="55"/>
      <c r="H339" s="55"/>
      <c r="I339" s="55"/>
      <c r="J339" s="55"/>
      <c r="K339" s="55"/>
      <c r="L339" s="55"/>
      <c r="M339" s="55"/>
      <c r="N339" s="55"/>
      <c r="O339" s="55"/>
      <c r="Z339" s="55"/>
      <c r="AB339" s="55"/>
      <c r="AD339" s="55"/>
    </row>
    <row r="340" spans="3:30" s="85" customFormat="1">
      <c r="C340" s="55"/>
      <c r="D340" s="55"/>
      <c r="E340" s="55"/>
      <c r="F340" s="55"/>
      <c r="G340" s="55"/>
      <c r="H340" s="55"/>
      <c r="I340" s="55"/>
      <c r="J340" s="55"/>
      <c r="K340" s="55"/>
      <c r="L340" s="55"/>
      <c r="M340" s="55"/>
      <c r="N340" s="55"/>
      <c r="O340" s="55"/>
      <c r="Z340" s="55"/>
      <c r="AB340" s="55"/>
      <c r="AD340" s="55"/>
    </row>
    <row r="341" spans="3:30" s="85" customFormat="1">
      <c r="C341" s="55"/>
      <c r="D341" s="55"/>
      <c r="E341" s="55"/>
      <c r="F341" s="55"/>
      <c r="G341" s="55"/>
      <c r="H341" s="55"/>
      <c r="I341" s="55"/>
      <c r="J341" s="55"/>
      <c r="K341" s="55"/>
      <c r="L341" s="55"/>
      <c r="M341" s="55"/>
      <c r="N341" s="55"/>
      <c r="O341" s="55"/>
      <c r="Z341" s="55"/>
      <c r="AB341" s="55"/>
      <c r="AD341" s="55"/>
    </row>
    <row r="342" spans="3:30" s="85" customFormat="1">
      <c r="C342" s="55"/>
      <c r="D342" s="55"/>
      <c r="E342" s="55"/>
      <c r="F342" s="55"/>
      <c r="G342" s="55"/>
      <c r="H342" s="55"/>
      <c r="I342" s="55"/>
      <c r="J342" s="55"/>
      <c r="K342" s="55"/>
      <c r="L342" s="55"/>
      <c r="M342" s="55"/>
      <c r="N342" s="55"/>
      <c r="O342" s="55"/>
      <c r="Z342" s="55"/>
      <c r="AB342" s="55"/>
      <c r="AD342" s="55"/>
    </row>
    <row r="343" spans="3:30" s="85" customFormat="1">
      <c r="C343" s="55"/>
      <c r="D343" s="55"/>
      <c r="E343" s="55"/>
      <c r="F343" s="55"/>
      <c r="G343" s="55"/>
      <c r="H343" s="55"/>
      <c r="I343" s="55"/>
      <c r="J343" s="55"/>
      <c r="K343" s="55"/>
      <c r="L343" s="55"/>
      <c r="M343" s="55"/>
      <c r="N343" s="55"/>
      <c r="O343" s="55"/>
      <c r="Z343" s="55"/>
      <c r="AB343" s="55"/>
      <c r="AD343" s="55"/>
    </row>
    <row r="344" spans="3:30" s="85" customFormat="1">
      <c r="C344" s="55"/>
      <c r="D344" s="55"/>
      <c r="E344" s="55"/>
      <c r="F344" s="55"/>
      <c r="G344" s="55"/>
      <c r="H344" s="55"/>
      <c r="I344" s="55"/>
      <c r="J344" s="55"/>
      <c r="K344" s="55"/>
      <c r="L344" s="55"/>
      <c r="M344" s="55"/>
      <c r="N344" s="55"/>
      <c r="O344" s="55"/>
      <c r="Z344" s="55"/>
      <c r="AB344" s="55"/>
      <c r="AD344" s="55"/>
    </row>
    <row r="345" spans="3:30" s="85" customFormat="1">
      <c r="C345" s="55"/>
      <c r="D345" s="55"/>
      <c r="E345" s="55"/>
      <c r="F345" s="55"/>
      <c r="G345" s="55"/>
      <c r="H345" s="55"/>
      <c r="I345" s="55"/>
      <c r="J345" s="55"/>
      <c r="K345" s="55"/>
      <c r="L345" s="55"/>
      <c r="M345" s="55"/>
      <c r="N345" s="55"/>
      <c r="O345" s="55"/>
      <c r="Z345" s="55"/>
      <c r="AB345" s="55"/>
      <c r="AD345" s="55"/>
    </row>
    <row r="346" spans="3:30" s="85" customFormat="1">
      <c r="C346" s="55"/>
      <c r="D346" s="55"/>
      <c r="E346" s="55"/>
      <c r="F346" s="55"/>
      <c r="G346" s="55"/>
      <c r="H346" s="55"/>
      <c r="I346" s="55"/>
      <c r="J346" s="55"/>
      <c r="K346" s="55"/>
      <c r="L346" s="55"/>
      <c r="M346" s="55"/>
      <c r="N346" s="55"/>
      <c r="O346" s="55"/>
      <c r="Z346" s="55"/>
      <c r="AB346" s="55"/>
      <c r="AD346" s="55"/>
    </row>
    <row r="347" spans="3:30" s="85" customFormat="1">
      <c r="C347" s="55"/>
      <c r="D347" s="55"/>
      <c r="E347" s="55"/>
      <c r="F347" s="55"/>
      <c r="G347" s="55"/>
      <c r="H347" s="55"/>
      <c r="I347" s="55"/>
      <c r="J347" s="55"/>
      <c r="K347" s="55"/>
      <c r="L347" s="55"/>
      <c r="M347" s="55"/>
      <c r="N347" s="55"/>
      <c r="O347" s="55"/>
      <c r="Z347" s="55"/>
      <c r="AB347" s="55"/>
      <c r="AD347" s="55"/>
    </row>
    <row r="348" spans="3:30" s="85" customFormat="1">
      <c r="C348" s="55"/>
      <c r="D348" s="55"/>
      <c r="E348" s="55"/>
      <c r="F348" s="55"/>
      <c r="G348" s="55"/>
      <c r="H348" s="55"/>
      <c r="I348" s="55"/>
      <c r="J348" s="55"/>
      <c r="K348" s="55"/>
      <c r="L348" s="55"/>
      <c r="M348" s="55"/>
      <c r="N348" s="55"/>
      <c r="O348" s="55"/>
      <c r="Z348" s="55"/>
      <c r="AB348" s="55"/>
      <c r="AD348" s="55"/>
    </row>
    <row r="349" spans="3:30" s="85" customFormat="1">
      <c r="C349" s="55"/>
      <c r="D349" s="55"/>
      <c r="E349" s="55"/>
      <c r="F349" s="55"/>
      <c r="G349" s="55"/>
      <c r="H349" s="55"/>
      <c r="I349" s="55"/>
      <c r="J349" s="55"/>
      <c r="K349" s="55"/>
      <c r="L349" s="55"/>
      <c r="M349" s="55"/>
      <c r="N349" s="55"/>
      <c r="O349" s="55"/>
      <c r="Z349" s="55"/>
      <c r="AB349" s="55"/>
      <c r="AD349" s="55"/>
    </row>
    <row r="350" spans="3:30" s="85" customFormat="1">
      <c r="C350" s="55"/>
      <c r="D350" s="55"/>
      <c r="E350" s="55"/>
      <c r="F350" s="55"/>
      <c r="G350" s="55"/>
      <c r="H350" s="55"/>
      <c r="I350" s="55"/>
      <c r="J350" s="55"/>
      <c r="K350" s="55"/>
      <c r="L350" s="55"/>
      <c r="M350" s="55"/>
      <c r="N350" s="55"/>
      <c r="O350" s="55"/>
      <c r="Z350" s="55"/>
      <c r="AB350" s="55"/>
      <c r="AD350" s="55"/>
    </row>
    <row r="351" spans="3:30" s="85" customFormat="1">
      <c r="C351" s="55"/>
      <c r="D351" s="55"/>
      <c r="E351" s="55"/>
      <c r="F351" s="55"/>
      <c r="G351" s="55"/>
      <c r="H351" s="55"/>
      <c r="I351" s="55"/>
      <c r="J351" s="55"/>
      <c r="K351" s="55"/>
      <c r="L351" s="55"/>
      <c r="M351" s="55"/>
      <c r="N351" s="55"/>
      <c r="O351" s="55"/>
      <c r="Z351" s="55"/>
      <c r="AB351" s="55"/>
      <c r="AD351" s="55"/>
    </row>
    <row r="352" spans="3:30" s="85" customFormat="1">
      <c r="C352" s="55"/>
      <c r="D352" s="55"/>
      <c r="E352" s="55"/>
      <c r="F352" s="55"/>
      <c r="G352" s="55"/>
      <c r="H352" s="55"/>
      <c r="I352" s="55"/>
      <c r="J352" s="55"/>
      <c r="K352" s="55"/>
      <c r="L352" s="55"/>
      <c r="M352" s="55"/>
      <c r="N352" s="55"/>
      <c r="O352" s="55"/>
      <c r="Z352" s="55"/>
      <c r="AB352" s="55"/>
      <c r="AD352" s="55"/>
    </row>
    <row r="353" spans="3:30" s="85" customFormat="1">
      <c r="C353" s="55"/>
      <c r="D353" s="55"/>
      <c r="E353" s="55"/>
      <c r="F353" s="55"/>
      <c r="G353" s="55"/>
      <c r="H353" s="55"/>
      <c r="I353" s="55"/>
      <c r="J353" s="55"/>
      <c r="K353" s="55"/>
      <c r="L353" s="55"/>
      <c r="M353" s="55"/>
      <c r="N353" s="55"/>
      <c r="O353" s="55"/>
      <c r="Z353" s="55"/>
      <c r="AB353" s="55"/>
      <c r="AD353" s="55"/>
    </row>
    <row r="354" spans="3:30" s="85" customFormat="1">
      <c r="C354" s="55"/>
      <c r="D354" s="55"/>
      <c r="E354" s="55"/>
      <c r="F354" s="55"/>
      <c r="G354" s="55"/>
      <c r="H354" s="55"/>
      <c r="I354" s="55"/>
      <c r="J354" s="55"/>
      <c r="K354" s="55"/>
      <c r="L354" s="55"/>
      <c r="M354" s="55"/>
      <c r="N354" s="55"/>
      <c r="O354" s="55"/>
      <c r="Z354" s="55"/>
      <c r="AB354" s="55"/>
      <c r="AD354" s="55"/>
    </row>
    <row r="355" spans="3:30" s="85" customFormat="1">
      <c r="C355" s="55"/>
      <c r="D355" s="55"/>
      <c r="E355" s="55"/>
      <c r="F355" s="55"/>
      <c r="G355" s="55"/>
      <c r="H355" s="55"/>
      <c r="I355" s="55"/>
      <c r="J355" s="55"/>
      <c r="K355" s="55"/>
      <c r="L355" s="55"/>
      <c r="M355" s="55"/>
      <c r="N355" s="55"/>
      <c r="O355" s="55"/>
      <c r="Z355" s="55"/>
      <c r="AB355" s="55"/>
      <c r="AD355" s="55"/>
    </row>
    <row r="356" spans="3:30" s="85" customFormat="1">
      <c r="C356" s="55"/>
      <c r="D356" s="55"/>
      <c r="E356" s="55"/>
      <c r="F356" s="55"/>
      <c r="G356" s="55"/>
      <c r="H356" s="55"/>
      <c r="I356" s="55"/>
      <c r="J356" s="55"/>
      <c r="K356" s="55"/>
      <c r="L356" s="55"/>
      <c r="M356" s="55"/>
      <c r="N356" s="55"/>
      <c r="O356" s="55"/>
      <c r="Z356" s="55"/>
      <c r="AB356" s="55"/>
      <c r="AD356" s="55"/>
    </row>
    <row r="357" spans="3:30" s="85" customFormat="1">
      <c r="C357" s="55"/>
      <c r="D357" s="55"/>
      <c r="E357" s="55"/>
      <c r="F357" s="55"/>
      <c r="G357" s="55"/>
      <c r="H357" s="55"/>
      <c r="I357" s="55"/>
      <c r="J357" s="55"/>
      <c r="K357" s="55"/>
      <c r="L357" s="55"/>
      <c r="M357" s="55"/>
      <c r="N357" s="55"/>
      <c r="O357" s="55"/>
      <c r="Z357" s="55"/>
      <c r="AB357" s="55"/>
      <c r="AD357" s="55"/>
    </row>
    <row r="358" spans="3:30" s="85" customFormat="1">
      <c r="C358" s="55"/>
      <c r="D358" s="55"/>
      <c r="E358" s="55"/>
      <c r="F358" s="55"/>
      <c r="G358" s="55"/>
      <c r="H358" s="55"/>
      <c r="I358" s="55"/>
      <c r="J358" s="55"/>
      <c r="K358" s="55"/>
      <c r="L358" s="55"/>
      <c r="M358" s="55"/>
      <c r="N358" s="55"/>
      <c r="O358" s="55"/>
      <c r="Z358" s="55"/>
      <c r="AB358" s="55"/>
      <c r="AD358" s="55"/>
    </row>
    <row r="359" spans="3:30" s="85" customFormat="1">
      <c r="C359" s="55"/>
      <c r="D359" s="55"/>
      <c r="E359" s="55"/>
      <c r="F359" s="55"/>
      <c r="G359" s="55"/>
      <c r="H359" s="55"/>
      <c r="I359" s="55"/>
      <c r="J359" s="55"/>
      <c r="K359" s="55"/>
      <c r="L359" s="55"/>
      <c r="M359" s="55"/>
      <c r="N359" s="55"/>
      <c r="O359" s="55"/>
      <c r="Z359" s="55"/>
      <c r="AB359" s="55"/>
      <c r="AD359" s="55"/>
    </row>
    <row r="360" spans="3:30" s="85" customFormat="1">
      <c r="C360" s="55"/>
      <c r="D360" s="55"/>
      <c r="E360" s="55"/>
      <c r="F360" s="55"/>
      <c r="G360" s="55"/>
      <c r="H360" s="55"/>
      <c r="I360" s="55"/>
      <c r="J360" s="55"/>
      <c r="K360" s="55"/>
      <c r="L360" s="55"/>
      <c r="M360" s="55"/>
      <c r="N360" s="55"/>
      <c r="O360" s="55"/>
      <c r="Z360" s="55"/>
      <c r="AB360" s="55"/>
      <c r="AD360" s="55"/>
    </row>
    <row r="361" spans="3:30" s="85" customFormat="1">
      <c r="C361" s="55"/>
      <c r="D361" s="55"/>
      <c r="E361" s="55"/>
      <c r="F361" s="55"/>
      <c r="G361" s="55"/>
      <c r="H361" s="55"/>
      <c r="I361" s="55"/>
      <c r="J361" s="55"/>
      <c r="K361" s="55"/>
      <c r="L361" s="55"/>
      <c r="M361" s="55"/>
      <c r="N361" s="55"/>
      <c r="O361" s="55"/>
      <c r="Z361" s="55"/>
      <c r="AB361" s="55"/>
      <c r="AD361" s="55"/>
    </row>
    <row r="362" spans="3:30" s="85" customFormat="1">
      <c r="C362" s="55"/>
      <c r="D362" s="55"/>
      <c r="E362" s="55"/>
      <c r="F362" s="55"/>
      <c r="G362" s="55"/>
      <c r="H362" s="55"/>
      <c r="I362" s="55"/>
      <c r="J362" s="55"/>
      <c r="K362" s="55"/>
      <c r="L362" s="55"/>
      <c r="M362" s="55"/>
      <c r="N362" s="55"/>
      <c r="O362" s="55"/>
      <c r="Z362" s="55"/>
      <c r="AB362" s="55"/>
      <c r="AD362" s="55"/>
    </row>
    <row r="363" spans="3:30" s="85" customFormat="1">
      <c r="C363" s="55"/>
      <c r="D363" s="55"/>
      <c r="E363" s="55"/>
      <c r="F363" s="55"/>
      <c r="G363" s="55"/>
      <c r="H363" s="55"/>
      <c r="I363" s="55"/>
      <c r="J363" s="55"/>
      <c r="K363" s="55"/>
      <c r="L363" s="55"/>
      <c r="M363" s="55"/>
      <c r="N363" s="55"/>
      <c r="O363" s="55"/>
      <c r="Z363" s="55"/>
      <c r="AB363" s="55"/>
      <c r="AD363" s="55"/>
    </row>
    <row r="364" spans="3:30" s="85" customFormat="1">
      <c r="C364" s="55"/>
      <c r="D364" s="55"/>
      <c r="E364" s="55"/>
      <c r="F364" s="55"/>
      <c r="G364" s="55"/>
      <c r="H364" s="55"/>
      <c r="I364" s="55"/>
      <c r="J364" s="55"/>
      <c r="K364" s="55"/>
      <c r="L364" s="55"/>
      <c r="M364" s="55"/>
      <c r="N364" s="55"/>
      <c r="O364" s="55"/>
      <c r="Z364" s="55"/>
      <c r="AB364" s="55"/>
      <c r="AD364" s="55"/>
    </row>
    <row r="365" spans="3:30" s="85" customFormat="1">
      <c r="C365" s="55"/>
      <c r="D365" s="55"/>
      <c r="E365" s="55"/>
      <c r="F365" s="55"/>
      <c r="G365" s="55"/>
      <c r="H365" s="55"/>
      <c r="I365" s="55"/>
      <c r="J365" s="55"/>
      <c r="K365" s="55"/>
      <c r="L365" s="55"/>
      <c r="M365" s="55"/>
      <c r="N365" s="55"/>
      <c r="O365" s="55"/>
      <c r="Z365" s="55"/>
      <c r="AB365" s="55"/>
      <c r="AD365" s="55"/>
    </row>
    <row r="366" spans="3:30" s="85" customFormat="1">
      <c r="C366" s="55"/>
      <c r="D366" s="55"/>
      <c r="E366" s="55"/>
      <c r="F366" s="55"/>
      <c r="G366" s="55"/>
      <c r="H366" s="55"/>
      <c r="I366" s="55"/>
      <c r="J366" s="55"/>
      <c r="K366" s="55"/>
      <c r="L366" s="55"/>
      <c r="M366" s="55"/>
      <c r="N366" s="55"/>
      <c r="O366" s="55"/>
      <c r="Z366" s="55"/>
      <c r="AB366" s="55"/>
      <c r="AD366" s="55"/>
    </row>
    <row r="367" spans="3:30" s="85" customFormat="1">
      <c r="C367" s="55"/>
      <c r="D367" s="55"/>
      <c r="E367" s="55"/>
      <c r="F367" s="55"/>
      <c r="G367" s="55"/>
      <c r="H367" s="55"/>
      <c r="I367" s="55"/>
      <c r="J367" s="55"/>
      <c r="K367" s="55"/>
      <c r="L367" s="55"/>
      <c r="M367" s="55"/>
      <c r="N367" s="55"/>
      <c r="O367" s="55"/>
      <c r="Z367" s="55"/>
      <c r="AB367" s="55"/>
      <c r="AD367" s="55"/>
    </row>
    <row r="368" spans="3:30" s="85" customFormat="1">
      <c r="C368" s="55"/>
      <c r="D368" s="55"/>
      <c r="E368" s="55"/>
      <c r="F368" s="55"/>
      <c r="G368" s="55"/>
      <c r="H368" s="55"/>
      <c r="I368" s="55"/>
      <c r="J368" s="55"/>
      <c r="K368" s="55"/>
      <c r="L368" s="55"/>
      <c r="M368" s="55"/>
      <c r="N368" s="55"/>
      <c r="O368" s="55"/>
      <c r="Z368" s="55"/>
      <c r="AB368" s="55"/>
      <c r="AD368" s="55"/>
    </row>
    <row r="369" spans="3:30" s="85" customFormat="1">
      <c r="C369" s="55"/>
      <c r="D369" s="55"/>
      <c r="E369" s="55"/>
      <c r="F369" s="55"/>
      <c r="G369" s="55"/>
      <c r="H369" s="55"/>
      <c r="I369" s="55"/>
      <c r="J369" s="55"/>
      <c r="K369" s="55"/>
      <c r="L369" s="55"/>
      <c r="M369" s="55"/>
      <c r="N369" s="55"/>
      <c r="O369" s="55"/>
      <c r="Z369" s="55"/>
      <c r="AB369" s="55"/>
      <c r="AD369" s="55"/>
    </row>
    <row r="370" spans="3:30" s="85" customFormat="1">
      <c r="C370" s="55"/>
      <c r="D370" s="55"/>
      <c r="E370" s="55"/>
      <c r="F370" s="55"/>
      <c r="G370" s="55"/>
      <c r="H370" s="55"/>
      <c r="I370" s="55"/>
      <c r="J370" s="55"/>
      <c r="K370" s="55"/>
      <c r="L370" s="55"/>
      <c r="M370" s="55"/>
      <c r="N370" s="55"/>
      <c r="O370" s="55"/>
      <c r="Z370" s="55"/>
      <c r="AB370" s="55"/>
      <c r="AD370" s="55"/>
    </row>
    <row r="371" spans="3:30" s="85" customFormat="1">
      <c r="C371" s="55"/>
      <c r="D371" s="55"/>
      <c r="E371" s="55"/>
      <c r="F371" s="55"/>
      <c r="G371" s="55"/>
      <c r="H371" s="55"/>
      <c r="I371" s="55"/>
      <c r="J371" s="55"/>
      <c r="K371" s="55"/>
      <c r="L371" s="55"/>
      <c r="M371" s="55"/>
      <c r="N371" s="55"/>
      <c r="O371" s="55"/>
      <c r="Z371" s="55"/>
      <c r="AB371" s="55"/>
      <c r="AD371" s="55"/>
    </row>
    <row r="372" spans="3:30" s="85" customFormat="1">
      <c r="C372" s="55"/>
      <c r="D372" s="55"/>
      <c r="E372" s="55"/>
      <c r="F372" s="55"/>
      <c r="G372" s="55"/>
      <c r="H372" s="55"/>
      <c r="I372" s="55"/>
      <c r="J372" s="55"/>
      <c r="K372" s="55"/>
      <c r="L372" s="55"/>
      <c r="M372" s="55"/>
      <c r="N372" s="55"/>
      <c r="O372" s="55"/>
      <c r="Z372" s="55"/>
      <c r="AB372" s="55"/>
      <c r="AD372" s="55"/>
    </row>
    <row r="373" spans="3:30" s="85" customFormat="1">
      <c r="C373" s="55"/>
      <c r="D373" s="55"/>
      <c r="E373" s="55"/>
      <c r="F373" s="55"/>
      <c r="G373" s="55"/>
      <c r="H373" s="55"/>
      <c r="I373" s="55"/>
      <c r="J373" s="55"/>
      <c r="K373" s="55"/>
      <c r="L373" s="55"/>
      <c r="M373" s="55"/>
      <c r="N373" s="55"/>
      <c r="O373" s="55"/>
      <c r="Z373" s="55"/>
      <c r="AB373" s="55"/>
      <c r="AD373" s="55"/>
    </row>
    <row r="374" spans="3:30" s="85" customFormat="1">
      <c r="C374" s="55"/>
      <c r="D374" s="55"/>
      <c r="E374" s="55"/>
      <c r="F374" s="55"/>
      <c r="G374" s="55"/>
      <c r="H374" s="55"/>
      <c r="I374" s="55"/>
      <c r="J374" s="55"/>
      <c r="K374" s="55"/>
      <c r="L374" s="55"/>
      <c r="M374" s="55"/>
      <c r="N374" s="55"/>
      <c r="O374" s="55"/>
      <c r="Z374" s="55"/>
      <c r="AB374" s="55"/>
      <c r="AD374" s="55"/>
    </row>
    <row r="375" spans="3:30" s="85" customFormat="1">
      <c r="C375" s="55"/>
      <c r="D375" s="55"/>
      <c r="E375" s="55"/>
      <c r="F375" s="55"/>
      <c r="G375" s="55"/>
      <c r="H375" s="55"/>
      <c r="I375" s="55"/>
      <c r="J375" s="55"/>
      <c r="K375" s="55"/>
      <c r="L375" s="55"/>
      <c r="M375" s="55"/>
      <c r="N375" s="55"/>
      <c r="O375" s="55"/>
      <c r="Z375" s="55"/>
      <c r="AB375" s="55"/>
      <c r="AD375" s="55"/>
    </row>
    <row r="376" spans="3:30" s="85" customFormat="1">
      <c r="C376" s="55"/>
      <c r="D376" s="55"/>
      <c r="E376" s="55"/>
      <c r="F376" s="55"/>
      <c r="G376" s="55"/>
      <c r="H376" s="55"/>
      <c r="I376" s="55"/>
      <c r="J376" s="55"/>
      <c r="K376" s="55"/>
      <c r="L376" s="55"/>
      <c r="M376" s="55"/>
      <c r="N376" s="55"/>
      <c r="O376" s="55"/>
      <c r="Z376" s="55"/>
      <c r="AB376" s="55"/>
      <c r="AD376" s="55"/>
    </row>
    <row r="377" spans="3:30" s="85" customFormat="1">
      <c r="C377" s="55"/>
      <c r="D377" s="55"/>
      <c r="E377" s="55"/>
      <c r="F377" s="55"/>
      <c r="G377" s="55"/>
      <c r="H377" s="55"/>
      <c r="I377" s="55"/>
      <c r="J377" s="55"/>
      <c r="K377" s="55"/>
      <c r="L377" s="55"/>
      <c r="M377" s="55"/>
      <c r="N377" s="55"/>
      <c r="O377" s="55"/>
      <c r="Z377" s="55"/>
      <c r="AB377" s="55"/>
      <c r="AD377" s="55"/>
    </row>
    <row r="378" spans="3:30" s="85" customFormat="1">
      <c r="C378" s="55"/>
      <c r="D378" s="55"/>
      <c r="E378" s="55"/>
      <c r="F378" s="55"/>
      <c r="G378" s="55"/>
      <c r="H378" s="55"/>
      <c r="I378" s="55"/>
      <c r="J378" s="55"/>
      <c r="K378" s="55"/>
      <c r="L378" s="55"/>
      <c r="M378" s="55"/>
      <c r="N378" s="55"/>
      <c r="O378" s="55"/>
      <c r="Z378" s="55"/>
      <c r="AB378" s="55"/>
      <c r="AD378" s="55"/>
    </row>
    <row r="379" spans="3:30" s="85" customFormat="1">
      <c r="C379" s="55"/>
      <c r="D379" s="55"/>
      <c r="E379" s="55"/>
      <c r="F379" s="55"/>
      <c r="G379" s="55"/>
      <c r="H379" s="55"/>
      <c r="I379" s="55"/>
      <c r="J379" s="55"/>
      <c r="K379" s="55"/>
      <c r="L379" s="55"/>
      <c r="M379" s="55"/>
      <c r="N379" s="55"/>
      <c r="O379" s="55"/>
      <c r="Z379" s="55"/>
      <c r="AB379" s="55"/>
      <c r="AD379" s="55"/>
    </row>
    <row r="380" spans="3:30" s="85" customFormat="1">
      <c r="C380" s="55"/>
      <c r="D380" s="55"/>
      <c r="E380" s="55"/>
      <c r="F380" s="55"/>
      <c r="G380" s="55"/>
      <c r="H380" s="55"/>
      <c r="I380" s="55"/>
      <c r="J380" s="55"/>
      <c r="K380" s="55"/>
      <c r="L380" s="55"/>
      <c r="M380" s="55"/>
      <c r="N380" s="55"/>
      <c r="O380" s="55"/>
      <c r="Z380" s="55"/>
      <c r="AB380" s="55"/>
      <c r="AD380" s="55"/>
    </row>
    <row r="381" spans="3:30" s="85" customFormat="1">
      <c r="C381" s="55"/>
      <c r="D381" s="55"/>
      <c r="E381" s="55"/>
      <c r="F381" s="55"/>
      <c r="G381" s="55"/>
      <c r="H381" s="55"/>
      <c r="I381" s="55"/>
      <c r="J381" s="55"/>
      <c r="K381" s="55"/>
      <c r="L381" s="55"/>
      <c r="M381" s="55"/>
      <c r="N381" s="55"/>
      <c r="O381" s="55"/>
      <c r="Z381" s="55"/>
      <c r="AB381" s="55"/>
      <c r="AD381" s="55"/>
    </row>
    <row r="382" spans="3:30" s="85" customFormat="1">
      <c r="C382" s="55"/>
      <c r="D382" s="55"/>
      <c r="E382" s="55"/>
      <c r="F382" s="55"/>
      <c r="G382" s="55"/>
      <c r="H382" s="55"/>
      <c r="I382" s="55"/>
      <c r="J382" s="55"/>
      <c r="K382" s="55"/>
      <c r="L382" s="55"/>
      <c r="M382" s="55"/>
      <c r="N382" s="55"/>
      <c r="O382" s="55"/>
      <c r="Z382" s="55"/>
      <c r="AB382" s="55"/>
      <c r="AD382" s="55"/>
    </row>
    <row r="383" spans="3:30" s="85" customFormat="1">
      <c r="C383" s="55"/>
      <c r="D383" s="55"/>
      <c r="E383" s="55"/>
      <c r="F383" s="55"/>
      <c r="G383" s="55"/>
      <c r="H383" s="55"/>
      <c r="I383" s="55"/>
      <c r="J383" s="55"/>
      <c r="K383" s="55"/>
      <c r="L383" s="55"/>
      <c r="M383" s="55"/>
      <c r="N383" s="55"/>
      <c r="O383" s="55"/>
      <c r="Z383" s="55"/>
      <c r="AB383" s="55"/>
      <c r="AD383" s="55"/>
    </row>
    <row r="384" spans="3:30" s="85" customFormat="1">
      <c r="C384" s="55"/>
      <c r="D384" s="55"/>
      <c r="E384" s="55"/>
      <c r="F384" s="55"/>
      <c r="G384" s="55"/>
      <c r="H384" s="55"/>
      <c r="I384" s="55"/>
      <c r="J384" s="55"/>
      <c r="K384" s="55"/>
      <c r="L384" s="55"/>
      <c r="M384" s="55"/>
      <c r="N384" s="55"/>
      <c r="O384" s="55"/>
      <c r="Z384" s="55"/>
      <c r="AB384" s="55"/>
      <c r="AD384" s="55"/>
    </row>
    <row r="385" spans="3:30" s="85" customFormat="1">
      <c r="C385" s="55"/>
      <c r="D385" s="55"/>
      <c r="E385" s="55"/>
      <c r="F385" s="55"/>
      <c r="G385" s="55"/>
      <c r="H385" s="55"/>
      <c r="I385" s="55"/>
      <c r="J385" s="55"/>
      <c r="K385" s="55"/>
      <c r="L385" s="55"/>
      <c r="M385" s="55"/>
      <c r="N385" s="55"/>
      <c r="O385" s="55"/>
      <c r="Z385" s="55"/>
      <c r="AB385" s="55"/>
      <c r="AD385" s="55"/>
    </row>
    <row r="386" spans="3:30" s="85" customFormat="1">
      <c r="C386" s="55"/>
      <c r="D386" s="55"/>
      <c r="E386" s="55"/>
      <c r="F386" s="55"/>
      <c r="G386" s="55"/>
      <c r="H386" s="55"/>
      <c r="I386" s="55"/>
      <c r="J386" s="55"/>
      <c r="K386" s="55"/>
      <c r="L386" s="55"/>
      <c r="M386" s="55"/>
      <c r="N386" s="55"/>
      <c r="O386" s="55"/>
      <c r="Z386" s="55"/>
      <c r="AB386" s="55"/>
      <c r="AD386" s="55"/>
    </row>
    <row r="387" spans="3:30" s="85" customFormat="1">
      <c r="C387" s="55"/>
      <c r="D387" s="55"/>
      <c r="E387" s="55"/>
      <c r="F387" s="55"/>
      <c r="G387" s="55"/>
      <c r="H387" s="55"/>
      <c r="I387" s="55"/>
      <c r="J387" s="55"/>
      <c r="K387" s="55"/>
      <c r="L387" s="55"/>
      <c r="M387" s="55"/>
      <c r="N387" s="55"/>
      <c r="O387" s="55"/>
      <c r="Z387" s="55"/>
      <c r="AB387" s="55"/>
      <c r="AD387" s="55"/>
    </row>
    <row r="388" spans="3:30" s="85" customFormat="1">
      <c r="C388" s="55"/>
      <c r="D388" s="55"/>
      <c r="E388" s="55"/>
      <c r="F388" s="55"/>
      <c r="G388" s="55"/>
      <c r="H388" s="55"/>
      <c r="I388" s="55"/>
      <c r="J388" s="55"/>
      <c r="K388" s="55"/>
      <c r="L388" s="55"/>
      <c r="M388" s="55"/>
      <c r="N388" s="55"/>
      <c r="O388" s="55"/>
      <c r="Z388" s="55"/>
      <c r="AB388" s="55"/>
      <c r="AD388" s="55"/>
    </row>
    <row r="389" spans="3:30" s="85" customFormat="1">
      <c r="C389" s="55"/>
      <c r="D389" s="55"/>
      <c r="E389" s="55"/>
      <c r="F389" s="55"/>
      <c r="G389" s="55"/>
      <c r="H389" s="55"/>
      <c r="I389" s="55"/>
      <c r="J389" s="55"/>
      <c r="K389" s="55"/>
      <c r="L389" s="55"/>
      <c r="M389" s="55"/>
      <c r="N389" s="55"/>
      <c r="O389" s="55"/>
      <c r="Z389" s="55"/>
      <c r="AB389" s="55"/>
      <c r="AD389" s="55"/>
    </row>
    <row r="390" spans="3:30" s="85" customFormat="1">
      <c r="C390" s="55"/>
      <c r="D390" s="55"/>
      <c r="E390" s="55"/>
      <c r="F390" s="55"/>
      <c r="G390" s="55"/>
      <c r="H390" s="55"/>
      <c r="I390" s="55"/>
      <c r="J390" s="55"/>
      <c r="K390" s="55"/>
      <c r="L390" s="55"/>
      <c r="M390" s="55"/>
      <c r="N390" s="55"/>
      <c r="O390" s="55"/>
      <c r="Z390" s="55"/>
      <c r="AB390" s="55"/>
      <c r="AD390" s="55"/>
    </row>
    <row r="391" spans="3:30" s="85" customFormat="1">
      <c r="C391" s="55"/>
      <c r="D391" s="55"/>
      <c r="E391" s="55"/>
      <c r="F391" s="55"/>
      <c r="G391" s="55"/>
      <c r="H391" s="55"/>
      <c r="I391" s="55"/>
      <c r="J391" s="55"/>
      <c r="K391" s="55"/>
      <c r="L391" s="55"/>
      <c r="M391" s="55"/>
      <c r="N391" s="55"/>
      <c r="O391" s="55"/>
      <c r="Z391" s="55"/>
      <c r="AB391" s="55"/>
      <c r="AD391" s="55"/>
    </row>
    <row r="392" spans="3:30" s="85" customFormat="1">
      <c r="C392" s="55"/>
      <c r="D392" s="55"/>
      <c r="E392" s="55"/>
      <c r="F392" s="55"/>
      <c r="G392" s="55"/>
      <c r="H392" s="55"/>
      <c r="I392" s="55"/>
      <c r="J392" s="55"/>
      <c r="K392" s="55"/>
      <c r="L392" s="55"/>
      <c r="M392" s="55"/>
      <c r="N392" s="55"/>
      <c r="O392" s="55"/>
      <c r="Z392" s="55"/>
      <c r="AB392" s="55"/>
      <c r="AD392" s="55"/>
    </row>
    <row r="393" spans="3:30" s="85" customFormat="1">
      <c r="C393" s="55"/>
      <c r="D393" s="55"/>
      <c r="E393" s="55"/>
      <c r="F393" s="55"/>
      <c r="G393" s="55"/>
      <c r="H393" s="55"/>
      <c r="I393" s="55"/>
      <c r="J393" s="55"/>
      <c r="K393" s="55"/>
      <c r="L393" s="55"/>
      <c r="M393" s="55"/>
      <c r="N393" s="55"/>
      <c r="O393" s="55"/>
      <c r="Z393" s="55"/>
      <c r="AB393" s="55"/>
      <c r="AD393" s="55"/>
    </row>
    <row r="394" spans="3:30" s="85" customFormat="1">
      <c r="C394" s="55"/>
      <c r="D394" s="55"/>
      <c r="E394" s="55"/>
      <c r="F394" s="55"/>
      <c r="G394" s="55"/>
      <c r="H394" s="55"/>
      <c r="I394" s="55"/>
      <c r="J394" s="55"/>
      <c r="K394" s="55"/>
      <c r="L394" s="55"/>
      <c r="M394" s="55"/>
      <c r="N394" s="55"/>
      <c r="O394" s="55"/>
      <c r="Z394" s="55"/>
      <c r="AB394" s="55"/>
      <c r="AD394" s="55"/>
    </row>
    <row r="395" spans="3:30" s="85" customFormat="1">
      <c r="C395" s="55"/>
      <c r="D395" s="55"/>
      <c r="E395" s="55"/>
      <c r="F395" s="55"/>
      <c r="G395" s="55"/>
      <c r="H395" s="55"/>
      <c r="I395" s="55"/>
      <c r="J395" s="55"/>
      <c r="K395" s="55"/>
      <c r="L395" s="55"/>
      <c r="M395" s="55"/>
      <c r="N395" s="55"/>
      <c r="O395" s="55"/>
      <c r="Z395" s="55"/>
      <c r="AB395" s="55"/>
      <c r="AD395" s="55"/>
    </row>
    <row r="396" spans="3:30" s="85" customFormat="1">
      <c r="C396" s="55"/>
      <c r="D396" s="55"/>
      <c r="E396" s="55"/>
      <c r="F396" s="55"/>
      <c r="G396" s="55"/>
      <c r="H396" s="55"/>
      <c r="I396" s="55"/>
      <c r="J396" s="55"/>
      <c r="K396" s="55"/>
      <c r="L396" s="55"/>
      <c r="M396" s="55"/>
      <c r="N396" s="55"/>
      <c r="O396" s="55"/>
      <c r="Z396" s="55"/>
      <c r="AB396" s="55"/>
      <c r="AD396" s="55"/>
    </row>
    <row r="397" spans="3:30" s="85" customFormat="1">
      <c r="C397" s="55"/>
      <c r="D397" s="55"/>
      <c r="E397" s="55"/>
      <c r="F397" s="55"/>
      <c r="G397" s="55"/>
      <c r="H397" s="55"/>
      <c r="I397" s="55"/>
      <c r="J397" s="55"/>
      <c r="K397" s="55"/>
      <c r="L397" s="55"/>
      <c r="M397" s="55"/>
      <c r="N397" s="55"/>
      <c r="O397" s="55"/>
      <c r="Z397" s="55"/>
      <c r="AB397" s="55"/>
      <c r="AD397" s="55"/>
    </row>
    <row r="398" spans="3:30" s="85" customFormat="1">
      <c r="C398" s="55"/>
      <c r="D398" s="55"/>
      <c r="E398" s="55"/>
      <c r="F398" s="55"/>
      <c r="G398" s="55"/>
      <c r="H398" s="55"/>
      <c r="I398" s="55"/>
      <c r="J398" s="55"/>
      <c r="K398" s="55"/>
      <c r="L398" s="55"/>
      <c r="M398" s="55"/>
      <c r="N398" s="55"/>
      <c r="O398" s="55"/>
      <c r="Z398" s="55"/>
      <c r="AB398" s="55"/>
      <c r="AD398" s="55"/>
    </row>
    <row r="399" spans="3:30" s="85" customFormat="1">
      <c r="C399" s="55"/>
      <c r="D399" s="55"/>
      <c r="E399" s="55"/>
      <c r="F399" s="55"/>
      <c r="G399" s="55"/>
      <c r="H399" s="55"/>
      <c r="I399" s="55"/>
      <c r="J399" s="55"/>
      <c r="K399" s="55"/>
      <c r="L399" s="55"/>
      <c r="M399" s="55"/>
      <c r="N399" s="55"/>
      <c r="O399" s="55"/>
      <c r="Z399" s="55"/>
      <c r="AB399" s="55"/>
      <c r="AD399" s="55"/>
    </row>
    <row r="400" spans="3:30" s="85" customFormat="1">
      <c r="C400" s="55"/>
      <c r="D400" s="55"/>
      <c r="E400" s="55"/>
      <c r="F400" s="55"/>
      <c r="G400" s="55"/>
      <c r="H400" s="55"/>
      <c r="I400" s="55"/>
      <c r="J400" s="55"/>
      <c r="K400" s="55"/>
      <c r="L400" s="55"/>
      <c r="M400" s="55"/>
      <c r="N400" s="55"/>
      <c r="O400" s="55"/>
      <c r="Z400" s="55"/>
      <c r="AB400" s="55"/>
      <c r="AD400" s="55"/>
    </row>
    <row r="401" spans="3:30" s="85" customFormat="1">
      <c r="C401" s="55"/>
      <c r="D401" s="55"/>
      <c r="E401" s="55"/>
      <c r="F401" s="55"/>
      <c r="G401" s="55"/>
      <c r="H401" s="55"/>
      <c r="I401" s="55"/>
      <c r="J401" s="55"/>
      <c r="K401" s="55"/>
      <c r="L401" s="55"/>
      <c r="M401" s="55"/>
      <c r="N401" s="55"/>
      <c r="O401" s="55"/>
      <c r="Z401" s="55"/>
      <c r="AB401" s="55"/>
      <c r="AD401" s="55"/>
    </row>
    <row r="402" spans="3:30" s="85" customFormat="1">
      <c r="C402" s="55"/>
      <c r="D402" s="55"/>
      <c r="E402" s="55"/>
      <c r="F402" s="55"/>
      <c r="G402" s="55"/>
      <c r="H402" s="55"/>
      <c r="I402" s="55"/>
      <c r="J402" s="55"/>
      <c r="K402" s="55"/>
      <c r="L402" s="55"/>
      <c r="M402" s="55"/>
      <c r="N402" s="55"/>
      <c r="O402" s="55"/>
      <c r="Z402" s="55"/>
      <c r="AB402" s="55"/>
      <c r="AD402" s="55"/>
    </row>
    <row r="403" spans="3:30" s="85" customFormat="1">
      <c r="C403" s="55"/>
      <c r="D403" s="55"/>
      <c r="E403" s="55"/>
      <c r="F403" s="55"/>
      <c r="G403" s="55"/>
      <c r="H403" s="55"/>
      <c r="I403" s="55"/>
      <c r="J403" s="55"/>
      <c r="K403" s="55"/>
      <c r="L403" s="55"/>
      <c r="M403" s="55"/>
      <c r="N403" s="55"/>
      <c r="O403" s="55"/>
      <c r="Z403" s="55"/>
      <c r="AB403" s="55"/>
      <c r="AD403" s="55"/>
    </row>
    <row r="404" spans="3:30" s="85" customFormat="1">
      <c r="C404" s="55"/>
      <c r="D404" s="55"/>
      <c r="E404" s="55"/>
      <c r="F404" s="55"/>
      <c r="G404" s="55"/>
      <c r="H404" s="55"/>
      <c r="I404" s="55"/>
      <c r="J404" s="55"/>
      <c r="K404" s="55"/>
      <c r="L404" s="55"/>
      <c r="M404" s="55"/>
      <c r="N404" s="55"/>
      <c r="O404" s="55"/>
      <c r="Z404" s="55"/>
      <c r="AB404" s="55"/>
      <c r="AD404" s="55"/>
    </row>
    <row r="405" spans="3:30" s="85" customFormat="1">
      <c r="C405" s="55"/>
      <c r="D405" s="55"/>
      <c r="E405" s="55"/>
      <c r="F405" s="55"/>
      <c r="G405" s="55"/>
      <c r="H405" s="55"/>
      <c r="I405" s="55"/>
      <c r="J405" s="55"/>
      <c r="K405" s="55"/>
      <c r="L405" s="55"/>
      <c r="M405" s="55"/>
      <c r="N405" s="55"/>
      <c r="O405" s="55"/>
      <c r="Z405" s="55"/>
      <c r="AB405" s="55"/>
      <c r="AD405" s="55"/>
    </row>
    <row r="406" spans="3:30" s="85" customFormat="1">
      <c r="C406" s="55"/>
      <c r="D406" s="55"/>
      <c r="E406" s="55"/>
      <c r="F406" s="55"/>
      <c r="G406" s="55"/>
      <c r="H406" s="55"/>
      <c r="I406" s="55"/>
      <c r="J406" s="55"/>
      <c r="K406" s="55"/>
      <c r="L406" s="55"/>
      <c r="M406" s="55"/>
      <c r="N406" s="55"/>
      <c r="O406" s="55"/>
      <c r="Z406" s="55"/>
      <c r="AB406" s="55"/>
      <c r="AD406" s="55"/>
    </row>
    <row r="407" spans="3:30" s="85" customFormat="1">
      <c r="C407" s="55"/>
      <c r="D407" s="55"/>
      <c r="E407" s="55"/>
      <c r="F407" s="55"/>
      <c r="G407" s="55"/>
      <c r="H407" s="55"/>
      <c r="I407" s="55"/>
      <c r="J407" s="55"/>
      <c r="K407" s="55"/>
      <c r="L407" s="55"/>
      <c r="M407" s="55"/>
      <c r="N407" s="55"/>
      <c r="O407" s="55"/>
      <c r="Z407" s="55"/>
      <c r="AB407" s="55"/>
      <c r="AD407" s="55"/>
    </row>
    <row r="408" spans="3:30" s="85" customFormat="1">
      <c r="C408" s="55"/>
      <c r="D408" s="55"/>
      <c r="E408" s="55"/>
      <c r="F408" s="55"/>
      <c r="G408" s="55"/>
      <c r="H408" s="55"/>
      <c r="I408" s="55"/>
      <c r="J408" s="55"/>
      <c r="K408" s="55"/>
      <c r="L408" s="55"/>
      <c r="M408" s="55"/>
      <c r="N408" s="55"/>
      <c r="O408" s="55"/>
      <c r="Z408" s="55"/>
      <c r="AB408" s="55"/>
      <c r="AD408" s="55"/>
    </row>
    <row r="409" spans="3:30" s="85" customFormat="1">
      <c r="C409" s="55"/>
      <c r="D409" s="55"/>
      <c r="E409" s="55"/>
      <c r="F409" s="55"/>
      <c r="G409" s="55"/>
      <c r="H409" s="55"/>
      <c r="I409" s="55"/>
      <c r="J409" s="55"/>
      <c r="K409" s="55"/>
      <c r="L409" s="55"/>
      <c r="M409" s="55"/>
      <c r="N409" s="55"/>
      <c r="O409" s="55"/>
      <c r="Z409" s="55"/>
      <c r="AB409" s="55"/>
      <c r="AD409" s="55"/>
    </row>
    <row r="410" spans="3:30" s="85" customFormat="1">
      <c r="C410" s="55"/>
      <c r="D410" s="55"/>
      <c r="E410" s="55"/>
      <c r="F410" s="55"/>
      <c r="G410" s="55"/>
      <c r="H410" s="55"/>
      <c r="I410" s="55"/>
      <c r="J410" s="55"/>
      <c r="K410" s="55"/>
      <c r="L410" s="55"/>
      <c r="M410" s="55"/>
      <c r="N410" s="55"/>
      <c r="O410" s="55"/>
      <c r="Z410" s="55"/>
      <c r="AB410" s="55"/>
      <c r="AD410" s="55"/>
    </row>
    <row r="411" spans="3:30" s="85" customFormat="1">
      <c r="C411" s="55"/>
      <c r="D411" s="55"/>
      <c r="E411" s="55"/>
      <c r="F411" s="55"/>
      <c r="G411" s="55"/>
      <c r="H411" s="55"/>
      <c r="I411" s="55"/>
      <c r="J411" s="55"/>
      <c r="K411" s="55"/>
      <c r="L411" s="55"/>
      <c r="M411" s="55"/>
      <c r="N411" s="55"/>
      <c r="O411" s="55"/>
      <c r="Z411" s="55"/>
      <c r="AB411" s="55"/>
      <c r="AD411" s="55"/>
    </row>
    <row r="412" spans="3:30" s="85" customFormat="1">
      <c r="C412" s="55"/>
      <c r="D412" s="55"/>
      <c r="E412" s="55"/>
      <c r="F412" s="55"/>
      <c r="G412" s="55"/>
      <c r="H412" s="55"/>
      <c r="I412" s="55"/>
      <c r="J412" s="55"/>
      <c r="K412" s="55"/>
      <c r="L412" s="55"/>
      <c r="M412" s="55"/>
      <c r="N412" s="55"/>
      <c r="O412" s="55"/>
      <c r="Z412" s="55"/>
      <c r="AB412" s="55"/>
      <c r="AD412" s="55"/>
    </row>
    <row r="413" spans="3:30" s="85" customFormat="1">
      <c r="C413" s="55"/>
      <c r="D413" s="55"/>
      <c r="E413" s="55"/>
      <c r="F413" s="55"/>
      <c r="G413" s="55"/>
      <c r="H413" s="55"/>
      <c r="I413" s="55"/>
      <c r="J413" s="55"/>
      <c r="K413" s="55"/>
      <c r="L413" s="55"/>
      <c r="M413" s="55"/>
      <c r="N413" s="55"/>
      <c r="O413" s="55"/>
      <c r="Z413" s="55"/>
      <c r="AB413" s="55"/>
      <c r="AD413" s="55"/>
    </row>
    <row r="414" spans="3:30" s="85" customFormat="1">
      <c r="C414" s="55"/>
      <c r="D414" s="55"/>
      <c r="E414" s="55"/>
      <c r="F414" s="55"/>
      <c r="G414" s="55"/>
      <c r="H414" s="55"/>
      <c r="I414" s="55"/>
      <c r="J414" s="55"/>
      <c r="K414" s="55"/>
      <c r="L414" s="55"/>
      <c r="M414" s="55"/>
      <c r="N414" s="55"/>
      <c r="O414" s="55"/>
      <c r="Z414" s="55"/>
      <c r="AB414" s="55"/>
      <c r="AD414" s="55"/>
    </row>
    <row r="415" spans="3:30" s="85" customFormat="1">
      <c r="C415" s="55"/>
      <c r="D415" s="55"/>
      <c r="E415" s="55"/>
      <c r="F415" s="55"/>
      <c r="G415" s="55"/>
      <c r="H415" s="55"/>
      <c r="I415" s="55"/>
      <c r="J415" s="55"/>
      <c r="K415" s="55"/>
      <c r="L415" s="55"/>
      <c r="M415" s="55"/>
      <c r="N415" s="55"/>
      <c r="O415" s="55"/>
      <c r="Z415" s="55"/>
      <c r="AB415" s="55"/>
      <c r="AD415" s="55"/>
    </row>
    <row r="416" spans="3:30" s="85" customFormat="1">
      <c r="C416" s="55"/>
      <c r="D416" s="55"/>
      <c r="E416" s="55"/>
      <c r="F416" s="55"/>
      <c r="G416" s="55"/>
      <c r="H416" s="55"/>
      <c r="I416" s="55"/>
      <c r="J416" s="55"/>
      <c r="K416" s="55"/>
      <c r="L416" s="55"/>
      <c r="M416" s="55"/>
      <c r="N416" s="55"/>
      <c r="O416" s="55"/>
      <c r="Z416" s="55"/>
      <c r="AB416" s="55"/>
      <c r="AD416" s="55"/>
    </row>
    <row r="417" spans="3:30" s="85" customFormat="1">
      <c r="C417" s="55"/>
      <c r="D417" s="55"/>
      <c r="E417" s="55"/>
      <c r="F417" s="55"/>
      <c r="G417" s="55"/>
      <c r="H417" s="55"/>
      <c r="I417" s="55"/>
      <c r="J417" s="55"/>
      <c r="K417" s="55"/>
      <c r="L417" s="55"/>
      <c r="M417" s="55"/>
      <c r="N417" s="55"/>
      <c r="O417" s="55"/>
      <c r="Z417" s="55"/>
      <c r="AB417" s="55"/>
      <c r="AD417" s="55"/>
    </row>
    <row r="418" spans="3:30" s="85" customFormat="1">
      <c r="C418" s="55"/>
      <c r="D418" s="55"/>
      <c r="E418" s="55"/>
      <c r="F418" s="55"/>
      <c r="G418" s="55"/>
      <c r="H418" s="55"/>
      <c r="I418" s="55"/>
      <c r="J418" s="55"/>
      <c r="K418" s="55"/>
      <c r="L418" s="55"/>
      <c r="M418" s="55"/>
      <c r="N418" s="55"/>
      <c r="O418" s="55"/>
      <c r="Z418" s="55"/>
      <c r="AB418" s="55"/>
      <c r="AD418" s="55"/>
    </row>
    <row r="419" spans="3:30" s="85" customFormat="1">
      <c r="C419" s="55"/>
      <c r="D419" s="55"/>
      <c r="E419" s="55"/>
      <c r="F419" s="55"/>
      <c r="G419" s="55"/>
      <c r="H419" s="55"/>
      <c r="I419" s="55"/>
      <c r="J419" s="55"/>
      <c r="K419" s="55"/>
      <c r="L419" s="55"/>
      <c r="M419" s="55"/>
      <c r="N419" s="55"/>
      <c r="O419" s="55"/>
      <c r="Z419" s="55"/>
      <c r="AB419" s="55"/>
      <c r="AD419" s="55"/>
    </row>
    <row r="420" spans="3:30" s="85" customFormat="1">
      <c r="C420" s="55"/>
      <c r="D420" s="55"/>
      <c r="E420" s="55"/>
      <c r="F420" s="55"/>
      <c r="G420" s="55"/>
      <c r="H420" s="55"/>
      <c r="I420" s="55"/>
      <c r="J420" s="55"/>
      <c r="K420" s="55"/>
      <c r="L420" s="55"/>
      <c r="M420" s="55"/>
      <c r="N420" s="55"/>
      <c r="O420" s="55"/>
      <c r="Z420" s="55"/>
      <c r="AB420" s="55"/>
      <c r="AD420" s="55"/>
    </row>
    <row r="421" spans="3:30" s="85" customFormat="1">
      <c r="C421" s="55"/>
      <c r="D421" s="55"/>
      <c r="E421" s="55"/>
      <c r="F421" s="55"/>
      <c r="G421" s="55"/>
      <c r="H421" s="55"/>
      <c r="I421" s="55"/>
      <c r="J421" s="55"/>
      <c r="K421" s="55"/>
      <c r="L421" s="55"/>
      <c r="M421" s="55"/>
      <c r="N421" s="55"/>
      <c r="O421" s="55"/>
      <c r="Z421" s="55"/>
      <c r="AB421" s="55"/>
      <c r="AD421" s="55"/>
    </row>
    <row r="422" spans="3:30" s="85" customFormat="1">
      <c r="C422" s="55"/>
      <c r="D422" s="55"/>
      <c r="E422" s="55"/>
      <c r="F422" s="55"/>
      <c r="G422" s="55"/>
      <c r="H422" s="55"/>
      <c r="I422" s="55"/>
      <c r="J422" s="55"/>
      <c r="K422" s="55"/>
      <c r="L422" s="55"/>
      <c r="M422" s="55"/>
      <c r="N422" s="55"/>
      <c r="O422" s="55"/>
      <c r="Z422" s="55"/>
      <c r="AB422" s="55"/>
      <c r="AD422" s="55"/>
    </row>
    <row r="423" spans="3:30" s="85" customFormat="1">
      <c r="C423" s="55"/>
      <c r="D423" s="55"/>
      <c r="E423" s="55"/>
      <c r="F423" s="55"/>
      <c r="G423" s="55"/>
      <c r="H423" s="55"/>
      <c r="I423" s="55"/>
      <c r="J423" s="55"/>
      <c r="K423" s="55"/>
      <c r="L423" s="55"/>
      <c r="M423" s="55"/>
      <c r="N423" s="55"/>
      <c r="O423" s="55"/>
      <c r="Z423" s="55"/>
      <c r="AB423" s="55"/>
      <c r="AD423" s="55"/>
    </row>
    <row r="424" spans="3:30" s="85" customFormat="1">
      <c r="C424" s="55"/>
      <c r="D424" s="55"/>
      <c r="E424" s="55"/>
      <c r="F424" s="55"/>
      <c r="G424" s="55"/>
      <c r="H424" s="55"/>
      <c r="I424" s="55"/>
      <c r="J424" s="55"/>
      <c r="K424" s="55"/>
      <c r="L424" s="55"/>
      <c r="M424" s="55"/>
      <c r="N424" s="55"/>
      <c r="O424" s="55"/>
      <c r="Z424" s="55"/>
      <c r="AB424" s="55"/>
      <c r="AD424" s="55"/>
    </row>
    <row r="425" spans="3:30" s="85" customFormat="1">
      <c r="C425" s="55"/>
      <c r="D425" s="55"/>
      <c r="E425" s="55"/>
      <c r="F425" s="55"/>
      <c r="G425" s="55"/>
      <c r="H425" s="55"/>
      <c r="I425" s="55"/>
      <c r="J425" s="55"/>
      <c r="K425" s="55"/>
      <c r="L425" s="55"/>
      <c r="M425" s="55"/>
      <c r="N425" s="55"/>
      <c r="O425" s="55"/>
      <c r="Z425" s="55"/>
      <c r="AB425" s="55"/>
      <c r="AD425" s="55"/>
    </row>
    <row r="426" spans="3:30" s="85" customFormat="1">
      <c r="C426" s="55"/>
      <c r="D426" s="55"/>
      <c r="E426" s="55"/>
      <c r="F426" s="55"/>
      <c r="G426" s="55"/>
      <c r="H426" s="55"/>
      <c r="I426" s="55"/>
      <c r="J426" s="55"/>
      <c r="K426" s="55"/>
      <c r="L426" s="55"/>
      <c r="M426" s="55"/>
      <c r="N426" s="55"/>
      <c r="O426" s="55"/>
      <c r="Z426" s="55"/>
      <c r="AB426" s="55"/>
      <c r="AD426" s="55"/>
    </row>
    <row r="427" spans="3:30" s="85" customFormat="1">
      <c r="C427" s="55"/>
      <c r="D427" s="55"/>
      <c r="E427" s="55"/>
      <c r="F427" s="55"/>
      <c r="G427" s="55"/>
      <c r="H427" s="55"/>
      <c r="I427" s="55"/>
      <c r="J427" s="55"/>
      <c r="K427" s="55"/>
      <c r="L427" s="55"/>
      <c r="M427" s="55"/>
      <c r="N427" s="55"/>
      <c r="O427" s="55"/>
      <c r="Z427" s="55"/>
      <c r="AB427" s="55"/>
      <c r="AD427" s="55"/>
    </row>
    <row r="428" spans="3:30" s="85" customFormat="1">
      <c r="C428" s="55"/>
      <c r="D428" s="55"/>
      <c r="E428" s="55"/>
      <c r="F428" s="55"/>
      <c r="G428" s="55"/>
      <c r="H428" s="55"/>
      <c r="I428" s="55"/>
      <c r="J428" s="55"/>
      <c r="K428" s="55"/>
      <c r="L428" s="55"/>
      <c r="M428" s="55"/>
      <c r="N428" s="55"/>
      <c r="O428" s="55"/>
      <c r="Z428" s="55"/>
      <c r="AB428" s="55"/>
      <c r="AD428" s="55"/>
    </row>
    <row r="429" spans="3:30" s="85" customFormat="1">
      <c r="C429" s="55"/>
      <c r="D429" s="55"/>
      <c r="E429" s="55"/>
      <c r="F429" s="55"/>
      <c r="G429" s="55"/>
      <c r="H429" s="55"/>
      <c r="I429" s="55"/>
      <c r="J429" s="55"/>
      <c r="K429" s="55"/>
      <c r="L429" s="55"/>
      <c r="M429" s="55"/>
      <c r="N429" s="55"/>
      <c r="O429" s="55"/>
      <c r="Z429" s="55"/>
      <c r="AB429" s="55"/>
      <c r="AD429" s="55"/>
    </row>
    <row r="430" spans="3:30" s="85" customFormat="1">
      <c r="C430" s="55"/>
      <c r="D430" s="55"/>
      <c r="E430" s="55"/>
      <c r="F430" s="55"/>
      <c r="G430" s="55"/>
      <c r="H430" s="55"/>
      <c r="I430" s="55"/>
      <c r="J430" s="55"/>
      <c r="K430" s="55"/>
      <c r="L430" s="55"/>
      <c r="M430" s="55"/>
      <c r="N430" s="55"/>
      <c r="O430" s="55"/>
      <c r="Z430" s="55"/>
      <c r="AB430" s="55"/>
      <c r="AD430" s="55"/>
    </row>
    <row r="431" spans="3:30" s="85" customFormat="1">
      <c r="C431" s="55"/>
      <c r="D431" s="55"/>
      <c r="E431" s="55"/>
      <c r="F431" s="55"/>
      <c r="G431" s="55"/>
      <c r="H431" s="55"/>
      <c r="I431" s="55"/>
      <c r="J431" s="55"/>
      <c r="K431" s="55"/>
      <c r="L431" s="55"/>
      <c r="M431" s="55"/>
      <c r="N431" s="55"/>
      <c r="O431" s="55"/>
      <c r="Z431" s="55"/>
      <c r="AB431" s="55"/>
      <c r="AD431" s="55"/>
    </row>
    <row r="432" spans="3:30" s="85" customFormat="1">
      <c r="C432" s="55"/>
      <c r="D432" s="55"/>
      <c r="E432" s="55"/>
      <c r="F432" s="55"/>
      <c r="G432" s="55"/>
      <c r="H432" s="55"/>
      <c r="I432" s="55"/>
      <c r="J432" s="55"/>
      <c r="K432" s="55"/>
      <c r="L432" s="55"/>
      <c r="M432" s="55"/>
      <c r="N432" s="55"/>
      <c r="O432" s="55"/>
      <c r="Z432" s="55"/>
      <c r="AB432" s="55"/>
      <c r="AD432" s="55"/>
    </row>
    <row r="433" spans="3:30" s="85" customFormat="1">
      <c r="C433" s="55"/>
      <c r="D433" s="55"/>
      <c r="E433" s="55"/>
      <c r="F433" s="55"/>
      <c r="G433" s="55"/>
      <c r="H433" s="55"/>
      <c r="I433" s="55"/>
      <c r="J433" s="55"/>
      <c r="K433" s="55"/>
      <c r="L433" s="55"/>
      <c r="M433" s="55"/>
      <c r="N433" s="55"/>
      <c r="O433" s="55"/>
      <c r="Z433" s="55"/>
      <c r="AB433" s="55"/>
      <c r="AD433" s="55"/>
    </row>
    <row r="434" spans="3:30" s="85" customFormat="1">
      <c r="C434" s="55"/>
      <c r="D434" s="55"/>
      <c r="E434" s="55"/>
      <c r="F434" s="55"/>
      <c r="G434" s="55"/>
      <c r="H434" s="55"/>
      <c r="I434" s="55"/>
      <c r="J434" s="55"/>
      <c r="K434" s="55"/>
      <c r="L434" s="55"/>
      <c r="M434" s="55"/>
      <c r="N434" s="55"/>
      <c r="O434" s="55"/>
      <c r="Z434" s="55"/>
      <c r="AB434" s="55"/>
      <c r="AD434" s="55"/>
    </row>
    <row r="435" spans="3:30" s="85" customFormat="1">
      <c r="C435" s="55"/>
      <c r="D435" s="55"/>
      <c r="E435" s="55"/>
      <c r="F435" s="55"/>
      <c r="G435" s="55"/>
      <c r="H435" s="55"/>
      <c r="I435" s="55"/>
      <c r="J435" s="55"/>
      <c r="K435" s="55"/>
      <c r="L435" s="55"/>
      <c r="M435" s="55"/>
      <c r="N435" s="55"/>
      <c r="O435" s="55"/>
      <c r="Z435" s="55"/>
      <c r="AB435" s="55"/>
      <c r="AD435" s="55"/>
    </row>
    <row r="436" spans="3:30" s="85" customFormat="1">
      <c r="C436" s="55"/>
      <c r="D436" s="55"/>
      <c r="E436" s="55"/>
      <c r="F436" s="55"/>
      <c r="G436" s="55"/>
      <c r="H436" s="55"/>
      <c r="I436" s="55"/>
      <c r="J436" s="55"/>
      <c r="K436" s="55"/>
      <c r="L436" s="55"/>
      <c r="M436" s="55"/>
      <c r="N436" s="55"/>
      <c r="O436" s="55"/>
      <c r="Z436" s="55"/>
      <c r="AB436" s="55"/>
      <c r="AD436" s="55"/>
    </row>
    <row r="437" spans="3:30" s="85" customFormat="1">
      <c r="C437" s="55"/>
      <c r="D437" s="55"/>
      <c r="E437" s="55"/>
      <c r="F437" s="55"/>
      <c r="G437" s="55"/>
      <c r="H437" s="55"/>
      <c r="I437" s="55"/>
      <c r="J437" s="55"/>
      <c r="K437" s="55"/>
      <c r="L437" s="55"/>
      <c r="M437" s="55"/>
      <c r="N437" s="55"/>
      <c r="O437" s="55"/>
      <c r="Z437" s="55"/>
      <c r="AB437" s="55"/>
      <c r="AD437" s="55"/>
    </row>
    <row r="438" spans="3:30" s="85" customFormat="1">
      <c r="C438" s="55"/>
      <c r="D438" s="55"/>
      <c r="E438" s="55"/>
      <c r="F438" s="55"/>
      <c r="G438" s="55"/>
      <c r="H438" s="55"/>
      <c r="I438" s="55"/>
      <c r="J438" s="55"/>
      <c r="K438" s="55"/>
      <c r="L438" s="55"/>
      <c r="M438" s="55"/>
      <c r="N438" s="55"/>
      <c r="O438" s="55"/>
      <c r="Z438" s="55"/>
      <c r="AB438" s="55"/>
      <c r="AD438" s="55"/>
    </row>
    <row r="439" spans="3:30" s="85" customFormat="1">
      <c r="C439" s="55"/>
      <c r="D439" s="55"/>
      <c r="E439" s="55"/>
      <c r="F439" s="55"/>
      <c r="G439" s="55"/>
      <c r="H439" s="55"/>
      <c r="I439" s="55"/>
      <c r="J439" s="55"/>
      <c r="K439" s="55"/>
      <c r="L439" s="55"/>
      <c r="M439" s="55"/>
      <c r="N439" s="55"/>
      <c r="O439" s="55"/>
      <c r="Z439" s="55"/>
      <c r="AB439" s="55"/>
      <c r="AD439" s="55"/>
    </row>
    <row r="440" spans="3:30" s="85" customFormat="1">
      <c r="C440" s="55"/>
      <c r="D440" s="55"/>
      <c r="E440" s="55"/>
      <c r="F440" s="55"/>
      <c r="G440" s="55"/>
      <c r="H440" s="55"/>
      <c r="I440" s="55"/>
      <c r="J440" s="55"/>
      <c r="K440" s="55"/>
      <c r="L440" s="55"/>
      <c r="M440" s="55"/>
      <c r="N440" s="55"/>
      <c r="O440" s="55"/>
      <c r="Z440" s="55"/>
      <c r="AB440" s="55"/>
      <c r="AD440" s="55"/>
    </row>
    <row r="441" spans="3:30" s="85" customFormat="1">
      <c r="C441" s="55"/>
      <c r="D441" s="55"/>
      <c r="E441" s="55"/>
      <c r="F441" s="55"/>
      <c r="G441" s="55"/>
      <c r="H441" s="55"/>
      <c r="I441" s="55"/>
      <c r="J441" s="55"/>
      <c r="K441" s="55"/>
      <c r="L441" s="55"/>
      <c r="M441" s="55"/>
      <c r="N441" s="55"/>
      <c r="O441" s="55"/>
      <c r="Z441" s="55"/>
      <c r="AB441" s="55"/>
      <c r="AD441" s="55"/>
    </row>
    <row r="442" spans="3:30" s="85" customFormat="1">
      <c r="C442" s="55"/>
      <c r="D442" s="55"/>
      <c r="E442" s="55"/>
      <c r="F442" s="55"/>
      <c r="G442" s="55"/>
      <c r="H442" s="55"/>
      <c r="I442" s="55"/>
      <c r="J442" s="55"/>
      <c r="K442" s="55"/>
      <c r="L442" s="55"/>
      <c r="M442" s="55"/>
      <c r="N442" s="55"/>
      <c r="O442" s="55"/>
      <c r="Z442" s="55"/>
      <c r="AB442" s="55"/>
      <c r="AD442" s="55"/>
    </row>
    <row r="443" spans="3:30" s="85" customFormat="1">
      <c r="C443" s="55"/>
      <c r="D443" s="55"/>
      <c r="E443" s="55"/>
      <c r="F443" s="55"/>
      <c r="G443" s="55"/>
      <c r="H443" s="55"/>
      <c r="I443" s="55"/>
      <c r="J443" s="55"/>
      <c r="K443" s="55"/>
      <c r="L443" s="55"/>
      <c r="M443" s="55"/>
      <c r="N443" s="55"/>
      <c r="O443" s="55"/>
      <c r="Z443" s="55"/>
      <c r="AB443" s="55"/>
      <c r="AD443" s="55"/>
    </row>
    <row r="444" spans="3:30" s="85" customFormat="1">
      <c r="C444" s="55"/>
      <c r="D444" s="55"/>
      <c r="E444" s="55"/>
      <c r="F444" s="55"/>
      <c r="G444" s="55"/>
      <c r="H444" s="55"/>
      <c r="I444" s="55"/>
      <c r="J444" s="55"/>
      <c r="K444" s="55"/>
      <c r="L444" s="55"/>
      <c r="M444" s="55"/>
      <c r="N444" s="55"/>
      <c r="O444" s="55"/>
      <c r="Z444" s="55"/>
      <c r="AB444" s="55"/>
      <c r="AD444" s="55"/>
    </row>
    <row r="445" spans="3:30" s="85" customFormat="1">
      <c r="C445" s="55"/>
      <c r="D445" s="55"/>
      <c r="E445" s="55"/>
      <c r="F445" s="55"/>
      <c r="G445" s="55"/>
      <c r="H445" s="55"/>
      <c r="I445" s="55"/>
      <c r="J445" s="55"/>
      <c r="K445" s="55"/>
      <c r="L445" s="55"/>
      <c r="M445" s="55"/>
      <c r="N445" s="55"/>
      <c r="O445" s="55"/>
      <c r="Z445" s="55"/>
      <c r="AB445" s="55"/>
      <c r="AD445" s="55"/>
    </row>
    <row r="446" spans="3:30" s="85" customFormat="1">
      <c r="C446" s="55"/>
      <c r="D446" s="55"/>
      <c r="E446" s="55"/>
      <c r="F446" s="55"/>
      <c r="G446" s="55"/>
      <c r="H446" s="55"/>
      <c r="I446" s="55"/>
      <c r="J446" s="55"/>
      <c r="K446" s="55"/>
      <c r="L446" s="55"/>
      <c r="M446" s="55"/>
      <c r="N446" s="55"/>
      <c r="O446" s="55"/>
      <c r="Z446" s="55"/>
      <c r="AB446" s="55"/>
      <c r="AD446" s="55"/>
    </row>
    <row r="447" spans="3:30" s="85" customFormat="1">
      <c r="C447" s="55"/>
      <c r="D447" s="55"/>
      <c r="E447" s="55"/>
      <c r="F447" s="55"/>
      <c r="G447" s="55"/>
      <c r="H447" s="55"/>
      <c r="I447" s="55"/>
      <c r="J447" s="55"/>
      <c r="K447" s="55"/>
      <c r="L447" s="55"/>
      <c r="M447" s="55"/>
      <c r="N447" s="55"/>
      <c r="O447" s="55"/>
      <c r="Z447" s="55"/>
      <c r="AB447" s="55"/>
      <c r="AD447" s="55"/>
    </row>
    <row r="448" spans="3:30" s="85" customFormat="1">
      <c r="C448" s="55"/>
      <c r="D448" s="55"/>
      <c r="E448" s="55"/>
      <c r="F448" s="55"/>
      <c r="G448" s="55"/>
      <c r="H448" s="55"/>
      <c r="I448" s="55"/>
      <c r="J448" s="55"/>
      <c r="K448" s="55"/>
      <c r="L448" s="55"/>
      <c r="M448" s="55"/>
      <c r="N448" s="55"/>
      <c r="O448" s="55"/>
      <c r="Z448" s="55"/>
      <c r="AB448" s="55"/>
      <c r="AD448" s="55"/>
    </row>
    <row r="449" spans="3:30" s="85" customFormat="1">
      <c r="C449" s="55"/>
      <c r="D449" s="55"/>
      <c r="E449" s="55"/>
      <c r="F449" s="55"/>
      <c r="G449" s="55"/>
      <c r="H449" s="55"/>
      <c r="I449" s="55"/>
      <c r="J449" s="55"/>
      <c r="K449" s="55"/>
      <c r="L449" s="55"/>
      <c r="M449" s="55"/>
      <c r="N449" s="55"/>
      <c r="O449" s="55"/>
      <c r="Z449" s="55"/>
      <c r="AB449" s="55"/>
      <c r="AD449" s="55"/>
    </row>
    <row r="450" spans="3:30" s="85" customFormat="1">
      <c r="C450" s="55"/>
      <c r="D450" s="55"/>
      <c r="E450" s="55"/>
      <c r="F450" s="55"/>
      <c r="G450" s="55"/>
      <c r="H450" s="55"/>
      <c r="I450" s="55"/>
      <c r="J450" s="55"/>
      <c r="K450" s="55"/>
      <c r="L450" s="55"/>
      <c r="M450" s="55"/>
      <c r="N450" s="55"/>
      <c r="O450" s="55"/>
      <c r="Z450" s="55"/>
      <c r="AB450" s="55"/>
      <c r="AD450" s="55"/>
    </row>
    <row r="451" spans="3:30" s="85" customFormat="1">
      <c r="C451" s="55"/>
      <c r="D451" s="55"/>
      <c r="E451" s="55"/>
      <c r="F451" s="55"/>
      <c r="G451" s="55"/>
      <c r="H451" s="55"/>
      <c r="I451" s="55"/>
      <c r="J451" s="55"/>
      <c r="K451" s="55"/>
      <c r="L451" s="55"/>
      <c r="M451" s="55"/>
      <c r="N451" s="55"/>
      <c r="O451" s="55"/>
      <c r="Z451" s="55"/>
      <c r="AB451" s="55"/>
      <c r="AD451" s="55"/>
    </row>
    <row r="452" spans="3:30" s="85" customFormat="1">
      <c r="C452" s="55"/>
      <c r="D452" s="55"/>
      <c r="E452" s="55"/>
      <c r="F452" s="55"/>
      <c r="G452" s="55"/>
      <c r="H452" s="55"/>
      <c r="I452" s="55"/>
      <c r="J452" s="55"/>
      <c r="K452" s="55"/>
      <c r="L452" s="55"/>
      <c r="M452" s="55"/>
      <c r="N452" s="55"/>
      <c r="O452" s="55"/>
      <c r="Z452" s="55"/>
      <c r="AB452" s="55"/>
      <c r="AD452" s="55"/>
    </row>
    <row r="453" spans="3:30" s="85" customFormat="1">
      <c r="C453" s="55"/>
      <c r="D453" s="55"/>
      <c r="E453" s="55"/>
      <c r="F453" s="55"/>
      <c r="G453" s="55"/>
      <c r="H453" s="55"/>
      <c r="I453" s="55"/>
      <c r="J453" s="55"/>
      <c r="K453" s="55"/>
      <c r="L453" s="55"/>
      <c r="M453" s="55"/>
      <c r="N453" s="55"/>
      <c r="O453" s="55"/>
      <c r="Z453" s="55"/>
      <c r="AB453" s="55"/>
      <c r="AD453" s="55"/>
    </row>
    <row r="454" spans="3:30" s="85" customFormat="1">
      <c r="C454" s="55"/>
      <c r="D454" s="55"/>
      <c r="E454" s="55"/>
      <c r="F454" s="55"/>
      <c r="G454" s="55"/>
      <c r="H454" s="55"/>
      <c r="I454" s="55"/>
      <c r="J454" s="55"/>
      <c r="K454" s="55"/>
      <c r="L454" s="55"/>
      <c r="M454" s="55"/>
      <c r="N454" s="55"/>
      <c r="O454" s="55"/>
      <c r="Z454" s="55"/>
      <c r="AB454" s="55"/>
      <c r="AD454" s="55"/>
    </row>
    <row r="455" spans="3:30" s="85" customFormat="1">
      <c r="C455" s="55"/>
      <c r="D455" s="55"/>
      <c r="E455" s="55"/>
      <c r="F455" s="55"/>
      <c r="G455" s="55"/>
      <c r="H455" s="55"/>
      <c r="I455" s="55"/>
      <c r="J455" s="55"/>
      <c r="K455" s="55"/>
      <c r="L455" s="55"/>
      <c r="M455" s="55"/>
      <c r="N455" s="55"/>
      <c r="O455" s="55"/>
      <c r="Z455" s="55"/>
      <c r="AB455" s="55"/>
      <c r="AD455" s="55"/>
    </row>
    <row r="456" spans="3:30" s="85" customFormat="1">
      <c r="C456" s="55"/>
      <c r="D456" s="55"/>
      <c r="E456" s="55"/>
      <c r="F456" s="55"/>
      <c r="G456" s="55"/>
      <c r="H456" s="55"/>
      <c r="I456" s="55"/>
      <c r="J456" s="55"/>
      <c r="K456" s="55"/>
      <c r="L456" s="55"/>
      <c r="M456" s="55"/>
      <c r="N456" s="55"/>
      <c r="O456" s="55"/>
      <c r="Z456" s="55"/>
      <c r="AB456" s="55"/>
      <c r="AD456" s="55"/>
    </row>
    <row r="457" spans="3:30" s="85" customFormat="1">
      <c r="C457" s="55"/>
      <c r="D457" s="55"/>
      <c r="E457" s="55"/>
      <c r="F457" s="55"/>
      <c r="G457" s="55"/>
      <c r="H457" s="55"/>
      <c r="I457" s="55"/>
      <c r="J457" s="55"/>
      <c r="K457" s="55"/>
      <c r="L457" s="55"/>
      <c r="M457" s="55"/>
      <c r="N457" s="55"/>
      <c r="O457" s="55"/>
      <c r="Z457" s="55"/>
      <c r="AB457" s="55"/>
      <c r="AD457" s="55"/>
    </row>
    <row r="458" spans="3:30" s="85" customFormat="1">
      <c r="C458" s="55"/>
      <c r="D458" s="55"/>
      <c r="E458" s="55"/>
      <c r="F458" s="55"/>
      <c r="G458" s="55"/>
      <c r="H458" s="55"/>
      <c r="I458" s="55"/>
      <c r="J458" s="55"/>
      <c r="K458" s="55"/>
      <c r="L458" s="55"/>
      <c r="M458" s="55"/>
      <c r="N458" s="55"/>
      <c r="O458" s="55"/>
      <c r="Z458" s="55"/>
      <c r="AB458" s="55"/>
      <c r="AD458" s="55"/>
    </row>
    <row r="459" spans="3:30" s="85" customFormat="1">
      <c r="C459" s="55"/>
      <c r="D459" s="55"/>
      <c r="E459" s="55"/>
      <c r="F459" s="55"/>
      <c r="G459" s="55"/>
      <c r="H459" s="55"/>
      <c r="I459" s="55"/>
      <c r="J459" s="55"/>
      <c r="K459" s="55"/>
      <c r="L459" s="55"/>
      <c r="M459" s="55"/>
      <c r="N459" s="55"/>
      <c r="O459" s="55"/>
      <c r="Z459" s="55"/>
      <c r="AB459" s="55"/>
      <c r="AD459" s="55"/>
    </row>
    <row r="460" spans="3:30" s="85" customFormat="1">
      <c r="C460" s="55"/>
      <c r="D460" s="55"/>
      <c r="E460" s="55"/>
      <c r="F460" s="55"/>
      <c r="G460" s="55"/>
      <c r="H460" s="55"/>
      <c r="I460" s="55"/>
      <c r="J460" s="55"/>
      <c r="K460" s="55"/>
      <c r="L460" s="55"/>
      <c r="M460" s="55"/>
      <c r="N460" s="55"/>
      <c r="O460" s="55"/>
      <c r="Z460" s="55"/>
      <c r="AB460" s="55"/>
      <c r="AD460" s="55"/>
    </row>
    <row r="461" spans="3:30" s="85" customFormat="1">
      <c r="C461" s="55"/>
      <c r="D461" s="55"/>
      <c r="E461" s="55"/>
      <c r="F461" s="55"/>
      <c r="G461" s="55"/>
      <c r="H461" s="55"/>
      <c r="I461" s="55"/>
      <c r="J461" s="55"/>
      <c r="K461" s="55"/>
      <c r="L461" s="55"/>
      <c r="M461" s="55"/>
      <c r="N461" s="55"/>
      <c r="O461" s="55"/>
      <c r="Z461" s="55"/>
      <c r="AB461" s="55"/>
      <c r="AD461" s="55"/>
    </row>
    <row r="462" spans="3:30" s="85" customFormat="1">
      <c r="C462" s="55"/>
      <c r="D462" s="55"/>
      <c r="E462" s="55"/>
      <c r="F462" s="55"/>
      <c r="G462" s="55"/>
      <c r="H462" s="55"/>
      <c r="I462" s="55"/>
      <c r="J462" s="55"/>
      <c r="K462" s="55"/>
      <c r="L462" s="55"/>
      <c r="M462" s="55"/>
      <c r="N462" s="55"/>
      <c r="O462" s="55"/>
      <c r="Z462" s="55"/>
      <c r="AB462" s="55"/>
      <c r="AD462" s="55"/>
    </row>
    <row r="463" spans="3:30" s="85" customFormat="1">
      <c r="C463" s="55"/>
      <c r="D463" s="55"/>
      <c r="E463" s="55"/>
      <c r="F463" s="55"/>
      <c r="G463" s="55"/>
      <c r="H463" s="55"/>
      <c r="I463" s="55"/>
      <c r="J463" s="55"/>
      <c r="K463" s="55"/>
      <c r="L463" s="55"/>
      <c r="M463" s="55"/>
      <c r="N463" s="55"/>
      <c r="O463" s="55"/>
      <c r="Z463" s="55"/>
      <c r="AB463" s="55"/>
      <c r="AD463" s="55"/>
    </row>
    <row r="464" spans="3:30" s="85" customFormat="1">
      <c r="C464" s="55"/>
      <c r="D464" s="55"/>
      <c r="E464" s="55"/>
      <c r="F464" s="55"/>
      <c r="G464" s="55"/>
      <c r="H464" s="55"/>
      <c r="I464" s="55"/>
      <c r="J464" s="55"/>
      <c r="K464" s="55"/>
      <c r="L464" s="55"/>
      <c r="M464" s="55"/>
      <c r="N464" s="55"/>
      <c r="O464" s="55"/>
      <c r="Z464" s="55"/>
      <c r="AB464" s="55"/>
      <c r="AD464" s="55"/>
    </row>
    <row r="465" spans="3:30" s="85" customFormat="1">
      <c r="C465" s="55"/>
      <c r="D465" s="55"/>
      <c r="E465" s="55"/>
      <c r="F465" s="55"/>
      <c r="G465" s="55"/>
      <c r="H465" s="55"/>
      <c r="I465" s="55"/>
      <c r="J465" s="55"/>
      <c r="K465" s="55"/>
      <c r="L465" s="55"/>
      <c r="M465" s="55"/>
      <c r="N465" s="55"/>
      <c r="O465" s="55"/>
      <c r="Z465" s="55"/>
      <c r="AB465" s="55"/>
      <c r="AD465" s="55"/>
    </row>
    <row r="466" spans="3:30" s="85" customFormat="1">
      <c r="C466" s="55"/>
      <c r="D466" s="55"/>
      <c r="E466" s="55"/>
      <c r="F466" s="55"/>
      <c r="G466" s="55"/>
      <c r="H466" s="55"/>
      <c r="I466" s="55"/>
      <c r="J466" s="55"/>
      <c r="K466" s="55"/>
      <c r="L466" s="55"/>
      <c r="M466" s="55"/>
      <c r="N466" s="55"/>
      <c r="O466" s="55"/>
      <c r="Z466" s="55"/>
      <c r="AB466" s="55"/>
      <c r="AD466" s="55"/>
    </row>
    <row r="467" spans="3:30" s="85" customFormat="1">
      <c r="C467" s="55"/>
      <c r="D467" s="55"/>
      <c r="E467" s="55"/>
      <c r="F467" s="55"/>
      <c r="G467" s="55"/>
      <c r="H467" s="55"/>
      <c r="I467" s="55"/>
      <c r="J467" s="55"/>
      <c r="K467" s="55"/>
      <c r="L467" s="55"/>
      <c r="M467" s="55"/>
      <c r="N467" s="55"/>
      <c r="O467" s="55"/>
      <c r="Z467" s="55"/>
      <c r="AB467" s="55"/>
      <c r="AD467" s="55"/>
    </row>
    <row r="468" spans="3:30" s="85" customFormat="1">
      <c r="C468" s="55"/>
      <c r="D468" s="55"/>
      <c r="E468" s="55"/>
      <c r="F468" s="55"/>
      <c r="G468" s="55"/>
      <c r="H468" s="55"/>
      <c r="I468" s="55"/>
      <c r="J468" s="55"/>
      <c r="K468" s="55"/>
      <c r="L468" s="55"/>
      <c r="M468" s="55"/>
      <c r="N468" s="55"/>
      <c r="O468" s="55"/>
      <c r="Z468" s="55"/>
      <c r="AB468" s="55"/>
      <c r="AD468" s="55"/>
    </row>
    <row r="469" spans="3:30" s="85" customFormat="1">
      <c r="C469" s="55"/>
      <c r="D469" s="55"/>
      <c r="E469" s="55"/>
      <c r="F469" s="55"/>
      <c r="G469" s="55"/>
      <c r="H469" s="55"/>
      <c r="I469" s="55"/>
      <c r="J469" s="55"/>
      <c r="K469" s="55"/>
      <c r="L469" s="55"/>
      <c r="M469" s="55"/>
      <c r="N469" s="55"/>
      <c r="O469" s="55"/>
      <c r="Z469" s="55"/>
      <c r="AB469" s="55"/>
      <c r="AD469" s="55"/>
    </row>
    <row r="470" spans="3:30" s="85" customFormat="1">
      <c r="C470" s="55"/>
      <c r="D470" s="55"/>
      <c r="E470" s="55"/>
      <c r="F470" s="55"/>
      <c r="G470" s="55"/>
      <c r="H470" s="55"/>
      <c r="I470" s="55"/>
      <c r="J470" s="55"/>
      <c r="K470" s="55"/>
      <c r="L470" s="55"/>
      <c r="M470" s="55"/>
      <c r="N470" s="55"/>
      <c r="O470" s="55"/>
      <c r="Z470" s="55"/>
      <c r="AB470" s="55"/>
      <c r="AD470" s="55"/>
    </row>
    <row r="471" spans="3:30" s="85" customFormat="1">
      <c r="C471" s="55"/>
      <c r="D471" s="55"/>
      <c r="E471" s="55"/>
      <c r="F471" s="55"/>
      <c r="G471" s="55"/>
      <c r="H471" s="55"/>
      <c r="I471" s="55"/>
      <c r="J471" s="55"/>
      <c r="K471" s="55"/>
      <c r="L471" s="55"/>
      <c r="M471" s="55"/>
      <c r="N471" s="55"/>
      <c r="O471" s="55"/>
      <c r="Z471" s="55"/>
      <c r="AB471" s="55"/>
      <c r="AD471" s="55"/>
    </row>
    <row r="472" spans="3:30" s="85" customFormat="1">
      <c r="C472" s="55"/>
      <c r="D472" s="55"/>
      <c r="E472" s="55"/>
      <c r="F472" s="55"/>
      <c r="G472" s="55"/>
      <c r="H472" s="55"/>
      <c r="I472" s="55"/>
      <c r="J472" s="55"/>
      <c r="K472" s="55"/>
      <c r="L472" s="55"/>
      <c r="M472" s="55"/>
      <c r="N472" s="55"/>
      <c r="O472" s="55"/>
      <c r="Z472" s="55"/>
      <c r="AB472" s="55"/>
      <c r="AD472" s="55"/>
    </row>
    <row r="473" spans="3:30" s="85" customFormat="1">
      <c r="C473" s="55"/>
      <c r="D473" s="55"/>
      <c r="E473" s="55"/>
      <c r="F473" s="55"/>
      <c r="G473" s="55"/>
      <c r="H473" s="55"/>
      <c r="I473" s="55"/>
      <c r="J473" s="55"/>
      <c r="K473" s="55"/>
      <c r="L473" s="55"/>
      <c r="M473" s="55"/>
      <c r="N473" s="55"/>
      <c r="O473" s="55"/>
      <c r="Z473" s="55"/>
      <c r="AB473" s="55"/>
      <c r="AD473" s="55"/>
    </row>
    <row r="474" spans="3:30" s="85" customFormat="1">
      <c r="C474" s="55"/>
      <c r="D474" s="55"/>
      <c r="E474" s="55"/>
      <c r="F474" s="55"/>
      <c r="G474" s="55"/>
      <c r="H474" s="55"/>
      <c r="I474" s="55"/>
      <c r="J474" s="55"/>
      <c r="K474" s="55"/>
      <c r="L474" s="55"/>
      <c r="M474" s="55"/>
      <c r="N474" s="55"/>
      <c r="O474" s="55"/>
      <c r="Z474" s="55"/>
      <c r="AB474" s="55"/>
      <c r="AD474" s="55"/>
    </row>
    <row r="475" spans="3:30" s="85" customFormat="1">
      <c r="C475" s="55"/>
      <c r="D475" s="55"/>
      <c r="E475" s="55"/>
      <c r="F475" s="55"/>
      <c r="G475" s="55"/>
      <c r="H475" s="55"/>
      <c r="I475" s="55"/>
      <c r="J475" s="55"/>
      <c r="K475" s="55"/>
      <c r="L475" s="55"/>
      <c r="M475" s="55"/>
      <c r="N475" s="55"/>
      <c r="O475" s="55"/>
      <c r="Z475" s="55"/>
      <c r="AB475" s="55"/>
      <c r="AD475" s="55"/>
    </row>
    <row r="476" spans="3:30" s="85" customFormat="1">
      <c r="C476" s="55"/>
      <c r="D476" s="55"/>
      <c r="E476" s="55"/>
      <c r="F476" s="55"/>
      <c r="G476" s="55"/>
      <c r="H476" s="55"/>
      <c r="I476" s="55"/>
      <c r="J476" s="55"/>
      <c r="K476" s="55"/>
      <c r="L476" s="55"/>
      <c r="M476" s="55"/>
      <c r="N476" s="55"/>
      <c r="O476" s="55"/>
      <c r="Z476" s="55"/>
      <c r="AB476" s="55"/>
      <c r="AD476" s="55"/>
    </row>
    <row r="477" spans="3:30" s="85" customFormat="1">
      <c r="C477" s="55"/>
      <c r="D477" s="55"/>
      <c r="E477" s="55"/>
      <c r="F477" s="55"/>
      <c r="G477" s="55"/>
      <c r="H477" s="55"/>
      <c r="I477" s="55"/>
      <c r="J477" s="55"/>
      <c r="K477" s="55"/>
      <c r="L477" s="55"/>
      <c r="M477" s="55"/>
      <c r="N477" s="55"/>
      <c r="O477" s="55"/>
      <c r="Z477" s="55"/>
      <c r="AB477" s="55"/>
      <c r="AD477" s="55"/>
    </row>
    <row r="478" spans="3:30" s="85" customFormat="1">
      <c r="C478" s="55"/>
      <c r="D478" s="55"/>
      <c r="E478" s="55"/>
      <c r="F478" s="55"/>
      <c r="G478" s="55"/>
      <c r="H478" s="55"/>
      <c r="I478" s="55"/>
      <c r="J478" s="55"/>
      <c r="K478" s="55"/>
      <c r="L478" s="55"/>
      <c r="M478" s="55"/>
      <c r="N478" s="55"/>
      <c r="O478" s="55"/>
      <c r="Z478" s="55"/>
      <c r="AB478" s="55"/>
      <c r="AD478" s="55"/>
    </row>
    <row r="479" spans="3:30" s="85" customFormat="1">
      <c r="C479" s="55"/>
      <c r="D479" s="55"/>
      <c r="E479" s="55"/>
      <c r="F479" s="55"/>
      <c r="G479" s="55"/>
      <c r="H479" s="55"/>
      <c r="I479" s="55"/>
      <c r="J479" s="55"/>
      <c r="K479" s="55"/>
      <c r="L479" s="55"/>
      <c r="M479" s="55"/>
      <c r="N479" s="55"/>
      <c r="O479" s="55"/>
      <c r="Z479" s="55"/>
      <c r="AB479" s="55"/>
      <c r="AD479" s="55"/>
    </row>
    <row r="480" spans="3:30" s="85" customFormat="1">
      <c r="C480" s="55"/>
      <c r="D480" s="55"/>
      <c r="E480" s="55"/>
      <c r="F480" s="55"/>
      <c r="G480" s="55"/>
      <c r="H480" s="55"/>
      <c r="I480" s="55"/>
      <c r="J480" s="55"/>
      <c r="K480" s="55"/>
      <c r="L480" s="55"/>
      <c r="M480" s="55"/>
      <c r="N480" s="55"/>
      <c r="O480" s="55"/>
      <c r="Z480" s="55"/>
      <c r="AB480" s="55"/>
      <c r="AD480" s="55"/>
    </row>
    <row r="481" spans="3:30" s="85" customFormat="1">
      <c r="C481" s="55"/>
      <c r="D481" s="55"/>
      <c r="E481" s="55"/>
      <c r="F481" s="55"/>
      <c r="G481" s="55"/>
      <c r="H481" s="55"/>
      <c r="I481" s="55"/>
      <c r="J481" s="55"/>
      <c r="K481" s="55"/>
      <c r="L481" s="55"/>
      <c r="M481" s="55"/>
      <c r="N481" s="55"/>
      <c r="O481" s="55"/>
      <c r="Z481" s="55"/>
      <c r="AB481" s="55"/>
      <c r="AD481" s="55"/>
    </row>
    <row r="482" spans="3:30" s="85" customFormat="1">
      <c r="C482" s="55"/>
      <c r="D482" s="55"/>
      <c r="E482" s="55"/>
      <c r="F482" s="55"/>
      <c r="G482" s="55"/>
      <c r="H482" s="55"/>
      <c r="I482" s="55"/>
      <c r="J482" s="55"/>
      <c r="K482" s="55"/>
      <c r="L482" s="55"/>
      <c r="M482" s="55"/>
      <c r="N482" s="55"/>
      <c r="O482" s="55"/>
      <c r="Z482" s="55"/>
      <c r="AB482" s="55"/>
      <c r="AD482" s="55"/>
    </row>
    <row r="483" spans="3:30" s="85" customFormat="1">
      <c r="C483" s="55"/>
      <c r="D483" s="55"/>
      <c r="E483" s="55"/>
      <c r="F483" s="55"/>
      <c r="G483" s="55"/>
      <c r="H483" s="55"/>
      <c r="I483" s="55"/>
      <c r="J483" s="55"/>
      <c r="K483" s="55"/>
      <c r="L483" s="55"/>
      <c r="M483" s="55"/>
      <c r="N483" s="55"/>
      <c r="O483" s="55"/>
      <c r="Z483" s="55"/>
      <c r="AB483" s="55"/>
      <c r="AD483" s="55"/>
    </row>
    <row r="484" spans="3:30" s="85" customFormat="1">
      <c r="C484" s="55"/>
      <c r="D484" s="55"/>
      <c r="E484" s="55"/>
      <c r="F484" s="55"/>
      <c r="G484" s="55"/>
      <c r="H484" s="55"/>
      <c r="I484" s="55"/>
      <c r="J484" s="55"/>
      <c r="K484" s="55"/>
      <c r="L484" s="55"/>
      <c r="M484" s="55"/>
      <c r="N484" s="55"/>
      <c r="O484" s="55"/>
      <c r="Z484" s="55"/>
      <c r="AB484" s="55"/>
      <c r="AD484" s="55"/>
    </row>
    <row r="485" spans="3:30" s="85" customFormat="1">
      <c r="C485" s="55"/>
      <c r="D485" s="55"/>
      <c r="E485" s="55"/>
      <c r="F485" s="55"/>
      <c r="G485" s="55"/>
      <c r="H485" s="55"/>
      <c r="I485" s="55"/>
      <c r="J485" s="55"/>
      <c r="K485" s="55"/>
      <c r="L485" s="55"/>
      <c r="M485" s="55"/>
      <c r="N485" s="55"/>
      <c r="O485" s="55"/>
      <c r="Z485" s="55"/>
      <c r="AB485" s="55"/>
      <c r="AD485" s="55"/>
    </row>
    <row r="486" spans="3:30" s="85" customFormat="1">
      <c r="C486" s="55"/>
      <c r="D486" s="55"/>
      <c r="E486" s="55"/>
      <c r="F486" s="55"/>
      <c r="G486" s="55"/>
      <c r="H486" s="55"/>
      <c r="I486" s="55"/>
      <c r="J486" s="55"/>
      <c r="K486" s="55"/>
      <c r="L486" s="55"/>
      <c r="M486" s="55"/>
      <c r="N486" s="55"/>
      <c r="O486" s="55"/>
      <c r="Z486" s="55"/>
      <c r="AB486" s="55"/>
      <c r="AD486" s="55"/>
    </row>
    <row r="487" spans="3:30" s="85" customFormat="1">
      <c r="C487" s="55"/>
      <c r="D487" s="55"/>
      <c r="E487" s="55"/>
      <c r="F487" s="55"/>
      <c r="G487" s="55"/>
      <c r="H487" s="55"/>
      <c r="I487" s="55"/>
      <c r="J487" s="55"/>
      <c r="K487" s="55"/>
      <c r="L487" s="55"/>
      <c r="M487" s="55"/>
      <c r="N487" s="55"/>
      <c r="O487" s="55"/>
      <c r="Z487" s="55"/>
      <c r="AB487" s="55"/>
      <c r="AD487" s="55"/>
    </row>
    <row r="488" spans="3:30" s="85" customFormat="1">
      <c r="C488" s="55"/>
      <c r="D488" s="55"/>
      <c r="E488" s="55"/>
      <c r="F488" s="55"/>
      <c r="G488" s="55"/>
      <c r="H488" s="55"/>
      <c r="I488" s="55"/>
      <c r="J488" s="55"/>
      <c r="K488" s="55"/>
      <c r="L488" s="55"/>
      <c r="M488" s="55"/>
      <c r="N488" s="55"/>
      <c r="O488" s="55"/>
      <c r="Z488" s="55"/>
      <c r="AB488" s="55"/>
      <c r="AD488" s="55"/>
    </row>
    <row r="489" spans="3:30" s="85" customFormat="1">
      <c r="C489" s="55"/>
      <c r="D489" s="55"/>
      <c r="E489" s="55"/>
      <c r="F489" s="55"/>
      <c r="G489" s="55"/>
      <c r="H489" s="55"/>
      <c r="I489" s="55"/>
      <c r="J489" s="55"/>
      <c r="K489" s="55"/>
      <c r="L489" s="55"/>
      <c r="M489" s="55"/>
      <c r="N489" s="55"/>
      <c r="O489" s="55"/>
      <c r="Z489" s="55"/>
      <c r="AB489" s="55"/>
      <c r="AD489" s="55"/>
    </row>
    <row r="490" spans="3:30" s="85" customFormat="1">
      <c r="C490" s="55"/>
      <c r="D490" s="55"/>
      <c r="E490" s="55"/>
      <c r="F490" s="55"/>
      <c r="G490" s="55"/>
      <c r="H490" s="55"/>
      <c r="I490" s="55"/>
      <c r="J490" s="55"/>
      <c r="K490" s="55"/>
      <c r="L490" s="55"/>
      <c r="M490" s="55"/>
      <c r="N490" s="55"/>
      <c r="O490" s="55"/>
      <c r="Z490" s="55"/>
      <c r="AB490" s="55"/>
      <c r="AD490" s="55"/>
    </row>
    <row r="491" spans="3:30" s="85" customFormat="1">
      <c r="C491" s="55"/>
      <c r="D491" s="55"/>
      <c r="E491" s="55"/>
      <c r="F491" s="55"/>
      <c r="G491" s="55"/>
      <c r="H491" s="55"/>
      <c r="I491" s="55"/>
      <c r="J491" s="55"/>
      <c r="K491" s="55"/>
      <c r="L491" s="55"/>
      <c r="M491" s="55"/>
      <c r="N491" s="55"/>
      <c r="O491" s="55"/>
      <c r="Z491" s="55"/>
      <c r="AB491" s="55"/>
      <c r="AD491" s="55"/>
    </row>
    <row r="492" spans="3:30" s="85" customFormat="1">
      <c r="C492" s="55"/>
      <c r="D492" s="55"/>
      <c r="E492" s="55"/>
      <c r="F492" s="55"/>
      <c r="G492" s="55"/>
      <c r="H492" s="55"/>
      <c r="I492" s="55"/>
      <c r="J492" s="55"/>
      <c r="K492" s="55"/>
      <c r="L492" s="55"/>
      <c r="M492" s="55"/>
      <c r="N492" s="55"/>
      <c r="O492" s="55"/>
      <c r="Z492" s="55"/>
      <c r="AB492" s="55"/>
      <c r="AD492" s="55"/>
    </row>
    <row r="493" spans="3:30" s="85" customFormat="1">
      <c r="C493" s="55"/>
      <c r="D493" s="55"/>
      <c r="E493" s="55"/>
      <c r="F493" s="55"/>
      <c r="G493" s="55"/>
      <c r="H493" s="55"/>
      <c r="I493" s="55"/>
      <c r="J493" s="55"/>
      <c r="K493" s="55"/>
      <c r="L493" s="55"/>
      <c r="M493" s="55"/>
      <c r="N493" s="55"/>
      <c r="O493" s="55"/>
      <c r="Z493" s="55"/>
      <c r="AB493" s="55"/>
      <c r="AD493" s="55"/>
    </row>
    <row r="494" spans="3:30" s="85" customFormat="1">
      <c r="C494" s="55"/>
      <c r="D494" s="55"/>
      <c r="E494" s="55"/>
      <c r="F494" s="55"/>
      <c r="G494" s="55"/>
      <c r="H494" s="55"/>
      <c r="I494" s="55"/>
      <c r="J494" s="55"/>
      <c r="K494" s="55"/>
      <c r="L494" s="55"/>
      <c r="M494" s="55"/>
      <c r="N494" s="55"/>
      <c r="O494" s="55"/>
      <c r="Z494" s="55"/>
      <c r="AB494" s="55"/>
      <c r="AD494" s="55"/>
    </row>
    <row r="495" spans="3:30" s="85" customFormat="1">
      <c r="C495" s="55"/>
      <c r="D495" s="55"/>
      <c r="E495" s="55"/>
      <c r="F495" s="55"/>
      <c r="G495" s="55"/>
      <c r="H495" s="55"/>
      <c r="I495" s="55"/>
      <c r="J495" s="55"/>
      <c r="K495" s="55"/>
      <c r="L495" s="55"/>
      <c r="M495" s="55"/>
      <c r="N495" s="55"/>
      <c r="O495" s="55"/>
      <c r="Z495" s="55"/>
      <c r="AB495" s="55"/>
      <c r="AD495" s="55"/>
    </row>
    <row r="496" spans="3:30" s="85" customFormat="1">
      <c r="C496" s="55"/>
      <c r="D496" s="55"/>
      <c r="E496" s="55"/>
      <c r="F496" s="55"/>
      <c r="G496" s="55"/>
      <c r="H496" s="55"/>
      <c r="I496" s="55"/>
      <c r="J496" s="55"/>
      <c r="K496" s="55"/>
      <c r="L496" s="55"/>
      <c r="M496" s="55"/>
      <c r="N496" s="55"/>
      <c r="O496" s="55"/>
      <c r="Z496" s="55"/>
      <c r="AB496" s="55"/>
      <c r="AD496" s="55"/>
    </row>
    <row r="497" spans="3:30" s="85" customFormat="1">
      <c r="C497" s="55"/>
      <c r="D497" s="55"/>
      <c r="E497" s="55"/>
      <c r="F497" s="55"/>
      <c r="G497" s="55"/>
      <c r="H497" s="55"/>
      <c r="I497" s="55"/>
      <c r="J497" s="55"/>
      <c r="K497" s="55"/>
      <c r="L497" s="55"/>
      <c r="M497" s="55"/>
      <c r="N497" s="55"/>
      <c r="O497" s="55"/>
      <c r="Z497" s="55"/>
      <c r="AB497" s="55"/>
      <c r="AD497" s="55"/>
    </row>
    <row r="498" spans="3:30" s="85" customFormat="1">
      <c r="C498" s="55"/>
      <c r="D498" s="55"/>
      <c r="E498" s="55"/>
      <c r="F498" s="55"/>
      <c r="G498" s="55"/>
      <c r="H498" s="55"/>
      <c r="I498" s="55"/>
      <c r="J498" s="55"/>
      <c r="K498" s="55"/>
      <c r="L498" s="55"/>
      <c r="M498" s="55"/>
      <c r="N498" s="55"/>
      <c r="O498" s="55"/>
      <c r="Z498" s="55"/>
      <c r="AB498" s="55"/>
      <c r="AD498" s="55"/>
    </row>
    <row r="499" spans="3:30" s="85" customFormat="1">
      <c r="C499" s="55"/>
      <c r="D499" s="55"/>
      <c r="E499" s="55"/>
      <c r="F499" s="55"/>
      <c r="G499" s="55"/>
      <c r="H499" s="55"/>
      <c r="I499" s="55"/>
      <c r="J499" s="55"/>
      <c r="K499" s="55"/>
      <c r="L499" s="55"/>
      <c r="M499" s="55"/>
      <c r="N499" s="55"/>
      <c r="O499" s="55"/>
      <c r="Z499" s="55"/>
      <c r="AB499" s="55"/>
      <c r="AD499" s="55"/>
    </row>
    <row r="500" spans="3:30" s="85" customFormat="1">
      <c r="C500" s="55"/>
      <c r="D500" s="55"/>
      <c r="E500" s="55"/>
      <c r="F500" s="55"/>
      <c r="G500" s="55"/>
      <c r="H500" s="55"/>
      <c r="I500" s="55"/>
      <c r="J500" s="55"/>
      <c r="K500" s="55"/>
      <c r="L500" s="55"/>
      <c r="M500" s="55"/>
      <c r="N500" s="55"/>
      <c r="O500" s="55"/>
      <c r="Z500" s="55"/>
      <c r="AB500" s="55"/>
      <c r="AD500" s="55"/>
    </row>
    <row r="501" spans="3:30" s="85" customFormat="1">
      <c r="C501" s="55"/>
      <c r="D501" s="55"/>
      <c r="E501" s="55"/>
      <c r="F501" s="55"/>
      <c r="G501" s="55"/>
      <c r="H501" s="55"/>
      <c r="I501" s="55"/>
      <c r="J501" s="55"/>
      <c r="K501" s="55"/>
      <c r="L501" s="55"/>
      <c r="M501" s="55"/>
      <c r="N501" s="55"/>
      <c r="O501" s="55"/>
      <c r="Z501" s="55"/>
      <c r="AB501" s="55"/>
      <c r="AD501" s="55"/>
    </row>
    <row r="502" spans="3:30" s="85" customFormat="1">
      <c r="C502" s="55"/>
      <c r="D502" s="55"/>
      <c r="E502" s="55"/>
      <c r="F502" s="55"/>
      <c r="G502" s="55"/>
      <c r="H502" s="55"/>
      <c r="I502" s="55"/>
      <c r="J502" s="55"/>
      <c r="K502" s="55"/>
      <c r="L502" s="55"/>
      <c r="M502" s="55"/>
      <c r="N502" s="55"/>
      <c r="O502" s="55"/>
      <c r="Z502" s="55"/>
      <c r="AB502" s="55"/>
      <c r="AD502" s="55"/>
    </row>
    <row r="503" spans="3:30" s="85" customFormat="1">
      <c r="C503" s="55"/>
      <c r="D503" s="55"/>
      <c r="E503" s="55"/>
      <c r="F503" s="55"/>
      <c r="G503" s="55"/>
      <c r="H503" s="55"/>
      <c r="I503" s="55"/>
      <c r="J503" s="55"/>
      <c r="K503" s="55"/>
      <c r="L503" s="55"/>
      <c r="M503" s="55"/>
      <c r="N503" s="55"/>
      <c r="O503" s="55"/>
      <c r="Z503" s="55"/>
      <c r="AB503" s="55"/>
      <c r="AD503" s="55"/>
    </row>
    <row r="504" spans="3:30" s="85" customFormat="1">
      <c r="C504" s="55"/>
      <c r="D504" s="55"/>
      <c r="E504" s="55"/>
      <c r="F504" s="55"/>
      <c r="G504" s="55"/>
      <c r="H504" s="55"/>
      <c r="I504" s="55"/>
      <c r="J504" s="55"/>
      <c r="K504" s="55"/>
      <c r="L504" s="55"/>
      <c r="M504" s="55"/>
      <c r="N504" s="55"/>
      <c r="O504" s="55"/>
      <c r="Z504" s="55"/>
      <c r="AB504" s="55"/>
      <c r="AD504" s="55"/>
    </row>
    <row r="505" spans="3:30" s="85" customFormat="1">
      <c r="C505" s="55"/>
      <c r="D505" s="55"/>
      <c r="E505" s="55"/>
      <c r="F505" s="55"/>
      <c r="G505" s="55"/>
      <c r="H505" s="55"/>
      <c r="I505" s="55"/>
      <c r="J505" s="55"/>
      <c r="K505" s="55"/>
      <c r="L505" s="55"/>
      <c r="M505" s="55"/>
      <c r="N505" s="55"/>
      <c r="O505" s="55"/>
      <c r="Z505" s="55"/>
      <c r="AB505" s="55"/>
      <c r="AD505" s="55"/>
    </row>
    <row r="506" spans="3:30" s="85" customFormat="1">
      <c r="C506" s="55"/>
      <c r="D506" s="55"/>
      <c r="E506" s="55"/>
      <c r="F506" s="55"/>
      <c r="G506" s="55"/>
      <c r="H506" s="55"/>
      <c r="I506" s="55"/>
      <c r="J506" s="55"/>
      <c r="K506" s="55"/>
      <c r="L506" s="55"/>
      <c r="M506" s="55"/>
      <c r="N506" s="55"/>
      <c r="O506" s="55"/>
      <c r="Z506" s="55"/>
      <c r="AB506" s="55"/>
      <c r="AD506" s="55"/>
    </row>
    <row r="507" spans="3:30" s="85" customFormat="1">
      <c r="C507" s="55"/>
      <c r="D507" s="55"/>
      <c r="E507" s="55"/>
      <c r="F507" s="55"/>
      <c r="G507" s="55"/>
      <c r="H507" s="55"/>
      <c r="I507" s="55"/>
      <c r="J507" s="55"/>
      <c r="K507" s="55"/>
      <c r="L507" s="55"/>
      <c r="M507" s="55"/>
      <c r="N507" s="55"/>
      <c r="O507" s="55"/>
      <c r="Z507" s="55"/>
      <c r="AB507" s="55"/>
      <c r="AD507" s="55"/>
    </row>
    <row r="508" spans="3:30" s="85" customFormat="1">
      <c r="C508" s="55"/>
      <c r="D508" s="55"/>
      <c r="E508" s="55"/>
      <c r="F508" s="55"/>
      <c r="G508" s="55"/>
      <c r="H508" s="55"/>
      <c r="I508" s="55"/>
      <c r="J508" s="55"/>
      <c r="K508" s="55"/>
      <c r="L508" s="55"/>
      <c r="M508" s="55"/>
      <c r="N508" s="55"/>
      <c r="O508" s="55"/>
      <c r="Z508" s="55"/>
      <c r="AB508" s="55"/>
      <c r="AD508" s="55"/>
    </row>
    <row r="509" spans="3:30" s="85" customFormat="1">
      <c r="C509" s="55"/>
      <c r="D509" s="55"/>
      <c r="E509" s="55"/>
      <c r="F509" s="55"/>
      <c r="G509" s="55"/>
      <c r="H509" s="55"/>
      <c r="I509" s="55"/>
      <c r="J509" s="55"/>
      <c r="K509" s="55"/>
      <c r="L509" s="55"/>
      <c r="M509" s="55"/>
      <c r="N509" s="55"/>
      <c r="O509" s="55"/>
      <c r="Z509" s="55"/>
      <c r="AB509" s="55"/>
      <c r="AD509" s="55"/>
    </row>
    <row r="510" spans="3:30" s="85" customFormat="1">
      <c r="C510" s="55"/>
      <c r="D510" s="55"/>
      <c r="E510" s="55"/>
      <c r="F510" s="55"/>
      <c r="G510" s="55"/>
      <c r="H510" s="55"/>
      <c r="I510" s="55"/>
      <c r="J510" s="55"/>
      <c r="K510" s="55"/>
      <c r="L510" s="55"/>
      <c r="M510" s="55"/>
      <c r="N510" s="55"/>
      <c r="O510" s="55"/>
      <c r="Z510" s="55"/>
      <c r="AB510" s="55"/>
      <c r="AD510" s="55"/>
    </row>
    <row r="511" spans="3:30" s="85" customFormat="1">
      <c r="C511" s="55"/>
      <c r="D511" s="55"/>
      <c r="E511" s="55"/>
      <c r="F511" s="55"/>
      <c r="G511" s="55"/>
      <c r="H511" s="55"/>
      <c r="I511" s="55"/>
      <c r="J511" s="55"/>
      <c r="K511" s="55"/>
      <c r="L511" s="55"/>
      <c r="M511" s="55"/>
      <c r="N511" s="55"/>
      <c r="O511" s="55"/>
      <c r="Z511" s="55"/>
      <c r="AB511" s="55"/>
      <c r="AD511" s="55"/>
    </row>
    <row r="512" spans="3:30" s="85" customFormat="1">
      <c r="C512" s="55"/>
      <c r="D512" s="55"/>
      <c r="E512" s="55"/>
      <c r="F512" s="55"/>
      <c r="G512" s="55"/>
      <c r="H512" s="55"/>
      <c r="I512" s="55"/>
      <c r="J512" s="55"/>
      <c r="K512" s="55"/>
      <c r="L512" s="55"/>
      <c r="M512" s="55"/>
      <c r="N512" s="55"/>
      <c r="O512" s="55"/>
      <c r="Z512" s="55"/>
      <c r="AB512" s="55"/>
      <c r="AD512" s="55"/>
    </row>
    <row r="513" spans="3:30" s="85" customFormat="1">
      <c r="C513" s="55"/>
      <c r="D513" s="55"/>
      <c r="E513" s="55"/>
      <c r="F513" s="55"/>
      <c r="G513" s="55"/>
      <c r="H513" s="55"/>
      <c r="I513" s="55"/>
      <c r="J513" s="55"/>
      <c r="K513" s="55"/>
      <c r="L513" s="55"/>
      <c r="M513" s="55"/>
      <c r="N513" s="55"/>
      <c r="O513" s="55"/>
      <c r="Z513" s="55"/>
      <c r="AB513" s="55"/>
      <c r="AD513" s="55"/>
    </row>
    <row r="514" spans="3:30" s="85" customFormat="1">
      <c r="C514" s="55"/>
      <c r="D514" s="55"/>
      <c r="E514" s="55"/>
      <c r="F514" s="55"/>
      <c r="G514" s="55"/>
      <c r="H514" s="55"/>
      <c r="I514" s="55"/>
      <c r="J514" s="55"/>
      <c r="K514" s="55"/>
      <c r="L514" s="55"/>
      <c r="M514" s="55"/>
      <c r="N514" s="55"/>
      <c r="O514" s="55"/>
      <c r="Z514" s="55"/>
      <c r="AB514" s="55"/>
      <c r="AD514" s="55"/>
    </row>
    <row r="515" spans="3:30" s="85" customFormat="1">
      <c r="C515" s="55"/>
      <c r="D515" s="55"/>
      <c r="E515" s="55"/>
      <c r="F515" s="55"/>
      <c r="G515" s="55"/>
      <c r="H515" s="55"/>
      <c r="I515" s="55"/>
      <c r="J515" s="55"/>
      <c r="K515" s="55"/>
      <c r="L515" s="55"/>
      <c r="M515" s="55"/>
      <c r="N515" s="55"/>
      <c r="O515" s="55"/>
      <c r="Z515" s="55"/>
      <c r="AB515" s="55"/>
      <c r="AD515" s="55"/>
    </row>
    <row r="516" spans="3:30" s="85" customFormat="1">
      <c r="C516" s="55"/>
      <c r="D516" s="55"/>
      <c r="E516" s="55"/>
      <c r="F516" s="55"/>
      <c r="G516" s="55"/>
      <c r="H516" s="55"/>
      <c r="I516" s="55"/>
      <c r="J516" s="55"/>
      <c r="K516" s="55"/>
      <c r="L516" s="55"/>
      <c r="M516" s="55"/>
      <c r="N516" s="55"/>
      <c r="O516" s="55"/>
      <c r="Z516" s="55"/>
      <c r="AB516" s="55"/>
      <c r="AD516" s="55"/>
    </row>
    <row r="517" spans="3:30" s="85" customFormat="1">
      <c r="C517" s="55"/>
      <c r="D517" s="55"/>
      <c r="E517" s="55"/>
      <c r="F517" s="55"/>
      <c r="G517" s="55"/>
      <c r="H517" s="55"/>
      <c r="I517" s="55"/>
      <c r="J517" s="55"/>
      <c r="K517" s="55"/>
      <c r="L517" s="55"/>
      <c r="M517" s="55"/>
      <c r="N517" s="55"/>
      <c r="O517" s="55"/>
      <c r="Z517" s="55"/>
      <c r="AB517" s="55"/>
      <c r="AD517" s="55"/>
    </row>
    <row r="518" spans="3:30" s="85" customFormat="1">
      <c r="C518" s="55"/>
      <c r="D518" s="55"/>
      <c r="E518" s="55"/>
      <c r="F518" s="55"/>
      <c r="G518" s="55"/>
      <c r="H518" s="55"/>
      <c r="I518" s="55"/>
      <c r="J518" s="55"/>
      <c r="K518" s="55"/>
      <c r="L518" s="55"/>
      <c r="M518" s="55"/>
      <c r="N518" s="55"/>
      <c r="O518" s="55"/>
      <c r="Z518" s="55"/>
      <c r="AB518" s="55"/>
      <c r="AD518" s="55"/>
    </row>
    <row r="519" spans="3:30" s="85" customFormat="1">
      <c r="C519" s="55"/>
      <c r="D519" s="55"/>
      <c r="E519" s="55"/>
      <c r="F519" s="55"/>
      <c r="G519" s="55"/>
      <c r="H519" s="55"/>
      <c r="I519" s="55"/>
      <c r="J519" s="55"/>
      <c r="K519" s="55"/>
      <c r="L519" s="55"/>
      <c r="M519" s="55"/>
      <c r="N519" s="55"/>
      <c r="O519" s="55"/>
      <c r="Z519" s="55"/>
      <c r="AB519" s="55"/>
      <c r="AD519" s="55"/>
    </row>
    <row r="520" spans="3:30" s="85" customFormat="1">
      <c r="C520" s="55"/>
      <c r="D520" s="55"/>
      <c r="E520" s="55"/>
      <c r="F520" s="55"/>
      <c r="G520" s="55"/>
      <c r="H520" s="55"/>
      <c r="I520" s="55"/>
      <c r="J520" s="55"/>
      <c r="K520" s="55"/>
      <c r="L520" s="55"/>
      <c r="M520" s="55"/>
      <c r="N520" s="55"/>
      <c r="O520" s="55"/>
      <c r="Z520" s="55"/>
      <c r="AB520" s="55"/>
      <c r="AD520" s="55"/>
    </row>
    <row r="521" spans="3:30" s="85" customFormat="1">
      <c r="C521" s="55"/>
      <c r="D521" s="55"/>
      <c r="E521" s="55"/>
      <c r="F521" s="55"/>
      <c r="G521" s="55"/>
      <c r="H521" s="55"/>
      <c r="I521" s="55"/>
      <c r="J521" s="55"/>
      <c r="K521" s="55"/>
      <c r="L521" s="55"/>
      <c r="M521" s="55"/>
      <c r="N521" s="55"/>
      <c r="O521" s="55"/>
      <c r="Z521" s="55"/>
      <c r="AB521" s="55"/>
      <c r="AD521" s="55"/>
    </row>
    <row r="522" spans="3:30" s="85" customFormat="1">
      <c r="C522" s="55"/>
      <c r="D522" s="55"/>
      <c r="E522" s="55"/>
      <c r="F522" s="55"/>
      <c r="G522" s="55"/>
      <c r="H522" s="55"/>
      <c r="I522" s="55"/>
      <c r="J522" s="55"/>
      <c r="K522" s="55"/>
      <c r="L522" s="55"/>
      <c r="M522" s="55"/>
      <c r="N522" s="55"/>
      <c r="O522" s="55"/>
      <c r="Z522" s="55"/>
      <c r="AB522" s="55"/>
      <c r="AD522" s="55"/>
    </row>
    <row r="523" spans="3:30" s="85" customFormat="1">
      <c r="C523" s="55"/>
      <c r="D523" s="55"/>
      <c r="E523" s="55"/>
      <c r="F523" s="55"/>
      <c r="G523" s="55"/>
      <c r="H523" s="55"/>
      <c r="I523" s="55"/>
      <c r="J523" s="55"/>
      <c r="K523" s="55"/>
      <c r="L523" s="55"/>
      <c r="M523" s="55"/>
      <c r="N523" s="55"/>
      <c r="O523" s="55"/>
      <c r="Z523" s="55"/>
      <c r="AB523" s="55"/>
      <c r="AD523" s="55"/>
    </row>
    <row r="524" spans="3:30" s="85" customFormat="1">
      <c r="C524" s="55"/>
      <c r="D524" s="55"/>
      <c r="E524" s="55"/>
      <c r="F524" s="55"/>
      <c r="G524" s="55"/>
      <c r="H524" s="55"/>
      <c r="I524" s="55"/>
      <c r="J524" s="55"/>
      <c r="K524" s="55"/>
      <c r="L524" s="55"/>
      <c r="M524" s="55"/>
      <c r="N524" s="55"/>
      <c r="O524" s="55"/>
      <c r="Z524" s="55"/>
      <c r="AB524" s="55"/>
      <c r="AD524" s="55"/>
    </row>
    <row r="525" spans="3:30" s="85" customFormat="1">
      <c r="C525" s="55"/>
      <c r="D525" s="55"/>
      <c r="E525" s="55"/>
      <c r="F525" s="55"/>
      <c r="G525" s="55"/>
      <c r="H525" s="55"/>
      <c r="I525" s="55"/>
      <c r="J525" s="55"/>
      <c r="K525" s="55"/>
      <c r="L525" s="55"/>
      <c r="M525" s="55"/>
      <c r="N525" s="55"/>
      <c r="O525" s="55"/>
      <c r="Z525" s="55"/>
      <c r="AB525" s="55"/>
      <c r="AD525" s="55"/>
    </row>
    <row r="526" spans="3:30" s="85" customFormat="1">
      <c r="C526" s="55"/>
      <c r="D526" s="55"/>
      <c r="E526" s="55"/>
      <c r="F526" s="55"/>
      <c r="G526" s="55"/>
      <c r="H526" s="55"/>
      <c r="I526" s="55"/>
      <c r="J526" s="55"/>
      <c r="K526" s="55"/>
      <c r="L526" s="55"/>
      <c r="M526" s="55"/>
      <c r="N526" s="55"/>
      <c r="O526" s="55"/>
      <c r="Z526" s="55"/>
      <c r="AB526" s="55"/>
      <c r="AD526" s="55"/>
    </row>
    <row r="527" spans="3:30" s="85" customFormat="1">
      <c r="C527" s="55"/>
      <c r="D527" s="55"/>
      <c r="E527" s="55"/>
      <c r="F527" s="55"/>
      <c r="G527" s="55"/>
      <c r="H527" s="55"/>
      <c r="I527" s="55"/>
      <c r="J527" s="55"/>
      <c r="K527" s="55"/>
      <c r="L527" s="55"/>
      <c r="M527" s="55"/>
      <c r="N527" s="55"/>
      <c r="O527" s="55"/>
      <c r="Z527" s="55"/>
      <c r="AB527" s="55"/>
      <c r="AD527" s="55"/>
    </row>
    <row r="528" spans="3:30" s="85" customFormat="1">
      <c r="C528" s="55"/>
      <c r="D528" s="55"/>
      <c r="E528" s="55"/>
      <c r="F528" s="55"/>
      <c r="G528" s="55"/>
      <c r="H528" s="55"/>
      <c r="I528" s="55"/>
      <c r="J528" s="55"/>
      <c r="K528" s="55"/>
      <c r="L528" s="55"/>
      <c r="M528" s="55"/>
      <c r="N528" s="55"/>
      <c r="O528" s="55"/>
      <c r="Z528" s="55"/>
      <c r="AB528" s="55"/>
      <c r="AD528" s="55"/>
    </row>
    <row r="529" spans="3:30" s="85" customFormat="1">
      <c r="C529" s="55"/>
      <c r="D529" s="55"/>
      <c r="E529" s="55"/>
      <c r="F529" s="55"/>
      <c r="G529" s="55"/>
      <c r="H529" s="55"/>
      <c r="I529" s="55"/>
      <c r="J529" s="55"/>
      <c r="K529" s="55"/>
      <c r="L529" s="55"/>
      <c r="M529" s="55"/>
      <c r="N529" s="55"/>
      <c r="O529" s="55"/>
      <c r="Z529" s="55"/>
      <c r="AB529" s="55"/>
      <c r="AD529" s="55"/>
    </row>
    <row r="530" spans="3:30" s="85" customFormat="1">
      <c r="C530" s="55"/>
      <c r="D530" s="55"/>
      <c r="E530" s="55"/>
      <c r="F530" s="55"/>
      <c r="G530" s="55"/>
      <c r="H530" s="55"/>
      <c r="I530" s="55"/>
      <c r="J530" s="55"/>
      <c r="K530" s="55"/>
      <c r="L530" s="55"/>
      <c r="M530" s="55"/>
      <c r="N530" s="55"/>
      <c r="O530" s="55"/>
      <c r="Z530" s="55"/>
      <c r="AB530" s="55"/>
      <c r="AD530" s="55"/>
    </row>
    <row r="531" spans="3:30" s="85" customFormat="1">
      <c r="C531" s="55"/>
      <c r="D531" s="55"/>
      <c r="E531" s="55"/>
      <c r="F531" s="55"/>
      <c r="G531" s="55"/>
      <c r="H531" s="55"/>
      <c r="I531" s="55"/>
      <c r="J531" s="55"/>
      <c r="K531" s="55"/>
      <c r="L531" s="55"/>
      <c r="M531" s="55"/>
      <c r="N531" s="55"/>
      <c r="O531" s="55"/>
      <c r="Z531" s="55"/>
      <c r="AB531" s="55"/>
      <c r="AD531" s="55"/>
    </row>
    <row r="532" spans="3:30" s="85" customFormat="1">
      <c r="C532" s="55"/>
      <c r="D532" s="55"/>
      <c r="E532" s="55"/>
      <c r="F532" s="55"/>
      <c r="G532" s="55"/>
      <c r="H532" s="55"/>
      <c r="I532" s="55"/>
      <c r="J532" s="55"/>
      <c r="K532" s="55"/>
      <c r="L532" s="55"/>
      <c r="M532" s="55"/>
      <c r="N532" s="55"/>
      <c r="O532" s="55"/>
      <c r="Z532" s="55"/>
      <c r="AB532" s="55"/>
      <c r="AD532" s="55"/>
    </row>
    <row r="533" spans="3:30" s="85" customFormat="1">
      <c r="C533" s="55"/>
      <c r="D533" s="55"/>
      <c r="E533" s="55"/>
      <c r="F533" s="55"/>
      <c r="G533" s="55"/>
      <c r="H533" s="55"/>
      <c r="I533" s="55"/>
      <c r="J533" s="55"/>
      <c r="K533" s="55"/>
      <c r="L533" s="55"/>
      <c r="M533" s="55"/>
      <c r="N533" s="55"/>
      <c r="O533" s="55"/>
      <c r="Z533" s="55"/>
      <c r="AB533" s="55"/>
      <c r="AD533" s="55"/>
    </row>
    <row r="534" spans="3:30" s="85" customFormat="1">
      <c r="C534" s="55"/>
      <c r="D534" s="55"/>
      <c r="E534" s="55"/>
      <c r="F534" s="55"/>
      <c r="G534" s="55"/>
      <c r="H534" s="55"/>
      <c r="I534" s="55"/>
      <c r="J534" s="55"/>
      <c r="K534" s="55"/>
      <c r="L534" s="55"/>
      <c r="M534" s="55"/>
      <c r="N534" s="55"/>
      <c r="O534" s="55"/>
      <c r="Z534" s="55"/>
      <c r="AB534" s="55"/>
      <c r="AD534" s="55"/>
    </row>
    <row r="535" spans="3:30" s="85" customFormat="1">
      <c r="C535" s="55"/>
      <c r="D535" s="55"/>
      <c r="E535" s="55"/>
      <c r="F535" s="55"/>
      <c r="G535" s="55"/>
      <c r="H535" s="55"/>
      <c r="I535" s="55"/>
      <c r="J535" s="55"/>
      <c r="K535" s="55"/>
      <c r="L535" s="55"/>
      <c r="M535" s="55"/>
      <c r="N535" s="55"/>
      <c r="O535" s="55"/>
      <c r="Z535" s="55"/>
      <c r="AB535" s="55"/>
      <c r="AD535" s="55"/>
    </row>
    <row r="536" spans="3:30" s="85" customFormat="1">
      <c r="C536" s="55"/>
      <c r="D536" s="55"/>
      <c r="E536" s="55"/>
      <c r="F536" s="55"/>
      <c r="G536" s="55"/>
      <c r="H536" s="55"/>
      <c r="I536" s="55"/>
      <c r="J536" s="55"/>
      <c r="K536" s="55"/>
      <c r="L536" s="55"/>
      <c r="M536" s="55"/>
      <c r="N536" s="55"/>
      <c r="O536" s="55"/>
      <c r="Z536" s="55"/>
      <c r="AB536" s="55"/>
      <c r="AD536" s="55"/>
    </row>
    <row r="537" spans="3:30" s="85" customFormat="1">
      <c r="C537" s="55"/>
      <c r="D537" s="55"/>
      <c r="E537" s="55"/>
      <c r="F537" s="55"/>
      <c r="G537" s="55"/>
      <c r="H537" s="55"/>
      <c r="I537" s="55"/>
      <c r="J537" s="55"/>
      <c r="K537" s="55"/>
      <c r="L537" s="55"/>
      <c r="M537" s="55"/>
      <c r="N537" s="55"/>
      <c r="O537" s="55"/>
      <c r="Z537" s="55"/>
      <c r="AB537" s="55"/>
      <c r="AD537" s="55"/>
    </row>
    <row r="538" spans="3:30" s="85" customFormat="1">
      <c r="C538" s="55"/>
      <c r="D538" s="55"/>
      <c r="E538" s="55"/>
      <c r="F538" s="55"/>
      <c r="G538" s="55"/>
      <c r="H538" s="55"/>
      <c r="I538" s="55"/>
      <c r="J538" s="55"/>
      <c r="K538" s="55"/>
      <c r="L538" s="55"/>
      <c r="M538" s="55"/>
      <c r="N538" s="55"/>
      <c r="O538" s="55"/>
      <c r="Z538" s="55"/>
      <c r="AB538" s="55"/>
      <c r="AD538" s="55"/>
    </row>
    <row r="539" spans="3:30" s="85" customFormat="1">
      <c r="C539" s="55"/>
      <c r="D539" s="55"/>
      <c r="E539" s="55"/>
      <c r="F539" s="55"/>
      <c r="G539" s="55"/>
      <c r="H539" s="55"/>
      <c r="I539" s="55"/>
      <c r="J539" s="55"/>
      <c r="K539" s="55"/>
      <c r="L539" s="55"/>
      <c r="M539" s="55"/>
      <c r="N539" s="55"/>
      <c r="O539" s="55"/>
      <c r="Z539" s="55"/>
      <c r="AB539" s="55"/>
      <c r="AD539" s="55"/>
    </row>
    <row r="540" spans="3:30" s="85" customFormat="1">
      <c r="C540" s="55"/>
      <c r="D540" s="55"/>
      <c r="E540" s="55"/>
      <c r="F540" s="55"/>
      <c r="G540" s="55"/>
      <c r="H540" s="55"/>
      <c r="I540" s="55"/>
      <c r="J540" s="55"/>
      <c r="K540" s="55"/>
      <c r="L540" s="55"/>
      <c r="M540" s="55"/>
      <c r="N540" s="55"/>
      <c r="O540" s="55"/>
      <c r="Z540" s="55"/>
      <c r="AB540" s="55"/>
      <c r="AD540" s="55"/>
    </row>
    <row r="541" spans="3:30" s="85" customFormat="1">
      <c r="C541" s="55"/>
      <c r="D541" s="55"/>
      <c r="E541" s="55"/>
      <c r="F541" s="55"/>
      <c r="G541" s="55"/>
      <c r="H541" s="55"/>
      <c r="I541" s="55"/>
      <c r="J541" s="55"/>
      <c r="K541" s="55"/>
      <c r="L541" s="55"/>
      <c r="M541" s="55"/>
      <c r="N541" s="55"/>
      <c r="O541" s="55"/>
      <c r="Z541" s="55"/>
      <c r="AB541" s="55"/>
      <c r="AD541" s="55"/>
    </row>
    <row r="542" spans="3:30" s="85" customFormat="1">
      <c r="C542" s="55"/>
      <c r="D542" s="55"/>
      <c r="E542" s="55"/>
      <c r="F542" s="55"/>
      <c r="G542" s="55"/>
      <c r="H542" s="55"/>
      <c r="I542" s="55"/>
      <c r="J542" s="55"/>
      <c r="K542" s="55"/>
      <c r="L542" s="55"/>
      <c r="M542" s="55"/>
      <c r="N542" s="55"/>
      <c r="O542" s="55"/>
      <c r="Z542" s="55"/>
      <c r="AB542" s="55"/>
      <c r="AD542" s="55"/>
    </row>
    <row r="543" spans="3:30" s="85" customFormat="1">
      <c r="C543" s="55"/>
      <c r="D543" s="55"/>
      <c r="E543" s="55"/>
      <c r="F543" s="55"/>
      <c r="G543" s="55"/>
      <c r="H543" s="55"/>
      <c r="I543" s="55"/>
      <c r="J543" s="55"/>
      <c r="K543" s="55"/>
      <c r="L543" s="55"/>
      <c r="M543" s="55"/>
      <c r="N543" s="55"/>
      <c r="O543" s="55"/>
      <c r="Z543" s="55"/>
      <c r="AB543" s="55"/>
      <c r="AD543" s="55"/>
    </row>
    <row r="544" spans="3:30" s="85" customFormat="1">
      <c r="C544" s="55"/>
      <c r="D544" s="55"/>
      <c r="E544" s="55"/>
      <c r="F544" s="55"/>
      <c r="G544" s="55"/>
      <c r="H544" s="55"/>
      <c r="I544" s="55"/>
      <c r="J544" s="55"/>
      <c r="K544" s="55"/>
      <c r="L544" s="55"/>
      <c r="M544" s="55"/>
      <c r="N544" s="55"/>
      <c r="O544" s="55"/>
      <c r="Z544" s="55"/>
      <c r="AB544" s="55"/>
      <c r="AD544" s="55"/>
    </row>
    <row r="545" spans="3:30" s="85" customFormat="1">
      <c r="C545" s="55"/>
      <c r="D545" s="55"/>
      <c r="E545" s="55"/>
      <c r="F545" s="55"/>
      <c r="G545" s="55"/>
      <c r="H545" s="55"/>
      <c r="I545" s="55"/>
      <c r="J545" s="55"/>
      <c r="K545" s="55"/>
      <c r="L545" s="55"/>
      <c r="M545" s="55"/>
      <c r="N545" s="55"/>
      <c r="O545" s="55"/>
      <c r="Z545" s="55"/>
      <c r="AB545" s="55"/>
      <c r="AD545" s="55"/>
    </row>
    <row r="546" spans="3:30" s="85" customFormat="1">
      <c r="C546" s="55"/>
      <c r="D546" s="55"/>
      <c r="E546" s="55"/>
      <c r="F546" s="55"/>
      <c r="G546" s="55"/>
      <c r="H546" s="55"/>
      <c r="I546" s="55"/>
      <c r="J546" s="55"/>
      <c r="K546" s="55"/>
      <c r="L546" s="55"/>
      <c r="M546" s="55"/>
      <c r="N546" s="55"/>
      <c r="O546" s="55"/>
      <c r="Z546" s="55"/>
      <c r="AB546" s="55"/>
      <c r="AD546" s="55"/>
    </row>
    <row r="547" spans="3:30" s="85" customFormat="1">
      <c r="C547" s="55"/>
      <c r="D547" s="55"/>
      <c r="E547" s="55"/>
      <c r="F547" s="55"/>
      <c r="G547" s="55"/>
      <c r="H547" s="55"/>
      <c r="I547" s="55"/>
      <c r="J547" s="55"/>
      <c r="K547" s="55"/>
      <c r="L547" s="55"/>
      <c r="M547" s="55"/>
      <c r="N547" s="55"/>
      <c r="O547" s="55"/>
      <c r="Z547" s="55"/>
      <c r="AB547" s="55"/>
      <c r="AD547" s="55"/>
    </row>
    <row r="548" spans="3:30" s="85" customFormat="1">
      <c r="C548" s="55"/>
      <c r="D548" s="55"/>
      <c r="E548" s="55"/>
      <c r="F548" s="55"/>
      <c r="G548" s="55"/>
      <c r="H548" s="55"/>
      <c r="I548" s="55"/>
      <c r="J548" s="55"/>
      <c r="K548" s="55"/>
      <c r="L548" s="55"/>
      <c r="M548" s="55"/>
      <c r="N548" s="55"/>
      <c r="O548" s="55"/>
      <c r="Z548" s="55"/>
      <c r="AB548" s="55"/>
      <c r="AD548" s="55"/>
    </row>
    <row r="549" spans="3:30" s="85" customFormat="1">
      <c r="C549" s="55"/>
      <c r="D549" s="55"/>
      <c r="E549" s="55"/>
      <c r="F549" s="55"/>
      <c r="G549" s="55"/>
      <c r="H549" s="55"/>
      <c r="I549" s="55"/>
      <c r="J549" s="55"/>
      <c r="K549" s="55"/>
      <c r="L549" s="55"/>
      <c r="M549" s="55"/>
      <c r="N549" s="55"/>
      <c r="O549" s="55"/>
      <c r="Z549" s="55"/>
      <c r="AB549" s="55"/>
      <c r="AD549" s="55"/>
    </row>
    <row r="550" spans="3:30" s="85" customFormat="1">
      <c r="C550" s="55"/>
      <c r="D550" s="55"/>
      <c r="E550" s="55"/>
      <c r="F550" s="55"/>
      <c r="G550" s="55"/>
      <c r="H550" s="55"/>
      <c r="I550" s="55"/>
      <c r="J550" s="55"/>
      <c r="K550" s="55"/>
      <c r="L550" s="55"/>
      <c r="M550" s="55"/>
      <c r="N550" s="55"/>
      <c r="O550" s="55"/>
      <c r="Z550" s="55"/>
      <c r="AB550" s="55"/>
      <c r="AD550" s="55"/>
    </row>
    <row r="551" spans="3:30" s="85" customFormat="1">
      <c r="C551" s="55"/>
      <c r="D551" s="55"/>
      <c r="E551" s="55"/>
      <c r="F551" s="55"/>
      <c r="G551" s="55"/>
      <c r="H551" s="55"/>
      <c r="I551" s="55"/>
      <c r="J551" s="55"/>
      <c r="K551" s="55"/>
      <c r="L551" s="55"/>
      <c r="M551" s="55"/>
      <c r="N551" s="55"/>
      <c r="O551" s="55"/>
      <c r="Z551" s="55"/>
      <c r="AB551" s="55"/>
      <c r="AD551" s="55"/>
    </row>
    <row r="552" spans="3:30" s="85" customFormat="1">
      <c r="C552" s="55"/>
      <c r="D552" s="55"/>
      <c r="E552" s="55"/>
      <c r="F552" s="55"/>
      <c r="G552" s="55"/>
      <c r="H552" s="55"/>
      <c r="I552" s="55"/>
      <c r="J552" s="55"/>
      <c r="K552" s="55"/>
      <c r="L552" s="55"/>
      <c r="M552" s="55"/>
      <c r="N552" s="55"/>
      <c r="O552" s="55"/>
      <c r="Z552" s="55"/>
      <c r="AB552" s="55"/>
      <c r="AD552" s="55"/>
    </row>
    <row r="553" spans="3:30" s="85" customFormat="1">
      <c r="C553" s="55"/>
      <c r="D553" s="55"/>
      <c r="E553" s="55"/>
      <c r="F553" s="55"/>
      <c r="G553" s="55"/>
      <c r="H553" s="55"/>
      <c r="I553" s="55"/>
      <c r="J553" s="55"/>
      <c r="K553" s="55"/>
      <c r="L553" s="55"/>
      <c r="M553" s="55"/>
      <c r="N553" s="55"/>
      <c r="O553" s="55"/>
      <c r="Z553" s="55"/>
      <c r="AB553" s="55"/>
      <c r="AD553" s="55"/>
    </row>
    <row r="554" spans="3:30" s="85" customFormat="1">
      <c r="C554" s="55"/>
      <c r="D554" s="55"/>
      <c r="E554" s="55"/>
      <c r="F554" s="55"/>
      <c r="G554" s="55"/>
      <c r="H554" s="55"/>
      <c r="I554" s="55"/>
      <c r="J554" s="55"/>
      <c r="K554" s="55"/>
      <c r="L554" s="55"/>
      <c r="M554" s="55"/>
      <c r="N554" s="55"/>
      <c r="O554" s="55"/>
      <c r="Z554" s="55"/>
      <c r="AB554" s="55"/>
      <c r="AD554" s="55"/>
    </row>
    <row r="555" spans="3:30" s="85" customFormat="1">
      <c r="C555" s="55"/>
      <c r="D555" s="55"/>
      <c r="E555" s="55"/>
      <c r="F555" s="55"/>
      <c r="G555" s="55"/>
      <c r="H555" s="55"/>
      <c r="I555" s="55"/>
      <c r="J555" s="55"/>
      <c r="K555" s="55"/>
      <c r="L555" s="55"/>
      <c r="M555" s="55"/>
      <c r="N555" s="55"/>
      <c r="O555" s="55"/>
      <c r="Z555" s="55"/>
      <c r="AB555" s="55"/>
      <c r="AD555" s="55"/>
    </row>
    <row r="556" spans="3:30" s="85" customFormat="1">
      <c r="C556" s="55"/>
      <c r="D556" s="55"/>
      <c r="E556" s="55"/>
      <c r="F556" s="55"/>
      <c r="G556" s="55"/>
      <c r="H556" s="55"/>
      <c r="I556" s="55"/>
      <c r="J556" s="55"/>
      <c r="K556" s="55"/>
      <c r="L556" s="55"/>
      <c r="M556" s="55"/>
      <c r="N556" s="55"/>
      <c r="O556" s="55"/>
      <c r="Z556" s="55"/>
      <c r="AB556" s="55"/>
      <c r="AD556" s="55"/>
    </row>
    <row r="557" spans="3:30" s="85" customFormat="1">
      <c r="C557" s="55"/>
      <c r="D557" s="55"/>
      <c r="E557" s="55"/>
      <c r="F557" s="55"/>
      <c r="G557" s="55"/>
      <c r="H557" s="55"/>
      <c r="I557" s="55"/>
      <c r="J557" s="55"/>
      <c r="K557" s="55"/>
      <c r="L557" s="55"/>
      <c r="M557" s="55"/>
      <c r="N557" s="55"/>
      <c r="O557" s="55"/>
      <c r="Z557" s="55"/>
      <c r="AB557" s="55"/>
      <c r="AD557" s="55"/>
    </row>
    <row r="558" spans="3:30" s="85" customFormat="1">
      <c r="C558" s="55"/>
      <c r="D558" s="55"/>
      <c r="E558" s="55"/>
      <c r="F558" s="55"/>
      <c r="G558" s="55"/>
      <c r="H558" s="55"/>
      <c r="I558" s="55"/>
      <c r="J558" s="55"/>
      <c r="K558" s="55"/>
      <c r="L558" s="55"/>
      <c r="M558" s="55"/>
      <c r="N558" s="55"/>
      <c r="O558" s="55"/>
      <c r="Z558" s="55"/>
      <c r="AB558" s="55"/>
      <c r="AD558" s="55"/>
    </row>
    <row r="559" spans="3:30" s="85" customFormat="1">
      <c r="C559" s="55"/>
      <c r="D559" s="55"/>
      <c r="E559" s="55"/>
      <c r="F559" s="55"/>
      <c r="G559" s="55"/>
      <c r="H559" s="55"/>
      <c r="I559" s="55"/>
      <c r="J559" s="55"/>
      <c r="K559" s="55"/>
      <c r="L559" s="55"/>
      <c r="M559" s="55"/>
      <c r="N559" s="55"/>
      <c r="O559" s="55"/>
      <c r="Z559" s="55"/>
      <c r="AB559" s="55"/>
      <c r="AD559" s="55"/>
    </row>
    <row r="560" spans="3:30" s="85" customFormat="1">
      <c r="C560" s="55"/>
      <c r="D560" s="55"/>
      <c r="E560" s="55"/>
      <c r="F560" s="55"/>
      <c r="G560" s="55"/>
      <c r="H560" s="55"/>
      <c r="I560" s="55"/>
      <c r="J560" s="55"/>
      <c r="K560" s="55"/>
      <c r="L560" s="55"/>
      <c r="M560" s="55"/>
      <c r="N560" s="55"/>
      <c r="O560" s="55"/>
      <c r="Z560" s="55"/>
      <c r="AB560" s="55"/>
      <c r="AD560" s="55"/>
    </row>
    <row r="561" spans="3:30" s="85" customFormat="1">
      <c r="C561" s="55"/>
      <c r="D561" s="55"/>
      <c r="E561" s="55"/>
      <c r="F561" s="55"/>
      <c r="G561" s="55"/>
      <c r="H561" s="55"/>
      <c r="I561" s="55"/>
      <c r="J561" s="55"/>
      <c r="K561" s="55"/>
      <c r="L561" s="55"/>
      <c r="M561" s="55"/>
      <c r="N561" s="55"/>
      <c r="O561" s="55"/>
      <c r="Z561" s="55"/>
      <c r="AB561" s="55"/>
      <c r="AD561" s="55"/>
    </row>
    <row r="562" spans="3:30" s="85" customFormat="1">
      <c r="C562" s="55"/>
      <c r="D562" s="55"/>
      <c r="E562" s="55"/>
      <c r="F562" s="55"/>
      <c r="G562" s="55"/>
      <c r="H562" s="55"/>
      <c r="I562" s="55"/>
      <c r="J562" s="55"/>
      <c r="K562" s="55"/>
      <c r="L562" s="55"/>
      <c r="M562" s="55"/>
      <c r="N562" s="55"/>
      <c r="O562" s="55"/>
      <c r="Z562" s="55"/>
      <c r="AB562" s="55"/>
      <c r="AD562" s="55"/>
    </row>
    <row r="563" spans="3:30" s="85" customFormat="1">
      <c r="C563" s="55"/>
      <c r="D563" s="55"/>
      <c r="E563" s="55"/>
      <c r="F563" s="55"/>
      <c r="G563" s="55"/>
      <c r="H563" s="55"/>
      <c r="I563" s="55"/>
      <c r="J563" s="55"/>
      <c r="K563" s="55"/>
      <c r="L563" s="55"/>
      <c r="M563" s="55"/>
      <c r="N563" s="55"/>
      <c r="O563" s="55"/>
      <c r="Z563" s="55"/>
      <c r="AB563" s="55"/>
      <c r="AD563" s="55"/>
    </row>
    <row r="564" spans="3:30" s="85" customFormat="1">
      <c r="C564" s="55"/>
      <c r="D564" s="55"/>
      <c r="E564" s="55"/>
      <c r="F564" s="55"/>
      <c r="G564" s="55"/>
      <c r="H564" s="55"/>
      <c r="I564" s="55"/>
      <c r="J564" s="55"/>
      <c r="K564" s="55"/>
      <c r="L564" s="55"/>
      <c r="M564" s="55"/>
      <c r="N564" s="55"/>
      <c r="O564" s="55"/>
      <c r="Z564" s="55"/>
      <c r="AB564" s="55"/>
      <c r="AD564" s="55"/>
    </row>
    <row r="565" spans="3:30" s="85" customFormat="1">
      <c r="C565" s="55"/>
      <c r="D565" s="55"/>
      <c r="E565" s="55"/>
      <c r="F565" s="55"/>
      <c r="G565" s="55"/>
      <c r="H565" s="55"/>
      <c r="I565" s="55"/>
      <c r="J565" s="55"/>
      <c r="K565" s="55"/>
      <c r="L565" s="55"/>
      <c r="M565" s="55"/>
      <c r="N565" s="55"/>
      <c r="O565" s="55"/>
      <c r="Z565" s="55"/>
      <c r="AB565" s="55"/>
      <c r="AD565" s="55"/>
    </row>
    <row r="566" spans="3:30" s="85" customFormat="1">
      <c r="C566" s="55"/>
      <c r="D566" s="55"/>
      <c r="E566" s="55"/>
      <c r="F566" s="55"/>
      <c r="G566" s="55"/>
      <c r="H566" s="55"/>
      <c r="I566" s="55"/>
      <c r="J566" s="55"/>
      <c r="K566" s="55"/>
      <c r="L566" s="55"/>
      <c r="M566" s="55"/>
      <c r="N566" s="55"/>
      <c r="O566" s="55"/>
      <c r="Z566" s="55"/>
      <c r="AB566" s="55"/>
      <c r="AD566" s="55"/>
    </row>
    <row r="567" spans="3:30" s="85" customFormat="1">
      <c r="C567" s="55"/>
      <c r="D567" s="55"/>
      <c r="E567" s="55"/>
      <c r="F567" s="55"/>
      <c r="G567" s="55"/>
      <c r="H567" s="55"/>
      <c r="I567" s="55"/>
      <c r="J567" s="55"/>
      <c r="K567" s="55"/>
      <c r="L567" s="55"/>
      <c r="M567" s="55"/>
      <c r="N567" s="55"/>
      <c r="O567" s="55"/>
      <c r="Z567" s="55"/>
      <c r="AB567" s="55"/>
      <c r="AD567" s="55"/>
    </row>
    <row r="568" spans="3:30" s="85" customFormat="1">
      <c r="C568" s="55"/>
      <c r="D568" s="55"/>
      <c r="E568" s="55"/>
      <c r="F568" s="55"/>
      <c r="G568" s="55"/>
      <c r="H568" s="55"/>
      <c r="I568" s="55"/>
      <c r="J568" s="55"/>
      <c r="K568" s="55"/>
      <c r="L568" s="55"/>
      <c r="M568" s="55"/>
      <c r="N568" s="55"/>
      <c r="O568" s="55"/>
      <c r="Z568" s="55"/>
      <c r="AB568" s="55"/>
      <c r="AD568" s="55"/>
    </row>
    <row r="569" spans="3:30" s="85" customFormat="1">
      <c r="C569" s="55"/>
      <c r="D569" s="55"/>
      <c r="E569" s="55"/>
      <c r="F569" s="55"/>
      <c r="G569" s="55"/>
      <c r="H569" s="55"/>
      <c r="I569" s="55"/>
      <c r="J569" s="55"/>
      <c r="K569" s="55"/>
      <c r="L569" s="55"/>
      <c r="M569" s="55"/>
      <c r="N569" s="55"/>
      <c r="O569" s="55"/>
      <c r="Z569" s="55"/>
      <c r="AB569" s="55"/>
      <c r="AD569" s="55"/>
    </row>
    <row r="570" spans="3:30" s="85" customFormat="1">
      <c r="C570" s="55"/>
      <c r="D570" s="55"/>
      <c r="E570" s="55"/>
      <c r="F570" s="55"/>
      <c r="G570" s="55"/>
      <c r="H570" s="55"/>
      <c r="I570" s="55"/>
      <c r="J570" s="55"/>
      <c r="K570" s="55"/>
      <c r="L570" s="55"/>
      <c r="M570" s="55"/>
      <c r="N570" s="55"/>
      <c r="O570" s="55"/>
      <c r="Z570" s="55"/>
      <c r="AB570" s="55"/>
      <c r="AD570" s="55"/>
    </row>
    <row r="571" spans="3:30" s="85" customFormat="1">
      <c r="C571" s="55"/>
      <c r="D571" s="55"/>
      <c r="E571" s="55"/>
      <c r="F571" s="55"/>
      <c r="G571" s="55"/>
      <c r="H571" s="55"/>
      <c r="I571" s="55"/>
      <c r="J571" s="55"/>
      <c r="K571" s="55"/>
      <c r="L571" s="55"/>
      <c r="M571" s="55"/>
      <c r="N571" s="55"/>
      <c r="O571" s="55"/>
      <c r="Z571" s="55"/>
      <c r="AB571" s="55"/>
      <c r="AD571" s="55"/>
    </row>
  </sheetData>
  <autoFilter ref="A2:AH51" xr:uid="{00000000-0009-0000-0000-000017000000}"/>
  <phoneticPr fontId="1"/>
  <dataValidations count="1">
    <dataValidation type="list" allowBlank="1" showInputMessage="1" showErrorMessage="1" sqref="AC3:AC50 AA3:AA50 Y3:Y50 W3:W50 U3:U50 N3:Q50" xr:uid="{7D8107E0-EEB7-4184-B450-DEC0D251F12B}">
      <formula1>"○"</formula1>
    </dataValidation>
  </dataValidations>
  <hyperlinks>
    <hyperlink ref="J45" display="https://www.city.shinshiro.lg.jp/hospital/(日本語)" xr:uid="{50CFA198-92F8-4B3B-8F65-D4B179E2AC14}"/>
    <hyperlink ref="J3" display="https://chukyo.jcho.go.jp/(日本語)、https://chukyo.jcho.go.jp/news/operation-information-for-patient-and-family/（英語）、http://chukyo.jcho.go.jp/?p=8758（中国語）" xr:uid="{90819905-8912-4BAE-B2EE-13080605613E}"/>
  </hyperlinks>
  <pageMargins left="0.51181102362204722" right="0.31496062992125984" top="0.74803149606299213" bottom="0.74803149606299213" header="0.31496062992125984" footer="0.31496062992125984"/>
  <pageSetup paperSize="8" scale="17" fitToWidth="0" orientation="landscape" r:id="rId1"/>
  <rowBreaks count="2" manualBreakCount="2">
    <brk id="29" max="36" man="1"/>
    <brk id="52" max="36"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AB5669-52CD-4B57-8B62-9AFD815BE703}">
  <sheetPr>
    <pageSetUpPr fitToPage="1"/>
  </sheetPr>
  <dimension ref="A1:AI570"/>
  <sheetViews>
    <sheetView showGridLines="0" zoomScale="70" zoomScaleNormal="70" zoomScaleSheetLayoutView="100" workbookViewId="0">
      <pane xSplit="3" ySplit="2" topLeftCell="V7" activePane="bottomRight" state="frozen"/>
      <selection pane="topRight" activeCell="D21" sqref="D21"/>
      <selection pane="bottomLeft" activeCell="D21" sqref="D21"/>
      <selection pane="bottomRight" activeCell="AR2" sqref="AR2"/>
    </sheetView>
  </sheetViews>
  <sheetFormatPr defaultRowHeight="18.75"/>
  <cols>
    <col min="1" max="1" width="10.75" customWidth="1"/>
    <col min="2" max="2" width="15.125" customWidth="1"/>
    <col min="3" max="3" width="67.625" customWidth="1"/>
    <col min="4" max="4" width="11.5" customWidth="1"/>
    <col min="5" max="9" width="11.875" customWidth="1"/>
    <col min="10" max="10" width="97.125" bestFit="1" customWidth="1"/>
    <col min="11" max="11" width="47.75" style="11" customWidth="1"/>
    <col min="12" max="18" width="11.875" customWidth="1"/>
    <col min="19" max="30" width="12.375" customWidth="1"/>
  </cols>
  <sheetData>
    <row r="1" spans="1:30" ht="21.75" customHeight="1">
      <c r="A1" s="151" t="s">
        <v>56</v>
      </c>
      <c r="R1" s="19"/>
    </row>
    <row r="2" spans="1:30" s="134" customFormat="1" ht="247.15" customHeight="1">
      <c r="A2" s="8" t="s">
        <v>57</v>
      </c>
      <c r="B2" s="8" t="s">
        <v>58</v>
      </c>
      <c r="C2" s="16" t="s">
        <v>59</v>
      </c>
      <c r="D2" s="8" t="s">
        <v>60</v>
      </c>
      <c r="E2" s="8" t="s">
        <v>61</v>
      </c>
      <c r="F2" s="8" t="s">
        <v>62</v>
      </c>
      <c r="G2" s="8" t="s">
        <v>63</v>
      </c>
      <c r="H2" s="8" t="s">
        <v>64</v>
      </c>
      <c r="I2" s="8" t="s">
        <v>65</v>
      </c>
      <c r="J2" s="8" t="s">
        <v>66</v>
      </c>
      <c r="K2" s="8" t="s">
        <v>67</v>
      </c>
      <c r="L2" s="8" t="s">
        <v>68</v>
      </c>
      <c r="M2" s="8" t="s">
        <v>69</v>
      </c>
      <c r="N2" s="8" t="s">
        <v>70</v>
      </c>
      <c r="O2" s="8" t="s">
        <v>71</v>
      </c>
      <c r="P2" s="8" t="s">
        <v>72</v>
      </c>
      <c r="Q2" s="8" t="s">
        <v>73</v>
      </c>
      <c r="R2" s="17" t="s">
        <v>74</v>
      </c>
      <c r="S2" s="8" t="s">
        <v>75</v>
      </c>
      <c r="T2" s="8" t="s">
        <v>76</v>
      </c>
      <c r="U2" s="8" t="s">
        <v>77</v>
      </c>
      <c r="V2" s="8" t="s">
        <v>78</v>
      </c>
      <c r="W2" s="8" t="s">
        <v>79</v>
      </c>
      <c r="X2" s="8" t="s">
        <v>78</v>
      </c>
      <c r="Y2" s="8" t="s">
        <v>80</v>
      </c>
      <c r="Z2" s="8" t="s">
        <v>78</v>
      </c>
      <c r="AA2" s="8" t="s">
        <v>81</v>
      </c>
      <c r="AB2" s="8" t="s">
        <v>78</v>
      </c>
      <c r="AC2" s="8" t="s">
        <v>82</v>
      </c>
      <c r="AD2" s="8" t="s">
        <v>78</v>
      </c>
    </row>
    <row r="3" spans="1:30" s="19" customFormat="1" ht="18" customHeight="1">
      <c r="A3" s="221" t="s">
        <v>14410</v>
      </c>
      <c r="B3" s="221" t="s">
        <v>727</v>
      </c>
      <c r="C3" s="221" t="s">
        <v>14411</v>
      </c>
      <c r="D3" s="221" t="s">
        <v>14412</v>
      </c>
      <c r="E3" s="221" t="s">
        <v>14413</v>
      </c>
      <c r="F3" s="221" t="s">
        <v>14414</v>
      </c>
      <c r="G3" s="221" t="s">
        <v>14415</v>
      </c>
      <c r="H3" s="221" t="s">
        <v>14416</v>
      </c>
      <c r="I3" s="221" t="s">
        <v>14417</v>
      </c>
      <c r="J3" s="221" t="s">
        <v>14418</v>
      </c>
      <c r="K3" s="223" t="s">
        <v>14419</v>
      </c>
      <c r="L3" s="221" t="s">
        <v>1955</v>
      </c>
      <c r="M3" s="221"/>
      <c r="N3" s="221" t="s">
        <v>95</v>
      </c>
      <c r="O3" s="221"/>
      <c r="P3" s="221"/>
      <c r="Q3" s="221"/>
      <c r="R3" s="221" t="s">
        <v>1059</v>
      </c>
      <c r="S3" s="221" t="s">
        <v>5206</v>
      </c>
      <c r="T3" s="221" t="s">
        <v>2982</v>
      </c>
      <c r="U3" s="221"/>
      <c r="V3" s="221"/>
      <c r="W3" s="221"/>
      <c r="X3" s="221"/>
      <c r="Y3" s="221"/>
      <c r="Z3" s="221"/>
      <c r="AA3" s="221"/>
      <c r="AB3" s="221"/>
      <c r="AC3" s="221" t="s">
        <v>95</v>
      </c>
      <c r="AD3" s="221" t="s">
        <v>14420</v>
      </c>
    </row>
    <row r="4" spans="1:30" s="19" customFormat="1" ht="19.149999999999999" customHeight="1">
      <c r="A4" s="221" t="s">
        <v>14421</v>
      </c>
      <c r="B4" s="221" t="s">
        <v>14422</v>
      </c>
      <c r="C4" s="221" t="s">
        <v>14423</v>
      </c>
      <c r="D4" s="221" t="s">
        <v>14424</v>
      </c>
      <c r="E4" s="221" t="s">
        <v>14425</v>
      </c>
      <c r="F4" s="221" t="s">
        <v>14426</v>
      </c>
      <c r="G4" s="221" t="s">
        <v>14427</v>
      </c>
      <c r="H4" s="221" t="s">
        <v>14428</v>
      </c>
      <c r="I4" s="221" t="s">
        <v>14429</v>
      </c>
      <c r="J4" s="221" t="s">
        <v>14430</v>
      </c>
      <c r="K4" s="223" t="s">
        <v>14431</v>
      </c>
      <c r="L4" s="221" t="s">
        <v>3927</v>
      </c>
      <c r="M4" s="221"/>
      <c r="N4" s="221"/>
      <c r="O4" s="221"/>
      <c r="P4" s="221"/>
      <c r="Q4" s="221"/>
      <c r="R4" s="338" t="s">
        <v>223</v>
      </c>
      <c r="S4" s="221" t="s">
        <v>14432</v>
      </c>
      <c r="T4" s="221"/>
      <c r="U4" s="221"/>
      <c r="V4" s="221"/>
      <c r="W4" s="221"/>
      <c r="X4" s="221"/>
      <c r="Y4" s="221" t="s">
        <v>95</v>
      </c>
      <c r="Z4" s="221" t="s">
        <v>14433</v>
      </c>
      <c r="AA4" s="221"/>
      <c r="AB4" s="221"/>
      <c r="AC4" s="221"/>
      <c r="AD4" s="221"/>
    </row>
    <row r="5" spans="1:30" s="19" customFormat="1" ht="19.149999999999999" customHeight="1">
      <c r="A5" s="221" t="s">
        <v>14434</v>
      </c>
      <c r="B5" s="221" t="s">
        <v>773</v>
      </c>
      <c r="C5" s="221" t="s">
        <v>14435</v>
      </c>
      <c r="D5" s="221" t="s">
        <v>14436</v>
      </c>
      <c r="E5" s="221" t="s">
        <v>14437</v>
      </c>
      <c r="F5" s="221" t="s">
        <v>14438</v>
      </c>
      <c r="G5" s="221" t="s">
        <v>14439</v>
      </c>
      <c r="H5" s="221" t="s">
        <v>14440</v>
      </c>
      <c r="I5" s="221" t="s">
        <v>14441</v>
      </c>
      <c r="J5" s="221" t="s">
        <v>14442</v>
      </c>
      <c r="K5" s="223" t="s">
        <v>14443</v>
      </c>
      <c r="L5" s="221" t="s">
        <v>1955</v>
      </c>
      <c r="M5" s="221"/>
      <c r="N5" s="221"/>
      <c r="O5" s="221"/>
      <c r="P5" s="221"/>
      <c r="Q5" s="221"/>
      <c r="R5" s="338" t="s">
        <v>223</v>
      </c>
      <c r="S5" s="221" t="s">
        <v>14444</v>
      </c>
      <c r="T5" s="221"/>
      <c r="U5" s="221"/>
      <c r="V5" s="221"/>
      <c r="W5" s="221"/>
      <c r="X5" s="221"/>
      <c r="Y5" s="221"/>
      <c r="Z5" s="221"/>
      <c r="AA5" s="221"/>
      <c r="AB5" s="221"/>
      <c r="AC5" s="221" t="s">
        <v>95</v>
      </c>
      <c r="AD5" s="221" t="s">
        <v>14420</v>
      </c>
    </row>
    <row r="6" spans="1:30" s="19" customFormat="1" ht="19.149999999999999" customHeight="1">
      <c r="A6" s="221" t="s">
        <v>14434</v>
      </c>
      <c r="B6" s="221" t="s">
        <v>14445</v>
      </c>
      <c r="C6" s="221" t="s">
        <v>14446</v>
      </c>
      <c r="D6" s="221" t="s">
        <v>14447</v>
      </c>
      <c r="E6" s="221" t="s">
        <v>14448</v>
      </c>
      <c r="F6" s="221" t="s">
        <v>14449</v>
      </c>
      <c r="G6" s="221" t="s">
        <v>14450</v>
      </c>
      <c r="H6" s="221" t="s">
        <v>14451</v>
      </c>
      <c r="I6" s="221" t="s">
        <v>14452</v>
      </c>
      <c r="J6" s="221" t="s">
        <v>14453</v>
      </c>
      <c r="K6" s="223" t="s">
        <v>14454</v>
      </c>
      <c r="L6" s="221"/>
      <c r="M6" s="221"/>
      <c r="N6" s="221"/>
      <c r="O6" s="221"/>
      <c r="P6" s="221"/>
      <c r="Q6" s="221"/>
      <c r="R6" s="338" t="s">
        <v>223</v>
      </c>
      <c r="S6" s="221" t="s">
        <v>14444</v>
      </c>
      <c r="T6" s="221"/>
      <c r="U6" s="221"/>
      <c r="V6" s="221"/>
      <c r="W6" s="221"/>
      <c r="X6" s="221"/>
      <c r="Y6" s="221"/>
      <c r="Z6" s="221"/>
      <c r="AA6" s="221"/>
      <c r="AB6" s="221"/>
      <c r="AC6" s="221" t="s">
        <v>95</v>
      </c>
      <c r="AD6" s="221" t="s">
        <v>14420</v>
      </c>
    </row>
    <row r="7" spans="1:30" s="19" customFormat="1" ht="156.75">
      <c r="A7" s="221" t="s">
        <v>14434</v>
      </c>
      <c r="B7" s="221" t="s">
        <v>819</v>
      </c>
      <c r="C7" s="221" t="s">
        <v>14455</v>
      </c>
      <c r="D7" s="221" t="s">
        <v>14456</v>
      </c>
      <c r="E7" s="221" t="s">
        <v>14457</v>
      </c>
      <c r="F7" s="221" t="s">
        <v>14458</v>
      </c>
      <c r="G7" s="221" t="s">
        <v>14459</v>
      </c>
      <c r="H7" s="221" t="s">
        <v>14460</v>
      </c>
      <c r="I7" s="221" t="s">
        <v>14461</v>
      </c>
      <c r="J7" s="221" t="s">
        <v>14462</v>
      </c>
      <c r="K7" s="223" t="s">
        <v>14463</v>
      </c>
      <c r="L7" s="223" t="s">
        <v>10105</v>
      </c>
      <c r="M7" s="221" t="s">
        <v>2434</v>
      </c>
      <c r="N7" s="221" t="s">
        <v>95</v>
      </c>
      <c r="O7" s="221" t="s">
        <v>95</v>
      </c>
      <c r="P7" s="221"/>
      <c r="Q7" s="221"/>
      <c r="R7" s="221" t="s">
        <v>1059</v>
      </c>
      <c r="S7" s="221" t="s">
        <v>398</v>
      </c>
      <c r="T7" s="221" t="s">
        <v>4542</v>
      </c>
      <c r="U7" s="221"/>
      <c r="V7" s="221" t="s">
        <v>2434</v>
      </c>
      <c r="W7" s="221"/>
      <c r="X7" s="221" t="s">
        <v>2434</v>
      </c>
      <c r="Y7" s="221"/>
      <c r="Z7" s="221" t="s">
        <v>2434</v>
      </c>
      <c r="AA7" s="221"/>
      <c r="AB7" s="221" t="s">
        <v>2434</v>
      </c>
      <c r="AC7" s="221" t="s">
        <v>95</v>
      </c>
      <c r="AD7" s="223" t="s">
        <v>14464</v>
      </c>
    </row>
    <row r="8" spans="1:30" s="19" customFormat="1" ht="19.149999999999999" customHeight="1">
      <c r="A8" s="221" t="s">
        <v>14434</v>
      </c>
      <c r="B8" s="221" t="s">
        <v>14422</v>
      </c>
      <c r="C8" s="221" t="s">
        <v>14465</v>
      </c>
      <c r="D8" s="221" t="s">
        <v>14466</v>
      </c>
      <c r="E8" s="221" t="s">
        <v>14467</v>
      </c>
      <c r="F8" s="221" t="s">
        <v>14468</v>
      </c>
      <c r="G8" s="221" t="s">
        <v>14469</v>
      </c>
      <c r="H8" s="221" t="s">
        <v>14470</v>
      </c>
      <c r="I8" s="221" t="s">
        <v>14471</v>
      </c>
      <c r="J8" s="221" t="s">
        <v>14472</v>
      </c>
      <c r="K8" s="223" t="s">
        <v>14473</v>
      </c>
      <c r="L8" s="221"/>
      <c r="M8" s="221"/>
      <c r="N8" s="221"/>
      <c r="O8" s="221"/>
      <c r="P8" s="221"/>
      <c r="Q8" s="221"/>
      <c r="R8" s="338" t="s">
        <v>223</v>
      </c>
      <c r="S8" s="221" t="s">
        <v>14444</v>
      </c>
      <c r="T8" s="221"/>
      <c r="U8" s="221"/>
      <c r="V8" s="221"/>
      <c r="W8" s="221"/>
      <c r="X8" s="221"/>
      <c r="Y8" s="221"/>
      <c r="Z8" s="221"/>
      <c r="AA8" s="221"/>
      <c r="AB8" s="221"/>
      <c r="AC8" s="221" t="s">
        <v>95</v>
      </c>
      <c r="AD8" s="221" t="s">
        <v>14420</v>
      </c>
    </row>
    <row r="9" spans="1:30" s="19" customFormat="1" ht="19.149999999999999" customHeight="1">
      <c r="A9" s="221" t="s">
        <v>14434</v>
      </c>
      <c r="B9" s="221" t="s">
        <v>14445</v>
      </c>
      <c r="C9" s="221" t="s">
        <v>14474</v>
      </c>
      <c r="D9" s="221" t="s">
        <v>14475</v>
      </c>
      <c r="E9" s="221" t="s">
        <v>14476</v>
      </c>
      <c r="F9" s="221" t="s">
        <v>14477</v>
      </c>
      <c r="G9" s="221" t="s">
        <v>14478</v>
      </c>
      <c r="H9" s="221" t="s">
        <v>14479</v>
      </c>
      <c r="I9" s="221" t="s">
        <v>14480</v>
      </c>
      <c r="J9" s="221"/>
      <c r="K9" s="223" t="s">
        <v>14481</v>
      </c>
      <c r="L9" s="221"/>
      <c r="M9" s="221"/>
      <c r="N9" s="221"/>
      <c r="O9" s="221"/>
      <c r="P9" s="221"/>
      <c r="Q9" s="221"/>
      <c r="R9" s="338" t="s">
        <v>223</v>
      </c>
      <c r="S9" s="221" t="s">
        <v>14432</v>
      </c>
      <c r="T9" s="221"/>
      <c r="U9" s="221"/>
      <c r="V9" s="221"/>
      <c r="W9" s="221"/>
      <c r="X9" s="221"/>
      <c r="Y9" s="221"/>
      <c r="Z9" s="221"/>
      <c r="AA9" s="221"/>
      <c r="AB9" s="221"/>
      <c r="AC9" s="221" t="s">
        <v>95</v>
      </c>
      <c r="AD9" s="221" t="s">
        <v>14482</v>
      </c>
    </row>
    <row r="10" spans="1:30" s="19" customFormat="1" ht="19.149999999999999" customHeight="1">
      <c r="A10" s="221" t="s">
        <v>14434</v>
      </c>
      <c r="B10" s="221" t="s">
        <v>14483</v>
      </c>
      <c r="C10" s="221" t="s">
        <v>14484</v>
      </c>
      <c r="D10" s="221" t="s">
        <v>14485</v>
      </c>
      <c r="E10" s="221" t="s">
        <v>14486</v>
      </c>
      <c r="F10" s="221" t="s">
        <v>14487</v>
      </c>
      <c r="G10" s="221" t="s">
        <v>14488</v>
      </c>
      <c r="H10" s="221" t="s">
        <v>14489</v>
      </c>
      <c r="I10" s="221" t="s">
        <v>14490</v>
      </c>
      <c r="J10" s="221" t="s">
        <v>14491</v>
      </c>
      <c r="K10" s="223" t="s">
        <v>14481</v>
      </c>
      <c r="L10" s="221"/>
      <c r="M10" s="221"/>
      <c r="N10" s="221"/>
      <c r="O10" s="221"/>
      <c r="P10" s="221"/>
      <c r="Q10" s="221"/>
      <c r="R10" s="338" t="s">
        <v>223</v>
      </c>
      <c r="S10" s="221" t="s">
        <v>14432</v>
      </c>
      <c r="T10" s="221"/>
      <c r="U10" s="221"/>
      <c r="V10" s="221"/>
      <c r="W10" s="221"/>
      <c r="X10" s="221"/>
      <c r="Y10" s="221"/>
      <c r="Z10" s="221"/>
      <c r="AA10" s="221"/>
      <c r="AB10" s="221"/>
      <c r="AC10" s="221" t="s">
        <v>95</v>
      </c>
      <c r="AD10" s="221" t="s">
        <v>14482</v>
      </c>
    </row>
    <row r="11" spans="1:30" s="19" customFormat="1" ht="19.149999999999999" customHeight="1">
      <c r="A11" s="221" t="s">
        <v>14434</v>
      </c>
      <c r="B11" s="221" t="s">
        <v>14445</v>
      </c>
      <c r="C11" s="221" t="s">
        <v>14492</v>
      </c>
      <c r="D11" s="221" t="s">
        <v>14493</v>
      </c>
      <c r="E11" s="221" t="s">
        <v>14448</v>
      </c>
      <c r="F11" s="221" t="s">
        <v>14494</v>
      </c>
      <c r="G11" s="221" t="s">
        <v>14495</v>
      </c>
      <c r="H11" s="221" t="s">
        <v>14496</v>
      </c>
      <c r="I11" s="221" t="s">
        <v>14497</v>
      </c>
      <c r="J11" s="221" t="s">
        <v>14498</v>
      </c>
      <c r="K11" s="223" t="s">
        <v>14499</v>
      </c>
      <c r="L11" s="221"/>
      <c r="M11" s="221"/>
      <c r="N11" s="221"/>
      <c r="O11" s="221"/>
      <c r="P11" s="221"/>
      <c r="Q11" s="221"/>
      <c r="R11" s="338" t="s">
        <v>223</v>
      </c>
      <c r="S11" s="221" t="s">
        <v>14444</v>
      </c>
      <c r="T11" s="221"/>
      <c r="U11" s="221"/>
      <c r="V11" s="221"/>
      <c r="W11" s="221"/>
      <c r="X11" s="221"/>
      <c r="Y11" s="221"/>
      <c r="Z11" s="221"/>
      <c r="AA11" s="221"/>
      <c r="AB11" s="221"/>
      <c r="AC11" s="221" t="s">
        <v>95</v>
      </c>
      <c r="AD11" s="221" t="s">
        <v>14420</v>
      </c>
    </row>
    <row r="12" spans="1:30" s="19" customFormat="1" ht="19.149999999999999" customHeight="1">
      <c r="A12" s="221" t="s">
        <v>14434</v>
      </c>
      <c r="B12" s="221" t="s">
        <v>14483</v>
      </c>
      <c r="C12" s="221" t="s">
        <v>14500</v>
      </c>
      <c r="D12" s="221" t="s">
        <v>14501</v>
      </c>
      <c r="E12" s="221" t="s">
        <v>14502</v>
      </c>
      <c r="F12" s="221" t="s">
        <v>14503</v>
      </c>
      <c r="G12" s="221" t="s">
        <v>14504</v>
      </c>
      <c r="H12" s="221" t="s">
        <v>14505</v>
      </c>
      <c r="I12" s="344" t="s">
        <v>14506</v>
      </c>
      <c r="J12" s="221" t="s">
        <v>14507</v>
      </c>
      <c r="K12" s="223" t="s">
        <v>14419</v>
      </c>
      <c r="L12" s="221"/>
      <c r="M12" s="221"/>
      <c r="N12" s="221"/>
      <c r="O12" s="221"/>
      <c r="P12" s="221"/>
      <c r="Q12" s="221"/>
      <c r="R12" s="338" t="s">
        <v>223</v>
      </c>
      <c r="S12" s="221" t="s">
        <v>14444</v>
      </c>
      <c r="T12" s="221"/>
      <c r="U12" s="221"/>
      <c r="V12" s="221"/>
      <c r="W12" s="221"/>
      <c r="X12" s="221"/>
      <c r="Y12" s="221"/>
      <c r="Z12" s="221"/>
      <c r="AA12" s="221"/>
      <c r="AB12" s="221"/>
      <c r="AC12" s="221" t="s">
        <v>95</v>
      </c>
      <c r="AD12" s="221" t="s">
        <v>14420</v>
      </c>
    </row>
    <row r="13" spans="1:30" s="19" customFormat="1" ht="19.149999999999999" customHeight="1">
      <c r="A13" s="221" t="s">
        <v>14434</v>
      </c>
      <c r="B13" s="221" t="s">
        <v>14445</v>
      </c>
      <c r="C13" s="221" t="s">
        <v>14508</v>
      </c>
      <c r="D13" s="221" t="s">
        <v>14509</v>
      </c>
      <c r="E13" s="221" t="s">
        <v>14510</v>
      </c>
      <c r="F13" s="221" t="s">
        <v>14511</v>
      </c>
      <c r="G13" s="221" t="s">
        <v>14512</v>
      </c>
      <c r="H13" s="221" t="s">
        <v>14513</v>
      </c>
      <c r="I13" s="221" t="s">
        <v>14514</v>
      </c>
      <c r="J13" s="221"/>
      <c r="K13" s="223" t="s">
        <v>14515</v>
      </c>
      <c r="L13" s="221"/>
      <c r="M13" s="221"/>
      <c r="N13" s="221"/>
      <c r="O13" s="221"/>
      <c r="P13" s="221"/>
      <c r="Q13" s="221"/>
      <c r="R13" s="338" t="s">
        <v>223</v>
      </c>
      <c r="S13" s="221" t="s">
        <v>14444</v>
      </c>
      <c r="T13" s="221"/>
      <c r="U13" s="221"/>
      <c r="V13" s="221"/>
      <c r="W13" s="221"/>
      <c r="X13" s="221"/>
      <c r="Y13" s="221"/>
      <c r="Z13" s="221"/>
      <c r="AA13" s="221"/>
      <c r="AB13" s="221"/>
      <c r="AC13" s="221" t="s">
        <v>95</v>
      </c>
      <c r="AD13" s="221" t="s">
        <v>14420</v>
      </c>
    </row>
    <row r="14" spans="1:30" s="19" customFormat="1" ht="28.5">
      <c r="A14" s="221" t="s">
        <v>14434</v>
      </c>
      <c r="B14" s="221" t="s">
        <v>14483</v>
      </c>
      <c r="C14" s="221" t="s">
        <v>14516</v>
      </c>
      <c r="D14" s="221" t="s">
        <v>14517</v>
      </c>
      <c r="E14" s="221" t="s">
        <v>14518</v>
      </c>
      <c r="F14" s="221" t="s">
        <v>14519</v>
      </c>
      <c r="G14" s="221" t="s">
        <v>14520</v>
      </c>
      <c r="H14" s="221" t="s">
        <v>14521</v>
      </c>
      <c r="I14" s="221" t="s">
        <v>14522</v>
      </c>
      <c r="J14" s="221"/>
      <c r="K14" s="223" t="s">
        <v>14523</v>
      </c>
      <c r="L14" s="221"/>
      <c r="M14" s="221"/>
      <c r="N14" s="221"/>
      <c r="O14" s="221"/>
      <c r="P14" s="221"/>
      <c r="Q14" s="221"/>
      <c r="R14" s="338" t="s">
        <v>223</v>
      </c>
      <c r="S14" s="221" t="s">
        <v>14444</v>
      </c>
      <c r="T14" s="221"/>
      <c r="U14" s="221"/>
      <c r="V14" s="221"/>
      <c r="W14" s="221"/>
      <c r="X14" s="221"/>
      <c r="Y14" s="221"/>
      <c r="Z14" s="221"/>
      <c r="AA14" s="221"/>
      <c r="AB14" s="221"/>
      <c r="AC14" s="221" t="s">
        <v>95</v>
      </c>
      <c r="AD14" s="221" t="s">
        <v>14524</v>
      </c>
    </row>
    <row r="15" spans="1:30" s="19" customFormat="1" ht="19.149999999999999" customHeight="1">
      <c r="A15" s="221" t="s">
        <v>14434</v>
      </c>
      <c r="B15" s="221" t="s">
        <v>14422</v>
      </c>
      <c r="C15" s="221" t="s">
        <v>14525</v>
      </c>
      <c r="D15" s="221" t="s">
        <v>14526</v>
      </c>
      <c r="E15" s="221" t="s">
        <v>14527</v>
      </c>
      <c r="F15" s="221" t="s">
        <v>14528</v>
      </c>
      <c r="G15" s="221" t="s">
        <v>14529</v>
      </c>
      <c r="H15" s="221" t="s">
        <v>14530</v>
      </c>
      <c r="I15" s="221" t="s">
        <v>14531</v>
      </c>
      <c r="J15" s="221" t="s">
        <v>14532</v>
      </c>
      <c r="K15" s="223" t="s">
        <v>14533</v>
      </c>
      <c r="L15" s="221" t="s">
        <v>652</v>
      </c>
      <c r="M15" s="221"/>
      <c r="N15" s="221"/>
      <c r="O15" s="221"/>
      <c r="P15" s="221"/>
      <c r="Q15" s="221"/>
      <c r="R15" s="338" t="s">
        <v>223</v>
      </c>
      <c r="S15" s="221" t="s">
        <v>3831</v>
      </c>
      <c r="T15" s="221" t="s">
        <v>13991</v>
      </c>
      <c r="U15" s="221" t="s">
        <v>95</v>
      </c>
      <c r="V15" s="221" t="s">
        <v>14534</v>
      </c>
      <c r="W15" s="221"/>
      <c r="X15" s="221"/>
      <c r="Y15" s="221" t="s">
        <v>95</v>
      </c>
      <c r="Z15" s="221" t="s">
        <v>14535</v>
      </c>
      <c r="AA15" s="221" t="s">
        <v>95</v>
      </c>
      <c r="AB15" s="221" t="s">
        <v>14536</v>
      </c>
      <c r="AC15" s="221" t="s">
        <v>95</v>
      </c>
      <c r="AD15" s="221" t="s">
        <v>14537</v>
      </c>
    </row>
    <row r="16" spans="1:30" s="19" customFormat="1" ht="19.149999999999999" customHeight="1">
      <c r="A16" s="221" t="s">
        <v>14434</v>
      </c>
      <c r="B16" s="221" t="s">
        <v>14445</v>
      </c>
      <c r="C16" s="221" t="s">
        <v>14538</v>
      </c>
      <c r="D16" s="221" t="s">
        <v>14539</v>
      </c>
      <c r="E16" s="221" t="s">
        <v>14540</v>
      </c>
      <c r="F16" s="221" t="s">
        <v>14541</v>
      </c>
      <c r="G16" s="221" t="s">
        <v>14542</v>
      </c>
      <c r="H16" s="221" t="s">
        <v>14543</v>
      </c>
      <c r="I16" s="221" t="s">
        <v>14544</v>
      </c>
      <c r="J16" s="21" t="s">
        <v>14545</v>
      </c>
      <c r="K16" s="223" t="s">
        <v>14481</v>
      </c>
      <c r="L16" s="344" t="s">
        <v>14546</v>
      </c>
      <c r="M16" s="221"/>
      <c r="N16" s="221"/>
      <c r="O16" s="221"/>
      <c r="P16" s="221"/>
      <c r="Q16" s="221"/>
      <c r="R16" s="338" t="s">
        <v>223</v>
      </c>
      <c r="S16" s="221" t="s">
        <v>14547</v>
      </c>
      <c r="T16" s="221"/>
      <c r="U16" s="221"/>
      <c r="V16" s="221"/>
      <c r="W16" s="221"/>
      <c r="X16" s="221"/>
      <c r="Y16" s="221"/>
      <c r="Z16" s="221"/>
      <c r="AA16" s="221"/>
      <c r="AB16" s="221"/>
      <c r="AC16" s="221" t="s">
        <v>95</v>
      </c>
      <c r="AD16" s="221" t="s">
        <v>14548</v>
      </c>
    </row>
    <row r="17" spans="1:30" s="19" customFormat="1" ht="19.149999999999999" customHeight="1">
      <c r="A17" s="221" t="s">
        <v>14434</v>
      </c>
      <c r="B17" s="221" t="s">
        <v>14483</v>
      </c>
      <c r="C17" s="221" t="s">
        <v>14549</v>
      </c>
      <c r="D17" s="221" t="s">
        <v>14550</v>
      </c>
      <c r="E17" s="221" t="s">
        <v>14551</v>
      </c>
      <c r="F17" s="221" t="s">
        <v>14552</v>
      </c>
      <c r="G17" s="221" t="s">
        <v>14553</v>
      </c>
      <c r="H17" s="221" t="s">
        <v>14554</v>
      </c>
      <c r="I17" s="221" t="s">
        <v>14555</v>
      </c>
      <c r="J17" s="21" t="s">
        <v>14556</v>
      </c>
      <c r="K17" s="223" t="s">
        <v>14557</v>
      </c>
      <c r="L17" s="221" t="s">
        <v>1497</v>
      </c>
      <c r="M17" s="221"/>
      <c r="N17" s="221"/>
      <c r="O17" s="221"/>
      <c r="P17" s="221"/>
      <c r="Q17" s="221"/>
      <c r="R17" s="338" t="s">
        <v>223</v>
      </c>
      <c r="S17" s="221" t="s">
        <v>3831</v>
      </c>
      <c r="T17" s="221" t="s">
        <v>13991</v>
      </c>
      <c r="U17" s="221"/>
      <c r="V17" s="221"/>
      <c r="W17" s="221"/>
      <c r="X17" s="221"/>
      <c r="Y17" s="221"/>
      <c r="Z17" s="221"/>
      <c r="AA17" s="221"/>
      <c r="AB17" s="221"/>
      <c r="AC17" s="221" t="s">
        <v>95</v>
      </c>
      <c r="AD17" s="221" t="s">
        <v>14420</v>
      </c>
    </row>
    <row r="18" spans="1:30" s="19" customFormat="1" ht="19.149999999999999" customHeight="1">
      <c r="A18" s="221" t="s">
        <v>14434</v>
      </c>
      <c r="B18" s="221" t="s">
        <v>14445</v>
      </c>
      <c r="C18" s="221" t="s">
        <v>14558</v>
      </c>
      <c r="D18" s="221" t="s">
        <v>14559</v>
      </c>
      <c r="E18" s="221" t="s">
        <v>14560</v>
      </c>
      <c r="F18" s="221" t="s">
        <v>14561</v>
      </c>
      <c r="G18" s="221" t="s">
        <v>14562</v>
      </c>
      <c r="H18" s="221" t="s">
        <v>14563</v>
      </c>
      <c r="I18" s="221" t="s">
        <v>14564</v>
      </c>
      <c r="J18" s="221"/>
      <c r="K18" s="223" t="s">
        <v>14481</v>
      </c>
      <c r="L18" s="221"/>
      <c r="M18" s="221"/>
      <c r="N18" s="221"/>
      <c r="O18" s="221"/>
      <c r="P18" s="221"/>
      <c r="Q18" s="221"/>
      <c r="R18" s="338" t="s">
        <v>223</v>
      </c>
      <c r="S18" s="221" t="s">
        <v>14565</v>
      </c>
      <c r="T18" s="221"/>
      <c r="U18" s="221"/>
      <c r="V18" s="221"/>
      <c r="W18" s="221"/>
      <c r="X18" s="221"/>
      <c r="Y18" s="221"/>
      <c r="Z18" s="221"/>
      <c r="AA18" s="221"/>
      <c r="AB18" s="221"/>
      <c r="AC18" s="221" t="s">
        <v>95</v>
      </c>
      <c r="AD18" s="221" t="s">
        <v>14482</v>
      </c>
    </row>
    <row r="19" spans="1:30" s="19" customFormat="1" ht="19.149999999999999" customHeight="1">
      <c r="A19" s="221" t="s">
        <v>14434</v>
      </c>
      <c r="B19" s="221" t="s">
        <v>14422</v>
      </c>
      <c r="C19" s="221" t="s">
        <v>14566</v>
      </c>
      <c r="D19" s="221" t="s">
        <v>14567</v>
      </c>
      <c r="E19" s="221" t="s">
        <v>14568</v>
      </c>
      <c r="F19" s="221" t="s">
        <v>14569</v>
      </c>
      <c r="G19" s="221" t="s">
        <v>14570</v>
      </c>
      <c r="H19" s="221" t="s">
        <v>14571</v>
      </c>
      <c r="I19" s="221" t="s">
        <v>14572</v>
      </c>
      <c r="J19" s="221"/>
      <c r="K19" s="223" t="s">
        <v>14481</v>
      </c>
      <c r="L19" s="221"/>
      <c r="M19" s="221"/>
      <c r="N19" s="221"/>
      <c r="O19" s="221"/>
      <c r="P19" s="221"/>
      <c r="Q19" s="221"/>
      <c r="R19" s="338" t="s">
        <v>223</v>
      </c>
      <c r="S19" s="221" t="s">
        <v>14432</v>
      </c>
      <c r="T19" s="221"/>
      <c r="U19" s="221"/>
      <c r="V19" s="221"/>
      <c r="W19" s="221"/>
      <c r="X19" s="221"/>
      <c r="Y19" s="221"/>
      <c r="Z19" s="221"/>
      <c r="AA19" s="221"/>
      <c r="AB19" s="221"/>
      <c r="AC19" s="221" t="s">
        <v>95</v>
      </c>
      <c r="AD19" s="221" t="s">
        <v>14482</v>
      </c>
    </row>
    <row r="20" spans="1:30" s="19" customFormat="1" ht="19.149999999999999" customHeight="1">
      <c r="A20" s="221" t="s">
        <v>14434</v>
      </c>
      <c r="B20" s="221" t="s">
        <v>14422</v>
      </c>
      <c r="C20" s="221" t="s">
        <v>14573</v>
      </c>
      <c r="D20" s="221" t="s">
        <v>14574</v>
      </c>
      <c r="E20" s="221" t="s">
        <v>14575</v>
      </c>
      <c r="F20" s="221" t="s">
        <v>14576</v>
      </c>
      <c r="G20" s="221" t="s">
        <v>14577</v>
      </c>
      <c r="H20" s="221" t="s">
        <v>14578</v>
      </c>
      <c r="I20" s="344" t="s">
        <v>14579</v>
      </c>
      <c r="J20" s="221" t="s">
        <v>14580</v>
      </c>
      <c r="K20" s="223" t="s">
        <v>14581</v>
      </c>
      <c r="L20" s="221"/>
      <c r="M20" s="221"/>
      <c r="N20" s="221"/>
      <c r="O20" s="221"/>
      <c r="P20" s="221"/>
      <c r="Q20" s="221"/>
      <c r="R20" s="338" t="s">
        <v>223</v>
      </c>
      <c r="S20" s="221" t="s">
        <v>14444</v>
      </c>
      <c r="T20" s="221"/>
      <c r="U20" s="221"/>
      <c r="V20" s="221"/>
      <c r="W20" s="221"/>
      <c r="X20" s="221"/>
      <c r="Y20" s="221"/>
      <c r="Z20" s="221"/>
      <c r="AA20" s="221"/>
      <c r="AB20" s="221"/>
      <c r="AC20" s="221" t="s">
        <v>95</v>
      </c>
      <c r="AD20" s="221" t="s">
        <v>14420</v>
      </c>
    </row>
    <row r="21" spans="1:30" s="19" customFormat="1" ht="19.149999999999999" customHeight="1">
      <c r="A21" s="221" t="s">
        <v>14434</v>
      </c>
      <c r="B21" s="221" t="s">
        <v>14483</v>
      </c>
      <c r="C21" s="221" t="s">
        <v>14582</v>
      </c>
      <c r="D21" s="221" t="s">
        <v>14583</v>
      </c>
      <c r="E21" s="221" t="s">
        <v>14518</v>
      </c>
      <c r="F21" s="221" t="s">
        <v>14584</v>
      </c>
      <c r="G21" s="221" t="s">
        <v>14585</v>
      </c>
      <c r="H21" s="221" t="s">
        <v>14586</v>
      </c>
      <c r="I21" s="221" t="s">
        <v>14587</v>
      </c>
      <c r="J21" s="221"/>
      <c r="K21" s="223" t="s">
        <v>14588</v>
      </c>
      <c r="L21" s="221"/>
      <c r="M21" s="221"/>
      <c r="N21" s="221"/>
      <c r="O21" s="221"/>
      <c r="P21" s="221"/>
      <c r="Q21" s="221"/>
      <c r="R21" s="338" t="s">
        <v>223</v>
      </c>
      <c r="S21" s="221" t="s">
        <v>14444</v>
      </c>
      <c r="T21" s="221"/>
      <c r="U21" s="221"/>
      <c r="V21" s="221"/>
      <c r="W21" s="221"/>
      <c r="X21" s="221"/>
      <c r="Y21" s="221"/>
      <c r="Z21" s="221"/>
      <c r="AA21" s="221"/>
      <c r="AB21" s="221"/>
      <c r="AC21" s="221" t="s">
        <v>95</v>
      </c>
      <c r="AD21" s="221" t="s">
        <v>14589</v>
      </c>
    </row>
    <row r="22" spans="1:30" s="19" customFormat="1" ht="19.149999999999999" customHeight="1">
      <c r="A22" s="221" t="s">
        <v>14434</v>
      </c>
      <c r="B22" s="221" t="s">
        <v>14445</v>
      </c>
      <c r="C22" s="221" t="s">
        <v>14590</v>
      </c>
      <c r="D22" s="221" t="s">
        <v>14591</v>
      </c>
      <c r="E22" s="221" t="s">
        <v>14592</v>
      </c>
      <c r="F22" s="221" t="s">
        <v>14593</v>
      </c>
      <c r="G22" s="221" t="s">
        <v>14594</v>
      </c>
      <c r="H22" s="221" t="s">
        <v>14595</v>
      </c>
      <c r="I22" s="221" t="s">
        <v>14596</v>
      </c>
      <c r="J22" s="221"/>
      <c r="K22" s="223" t="s">
        <v>14481</v>
      </c>
      <c r="L22" s="221"/>
      <c r="M22" s="221"/>
      <c r="N22" s="221"/>
      <c r="O22" s="221"/>
      <c r="P22" s="221"/>
      <c r="Q22" s="221"/>
      <c r="R22" s="338" t="s">
        <v>223</v>
      </c>
      <c r="S22" s="221" t="s">
        <v>14432</v>
      </c>
      <c r="T22" s="221"/>
      <c r="U22" s="221"/>
      <c r="V22" s="221"/>
      <c r="W22" s="221"/>
      <c r="X22" s="221"/>
      <c r="Y22" s="221"/>
      <c r="Z22" s="221"/>
      <c r="AA22" s="221"/>
      <c r="AB22" s="221"/>
      <c r="AC22" s="221" t="s">
        <v>95</v>
      </c>
      <c r="AD22" s="221" t="s">
        <v>14597</v>
      </c>
    </row>
    <row r="23" spans="1:30" s="19" customFormat="1" ht="19.149999999999999" customHeight="1">
      <c r="A23" s="221" t="s">
        <v>14434</v>
      </c>
      <c r="B23" s="221" t="s">
        <v>14483</v>
      </c>
      <c r="C23" s="221" t="s">
        <v>14598</v>
      </c>
      <c r="D23" s="221" t="s">
        <v>14599</v>
      </c>
      <c r="E23" s="221" t="s">
        <v>14600</v>
      </c>
      <c r="F23" s="221" t="s">
        <v>14601</v>
      </c>
      <c r="G23" s="221" t="s">
        <v>14602</v>
      </c>
      <c r="H23" s="221" t="s">
        <v>14603</v>
      </c>
      <c r="I23" s="221" t="s">
        <v>14604</v>
      </c>
      <c r="J23" s="221"/>
      <c r="K23" s="223" t="s">
        <v>14605</v>
      </c>
      <c r="L23" s="221"/>
      <c r="M23" s="221"/>
      <c r="N23" s="221"/>
      <c r="O23" s="221"/>
      <c r="P23" s="221"/>
      <c r="Q23" s="221"/>
      <c r="R23" s="338" t="s">
        <v>223</v>
      </c>
      <c r="S23" s="221" t="s">
        <v>14444</v>
      </c>
      <c r="T23" s="221"/>
      <c r="U23" s="221"/>
      <c r="V23" s="221"/>
      <c r="W23" s="221"/>
      <c r="X23" s="221"/>
      <c r="Y23" s="221"/>
      <c r="Z23" s="221"/>
      <c r="AA23" s="221"/>
      <c r="AB23" s="221"/>
      <c r="AC23" s="221" t="s">
        <v>95</v>
      </c>
      <c r="AD23" s="221" t="s">
        <v>14420</v>
      </c>
    </row>
    <row r="24" spans="1:30" s="19" customFormat="1" ht="19.149999999999999" customHeight="1">
      <c r="A24" s="221" t="s">
        <v>14434</v>
      </c>
      <c r="B24" s="221" t="s">
        <v>14422</v>
      </c>
      <c r="C24" s="221" t="s">
        <v>14606</v>
      </c>
      <c r="D24" s="221" t="s">
        <v>14607</v>
      </c>
      <c r="E24" s="221" t="s">
        <v>14608</v>
      </c>
      <c r="F24" s="221" t="s">
        <v>14609</v>
      </c>
      <c r="G24" s="221" t="s">
        <v>14610</v>
      </c>
      <c r="H24" s="221" t="s">
        <v>14611</v>
      </c>
      <c r="I24" s="221" t="s">
        <v>14612</v>
      </c>
      <c r="J24" s="221" t="s">
        <v>14613</v>
      </c>
      <c r="K24" s="223" t="s">
        <v>14481</v>
      </c>
      <c r="L24" s="221"/>
      <c r="M24" s="221"/>
      <c r="N24" s="221"/>
      <c r="O24" s="221"/>
      <c r="P24" s="221"/>
      <c r="Q24" s="221"/>
      <c r="R24" s="338" t="s">
        <v>223</v>
      </c>
      <c r="S24" s="221" t="s">
        <v>14432</v>
      </c>
      <c r="T24" s="221"/>
      <c r="U24" s="221"/>
      <c r="V24" s="221"/>
      <c r="W24" s="221"/>
      <c r="X24" s="221"/>
      <c r="Y24" s="221"/>
      <c r="Z24" s="221"/>
      <c r="AA24" s="221"/>
      <c r="AB24" s="221"/>
      <c r="AC24" s="221" t="s">
        <v>95</v>
      </c>
      <c r="AD24" s="221" t="s">
        <v>14482</v>
      </c>
    </row>
    <row r="25" spans="1:30" s="19" customFormat="1" ht="19.149999999999999" customHeight="1">
      <c r="A25" s="221" t="s">
        <v>14434</v>
      </c>
      <c r="B25" s="221" t="s">
        <v>14422</v>
      </c>
      <c r="C25" s="221" t="s">
        <v>14614</v>
      </c>
      <c r="D25" s="221" t="s">
        <v>14615</v>
      </c>
      <c r="E25" s="221" t="s">
        <v>14616</v>
      </c>
      <c r="F25" s="221" t="s">
        <v>14617</v>
      </c>
      <c r="G25" s="221" t="s">
        <v>14618</v>
      </c>
      <c r="H25" s="221" t="s">
        <v>14619</v>
      </c>
      <c r="I25" s="344" t="s">
        <v>14620</v>
      </c>
      <c r="J25" s="221"/>
      <c r="K25" s="223" t="s">
        <v>14621</v>
      </c>
      <c r="L25" s="221"/>
      <c r="M25" s="221"/>
      <c r="N25" s="221"/>
      <c r="O25" s="221"/>
      <c r="P25" s="221"/>
      <c r="Q25" s="221"/>
      <c r="R25" s="338" t="s">
        <v>223</v>
      </c>
      <c r="S25" s="221" t="s">
        <v>14444</v>
      </c>
      <c r="T25" s="221"/>
      <c r="U25" s="221"/>
      <c r="V25" s="221"/>
      <c r="W25" s="221"/>
      <c r="X25" s="221"/>
      <c r="Y25" s="221"/>
      <c r="Z25" s="221"/>
      <c r="AA25" s="221"/>
      <c r="AB25" s="221"/>
      <c r="AC25" s="221" t="s">
        <v>95</v>
      </c>
      <c r="AD25" s="221" t="s">
        <v>14420</v>
      </c>
    </row>
    <row r="26" spans="1:30" s="19" customFormat="1" ht="19.149999999999999" customHeight="1">
      <c r="A26" s="221" t="s">
        <v>14434</v>
      </c>
      <c r="B26" s="221" t="s">
        <v>14422</v>
      </c>
      <c r="C26" s="221" t="s">
        <v>14622</v>
      </c>
      <c r="D26" s="221" t="s">
        <v>14623</v>
      </c>
      <c r="E26" s="221" t="s">
        <v>14624</v>
      </c>
      <c r="F26" s="221" t="s">
        <v>14625</v>
      </c>
      <c r="G26" s="221" t="s">
        <v>14626</v>
      </c>
      <c r="H26" s="221" t="s">
        <v>14627</v>
      </c>
      <c r="I26" s="221" t="s">
        <v>14628</v>
      </c>
      <c r="J26" s="221"/>
      <c r="K26" s="223" t="s">
        <v>14629</v>
      </c>
      <c r="L26" s="221"/>
      <c r="M26" s="221"/>
      <c r="N26" s="221"/>
      <c r="O26" s="221"/>
      <c r="P26" s="221"/>
      <c r="Q26" s="221"/>
      <c r="R26" s="338" t="s">
        <v>223</v>
      </c>
      <c r="S26" s="221" t="s">
        <v>14444</v>
      </c>
      <c r="T26" s="221"/>
      <c r="U26" s="221"/>
      <c r="V26" s="221"/>
      <c r="W26" s="221"/>
      <c r="X26" s="221"/>
      <c r="Y26" s="221"/>
      <c r="Z26" s="221"/>
      <c r="AA26" s="221"/>
      <c r="AB26" s="221"/>
      <c r="AC26" s="221" t="s">
        <v>95</v>
      </c>
      <c r="AD26" s="221" t="s">
        <v>14630</v>
      </c>
    </row>
    <row r="27" spans="1:30" s="19" customFormat="1" ht="19.149999999999999" customHeight="1">
      <c r="A27" s="221" t="s">
        <v>14434</v>
      </c>
      <c r="B27" s="221" t="s">
        <v>865</v>
      </c>
      <c r="C27" s="221" t="s">
        <v>14631</v>
      </c>
      <c r="D27" s="221" t="s">
        <v>14632</v>
      </c>
      <c r="E27" s="221" t="s">
        <v>14633</v>
      </c>
      <c r="F27" s="221" t="s">
        <v>14634</v>
      </c>
      <c r="G27" s="221" t="s">
        <v>14635</v>
      </c>
      <c r="H27" s="221" t="s">
        <v>14636</v>
      </c>
      <c r="I27" s="221" t="s">
        <v>14637</v>
      </c>
      <c r="J27" s="221"/>
      <c r="K27" s="223" t="s">
        <v>14481</v>
      </c>
      <c r="L27" s="221"/>
      <c r="M27" s="221"/>
      <c r="N27" s="221"/>
      <c r="O27" s="221"/>
      <c r="P27" s="221"/>
      <c r="Q27" s="221"/>
      <c r="R27" s="338" t="s">
        <v>223</v>
      </c>
      <c r="S27" s="221" t="s">
        <v>14432</v>
      </c>
      <c r="T27" s="221"/>
      <c r="U27" s="221"/>
      <c r="V27" s="221"/>
      <c r="W27" s="221"/>
      <c r="X27" s="221"/>
      <c r="Y27" s="221"/>
      <c r="Z27" s="221"/>
      <c r="AA27" s="221"/>
      <c r="AB27" s="221"/>
      <c r="AC27" s="221" t="s">
        <v>95</v>
      </c>
      <c r="AD27" s="221" t="s">
        <v>14597</v>
      </c>
    </row>
    <row r="28" spans="1:30" s="19" customFormat="1" ht="19.149999999999999" customHeight="1">
      <c r="A28" s="221" t="s">
        <v>14434</v>
      </c>
      <c r="B28" s="221" t="s">
        <v>14422</v>
      </c>
      <c r="C28" s="221" t="s">
        <v>14638</v>
      </c>
      <c r="D28" s="221" t="s">
        <v>14639</v>
      </c>
      <c r="E28" s="221" t="s">
        <v>14640</v>
      </c>
      <c r="F28" s="221" t="s">
        <v>14641</v>
      </c>
      <c r="G28" s="221" t="s">
        <v>14642</v>
      </c>
      <c r="H28" s="221" t="s">
        <v>14643</v>
      </c>
      <c r="I28" s="221" t="s">
        <v>14644</v>
      </c>
      <c r="J28" s="221"/>
      <c r="K28" s="223" t="s">
        <v>14645</v>
      </c>
      <c r="L28" s="221"/>
      <c r="M28" s="221"/>
      <c r="N28" s="221"/>
      <c r="O28" s="221"/>
      <c r="P28" s="221"/>
      <c r="Q28" s="221"/>
      <c r="R28" s="338" t="s">
        <v>223</v>
      </c>
      <c r="S28" s="221" t="s">
        <v>14444</v>
      </c>
      <c r="T28" s="221"/>
      <c r="U28" s="221"/>
      <c r="V28" s="221"/>
      <c r="W28" s="221"/>
      <c r="X28" s="221"/>
      <c r="Y28" s="221"/>
      <c r="Z28" s="221"/>
      <c r="AA28" s="221"/>
      <c r="AB28" s="221"/>
      <c r="AC28" s="221" t="s">
        <v>95</v>
      </c>
      <c r="AD28" s="221" t="s">
        <v>14420</v>
      </c>
    </row>
    <row r="29" spans="1:30" s="19" customFormat="1" ht="19.149999999999999" customHeight="1">
      <c r="A29" s="221" t="s">
        <v>14434</v>
      </c>
      <c r="B29" s="221" t="s">
        <v>14483</v>
      </c>
      <c r="C29" s="221" t="s">
        <v>14646</v>
      </c>
      <c r="D29" s="221" t="s">
        <v>14647</v>
      </c>
      <c r="E29" s="221" t="s">
        <v>14486</v>
      </c>
      <c r="F29" s="221" t="s">
        <v>14648</v>
      </c>
      <c r="G29" s="221" t="s">
        <v>14649</v>
      </c>
      <c r="H29" s="221" t="s">
        <v>14650</v>
      </c>
      <c r="I29" s="221" t="s">
        <v>14651</v>
      </c>
      <c r="J29" s="221" t="s">
        <v>14652</v>
      </c>
      <c r="K29" s="223" t="s">
        <v>14653</v>
      </c>
      <c r="L29" s="221"/>
      <c r="M29" s="221"/>
      <c r="N29" s="221"/>
      <c r="O29" s="221"/>
      <c r="P29" s="221"/>
      <c r="Q29" s="221"/>
      <c r="R29" s="338" t="s">
        <v>223</v>
      </c>
      <c r="S29" s="221" t="s">
        <v>14444</v>
      </c>
      <c r="T29" s="221"/>
      <c r="U29" s="221"/>
      <c r="V29" s="221"/>
      <c r="W29" s="221"/>
      <c r="X29" s="221"/>
      <c r="Y29" s="221"/>
      <c r="Z29" s="221"/>
      <c r="AA29" s="221"/>
      <c r="AB29" s="221"/>
      <c r="AC29" s="221" t="s">
        <v>95</v>
      </c>
      <c r="AD29" s="221" t="s">
        <v>14420</v>
      </c>
    </row>
    <row r="30" spans="1:30" s="19" customFormat="1" ht="19.149999999999999" customHeight="1">
      <c r="A30" s="221" t="s">
        <v>14434</v>
      </c>
      <c r="B30" s="221" t="s">
        <v>14483</v>
      </c>
      <c r="C30" s="221" t="s">
        <v>14654</v>
      </c>
      <c r="D30" s="221" t="s">
        <v>14655</v>
      </c>
      <c r="E30" s="221" t="s">
        <v>14656</v>
      </c>
      <c r="F30" s="221" t="s">
        <v>14657</v>
      </c>
      <c r="G30" s="221" t="s">
        <v>14658</v>
      </c>
      <c r="H30" s="221" t="s">
        <v>14659</v>
      </c>
      <c r="I30" s="221" t="s">
        <v>14660</v>
      </c>
      <c r="J30" s="221"/>
      <c r="K30" s="223" t="s">
        <v>14653</v>
      </c>
      <c r="L30" s="221"/>
      <c r="M30" s="221"/>
      <c r="N30" s="221"/>
      <c r="O30" s="221"/>
      <c r="P30" s="221"/>
      <c r="Q30" s="221"/>
      <c r="R30" s="338" t="s">
        <v>223</v>
      </c>
      <c r="S30" s="221" t="s">
        <v>14444</v>
      </c>
      <c r="T30" s="221"/>
      <c r="U30" s="221"/>
      <c r="V30" s="221"/>
      <c r="W30" s="221"/>
      <c r="X30" s="221"/>
      <c r="Y30" s="221"/>
      <c r="Z30" s="221"/>
      <c r="AA30" s="221"/>
      <c r="AB30" s="221"/>
      <c r="AC30" s="221" t="s">
        <v>95</v>
      </c>
      <c r="AD30" s="221" t="s">
        <v>14420</v>
      </c>
    </row>
    <row r="31" spans="1:30" s="19" customFormat="1" ht="19.149999999999999" customHeight="1">
      <c r="A31" s="221" t="s">
        <v>14434</v>
      </c>
      <c r="B31" s="221" t="s">
        <v>14422</v>
      </c>
      <c r="C31" s="221" t="s">
        <v>14661</v>
      </c>
      <c r="D31" s="221" t="s">
        <v>14662</v>
      </c>
      <c r="E31" s="221" t="s">
        <v>14663</v>
      </c>
      <c r="F31" s="221" t="s">
        <v>14664</v>
      </c>
      <c r="G31" s="221" t="s">
        <v>14665</v>
      </c>
      <c r="H31" s="221" t="s">
        <v>14666</v>
      </c>
      <c r="I31" s="221" t="s">
        <v>14667</v>
      </c>
      <c r="J31" s="221" t="s">
        <v>14668</v>
      </c>
      <c r="K31" s="223" t="s">
        <v>14481</v>
      </c>
      <c r="L31" s="221" t="s">
        <v>14669</v>
      </c>
      <c r="M31" s="221"/>
      <c r="N31" s="221"/>
      <c r="O31" s="221"/>
      <c r="P31" s="221"/>
      <c r="Q31" s="221"/>
      <c r="R31" s="338" t="s">
        <v>223</v>
      </c>
      <c r="S31" s="221" t="s">
        <v>14432</v>
      </c>
      <c r="T31" s="221"/>
      <c r="U31" s="221"/>
      <c r="V31" s="221"/>
      <c r="W31" s="221"/>
      <c r="X31" s="221"/>
      <c r="Y31" s="221"/>
      <c r="Z31" s="221"/>
      <c r="AA31" s="221"/>
      <c r="AB31" s="221"/>
      <c r="AC31" s="221" t="s">
        <v>95</v>
      </c>
      <c r="AD31" s="221" t="s">
        <v>14482</v>
      </c>
    </row>
    <row r="32" spans="1:30" s="19" customFormat="1" ht="399">
      <c r="A32" s="221" t="s">
        <v>14434</v>
      </c>
      <c r="B32" s="221" t="s">
        <v>865</v>
      </c>
      <c r="C32" s="221" t="s">
        <v>14670</v>
      </c>
      <c r="D32" s="221" t="s">
        <v>14671</v>
      </c>
      <c r="E32" s="221" t="s">
        <v>14672</v>
      </c>
      <c r="F32" s="221" t="s">
        <v>14673</v>
      </c>
      <c r="G32" s="221" t="s">
        <v>14674</v>
      </c>
      <c r="H32" s="221" t="s">
        <v>14675</v>
      </c>
      <c r="I32" s="221" t="s">
        <v>14676</v>
      </c>
      <c r="J32" s="221" t="s">
        <v>14677</v>
      </c>
      <c r="K32" s="223" t="s">
        <v>14678</v>
      </c>
      <c r="L32" s="223" t="s">
        <v>14679</v>
      </c>
      <c r="M32" s="221" t="s">
        <v>2434</v>
      </c>
      <c r="N32" s="221" t="s">
        <v>95</v>
      </c>
      <c r="O32" s="221" t="s">
        <v>95</v>
      </c>
      <c r="P32" s="221"/>
      <c r="Q32" s="221"/>
      <c r="R32" s="338" t="s">
        <v>1059</v>
      </c>
      <c r="S32" s="221" t="s">
        <v>3831</v>
      </c>
      <c r="T32" s="221" t="s">
        <v>99</v>
      </c>
      <c r="U32" s="221"/>
      <c r="V32" s="221" t="s">
        <v>2434</v>
      </c>
      <c r="W32" s="221"/>
      <c r="X32" s="221" t="s">
        <v>2434</v>
      </c>
      <c r="Y32" s="221"/>
      <c r="Z32" s="221" t="s">
        <v>2434</v>
      </c>
      <c r="AA32" s="221"/>
      <c r="AB32" s="221" t="s">
        <v>2434</v>
      </c>
      <c r="AC32" s="221" t="s">
        <v>95</v>
      </c>
      <c r="AD32" s="223" t="s">
        <v>14680</v>
      </c>
    </row>
    <row r="33" spans="1:30" s="19" customFormat="1" ht="19.149999999999999" customHeight="1">
      <c r="A33" s="221" t="s">
        <v>14434</v>
      </c>
      <c r="B33" s="221" t="s">
        <v>14483</v>
      </c>
      <c r="C33" s="221" t="s">
        <v>14681</v>
      </c>
      <c r="D33" s="221" t="s">
        <v>14682</v>
      </c>
      <c r="E33" s="221" t="s">
        <v>14683</v>
      </c>
      <c r="F33" s="221" t="s">
        <v>14684</v>
      </c>
      <c r="G33" s="221" t="s">
        <v>14685</v>
      </c>
      <c r="H33" s="221" t="s">
        <v>14686</v>
      </c>
      <c r="I33" s="221" t="s">
        <v>14687</v>
      </c>
      <c r="J33" s="221"/>
      <c r="K33" s="223" t="s">
        <v>14645</v>
      </c>
      <c r="L33" s="221"/>
      <c r="M33" s="221"/>
      <c r="N33" s="221"/>
      <c r="O33" s="221"/>
      <c r="P33" s="221"/>
      <c r="Q33" s="221"/>
      <c r="R33" s="221" t="s">
        <v>238</v>
      </c>
      <c r="S33" s="221" t="s">
        <v>14547</v>
      </c>
      <c r="T33" s="221"/>
      <c r="U33" s="221"/>
      <c r="V33" s="221"/>
      <c r="W33" s="221"/>
      <c r="X33" s="221"/>
      <c r="Y33" s="221"/>
      <c r="Z33" s="221"/>
      <c r="AA33" s="221"/>
      <c r="AB33" s="221"/>
      <c r="AC33" s="221" t="s">
        <v>95</v>
      </c>
      <c r="AD33" s="221" t="s">
        <v>14420</v>
      </c>
    </row>
    <row r="34" spans="1:30" s="19" customFormat="1" ht="19.149999999999999" customHeight="1">
      <c r="A34" s="221" t="s">
        <v>14434</v>
      </c>
      <c r="B34" s="221" t="s">
        <v>14483</v>
      </c>
      <c r="C34" s="221" t="s">
        <v>14688</v>
      </c>
      <c r="D34" s="221" t="s">
        <v>14689</v>
      </c>
      <c r="E34" s="221" t="s">
        <v>14690</v>
      </c>
      <c r="F34" s="221" t="s">
        <v>14691</v>
      </c>
      <c r="G34" s="221" t="s">
        <v>14692</v>
      </c>
      <c r="H34" s="221" t="s">
        <v>14693</v>
      </c>
      <c r="I34" s="221" t="s">
        <v>14694</v>
      </c>
      <c r="J34" s="221"/>
      <c r="K34" s="223" t="s">
        <v>14695</v>
      </c>
      <c r="L34" s="221" t="s">
        <v>112</v>
      </c>
      <c r="M34" s="221"/>
      <c r="N34" s="221"/>
      <c r="O34" s="221"/>
      <c r="P34" s="221"/>
      <c r="Q34" s="221"/>
      <c r="R34" s="338" t="s">
        <v>223</v>
      </c>
      <c r="S34" s="221" t="s">
        <v>14444</v>
      </c>
      <c r="T34" s="221"/>
      <c r="U34" s="221"/>
      <c r="V34" s="221"/>
      <c r="W34" s="221"/>
      <c r="X34" s="221"/>
      <c r="Y34" s="221"/>
      <c r="Z34" s="221"/>
      <c r="AA34" s="221"/>
      <c r="AB34" s="221"/>
      <c r="AC34" s="221" t="s">
        <v>95</v>
      </c>
      <c r="AD34" s="221" t="s">
        <v>14420</v>
      </c>
    </row>
    <row r="35" spans="1:30" s="19" customFormat="1" ht="19.149999999999999" customHeight="1">
      <c r="A35" s="221" t="s">
        <v>14434</v>
      </c>
      <c r="B35" s="221" t="s">
        <v>14483</v>
      </c>
      <c r="C35" s="221" t="s">
        <v>14696</v>
      </c>
      <c r="D35" s="221" t="s">
        <v>14697</v>
      </c>
      <c r="E35" s="221" t="s">
        <v>14698</v>
      </c>
      <c r="F35" s="221" t="s">
        <v>14699</v>
      </c>
      <c r="G35" s="221" t="s">
        <v>14700</v>
      </c>
      <c r="H35" s="221" t="s">
        <v>14701</v>
      </c>
      <c r="I35" s="221" t="s">
        <v>14702</v>
      </c>
      <c r="J35" s="221" t="s">
        <v>14703</v>
      </c>
      <c r="K35" s="223" t="s">
        <v>14481</v>
      </c>
      <c r="L35" s="221"/>
      <c r="M35" s="221"/>
      <c r="N35" s="221"/>
      <c r="O35" s="221"/>
      <c r="P35" s="221"/>
      <c r="Q35" s="221"/>
      <c r="R35" s="338" t="s">
        <v>223</v>
      </c>
      <c r="S35" s="221" t="s">
        <v>14432</v>
      </c>
      <c r="T35" s="221"/>
      <c r="U35" s="221"/>
      <c r="V35" s="221"/>
      <c r="W35" s="221"/>
      <c r="X35" s="221"/>
      <c r="Y35" s="221"/>
      <c r="Z35" s="221"/>
      <c r="AA35" s="221"/>
      <c r="AB35" s="221"/>
      <c r="AC35" s="221" t="s">
        <v>95</v>
      </c>
      <c r="AD35" s="221" t="s">
        <v>14482</v>
      </c>
    </row>
    <row r="36" spans="1:30" s="19" customFormat="1" ht="19.149999999999999" customHeight="1">
      <c r="A36" s="221" t="s">
        <v>14434</v>
      </c>
      <c r="B36" s="221" t="s">
        <v>14422</v>
      </c>
      <c r="C36" s="221" t="s">
        <v>14704</v>
      </c>
      <c r="D36" s="221" t="s">
        <v>14705</v>
      </c>
      <c r="E36" s="221" t="s">
        <v>14706</v>
      </c>
      <c r="F36" s="221" t="s">
        <v>14707</v>
      </c>
      <c r="G36" s="221" t="s">
        <v>14708</v>
      </c>
      <c r="H36" s="221" t="s">
        <v>14709</v>
      </c>
      <c r="I36" s="221" t="s">
        <v>14710</v>
      </c>
      <c r="J36" s="221" t="s">
        <v>14711</v>
      </c>
      <c r="K36" s="223" t="s">
        <v>14653</v>
      </c>
      <c r="L36" s="221"/>
      <c r="M36" s="221"/>
      <c r="N36" s="221"/>
      <c r="O36" s="221"/>
      <c r="P36" s="221"/>
      <c r="Q36" s="221"/>
      <c r="R36" s="338" t="s">
        <v>223</v>
      </c>
      <c r="S36" s="221" t="s">
        <v>14444</v>
      </c>
      <c r="T36" s="221"/>
      <c r="U36" s="221"/>
      <c r="V36" s="221"/>
      <c r="W36" s="221"/>
      <c r="X36" s="221"/>
      <c r="Y36" s="221"/>
      <c r="Z36" s="221"/>
      <c r="AA36" s="221"/>
      <c r="AB36" s="221"/>
      <c r="AC36" s="221" t="s">
        <v>95</v>
      </c>
      <c r="AD36" s="221" t="s">
        <v>14420</v>
      </c>
    </row>
    <row r="37" spans="1:30" s="19" customFormat="1" ht="19.149999999999999" customHeight="1">
      <c r="A37" s="221" t="s">
        <v>14434</v>
      </c>
      <c r="B37" s="221" t="s">
        <v>14422</v>
      </c>
      <c r="C37" s="221" t="s">
        <v>14712</v>
      </c>
      <c r="D37" s="221" t="s">
        <v>14713</v>
      </c>
      <c r="E37" s="221" t="s">
        <v>14714</v>
      </c>
      <c r="F37" s="221" t="s">
        <v>14715</v>
      </c>
      <c r="G37" s="221" t="s">
        <v>14716</v>
      </c>
      <c r="H37" s="221" t="s">
        <v>14717</v>
      </c>
      <c r="I37" s="221" t="s">
        <v>14718</v>
      </c>
      <c r="J37" s="221" t="s">
        <v>14719</v>
      </c>
      <c r="K37" s="223" t="s">
        <v>14481</v>
      </c>
      <c r="L37" s="221"/>
      <c r="M37" s="221"/>
      <c r="N37" s="221"/>
      <c r="O37" s="221"/>
      <c r="P37" s="221"/>
      <c r="Q37" s="221"/>
      <c r="R37" s="338" t="s">
        <v>223</v>
      </c>
      <c r="S37" s="221" t="s">
        <v>14432</v>
      </c>
      <c r="T37" s="221"/>
      <c r="U37" s="221"/>
      <c r="V37" s="221"/>
      <c r="W37" s="221"/>
      <c r="X37" s="221"/>
      <c r="Y37" s="221"/>
      <c r="Z37" s="221"/>
      <c r="AA37" s="221"/>
      <c r="AB37" s="221"/>
      <c r="AC37" s="221" t="s">
        <v>95</v>
      </c>
      <c r="AD37" s="221" t="s">
        <v>14482</v>
      </c>
    </row>
    <row r="38" spans="1:30" s="19" customFormat="1" ht="19.149999999999999" customHeight="1">
      <c r="A38" s="221" t="s">
        <v>14434</v>
      </c>
      <c r="B38" s="221" t="s">
        <v>14422</v>
      </c>
      <c r="C38" s="221" t="s">
        <v>14720</v>
      </c>
      <c r="D38" s="221" t="s">
        <v>14721</v>
      </c>
      <c r="E38" s="221" t="s">
        <v>14722</v>
      </c>
      <c r="F38" s="221" t="s">
        <v>14723</v>
      </c>
      <c r="G38" s="221" t="s">
        <v>14724</v>
      </c>
      <c r="H38" s="221" t="s">
        <v>14725</v>
      </c>
      <c r="I38" s="221" t="s">
        <v>14726</v>
      </c>
      <c r="J38" s="221"/>
      <c r="K38" s="223" t="s">
        <v>14481</v>
      </c>
      <c r="L38" s="221"/>
      <c r="M38" s="221"/>
      <c r="N38" s="221"/>
      <c r="O38" s="221"/>
      <c r="P38" s="221"/>
      <c r="Q38" s="221"/>
      <c r="R38" s="338" t="s">
        <v>223</v>
      </c>
      <c r="S38" s="221" t="s">
        <v>14432</v>
      </c>
      <c r="T38" s="221"/>
      <c r="U38" s="221"/>
      <c r="V38" s="221"/>
      <c r="W38" s="221"/>
      <c r="X38" s="221"/>
      <c r="Y38" s="221"/>
      <c r="Z38" s="221"/>
      <c r="AA38" s="221"/>
      <c r="AB38" s="221"/>
      <c r="AC38" s="221" t="s">
        <v>95</v>
      </c>
      <c r="AD38" s="221" t="s">
        <v>14482</v>
      </c>
    </row>
    <row r="39" spans="1:30" s="19" customFormat="1" ht="19.149999999999999" customHeight="1">
      <c r="A39" s="221" t="s">
        <v>14434</v>
      </c>
      <c r="B39" s="221" t="s">
        <v>14483</v>
      </c>
      <c r="C39" s="221" t="s">
        <v>14727</v>
      </c>
      <c r="D39" s="221" t="s">
        <v>14728</v>
      </c>
      <c r="E39" s="221" t="s">
        <v>14729</v>
      </c>
      <c r="F39" s="221" t="s">
        <v>14730</v>
      </c>
      <c r="G39" s="221" t="s">
        <v>14731</v>
      </c>
      <c r="H39" s="221" t="s">
        <v>14732</v>
      </c>
      <c r="I39" s="221" t="s">
        <v>14733</v>
      </c>
      <c r="J39" s="221" t="s">
        <v>14734</v>
      </c>
      <c r="K39" s="223" t="s">
        <v>14443</v>
      </c>
      <c r="L39" s="221"/>
      <c r="M39" s="221"/>
      <c r="N39" s="221"/>
      <c r="O39" s="221"/>
      <c r="P39" s="221"/>
      <c r="Q39" s="221"/>
      <c r="R39" s="338" t="s">
        <v>223</v>
      </c>
      <c r="S39" s="221" t="s">
        <v>14444</v>
      </c>
      <c r="T39" s="221"/>
      <c r="U39" s="221"/>
      <c r="V39" s="221"/>
      <c r="W39" s="221"/>
      <c r="X39" s="221"/>
      <c r="Y39" s="221"/>
      <c r="Z39" s="221"/>
      <c r="AA39" s="221"/>
      <c r="AB39" s="221"/>
      <c r="AC39" s="221" t="s">
        <v>95</v>
      </c>
      <c r="AD39" s="221" t="s">
        <v>14420</v>
      </c>
    </row>
    <row r="40" spans="1:30" s="19" customFormat="1" ht="19.149999999999999" customHeight="1">
      <c r="A40" s="221" t="s">
        <v>14434</v>
      </c>
      <c r="B40" s="221" t="s">
        <v>14422</v>
      </c>
      <c r="C40" s="221" t="s">
        <v>14735</v>
      </c>
      <c r="D40" s="221" t="s">
        <v>14736</v>
      </c>
      <c r="E40" s="221" t="s">
        <v>14737</v>
      </c>
      <c r="F40" s="221" t="s">
        <v>14738</v>
      </c>
      <c r="G40" s="221" t="s">
        <v>14739</v>
      </c>
      <c r="H40" s="221" t="s">
        <v>14740</v>
      </c>
      <c r="I40" s="221" t="s">
        <v>14741</v>
      </c>
      <c r="J40" s="221"/>
      <c r="K40" s="223" t="s">
        <v>14742</v>
      </c>
      <c r="L40" s="221"/>
      <c r="M40" s="221"/>
      <c r="N40" s="221"/>
      <c r="O40" s="221"/>
      <c r="P40" s="221"/>
      <c r="Q40" s="221"/>
      <c r="R40" s="338" t="s">
        <v>223</v>
      </c>
      <c r="S40" s="221" t="s">
        <v>14444</v>
      </c>
      <c r="T40" s="221"/>
      <c r="U40" s="221"/>
      <c r="V40" s="221"/>
      <c r="W40" s="221"/>
      <c r="X40" s="221"/>
      <c r="Y40" s="221"/>
      <c r="Z40" s="221"/>
      <c r="AA40" s="221"/>
      <c r="AB40" s="221"/>
      <c r="AC40" s="221" t="s">
        <v>95</v>
      </c>
      <c r="AD40" s="221" t="s">
        <v>14743</v>
      </c>
    </row>
    <row r="41" spans="1:30" s="19" customFormat="1" ht="19.149999999999999" customHeight="1">
      <c r="A41" s="221" t="s">
        <v>14434</v>
      </c>
      <c r="B41" s="221" t="s">
        <v>14422</v>
      </c>
      <c r="C41" s="221" t="s">
        <v>14744</v>
      </c>
      <c r="D41" s="221" t="s">
        <v>14745</v>
      </c>
      <c r="E41" s="221" t="s">
        <v>14746</v>
      </c>
      <c r="F41" s="221" t="s">
        <v>14747</v>
      </c>
      <c r="G41" s="221" t="s">
        <v>14748</v>
      </c>
      <c r="H41" s="221" t="s">
        <v>14749</v>
      </c>
      <c r="I41" s="221" t="s">
        <v>14750</v>
      </c>
      <c r="J41" s="221" t="s">
        <v>14751</v>
      </c>
      <c r="K41" s="223" t="s">
        <v>14653</v>
      </c>
      <c r="L41" s="221"/>
      <c r="M41" s="221"/>
      <c r="N41" s="221"/>
      <c r="O41" s="221"/>
      <c r="P41" s="221"/>
      <c r="Q41" s="221"/>
      <c r="R41" s="338" t="s">
        <v>223</v>
      </c>
      <c r="S41" s="221" t="s">
        <v>14444</v>
      </c>
      <c r="T41" s="221"/>
      <c r="U41" s="221"/>
      <c r="V41" s="221"/>
      <c r="W41" s="221"/>
      <c r="X41" s="221"/>
      <c r="Y41" s="221"/>
      <c r="Z41" s="221"/>
      <c r="AA41" s="221"/>
      <c r="AB41" s="221"/>
      <c r="AC41" s="221" t="s">
        <v>95</v>
      </c>
      <c r="AD41" s="221" t="s">
        <v>14548</v>
      </c>
    </row>
    <row r="42" spans="1:30" s="19" customFormat="1" ht="19.149999999999999" customHeight="1">
      <c r="A42" s="221" t="s">
        <v>14434</v>
      </c>
      <c r="B42" s="221" t="s">
        <v>14445</v>
      </c>
      <c r="C42" s="221" t="s">
        <v>14752</v>
      </c>
      <c r="D42" s="221" t="s">
        <v>14753</v>
      </c>
      <c r="E42" s="221" t="s">
        <v>14754</v>
      </c>
      <c r="F42" s="221" t="s">
        <v>14755</v>
      </c>
      <c r="G42" s="221" t="s">
        <v>14756</v>
      </c>
      <c r="H42" s="221" t="s">
        <v>14757</v>
      </c>
      <c r="I42" s="221" t="s">
        <v>14758</v>
      </c>
      <c r="J42" s="221" t="s">
        <v>14759</v>
      </c>
      <c r="K42" s="223" t="s">
        <v>14760</v>
      </c>
      <c r="L42" s="221"/>
      <c r="M42" s="221"/>
      <c r="N42" s="221"/>
      <c r="O42" s="221"/>
      <c r="P42" s="221"/>
      <c r="Q42" s="221"/>
      <c r="R42" s="338" t="s">
        <v>223</v>
      </c>
      <c r="S42" s="221" t="s">
        <v>14432</v>
      </c>
      <c r="T42" s="221"/>
      <c r="U42" s="221"/>
      <c r="V42" s="221"/>
      <c r="W42" s="221"/>
      <c r="X42" s="221"/>
      <c r="Y42" s="221"/>
      <c r="Z42" s="221"/>
      <c r="AA42" s="221"/>
      <c r="AB42" s="221"/>
      <c r="AC42" s="221" t="s">
        <v>95</v>
      </c>
      <c r="AD42" s="221" t="s">
        <v>14761</v>
      </c>
    </row>
    <row r="43" spans="1:30" s="19" customFormat="1" ht="19.149999999999999" customHeight="1">
      <c r="A43" s="221" t="s">
        <v>14434</v>
      </c>
      <c r="B43" s="221" t="s">
        <v>14422</v>
      </c>
      <c r="C43" s="221" t="s">
        <v>14762</v>
      </c>
      <c r="D43" s="221" t="s">
        <v>14763</v>
      </c>
      <c r="E43" s="221" t="s">
        <v>14764</v>
      </c>
      <c r="F43" s="221" t="s">
        <v>14765</v>
      </c>
      <c r="G43" s="221" t="s">
        <v>14766</v>
      </c>
      <c r="H43" s="221" t="s">
        <v>14767</v>
      </c>
      <c r="I43" s="344" t="s">
        <v>14768</v>
      </c>
      <c r="J43" s="221" t="s">
        <v>14769</v>
      </c>
      <c r="K43" s="223" t="s">
        <v>14770</v>
      </c>
      <c r="L43" s="221" t="s">
        <v>1614</v>
      </c>
      <c r="M43" s="221"/>
      <c r="N43" s="221"/>
      <c r="O43" s="221"/>
      <c r="P43" s="221"/>
      <c r="Q43" s="221"/>
      <c r="R43" s="338" t="s">
        <v>223</v>
      </c>
      <c r="S43" s="221" t="s">
        <v>14444</v>
      </c>
      <c r="T43" s="221"/>
      <c r="U43" s="221"/>
      <c r="V43" s="221"/>
      <c r="W43" s="221"/>
      <c r="X43" s="221"/>
      <c r="Y43" s="221"/>
      <c r="Z43" s="221"/>
      <c r="AA43" s="221"/>
      <c r="AB43" s="221"/>
      <c r="AC43" s="221" t="s">
        <v>95</v>
      </c>
      <c r="AD43" s="344" t="s">
        <v>14771</v>
      </c>
    </row>
    <row r="44" spans="1:30" s="19" customFormat="1" ht="156.75">
      <c r="A44" s="221" t="s">
        <v>14434</v>
      </c>
      <c r="B44" s="221" t="s">
        <v>14422</v>
      </c>
      <c r="C44" s="221" t="s">
        <v>14772</v>
      </c>
      <c r="D44" s="221" t="s">
        <v>14773</v>
      </c>
      <c r="E44" s="221" t="s">
        <v>14774</v>
      </c>
      <c r="F44" s="221" t="s">
        <v>14775</v>
      </c>
      <c r="G44" s="221" t="s">
        <v>14776</v>
      </c>
      <c r="H44" s="221" t="s">
        <v>14777</v>
      </c>
      <c r="I44" s="221" t="s">
        <v>14778</v>
      </c>
      <c r="J44" s="221" t="s">
        <v>14779</v>
      </c>
      <c r="K44" s="223" t="s">
        <v>14780</v>
      </c>
      <c r="L44" s="223" t="s">
        <v>14781</v>
      </c>
      <c r="M44" s="221" t="s">
        <v>2434</v>
      </c>
      <c r="N44" s="221"/>
      <c r="O44" s="221" t="s">
        <v>95</v>
      </c>
      <c r="P44" s="221"/>
      <c r="Q44" s="221"/>
      <c r="R44" s="338" t="s">
        <v>1059</v>
      </c>
      <c r="S44" s="221" t="s">
        <v>3831</v>
      </c>
      <c r="T44" s="221" t="s">
        <v>4542</v>
      </c>
      <c r="U44" s="221"/>
      <c r="V44" s="221" t="s">
        <v>2434</v>
      </c>
      <c r="W44" s="221"/>
      <c r="X44" s="221" t="s">
        <v>2434</v>
      </c>
      <c r="Y44" s="221" t="s">
        <v>95</v>
      </c>
      <c r="Z44" s="223" t="s">
        <v>14782</v>
      </c>
      <c r="AA44" s="221" t="s">
        <v>95</v>
      </c>
      <c r="AB44" s="223" t="s">
        <v>14783</v>
      </c>
      <c r="AC44" s="221" t="s">
        <v>95</v>
      </c>
      <c r="AD44" s="223" t="s">
        <v>14784</v>
      </c>
    </row>
    <row r="45" spans="1:30" s="19" customFormat="1" ht="76.5" customHeight="1">
      <c r="A45" s="221" t="s">
        <v>14434</v>
      </c>
      <c r="B45" s="221" t="s">
        <v>14422</v>
      </c>
      <c r="C45" s="221" t="s">
        <v>14785</v>
      </c>
      <c r="D45" s="221" t="s">
        <v>14786</v>
      </c>
      <c r="E45" s="221" t="s">
        <v>14787</v>
      </c>
      <c r="F45" s="221" t="s">
        <v>14788</v>
      </c>
      <c r="G45" s="221" t="s">
        <v>14789</v>
      </c>
      <c r="H45" s="221" t="s">
        <v>14790</v>
      </c>
      <c r="I45" s="221" t="s">
        <v>14791</v>
      </c>
      <c r="J45" s="221" t="s">
        <v>14792</v>
      </c>
      <c r="K45" s="223" t="s">
        <v>14419</v>
      </c>
      <c r="L45" s="223" t="s">
        <v>14793</v>
      </c>
      <c r="M45" s="223" t="s">
        <v>14794</v>
      </c>
      <c r="N45" s="221"/>
      <c r="O45" s="221"/>
      <c r="P45" s="221"/>
      <c r="Q45" s="221"/>
      <c r="R45" s="221" t="s">
        <v>238</v>
      </c>
      <c r="S45" s="221" t="s">
        <v>14547</v>
      </c>
      <c r="T45" s="221"/>
      <c r="U45" s="221"/>
      <c r="V45" s="221"/>
      <c r="W45" s="221"/>
      <c r="X45" s="221"/>
      <c r="Y45" s="221"/>
      <c r="Z45" s="221"/>
      <c r="AA45" s="221"/>
      <c r="AB45" s="221"/>
      <c r="AC45" s="221" t="s">
        <v>95</v>
      </c>
      <c r="AD45" s="223" t="s">
        <v>14420</v>
      </c>
    </row>
    <row r="46" spans="1:30" s="19" customFormat="1" ht="19.149999999999999" customHeight="1">
      <c r="A46" s="221" t="s">
        <v>14434</v>
      </c>
      <c r="B46" s="221" t="s">
        <v>14483</v>
      </c>
      <c r="C46" s="221" t="s">
        <v>14795</v>
      </c>
      <c r="D46" s="221" t="s">
        <v>14796</v>
      </c>
      <c r="E46" s="221" t="s">
        <v>14797</v>
      </c>
      <c r="F46" s="221" t="s">
        <v>14798</v>
      </c>
      <c r="G46" s="221" t="s">
        <v>14799</v>
      </c>
      <c r="H46" s="221" t="s">
        <v>14800</v>
      </c>
      <c r="I46" s="221" t="s">
        <v>14801</v>
      </c>
      <c r="J46" s="21" t="s">
        <v>14802</v>
      </c>
      <c r="K46" s="223" t="s">
        <v>14481</v>
      </c>
      <c r="L46" s="221"/>
      <c r="M46" s="221"/>
      <c r="N46" s="221"/>
      <c r="O46" s="221"/>
      <c r="P46" s="221"/>
      <c r="Q46" s="221"/>
      <c r="R46" s="338" t="s">
        <v>223</v>
      </c>
      <c r="S46" s="221" t="s">
        <v>14432</v>
      </c>
      <c r="T46" s="221"/>
      <c r="U46" s="221"/>
      <c r="V46" s="221"/>
      <c r="W46" s="221"/>
      <c r="X46" s="221"/>
      <c r="Y46" s="221"/>
      <c r="Z46" s="221"/>
      <c r="AA46" s="221"/>
      <c r="AB46" s="221"/>
      <c r="AC46" s="221" t="s">
        <v>95</v>
      </c>
      <c r="AD46" s="221" t="s">
        <v>14482</v>
      </c>
    </row>
    <row r="47" spans="1:30" s="19" customFormat="1" ht="19.149999999999999" customHeight="1">
      <c r="A47" s="221" t="s">
        <v>14434</v>
      </c>
      <c r="B47" s="221" t="s">
        <v>14445</v>
      </c>
      <c r="C47" s="221" t="s">
        <v>14803</v>
      </c>
      <c r="D47" s="221" t="s">
        <v>14804</v>
      </c>
      <c r="E47" s="221" t="s">
        <v>14805</v>
      </c>
      <c r="F47" s="221" t="s">
        <v>14806</v>
      </c>
      <c r="G47" s="221" t="s">
        <v>14807</v>
      </c>
      <c r="H47" s="221" t="s">
        <v>14808</v>
      </c>
      <c r="I47" s="221" t="s">
        <v>14522</v>
      </c>
      <c r="J47" s="221"/>
      <c r="K47" s="223" t="s">
        <v>14473</v>
      </c>
      <c r="L47" s="221"/>
      <c r="M47" s="221"/>
      <c r="N47" s="221"/>
      <c r="O47" s="221"/>
      <c r="P47" s="221"/>
      <c r="Q47" s="221"/>
      <c r="R47" s="338" t="s">
        <v>223</v>
      </c>
      <c r="S47" s="221" t="s">
        <v>14444</v>
      </c>
      <c r="T47" s="221"/>
      <c r="U47" s="221"/>
      <c r="V47" s="221"/>
      <c r="W47" s="221"/>
      <c r="X47" s="221"/>
      <c r="Y47" s="221"/>
      <c r="Z47" s="221"/>
      <c r="AA47" s="221"/>
      <c r="AB47" s="221"/>
      <c r="AC47" s="221" t="s">
        <v>95</v>
      </c>
      <c r="AD47" s="221" t="s">
        <v>14420</v>
      </c>
    </row>
    <row r="48" spans="1:30" s="19" customFormat="1" ht="19.149999999999999" customHeight="1">
      <c r="A48" s="221" t="s">
        <v>14434</v>
      </c>
      <c r="B48" s="221" t="s">
        <v>14422</v>
      </c>
      <c r="C48" s="221" t="s">
        <v>14809</v>
      </c>
      <c r="D48" s="221" t="s">
        <v>14810</v>
      </c>
      <c r="E48" s="221" t="s">
        <v>14811</v>
      </c>
      <c r="F48" s="221" t="s">
        <v>14812</v>
      </c>
      <c r="G48" s="221" t="s">
        <v>14813</v>
      </c>
      <c r="H48" s="221" t="s">
        <v>14814</v>
      </c>
      <c r="I48" s="221" t="s">
        <v>14815</v>
      </c>
      <c r="J48" s="221" t="s">
        <v>14816</v>
      </c>
      <c r="K48" s="223" t="s">
        <v>14481</v>
      </c>
      <c r="L48" s="221"/>
      <c r="M48" s="221"/>
      <c r="N48" s="221"/>
      <c r="O48" s="221"/>
      <c r="P48" s="221"/>
      <c r="Q48" s="221"/>
      <c r="R48" s="338" t="s">
        <v>223</v>
      </c>
      <c r="S48" s="221" t="s">
        <v>14432</v>
      </c>
      <c r="T48" s="221"/>
      <c r="U48" s="221"/>
      <c r="V48" s="221"/>
      <c r="W48" s="221"/>
      <c r="X48" s="221"/>
      <c r="Y48" s="221"/>
      <c r="Z48" s="221"/>
      <c r="AA48" s="221"/>
      <c r="AB48" s="221"/>
      <c r="AC48" s="221" t="s">
        <v>95</v>
      </c>
      <c r="AD48" s="221" t="s">
        <v>14482</v>
      </c>
    </row>
    <row r="49" spans="1:30" s="19" customFormat="1" ht="19.149999999999999" customHeight="1">
      <c r="A49" s="221" t="s">
        <v>14434</v>
      </c>
      <c r="B49" s="221" t="s">
        <v>14422</v>
      </c>
      <c r="C49" s="221" t="s">
        <v>14817</v>
      </c>
      <c r="D49" s="221" t="s">
        <v>14818</v>
      </c>
      <c r="E49" s="221" t="s">
        <v>14819</v>
      </c>
      <c r="F49" s="221" t="s">
        <v>14820</v>
      </c>
      <c r="G49" s="221" t="s">
        <v>14821</v>
      </c>
      <c r="H49" s="221" t="s">
        <v>14822</v>
      </c>
      <c r="I49" s="221" t="s">
        <v>14823</v>
      </c>
      <c r="J49" s="221" t="s">
        <v>14824</v>
      </c>
      <c r="K49" s="223" t="s">
        <v>14557</v>
      </c>
      <c r="L49" s="221"/>
      <c r="M49" s="221"/>
      <c r="N49" s="221"/>
      <c r="O49" s="221"/>
      <c r="P49" s="221"/>
      <c r="Q49" s="221"/>
      <c r="R49" s="338" t="s">
        <v>223</v>
      </c>
      <c r="S49" s="221" t="s">
        <v>14444</v>
      </c>
      <c r="T49" s="221"/>
      <c r="U49" s="221"/>
      <c r="V49" s="221"/>
      <c r="W49" s="221"/>
      <c r="X49" s="221"/>
      <c r="Y49" s="221"/>
      <c r="Z49" s="221"/>
      <c r="AA49" s="221"/>
      <c r="AB49" s="221"/>
      <c r="AC49" s="221" t="s">
        <v>95</v>
      </c>
      <c r="AD49" s="221" t="s">
        <v>14420</v>
      </c>
    </row>
    <row r="50" spans="1:30" s="19" customFormat="1" ht="19.149999999999999" customHeight="1">
      <c r="A50" s="221" t="s">
        <v>14434</v>
      </c>
      <c r="B50" s="221" t="s">
        <v>14483</v>
      </c>
      <c r="C50" s="221" t="s">
        <v>14825</v>
      </c>
      <c r="D50" s="221" t="s">
        <v>14826</v>
      </c>
      <c r="E50" s="221" t="s">
        <v>14827</v>
      </c>
      <c r="F50" s="221" t="s">
        <v>14828</v>
      </c>
      <c r="G50" s="221" t="s">
        <v>14829</v>
      </c>
      <c r="H50" s="221" t="s">
        <v>14830</v>
      </c>
      <c r="I50" s="221" t="s">
        <v>14831</v>
      </c>
      <c r="J50" s="221" t="s">
        <v>14832</v>
      </c>
      <c r="K50" s="223" t="s">
        <v>14833</v>
      </c>
      <c r="L50" s="221" t="s">
        <v>14325</v>
      </c>
      <c r="M50" s="221"/>
      <c r="N50" s="221"/>
      <c r="O50" s="221"/>
      <c r="P50" s="221"/>
      <c r="Q50" s="221"/>
      <c r="R50" s="338" t="s">
        <v>223</v>
      </c>
      <c r="S50" s="221" t="s">
        <v>3831</v>
      </c>
      <c r="T50" s="221"/>
      <c r="U50" s="221"/>
      <c r="V50" s="221"/>
      <c r="W50" s="221"/>
      <c r="X50" s="221"/>
      <c r="Y50" s="221"/>
      <c r="Z50" s="221"/>
      <c r="AA50" s="221"/>
      <c r="AB50" s="221"/>
      <c r="AC50" s="221" t="s">
        <v>95</v>
      </c>
      <c r="AD50" s="221" t="s">
        <v>14834</v>
      </c>
    </row>
    <row r="51" spans="1:30" s="19" customFormat="1" ht="19.149999999999999" customHeight="1">
      <c r="A51" s="221" t="s">
        <v>14434</v>
      </c>
      <c r="B51" s="221" t="s">
        <v>14445</v>
      </c>
      <c r="C51" s="221" t="s">
        <v>14835</v>
      </c>
      <c r="D51" s="221" t="s">
        <v>11057</v>
      </c>
      <c r="E51" s="221" t="s">
        <v>14448</v>
      </c>
      <c r="F51" s="221" t="s">
        <v>14836</v>
      </c>
      <c r="G51" s="221" t="s">
        <v>14837</v>
      </c>
      <c r="H51" s="221" t="s">
        <v>14838</v>
      </c>
      <c r="I51" s="221" t="s">
        <v>14839</v>
      </c>
      <c r="J51" s="221"/>
      <c r="K51" s="223" t="s">
        <v>14653</v>
      </c>
      <c r="L51" s="221"/>
      <c r="M51" s="221"/>
      <c r="N51" s="221"/>
      <c r="O51" s="221"/>
      <c r="P51" s="221"/>
      <c r="Q51" s="221"/>
      <c r="R51" s="338" t="s">
        <v>223</v>
      </c>
      <c r="S51" s="221" t="s">
        <v>14547</v>
      </c>
      <c r="T51" s="221"/>
      <c r="U51" s="221"/>
      <c r="V51" s="221"/>
      <c r="W51" s="221"/>
      <c r="X51" s="221"/>
      <c r="Y51" s="221"/>
      <c r="Z51" s="221"/>
      <c r="AA51" s="221"/>
      <c r="AB51" s="221"/>
      <c r="AC51" s="221" t="s">
        <v>95</v>
      </c>
      <c r="AD51" s="221" t="s">
        <v>14548</v>
      </c>
    </row>
    <row r="52" spans="1:30" s="19" customFormat="1" ht="213.75">
      <c r="A52" s="221" t="s">
        <v>14434</v>
      </c>
      <c r="B52" s="221" t="s">
        <v>14422</v>
      </c>
      <c r="C52" s="221" t="s">
        <v>14840</v>
      </c>
      <c r="D52" s="221" t="s">
        <v>14841</v>
      </c>
      <c r="E52" s="221" t="s">
        <v>14842</v>
      </c>
      <c r="F52" s="221" t="s">
        <v>14843</v>
      </c>
      <c r="G52" s="221" t="s">
        <v>14844</v>
      </c>
      <c r="H52" s="221" t="s">
        <v>14845</v>
      </c>
      <c r="I52" s="221" t="s">
        <v>14846</v>
      </c>
      <c r="J52" s="221" t="s">
        <v>14847</v>
      </c>
      <c r="K52" s="223" t="s">
        <v>14848</v>
      </c>
      <c r="L52" s="223" t="s">
        <v>10105</v>
      </c>
      <c r="M52" s="221" t="s">
        <v>2434</v>
      </c>
      <c r="N52" s="221"/>
      <c r="O52" s="221" t="s">
        <v>3</v>
      </c>
      <c r="P52" s="221"/>
      <c r="Q52" s="221"/>
      <c r="R52" s="338" t="s">
        <v>1059</v>
      </c>
      <c r="S52" s="221" t="s">
        <v>3831</v>
      </c>
      <c r="T52" s="221" t="s">
        <v>2982</v>
      </c>
      <c r="U52" s="221"/>
      <c r="V52" s="221" t="s">
        <v>2434</v>
      </c>
      <c r="W52" s="221" t="s">
        <v>3</v>
      </c>
      <c r="X52" s="223" t="s">
        <v>14849</v>
      </c>
      <c r="Y52" s="221" t="s">
        <v>95</v>
      </c>
      <c r="Z52" s="347" t="s">
        <v>14850</v>
      </c>
      <c r="AA52" s="221"/>
      <c r="AB52" s="221" t="s">
        <v>2434</v>
      </c>
      <c r="AC52" s="221"/>
      <c r="AD52" s="221"/>
    </row>
    <row r="53" spans="1:30" s="19" customFormat="1" ht="19.149999999999999" customHeight="1">
      <c r="A53" s="221" t="s">
        <v>14434</v>
      </c>
      <c r="B53" s="221" t="s">
        <v>14445</v>
      </c>
      <c r="C53" s="221" t="s">
        <v>14851</v>
      </c>
      <c r="D53" s="221" t="s">
        <v>14852</v>
      </c>
      <c r="E53" s="221" t="s">
        <v>14510</v>
      </c>
      <c r="F53" s="221" t="s">
        <v>14853</v>
      </c>
      <c r="G53" s="221" t="s">
        <v>14854</v>
      </c>
      <c r="H53" s="221" t="s">
        <v>14855</v>
      </c>
      <c r="I53" s="221" t="s">
        <v>14856</v>
      </c>
      <c r="J53" s="221" t="s">
        <v>14857</v>
      </c>
      <c r="K53" s="223" t="s">
        <v>4171</v>
      </c>
      <c r="L53" s="221"/>
      <c r="M53" s="221"/>
      <c r="N53" s="221"/>
      <c r="O53" s="221"/>
      <c r="P53" s="221"/>
      <c r="Q53" s="221"/>
      <c r="R53" s="221" t="s">
        <v>238</v>
      </c>
      <c r="S53" s="221" t="s">
        <v>14547</v>
      </c>
      <c r="T53" s="221"/>
      <c r="U53" s="221"/>
      <c r="V53" s="221"/>
      <c r="W53" s="221"/>
      <c r="X53" s="221"/>
      <c r="Y53" s="221"/>
      <c r="Z53" s="221"/>
      <c r="AA53" s="221"/>
      <c r="AB53" s="221"/>
      <c r="AC53" s="221" t="s">
        <v>95</v>
      </c>
      <c r="AD53" s="221" t="s">
        <v>14420</v>
      </c>
    </row>
    <row r="54" spans="1:30" s="19" customFormat="1" ht="19.149999999999999" customHeight="1">
      <c r="A54" s="221" t="s">
        <v>14434</v>
      </c>
      <c r="B54" s="221" t="s">
        <v>14483</v>
      </c>
      <c r="C54" s="221" t="s">
        <v>14858</v>
      </c>
      <c r="D54" s="221" t="s">
        <v>14859</v>
      </c>
      <c r="E54" s="221" t="s">
        <v>14860</v>
      </c>
      <c r="F54" s="221" t="s">
        <v>14861</v>
      </c>
      <c r="G54" s="221" t="s">
        <v>14862</v>
      </c>
      <c r="H54" s="221" t="s">
        <v>14863</v>
      </c>
      <c r="I54" s="221" t="s">
        <v>14864</v>
      </c>
      <c r="J54" s="221"/>
      <c r="K54" s="223" t="s">
        <v>14865</v>
      </c>
      <c r="L54" s="221"/>
      <c r="M54" s="221"/>
      <c r="N54" s="221"/>
      <c r="O54" s="221"/>
      <c r="P54" s="221"/>
      <c r="Q54" s="221"/>
      <c r="R54" s="338" t="s">
        <v>223</v>
      </c>
      <c r="S54" s="221" t="s">
        <v>14432</v>
      </c>
      <c r="T54" s="221"/>
      <c r="U54" s="221"/>
      <c r="V54" s="221"/>
      <c r="W54" s="221"/>
      <c r="X54" s="221"/>
      <c r="Y54" s="221"/>
      <c r="Z54" s="221"/>
      <c r="AA54" s="221" t="s">
        <v>3</v>
      </c>
      <c r="AB54" s="221" t="s">
        <v>14866</v>
      </c>
      <c r="AC54" s="221" t="s">
        <v>95</v>
      </c>
      <c r="AD54" s="221" t="s">
        <v>14597</v>
      </c>
    </row>
    <row r="55" spans="1:30" s="19" customFormat="1" ht="19.149999999999999" customHeight="1">
      <c r="A55" s="221" t="s">
        <v>14434</v>
      </c>
      <c r="B55" s="221" t="s">
        <v>14422</v>
      </c>
      <c r="C55" s="221" t="s">
        <v>14867</v>
      </c>
      <c r="D55" s="221" t="s">
        <v>14868</v>
      </c>
      <c r="E55" s="221" t="s">
        <v>14869</v>
      </c>
      <c r="F55" s="221" t="s">
        <v>14870</v>
      </c>
      <c r="G55" s="221" t="s">
        <v>14871</v>
      </c>
      <c r="H55" s="221" t="s">
        <v>14872</v>
      </c>
      <c r="I55" s="221" t="s">
        <v>14873</v>
      </c>
      <c r="J55" s="221" t="s">
        <v>14874</v>
      </c>
      <c r="K55" s="223" t="s">
        <v>14481</v>
      </c>
      <c r="L55" s="221" t="s">
        <v>1614</v>
      </c>
      <c r="M55" s="221"/>
      <c r="N55" s="221"/>
      <c r="O55" s="221"/>
      <c r="P55" s="221"/>
      <c r="Q55" s="221"/>
      <c r="R55" s="338" t="s">
        <v>223</v>
      </c>
      <c r="S55" s="221" t="s">
        <v>14432</v>
      </c>
      <c r="T55" s="221"/>
      <c r="U55" s="221"/>
      <c r="V55" s="221"/>
      <c r="W55" s="221"/>
      <c r="X55" s="221"/>
      <c r="Y55" s="221"/>
      <c r="Z55" s="221"/>
      <c r="AA55" s="221"/>
      <c r="AB55" s="221"/>
      <c r="AC55" s="221" t="s">
        <v>95</v>
      </c>
      <c r="AD55" s="221" t="s">
        <v>14482</v>
      </c>
    </row>
    <row r="56" spans="1:30" s="19" customFormat="1" ht="19.149999999999999" customHeight="1">
      <c r="A56" s="221" t="s">
        <v>14434</v>
      </c>
      <c r="B56" s="221" t="s">
        <v>14483</v>
      </c>
      <c r="C56" s="221" t="s">
        <v>14875</v>
      </c>
      <c r="D56" s="221" t="s">
        <v>14876</v>
      </c>
      <c r="E56" s="221" t="s">
        <v>14877</v>
      </c>
      <c r="F56" s="221" t="s">
        <v>14878</v>
      </c>
      <c r="G56" s="221" t="s">
        <v>14879</v>
      </c>
      <c r="H56" s="221" t="s">
        <v>14880</v>
      </c>
      <c r="I56" s="221" t="s">
        <v>14881</v>
      </c>
      <c r="J56" s="221"/>
      <c r="K56" s="223" t="s">
        <v>14621</v>
      </c>
      <c r="L56" s="221"/>
      <c r="M56" s="221"/>
      <c r="N56" s="221"/>
      <c r="O56" s="221"/>
      <c r="P56" s="221"/>
      <c r="Q56" s="221"/>
      <c r="R56" s="338" t="s">
        <v>223</v>
      </c>
      <c r="S56" s="221" t="s">
        <v>14444</v>
      </c>
      <c r="T56" s="221"/>
      <c r="U56" s="221"/>
      <c r="V56" s="221"/>
      <c r="W56" s="221"/>
      <c r="X56" s="221"/>
      <c r="Y56" s="221"/>
      <c r="Z56" s="221"/>
      <c r="AA56" s="221"/>
      <c r="AB56" s="221"/>
      <c r="AC56" s="221" t="s">
        <v>95</v>
      </c>
      <c r="AD56" s="221" t="s">
        <v>14420</v>
      </c>
    </row>
    <row r="57" spans="1:30" s="19" customFormat="1" ht="19.149999999999999" customHeight="1">
      <c r="A57" s="221" t="s">
        <v>14434</v>
      </c>
      <c r="B57" s="221" t="s">
        <v>14445</v>
      </c>
      <c r="C57" s="221" t="s">
        <v>14882</v>
      </c>
      <c r="D57" s="221" t="s">
        <v>14883</v>
      </c>
      <c r="E57" s="221" t="s">
        <v>14448</v>
      </c>
      <c r="F57" s="221" t="s">
        <v>14884</v>
      </c>
      <c r="G57" s="221" t="s">
        <v>14885</v>
      </c>
      <c r="H57" s="221" t="s">
        <v>14886</v>
      </c>
      <c r="I57" s="221" t="s">
        <v>14887</v>
      </c>
      <c r="J57" s="221" t="s">
        <v>14888</v>
      </c>
      <c r="K57" s="223" t="s">
        <v>14481</v>
      </c>
      <c r="L57" s="221" t="s">
        <v>1614</v>
      </c>
      <c r="M57" s="221"/>
      <c r="N57" s="221"/>
      <c r="O57" s="221"/>
      <c r="P57" s="221"/>
      <c r="Q57" s="221"/>
      <c r="R57" s="338" t="s">
        <v>223</v>
      </c>
      <c r="S57" s="221" t="s">
        <v>14432</v>
      </c>
      <c r="T57" s="221"/>
      <c r="U57" s="221"/>
      <c r="V57" s="221"/>
      <c r="W57" s="221"/>
      <c r="X57" s="221"/>
      <c r="Y57" s="221"/>
      <c r="Z57" s="221"/>
      <c r="AA57" s="221"/>
      <c r="AB57" s="221"/>
      <c r="AC57" s="221" t="s">
        <v>95</v>
      </c>
      <c r="AD57" s="221" t="s">
        <v>14482</v>
      </c>
    </row>
    <row r="58" spans="1:30" s="19" customFormat="1" ht="19.149999999999999" customHeight="1">
      <c r="A58" s="221" t="s">
        <v>14434</v>
      </c>
      <c r="B58" s="221" t="s">
        <v>14445</v>
      </c>
      <c r="C58" s="221" t="s">
        <v>14889</v>
      </c>
      <c r="D58" s="221" t="s">
        <v>14890</v>
      </c>
      <c r="E58" s="221" t="s">
        <v>14891</v>
      </c>
      <c r="F58" s="221" t="s">
        <v>14892</v>
      </c>
      <c r="G58" s="221" t="s">
        <v>14893</v>
      </c>
      <c r="H58" s="221" t="s">
        <v>14894</v>
      </c>
      <c r="I58" s="344" t="s">
        <v>14895</v>
      </c>
      <c r="J58" s="221" t="s">
        <v>14896</v>
      </c>
      <c r="K58" s="223" t="s">
        <v>14897</v>
      </c>
      <c r="L58" s="221"/>
      <c r="M58" s="221"/>
      <c r="N58" s="221"/>
      <c r="O58" s="221"/>
      <c r="P58" s="221"/>
      <c r="Q58" s="221"/>
      <c r="R58" s="338" t="s">
        <v>223</v>
      </c>
      <c r="S58" s="221" t="s">
        <v>14444</v>
      </c>
      <c r="T58" s="221"/>
      <c r="U58" s="221"/>
      <c r="V58" s="221"/>
      <c r="W58" s="221"/>
      <c r="X58" s="221"/>
      <c r="Y58" s="221"/>
      <c r="Z58" s="221"/>
      <c r="AA58" s="221"/>
      <c r="AB58" s="221"/>
      <c r="AC58" s="221" t="s">
        <v>95</v>
      </c>
      <c r="AD58" s="221" t="s">
        <v>14420</v>
      </c>
    </row>
    <row r="59" spans="1:30" s="19" customFormat="1" ht="19.149999999999999" customHeight="1">
      <c r="A59" s="221" t="s">
        <v>14434</v>
      </c>
      <c r="B59" s="221" t="s">
        <v>14483</v>
      </c>
      <c r="C59" s="221" t="s">
        <v>14898</v>
      </c>
      <c r="D59" s="221" t="s">
        <v>14899</v>
      </c>
      <c r="E59" s="221" t="s">
        <v>14900</v>
      </c>
      <c r="F59" s="221" t="s">
        <v>14901</v>
      </c>
      <c r="G59" s="221" t="s">
        <v>14902</v>
      </c>
      <c r="H59" s="221" t="s">
        <v>14903</v>
      </c>
      <c r="I59" s="221" t="s">
        <v>14904</v>
      </c>
      <c r="J59" s="221"/>
      <c r="K59" s="223" t="s">
        <v>14905</v>
      </c>
      <c r="L59" s="221"/>
      <c r="M59" s="221"/>
      <c r="N59" s="221"/>
      <c r="O59" s="221"/>
      <c r="P59" s="221"/>
      <c r="Q59" s="221"/>
      <c r="R59" s="338" t="s">
        <v>223</v>
      </c>
      <c r="S59" s="221" t="s">
        <v>14432</v>
      </c>
      <c r="T59" s="221"/>
      <c r="U59" s="221"/>
      <c r="V59" s="221"/>
      <c r="W59" s="221"/>
      <c r="X59" s="221"/>
      <c r="Y59" s="221"/>
      <c r="Z59" s="221"/>
      <c r="AA59" s="221"/>
      <c r="AB59" s="221"/>
      <c r="AC59" s="221" t="s">
        <v>95</v>
      </c>
      <c r="AD59" s="221" t="s">
        <v>14906</v>
      </c>
    </row>
    <row r="60" spans="1:30" s="19" customFormat="1" ht="19.149999999999999" customHeight="1">
      <c r="A60" s="221" t="s">
        <v>14434</v>
      </c>
      <c r="B60" s="221" t="s">
        <v>14483</v>
      </c>
      <c r="C60" s="221" t="s">
        <v>14907</v>
      </c>
      <c r="D60" s="221" t="s">
        <v>14908</v>
      </c>
      <c r="E60" s="221" t="s">
        <v>14909</v>
      </c>
      <c r="F60" s="221" t="s">
        <v>14910</v>
      </c>
      <c r="G60" s="221" t="s">
        <v>14911</v>
      </c>
      <c r="H60" s="221" t="s">
        <v>14912</v>
      </c>
      <c r="I60" s="221" t="s">
        <v>14913</v>
      </c>
      <c r="J60" s="221" t="s">
        <v>14914</v>
      </c>
      <c r="K60" s="223" t="s">
        <v>14653</v>
      </c>
      <c r="L60" s="221" t="s">
        <v>1614</v>
      </c>
      <c r="M60" s="221"/>
      <c r="N60" s="221"/>
      <c r="O60" s="221"/>
      <c r="P60" s="221"/>
      <c r="Q60" s="221"/>
      <c r="R60" s="338" t="s">
        <v>223</v>
      </c>
      <c r="S60" s="221" t="s">
        <v>14444</v>
      </c>
      <c r="T60" s="221"/>
      <c r="U60" s="221"/>
      <c r="V60" s="221"/>
      <c r="W60" s="221"/>
      <c r="X60" s="221"/>
      <c r="Y60" s="221"/>
      <c r="Z60" s="221"/>
      <c r="AA60" s="221"/>
      <c r="AB60" s="221"/>
      <c r="AC60" s="221" t="s">
        <v>95</v>
      </c>
      <c r="AD60" s="221" t="s">
        <v>14420</v>
      </c>
    </row>
    <row r="61" spans="1:30" s="19" customFormat="1" ht="19.149999999999999" customHeight="1">
      <c r="A61" s="221" t="s">
        <v>14434</v>
      </c>
      <c r="B61" s="221" t="s">
        <v>14483</v>
      </c>
      <c r="C61" s="221" t="s">
        <v>14915</v>
      </c>
      <c r="D61" s="221" t="s">
        <v>14916</v>
      </c>
      <c r="E61" s="221" t="s">
        <v>14917</v>
      </c>
      <c r="F61" s="221" t="s">
        <v>14918</v>
      </c>
      <c r="G61" s="221" t="s">
        <v>14919</v>
      </c>
      <c r="H61" s="221" t="s">
        <v>14920</v>
      </c>
      <c r="I61" s="221" t="s">
        <v>14921</v>
      </c>
      <c r="J61" s="221" t="s">
        <v>14922</v>
      </c>
      <c r="K61" s="223" t="s">
        <v>14923</v>
      </c>
      <c r="L61" s="221" t="s">
        <v>4471</v>
      </c>
      <c r="M61" s="221"/>
      <c r="N61" s="221"/>
      <c r="O61" s="221"/>
      <c r="P61" s="221"/>
      <c r="Q61" s="221"/>
      <c r="R61" s="338" t="s">
        <v>223</v>
      </c>
      <c r="S61" s="221" t="s">
        <v>14432</v>
      </c>
      <c r="T61" s="221"/>
      <c r="U61" s="221"/>
      <c r="V61" s="221"/>
      <c r="W61" s="221"/>
      <c r="X61" s="221"/>
      <c r="Y61" s="221"/>
      <c r="Z61" s="221"/>
      <c r="AA61" s="221"/>
      <c r="AB61" s="221"/>
      <c r="AC61" s="221" t="s">
        <v>95</v>
      </c>
      <c r="AD61" s="221" t="s">
        <v>14924</v>
      </c>
    </row>
    <row r="62" spans="1:30" s="19" customFormat="1" ht="19.149999999999999" customHeight="1">
      <c r="A62" s="221" t="s">
        <v>14434</v>
      </c>
      <c r="B62" s="221" t="s">
        <v>14422</v>
      </c>
      <c r="C62" s="221" t="s">
        <v>14925</v>
      </c>
      <c r="D62" s="221" t="s">
        <v>14926</v>
      </c>
      <c r="E62" s="221" t="s">
        <v>14927</v>
      </c>
      <c r="F62" s="221" t="s">
        <v>14928</v>
      </c>
      <c r="G62" s="221" t="s">
        <v>14929</v>
      </c>
      <c r="H62" s="221" t="s">
        <v>14930</v>
      </c>
      <c r="I62" s="221" t="s">
        <v>14931</v>
      </c>
      <c r="J62" s="221" t="s">
        <v>14932</v>
      </c>
      <c r="K62" s="223" t="s">
        <v>14621</v>
      </c>
      <c r="L62" s="221"/>
      <c r="M62" s="221"/>
      <c r="N62" s="221"/>
      <c r="O62" s="221"/>
      <c r="P62" s="221"/>
      <c r="Q62" s="221"/>
      <c r="R62" s="338" t="s">
        <v>223</v>
      </c>
      <c r="S62" s="221" t="s">
        <v>14444</v>
      </c>
      <c r="T62" s="221"/>
      <c r="U62" s="221"/>
      <c r="V62" s="221"/>
      <c r="W62" s="221"/>
      <c r="X62" s="221"/>
      <c r="Y62" s="221"/>
      <c r="Z62" s="221"/>
      <c r="AA62" s="221"/>
      <c r="AB62" s="221"/>
      <c r="AC62" s="221" t="s">
        <v>95</v>
      </c>
      <c r="AD62" s="221" t="s">
        <v>14420</v>
      </c>
    </row>
    <row r="63" spans="1:30" s="19" customFormat="1" ht="19.149999999999999" customHeight="1">
      <c r="A63" s="221" t="s">
        <v>14434</v>
      </c>
      <c r="B63" s="221" t="s">
        <v>14483</v>
      </c>
      <c r="C63" s="221" t="s">
        <v>14933</v>
      </c>
      <c r="D63" s="221" t="s">
        <v>14934</v>
      </c>
      <c r="E63" s="221" t="s">
        <v>14683</v>
      </c>
      <c r="F63" s="221" t="s">
        <v>14935</v>
      </c>
      <c r="G63" s="221" t="s">
        <v>14936</v>
      </c>
      <c r="H63" s="221" t="s">
        <v>14937</v>
      </c>
      <c r="I63" s="221" t="s">
        <v>14938</v>
      </c>
      <c r="J63" s="221"/>
      <c r="K63" s="223" t="s">
        <v>14481</v>
      </c>
      <c r="L63" s="221"/>
      <c r="M63" s="221"/>
      <c r="N63" s="221"/>
      <c r="O63" s="221"/>
      <c r="P63" s="221"/>
      <c r="Q63" s="221"/>
      <c r="R63" s="338" t="s">
        <v>223</v>
      </c>
      <c r="S63" s="221" t="s">
        <v>14432</v>
      </c>
      <c r="T63" s="221"/>
      <c r="U63" s="221"/>
      <c r="V63" s="221"/>
      <c r="W63" s="221"/>
      <c r="X63" s="221"/>
      <c r="Y63" s="221"/>
      <c r="Z63" s="221"/>
      <c r="AA63" s="221"/>
      <c r="AB63" s="221"/>
      <c r="AC63" s="221" t="s">
        <v>95</v>
      </c>
      <c r="AD63" s="221" t="s">
        <v>14597</v>
      </c>
    </row>
    <row r="64" spans="1:30" s="19" customFormat="1" ht="19.149999999999999" customHeight="1">
      <c r="A64" s="221" t="s">
        <v>14434</v>
      </c>
      <c r="B64" s="221" t="s">
        <v>14483</v>
      </c>
      <c r="C64" s="221" t="s">
        <v>14939</v>
      </c>
      <c r="D64" s="221" t="s">
        <v>14940</v>
      </c>
      <c r="E64" s="221" t="s">
        <v>14941</v>
      </c>
      <c r="F64" s="221" t="s">
        <v>14942</v>
      </c>
      <c r="G64" s="221" t="s">
        <v>14943</v>
      </c>
      <c r="H64" s="221" t="s">
        <v>14944</v>
      </c>
      <c r="I64" s="221" t="s">
        <v>14945</v>
      </c>
      <c r="J64" s="221" t="s">
        <v>14946</v>
      </c>
      <c r="K64" s="223" t="s">
        <v>14947</v>
      </c>
      <c r="L64" s="221"/>
      <c r="M64" s="221"/>
      <c r="N64" s="221"/>
      <c r="O64" s="221"/>
      <c r="P64" s="221"/>
      <c r="Q64" s="221"/>
      <c r="R64" s="338" t="s">
        <v>223</v>
      </c>
      <c r="S64" s="221" t="s">
        <v>14444</v>
      </c>
      <c r="T64" s="221"/>
      <c r="U64" s="221"/>
      <c r="V64" s="221"/>
      <c r="W64" s="221"/>
      <c r="X64" s="221"/>
      <c r="Y64" s="221"/>
      <c r="Z64" s="221"/>
      <c r="AA64" s="221"/>
      <c r="AB64" s="221"/>
      <c r="AC64" s="221" t="s">
        <v>95</v>
      </c>
      <c r="AD64" s="221" t="s">
        <v>14420</v>
      </c>
    </row>
    <row r="65" spans="1:30" s="19" customFormat="1" ht="19.149999999999999" customHeight="1">
      <c r="A65" s="221" t="s">
        <v>14434</v>
      </c>
      <c r="B65" s="221" t="s">
        <v>14422</v>
      </c>
      <c r="C65" s="221" t="s">
        <v>14948</v>
      </c>
      <c r="D65" s="221" t="s">
        <v>14949</v>
      </c>
      <c r="E65" s="221" t="s">
        <v>14950</v>
      </c>
      <c r="F65" s="221" t="s">
        <v>14951</v>
      </c>
      <c r="G65" s="221" t="s">
        <v>14952</v>
      </c>
      <c r="H65" s="221" t="s">
        <v>14953</v>
      </c>
      <c r="I65" s="221" t="s">
        <v>14954</v>
      </c>
      <c r="J65" s="221" t="s">
        <v>14955</v>
      </c>
      <c r="K65" s="223" t="s">
        <v>14653</v>
      </c>
      <c r="L65" s="221"/>
      <c r="M65" s="221"/>
      <c r="N65" s="221"/>
      <c r="O65" s="221"/>
      <c r="P65" s="221"/>
      <c r="Q65" s="221"/>
      <c r="R65" s="338" t="s">
        <v>223</v>
      </c>
      <c r="S65" s="221" t="s">
        <v>14444</v>
      </c>
      <c r="T65" s="221"/>
      <c r="U65" s="221"/>
      <c r="V65" s="221"/>
      <c r="W65" s="221"/>
      <c r="X65" s="221"/>
      <c r="Y65" s="221"/>
      <c r="Z65" s="221"/>
      <c r="AA65" s="221"/>
      <c r="AB65" s="221"/>
      <c r="AC65" s="221" t="s">
        <v>95</v>
      </c>
      <c r="AD65" s="221" t="s">
        <v>14420</v>
      </c>
    </row>
    <row r="66" spans="1:30" s="19" customFormat="1" ht="19.149999999999999" customHeight="1">
      <c r="A66" s="221" t="s">
        <v>14434</v>
      </c>
      <c r="B66" s="221" t="s">
        <v>14483</v>
      </c>
      <c r="C66" s="221" t="s">
        <v>14956</v>
      </c>
      <c r="D66" s="221" t="s">
        <v>6307</v>
      </c>
      <c r="E66" s="221" t="s">
        <v>14957</v>
      </c>
      <c r="F66" s="221" t="s">
        <v>14958</v>
      </c>
      <c r="G66" s="221" t="s">
        <v>14959</v>
      </c>
      <c r="H66" s="221" t="s">
        <v>14960</v>
      </c>
      <c r="I66" s="221" t="s">
        <v>14961</v>
      </c>
      <c r="J66" s="221" t="s">
        <v>14962</v>
      </c>
      <c r="K66" s="223" t="s">
        <v>14481</v>
      </c>
      <c r="L66" s="221"/>
      <c r="M66" s="221"/>
      <c r="N66" s="221"/>
      <c r="O66" s="221"/>
      <c r="P66" s="221"/>
      <c r="Q66" s="221"/>
      <c r="R66" s="338" t="s">
        <v>223</v>
      </c>
      <c r="S66" s="221" t="s">
        <v>14432</v>
      </c>
      <c r="T66" s="221"/>
      <c r="U66" s="221"/>
      <c r="V66" s="221"/>
      <c r="W66" s="221"/>
      <c r="X66" s="221"/>
      <c r="Y66" s="221"/>
      <c r="Z66" s="221"/>
      <c r="AA66" s="221"/>
      <c r="AB66" s="221"/>
      <c r="AC66" s="221" t="s">
        <v>95</v>
      </c>
      <c r="AD66" s="221" t="s">
        <v>14482</v>
      </c>
    </row>
    <row r="67" spans="1:30" s="19" customFormat="1" ht="19.149999999999999" customHeight="1">
      <c r="A67" s="221" t="s">
        <v>14434</v>
      </c>
      <c r="B67" s="221" t="s">
        <v>14422</v>
      </c>
      <c r="C67" s="221" t="s">
        <v>14963</v>
      </c>
      <c r="D67" s="221" t="s">
        <v>14964</v>
      </c>
      <c r="E67" s="221" t="s">
        <v>14811</v>
      </c>
      <c r="F67" s="221" t="s">
        <v>14965</v>
      </c>
      <c r="G67" s="221" t="s">
        <v>14966</v>
      </c>
      <c r="H67" s="221" t="s">
        <v>14967</v>
      </c>
      <c r="I67" s="221" t="s">
        <v>14968</v>
      </c>
      <c r="J67" s="221" t="s">
        <v>14969</v>
      </c>
      <c r="K67" s="223" t="s">
        <v>14443</v>
      </c>
      <c r="L67" s="221"/>
      <c r="M67" s="221"/>
      <c r="N67" s="221"/>
      <c r="O67" s="221"/>
      <c r="P67" s="221"/>
      <c r="Q67" s="221"/>
      <c r="R67" s="338" t="s">
        <v>223</v>
      </c>
      <c r="S67" s="221" t="s">
        <v>14444</v>
      </c>
      <c r="T67" s="221"/>
      <c r="U67" s="221"/>
      <c r="V67" s="221"/>
      <c r="W67" s="221"/>
      <c r="X67" s="221"/>
      <c r="Y67" s="221"/>
      <c r="Z67" s="221"/>
      <c r="AA67" s="221"/>
      <c r="AB67" s="221"/>
      <c r="AC67" s="221" t="s">
        <v>95</v>
      </c>
      <c r="AD67" s="221" t="s">
        <v>14420</v>
      </c>
    </row>
    <row r="68" spans="1:30" s="19" customFormat="1" ht="19.149999999999999" customHeight="1">
      <c r="A68" s="221" t="s">
        <v>14434</v>
      </c>
      <c r="B68" s="221" t="s">
        <v>14422</v>
      </c>
      <c r="C68" s="221" t="s">
        <v>14970</v>
      </c>
      <c r="D68" s="221" t="s">
        <v>14971</v>
      </c>
      <c r="E68" s="221" t="s">
        <v>14972</v>
      </c>
      <c r="F68" s="221" t="s">
        <v>14973</v>
      </c>
      <c r="G68" s="221" t="s">
        <v>14974</v>
      </c>
      <c r="H68" s="221" t="s">
        <v>14975</v>
      </c>
      <c r="I68" s="221" t="s">
        <v>14976</v>
      </c>
      <c r="J68" s="221" t="s">
        <v>14977</v>
      </c>
      <c r="K68" s="223" t="s">
        <v>14653</v>
      </c>
      <c r="L68" s="221"/>
      <c r="M68" s="221"/>
      <c r="N68" s="221"/>
      <c r="O68" s="221"/>
      <c r="P68" s="221"/>
      <c r="Q68" s="221"/>
      <c r="R68" s="338" t="s">
        <v>223</v>
      </c>
      <c r="S68" s="221" t="s">
        <v>14444</v>
      </c>
      <c r="T68" s="221"/>
      <c r="U68" s="221"/>
      <c r="V68" s="221"/>
      <c r="W68" s="221"/>
      <c r="X68" s="221"/>
      <c r="Y68" s="221"/>
      <c r="Z68" s="221"/>
      <c r="AA68" s="221"/>
      <c r="AB68" s="221"/>
      <c r="AC68" s="221" t="s">
        <v>95</v>
      </c>
      <c r="AD68" s="221" t="s">
        <v>14420</v>
      </c>
    </row>
    <row r="69" spans="1:30" s="19" customFormat="1" ht="19.149999999999999" customHeight="1">
      <c r="A69" s="221" t="s">
        <v>14434</v>
      </c>
      <c r="B69" s="221" t="s">
        <v>14422</v>
      </c>
      <c r="C69" s="221" t="s">
        <v>14978</v>
      </c>
      <c r="D69" s="221" t="s">
        <v>14979</v>
      </c>
      <c r="E69" s="221" t="s">
        <v>14980</v>
      </c>
      <c r="F69" s="221" t="s">
        <v>14981</v>
      </c>
      <c r="G69" s="221" t="s">
        <v>14982</v>
      </c>
      <c r="H69" s="221" t="s">
        <v>14983</v>
      </c>
      <c r="I69" s="221" t="s">
        <v>14984</v>
      </c>
      <c r="J69" s="221" t="s">
        <v>14985</v>
      </c>
      <c r="K69" s="223" t="s">
        <v>14986</v>
      </c>
      <c r="L69" s="221" t="s">
        <v>1703</v>
      </c>
      <c r="M69" s="221"/>
      <c r="N69" s="221"/>
      <c r="O69" s="221"/>
      <c r="P69" s="221"/>
      <c r="Q69" s="221"/>
      <c r="R69" s="338" t="s">
        <v>223</v>
      </c>
      <c r="S69" s="221" t="s">
        <v>14444</v>
      </c>
      <c r="T69" s="221"/>
      <c r="U69" s="221"/>
      <c r="V69" s="221"/>
      <c r="W69" s="221"/>
      <c r="X69" s="221"/>
      <c r="Y69" s="221"/>
      <c r="Z69" s="221"/>
      <c r="AA69" s="221"/>
      <c r="AB69" s="221"/>
      <c r="AC69" s="221" t="s">
        <v>95</v>
      </c>
      <c r="AD69" s="221" t="s">
        <v>14420</v>
      </c>
    </row>
    <row r="70" spans="1:30" s="19" customFormat="1" ht="19.149999999999999" customHeight="1">
      <c r="A70" s="221" t="s">
        <v>14434</v>
      </c>
      <c r="B70" s="221" t="s">
        <v>14422</v>
      </c>
      <c r="C70" s="221" t="s">
        <v>14987</v>
      </c>
      <c r="D70" s="221" t="s">
        <v>14988</v>
      </c>
      <c r="E70" s="221" t="s">
        <v>14869</v>
      </c>
      <c r="F70" s="221" t="s">
        <v>14989</v>
      </c>
      <c r="G70" s="221" t="s">
        <v>14990</v>
      </c>
      <c r="H70" s="221" t="s">
        <v>14991</v>
      </c>
      <c r="I70" s="221" t="s">
        <v>14992</v>
      </c>
      <c r="J70" s="221"/>
      <c r="K70" s="223" t="s">
        <v>14653</v>
      </c>
      <c r="L70" s="221"/>
      <c r="M70" s="221"/>
      <c r="N70" s="221"/>
      <c r="O70" s="221"/>
      <c r="P70" s="221"/>
      <c r="Q70" s="221"/>
      <c r="R70" s="338" t="s">
        <v>223</v>
      </c>
      <c r="S70" s="221" t="s">
        <v>14444</v>
      </c>
      <c r="T70" s="221"/>
      <c r="U70" s="221"/>
      <c r="V70" s="221"/>
      <c r="W70" s="221"/>
      <c r="X70" s="221"/>
      <c r="Y70" s="221"/>
      <c r="Z70" s="221"/>
      <c r="AA70" s="221"/>
      <c r="AB70" s="221"/>
      <c r="AC70" s="221" t="s">
        <v>95</v>
      </c>
      <c r="AD70" s="221" t="s">
        <v>14420</v>
      </c>
    </row>
    <row r="71" spans="1:30" s="19" customFormat="1" ht="19.149999999999999" customHeight="1">
      <c r="A71" s="221" t="s">
        <v>14434</v>
      </c>
      <c r="B71" s="221" t="s">
        <v>14445</v>
      </c>
      <c r="C71" s="221" t="s">
        <v>14993</v>
      </c>
      <c r="D71" s="221" t="s">
        <v>14994</v>
      </c>
      <c r="E71" s="221" t="s">
        <v>14995</v>
      </c>
      <c r="F71" s="221" t="s">
        <v>14996</v>
      </c>
      <c r="G71" s="221" t="s">
        <v>14997</v>
      </c>
      <c r="H71" s="221" t="s">
        <v>14998</v>
      </c>
      <c r="I71" s="221" t="s">
        <v>14999</v>
      </c>
      <c r="J71" s="221" t="s">
        <v>15000</v>
      </c>
      <c r="K71" s="223" t="s">
        <v>15001</v>
      </c>
      <c r="L71" s="221" t="s">
        <v>422</v>
      </c>
      <c r="M71" s="221"/>
      <c r="N71" s="221"/>
      <c r="O71" s="221"/>
      <c r="P71" s="221"/>
      <c r="Q71" s="221"/>
      <c r="R71" s="338" t="s">
        <v>223</v>
      </c>
      <c r="S71" s="221" t="s">
        <v>3831</v>
      </c>
      <c r="T71" s="221"/>
      <c r="U71" s="221"/>
      <c r="V71" s="221"/>
      <c r="W71" s="221"/>
      <c r="X71" s="221"/>
      <c r="Y71" s="221"/>
      <c r="Z71" s="221"/>
      <c r="AA71" s="221"/>
      <c r="AB71" s="221"/>
      <c r="AC71" s="221" t="s">
        <v>95</v>
      </c>
      <c r="AD71" s="221" t="s">
        <v>14420</v>
      </c>
    </row>
    <row r="72" spans="1:30" s="19" customFormat="1" ht="19.149999999999999" customHeight="1">
      <c r="A72" s="221" t="s">
        <v>14434</v>
      </c>
      <c r="B72" s="221" t="s">
        <v>14445</v>
      </c>
      <c r="C72" s="221" t="s">
        <v>15002</v>
      </c>
      <c r="D72" s="221" t="s">
        <v>15003</v>
      </c>
      <c r="E72" s="221" t="s">
        <v>15004</v>
      </c>
      <c r="F72" s="221" t="s">
        <v>15005</v>
      </c>
      <c r="G72" s="221" t="s">
        <v>15006</v>
      </c>
      <c r="H72" s="221" t="s">
        <v>15007</v>
      </c>
      <c r="I72" s="221" t="s">
        <v>15008</v>
      </c>
      <c r="J72" s="221" t="s">
        <v>15009</v>
      </c>
      <c r="K72" s="223" t="s">
        <v>14653</v>
      </c>
      <c r="L72" s="221"/>
      <c r="M72" s="221"/>
      <c r="N72" s="221"/>
      <c r="O72" s="221"/>
      <c r="P72" s="221"/>
      <c r="Q72" s="221"/>
      <c r="R72" s="338" t="s">
        <v>223</v>
      </c>
      <c r="S72" s="221" t="s">
        <v>14444</v>
      </c>
      <c r="T72" s="221"/>
      <c r="U72" s="221"/>
      <c r="V72" s="221"/>
      <c r="W72" s="221"/>
      <c r="X72" s="221"/>
      <c r="Y72" s="221"/>
      <c r="Z72" s="221"/>
      <c r="AA72" s="221"/>
      <c r="AB72" s="221"/>
      <c r="AC72" s="221" t="s">
        <v>95</v>
      </c>
      <c r="AD72" s="221" t="s">
        <v>14420</v>
      </c>
    </row>
    <row r="73" spans="1:30" s="19" customFormat="1" ht="19.149999999999999" customHeight="1">
      <c r="A73" s="221" t="s">
        <v>14434</v>
      </c>
      <c r="B73" s="221" t="s">
        <v>14445</v>
      </c>
      <c r="C73" s="221" t="s">
        <v>15010</v>
      </c>
      <c r="D73" s="221" t="s">
        <v>15011</v>
      </c>
      <c r="E73" s="221" t="s">
        <v>15012</v>
      </c>
      <c r="F73" s="221" t="s">
        <v>15013</v>
      </c>
      <c r="G73" s="221" t="s">
        <v>15014</v>
      </c>
      <c r="H73" s="221" t="s">
        <v>15015</v>
      </c>
      <c r="I73" s="221" t="s">
        <v>15016</v>
      </c>
      <c r="J73" s="221" t="s">
        <v>15017</v>
      </c>
      <c r="K73" s="223" t="s">
        <v>14986</v>
      </c>
      <c r="L73" s="221"/>
      <c r="M73" s="221"/>
      <c r="N73" s="221"/>
      <c r="O73" s="221"/>
      <c r="P73" s="221"/>
      <c r="Q73" s="221"/>
      <c r="R73" s="338" t="s">
        <v>223</v>
      </c>
      <c r="S73" s="221" t="s">
        <v>14547</v>
      </c>
      <c r="T73" s="221"/>
      <c r="U73" s="221"/>
      <c r="V73" s="221"/>
      <c r="W73" s="221"/>
      <c r="X73" s="221"/>
      <c r="Y73" s="221"/>
      <c r="Z73" s="221"/>
      <c r="AA73" s="221"/>
      <c r="AB73" s="221"/>
      <c r="AC73" s="221" t="s">
        <v>95</v>
      </c>
      <c r="AD73" s="221" t="s">
        <v>14420</v>
      </c>
    </row>
    <row r="74" spans="1:30" s="19" customFormat="1" ht="19.149999999999999" customHeight="1">
      <c r="A74" s="221" t="s">
        <v>14434</v>
      </c>
      <c r="B74" s="221" t="s">
        <v>14422</v>
      </c>
      <c r="C74" s="221" t="s">
        <v>15018</v>
      </c>
      <c r="D74" s="221" t="s">
        <v>15019</v>
      </c>
      <c r="E74" s="221" t="s">
        <v>15020</v>
      </c>
      <c r="F74" s="221" t="s">
        <v>15021</v>
      </c>
      <c r="G74" s="221" t="s">
        <v>15022</v>
      </c>
      <c r="H74" s="221" t="s">
        <v>15023</v>
      </c>
      <c r="I74" s="221" t="s">
        <v>15024</v>
      </c>
      <c r="J74" s="221" t="s">
        <v>15025</v>
      </c>
      <c r="K74" s="223" t="s">
        <v>15026</v>
      </c>
      <c r="L74" s="221"/>
      <c r="M74" s="221"/>
      <c r="N74" s="221"/>
      <c r="O74" s="221"/>
      <c r="P74" s="221"/>
      <c r="Q74" s="221"/>
      <c r="R74" s="338" t="s">
        <v>223</v>
      </c>
      <c r="S74" s="221" t="s">
        <v>14444</v>
      </c>
      <c r="T74" s="221"/>
      <c r="U74" s="221"/>
      <c r="V74" s="221"/>
      <c r="W74" s="221"/>
      <c r="X74" s="221"/>
      <c r="Y74" s="221"/>
      <c r="Z74" s="221"/>
      <c r="AA74" s="221"/>
      <c r="AB74" s="221"/>
      <c r="AC74" s="221" t="s">
        <v>95</v>
      </c>
      <c r="AD74" s="221" t="s">
        <v>14420</v>
      </c>
    </row>
    <row r="75" spans="1:30" s="19" customFormat="1" ht="19.149999999999999" customHeight="1">
      <c r="A75" s="221" t="s">
        <v>14434</v>
      </c>
      <c r="B75" s="221" t="s">
        <v>14445</v>
      </c>
      <c r="C75" s="221" t="s">
        <v>15027</v>
      </c>
      <c r="D75" s="221" t="s">
        <v>15028</v>
      </c>
      <c r="E75" s="221" t="s">
        <v>15029</v>
      </c>
      <c r="F75" s="221" t="s">
        <v>15030</v>
      </c>
      <c r="G75" s="221" t="s">
        <v>15031</v>
      </c>
      <c r="H75" s="221" t="s">
        <v>15032</v>
      </c>
      <c r="I75" s="221" t="s">
        <v>15033</v>
      </c>
      <c r="J75" s="221" t="s">
        <v>15034</v>
      </c>
      <c r="K75" s="223" t="s">
        <v>14621</v>
      </c>
      <c r="L75" s="221"/>
      <c r="M75" s="221"/>
      <c r="N75" s="221"/>
      <c r="O75" s="221"/>
      <c r="P75" s="221"/>
      <c r="Q75" s="221"/>
      <c r="R75" s="338" t="s">
        <v>223</v>
      </c>
      <c r="S75" s="221" t="s">
        <v>14444</v>
      </c>
      <c r="T75" s="221"/>
      <c r="U75" s="221"/>
      <c r="V75" s="221"/>
      <c r="W75" s="221"/>
      <c r="X75" s="221"/>
      <c r="Y75" s="221"/>
      <c r="Z75" s="221"/>
      <c r="AA75" s="221"/>
      <c r="AB75" s="221"/>
      <c r="AC75" s="221" t="s">
        <v>95</v>
      </c>
      <c r="AD75" s="221" t="s">
        <v>14420</v>
      </c>
    </row>
    <row r="76" spans="1:30" s="19" customFormat="1" ht="19.149999999999999" customHeight="1">
      <c r="A76" s="221" t="s">
        <v>14434</v>
      </c>
      <c r="B76" s="221" t="s">
        <v>14483</v>
      </c>
      <c r="C76" s="221" t="s">
        <v>15035</v>
      </c>
      <c r="D76" s="221" t="s">
        <v>15036</v>
      </c>
      <c r="E76" s="221" t="s">
        <v>15037</v>
      </c>
      <c r="F76" s="221" t="s">
        <v>15038</v>
      </c>
      <c r="G76" s="221" t="s">
        <v>15039</v>
      </c>
      <c r="H76" s="221" t="s">
        <v>15040</v>
      </c>
      <c r="I76" s="221" t="s">
        <v>15041</v>
      </c>
      <c r="J76" s="221" t="s">
        <v>15042</v>
      </c>
      <c r="K76" s="223" t="s">
        <v>14481</v>
      </c>
      <c r="L76" s="221"/>
      <c r="M76" s="221"/>
      <c r="N76" s="221" t="s">
        <v>95</v>
      </c>
      <c r="O76" s="221"/>
      <c r="P76" s="221"/>
      <c r="Q76" s="221"/>
      <c r="R76" s="338" t="s">
        <v>223</v>
      </c>
      <c r="S76" s="221" t="s">
        <v>14432</v>
      </c>
      <c r="T76" s="221"/>
      <c r="U76" s="221"/>
      <c r="V76" s="221"/>
      <c r="W76" s="221"/>
      <c r="X76" s="221"/>
      <c r="Y76" s="221"/>
      <c r="Z76" s="221"/>
      <c r="AA76" s="221"/>
      <c r="AB76" s="221"/>
      <c r="AC76" s="221" t="s">
        <v>95</v>
      </c>
      <c r="AD76" s="221" t="s">
        <v>14482</v>
      </c>
    </row>
    <row r="77" spans="1:30" s="19" customFormat="1" ht="19.149999999999999" customHeight="1">
      <c r="A77" s="221" t="s">
        <v>14434</v>
      </c>
      <c r="B77" s="221" t="s">
        <v>14483</v>
      </c>
      <c r="C77" s="221" t="s">
        <v>15043</v>
      </c>
      <c r="D77" s="221" t="s">
        <v>15044</v>
      </c>
      <c r="E77" s="221" t="s">
        <v>15045</v>
      </c>
      <c r="F77" s="221" t="s">
        <v>15046</v>
      </c>
      <c r="G77" s="221" t="s">
        <v>15047</v>
      </c>
      <c r="H77" s="221" t="s">
        <v>15048</v>
      </c>
      <c r="I77" s="221" t="s">
        <v>15049</v>
      </c>
      <c r="J77" s="221" t="s">
        <v>15050</v>
      </c>
      <c r="K77" s="223" t="s">
        <v>14481</v>
      </c>
      <c r="L77" s="221"/>
      <c r="M77" s="221"/>
      <c r="N77" s="221"/>
      <c r="O77" s="221"/>
      <c r="P77" s="221"/>
      <c r="Q77" s="221"/>
      <c r="R77" s="338" t="s">
        <v>223</v>
      </c>
      <c r="S77" s="221" t="s">
        <v>14432</v>
      </c>
      <c r="T77" s="221"/>
      <c r="U77" s="221"/>
      <c r="V77" s="221"/>
      <c r="W77" s="221"/>
      <c r="X77" s="221"/>
      <c r="Y77" s="221"/>
      <c r="Z77" s="221"/>
      <c r="AA77" s="221"/>
      <c r="AB77" s="221"/>
      <c r="AC77" s="221" t="s">
        <v>95</v>
      </c>
      <c r="AD77" s="221" t="s">
        <v>14482</v>
      </c>
    </row>
    <row r="78" spans="1:30" s="19" customFormat="1" ht="19.149999999999999" customHeight="1">
      <c r="A78" s="221" t="s">
        <v>14434</v>
      </c>
      <c r="B78" s="221" t="s">
        <v>14422</v>
      </c>
      <c r="C78" s="221" t="s">
        <v>15051</v>
      </c>
      <c r="D78" s="221" t="s">
        <v>15052</v>
      </c>
      <c r="E78" s="221" t="s">
        <v>15053</v>
      </c>
      <c r="F78" s="221" t="s">
        <v>15054</v>
      </c>
      <c r="G78" s="221" t="s">
        <v>15055</v>
      </c>
      <c r="H78" s="221" t="s">
        <v>15056</v>
      </c>
      <c r="I78" s="221" t="s">
        <v>15057</v>
      </c>
      <c r="J78" s="221" t="s">
        <v>15058</v>
      </c>
      <c r="K78" s="223" t="s">
        <v>14443</v>
      </c>
      <c r="L78" s="221"/>
      <c r="M78" s="221"/>
      <c r="N78" s="221"/>
      <c r="O78" s="221"/>
      <c r="P78" s="221"/>
      <c r="Q78" s="221"/>
      <c r="R78" s="338" t="s">
        <v>223</v>
      </c>
      <c r="S78" s="221" t="s">
        <v>14444</v>
      </c>
      <c r="T78" s="221"/>
      <c r="U78" s="221"/>
      <c r="V78" s="221"/>
      <c r="W78" s="221"/>
      <c r="X78" s="221"/>
      <c r="Y78" s="221"/>
      <c r="Z78" s="221"/>
      <c r="AA78" s="221"/>
      <c r="AB78" s="221"/>
      <c r="AC78" s="221" t="s">
        <v>95</v>
      </c>
      <c r="AD78" s="221" t="s">
        <v>14420</v>
      </c>
    </row>
    <row r="79" spans="1:30" s="19" customFormat="1" ht="19.149999999999999" customHeight="1">
      <c r="A79" s="221" t="s">
        <v>14434</v>
      </c>
      <c r="B79" s="221" t="s">
        <v>14483</v>
      </c>
      <c r="C79" s="221" t="s">
        <v>15059</v>
      </c>
      <c r="D79" s="221" t="s">
        <v>15060</v>
      </c>
      <c r="E79" s="221" t="s">
        <v>15061</v>
      </c>
      <c r="F79" s="221" t="s">
        <v>15062</v>
      </c>
      <c r="G79" s="221" t="s">
        <v>15063</v>
      </c>
      <c r="H79" s="221" t="s">
        <v>15064</v>
      </c>
      <c r="I79" s="221" t="s">
        <v>15065</v>
      </c>
      <c r="J79" s="221" t="s">
        <v>15066</v>
      </c>
      <c r="K79" s="223" t="s">
        <v>15067</v>
      </c>
      <c r="L79" s="221"/>
      <c r="M79" s="221"/>
      <c r="N79" s="221"/>
      <c r="O79" s="221"/>
      <c r="P79" s="221"/>
      <c r="Q79" s="221"/>
      <c r="R79" s="338" t="s">
        <v>223</v>
      </c>
      <c r="S79" s="221" t="s">
        <v>14444</v>
      </c>
      <c r="T79" s="221"/>
      <c r="U79" s="221"/>
      <c r="V79" s="221"/>
      <c r="W79" s="221"/>
      <c r="X79" s="221"/>
      <c r="Y79" s="221"/>
      <c r="Z79" s="221"/>
      <c r="AA79" s="221"/>
      <c r="AB79" s="221"/>
      <c r="AC79" s="221" t="s">
        <v>95</v>
      </c>
      <c r="AD79" s="221" t="s">
        <v>14420</v>
      </c>
    </row>
    <row r="80" spans="1:30" s="19" customFormat="1" ht="19.149999999999999" customHeight="1">
      <c r="A80" s="221" t="s">
        <v>14434</v>
      </c>
      <c r="B80" s="221" t="s">
        <v>14445</v>
      </c>
      <c r="C80" s="221" t="s">
        <v>15068</v>
      </c>
      <c r="D80" s="221" t="s">
        <v>15069</v>
      </c>
      <c r="E80" s="221" t="s">
        <v>15070</v>
      </c>
      <c r="F80" s="221" t="s">
        <v>15071</v>
      </c>
      <c r="G80" s="221" t="s">
        <v>15072</v>
      </c>
      <c r="H80" s="221" t="s">
        <v>15073</v>
      </c>
      <c r="I80" s="221" t="s">
        <v>15074</v>
      </c>
      <c r="J80" s="221" t="s">
        <v>15075</v>
      </c>
      <c r="K80" s="223" t="s">
        <v>15076</v>
      </c>
      <c r="L80" s="221"/>
      <c r="M80" s="221"/>
      <c r="N80" s="221"/>
      <c r="O80" s="221"/>
      <c r="P80" s="221"/>
      <c r="Q80" s="221"/>
      <c r="R80" s="338" t="s">
        <v>223</v>
      </c>
      <c r="S80" s="221" t="s">
        <v>14444</v>
      </c>
      <c r="T80" s="221"/>
      <c r="U80" s="221"/>
      <c r="V80" s="221"/>
      <c r="W80" s="221"/>
      <c r="X80" s="221"/>
      <c r="Y80" s="221"/>
      <c r="Z80" s="221"/>
      <c r="AA80" s="221"/>
      <c r="AB80" s="221"/>
      <c r="AC80" s="221" t="s">
        <v>95</v>
      </c>
      <c r="AD80" s="221" t="s">
        <v>14420</v>
      </c>
    </row>
    <row r="81" spans="1:35" s="19" customFormat="1" ht="19.149999999999999" customHeight="1">
      <c r="A81" s="221" t="s">
        <v>14434</v>
      </c>
      <c r="B81" s="221" t="s">
        <v>14445</v>
      </c>
      <c r="C81" s="221" t="s">
        <v>15077</v>
      </c>
      <c r="D81" s="221" t="s">
        <v>15078</v>
      </c>
      <c r="E81" s="221" t="s">
        <v>15079</v>
      </c>
      <c r="F81" s="221" t="s">
        <v>15080</v>
      </c>
      <c r="G81" s="221" t="s">
        <v>15081</v>
      </c>
      <c r="H81" s="221" t="s">
        <v>15082</v>
      </c>
      <c r="I81" s="221" t="s">
        <v>15083</v>
      </c>
      <c r="J81" s="221" t="s">
        <v>15084</v>
      </c>
      <c r="K81" s="223" t="s">
        <v>15085</v>
      </c>
      <c r="L81" s="221" t="s">
        <v>15086</v>
      </c>
      <c r="M81" s="221"/>
      <c r="N81" s="221" t="s">
        <v>95</v>
      </c>
      <c r="O81" s="221"/>
      <c r="P81" s="221"/>
      <c r="Q81" s="221"/>
      <c r="R81" s="338" t="s">
        <v>223</v>
      </c>
      <c r="S81" s="221" t="s">
        <v>3831</v>
      </c>
      <c r="T81" s="221" t="s">
        <v>13991</v>
      </c>
      <c r="U81" s="221"/>
      <c r="V81" s="221"/>
      <c r="W81" s="221"/>
      <c r="X81" s="221"/>
      <c r="Y81" s="221"/>
      <c r="Z81" s="221"/>
      <c r="AA81" s="221"/>
      <c r="AB81" s="221"/>
      <c r="AC81" s="221"/>
      <c r="AD81" s="221"/>
    </row>
    <row r="82" spans="1:35" s="19" customFormat="1" ht="69.75" customHeight="1">
      <c r="A82" s="221" t="s">
        <v>14434</v>
      </c>
      <c r="B82" s="221" t="s">
        <v>14422</v>
      </c>
      <c r="C82" s="221" t="s">
        <v>15087</v>
      </c>
      <c r="D82" s="221" t="s">
        <v>15088</v>
      </c>
      <c r="E82" s="221" t="s">
        <v>15089</v>
      </c>
      <c r="F82" s="221" t="s">
        <v>15090</v>
      </c>
      <c r="G82" s="221" t="s">
        <v>15091</v>
      </c>
      <c r="H82" s="221" t="s">
        <v>15092</v>
      </c>
      <c r="I82" s="221" t="s">
        <v>15093</v>
      </c>
      <c r="J82" s="221" t="s">
        <v>15094</v>
      </c>
      <c r="K82" s="223" t="s">
        <v>15095</v>
      </c>
      <c r="L82" s="223" t="s">
        <v>15096</v>
      </c>
      <c r="M82" s="221" t="s">
        <v>2434</v>
      </c>
      <c r="N82" s="221" t="s">
        <v>95</v>
      </c>
      <c r="O82" s="221" t="s">
        <v>95</v>
      </c>
      <c r="P82" s="221"/>
      <c r="Q82" s="221"/>
      <c r="R82" s="338" t="s">
        <v>1059</v>
      </c>
      <c r="S82" s="221" t="s">
        <v>3831</v>
      </c>
      <c r="T82" s="221" t="s">
        <v>4542</v>
      </c>
      <c r="U82" s="221"/>
      <c r="V82" s="221" t="s">
        <v>2434</v>
      </c>
      <c r="W82" s="221"/>
      <c r="X82" s="221" t="s">
        <v>2434</v>
      </c>
      <c r="Y82" s="221" t="s">
        <v>95</v>
      </c>
      <c r="Z82" s="223" t="s">
        <v>15097</v>
      </c>
      <c r="AA82" s="221"/>
      <c r="AB82" s="221" t="s">
        <v>2434</v>
      </c>
      <c r="AC82" s="221" t="s">
        <v>3</v>
      </c>
      <c r="AD82" s="223" t="s">
        <v>15098</v>
      </c>
    </row>
    <row r="83" spans="1:35" s="19" customFormat="1" ht="19.149999999999999" customHeight="1">
      <c r="A83" s="221" t="s">
        <v>14434</v>
      </c>
      <c r="B83" s="221" t="s">
        <v>14483</v>
      </c>
      <c r="C83" s="221" t="s">
        <v>15099</v>
      </c>
      <c r="D83" s="221" t="s">
        <v>15100</v>
      </c>
      <c r="E83" s="221" t="s">
        <v>15101</v>
      </c>
      <c r="F83" s="221" t="s">
        <v>15102</v>
      </c>
      <c r="G83" s="221" t="s">
        <v>15103</v>
      </c>
      <c r="H83" s="221" t="s">
        <v>15104</v>
      </c>
      <c r="I83" s="221" t="s">
        <v>15105</v>
      </c>
      <c r="J83" s="221" t="s">
        <v>15106</v>
      </c>
      <c r="K83" s="223" t="s">
        <v>2006</v>
      </c>
      <c r="L83" s="221" t="s">
        <v>422</v>
      </c>
      <c r="M83" s="221"/>
      <c r="N83" s="221"/>
      <c r="O83" s="221"/>
      <c r="P83" s="221"/>
      <c r="Q83" s="221"/>
      <c r="R83" s="338" t="s">
        <v>223</v>
      </c>
      <c r="S83" s="221" t="s">
        <v>398</v>
      </c>
      <c r="T83" s="221" t="s">
        <v>13991</v>
      </c>
      <c r="U83" s="221"/>
      <c r="V83" s="221"/>
      <c r="W83" s="221"/>
      <c r="X83" s="221"/>
      <c r="Y83" s="221"/>
      <c r="Z83" s="221"/>
      <c r="AA83" s="221"/>
      <c r="AB83" s="221"/>
      <c r="AC83" s="221" t="s">
        <v>95</v>
      </c>
      <c r="AD83" s="221" t="s">
        <v>14420</v>
      </c>
    </row>
    <row r="84" spans="1:35" s="19" customFormat="1" ht="19.149999999999999" customHeight="1">
      <c r="A84" s="221" t="s">
        <v>14434</v>
      </c>
      <c r="B84" s="221" t="s">
        <v>14445</v>
      </c>
      <c r="C84" s="221" t="s">
        <v>15107</v>
      </c>
      <c r="D84" s="221" t="s">
        <v>15108</v>
      </c>
      <c r="E84" s="221" t="s">
        <v>15109</v>
      </c>
      <c r="F84" s="221" t="s">
        <v>15110</v>
      </c>
      <c r="G84" s="221" t="s">
        <v>15111</v>
      </c>
      <c r="H84" s="221" t="s">
        <v>15112</v>
      </c>
      <c r="I84" s="221" t="s">
        <v>15113</v>
      </c>
      <c r="J84" s="380" t="s">
        <v>15114</v>
      </c>
      <c r="K84" s="223" t="s">
        <v>14645</v>
      </c>
      <c r="L84" s="221"/>
      <c r="M84" s="221"/>
      <c r="N84" s="221"/>
      <c r="O84" s="221"/>
      <c r="P84" s="221"/>
      <c r="Q84" s="221"/>
      <c r="R84" s="221" t="s">
        <v>238</v>
      </c>
      <c r="S84" s="221" t="s">
        <v>14547</v>
      </c>
      <c r="T84" s="221"/>
      <c r="U84" s="221"/>
      <c r="V84" s="221"/>
      <c r="W84" s="221"/>
      <c r="X84" s="221"/>
      <c r="Y84" s="221"/>
      <c r="Z84" s="221"/>
      <c r="AA84" s="221"/>
      <c r="AB84" s="221"/>
      <c r="AC84" s="221" t="s">
        <v>95</v>
      </c>
      <c r="AD84" s="221" t="s">
        <v>14420</v>
      </c>
    </row>
    <row r="85" spans="1:35" s="19" customFormat="1" ht="19.149999999999999" customHeight="1">
      <c r="A85" s="221" t="s">
        <v>14434</v>
      </c>
      <c r="B85" s="221" t="s">
        <v>14422</v>
      </c>
      <c r="C85" s="221" t="s">
        <v>15115</v>
      </c>
      <c r="D85" s="221" t="s">
        <v>15116</v>
      </c>
      <c r="E85" s="221" t="s">
        <v>15117</v>
      </c>
      <c r="F85" s="221" t="s">
        <v>15118</v>
      </c>
      <c r="G85" s="221" t="s">
        <v>15119</v>
      </c>
      <c r="H85" s="221" t="s">
        <v>15120</v>
      </c>
      <c r="I85" s="221" t="s">
        <v>15121</v>
      </c>
      <c r="J85" s="221" t="s">
        <v>15122</v>
      </c>
      <c r="K85" s="223" t="s">
        <v>14645</v>
      </c>
      <c r="L85" s="221"/>
      <c r="M85" s="221"/>
      <c r="N85" s="221"/>
      <c r="O85" s="221"/>
      <c r="P85" s="221"/>
      <c r="Q85" s="221"/>
      <c r="R85" s="338" t="s">
        <v>223</v>
      </c>
      <c r="S85" s="221" t="s">
        <v>14444</v>
      </c>
      <c r="T85" s="221"/>
      <c r="U85" s="221"/>
      <c r="V85" s="221"/>
      <c r="W85" s="221"/>
      <c r="X85" s="221"/>
      <c r="Y85" s="221" t="s">
        <v>3</v>
      </c>
      <c r="Z85" s="221" t="s">
        <v>15123</v>
      </c>
      <c r="AA85" s="221"/>
      <c r="AB85" s="221"/>
      <c r="AC85" s="221" t="s">
        <v>95</v>
      </c>
      <c r="AD85" s="221" t="s">
        <v>14420</v>
      </c>
    </row>
    <row r="86" spans="1:35" s="19" customFormat="1" ht="19.149999999999999" customHeight="1">
      <c r="A86" s="221" t="s">
        <v>14434</v>
      </c>
      <c r="B86" s="221" t="s">
        <v>14422</v>
      </c>
      <c r="C86" s="221" t="s">
        <v>15124</v>
      </c>
      <c r="D86" s="221" t="s">
        <v>15125</v>
      </c>
      <c r="E86" s="221" t="s">
        <v>15126</v>
      </c>
      <c r="F86" s="221" t="s">
        <v>15127</v>
      </c>
      <c r="G86" s="221" t="s">
        <v>15128</v>
      </c>
      <c r="H86" s="221" t="s">
        <v>15129</v>
      </c>
      <c r="I86" s="221" t="s">
        <v>15130</v>
      </c>
      <c r="J86" s="221"/>
      <c r="K86" s="223" t="s">
        <v>14481</v>
      </c>
      <c r="L86" s="221"/>
      <c r="M86" s="221"/>
      <c r="N86" s="221"/>
      <c r="O86" s="221"/>
      <c r="P86" s="221"/>
      <c r="Q86" s="221"/>
      <c r="R86" s="338" t="s">
        <v>223</v>
      </c>
      <c r="S86" s="221" t="s">
        <v>14432</v>
      </c>
      <c r="T86" s="221"/>
      <c r="U86" s="221"/>
      <c r="V86" s="221"/>
      <c r="W86" s="221"/>
      <c r="X86" s="221"/>
      <c r="Y86" s="221"/>
      <c r="Z86" s="221"/>
      <c r="AA86" s="221"/>
      <c r="AB86" s="221"/>
      <c r="AC86" s="221" t="s">
        <v>95</v>
      </c>
      <c r="AD86" s="221" t="s">
        <v>14482</v>
      </c>
    </row>
    <row r="87" spans="1:35" s="19" customFormat="1" ht="19.149999999999999" customHeight="1">
      <c r="A87" s="221" t="s">
        <v>14434</v>
      </c>
      <c r="B87" s="221" t="s">
        <v>14445</v>
      </c>
      <c r="C87" s="221" t="s">
        <v>15131</v>
      </c>
      <c r="D87" s="221" t="s">
        <v>15132</v>
      </c>
      <c r="E87" s="221" t="s">
        <v>15133</v>
      </c>
      <c r="F87" s="221" t="s">
        <v>15134</v>
      </c>
      <c r="G87" s="221" t="s">
        <v>15135</v>
      </c>
      <c r="H87" s="221" t="s">
        <v>15136</v>
      </c>
      <c r="I87" s="221" t="s">
        <v>15137</v>
      </c>
      <c r="J87" s="221" t="s">
        <v>15138</v>
      </c>
      <c r="K87" s="347" t="s">
        <v>15139</v>
      </c>
      <c r="L87" s="221"/>
      <c r="M87" s="221"/>
      <c r="N87" s="221"/>
      <c r="O87" s="221"/>
      <c r="P87" s="221"/>
      <c r="Q87" s="221"/>
      <c r="R87" s="338" t="s">
        <v>223</v>
      </c>
      <c r="S87" s="221" t="s">
        <v>14444</v>
      </c>
      <c r="T87" s="221"/>
      <c r="U87" s="221"/>
      <c r="V87" s="221"/>
      <c r="W87" s="221"/>
      <c r="X87" s="221"/>
      <c r="Y87" s="221"/>
      <c r="Z87" s="221"/>
      <c r="AA87" s="221"/>
      <c r="AB87" s="221"/>
      <c r="AC87" s="221" t="s">
        <v>95</v>
      </c>
      <c r="AD87" s="221" t="s">
        <v>15140</v>
      </c>
    </row>
    <row r="88" spans="1:35" s="19" customFormat="1" ht="19.149999999999999" customHeight="1">
      <c r="A88" s="221" t="s">
        <v>14434</v>
      </c>
      <c r="B88" s="221" t="s">
        <v>14483</v>
      </c>
      <c r="C88" s="221" t="s">
        <v>15141</v>
      </c>
      <c r="D88" s="221" t="s">
        <v>15142</v>
      </c>
      <c r="E88" s="221" t="s">
        <v>15143</v>
      </c>
      <c r="F88" s="221" t="s">
        <v>15144</v>
      </c>
      <c r="G88" s="221" t="s">
        <v>15145</v>
      </c>
      <c r="H88" s="221" t="s">
        <v>15146</v>
      </c>
      <c r="I88" s="221" t="s">
        <v>15147</v>
      </c>
      <c r="J88" s="221" t="s">
        <v>15148</v>
      </c>
      <c r="K88" s="223" t="s">
        <v>14481</v>
      </c>
      <c r="L88" s="221"/>
      <c r="M88" s="221"/>
      <c r="N88" s="221"/>
      <c r="O88" s="221"/>
      <c r="P88" s="221"/>
      <c r="Q88" s="221"/>
      <c r="R88" s="338" t="s">
        <v>223</v>
      </c>
      <c r="S88" s="221" t="s">
        <v>14432</v>
      </c>
      <c r="T88" s="221"/>
      <c r="U88" s="221"/>
      <c r="V88" s="221"/>
      <c r="W88" s="221"/>
      <c r="X88" s="221"/>
      <c r="Y88" s="221"/>
      <c r="Z88" s="221"/>
      <c r="AA88" s="221"/>
      <c r="AB88" s="221"/>
      <c r="AC88" s="221" t="s">
        <v>95</v>
      </c>
      <c r="AD88" s="221" t="s">
        <v>14482</v>
      </c>
    </row>
    <row r="89" spans="1:35" s="19" customFormat="1" ht="19.149999999999999" customHeight="1">
      <c r="A89" s="221" t="s">
        <v>14434</v>
      </c>
      <c r="B89" s="221" t="s">
        <v>14422</v>
      </c>
      <c r="C89" s="221" t="s">
        <v>15149</v>
      </c>
      <c r="D89" s="221" t="s">
        <v>15150</v>
      </c>
      <c r="E89" s="221" t="s">
        <v>14640</v>
      </c>
      <c r="F89" s="221" t="s">
        <v>15151</v>
      </c>
      <c r="G89" s="221" t="s">
        <v>15152</v>
      </c>
      <c r="H89" s="221" t="s">
        <v>15153</v>
      </c>
      <c r="I89" s="221" t="s">
        <v>15154</v>
      </c>
      <c r="J89" s="221"/>
      <c r="K89" s="223" t="s">
        <v>14481</v>
      </c>
      <c r="L89" s="221"/>
      <c r="M89" s="221"/>
      <c r="N89" s="221"/>
      <c r="O89" s="221"/>
      <c r="P89" s="221"/>
      <c r="Q89" s="221"/>
      <c r="R89" s="338" t="s">
        <v>223</v>
      </c>
      <c r="S89" s="221" t="s">
        <v>14432</v>
      </c>
      <c r="T89" s="221"/>
      <c r="U89" s="221"/>
      <c r="V89" s="221"/>
      <c r="W89" s="221"/>
      <c r="X89" s="221"/>
      <c r="Y89" s="221"/>
      <c r="Z89" s="221"/>
      <c r="AA89" s="221"/>
      <c r="AB89" s="221"/>
      <c r="AC89" s="221" t="s">
        <v>95</v>
      </c>
      <c r="AD89" s="221" t="s">
        <v>14482</v>
      </c>
    </row>
    <row r="90" spans="1:35" s="19" customFormat="1" ht="19.149999999999999" customHeight="1">
      <c r="A90" s="221" t="s">
        <v>14434</v>
      </c>
      <c r="B90" s="221" t="s">
        <v>14422</v>
      </c>
      <c r="C90" s="221" t="s">
        <v>15155</v>
      </c>
      <c r="D90" s="221" t="s">
        <v>15156</v>
      </c>
      <c r="E90" s="221" t="s">
        <v>14467</v>
      </c>
      <c r="F90" s="221" t="s">
        <v>15157</v>
      </c>
      <c r="G90" s="221" t="s">
        <v>15158</v>
      </c>
      <c r="H90" s="221" t="s">
        <v>15159</v>
      </c>
      <c r="I90" s="221" t="s">
        <v>15160</v>
      </c>
      <c r="J90" s="221"/>
      <c r="K90" s="223" t="s">
        <v>14557</v>
      </c>
      <c r="L90" s="221"/>
      <c r="M90" s="221"/>
      <c r="N90" s="221"/>
      <c r="O90" s="221"/>
      <c r="P90" s="221"/>
      <c r="Q90" s="221"/>
      <c r="R90" s="338" t="s">
        <v>223</v>
      </c>
      <c r="S90" s="221" t="s">
        <v>14444</v>
      </c>
      <c r="T90" s="221"/>
      <c r="U90" s="221"/>
      <c r="V90" s="221"/>
      <c r="W90" s="221"/>
      <c r="X90" s="221"/>
      <c r="Y90" s="221"/>
      <c r="Z90" s="221"/>
      <c r="AA90" s="221"/>
      <c r="AB90" s="221"/>
      <c r="AC90" s="221" t="s">
        <v>95</v>
      </c>
      <c r="AD90" s="221" t="s">
        <v>14420</v>
      </c>
    </row>
    <row r="91" spans="1:35" s="19" customFormat="1" ht="72" customHeight="1">
      <c r="A91" s="221" t="s">
        <v>14434</v>
      </c>
      <c r="B91" s="221" t="s">
        <v>14422</v>
      </c>
      <c r="C91" s="221" t="s">
        <v>15161</v>
      </c>
      <c r="D91" s="221" t="s">
        <v>15162</v>
      </c>
      <c r="E91" s="221" t="s">
        <v>15163</v>
      </c>
      <c r="F91" s="221" t="s">
        <v>15164</v>
      </c>
      <c r="G91" s="221" t="s">
        <v>15165</v>
      </c>
      <c r="H91" s="221" t="s">
        <v>15166</v>
      </c>
      <c r="I91" s="221" t="s">
        <v>15167</v>
      </c>
      <c r="J91" s="221" t="s">
        <v>15168</v>
      </c>
      <c r="K91" s="223" t="s">
        <v>15169</v>
      </c>
      <c r="L91" s="223" t="s">
        <v>422</v>
      </c>
      <c r="M91" s="223" t="s">
        <v>11749</v>
      </c>
      <c r="N91" s="221"/>
      <c r="O91" s="221"/>
      <c r="P91" s="221"/>
      <c r="Q91" s="221"/>
      <c r="R91" s="338" t="s">
        <v>223</v>
      </c>
      <c r="S91" s="221" t="s">
        <v>14432</v>
      </c>
      <c r="T91" s="221"/>
      <c r="U91" s="221"/>
      <c r="V91" s="221"/>
      <c r="W91" s="221"/>
      <c r="X91" s="221"/>
      <c r="Y91" s="221"/>
      <c r="Z91" s="221"/>
      <c r="AA91" s="221"/>
      <c r="AB91" s="221"/>
      <c r="AC91" s="221" t="s">
        <v>95</v>
      </c>
      <c r="AD91" s="223" t="s">
        <v>15170</v>
      </c>
    </row>
    <row r="92" spans="1:35" s="19" customFormat="1" ht="171">
      <c r="A92" s="221" t="s">
        <v>14434</v>
      </c>
      <c r="B92" s="221" t="s">
        <v>14422</v>
      </c>
      <c r="C92" s="221" t="s">
        <v>15171</v>
      </c>
      <c r="D92" s="221" t="s">
        <v>15172</v>
      </c>
      <c r="E92" s="221" t="s">
        <v>15173</v>
      </c>
      <c r="F92" s="221" t="s">
        <v>15174</v>
      </c>
      <c r="G92" s="221" t="s">
        <v>15175</v>
      </c>
      <c r="H92" s="221" t="s">
        <v>15176</v>
      </c>
      <c r="I92" s="221" t="s">
        <v>14846</v>
      </c>
      <c r="J92" s="221" t="s">
        <v>15177</v>
      </c>
      <c r="K92" s="223" t="s">
        <v>15178</v>
      </c>
      <c r="L92" s="223" t="s">
        <v>15179</v>
      </c>
      <c r="M92" s="221"/>
      <c r="N92" s="221" t="s">
        <v>95</v>
      </c>
      <c r="O92" s="221" t="s">
        <v>95</v>
      </c>
      <c r="P92" s="221"/>
      <c r="Q92" s="221"/>
      <c r="R92" s="338" t="s">
        <v>1059</v>
      </c>
      <c r="S92" s="221" t="s">
        <v>3831</v>
      </c>
      <c r="T92" s="221" t="s">
        <v>99</v>
      </c>
      <c r="U92" s="221"/>
      <c r="V92" s="221" t="s">
        <v>2434</v>
      </c>
      <c r="W92" s="221"/>
      <c r="X92" s="221" t="s">
        <v>2434</v>
      </c>
      <c r="Y92" s="221" t="s">
        <v>95</v>
      </c>
      <c r="Z92" s="223" t="s">
        <v>15180</v>
      </c>
      <c r="AA92" s="221"/>
      <c r="AB92" s="221"/>
      <c r="AC92" s="221" t="s">
        <v>95</v>
      </c>
      <c r="AD92" s="223" t="s">
        <v>14784</v>
      </c>
    </row>
    <row r="93" spans="1:35" s="19" customFormat="1" ht="384.75">
      <c r="A93" s="221" t="s">
        <v>14434</v>
      </c>
      <c r="B93" s="221" t="s">
        <v>14422</v>
      </c>
      <c r="C93" s="221" t="s">
        <v>15181</v>
      </c>
      <c r="D93" s="221" t="s">
        <v>15182</v>
      </c>
      <c r="E93" s="221" t="s">
        <v>15183</v>
      </c>
      <c r="F93" s="221" t="s">
        <v>15184</v>
      </c>
      <c r="G93" s="221" t="s">
        <v>15185</v>
      </c>
      <c r="H93" s="221" t="s">
        <v>15186</v>
      </c>
      <c r="I93" s="221" t="s">
        <v>15187</v>
      </c>
      <c r="J93" s="221" t="s">
        <v>15188</v>
      </c>
      <c r="K93" s="223" t="s">
        <v>15189</v>
      </c>
      <c r="L93" s="223" t="s">
        <v>15190</v>
      </c>
      <c r="M93" s="221" t="s">
        <v>2434</v>
      </c>
      <c r="N93" s="221"/>
      <c r="O93" s="221" t="s">
        <v>95</v>
      </c>
      <c r="P93" s="221"/>
      <c r="Q93" s="221"/>
      <c r="R93" s="338" t="s">
        <v>1059</v>
      </c>
      <c r="S93" s="221" t="s">
        <v>3831</v>
      </c>
      <c r="T93" s="221" t="s">
        <v>99</v>
      </c>
      <c r="U93" s="221"/>
      <c r="V93" s="221" t="s">
        <v>2434</v>
      </c>
      <c r="W93" s="221"/>
      <c r="X93" s="221" t="s">
        <v>2434</v>
      </c>
      <c r="Y93" s="221" t="s">
        <v>95</v>
      </c>
      <c r="Z93" s="223" t="s">
        <v>15191</v>
      </c>
      <c r="AA93" s="221"/>
      <c r="AB93" s="221" t="s">
        <v>2434</v>
      </c>
      <c r="AC93" s="221"/>
      <c r="AD93" s="221" t="s">
        <v>2434</v>
      </c>
    </row>
    <row r="94" spans="1:35" s="19" customFormat="1" ht="156.75">
      <c r="A94" s="221" t="s">
        <v>14434</v>
      </c>
      <c r="B94" s="221" t="s">
        <v>14422</v>
      </c>
      <c r="C94" s="221" t="s">
        <v>15192</v>
      </c>
      <c r="D94" s="221" t="s">
        <v>15193</v>
      </c>
      <c r="E94" s="221" t="s">
        <v>15194</v>
      </c>
      <c r="F94" s="221" t="s">
        <v>15195</v>
      </c>
      <c r="G94" s="221" t="s">
        <v>15196</v>
      </c>
      <c r="H94" s="221" t="s">
        <v>15197</v>
      </c>
      <c r="I94" s="221" t="s">
        <v>15198</v>
      </c>
      <c r="J94" s="221" t="s">
        <v>15199</v>
      </c>
      <c r="K94" s="223" t="s">
        <v>15200</v>
      </c>
      <c r="L94" s="223" t="s">
        <v>14325</v>
      </c>
      <c r="M94" s="221" t="s">
        <v>2434</v>
      </c>
      <c r="N94" s="221"/>
      <c r="O94" s="221"/>
      <c r="P94" s="221"/>
      <c r="Q94" s="221"/>
      <c r="R94" s="338" t="s">
        <v>1059</v>
      </c>
      <c r="S94" s="221" t="s">
        <v>3831</v>
      </c>
      <c r="T94" s="221" t="s">
        <v>99</v>
      </c>
      <c r="U94" s="221"/>
      <c r="V94" s="221" t="s">
        <v>2434</v>
      </c>
      <c r="W94" s="221"/>
      <c r="X94" s="221" t="s">
        <v>2434</v>
      </c>
      <c r="Y94" s="221" t="s">
        <v>3</v>
      </c>
      <c r="Z94" s="347" t="s">
        <v>15201</v>
      </c>
      <c r="AA94" s="221"/>
      <c r="AB94" s="221" t="s">
        <v>2434</v>
      </c>
      <c r="AC94" s="221" t="s">
        <v>95</v>
      </c>
      <c r="AD94" s="223" t="s">
        <v>15202</v>
      </c>
    </row>
    <row r="95" spans="1:35" s="19" customFormat="1" ht="85.5">
      <c r="A95" s="221" t="s">
        <v>14434</v>
      </c>
      <c r="B95" s="221" t="s">
        <v>14445</v>
      </c>
      <c r="C95" s="221" t="s">
        <v>15203</v>
      </c>
      <c r="D95" s="221" t="s">
        <v>15204</v>
      </c>
      <c r="E95" s="221" t="s">
        <v>15205</v>
      </c>
      <c r="F95" s="221" t="s">
        <v>15206</v>
      </c>
      <c r="G95" s="221" t="s">
        <v>15207</v>
      </c>
      <c r="H95" s="221" t="s">
        <v>15208</v>
      </c>
      <c r="I95" s="221" t="s">
        <v>15209</v>
      </c>
      <c r="J95" s="221" t="s">
        <v>15210</v>
      </c>
      <c r="K95" s="223" t="s">
        <v>15211</v>
      </c>
      <c r="L95" s="223" t="s">
        <v>15212</v>
      </c>
      <c r="M95" s="221" t="s">
        <v>2434</v>
      </c>
      <c r="N95" s="221"/>
      <c r="O95" s="221" t="s">
        <v>95</v>
      </c>
      <c r="P95" s="221"/>
      <c r="Q95" s="221"/>
      <c r="R95" s="221" t="s">
        <v>1059</v>
      </c>
      <c r="S95" s="221" t="s">
        <v>398</v>
      </c>
      <c r="T95" s="221" t="s">
        <v>99</v>
      </c>
      <c r="U95" s="221"/>
      <c r="V95" s="221" t="s">
        <v>2434</v>
      </c>
      <c r="W95" s="221"/>
      <c r="X95" s="221" t="s">
        <v>2434</v>
      </c>
      <c r="Y95" s="221"/>
      <c r="Z95" s="221" t="s">
        <v>2434</v>
      </c>
      <c r="AA95" s="221"/>
      <c r="AB95" s="221" t="s">
        <v>2434</v>
      </c>
      <c r="AC95" s="221" t="s">
        <v>95</v>
      </c>
      <c r="AD95" s="223" t="s">
        <v>14784</v>
      </c>
    </row>
    <row r="96" spans="1:35" s="19" customFormat="1" ht="85.5">
      <c r="A96" s="221" t="s">
        <v>14434</v>
      </c>
      <c r="B96" s="221" t="s">
        <v>14445</v>
      </c>
      <c r="C96" s="221" t="s">
        <v>15213</v>
      </c>
      <c r="D96" s="221" t="s">
        <v>15214</v>
      </c>
      <c r="E96" s="223" t="s">
        <v>15215</v>
      </c>
      <c r="F96" s="221" t="s">
        <v>15216</v>
      </c>
      <c r="G96" s="221" t="s">
        <v>15217</v>
      </c>
      <c r="H96" s="221" t="s">
        <v>15218</v>
      </c>
      <c r="I96" s="221" t="s">
        <v>15219</v>
      </c>
      <c r="J96" s="221" t="s">
        <v>15220</v>
      </c>
      <c r="K96" s="223" t="s">
        <v>15221</v>
      </c>
      <c r="L96" s="223" t="s">
        <v>15222</v>
      </c>
      <c r="M96" s="221" t="s">
        <v>2434</v>
      </c>
      <c r="N96" s="221"/>
      <c r="O96" s="221"/>
      <c r="P96" s="221"/>
      <c r="Q96" s="221"/>
      <c r="R96" s="221" t="s">
        <v>1059</v>
      </c>
      <c r="S96" s="221" t="s">
        <v>398</v>
      </c>
      <c r="T96" s="221" t="s">
        <v>99</v>
      </c>
      <c r="U96" s="221"/>
      <c r="V96" s="221" t="s">
        <v>2434</v>
      </c>
      <c r="W96" s="221"/>
      <c r="X96" s="221" t="s">
        <v>2434</v>
      </c>
      <c r="Y96" s="221"/>
      <c r="Z96" s="221" t="s">
        <v>2434</v>
      </c>
      <c r="AA96" s="221"/>
      <c r="AB96" s="221" t="s">
        <v>2434</v>
      </c>
      <c r="AC96" s="221" t="s">
        <v>95</v>
      </c>
      <c r="AD96" s="223" t="s">
        <v>14784</v>
      </c>
      <c r="AH96" s="74"/>
      <c r="AI96" s="74"/>
    </row>
    <row r="97" spans="1:35" s="19" customFormat="1" ht="399">
      <c r="A97" s="221" t="s">
        <v>14434</v>
      </c>
      <c r="B97" s="221" t="s">
        <v>14445</v>
      </c>
      <c r="C97" s="221" t="s">
        <v>15223</v>
      </c>
      <c r="D97" s="221" t="s">
        <v>15224</v>
      </c>
      <c r="E97" s="221" t="s">
        <v>15225</v>
      </c>
      <c r="F97" s="221" t="s">
        <v>15226</v>
      </c>
      <c r="G97" s="221" t="s">
        <v>15227</v>
      </c>
      <c r="H97" s="221" t="s">
        <v>15228</v>
      </c>
      <c r="I97" s="221" t="s">
        <v>15229</v>
      </c>
      <c r="J97" s="221" t="s">
        <v>15230</v>
      </c>
      <c r="K97" s="223" t="s">
        <v>15231</v>
      </c>
      <c r="L97" s="223" t="s">
        <v>14325</v>
      </c>
      <c r="M97" s="221"/>
      <c r="N97" s="221"/>
      <c r="O97" s="221" t="s">
        <v>95</v>
      </c>
      <c r="P97" s="221"/>
      <c r="Q97" s="221"/>
      <c r="R97" s="221" t="s">
        <v>1059</v>
      </c>
      <c r="S97" s="221" t="s">
        <v>398</v>
      </c>
      <c r="T97" s="221" t="s">
        <v>99</v>
      </c>
      <c r="U97" s="221"/>
      <c r="V97" s="221" t="s">
        <v>2434</v>
      </c>
      <c r="W97" s="221"/>
      <c r="X97" s="221" t="s">
        <v>2434</v>
      </c>
      <c r="Y97" s="221"/>
      <c r="Z97" s="221" t="s">
        <v>2434</v>
      </c>
      <c r="AA97" s="221"/>
      <c r="AB97" s="221" t="s">
        <v>2434</v>
      </c>
      <c r="AC97" s="221" t="s">
        <v>95</v>
      </c>
      <c r="AD97" s="223" t="s">
        <v>15232</v>
      </c>
      <c r="AH97" s="74"/>
      <c r="AI97" s="74"/>
    </row>
    <row r="98" spans="1:35" s="19" customFormat="1" ht="128.25">
      <c r="A98" s="221" t="s">
        <v>14434</v>
      </c>
      <c r="B98" s="221" t="s">
        <v>14445</v>
      </c>
      <c r="C98" s="221" t="s">
        <v>15233</v>
      </c>
      <c r="D98" s="221" t="s">
        <v>15234</v>
      </c>
      <c r="E98" s="221" t="s">
        <v>15235</v>
      </c>
      <c r="F98" s="221" t="s">
        <v>15236</v>
      </c>
      <c r="G98" s="221" t="s">
        <v>15237</v>
      </c>
      <c r="H98" s="221" t="s">
        <v>15238</v>
      </c>
      <c r="I98" s="221" t="s">
        <v>15239</v>
      </c>
      <c r="J98" s="221" t="s">
        <v>15240</v>
      </c>
      <c r="K98" s="223" t="s">
        <v>15241</v>
      </c>
      <c r="L98" s="223" t="s">
        <v>15242</v>
      </c>
      <c r="M98" s="221" t="s">
        <v>2434</v>
      </c>
      <c r="N98" s="221"/>
      <c r="O98" s="221" t="s">
        <v>95</v>
      </c>
      <c r="P98" s="221"/>
      <c r="Q98" s="221"/>
      <c r="R98" s="221" t="s">
        <v>1059</v>
      </c>
      <c r="S98" s="221" t="s">
        <v>398</v>
      </c>
      <c r="T98" s="221" t="s">
        <v>99</v>
      </c>
      <c r="U98" s="221"/>
      <c r="V98" s="221" t="s">
        <v>2434</v>
      </c>
      <c r="W98" s="221"/>
      <c r="X98" s="221" t="s">
        <v>2434</v>
      </c>
      <c r="Y98" s="221"/>
      <c r="Z98" s="221" t="s">
        <v>2434</v>
      </c>
      <c r="AA98" s="221"/>
      <c r="AB98" s="221" t="s">
        <v>2434</v>
      </c>
      <c r="AC98" s="221" t="s">
        <v>95</v>
      </c>
      <c r="AD98" s="223" t="s">
        <v>15243</v>
      </c>
      <c r="AH98" s="74"/>
      <c r="AI98" s="74"/>
    </row>
    <row r="99" spans="1:35" s="19" customFormat="1" ht="71.25">
      <c r="A99" s="221" t="s">
        <v>14434</v>
      </c>
      <c r="B99" s="221" t="s">
        <v>14445</v>
      </c>
      <c r="C99" s="221" t="s">
        <v>15244</v>
      </c>
      <c r="D99" s="221" t="s">
        <v>15245</v>
      </c>
      <c r="E99" s="221" t="s">
        <v>15246</v>
      </c>
      <c r="F99" s="221" t="s">
        <v>15247</v>
      </c>
      <c r="G99" s="221" t="s">
        <v>15248</v>
      </c>
      <c r="H99" s="221" t="s">
        <v>15249</v>
      </c>
      <c r="I99" s="221" t="s">
        <v>15250</v>
      </c>
      <c r="J99" s="221" t="s">
        <v>15251</v>
      </c>
      <c r="K99" s="223" t="s">
        <v>15252</v>
      </c>
      <c r="L99" s="223" t="s">
        <v>15253</v>
      </c>
      <c r="M99" s="221" t="s">
        <v>2434</v>
      </c>
      <c r="N99" s="221" t="s">
        <v>95</v>
      </c>
      <c r="O99" s="221"/>
      <c r="P99" s="221"/>
      <c r="Q99" s="221"/>
      <c r="R99" s="221" t="s">
        <v>238</v>
      </c>
      <c r="S99" s="221" t="s">
        <v>398</v>
      </c>
      <c r="T99" s="221"/>
      <c r="U99" s="221"/>
      <c r="V99" s="221" t="s">
        <v>2434</v>
      </c>
      <c r="W99" s="221"/>
      <c r="X99" s="221" t="s">
        <v>2434</v>
      </c>
      <c r="Y99" s="221"/>
      <c r="Z99" s="221" t="s">
        <v>2434</v>
      </c>
      <c r="AA99" s="221"/>
      <c r="AB99" s="221" t="s">
        <v>2434</v>
      </c>
      <c r="AC99" s="221" t="s">
        <v>95</v>
      </c>
      <c r="AD99" s="223" t="s">
        <v>15254</v>
      </c>
      <c r="AH99" s="74"/>
      <c r="AI99" s="74"/>
    </row>
    <row r="100" spans="1:35" s="19" customFormat="1" ht="19.149999999999999" customHeight="1">
      <c r="A100" s="221" t="s">
        <v>14434</v>
      </c>
      <c r="B100" s="221" t="s">
        <v>14445</v>
      </c>
      <c r="C100" s="221" t="s">
        <v>15255</v>
      </c>
      <c r="D100" s="221" t="s">
        <v>15256</v>
      </c>
      <c r="E100" s="221" t="s">
        <v>15257</v>
      </c>
      <c r="F100" s="221" t="s">
        <v>15258</v>
      </c>
      <c r="G100" s="221" t="s">
        <v>15259</v>
      </c>
      <c r="H100" s="221" t="s">
        <v>15260</v>
      </c>
      <c r="I100" s="221" t="s">
        <v>15261</v>
      </c>
      <c r="J100" s="221" t="s">
        <v>15262</v>
      </c>
      <c r="K100" s="223" t="s">
        <v>4074</v>
      </c>
      <c r="L100" s="221"/>
      <c r="M100" s="221" t="s">
        <v>2434</v>
      </c>
      <c r="N100" s="221" t="s">
        <v>95</v>
      </c>
      <c r="O100" s="221"/>
      <c r="P100" s="221"/>
      <c r="Q100" s="221"/>
      <c r="R100" s="221" t="s">
        <v>238</v>
      </c>
      <c r="S100" s="221" t="s">
        <v>14547</v>
      </c>
      <c r="T100" s="221"/>
      <c r="U100" s="221"/>
      <c r="V100" s="221" t="s">
        <v>2434</v>
      </c>
      <c r="W100" s="221"/>
      <c r="X100" s="221" t="s">
        <v>2434</v>
      </c>
      <c r="Y100" s="221"/>
      <c r="Z100" s="221" t="s">
        <v>2434</v>
      </c>
      <c r="AA100" s="221"/>
      <c r="AB100" s="221" t="s">
        <v>2434</v>
      </c>
      <c r="AC100" s="221" t="s">
        <v>95</v>
      </c>
      <c r="AD100" s="221" t="s">
        <v>15263</v>
      </c>
      <c r="AH100" s="74"/>
      <c r="AI100" s="74"/>
    </row>
    <row r="101" spans="1:35" s="19" customFormat="1" ht="171">
      <c r="A101" s="221" t="s">
        <v>14434</v>
      </c>
      <c r="B101" s="221" t="s">
        <v>14483</v>
      </c>
      <c r="C101" s="221" t="s">
        <v>15264</v>
      </c>
      <c r="D101" s="221" t="s">
        <v>15265</v>
      </c>
      <c r="E101" s="221" t="s">
        <v>15266</v>
      </c>
      <c r="F101" s="221" t="s">
        <v>15267</v>
      </c>
      <c r="G101" s="221" t="s">
        <v>15268</v>
      </c>
      <c r="H101" s="221" t="s">
        <v>15269</v>
      </c>
      <c r="I101" s="221" t="s">
        <v>12851</v>
      </c>
      <c r="J101" s="221" t="s">
        <v>15270</v>
      </c>
      <c r="K101" s="223" t="s">
        <v>15271</v>
      </c>
      <c r="L101" s="223" t="s">
        <v>10105</v>
      </c>
      <c r="M101" s="221" t="s">
        <v>2434</v>
      </c>
      <c r="N101" s="221"/>
      <c r="O101" s="221" t="s">
        <v>95</v>
      </c>
      <c r="P101" s="221"/>
      <c r="Q101" s="221"/>
      <c r="R101" s="221" t="s">
        <v>1059</v>
      </c>
      <c r="S101" s="221" t="s">
        <v>398</v>
      </c>
      <c r="T101" s="221" t="s">
        <v>99</v>
      </c>
      <c r="U101" s="221"/>
      <c r="V101" s="221" t="s">
        <v>2434</v>
      </c>
      <c r="W101" s="221"/>
      <c r="X101" s="221" t="s">
        <v>2434</v>
      </c>
      <c r="Y101" s="221"/>
      <c r="Z101" s="221" t="s">
        <v>2434</v>
      </c>
      <c r="AA101" s="221"/>
      <c r="AB101" s="221" t="s">
        <v>2434</v>
      </c>
      <c r="AC101" s="221" t="s">
        <v>95</v>
      </c>
      <c r="AD101" s="223" t="s">
        <v>15272</v>
      </c>
      <c r="AH101" s="74"/>
      <c r="AI101" s="74"/>
    </row>
    <row r="102" spans="1:35" s="19" customFormat="1" ht="242.25">
      <c r="A102" s="221" t="s">
        <v>14434</v>
      </c>
      <c r="B102" s="221" t="s">
        <v>14483</v>
      </c>
      <c r="C102" s="221" t="s">
        <v>15273</v>
      </c>
      <c r="D102" s="221" t="s">
        <v>15274</v>
      </c>
      <c r="E102" s="221" t="s">
        <v>15275</v>
      </c>
      <c r="F102" s="221" t="s">
        <v>15276</v>
      </c>
      <c r="G102" s="221" t="s">
        <v>15277</v>
      </c>
      <c r="H102" s="221" t="s">
        <v>15278</v>
      </c>
      <c r="I102" s="221" t="s">
        <v>15279</v>
      </c>
      <c r="J102" s="221" t="s">
        <v>15280</v>
      </c>
      <c r="K102" s="223" t="s">
        <v>15281</v>
      </c>
      <c r="L102" s="223" t="s">
        <v>15282</v>
      </c>
      <c r="M102" s="221" t="s">
        <v>2434</v>
      </c>
      <c r="N102" s="221"/>
      <c r="O102" s="221" t="s">
        <v>95</v>
      </c>
      <c r="P102" s="221"/>
      <c r="Q102" s="221"/>
      <c r="R102" s="338" t="s">
        <v>1059</v>
      </c>
      <c r="S102" s="221" t="s">
        <v>398</v>
      </c>
      <c r="T102" s="221" t="s">
        <v>99</v>
      </c>
      <c r="U102" s="221"/>
      <c r="V102" s="221" t="s">
        <v>2434</v>
      </c>
      <c r="W102" s="221"/>
      <c r="X102" s="221" t="s">
        <v>2434</v>
      </c>
      <c r="Y102" s="221" t="s">
        <v>95</v>
      </c>
      <c r="Z102" s="223" t="s">
        <v>15283</v>
      </c>
      <c r="AA102" s="221"/>
      <c r="AB102" s="221" t="s">
        <v>2434</v>
      </c>
      <c r="AC102" s="221"/>
      <c r="AD102" s="221" t="s">
        <v>2434</v>
      </c>
      <c r="AH102" s="74"/>
      <c r="AI102" s="74"/>
    </row>
    <row r="103" spans="1:35" s="19" customFormat="1" ht="242.25">
      <c r="A103" s="221" t="s">
        <v>14434</v>
      </c>
      <c r="B103" s="221" t="s">
        <v>14483</v>
      </c>
      <c r="C103" s="221" t="s">
        <v>15284</v>
      </c>
      <c r="D103" s="221" t="s">
        <v>15285</v>
      </c>
      <c r="E103" s="221" t="s">
        <v>15286</v>
      </c>
      <c r="F103" s="221" t="s">
        <v>15287</v>
      </c>
      <c r="G103" s="221" t="s">
        <v>15288</v>
      </c>
      <c r="H103" s="221" t="s">
        <v>15289</v>
      </c>
      <c r="I103" s="344" t="s">
        <v>15290</v>
      </c>
      <c r="J103" s="344" t="s">
        <v>15291</v>
      </c>
      <c r="K103" s="347" t="s">
        <v>15292</v>
      </c>
      <c r="L103" s="223" t="s">
        <v>3493</v>
      </c>
      <c r="M103" s="223" t="s">
        <v>15293</v>
      </c>
      <c r="N103" s="221"/>
      <c r="O103" s="221" t="s">
        <v>95</v>
      </c>
      <c r="P103" s="221"/>
      <c r="Q103" s="221"/>
      <c r="R103" s="338" t="s">
        <v>1059</v>
      </c>
      <c r="S103" s="221" t="s">
        <v>3831</v>
      </c>
      <c r="T103" s="221" t="s">
        <v>99</v>
      </c>
      <c r="U103" s="221"/>
      <c r="V103" s="221" t="s">
        <v>2434</v>
      </c>
      <c r="W103" s="221"/>
      <c r="X103" s="221" t="s">
        <v>2434</v>
      </c>
      <c r="Y103" s="221"/>
      <c r="Z103" s="221" t="s">
        <v>2434</v>
      </c>
      <c r="AA103" s="221" t="s">
        <v>3</v>
      </c>
      <c r="AB103" s="347" t="s">
        <v>15294</v>
      </c>
      <c r="AC103" s="344" t="s">
        <v>95</v>
      </c>
      <c r="AD103" s="347" t="s">
        <v>15295</v>
      </c>
      <c r="AH103" s="74"/>
      <c r="AI103" s="74"/>
    </row>
    <row r="104" spans="1:35" s="19" customFormat="1" ht="57">
      <c r="A104" s="221" t="s">
        <v>14434</v>
      </c>
      <c r="B104" s="221" t="s">
        <v>14483</v>
      </c>
      <c r="C104" s="221" t="s">
        <v>15296</v>
      </c>
      <c r="D104" s="221" t="s">
        <v>15297</v>
      </c>
      <c r="E104" s="221" t="s">
        <v>15298</v>
      </c>
      <c r="F104" s="221" t="s">
        <v>15299</v>
      </c>
      <c r="G104" s="221" t="s">
        <v>15300</v>
      </c>
      <c r="H104" s="221" t="s">
        <v>15301</v>
      </c>
      <c r="I104" s="221" t="s">
        <v>15302</v>
      </c>
      <c r="J104" s="221" t="s">
        <v>15303</v>
      </c>
      <c r="K104" s="223" t="s">
        <v>15304</v>
      </c>
      <c r="L104" s="223" t="s">
        <v>15305</v>
      </c>
      <c r="M104" s="221" t="s">
        <v>2434</v>
      </c>
      <c r="N104" s="221"/>
      <c r="O104" s="221" t="s">
        <v>3</v>
      </c>
      <c r="P104" s="221"/>
      <c r="Q104" s="221"/>
      <c r="R104" s="221" t="s">
        <v>1059</v>
      </c>
      <c r="S104" s="221" t="s">
        <v>398</v>
      </c>
      <c r="T104" s="221" t="s">
        <v>99</v>
      </c>
      <c r="U104" s="221"/>
      <c r="V104" s="221" t="s">
        <v>2434</v>
      </c>
      <c r="W104" s="221"/>
      <c r="X104" s="221" t="s">
        <v>2434</v>
      </c>
      <c r="Y104" s="221"/>
      <c r="Z104" s="221" t="s">
        <v>2434</v>
      </c>
      <c r="AA104" s="221"/>
      <c r="AB104" s="221" t="s">
        <v>2434</v>
      </c>
      <c r="AC104" s="221" t="s">
        <v>95</v>
      </c>
      <c r="AD104" s="223" t="s">
        <v>14784</v>
      </c>
      <c r="AH104" s="74"/>
      <c r="AI104" s="74"/>
    </row>
    <row r="105" spans="1:35" s="19" customFormat="1" ht="99.75">
      <c r="A105" s="221" t="s">
        <v>14434</v>
      </c>
      <c r="B105" s="221" t="s">
        <v>14483</v>
      </c>
      <c r="C105" s="221" t="s">
        <v>15306</v>
      </c>
      <c r="D105" s="221" t="s">
        <v>15307</v>
      </c>
      <c r="E105" s="221" t="s">
        <v>15308</v>
      </c>
      <c r="F105" s="221" t="s">
        <v>15309</v>
      </c>
      <c r="G105" s="221" t="s">
        <v>15310</v>
      </c>
      <c r="H105" s="221" t="s">
        <v>15311</v>
      </c>
      <c r="I105" s="221" t="s">
        <v>15312</v>
      </c>
      <c r="J105" s="221" t="s">
        <v>15313</v>
      </c>
      <c r="K105" s="223" t="s">
        <v>15314</v>
      </c>
      <c r="L105" s="223" t="s">
        <v>15315</v>
      </c>
      <c r="M105" s="221" t="s">
        <v>2434</v>
      </c>
      <c r="N105" s="221" t="s">
        <v>95</v>
      </c>
      <c r="O105" s="221" t="s">
        <v>95</v>
      </c>
      <c r="P105" s="221"/>
      <c r="Q105" s="221"/>
      <c r="R105" s="221" t="s">
        <v>1059</v>
      </c>
      <c r="S105" s="221" t="s">
        <v>398</v>
      </c>
      <c r="T105" s="221" t="s">
        <v>99</v>
      </c>
      <c r="U105" s="221"/>
      <c r="V105" s="221" t="s">
        <v>2434</v>
      </c>
      <c r="W105" s="221"/>
      <c r="X105" s="221" t="s">
        <v>2434</v>
      </c>
      <c r="Y105" s="221"/>
      <c r="Z105" s="221" t="s">
        <v>2434</v>
      </c>
      <c r="AA105" s="221" t="s">
        <v>95</v>
      </c>
      <c r="AB105" s="223" t="s">
        <v>15316</v>
      </c>
      <c r="AC105" s="221"/>
      <c r="AD105" s="221" t="s">
        <v>2434</v>
      </c>
      <c r="AH105" s="74"/>
      <c r="AI105" s="74"/>
    </row>
    <row r="106" spans="1:35" s="19" customFormat="1" ht="18.75" customHeight="1">
      <c r="A106" s="221" t="s">
        <v>14434</v>
      </c>
      <c r="B106" s="221" t="s">
        <v>14483</v>
      </c>
      <c r="C106" s="221" t="s">
        <v>15317</v>
      </c>
      <c r="D106" s="221" t="s">
        <v>15318</v>
      </c>
      <c r="E106" s="221" t="s">
        <v>15319</v>
      </c>
      <c r="F106" s="221" t="s">
        <v>15320</v>
      </c>
      <c r="G106" s="221" t="s">
        <v>15321</v>
      </c>
      <c r="H106" s="221" t="s">
        <v>15322</v>
      </c>
      <c r="I106" s="221" t="s">
        <v>15323</v>
      </c>
      <c r="J106" s="221" t="s">
        <v>15324</v>
      </c>
      <c r="K106" s="223" t="s">
        <v>15325</v>
      </c>
      <c r="L106" s="221"/>
      <c r="M106" s="221" t="s">
        <v>2434</v>
      </c>
      <c r="N106" s="221"/>
      <c r="O106" s="221"/>
      <c r="P106" s="221"/>
      <c r="Q106" s="221"/>
      <c r="R106" s="221" t="s">
        <v>238</v>
      </c>
      <c r="S106" s="221" t="s">
        <v>398</v>
      </c>
      <c r="T106" s="221"/>
      <c r="U106" s="221"/>
      <c r="V106" s="221" t="s">
        <v>2434</v>
      </c>
      <c r="W106" s="221"/>
      <c r="X106" s="221" t="s">
        <v>2434</v>
      </c>
      <c r="Y106" s="221"/>
      <c r="Z106" s="221" t="s">
        <v>2434</v>
      </c>
      <c r="AA106" s="221"/>
      <c r="AB106" s="221" t="s">
        <v>2434</v>
      </c>
      <c r="AC106" s="221" t="s">
        <v>95</v>
      </c>
      <c r="AD106" s="221" t="s">
        <v>15326</v>
      </c>
      <c r="AH106" s="74"/>
      <c r="AI106" s="74"/>
    </row>
    <row r="107" spans="1:35" s="19" customFormat="1" ht="399">
      <c r="A107" s="221" t="s">
        <v>14434</v>
      </c>
      <c r="B107" s="221" t="s">
        <v>865</v>
      </c>
      <c r="C107" s="221" t="s">
        <v>15327</v>
      </c>
      <c r="D107" s="221" t="s">
        <v>15328</v>
      </c>
      <c r="E107" s="221" t="s">
        <v>15329</v>
      </c>
      <c r="F107" s="221" t="s">
        <v>15330</v>
      </c>
      <c r="G107" s="221" t="s">
        <v>15331</v>
      </c>
      <c r="H107" s="221" t="s">
        <v>15332</v>
      </c>
      <c r="I107" s="221" t="s">
        <v>15333</v>
      </c>
      <c r="J107" s="221" t="s">
        <v>15334</v>
      </c>
      <c r="K107" s="223" t="s">
        <v>15335</v>
      </c>
      <c r="L107" s="223" t="s">
        <v>10105</v>
      </c>
      <c r="M107" s="221" t="s">
        <v>2434</v>
      </c>
      <c r="N107" s="221" t="s">
        <v>95</v>
      </c>
      <c r="O107" s="221" t="s">
        <v>3</v>
      </c>
      <c r="P107" s="221"/>
      <c r="Q107" s="221"/>
      <c r="R107" s="221" t="s">
        <v>1059</v>
      </c>
      <c r="S107" s="221" t="s">
        <v>398</v>
      </c>
      <c r="T107" s="221" t="s">
        <v>1029</v>
      </c>
      <c r="U107" s="221"/>
      <c r="V107" s="221" t="s">
        <v>2434</v>
      </c>
      <c r="W107" s="221"/>
      <c r="X107" s="221" t="s">
        <v>2434</v>
      </c>
      <c r="Y107" s="221"/>
      <c r="Z107" s="221" t="s">
        <v>2434</v>
      </c>
      <c r="AA107" s="221"/>
      <c r="AB107" s="221" t="s">
        <v>2434</v>
      </c>
      <c r="AC107" s="221" t="s">
        <v>95</v>
      </c>
      <c r="AD107" s="223" t="s">
        <v>15336</v>
      </c>
      <c r="AH107" s="74"/>
      <c r="AI107" s="74"/>
    </row>
    <row r="108" spans="1:35" s="21" customFormat="1" ht="19.149999999999999" customHeight="1">
      <c r="A108" s="221" t="s">
        <v>681</v>
      </c>
      <c r="B108" s="221" t="s">
        <v>14422</v>
      </c>
      <c r="C108" s="221" t="s">
        <v>15337</v>
      </c>
      <c r="D108" s="221" t="s">
        <v>15338</v>
      </c>
      <c r="E108" s="221" t="s">
        <v>15339</v>
      </c>
      <c r="F108" s="221" t="s">
        <v>15340</v>
      </c>
      <c r="G108" s="221" t="s">
        <v>15341</v>
      </c>
      <c r="H108" s="221" t="s">
        <v>15342</v>
      </c>
      <c r="I108" s="221" t="s">
        <v>15343</v>
      </c>
      <c r="J108" s="221" t="s">
        <v>15344</v>
      </c>
      <c r="K108" s="223" t="s">
        <v>15345</v>
      </c>
      <c r="L108" s="221" t="s">
        <v>7180</v>
      </c>
      <c r="M108" s="221"/>
      <c r="N108" s="221" t="s">
        <v>3</v>
      </c>
      <c r="O108" s="221"/>
      <c r="P108" s="221"/>
      <c r="Q108" s="221"/>
      <c r="R108" s="221" t="s">
        <v>1059</v>
      </c>
      <c r="S108" s="221" t="s">
        <v>398</v>
      </c>
      <c r="T108" s="221" t="s">
        <v>1029</v>
      </c>
      <c r="U108" s="221"/>
      <c r="V108" s="221"/>
      <c r="W108" s="221"/>
      <c r="X108" s="221"/>
      <c r="Y108" s="221"/>
      <c r="Z108" s="221"/>
      <c r="AA108" s="221"/>
      <c r="AB108" s="221"/>
      <c r="AC108" s="221" t="s">
        <v>3</v>
      </c>
      <c r="AD108" s="221" t="s">
        <v>15346</v>
      </c>
    </row>
    <row r="109" spans="1:35" s="24" customFormat="1" ht="185.25">
      <c r="A109" s="221" t="s">
        <v>681</v>
      </c>
      <c r="B109" s="221" t="s">
        <v>14422</v>
      </c>
      <c r="C109" s="232" t="s">
        <v>15347</v>
      </c>
      <c r="D109" s="232" t="s">
        <v>15348</v>
      </c>
      <c r="E109" s="232" t="s">
        <v>15349</v>
      </c>
      <c r="F109" s="232" t="s">
        <v>15350</v>
      </c>
      <c r="G109" s="232" t="s">
        <v>15351</v>
      </c>
      <c r="H109" s="232" t="s">
        <v>15352</v>
      </c>
      <c r="I109" s="221" t="s">
        <v>15353</v>
      </c>
      <c r="J109" s="232" t="s">
        <v>15354</v>
      </c>
      <c r="K109" s="234" t="s">
        <v>15355</v>
      </c>
      <c r="L109" s="234" t="s">
        <v>15356</v>
      </c>
      <c r="M109" s="232"/>
      <c r="N109" s="232"/>
      <c r="O109" s="232"/>
      <c r="P109" s="232"/>
      <c r="Q109" s="232"/>
      <c r="R109" s="232" t="s">
        <v>223</v>
      </c>
      <c r="S109" s="232" t="s">
        <v>473</v>
      </c>
      <c r="T109" s="232"/>
      <c r="U109" s="232"/>
      <c r="V109" s="232"/>
      <c r="W109" s="232"/>
      <c r="X109" s="232"/>
      <c r="Y109" s="232" t="s">
        <v>95</v>
      </c>
      <c r="Z109" s="223" t="s">
        <v>15357</v>
      </c>
      <c r="AA109" s="232" t="s">
        <v>9</v>
      </c>
      <c r="AB109" s="223" t="s">
        <v>15358</v>
      </c>
      <c r="AC109" s="221" t="s">
        <v>3</v>
      </c>
      <c r="AD109" s="223" t="s">
        <v>15359</v>
      </c>
    </row>
    <row r="110" spans="1:35" s="21" customFormat="1" ht="20.25" customHeight="1">
      <c r="K110" s="39"/>
    </row>
    <row r="111" spans="1:35" s="21" customFormat="1" ht="20.25" customHeight="1">
      <c r="K111" s="39"/>
    </row>
    <row r="112" spans="1:35" s="21" customFormat="1" ht="20.25" customHeight="1">
      <c r="K112" s="39"/>
    </row>
    <row r="113" spans="11:11" s="21" customFormat="1" ht="20.25" customHeight="1">
      <c r="K113" s="39"/>
    </row>
    <row r="114" spans="11:11" s="21" customFormat="1" ht="20.25" customHeight="1">
      <c r="K114" s="39"/>
    </row>
    <row r="115" spans="11:11" s="21" customFormat="1" ht="20.25" customHeight="1">
      <c r="K115" s="39"/>
    </row>
    <row r="116" spans="11:11" s="21" customFormat="1" ht="20.25" customHeight="1">
      <c r="K116" s="39"/>
    </row>
    <row r="117" spans="11:11" s="21" customFormat="1" ht="20.25" customHeight="1">
      <c r="K117" s="39"/>
    </row>
    <row r="118" spans="11:11" s="21" customFormat="1" ht="20.25" customHeight="1">
      <c r="K118" s="39"/>
    </row>
    <row r="119" spans="11:11" s="21" customFormat="1" ht="20.25" customHeight="1">
      <c r="K119" s="39"/>
    </row>
    <row r="120" spans="11:11" s="21" customFormat="1" ht="20.25" customHeight="1">
      <c r="K120" s="39"/>
    </row>
    <row r="121" spans="11:11" s="21" customFormat="1" ht="20.25" customHeight="1">
      <c r="K121" s="39"/>
    </row>
    <row r="122" spans="11:11" s="21" customFormat="1" ht="20.25" customHeight="1">
      <c r="K122" s="39"/>
    </row>
    <row r="123" spans="11:11" s="21" customFormat="1" ht="20.25" customHeight="1">
      <c r="K123" s="39"/>
    </row>
    <row r="124" spans="11:11" s="21" customFormat="1" ht="20.25" customHeight="1">
      <c r="K124" s="39"/>
    </row>
    <row r="125" spans="11:11" s="21" customFormat="1" ht="20.25" customHeight="1">
      <c r="K125" s="39"/>
    </row>
    <row r="126" spans="11:11" s="21" customFormat="1" ht="20.25" customHeight="1">
      <c r="K126" s="39"/>
    </row>
    <row r="127" spans="11:11" s="21" customFormat="1" ht="20.25" customHeight="1">
      <c r="K127" s="39"/>
    </row>
    <row r="128" spans="11:11" s="21" customFormat="1" ht="20.25" customHeight="1">
      <c r="K128" s="39"/>
    </row>
    <row r="129" spans="11:11" s="21" customFormat="1" ht="20.25" customHeight="1">
      <c r="K129" s="39"/>
    </row>
    <row r="130" spans="11:11" s="21" customFormat="1" ht="20.25" customHeight="1">
      <c r="K130" s="39"/>
    </row>
    <row r="131" spans="11:11" s="21" customFormat="1" ht="20.25" customHeight="1">
      <c r="K131" s="39"/>
    </row>
    <row r="132" spans="11:11" s="21" customFormat="1" ht="20.25" customHeight="1">
      <c r="K132" s="39"/>
    </row>
    <row r="133" spans="11:11" s="21" customFormat="1" ht="20.25" customHeight="1">
      <c r="K133" s="39"/>
    </row>
    <row r="134" spans="11:11" s="21" customFormat="1" ht="20.25" customHeight="1">
      <c r="K134" s="39"/>
    </row>
    <row r="135" spans="11:11" s="21" customFormat="1" ht="20.25" customHeight="1">
      <c r="K135" s="39"/>
    </row>
    <row r="136" spans="11:11" s="21" customFormat="1" ht="20.25" customHeight="1">
      <c r="K136" s="39"/>
    </row>
    <row r="137" spans="11:11" s="21" customFormat="1" ht="20.25" customHeight="1">
      <c r="K137" s="39"/>
    </row>
    <row r="138" spans="11:11" s="21" customFormat="1" ht="20.25" customHeight="1">
      <c r="K138" s="39"/>
    </row>
    <row r="139" spans="11:11" s="21" customFormat="1" ht="20.25" customHeight="1">
      <c r="K139" s="39"/>
    </row>
    <row r="140" spans="11:11" s="21" customFormat="1" ht="20.25" customHeight="1">
      <c r="K140" s="39"/>
    </row>
    <row r="141" spans="11:11" s="21" customFormat="1" ht="20.25" customHeight="1">
      <c r="K141" s="39"/>
    </row>
    <row r="142" spans="11:11" s="21" customFormat="1" ht="20.25" customHeight="1">
      <c r="K142" s="39"/>
    </row>
    <row r="143" spans="11:11" s="21" customFormat="1" ht="20.25" customHeight="1">
      <c r="K143" s="39"/>
    </row>
    <row r="144" spans="11:11" s="21" customFormat="1" ht="20.25" customHeight="1">
      <c r="K144" s="39"/>
    </row>
    <row r="145" spans="11:11" s="21" customFormat="1" ht="20.25" customHeight="1">
      <c r="K145" s="39"/>
    </row>
    <row r="146" spans="11:11" s="21" customFormat="1" ht="20.25" customHeight="1">
      <c r="K146" s="39"/>
    </row>
    <row r="147" spans="11:11" s="21" customFormat="1" ht="20.25" customHeight="1">
      <c r="K147" s="39"/>
    </row>
    <row r="148" spans="11:11" s="21" customFormat="1" ht="20.25" customHeight="1">
      <c r="K148" s="39"/>
    </row>
    <row r="149" spans="11:11" s="21" customFormat="1" ht="20.25" customHeight="1">
      <c r="K149" s="39"/>
    </row>
    <row r="150" spans="11:11" s="21" customFormat="1" ht="20.25" customHeight="1">
      <c r="K150" s="39"/>
    </row>
    <row r="151" spans="11:11" s="21" customFormat="1" ht="20.25" customHeight="1">
      <c r="K151" s="39"/>
    </row>
    <row r="152" spans="11:11" s="21" customFormat="1" ht="20.25" customHeight="1">
      <c r="K152" s="39"/>
    </row>
    <row r="153" spans="11:11" s="21" customFormat="1" ht="20.25" customHeight="1">
      <c r="K153" s="39"/>
    </row>
    <row r="154" spans="11:11" s="21" customFormat="1" ht="20.25" customHeight="1">
      <c r="K154" s="39"/>
    </row>
    <row r="155" spans="11:11" s="21" customFormat="1" ht="20.25" customHeight="1">
      <c r="K155" s="39"/>
    </row>
    <row r="156" spans="11:11" s="21" customFormat="1" ht="20.25" customHeight="1">
      <c r="K156" s="39"/>
    </row>
    <row r="157" spans="11:11" s="21" customFormat="1" ht="20.25" customHeight="1">
      <c r="K157" s="39"/>
    </row>
    <row r="158" spans="11:11" s="21" customFormat="1" ht="20.25" customHeight="1">
      <c r="K158" s="39"/>
    </row>
    <row r="159" spans="11:11" s="21" customFormat="1" ht="20.25" customHeight="1">
      <c r="K159" s="39"/>
    </row>
    <row r="160" spans="11:11" s="21" customFormat="1" ht="20.25" customHeight="1">
      <c r="K160" s="39"/>
    </row>
    <row r="161" spans="11:11" s="21" customFormat="1" ht="20.25" customHeight="1">
      <c r="K161" s="39"/>
    </row>
    <row r="162" spans="11:11" s="21" customFormat="1" ht="20.25" customHeight="1">
      <c r="K162" s="39"/>
    </row>
    <row r="163" spans="11:11" s="21" customFormat="1" ht="20.25" customHeight="1">
      <c r="K163" s="39"/>
    </row>
    <row r="164" spans="11:11" s="21" customFormat="1" ht="20.25" customHeight="1">
      <c r="K164" s="39"/>
    </row>
    <row r="165" spans="11:11" s="21" customFormat="1" ht="20.25" customHeight="1">
      <c r="K165" s="39"/>
    </row>
    <row r="166" spans="11:11" s="21" customFormat="1" ht="20.25" customHeight="1">
      <c r="K166" s="39"/>
    </row>
    <row r="167" spans="11:11" s="21" customFormat="1" ht="20.25" customHeight="1">
      <c r="K167" s="39"/>
    </row>
    <row r="168" spans="11:11" s="21" customFormat="1" ht="20.25" customHeight="1">
      <c r="K168" s="39"/>
    </row>
    <row r="169" spans="11:11" s="21" customFormat="1" ht="20.25" customHeight="1">
      <c r="K169" s="39"/>
    </row>
    <row r="170" spans="11:11" s="21" customFormat="1" ht="20.25" customHeight="1">
      <c r="K170" s="39"/>
    </row>
    <row r="171" spans="11:11" s="21" customFormat="1" ht="20.25" customHeight="1">
      <c r="K171" s="39"/>
    </row>
    <row r="172" spans="11:11" s="21" customFormat="1" ht="20.25" customHeight="1">
      <c r="K172" s="39"/>
    </row>
    <row r="173" spans="11:11" s="21" customFormat="1" ht="20.25" customHeight="1">
      <c r="K173" s="39"/>
    </row>
    <row r="174" spans="11:11" s="21" customFormat="1" ht="20.25" customHeight="1">
      <c r="K174" s="39"/>
    </row>
    <row r="175" spans="11:11" s="21" customFormat="1" ht="20.25" customHeight="1">
      <c r="K175" s="39"/>
    </row>
    <row r="176" spans="11:11" s="21" customFormat="1" ht="20.25" customHeight="1">
      <c r="K176" s="39"/>
    </row>
    <row r="177" spans="11:11" s="21" customFormat="1" ht="20.25" customHeight="1">
      <c r="K177" s="39"/>
    </row>
    <row r="178" spans="11:11" s="21" customFormat="1" ht="20.25" customHeight="1">
      <c r="K178" s="39"/>
    </row>
    <row r="179" spans="11:11" s="21" customFormat="1" ht="20.25" customHeight="1">
      <c r="K179" s="39"/>
    </row>
    <row r="180" spans="11:11" s="21" customFormat="1" ht="20.25" customHeight="1">
      <c r="K180" s="39"/>
    </row>
    <row r="181" spans="11:11" s="21" customFormat="1" ht="20.25" customHeight="1">
      <c r="K181" s="39"/>
    </row>
    <row r="182" spans="11:11" s="21" customFormat="1" ht="20.25" customHeight="1">
      <c r="K182" s="39"/>
    </row>
    <row r="183" spans="11:11" s="21" customFormat="1" ht="20.25" customHeight="1">
      <c r="K183" s="39"/>
    </row>
    <row r="184" spans="11:11" s="21" customFormat="1" ht="20.25" customHeight="1">
      <c r="K184" s="39"/>
    </row>
    <row r="185" spans="11:11" s="21" customFormat="1" ht="20.25" customHeight="1">
      <c r="K185" s="39"/>
    </row>
    <row r="186" spans="11:11" s="21" customFormat="1" ht="20.25" customHeight="1">
      <c r="K186" s="39"/>
    </row>
    <row r="187" spans="11:11" s="21" customFormat="1" ht="20.25" customHeight="1">
      <c r="K187" s="39"/>
    </row>
    <row r="188" spans="11:11" s="21" customFormat="1" ht="20.25" customHeight="1">
      <c r="K188" s="39"/>
    </row>
    <row r="189" spans="11:11" s="21" customFormat="1" ht="20.25" customHeight="1">
      <c r="K189" s="39"/>
    </row>
    <row r="190" spans="11:11" s="21" customFormat="1" ht="20.25" customHeight="1">
      <c r="K190" s="39"/>
    </row>
    <row r="191" spans="11:11" s="21" customFormat="1" ht="20.25" customHeight="1">
      <c r="K191" s="39"/>
    </row>
    <row r="192" spans="11:11" s="21" customFormat="1" ht="20.25" customHeight="1">
      <c r="K192" s="39"/>
    </row>
    <row r="193" spans="11:11" s="21" customFormat="1" ht="20.25" customHeight="1">
      <c r="K193" s="39"/>
    </row>
    <row r="194" spans="11:11" s="21" customFormat="1" ht="20.25" customHeight="1">
      <c r="K194" s="39"/>
    </row>
    <row r="195" spans="11:11" s="21" customFormat="1" ht="20.25" customHeight="1">
      <c r="K195" s="39"/>
    </row>
    <row r="196" spans="11:11" s="21" customFormat="1" ht="20.25" customHeight="1">
      <c r="K196" s="39"/>
    </row>
    <row r="197" spans="11:11" s="21" customFormat="1" ht="20.25" customHeight="1">
      <c r="K197" s="39"/>
    </row>
    <row r="198" spans="11:11" s="21" customFormat="1" ht="20.25" customHeight="1">
      <c r="K198" s="39"/>
    </row>
    <row r="199" spans="11:11" s="21" customFormat="1" ht="20.25" customHeight="1">
      <c r="K199" s="39"/>
    </row>
    <row r="200" spans="11:11" s="21" customFormat="1" ht="20.25" customHeight="1">
      <c r="K200" s="39"/>
    </row>
    <row r="201" spans="11:11" s="21" customFormat="1" ht="20.25" customHeight="1">
      <c r="K201" s="39"/>
    </row>
    <row r="202" spans="11:11" s="21" customFormat="1" ht="20.25" customHeight="1">
      <c r="K202" s="39"/>
    </row>
    <row r="203" spans="11:11" s="21" customFormat="1" ht="20.25" customHeight="1">
      <c r="K203" s="39"/>
    </row>
    <row r="204" spans="11:11" s="21" customFormat="1" ht="20.25" customHeight="1">
      <c r="K204" s="39"/>
    </row>
    <row r="205" spans="11:11" s="21" customFormat="1" ht="20.25" customHeight="1">
      <c r="K205" s="39"/>
    </row>
    <row r="206" spans="11:11" s="21" customFormat="1" ht="20.25" customHeight="1">
      <c r="K206" s="39"/>
    </row>
    <row r="207" spans="11:11" s="21" customFormat="1" ht="20.25" customHeight="1">
      <c r="K207" s="39"/>
    </row>
    <row r="208" spans="11:11" s="21" customFormat="1" ht="20.25" customHeight="1">
      <c r="K208" s="39"/>
    </row>
    <row r="209" spans="11:11" s="21" customFormat="1" ht="20.25" customHeight="1">
      <c r="K209" s="39"/>
    </row>
    <row r="210" spans="11:11" s="21" customFormat="1" ht="20.25" customHeight="1">
      <c r="K210" s="39"/>
    </row>
    <row r="211" spans="11:11" s="21" customFormat="1" ht="20.25" customHeight="1">
      <c r="K211" s="39"/>
    </row>
    <row r="212" spans="11:11" s="21" customFormat="1" ht="20.25" customHeight="1">
      <c r="K212" s="39"/>
    </row>
    <row r="213" spans="11:11" s="21" customFormat="1" ht="20.25" customHeight="1">
      <c r="K213" s="39"/>
    </row>
    <row r="214" spans="11:11" s="21" customFormat="1" ht="20.25" customHeight="1">
      <c r="K214" s="39"/>
    </row>
    <row r="215" spans="11:11" s="21" customFormat="1" ht="20.25" customHeight="1">
      <c r="K215" s="39"/>
    </row>
    <row r="216" spans="11:11" s="21" customFormat="1" ht="20.25" customHeight="1">
      <c r="K216" s="39"/>
    </row>
    <row r="217" spans="11:11" s="21" customFormat="1" ht="20.25" customHeight="1">
      <c r="K217" s="39"/>
    </row>
    <row r="218" spans="11:11" s="21" customFormat="1" ht="20.25" customHeight="1">
      <c r="K218" s="39"/>
    </row>
    <row r="219" spans="11:11" s="21" customFormat="1" ht="20.25" customHeight="1">
      <c r="K219" s="39"/>
    </row>
    <row r="220" spans="11:11" s="21" customFormat="1" ht="20.25" customHeight="1">
      <c r="K220" s="39"/>
    </row>
    <row r="221" spans="11:11" s="21" customFormat="1" ht="20.25" customHeight="1">
      <c r="K221" s="39"/>
    </row>
    <row r="222" spans="11:11" s="21" customFormat="1" ht="20.25" customHeight="1">
      <c r="K222" s="39"/>
    </row>
    <row r="223" spans="11:11" s="21" customFormat="1" ht="20.25" customHeight="1">
      <c r="K223" s="39"/>
    </row>
    <row r="224" spans="11:11" s="21" customFormat="1" ht="20.25" customHeight="1">
      <c r="K224" s="39"/>
    </row>
    <row r="225" spans="11:11" s="21" customFormat="1" ht="20.25" customHeight="1">
      <c r="K225" s="39"/>
    </row>
    <row r="226" spans="11:11" s="21" customFormat="1" ht="20.25" customHeight="1">
      <c r="K226" s="39"/>
    </row>
    <row r="227" spans="11:11" s="21" customFormat="1" ht="20.25" customHeight="1">
      <c r="K227" s="39"/>
    </row>
    <row r="228" spans="11:11" s="21" customFormat="1" ht="20.25" customHeight="1">
      <c r="K228" s="39"/>
    </row>
    <row r="229" spans="11:11" s="21" customFormat="1" ht="20.25" customHeight="1">
      <c r="K229" s="39"/>
    </row>
    <row r="230" spans="11:11" s="21" customFormat="1" ht="20.25" customHeight="1">
      <c r="K230" s="39"/>
    </row>
    <row r="231" spans="11:11" s="21" customFormat="1" ht="20.25" customHeight="1">
      <c r="K231" s="39"/>
    </row>
    <row r="232" spans="11:11" s="21" customFormat="1" ht="20.25" customHeight="1">
      <c r="K232" s="39"/>
    </row>
    <row r="233" spans="11:11" s="21" customFormat="1" ht="20.25" customHeight="1">
      <c r="K233" s="39"/>
    </row>
    <row r="234" spans="11:11" s="21" customFormat="1" ht="20.25" customHeight="1">
      <c r="K234" s="39"/>
    </row>
    <row r="235" spans="11:11" s="21" customFormat="1" ht="20.25" customHeight="1">
      <c r="K235" s="39"/>
    </row>
    <row r="236" spans="11:11" s="21" customFormat="1" ht="20.25" customHeight="1">
      <c r="K236" s="39"/>
    </row>
    <row r="237" spans="11:11" s="21" customFormat="1" ht="20.25" customHeight="1">
      <c r="K237" s="39"/>
    </row>
    <row r="238" spans="11:11" s="21" customFormat="1" ht="20.25" customHeight="1">
      <c r="K238" s="39"/>
    </row>
    <row r="239" spans="11:11" s="21" customFormat="1" ht="20.25" customHeight="1">
      <c r="K239" s="39"/>
    </row>
    <row r="240" spans="11:11" s="21" customFormat="1" ht="20.25" customHeight="1">
      <c r="K240" s="39"/>
    </row>
    <row r="241" spans="11:11" s="21" customFormat="1" ht="20.25" customHeight="1">
      <c r="K241" s="39"/>
    </row>
    <row r="242" spans="11:11" s="21" customFormat="1" ht="20.25" customHeight="1">
      <c r="K242" s="39"/>
    </row>
    <row r="243" spans="11:11" s="21" customFormat="1" ht="20.25" customHeight="1">
      <c r="K243" s="39"/>
    </row>
    <row r="244" spans="11:11" s="21" customFormat="1" ht="20.25" customHeight="1">
      <c r="K244" s="39"/>
    </row>
    <row r="245" spans="11:11" s="21" customFormat="1" ht="20.25" customHeight="1">
      <c r="K245" s="39"/>
    </row>
    <row r="246" spans="11:11" s="21" customFormat="1" ht="20.25" customHeight="1">
      <c r="K246" s="39"/>
    </row>
    <row r="247" spans="11:11" s="21" customFormat="1" ht="20.25" customHeight="1">
      <c r="K247" s="39"/>
    </row>
    <row r="248" spans="11:11" s="21" customFormat="1" ht="20.25" customHeight="1">
      <c r="K248" s="39"/>
    </row>
    <row r="249" spans="11:11" s="21" customFormat="1" ht="20.25" customHeight="1">
      <c r="K249" s="39"/>
    </row>
    <row r="250" spans="11:11" s="21" customFormat="1" ht="20.25" customHeight="1">
      <c r="K250" s="39"/>
    </row>
    <row r="251" spans="11:11" s="21" customFormat="1" ht="20.25" customHeight="1">
      <c r="K251" s="39"/>
    </row>
    <row r="252" spans="11:11" s="21" customFormat="1" ht="20.25" customHeight="1">
      <c r="K252" s="39"/>
    </row>
    <row r="253" spans="11:11" s="21" customFormat="1" ht="20.25" customHeight="1">
      <c r="K253" s="39"/>
    </row>
    <row r="254" spans="11:11" s="21" customFormat="1" ht="20.25" customHeight="1">
      <c r="K254" s="39"/>
    </row>
    <row r="255" spans="11:11" s="21" customFormat="1" ht="20.25" customHeight="1">
      <c r="K255" s="39"/>
    </row>
    <row r="256" spans="11:11" s="21" customFormat="1" ht="20.25" customHeight="1">
      <c r="K256" s="39"/>
    </row>
    <row r="257" spans="11:11" s="21" customFormat="1" ht="20.25" customHeight="1">
      <c r="K257" s="39"/>
    </row>
    <row r="258" spans="11:11" s="21" customFormat="1" ht="20.25" customHeight="1">
      <c r="K258" s="39"/>
    </row>
    <row r="259" spans="11:11" s="21" customFormat="1" ht="20.25" customHeight="1">
      <c r="K259" s="39"/>
    </row>
    <row r="260" spans="11:11" s="21" customFormat="1" ht="20.25" customHeight="1">
      <c r="K260" s="39"/>
    </row>
    <row r="261" spans="11:11" s="21" customFormat="1" ht="20.25" customHeight="1">
      <c r="K261" s="39"/>
    </row>
    <row r="262" spans="11:11" s="21" customFormat="1" ht="20.25" customHeight="1">
      <c r="K262" s="39"/>
    </row>
    <row r="263" spans="11:11" s="21" customFormat="1" ht="20.25" customHeight="1">
      <c r="K263" s="39"/>
    </row>
    <row r="264" spans="11:11" s="21" customFormat="1" ht="20.25" customHeight="1">
      <c r="K264" s="39"/>
    </row>
    <row r="265" spans="11:11" s="21" customFormat="1" ht="20.25" customHeight="1">
      <c r="K265" s="39"/>
    </row>
    <row r="266" spans="11:11" s="21" customFormat="1" ht="20.25" customHeight="1">
      <c r="K266" s="39"/>
    </row>
    <row r="267" spans="11:11" s="21" customFormat="1" ht="20.25" customHeight="1">
      <c r="K267" s="39"/>
    </row>
    <row r="268" spans="11:11" s="21" customFormat="1" ht="20.25" customHeight="1">
      <c r="K268" s="39"/>
    </row>
    <row r="269" spans="11:11" s="21" customFormat="1">
      <c r="K269" s="39"/>
    </row>
    <row r="270" spans="11:11" s="21" customFormat="1">
      <c r="K270" s="39"/>
    </row>
    <row r="271" spans="11:11" s="21" customFormat="1">
      <c r="K271" s="39"/>
    </row>
    <row r="272" spans="11:11" s="21" customFormat="1">
      <c r="K272" s="39"/>
    </row>
    <row r="273" spans="11:11" s="21" customFormat="1">
      <c r="K273" s="39"/>
    </row>
    <row r="274" spans="11:11" s="21" customFormat="1">
      <c r="K274" s="39"/>
    </row>
    <row r="275" spans="11:11" s="21" customFormat="1">
      <c r="K275" s="39"/>
    </row>
    <row r="276" spans="11:11" s="21" customFormat="1">
      <c r="K276" s="39"/>
    </row>
    <row r="277" spans="11:11" s="21" customFormat="1">
      <c r="K277" s="39"/>
    </row>
    <row r="278" spans="11:11" s="21" customFormat="1">
      <c r="K278" s="39"/>
    </row>
    <row r="279" spans="11:11" s="21" customFormat="1">
      <c r="K279" s="39"/>
    </row>
    <row r="280" spans="11:11" s="21" customFormat="1">
      <c r="K280" s="39"/>
    </row>
    <row r="281" spans="11:11" s="21" customFormat="1">
      <c r="K281" s="39"/>
    </row>
    <row r="282" spans="11:11" s="21" customFormat="1">
      <c r="K282" s="39"/>
    </row>
    <row r="283" spans="11:11" s="21" customFormat="1">
      <c r="K283" s="39"/>
    </row>
    <row r="284" spans="11:11" s="21" customFormat="1">
      <c r="K284" s="39"/>
    </row>
    <row r="285" spans="11:11" s="21" customFormat="1">
      <c r="K285" s="39"/>
    </row>
    <row r="286" spans="11:11" s="21" customFormat="1">
      <c r="K286" s="39"/>
    </row>
    <row r="287" spans="11:11" s="21" customFormat="1">
      <c r="K287" s="39"/>
    </row>
    <row r="288" spans="11:11" s="21" customFormat="1">
      <c r="K288" s="39"/>
    </row>
    <row r="289" spans="11:11" s="21" customFormat="1">
      <c r="K289" s="39"/>
    </row>
    <row r="290" spans="11:11" s="21" customFormat="1">
      <c r="K290" s="39"/>
    </row>
    <row r="291" spans="11:11" s="21" customFormat="1">
      <c r="K291" s="39"/>
    </row>
    <row r="292" spans="11:11" s="21" customFormat="1">
      <c r="K292" s="39"/>
    </row>
    <row r="293" spans="11:11" s="21" customFormat="1">
      <c r="K293" s="39"/>
    </row>
    <row r="294" spans="11:11" s="21" customFormat="1">
      <c r="K294" s="39"/>
    </row>
    <row r="295" spans="11:11" s="21" customFormat="1">
      <c r="K295" s="39"/>
    </row>
    <row r="296" spans="11:11" s="21" customFormat="1">
      <c r="K296" s="39"/>
    </row>
    <row r="297" spans="11:11" s="21" customFormat="1">
      <c r="K297" s="39"/>
    </row>
    <row r="298" spans="11:11" s="21" customFormat="1">
      <c r="K298" s="39"/>
    </row>
    <row r="299" spans="11:11" s="21" customFormat="1">
      <c r="K299" s="39"/>
    </row>
    <row r="300" spans="11:11" s="21" customFormat="1">
      <c r="K300" s="39"/>
    </row>
    <row r="301" spans="11:11" s="21" customFormat="1">
      <c r="K301" s="39"/>
    </row>
    <row r="302" spans="11:11" s="21" customFormat="1">
      <c r="K302" s="39"/>
    </row>
    <row r="303" spans="11:11" s="21" customFormat="1">
      <c r="K303" s="39"/>
    </row>
    <row r="304" spans="11:11" s="21" customFormat="1">
      <c r="K304" s="39"/>
    </row>
    <row r="305" spans="11:11" s="21" customFormat="1">
      <c r="K305" s="39"/>
    </row>
    <row r="306" spans="11:11" s="21" customFormat="1">
      <c r="K306" s="39"/>
    </row>
    <row r="307" spans="11:11" s="21" customFormat="1">
      <c r="K307" s="39"/>
    </row>
    <row r="308" spans="11:11" s="21" customFormat="1">
      <c r="K308" s="39"/>
    </row>
    <row r="309" spans="11:11" s="21" customFormat="1">
      <c r="K309" s="39"/>
    </row>
    <row r="310" spans="11:11" s="21" customFormat="1">
      <c r="K310" s="39"/>
    </row>
    <row r="311" spans="11:11" s="21" customFormat="1">
      <c r="K311" s="39"/>
    </row>
    <row r="312" spans="11:11" s="21" customFormat="1">
      <c r="K312" s="39"/>
    </row>
    <row r="313" spans="11:11" s="21" customFormat="1">
      <c r="K313" s="39"/>
    </row>
    <row r="314" spans="11:11" s="21" customFormat="1">
      <c r="K314" s="39"/>
    </row>
    <row r="315" spans="11:11" s="21" customFormat="1">
      <c r="K315" s="39"/>
    </row>
    <row r="316" spans="11:11" s="21" customFormat="1">
      <c r="K316" s="39"/>
    </row>
    <row r="317" spans="11:11" s="21" customFormat="1">
      <c r="K317" s="39"/>
    </row>
    <row r="318" spans="11:11" s="21" customFormat="1">
      <c r="K318" s="39"/>
    </row>
    <row r="319" spans="11:11" s="21" customFormat="1">
      <c r="K319" s="39"/>
    </row>
    <row r="320" spans="11:11" s="21" customFormat="1">
      <c r="K320" s="39"/>
    </row>
    <row r="321" spans="11:11" s="21" customFormat="1">
      <c r="K321" s="39"/>
    </row>
    <row r="322" spans="11:11" s="21" customFormat="1">
      <c r="K322" s="39"/>
    </row>
    <row r="323" spans="11:11" s="21" customFormat="1">
      <c r="K323" s="39"/>
    </row>
    <row r="324" spans="11:11" s="21" customFormat="1">
      <c r="K324" s="39"/>
    </row>
    <row r="325" spans="11:11" s="21" customFormat="1">
      <c r="K325" s="39"/>
    </row>
    <row r="326" spans="11:11" s="21" customFormat="1">
      <c r="K326" s="39"/>
    </row>
    <row r="327" spans="11:11" s="21" customFormat="1">
      <c r="K327" s="39"/>
    </row>
    <row r="328" spans="11:11" s="21" customFormat="1">
      <c r="K328" s="39"/>
    </row>
    <row r="329" spans="11:11" s="21" customFormat="1">
      <c r="K329" s="39"/>
    </row>
    <row r="330" spans="11:11" s="21" customFormat="1">
      <c r="K330" s="39"/>
    </row>
    <row r="331" spans="11:11" s="21" customFormat="1">
      <c r="K331" s="39"/>
    </row>
    <row r="332" spans="11:11" s="21" customFormat="1">
      <c r="K332" s="39"/>
    </row>
    <row r="333" spans="11:11" s="21" customFormat="1">
      <c r="K333" s="39"/>
    </row>
    <row r="334" spans="11:11" s="21" customFormat="1">
      <c r="K334" s="39"/>
    </row>
    <row r="335" spans="11:11" s="21" customFormat="1">
      <c r="K335" s="39"/>
    </row>
    <row r="336" spans="11:11" s="21" customFormat="1">
      <c r="K336" s="39"/>
    </row>
    <row r="337" spans="11:11" s="21" customFormat="1">
      <c r="K337" s="39"/>
    </row>
    <row r="338" spans="11:11" s="21" customFormat="1">
      <c r="K338" s="39"/>
    </row>
    <row r="339" spans="11:11" s="21" customFormat="1">
      <c r="K339" s="39"/>
    </row>
    <row r="340" spans="11:11" s="21" customFormat="1">
      <c r="K340" s="39"/>
    </row>
    <row r="341" spans="11:11" s="21" customFormat="1">
      <c r="K341" s="39"/>
    </row>
    <row r="342" spans="11:11" s="21" customFormat="1">
      <c r="K342" s="39"/>
    </row>
    <row r="343" spans="11:11" s="21" customFormat="1">
      <c r="K343" s="39"/>
    </row>
    <row r="344" spans="11:11" s="21" customFormat="1">
      <c r="K344" s="39"/>
    </row>
    <row r="345" spans="11:11" s="21" customFormat="1">
      <c r="K345" s="39"/>
    </row>
    <row r="346" spans="11:11" s="21" customFormat="1">
      <c r="K346" s="39"/>
    </row>
    <row r="347" spans="11:11" s="21" customFormat="1">
      <c r="K347" s="39"/>
    </row>
    <row r="348" spans="11:11" s="21" customFormat="1">
      <c r="K348" s="39"/>
    </row>
    <row r="349" spans="11:11" s="21" customFormat="1">
      <c r="K349" s="39"/>
    </row>
    <row r="350" spans="11:11" s="21" customFormat="1">
      <c r="K350" s="39"/>
    </row>
    <row r="351" spans="11:11" s="21" customFormat="1">
      <c r="K351" s="39"/>
    </row>
    <row r="352" spans="11:11" s="21" customFormat="1">
      <c r="K352" s="39"/>
    </row>
    <row r="353" spans="11:11" s="21" customFormat="1">
      <c r="K353" s="39"/>
    </row>
    <row r="354" spans="11:11" s="21" customFormat="1">
      <c r="K354" s="39"/>
    </row>
    <row r="355" spans="11:11" s="21" customFormat="1">
      <c r="K355" s="39"/>
    </row>
    <row r="356" spans="11:11" s="21" customFormat="1">
      <c r="K356" s="39"/>
    </row>
    <row r="357" spans="11:11" s="21" customFormat="1">
      <c r="K357" s="39"/>
    </row>
    <row r="358" spans="11:11" s="21" customFormat="1">
      <c r="K358" s="39"/>
    </row>
    <row r="359" spans="11:11" s="21" customFormat="1">
      <c r="K359" s="39"/>
    </row>
    <row r="360" spans="11:11" s="21" customFormat="1">
      <c r="K360" s="39"/>
    </row>
    <row r="361" spans="11:11" s="21" customFormat="1">
      <c r="K361" s="39"/>
    </row>
    <row r="362" spans="11:11" s="21" customFormat="1">
      <c r="K362" s="39"/>
    </row>
    <row r="363" spans="11:11" s="21" customFormat="1">
      <c r="K363" s="39"/>
    </row>
    <row r="364" spans="11:11" s="21" customFormat="1">
      <c r="K364" s="39"/>
    </row>
    <row r="365" spans="11:11" s="21" customFormat="1">
      <c r="K365" s="39"/>
    </row>
    <row r="366" spans="11:11" s="21" customFormat="1">
      <c r="K366" s="39"/>
    </row>
    <row r="367" spans="11:11" s="21" customFormat="1">
      <c r="K367" s="39"/>
    </row>
    <row r="368" spans="11:11" s="21" customFormat="1">
      <c r="K368" s="39"/>
    </row>
    <row r="369" spans="11:11" s="21" customFormat="1">
      <c r="K369" s="39"/>
    </row>
    <row r="370" spans="11:11" s="21" customFormat="1">
      <c r="K370" s="39"/>
    </row>
    <row r="371" spans="11:11" s="21" customFormat="1">
      <c r="K371" s="39"/>
    </row>
    <row r="372" spans="11:11" s="21" customFormat="1">
      <c r="K372" s="39"/>
    </row>
    <row r="373" spans="11:11" s="21" customFormat="1">
      <c r="K373" s="39"/>
    </row>
    <row r="374" spans="11:11" s="21" customFormat="1">
      <c r="K374" s="39"/>
    </row>
    <row r="375" spans="11:11" s="21" customFormat="1">
      <c r="K375" s="39"/>
    </row>
    <row r="376" spans="11:11" s="21" customFormat="1">
      <c r="K376" s="39"/>
    </row>
    <row r="377" spans="11:11" s="21" customFormat="1">
      <c r="K377" s="39"/>
    </row>
    <row r="378" spans="11:11" s="21" customFormat="1">
      <c r="K378" s="39"/>
    </row>
    <row r="379" spans="11:11" s="21" customFormat="1">
      <c r="K379" s="39"/>
    </row>
    <row r="380" spans="11:11" s="21" customFormat="1">
      <c r="K380" s="39"/>
    </row>
    <row r="381" spans="11:11" s="21" customFormat="1">
      <c r="K381" s="39"/>
    </row>
    <row r="382" spans="11:11" s="21" customFormat="1">
      <c r="K382" s="39"/>
    </row>
    <row r="383" spans="11:11" s="21" customFormat="1">
      <c r="K383" s="39"/>
    </row>
    <row r="384" spans="11:11" s="21" customFormat="1">
      <c r="K384" s="39"/>
    </row>
    <row r="385" spans="11:11" s="21" customFormat="1">
      <c r="K385" s="39"/>
    </row>
    <row r="386" spans="11:11" s="21" customFormat="1">
      <c r="K386" s="39"/>
    </row>
    <row r="387" spans="11:11" s="21" customFormat="1">
      <c r="K387" s="39"/>
    </row>
    <row r="388" spans="11:11" s="21" customFormat="1">
      <c r="K388" s="39"/>
    </row>
    <row r="389" spans="11:11" s="21" customFormat="1">
      <c r="K389" s="39"/>
    </row>
    <row r="390" spans="11:11" s="21" customFormat="1">
      <c r="K390" s="39"/>
    </row>
    <row r="391" spans="11:11" s="21" customFormat="1">
      <c r="K391" s="39"/>
    </row>
    <row r="392" spans="11:11" s="21" customFormat="1">
      <c r="K392" s="39"/>
    </row>
    <row r="393" spans="11:11" s="21" customFormat="1">
      <c r="K393" s="39"/>
    </row>
    <row r="394" spans="11:11" s="21" customFormat="1">
      <c r="K394" s="39"/>
    </row>
    <row r="395" spans="11:11" s="21" customFormat="1">
      <c r="K395" s="39"/>
    </row>
    <row r="396" spans="11:11" s="21" customFormat="1">
      <c r="K396" s="39"/>
    </row>
    <row r="397" spans="11:11" s="21" customFormat="1">
      <c r="K397" s="39"/>
    </row>
    <row r="398" spans="11:11" s="21" customFormat="1">
      <c r="K398" s="39"/>
    </row>
    <row r="399" spans="11:11" s="21" customFormat="1">
      <c r="K399" s="39"/>
    </row>
    <row r="400" spans="11:11" s="21" customFormat="1">
      <c r="K400" s="39"/>
    </row>
    <row r="401" spans="11:11" s="21" customFormat="1">
      <c r="K401" s="39"/>
    </row>
    <row r="402" spans="11:11" s="21" customFormat="1">
      <c r="K402" s="39"/>
    </row>
    <row r="403" spans="11:11" s="21" customFormat="1">
      <c r="K403" s="39"/>
    </row>
    <row r="404" spans="11:11" s="21" customFormat="1">
      <c r="K404" s="39"/>
    </row>
    <row r="405" spans="11:11" s="21" customFormat="1">
      <c r="K405" s="39"/>
    </row>
    <row r="406" spans="11:11" s="21" customFormat="1">
      <c r="K406" s="39"/>
    </row>
    <row r="407" spans="11:11" s="21" customFormat="1">
      <c r="K407" s="39"/>
    </row>
    <row r="408" spans="11:11" s="21" customFormat="1">
      <c r="K408" s="39"/>
    </row>
    <row r="409" spans="11:11" s="21" customFormat="1">
      <c r="K409" s="39"/>
    </row>
    <row r="410" spans="11:11" s="21" customFormat="1">
      <c r="K410" s="39"/>
    </row>
    <row r="411" spans="11:11" s="21" customFormat="1">
      <c r="K411" s="39"/>
    </row>
    <row r="412" spans="11:11" s="21" customFormat="1">
      <c r="K412" s="39"/>
    </row>
    <row r="413" spans="11:11" s="21" customFormat="1">
      <c r="K413" s="39"/>
    </row>
    <row r="414" spans="11:11" s="21" customFormat="1">
      <c r="K414" s="39"/>
    </row>
    <row r="415" spans="11:11" s="21" customFormat="1">
      <c r="K415" s="39"/>
    </row>
    <row r="416" spans="11:11" s="21" customFormat="1">
      <c r="K416" s="39"/>
    </row>
    <row r="417" spans="11:11" s="21" customFormat="1">
      <c r="K417" s="39"/>
    </row>
    <row r="418" spans="11:11" s="21" customFormat="1">
      <c r="K418" s="39"/>
    </row>
    <row r="419" spans="11:11" s="21" customFormat="1">
      <c r="K419" s="39"/>
    </row>
    <row r="420" spans="11:11" s="21" customFormat="1">
      <c r="K420" s="39"/>
    </row>
    <row r="421" spans="11:11" s="21" customFormat="1">
      <c r="K421" s="39"/>
    </row>
    <row r="422" spans="11:11" s="21" customFormat="1">
      <c r="K422" s="39"/>
    </row>
    <row r="423" spans="11:11" s="21" customFormat="1">
      <c r="K423" s="39"/>
    </row>
    <row r="424" spans="11:11" s="21" customFormat="1">
      <c r="K424" s="39"/>
    </row>
    <row r="425" spans="11:11" s="21" customFormat="1">
      <c r="K425" s="39"/>
    </row>
    <row r="426" spans="11:11" s="21" customFormat="1">
      <c r="K426" s="39"/>
    </row>
    <row r="427" spans="11:11" s="21" customFormat="1">
      <c r="K427" s="39"/>
    </row>
    <row r="428" spans="11:11" s="21" customFormat="1">
      <c r="K428" s="39"/>
    </row>
    <row r="429" spans="11:11" s="21" customFormat="1">
      <c r="K429" s="39"/>
    </row>
    <row r="430" spans="11:11" s="21" customFormat="1">
      <c r="K430" s="39"/>
    </row>
    <row r="431" spans="11:11" s="21" customFormat="1">
      <c r="K431" s="39"/>
    </row>
    <row r="432" spans="11:11" s="21" customFormat="1">
      <c r="K432" s="39"/>
    </row>
    <row r="433" spans="11:11" s="21" customFormat="1">
      <c r="K433" s="39"/>
    </row>
    <row r="434" spans="11:11" s="21" customFormat="1">
      <c r="K434" s="39"/>
    </row>
    <row r="435" spans="11:11" s="21" customFormat="1">
      <c r="K435" s="39"/>
    </row>
    <row r="436" spans="11:11" s="21" customFormat="1">
      <c r="K436" s="39"/>
    </row>
    <row r="437" spans="11:11" s="21" customFormat="1">
      <c r="K437" s="39"/>
    </row>
    <row r="438" spans="11:11" s="21" customFormat="1">
      <c r="K438" s="39"/>
    </row>
    <row r="439" spans="11:11" s="21" customFormat="1">
      <c r="K439" s="39"/>
    </row>
    <row r="440" spans="11:11" s="21" customFormat="1">
      <c r="K440" s="39"/>
    </row>
    <row r="441" spans="11:11" s="21" customFormat="1">
      <c r="K441" s="39"/>
    </row>
    <row r="442" spans="11:11" s="21" customFormat="1">
      <c r="K442" s="39"/>
    </row>
    <row r="443" spans="11:11" s="21" customFormat="1">
      <c r="K443" s="39"/>
    </row>
    <row r="444" spans="11:11" s="21" customFormat="1">
      <c r="K444" s="39"/>
    </row>
    <row r="445" spans="11:11" s="21" customFormat="1">
      <c r="K445" s="39"/>
    </row>
    <row r="446" spans="11:11" s="21" customFormat="1">
      <c r="K446" s="39"/>
    </row>
    <row r="447" spans="11:11" s="21" customFormat="1">
      <c r="K447" s="39"/>
    </row>
    <row r="448" spans="11:11" s="21" customFormat="1">
      <c r="K448" s="39"/>
    </row>
    <row r="449" spans="11:11" s="21" customFormat="1">
      <c r="K449" s="39"/>
    </row>
    <row r="450" spans="11:11" s="21" customFormat="1">
      <c r="K450" s="39"/>
    </row>
    <row r="451" spans="11:11" s="21" customFormat="1">
      <c r="K451" s="39"/>
    </row>
    <row r="452" spans="11:11" s="21" customFormat="1">
      <c r="K452" s="39"/>
    </row>
    <row r="453" spans="11:11" s="21" customFormat="1">
      <c r="K453" s="39"/>
    </row>
    <row r="454" spans="11:11" s="21" customFormat="1">
      <c r="K454" s="39"/>
    </row>
    <row r="455" spans="11:11" s="21" customFormat="1">
      <c r="K455" s="39"/>
    </row>
    <row r="456" spans="11:11" s="21" customFormat="1">
      <c r="K456" s="39"/>
    </row>
    <row r="457" spans="11:11" s="21" customFormat="1">
      <c r="K457" s="39"/>
    </row>
    <row r="458" spans="11:11" s="21" customFormat="1">
      <c r="K458" s="39"/>
    </row>
    <row r="459" spans="11:11" s="21" customFormat="1">
      <c r="K459" s="39"/>
    </row>
    <row r="460" spans="11:11" s="21" customFormat="1">
      <c r="K460" s="39"/>
    </row>
    <row r="461" spans="11:11" s="21" customFormat="1">
      <c r="K461" s="39"/>
    </row>
    <row r="462" spans="11:11" s="21" customFormat="1">
      <c r="K462" s="39"/>
    </row>
    <row r="463" spans="11:11" s="21" customFormat="1">
      <c r="K463" s="39"/>
    </row>
    <row r="464" spans="11:11" s="21" customFormat="1">
      <c r="K464" s="39"/>
    </row>
    <row r="465" spans="11:11" s="21" customFormat="1">
      <c r="K465" s="39"/>
    </row>
    <row r="466" spans="11:11" s="21" customFormat="1">
      <c r="K466" s="39"/>
    </row>
    <row r="467" spans="11:11" s="21" customFormat="1">
      <c r="K467" s="39"/>
    </row>
    <row r="468" spans="11:11" s="21" customFormat="1">
      <c r="K468" s="39"/>
    </row>
    <row r="469" spans="11:11" s="21" customFormat="1">
      <c r="K469" s="39"/>
    </row>
    <row r="470" spans="11:11" s="21" customFormat="1">
      <c r="K470" s="39"/>
    </row>
    <row r="471" spans="11:11" s="21" customFormat="1">
      <c r="K471" s="39"/>
    </row>
    <row r="472" spans="11:11" s="21" customFormat="1">
      <c r="K472" s="39"/>
    </row>
    <row r="473" spans="11:11" s="21" customFormat="1">
      <c r="K473" s="39"/>
    </row>
    <row r="474" spans="11:11" s="21" customFormat="1">
      <c r="K474" s="39"/>
    </row>
    <row r="475" spans="11:11" s="21" customFormat="1">
      <c r="K475" s="39"/>
    </row>
    <row r="476" spans="11:11" s="21" customFormat="1">
      <c r="K476" s="39"/>
    </row>
    <row r="477" spans="11:11" s="21" customFormat="1">
      <c r="K477" s="39"/>
    </row>
    <row r="478" spans="11:11" s="21" customFormat="1">
      <c r="K478" s="39"/>
    </row>
    <row r="479" spans="11:11" s="21" customFormat="1">
      <c r="K479" s="39"/>
    </row>
    <row r="480" spans="11:11" s="21" customFormat="1">
      <c r="K480" s="39"/>
    </row>
    <row r="481" spans="11:11" s="21" customFormat="1">
      <c r="K481" s="39"/>
    </row>
    <row r="482" spans="11:11" s="21" customFormat="1">
      <c r="K482" s="39"/>
    </row>
    <row r="483" spans="11:11" s="21" customFormat="1">
      <c r="K483" s="39"/>
    </row>
    <row r="484" spans="11:11" s="21" customFormat="1">
      <c r="K484" s="39"/>
    </row>
    <row r="485" spans="11:11" s="21" customFormat="1">
      <c r="K485" s="39"/>
    </row>
    <row r="486" spans="11:11" s="21" customFormat="1">
      <c r="K486" s="39"/>
    </row>
    <row r="487" spans="11:11" s="21" customFormat="1">
      <c r="K487" s="39"/>
    </row>
    <row r="488" spans="11:11" s="21" customFormat="1">
      <c r="K488" s="39"/>
    </row>
    <row r="489" spans="11:11" s="21" customFormat="1">
      <c r="K489" s="39"/>
    </row>
    <row r="490" spans="11:11" s="21" customFormat="1">
      <c r="K490" s="39"/>
    </row>
    <row r="491" spans="11:11" s="21" customFormat="1">
      <c r="K491" s="39"/>
    </row>
    <row r="492" spans="11:11" s="21" customFormat="1">
      <c r="K492" s="39"/>
    </row>
    <row r="493" spans="11:11" s="21" customFormat="1">
      <c r="K493" s="39"/>
    </row>
    <row r="494" spans="11:11" s="21" customFormat="1">
      <c r="K494" s="39"/>
    </row>
    <row r="495" spans="11:11" s="21" customFormat="1">
      <c r="K495" s="39"/>
    </row>
    <row r="496" spans="11:11" s="21" customFormat="1">
      <c r="K496" s="39"/>
    </row>
    <row r="497" spans="11:11" s="21" customFormat="1">
      <c r="K497" s="39"/>
    </row>
    <row r="498" spans="11:11" s="21" customFormat="1">
      <c r="K498" s="39"/>
    </row>
    <row r="499" spans="11:11" s="21" customFormat="1">
      <c r="K499" s="39"/>
    </row>
    <row r="500" spans="11:11" s="21" customFormat="1">
      <c r="K500" s="39"/>
    </row>
    <row r="501" spans="11:11" s="21" customFormat="1">
      <c r="K501" s="39"/>
    </row>
    <row r="502" spans="11:11" s="21" customFormat="1">
      <c r="K502" s="39"/>
    </row>
    <row r="503" spans="11:11" s="21" customFormat="1">
      <c r="K503" s="39"/>
    </row>
    <row r="504" spans="11:11" s="21" customFormat="1">
      <c r="K504" s="39"/>
    </row>
    <row r="505" spans="11:11" s="21" customFormat="1">
      <c r="K505" s="39"/>
    </row>
    <row r="506" spans="11:11" s="21" customFormat="1">
      <c r="K506" s="39"/>
    </row>
    <row r="507" spans="11:11" s="21" customFormat="1">
      <c r="K507" s="39"/>
    </row>
    <row r="508" spans="11:11" s="21" customFormat="1">
      <c r="K508" s="39"/>
    </row>
    <row r="509" spans="11:11" s="21" customFormat="1">
      <c r="K509" s="39"/>
    </row>
    <row r="510" spans="11:11" s="21" customFormat="1">
      <c r="K510" s="39"/>
    </row>
    <row r="511" spans="11:11" s="21" customFormat="1">
      <c r="K511" s="39"/>
    </row>
    <row r="512" spans="11:11" s="21" customFormat="1">
      <c r="K512" s="39"/>
    </row>
    <row r="513" spans="11:11" s="21" customFormat="1">
      <c r="K513" s="39"/>
    </row>
    <row r="514" spans="11:11" s="21" customFormat="1">
      <c r="K514" s="39"/>
    </row>
    <row r="515" spans="11:11" s="21" customFormat="1">
      <c r="K515" s="39"/>
    </row>
    <row r="516" spans="11:11" s="21" customFormat="1">
      <c r="K516" s="39"/>
    </row>
    <row r="517" spans="11:11" s="21" customFormat="1">
      <c r="K517" s="39"/>
    </row>
    <row r="518" spans="11:11" s="21" customFormat="1">
      <c r="K518" s="39"/>
    </row>
    <row r="519" spans="11:11" s="21" customFormat="1">
      <c r="K519" s="39"/>
    </row>
    <row r="520" spans="11:11" s="21" customFormat="1">
      <c r="K520" s="39"/>
    </row>
    <row r="521" spans="11:11" s="21" customFormat="1">
      <c r="K521" s="39"/>
    </row>
    <row r="522" spans="11:11" s="21" customFormat="1">
      <c r="K522" s="39"/>
    </row>
    <row r="523" spans="11:11" s="21" customFormat="1">
      <c r="K523" s="39"/>
    </row>
    <row r="524" spans="11:11" s="21" customFormat="1">
      <c r="K524" s="39"/>
    </row>
    <row r="525" spans="11:11" s="21" customFormat="1">
      <c r="K525" s="39"/>
    </row>
    <row r="526" spans="11:11" s="21" customFormat="1">
      <c r="K526" s="39"/>
    </row>
    <row r="527" spans="11:11" s="21" customFormat="1">
      <c r="K527" s="39"/>
    </row>
    <row r="528" spans="11:11" s="21" customFormat="1">
      <c r="K528" s="39"/>
    </row>
    <row r="529" spans="11:11" s="21" customFormat="1">
      <c r="K529" s="39"/>
    </row>
    <row r="530" spans="11:11" s="21" customFormat="1">
      <c r="K530" s="39"/>
    </row>
    <row r="531" spans="11:11" s="21" customFormat="1">
      <c r="K531" s="39"/>
    </row>
    <row r="532" spans="11:11" s="21" customFormat="1">
      <c r="K532" s="39"/>
    </row>
    <row r="533" spans="11:11" s="21" customFormat="1">
      <c r="K533" s="39"/>
    </row>
    <row r="534" spans="11:11" s="21" customFormat="1">
      <c r="K534" s="39"/>
    </row>
    <row r="535" spans="11:11" s="21" customFormat="1">
      <c r="K535" s="39"/>
    </row>
    <row r="536" spans="11:11" s="21" customFormat="1">
      <c r="K536" s="39"/>
    </row>
    <row r="537" spans="11:11" s="21" customFormat="1">
      <c r="K537" s="39"/>
    </row>
    <row r="538" spans="11:11" s="21" customFormat="1">
      <c r="K538" s="39"/>
    </row>
    <row r="539" spans="11:11" s="21" customFormat="1">
      <c r="K539" s="39"/>
    </row>
    <row r="540" spans="11:11" s="21" customFormat="1">
      <c r="K540" s="39"/>
    </row>
    <row r="541" spans="11:11" s="21" customFormat="1">
      <c r="K541" s="39"/>
    </row>
    <row r="542" spans="11:11" s="21" customFormat="1">
      <c r="K542" s="39"/>
    </row>
    <row r="543" spans="11:11" s="21" customFormat="1">
      <c r="K543" s="39"/>
    </row>
    <row r="544" spans="11:11" s="21" customFormat="1">
      <c r="K544" s="39"/>
    </row>
    <row r="545" spans="11:11" s="21" customFormat="1">
      <c r="K545" s="39"/>
    </row>
    <row r="546" spans="11:11" s="21" customFormat="1">
      <c r="K546" s="39"/>
    </row>
    <row r="547" spans="11:11" s="21" customFormat="1">
      <c r="K547" s="39"/>
    </row>
    <row r="548" spans="11:11" s="21" customFormat="1">
      <c r="K548" s="39"/>
    </row>
    <row r="549" spans="11:11" s="21" customFormat="1">
      <c r="K549" s="39"/>
    </row>
    <row r="550" spans="11:11" s="21" customFormat="1">
      <c r="K550" s="39"/>
    </row>
    <row r="551" spans="11:11" s="21" customFormat="1">
      <c r="K551" s="39"/>
    </row>
    <row r="552" spans="11:11" s="21" customFormat="1">
      <c r="K552" s="39"/>
    </row>
    <row r="553" spans="11:11" s="21" customFormat="1">
      <c r="K553" s="39"/>
    </row>
    <row r="554" spans="11:11" s="21" customFormat="1">
      <c r="K554" s="39"/>
    </row>
    <row r="555" spans="11:11" s="21" customFormat="1">
      <c r="K555" s="39"/>
    </row>
    <row r="556" spans="11:11" s="21" customFormat="1">
      <c r="K556" s="39"/>
    </row>
    <row r="557" spans="11:11" s="21" customFormat="1">
      <c r="K557" s="39"/>
    </row>
    <row r="558" spans="11:11" s="21" customFormat="1">
      <c r="K558" s="39"/>
    </row>
    <row r="559" spans="11:11" s="21" customFormat="1">
      <c r="K559" s="39"/>
    </row>
    <row r="560" spans="11:11" s="21" customFormat="1">
      <c r="K560" s="39"/>
    </row>
    <row r="561" spans="11:11" s="21" customFormat="1">
      <c r="K561" s="39"/>
    </row>
    <row r="562" spans="11:11" s="21" customFormat="1">
      <c r="K562" s="39"/>
    </row>
    <row r="563" spans="11:11" s="21" customFormat="1">
      <c r="K563" s="39"/>
    </row>
    <row r="564" spans="11:11" s="21" customFormat="1">
      <c r="K564" s="39"/>
    </row>
    <row r="565" spans="11:11" s="21" customFormat="1">
      <c r="K565" s="39"/>
    </row>
    <row r="566" spans="11:11" s="21" customFormat="1">
      <c r="K566" s="39"/>
    </row>
    <row r="567" spans="11:11" s="21" customFormat="1">
      <c r="K567" s="39"/>
    </row>
    <row r="568" spans="11:11" s="21" customFormat="1">
      <c r="K568" s="39"/>
    </row>
    <row r="569" spans="11:11" s="21" customFormat="1">
      <c r="K569" s="39"/>
    </row>
    <row r="570" spans="11:11" s="21" customFormat="1">
      <c r="K570" s="39"/>
    </row>
  </sheetData>
  <autoFilter ref="A2:AI109" xr:uid="{00000000-0009-0000-0000-000019000000}"/>
  <phoneticPr fontId="1"/>
  <dataValidations count="1">
    <dataValidation type="list" allowBlank="1" showInputMessage="1" showErrorMessage="1" sqref="AC3:AC109 AA3:AA109 Y3:Y109 W3:W109 U3:U109 N3:Q109" xr:uid="{17233316-98A5-4AA2-88C9-B56B2E352958}">
      <formula1>"○"</formula1>
    </dataValidation>
  </dataValidations>
  <hyperlinks>
    <hyperlink ref="J82" r:id="rId1" xr:uid="{FC6D19AA-3C31-4415-954E-05A6AE415D44}"/>
  </hyperlinks>
  <pageMargins left="0.70866141732283472" right="0.70866141732283472" top="0.74803149606299213" bottom="0.74803149606299213" header="0.31496062992125984" footer="0.31496062992125984"/>
  <pageSetup paperSize="8" scale="49" fitToWidth="2" fitToHeight="2" orientation="landscape"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D4699D-9DE1-4B16-AFDD-A58FBA457EB7}">
  <sheetPr>
    <pageSetUpPr fitToPage="1"/>
  </sheetPr>
  <dimension ref="A1:AL573"/>
  <sheetViews>
    <sheetView zoomScale="70" zoomScaleNormal="70" workbookViewId="0">
      <pane xSplit="3" ySplit="2" topLeftCell="R3" activePane="bottomRight" state="frozen"/>
      <selection pane="topRight" activeCell="A3" sqref="A3:XFD15"/>
      <selection pane="bottomLeft" activeCell="A3" sqref="A3:XFD15"/>
      <selection pane="bottomRight" activeCell="AT2" sqref="AT2"/>
    </sheetView>
  </sheetViews>
  <sheetFormatPr defaultColWidth="8.625" defaultRowHeight="18.75"/>
  <cols>
    <col min="1" max="1" width="10.75" style="11" customWidth="1"/>
    <col min="2" max="2" width="9.125" style="11" customWidth="1"/>
    <col min="3" max="3" width="26.75" style="11" customWidth="1"/>
    <col min="4" max="10" width="11.125" style="11" customWidth="1"/>
    <col min="11" max="11" width="76.5" style="11" customWidth="1"/>
    <col min="12" max="27" width="11.125" style="11" customWidth="1"/>
    <col min="28" max="28" width="16.125" style="11" customWidth="1"/>
    <col min="29" max="30" width="11.125" style="11" customWidth="1"/>
    <col min="31" max="16384" width="8.625" style="11"/>
  </cols>
  <sheetData>
    <row r="1" spans="1:38" customFormat="1" ht="21.75" customHeight="1">
      <c r="A1" s="151" t="s">
        <v>56</v>
      </c>
      <c r="R1" s="19"/>
    </row>
    <row r="2" spans="1:38" s="134" customFormat="1" ht="247.15" customHeight="1">
      <c r="A2" s="8" t="s">
        <v>57</v>
      </c>
      <c r="B2" s="8" t="s">
        <v>58</v>
      </c>
      <c r="C2" s="16" t="s">
        <v>59</v>
      </c>
      <c r="D2" s="8" t="s">
        <v>60</v>
      </c>
      <c r="E2" s="8" t="s">
        <v>61</v>
      </c>
      <c r="F2" s="8" t="s">
        <v>62</v>
      </c>
      <c r="G2" s="8" t="s">
        <v>63</v>
      </c>
      <c r="H2" s="8" t="s">
        <v>64</v>
      </c>
      <c r="I2" s="8" t="s">
        <v>65</v>
      </c>
      <c r="J2" s="8" t="s">
        <v>66</v>
      </c>
      <c r="K2" s="8" t="s">
        <v>67</v>
      </c>
      <c r="L2" s="8" t="s">
        <v>68</v>
      </c>
      <c r="M2" s="8" t="s">
        <v>69</v>
      </c>
      <c r="N2" s="8" t="s">
        <v>70</v>
      </c>
      <c r="O2" s="8" t="s">
        <v>71</v>
      </c>
      <c r="P2" s="8" t="s">
        <v>72</v>
      </c>
      <c r="Q2" s="8" t="s">
        <v>73</v>
      </c>
      <c r="R2" s="17" t="s">
        <v>74</v>
      </c>
      <c r="S2" s="8" t="s">
        <v>75</v>
      </c>
      <c r="T2" s="8" t="s">
        <v>76</v>
      </c>
      <c r="U2" s="8" t="s">
        <v>77</v>
      </c>
      <c r="V2" s="8" t="s">
        <v>78</v>
      </c>
      <c r="W2" s="8" t="s">
        <v>79</v>
      </c>
      <c r="X2" s="8" t="s">
        <v>78</v>
      </c>
      <c r="Y2" s="8" t="s">
        <v>80</v>
      </c>
      <c r="Z2" s="8" t="s">
        <v>78</v>
      </c>
      <c r="AA2" s="8" t="s">
        <v>81</v>
      </c>
      <c r="AB2" s="8" t="s">
        <v>78</v>
      </c>
      <c r="AC2" s="8" t="s">
        <v>82</v>
      </c>
      <c r="AD2" s="8" t="s">
        <v>78</v>
      </c>
    </row>
    <row r="3" spans="1:38" s="18" customFormat="1" ht="99.75">
      <c r="A3" s="232" t="s">
        <v>15360</v>
      </c>
      <c r="B3" s="232" t="s">
        <v>728</v>
      </c>
      <c r="C3" s="235" t="s">
        <v>15361</v>
      </c>
      <c r="D3" s="232" t="s">
        <v>15362</v>
      </c>
      <c r="E3" s="232" t="s">
        <v>15363</v>
      </c>
      <c r="F3" s="232" t="s">
        <v>15364</v>
      </c>
      <c r="G3" s="232" t="s">
        <v>15365</v>
      </c>
      <c r="H3" s="232" t="s">
        <v>15366</v>
      </c>
      <c r="I3" s="232" t="s">
        <v>15367</v>
      </c>
      <c r="J3" s="232" t="s">
        <v>15368</v>
      </c>
      <c r="K3" s="356" t="s">
        <v>15369</v>
      </c>
      <c r="L3" s="234" t="s">
        <v>15370</v>
      </c>
      <c r="M3" s="232"/>
      <c r="N3" s="232" t="s">
        <v>95</v>
      </c>
      <c r="O3" s="232" t="s">
        <v>95</v>
      </c>
      <c r="P3" s="232"/>
      <c r="Q3" s="232"/>
      <c r="R3" s="338" t="s">
        <v>638</v>
      </c>
      <c r="S3" s="221" t="s">
        <v>1026</v>
      </c>
      <c r="T3" s="232" t="s">
        <v>12986</v>
      </c>
      <c r="U3" s="232"/>
      <c r="V3" s="232"/>
      <c r="W3" s="232"/>
      <c r="X3" s="232"/>
      <c r="Y3" s="232"/>
      <c r="Z3" s="232"/>
      <c r="AA3" s="232"/>
      <c r="AB3" s="232"/>
      <c r="AC3" s="232" t="s">
        <v>95</v>
      </c>
      <c r="AD3" s="234" t="s">
        <v>15371</v>
      </c>
      <c r="AG3" s="77"/>
      <c r="AH3" s="77"/>
    </row>
    <row r="4" spans="1:38" s="18" customFormat="1" ht="86.25" customHeight="1">
      <c r="A4" s="232" t="s">
        <v>15360</v>
      </c>
      <c r="B4" s="232" t="s">
        <v>728</v>
      </c>
      <c r="C4" s="235" t="s">
        <v>15372</v>
      </c>
      <c r="D4" s="232" t="s">
        <v>15373</v>
      </c>
      <c r="E4" s="232" t="s">
        <v>15374</v>
      </c>
      <c r="F4" s="232" t="s">
        <v>15375</v>
      </c>
      <c r="G4" s="232" t="s">
        <v>15376</v>
      </c>
      <c r="H4" s="232" t="s">
        <v>15377</v>
      </c>
      <c r="I4" s="232" t="s">
        <v>15378</v>
      </c>
      <c r="J4" s="232" t="s">
        <v>15379</v>
      </c>
      <c r="K4" s="357" t="s">
        <v>15380</v>
      </c>
      <c r="L4" s="234" t="s">
        <v>15381</v>
      </c>
      <c r="M4" s="232"/>
      <c r="N4" s="232" t="s">
        <v>95</v>
      </c>
      <c r="O4" s="232" t="s">
        <v>95</v>
      </c>
      <c r="P4" s="232"/>
      <c r="Q4" s="232"/>
      <c r="R4" s="338" t="s">
        <v>638</v>
      </c>
      <c r="S4" s="221" t="s">
        <v>1026</v>
      </c>
      <c r="T4" s="232" t="s">
        <v>3532</v>
      </c>
      <c r="U4" s="232"/>
      <c r="V4" s="232"/>
      <c r="W4" s="232"/>
      <c r="X4" s="232"/>
      <c r="Y4" s="232"/>
      <c r="Z4" s="232"/>
      <c r="AA4" s="232"/>
      <c r="AB4" s="232"/>
      <c r="AC4" s="232" t="s">
        <v>95</v>
      </c>
      <c r="AD4" s="381" t="s">
        <v>15382</v>
      </c>
      <c r="AG4" s="77"/>
      <c r="AH4" s="77"/>
    </row>
    <row r="5" spans="1:38" s="18" customFormat="1" ht="171">
      <c r="A5" s="234" t="s">
        <v>15360</v>
      </c>
      <c r="B5" s="232" t="s">
        <v>728</v>
      </c>
      <c r="C5" s="235" t="s">
        <v>15383</v>
      </c>
      <c r="D5" s="234" t="s">
        <v>15384</v>
      </c>
      <c r="E5" s="234" t="s">
        <v>15385</v>
      </c>
      <c r="F5" s="234" t="s">
        <v>15386</v>
      </c>
      <c r="G5" s="234" t="s">
        <v>15387</v>
      </c>
      <c r="H5" s="234" t="s">
        <v>15388</v>
      </c>
      <c r="I5" s="234" t="s">
        <v>15389</v>
      </c>
      <c r="J5" s="234" t="s">
        <v>15390</v>
      </c>
      <c r="K5" s="356" t="s">
        <v>15391</v>
      </c>
      <c r="L5" s="234" t="s">
        <v>15392</v>
      </c>
      <c r="M5" s="382"/>
      <c r="N5" s="382"/>
      <c r="O5" s="234" t="s">
        <v>95</v>
      </c>
      <c r="P5" s="234"/>
      <c r="Q5" s="234"/>
      <c r="R5" s="338" t="s">
        <v>638</v>
      </c>
      <c r="S5" s="223" t="s">
        <v>1026</v>
      </c>
      <c r="T5" s="232" t="s">
        <v>15393</v>
      </c>
      <c r="U5" s="234"/>
      <c r="V5" s="234"/>
      <c r="W5" s="234"/>
      <c r="X5" s="234"/>
      <c r="Y5" s="234" t="s">
        <v>3</v>
      </c>
      <c r="Z5" s="223" t="s">
        <v>15394</v>
      </c>
      <c r="AA5" s="234" t="s">
        <v>95</v>
      </c>
      <c r="AB5" s="234" t="s">
        <v>15395</v>
      </c>
      <c r="AC5" s="234" t="s">
        <v>3</v>
      </c>
      <c r="AD5" s="234" t="s">
        <v>15396</v>
      </c>
      <c r="AG5" s="77"/>
      <c r="AH5" s="77"/>
    </row>
    <row r="6" spans="1:38" s="18" customFormat="1" ht="171">
      <c r="A6" s="232" t="s">
        <v>15360</v>
      </c>
      <c r="B6" s="232" t="s">
        <v>774</v>
      </c>
      <c r="C6" s="235" t="s">
        <v>15397</v>
      </c>
      <c r="D6" s="232" t="s">
        <v>15398</v>
      </c>
      <c r="E6" s="232" t="s">
        <v>15399</v>
      </c>
      <c r="F6" s="232" t="s">
        <v>15400</v>
      </c>
      <c r="G6" s="232" t="s">
        <v>15401</v>
      </c>
      <c r="H6" s="232" t="s">
        <v>15402</v>
      </c>
      <c r="I6" s="232" t="s">
        <v>15403</v>
      </c>
      <c r="J6" s="232" t="s">
        <v>15404</v>
      </c>
      <c r="K6" s="356" t="s">
        <v>15405</v>
      </c>
      <c r="L6" s="234" t="s">
        <v>15406</v>
      </c>
      <c r="M6" s="232"/>
      <c r="N6" s="232"/>
      <c r="O6" s="232" t="s">
        <v>95</v>
      </c>
      <c r="P6" s="232"/>
      <c r="Q6" s="232"/>
      <c r="R6" s="338" t="s">
        <v>638</v>
      </c>
      <c r="S6" s="221" t="s">
        <v>1026</v>
      </c>
      <c r="T6" s="232" t="s">
        <v>10007</v>
      </c>
      <c r="U6" s="232"/>
      <c r="V6" s="232"/>
      <c r="W6" s="232"/>
      <c r="X6" s="232"/>
      <c r="Y6" s="232" t="s">
        <v>95</v>
      </c>
      <c r="Z6" s="234" t="s">
        <v>15407</v>
      </c>
      <c r="AA6" s="232"/>
      <c r="AB6" s="232"/>
      <c r="AC6" s="232" t="s">
        <v>95</v>
      </c>
      <c r="AD6" s="234" t="s">
        <v>15408</v>
      </c>
      <c r="AG6" s="77"/>
      <c r="AH6" s="77"/>
    </row>
    <row r="7" spans="1:38" s="18" customFormat="1" ht="384.75">
      <c r="A7" s="221" t="s">
        <v>15360</v>
      </c>
      <c r="B7" s="232" t="s">
        <v>774</v>
      </c>
      <c r="C7" s="226" t="s">
        <v>15409</v>
      </c>
      <c r="D7" s="285" t="s">
        <v>15410</v>
      </c>
      <c r="E7" s="221" t="s">
        <v>15411</v>
      </c>
      <c r="F7" s="221" t="s">
        <v>15412</v>
      </c>
      <c r="G7" s="221" t="s">
        <v>15413</v>
      </c>
      <c r="H7" s="221" t="s">
        <v>15414</v>
      </c>
      <c r="I7" s="347" t="s">
        <v>15415</v>
      </c>
      <c r="J7" s="347" t="s">
        <v>15416</v>
      </c>
      <c r="K7" s="383" t="s">
        <v>15417</v>
      </c>
      <c r="L7" s="223" t="s">
        <v>15418</v>
      </c>
      <c r="M7" s="221" t="s">
        <v>15419</v>
      </c>
      <c r="N7" s="221" t="s">
        <v>3</v>
      </c>
      <c r="O7" s="221" t="s">
        <v>95</v>
      </c>
      <c r="P7" s="221" t="s">
        <v>95</v>
      </c>
      <c r="Q7" s="221"/>
      <c r="R7" s="338" t="s">
        <v>182</v>
      </c>
      <c r="S7" s="221" t="s">
        <v>2307</v>
      </c>
      <c r="T7" s="221" t="s">
        <v>13084</v>
      </c>
      <c r="U7" s="221" t="s">
        <v>95</v>
      </c>
      <c r="V7" s="223" t="s">
        <v>15420</v>
      </c>
      <c r="W7" s="221" t="s">
        <v>95</v>
      </c>
      <c r="X7" s="223" t="s">
        <v>15421</v>
      </c>
      <c r="Y7" s="221" t="s">
        <v>3</v>
      </c>
      <c r="Z7" s="223" t="s">
        <v>15422</v>
      </c>
      <c r="AA7" s="221" t="s">
        <v>95</v>
      </c>
      <c r="AB7" s="223" t="s">
        <v>15423</v>
      </c>
      <c r="AC7" s="221" t="s">
        <v>3</v>
      </c>
      <c r="AD7" s="223" t="s">
        <v>15424</v>
      </c>
      <c r="AG7" s="77"/>
      <c r="AH7" s="77"/>
    </row>
    <row r="8" spans="1:38" s="18" customFormat="1" ht="156.75">
      <c r="A8" s="221" t="s">
        <v>15360</v>
      </c>
      <c r="B8" s="232" t="s">
        <v>774</v>
      </c>
      <c r="C8" s="226" t="s">
        <v>15425</v>
      </c>
      <c r="D8" s="221" t="s">
        <v>15426</v>
      </c>
      <c r="E8" s="221" t="s">
        <v>15427</v>
      </c>
      <c r="F8" s="221" t="s">
        <v>15428</v>
      </c>
      <c r="G8" s="221" t="s">
        <v>15429</v>
      </c>
      <c r="H8" s="221" t="s">
        <v>15430</v>
      </c>
      <c r="I8" s="221" t="s">
        <v>15431</v>
      </c>
      <c r="J8" s="221" t="s">
        <v>15432</v>
      </c>
      <c r="K8" s="223" t="s">
        <v>15433</v>
      </c>
      <c r="L8" s="223" t="s">
        <v>3843</v>
      </c>
      <c r="M8" s="221"/>
      <c r="N8" s="221"/>
      <c r="O8" s="221"/>
      <c r="P8" s="221"/>
      <c r="Q8" s="221"/>
      <c r="R8" s="338" t="s">
        <v>182</v>
      </c>
      <c r="S8" s="221" t="s">
        <v>2307</v>
      </c>
      <c r="T8" s="221" t="s">
        <v>13084</v>
      </c>
      <c r="U8" s="221"/>
      <c r="V8" s="221"/>
      <c r="W8" s="221"/>
      <c r="X8" s="221"/>
      <c r="Y8" s="221"/>
      <c r="Z8" s="221"/>
      <c r="AA8" s="221"/>
      <c r="AB8" s="221"/>
      <c r="AC8" s="221"/>
      <c r="AD8" s="221"/>
      <c r="AG8" s="77"/>
      <c r="AH8" s="77"/>
    </row>
    <row r="9" spans="1:38" s="18" customFormat="1" ht="52.5" customHeight="1">
      <c r="A9" s="221" t="s">
        <v>15360</v>
      </c>
      <c r="B9" s="232" t="s">
        <v>774</v>
      </c>
      <c r="C9" s="226" t="s">
        <v>15434</v>
      </c>
      <c r="D9" s="221" t="s">
        <v>15435</v>
      </c>
      <c r="E9" s="221" t="s">
        <v>15436</v>
      </c>
      <c r="F9" s="221" t="s">
        <v>15437</v>
      </c>
      <c r="G9" s="221" t="s">
        <v>15438</v>
      </c>
      <c r="H9" s="221" t="s">
        <v>15439</v>
      </c>
      <c r="I9" s="221" t="s">
        <v>15440</v>
      </c>
      <c r="J9" s="221" t="s">
        <v>15441</v>
      </c>
      <c r="K9" s="347" t="s">
        <v>15442</v>
      </c>
      <c r="L9" s="223" t="s">
        <v>3843</v>
      </c>
      <c r="M9" s="221"/>
      <c r="N9" s="221"/>
      <c r="O9" s="221"/>
      <c r="P9" s="221"/>
      <c r="Q9" s="221"/>
      <c r="R9" s="338" t="s">
        <v>223</v>
      </c>
      <c r="S9" s="221" t="s">
        <v>2307</v>
      </c>
      <c r="T9" s="221" t="s">
        <v>10248</v>
      </c>
      <c r="U9" s="221"/>
      <c r="V9" s="221"/>
      <c r="W9" s="221"/>
      <c r="X9" s="221"/>
      <c r="Y9" s="221"/>
      <c r="Z9" s="221"/>
      <c r="AA9" s="221" t="s">
        <v>95</v>
      </c>
      <c r="AB9" s="221"/>
      <c r="AC9" s="221"/>
      <c r="AD9" s="221"/>
      <c r="AG9" s="77"/>
      <c r="AH9" s="77"/>
    </row>
    <row r="10" spans="1:38" s="164" customFormat="1" ht="399">
      <c r="A10" s="226" t="s">
        <v>15360</v>
      </c>
      <c r="B10" s="226" t="s">
        <v>820</v>
      </c>
      <c r="C10" s="226" t="s">
        <v>15443</v>
      </c>
      <c r="D10" s="226" t="s">
        <v>15444</v>
      </c>
      <c r="E10" s="226" t="s">
        <v>15445</v>
      </c>
      <c r="F10" s="226" t="s">
        <v>15446</v>
      </c>
      <c r="G10" s="226" t="s">
        <v>15447</v>
      </c>
      <c r="H10" s="226" t="s">
        <v>15448</v>
      </c>
      <c r="I10" s="228" t="s">
        <v>15449</v>
      </c>
      <c r="J10" s="347" t="s">
        <v>15450</v>
      </c>
      <c r="K10" s="347" t="s">
        <v>15451</v>
      </c>
      <c r="L10" s="228" t="s">
        <v>15452</v>
      </c>
      <c r="M10" s="226"/>
      <c r="N10" s="226" t="s">
        <v>95</v>
      </c>
      <c r="O10" s="226" t="s">
        <v>95</v>
      </c>
      <c r="P10" s="226"/>
      <c r="Q10" s="226"/>
      <c r="R10" s="354" t="s">
        <v>182</v>
      </c>
      <c r="S10" s="226" t="s">
        <v>2307</v>
      </c>
      <c r="T10" s="226" t="s">
        <v>224</v>
      </c>
      <c r="U10" s="221" t="s">
        <v>95</v>
      </c>
      <c r="V10" s="223" t="s">
        <v>15453</v>
      </c>
      <c r="W10" s="226" t="s">
        <v>95</v>
      </c>
      <c r="X10" s="223" t="s">
        <v>15453</v>
      </c>
      <c r="Y10" s="221" t="s">
        <v>95</v>
      </c>
      <c r="Z10" s="223" t="s">
        <v>15453</v>
      </c>
      <c r="AA10" s="221" t="s">
        <v>95</v>
      </c>
      <c r="AB10" s="223" t="s">
        <v>15454</v>
      </c>
      <c r="AC10" s="226" t="s">
        <v>95</v>
      </c>
      <c r="AD10" s="228" t="s">
        <v>15455</v>
      </c>
      <c r="AG10" s="165"/>
      <c r="AH10" s="165"/>
    </row>
    <row r="11" spans="1:38" s="164" customFormat="1" ht="39.75" customHeight="1">
      <c r="A11" s="226" t="s">
        <v>15360</v>
      </c>
      <c r="B11" s="226" t="s">
        <v>820</v>
      </c>
      <c r="C11" s="226" t="s">
        <v>15456</v>
      </c>
      <c r="D11" s="226" t="s">
        <v>15457</v>
      </c>
      <c r="E11" s="226" t="s">
        <v>15458</v>
      </c>
      <c r="F11" s="226" t="s">
        <v>15459</v>
      </c>
      <c r="G11" s="226" t="s">
        <v>15460</v>
      </c>
      <c r="H11" s="226" t="s">
        <v>15461</v>
      </c>
      <c r="I11" s="226" t="s">
        <v>15462</v>
      </c>
      <c r="J11" s="226" t="s">
        <v>15463</v>
      </c>
      <c r="K11" s="226" t="s">
        <v>15464</v>
      </c>
      <c r="L11" s="226" t="s">
        <v>15465</v>
      </c>
      <c r="M11" s="226"/>
      <c r="N11" s="226"/>
      <c r="O11" s="226"/>
      <c r="P11" s="226"/>
      <c r="Q11" s="226"/>
      <c r="R11" s="354" t="s">
        <v>223</v>
      </c>
      <c r="S11" s="226" t="s">
        <v>2307</v>
      </c>
      <c r="T11" s="226" t="s">
        <v>224</v>
      </c>
      <c r="U11" s="226"/>
      <c r="V11" s="226"/>
      <c r="W11" s="226"/>
      <c r="X11" s="226"/>
      <c r="Y11" s="226"/>
      <c r="Z11" s="226"/>
      <c r="AA11" s="226"/>
      <c r="AB11" s="226"/>
      <c r="AC11" s="226"/>
      <c r="AD11" s="226"/>
      <c r="AG11" s="165"/>
      <c r="AH11" s="165"/>
    </row>
    <row r="12" spans="1:38" s="164" customFormat="1" ht="68.25" customHeight="1">
      <c r="A12" s="226" t="s">
        <v>15360</v>
      </c>
      <c r="B12" s="226" t="s">
        <v>866</v>
      </c>
      <c r="C12" s="226" t="s">
        <v>15466</v>
      </c>
      <c r="D12" s="226" t="s">
        <v>15467</v>
      </c>
      <c r="E12" s="226" t="s">
        <v>15468</v>
      </c>
      <c r="F12" s="226" t="s">
        <v>15469</v>
      </c>
      <c r="G12" s="226" t="s">
        <v>15470</v>
      </c>
      <c r="H12" s="226" t="s">
        <v>15471</v>
      </c>
      <c r="I12" s="226" t="s">
        <v>15472</v>
      </c>
      <c r="J12" s="226" t="s">
        <v>15473</v>
      </c>
      <c r="K12" s="226" t="s">
        <v>15474</v>
      </c>
      <c r="L12" s="226" t="s">
        <v>3114</v>
      </c>
      <c r="M12" s="226"/>
      <c r="N12" s="226"/>
      <c r="O12" s="226"/>
      <c r="P12" s="226"/>
      <c r="Q12" s="226"/>
      <c r="R12" s="354" t="s">
        <v>182</v>
      </c>
      <c r="S12" s="226" t="s">
        <v>2307</v>
      </c>
      <c r="T12" s="226"/>
      <c r="U12" s="226"/>
      <c r="V12" s="226"/>
      <c r="W12" s="226"/>
      <c r="X12" s="226"/>
      <c r="Y12" s="226"/>
      <c r="Z12" s="226"/>
      <c r="AA12" s="226"/>
      <c r="AB12" s="226"/>
      <c r="AC12" s="226" t="s">
        <v>95</v>
      </c>
      <c r="AD12" s="228" t="s">
        <v>15475</v>
      </c>
      <c r="AG12" s="165"/>
      <c r="AH12" s="165"/>
    </row>
    <row r="13" spans="1:38" s="164" customFormat="1" ht="63.75" customHeight="1">
      <c r="A13" s="226" t="s">
        <v>15360</v>
      </c>
      <c r="B13" s="226" t="s">
        <v>866</v>
      </c>
      <c r="C13" s="226" t="s">
        <v>15476</v>
      </c>
      <c r="D13" s="226" t="s">
        <v>15477</v>
      </c>
      <c r="E13" s="226" t="s">
        <v>15478</v>
      </c>
      <c r="F13" s="226" t="s">
        <v>15479</v>
      </c>
      <c r="G13" s="226" t="s">
        <v>15480</v>
      </c>
      <c r="H13" s="226" t="s">
        <v>15481</v>
      </c>
      <c r="I13" s="226" t="s">
        <v>15482</v>
      </c>
      <c r="J13" s="235"/>
      <c r="K13" s="235" t="s">
        <v>15483</v>
      </c>
      <c r="L13" s="239" t="s">
        <v>3114</v>
      </c>
      <c r="M13" s="235"/>
      <c r="N13" s="235"/>
      <c r="O13" s="235"/>
      <c r="P13" s="235"/>
      <c r="Q13" s="235"/>
      <c r="R13" s="235" t="s">
        <v>15484</v>
      </c>
      <c r="S13" s="235" t="s">
        <v>15485</v>
      </c>
      <c r="T13" s="235" t="s">
        <v>10248</v>
      </c>
      <c r="U13" s="235"/>
      <c r="V13" s="235"/>
      <c r="W13" s="235"/>
      <c r="X13" s="235"/>
      <c r="Y13" s="235"/>
      <c r="Z13" s="235"/>
      <c r="AA13" s="354"/>
      <c r="AB13" s="226"/>
      <c r="AC13" s="235"/>
      <c r="AD13" s="235"/>
      <c r="AE13" s="166"/>
      <c r="AF13" s="166"/>
      <c r="AG13" s="166"/>
      <c r="AH13" s="166"/>
      <c r="AI13" s="166"/>
      <c r="AJ13" s="166"/>
      <c r="AK13" s="166"/>
      <c r="AL13" s="166"/>
    </row>
    <row r="14" spans="1:38" s="18" customFormat="1" ht="142.5">
      <c r="A14" s="221" t="s">
        <v>15360</v>
      </c>
      <c r="B14" s="221" t="s">
        <v>936</v>
      </c>
      <c r="C14" s="226" t="s">
        <v>15486</v>
      </c>
      <c r="D14" s="221" t="s">
        <v>15487</v>
      </c>
      <c r="E14" s="221" t="s">
        <v>15488</v>
      </c>
      <c r="F14" s="221" t="s">
        <v>15489</v>
      </c>
      <c r="G14" s="221" t="s">
        <v>15490</v>
      </c>
      <c r="H14" s="221" t="s">
        <v>15491</v>
      </c>
      <c r="I14" s="221" t="s">
        <v>15492</v>
      </c>
      <c r="J14" s="232" t="s">
        <v>15493</v>
      </c>
      <c r="K14" s="234" t="s">
        <v>15494</v>
      </c>
      <c r="L14" s="234" t="s">
        <v>15495</v>
      </c>
      <c r="M14" s="232"/>
      <c r="N14" s="232" t="s">
        <v>3</v>
      </c>
      <c r="O14" s="232" t="s">
        <v>15496</v>
      </c>
      <c r="P14" s="232"/>
      <c r="Q14" s="232"/>
      <c r="R14" s="232" t="s">
        <v>182</v>
      </c>
      <c r="S14" s="232" t="s">
        <v>15485</v>
      </c>
      <c r="T14" s="232" t="s">
        <v>10007</v>
      </c>
      <c r="U14" s="232"/>
      <c r="V14" s="232"/>
      <c r="W14" s="232"/>
      <c r="X14" s="232"/>
      <c r="Y14" s="232"/>
      <c r="Z14" s="232"/>
      <c r="AA14" s="338"/>
      <c r="AB14" s="221"/>
      <c r="AC14" s="232"/>
      <c r="AD14" s="234"/>
      <c r="AE14" s="12"/>
      <c r="AF14" s="12"/>
      <c r="AG14" s="12"/>
      <c r="AH14" s="12"/>
      <c r="AI14" s="12"/>
      <c r="AJ14" s="12"/>
      <c r="AK14" s="12"/>
      <c r="AL14" s="12"/>
    </row>
    <row r="15" spans="1:38" s="18" customFormat="1" ht="20.25" customHeight="1">
      <c r="A15" s="221" t="s">
        <v>15360</v>
      </c>
      <c r="B15" s="221" t="s">
        <v>964</v>
      </c>
      <c r="C15" s="221" t="s">
        <v>15497</v>
      </c>
      <c r="D15" s="221" t="s">
        <v>15498</v>
      </c>
      <c r="E15" s="221" t="s">
        <v>15499</v>
      </c>
      <c r="F15" s="221" t="s">
        <v>15500</v>
      </c>
      <c r="G15" s="221" t="s">
        <v>15501</v>
      </c>
      <c r="H15" s="221" t="s">
        <v>15502</v>
      </c>
      <c r="I15" s="221" t="s">
        <v>15503</v>
      </c>
      <c r="J15" s="232" t="s">
        <v>15504</v>
      </c>
      <c r="K15" s="232" t="s">
        <v>15505</v>
      </c>
      <c r="L15" s="232" t="s">
        <v>15506</v>
      </c>
      <c r="M15" s="232"/>
      <c r="N15" s="232"/>
      <c r="O15" s="232"/>
      <c r="P15" s="232"/>
      <c r="Q15" s="232"/>
      <c r="R15" s="232" t="s">
        <v>238</v>
      </c>
      <c r="S15" s="232" t="s">
        <v>15485</v>
      </c>
      <c r="T15" s="232"/>
      <c r="U15" s="232"/>
      <c r="V15" s="232" t="s">
        <v>15507</v>
      </c>
      <c r="W15" s="232"/>
      <c r="X15" s="232"/>
      <c r="Y15" s="232"/>
      <c r="Z15" s="232"/>
      <c r="AA15" s="338"/>
      <c r="AB15" s="221"/>
      <c r="AC15" s="232"/>
      <c r="AD15" s="232"/>
      <c r="AE15" s="12"/>
      <c r="AF15" s="12"/>
      <c r="AG15" s="12"/>
      <c r="AH15" s="12"/>
      <c r="AI15" s="12"/>
      <c r="AJ15" s="12"/>
      <c r="AK15" s="12"/>
      <c r="AL15" s="12"/>
    </row>
    <row r="16" spans="1:38" s="39" customFormat="1" ht="18.75" customHeight="1">
      <c r="A16" s="18"/>
      <c r="B16" s="18"/>
      <c r="C16" s="18"/>
      <c r="D16" s="18"/>
      <c r="E16" s="18"/>
      <c r="F16" s="18"/>
      <c r="G16" s="18"/>
      <c r="H16" s="18"/>
      <c r="I16" s="18"/>
      <c r="J16" s="12"/>
      <c r="K16" s="12"/>
      <c r="L16" s="12"/>
      <c r="M16" s="12"/>
      <c r="N16" s="12"/>
      <c r="O16" s="12"/>
      <c r="P16" s="12"/>
      <c r="Q16" s="12"/>
      <c r="R16" s="12"/>
      <c r="S16" s="12"/>
      <c r="T16" s="12"/>
      <c r="U16" s="12"/>
      <c r="V16" s="12"/>
      <c r="W16" s="12"/>
      <c r="X16" s="12"/>
      <c r="Y16" s="12"/>
      <c r="Z16" s="12"/>
      <c r="AA16" s="87"/>
      <c r="AB16" s="18"/>
      <c r="AC16" s="12"/>
      <c r="AD16" s="12"/>
      <c r="AE16" s="12"/>
      <c r="AF16" s="12"/>
      <c r="AG16" s="12"/>
      <c r="AH16" s="12"/>
      <c r="AI16" s="12"/>
      <c r="AJ16" s="12"/>
      <c r="AK16" s="12"/>
      <c r="AL16" s="12"/>
    </row>
    <row r="17" spans="1:38" s="39" customFormat="1" ht="20.45" customHeight="1">
      <c r="A17" s="18"/>
      <c r="B17" s="18"/>
      <c r="C17" s="18"/>
      <c r="D17" s="18"/>
      <c r="E17" s="18"/>
      <c r="F17" s="18"/>
      <c r="G17" s="18"/>
      <c r="H17" s="18"/>
      <c r="I17" s="18"/>
      <c r="J17" s="18"/>
      <c r="K17" s="18"/>
      <c r="L17" s="18"/>
      <c r="M17" s="18"/>
      <c r="N17" s="18"/>
      <c r="O17" s="18"/>
      <c r="P17" s="18"/>
      <c r="Q17" s="18"/>
      <c r="R17" s="18"/>
      <c r="S17" s="18"/>
      <c r="T17" s="18"/>
      <c r="U17" s="18"/>
      <c r="V17" s="18"/>
      <c r="W17" s="18"/>
      <c r="X17" s="18"/>
      <c r="Y17" s="18"/>
      <c r="Z17" s="18"/>
      <c r="AA17" s="87"/>
      <c r="AB17" s="18"/>
      <c r="AC17" s="18"/>
      <c r="AD17" s="18"/>
      <c r="AE17" s="18"/>
      <c r="AF17" s="18"/>
      <c r="AG17" s="18"/>
      <c r="AH17" s="18"/>
      <c r="AI17" s="18"/>
      <c r="AJ17" s="18"/>
      <c r="AK17" s="18"/>
      <c r="AL17" s="18"/>
    </row>
    <row r="18" spans="1:38" s="39" customFormat="1" ht="20.45" customHeight="1">
      <c r="A18" s="18"/>
      <c r="B18" s="18"/>
      <c r="C18" s="18"/>
      <c r="D18" s="18"/>
      <c r="E18" s="18"/>
      <c r="F18" s="18"/>
      <c r="G18" s="18"/>
      <c r="H18" s="18"/>
      <c r="I18" s="18"/>
      <c r="J18" s="18"/>
      <c r="K18" s="18"/>
      <c r="L18" s="18"/>
      <c r="M18" s="18"/>
      <c r="N18" s="18"/>
      <c r="O18" s="18"/>
      <c r="P18" s="18"/>
      <c r="Q18" s="18"/>
      <c r="R18" s="18"/>
      <c r="S18" s="18"/>
      <c r="T18" s="18"/>
      <c r="U18" s="18"/>
      <c r="V18" s="18"/>
      <c r="W18" s="18"/>
      <c r="X18" s="18"/>
      <c r="Y18" s="18"/>
      <c r="Z18" s="18"/>
      <c r="AA18" s="87"/>
      <c r="AB18" s="18"/>
      <c r="AC18" s="18"/>
      <c r="AD18" s="18"/>
      <c r="AE18" s="18"/>
      <c r="AF18" s="18"/>
      <c r="AG18" s="18"/>
      <c r="AH18" s="18"/>
      <c r="AI18" s="18"/>
      <c r="AJ18" s="18"/>
      <c r="AK18" s="18"/>
      <c r="AL18" s="18"/>
    </row>
    <row r="19" spans="1:38" s="39" customFormat="1" ht="20.45" customHeight="1">
      <c r="A19" s="18"/>
      <c r="B19" s="18"/>
      <c r="C19" s="18"/>
      <c r="D19" s="18"/>
      <c r="E19" s="18"/>
      <c r="F19" s="18"/>
      <c r="G19" s="18"/>
      <c r="H19" s="18"/>
      <c r="I19" s="18"/>
      <c r="J19" s="18"/>
      <c r="K19" s="18"/>
      <c r="L19" s="18"/>
      <c r="M19" s="18"/>
      <c r="N19" s="18"/>
      <c r="O19" s="18"/>
      <c r="P19" s="18"/>
      <c r="Q19" s="18"/>
      <c r="R19" s="18"/>
      <c r="S19" s="18"/>
      <c r="T19" s="18"/>
      <c r="U19" s="18"/>
      <c r="V19" s="18"/>
      <c r="W19" s="18"/>
      <c r="X19" s="18"/>
      <c r="Y19" s="18"/>
      <c r="Z19" s="18"/>
      <c r="AA19" s="87"/>
      <c r="AB19" s="18"/>
      <c r="AC19" s="18"/>
      <c r="AD19" s="18"/>
      <c r="AE19" s="18"/>
      <c r="AF19" s="18"/>
      <c r="AG19" s="18"/>
      <c r="AH19" s="18"/>
      <c r="AI19" s="18"/>
      <c r="AJ19" s="18"/>
      <c r="AK19" s="18"/>
      <c r="AL19" s="18"/>
    </row>
    <row r="20" spans="1:38" s="39" customFormat="1" ht="20.45" customHeight="1">
      <c r="A20" s="18"/>
      <c r="B20" s="18"/>
      <c r="C20" s="18"/>
      <c r="D20" s="18"/>
      <c r="E20" s="18"/>
      <c r="F20" s="18"/>
      <c r="G20" s="18"/>
      <c r="H20" s="18"/>
      <c r="I20" s="18"/>
      <c r="J20" s="18"/>
      <c r="K20" s="18"/>
      <c r="L20" s="18"/>
      <c r="M20" s="18"/>
      <c r="N20" s="18"/>
      <c r="O20" s="18"/>
      <c r="P20" s="18"/>
      <c r="Q20" s="18"/>
      <c r="R20" s="18"/>
      <c r="S20" s="18"/>
      <c r="T20" s="18"/>
      <c r="U20" s="18"/>
      <c r="V20" s="18"/>
      <c r="W20" s="18"/>
      <c r="X20" s="18"/>
      <c r="Y20" s="18"/>
      <c r="Z20" s="18"/>
      <c r="AA20" s="87"/>
      <c r="AB20" s="18"/>
      <c r="AC20" s="18"/>
      <c r="AD20" s="18"/>
      <c r="AE20" s="18"/>
      <c r="AF20" s="18"/>
      <c r="AG20" s="18"/>
      <c r="AH20" s="18"/>
      <c r="AI20" s="18"/>
      <c r="AJ20" s="18"/>
      <c r="AK20" s="18"/>
      <c r="AL20" s="18"/>
    </row>
    <row r="21" spans="1:38" s="39" customFormat="1" ht="20.45" customHeight="1">
      <c r="J21" s="18"/>
      <c r="K21" s="18"/>
      <c r="L21" s="18"/>
      <c r="M21" s="18"/>
      <c r="N21" s="18"/>
      <c r="O21" s="18"/>
      <c r="P21" s="18"/>
      <c r="Q21" s="18"/>
      <c r="R21" s="18"/>
      <c r="S21" s="18"/>
      <c r="T21" s="18"/>
      <c r="U21" s="18"/>
      <c r="V21" s="18"/>
      <c r="W21" s="18"/>
      <c r="X21" s="18"/>
      <c r="Y21" s="18"/>
      <c r="Z21" s="18"/>
      <c r="AA21" s="87"/>
      <c r="AB21" s="18"/>
      <c r="AC21" s="18"/>
      <c r="AD21" s="18"/>
      <c r="AE21" s="18"/>
      <c r="AF21" s="18"/>
      <c r="AG21" s="18"/>
      <c r="AH21" s="18"/>
      <c r="AI21" s="18"/>
      <c r="AJ21" s="18"/>
      <c r="AK21" s="18"/>
      <c r="AL21" s="18"/>
    </row>
    <row r="22" spans="1:38" s="39" customFormat="1" ht="20.45" customHeight="1">
      <c r="J22" s="18"/>
      <c r="K22" s="18"/>
      <c r="L22" s="18"/>
      <c r="M22" s="18"/>
      <c r="N22" s="18"/>
      <c r="O22" s="18"/>
      <c r="P22" s="18"/>
      <c r="Q22" s="18"/>
      <c r="R22" s="18"/>
      <c r="S22" s="18"/>
      <c r="T22" s="18"/>
      <c r="U22" s="18"/>
      <c r="V22" s="18"/>
      <c r="W22" s="18"/>
      <c r="X22" s="18"/>
      <c r="Y22" s="18"/>
      <c r="Z22" s="18"/>
      <c r="AA22" s="87"/>
      <c r="AB22" s="18"/>
      <c r="AC22" s="18"/>
      <c r="AD22" s="18"/>
      <c r="AE22" s="18"/>
      <c r="AF22" s="18"/>
      <c r="AG22" s="18"/>
      <c r="AH22" s="18"/>
      <c r="AI22" s="18"/>
      <c r="AJ22" s="18"/>
      <c r="AK22" s="18"/>
      <c r="AL22" s="18"/>
    </row>
    <row r="23" spans="1:38" s="39" customFormat="1" ht="20.45" customHeight="1">
      <c r="J23" s="18"/>
      <c r="K23" s="18"/>
      <c r="L23" s="18"/>
      <c r="M23" s="18"/>
      <c r="N23" s="18"/>
      <c r="O23" s="18"/>
      <c r="P23" s="18"/>
      <c r="Q23" s="18"/>
      <c r="R23" s="18"/>
      <c r="S23" s="18"/>
      <c r="T23" s="18"/>
      <c r="U23" s="18"/>
      <c r="V23" s="18"/>
      <c r="W23" s="18"/>
      <c r="X23" s="18"/>
      <c r="Y23" s="18"/>
      <c r="Z23" s="18"/>
      <c r="AA23" s="87"/>
      <c r="AB23" s="18"/>
      <c r="AC23" s="18"/>
      <c r="AD23" s="18"/>
      <c r="AE23" s="18"/>
      <c r="AF23" s="18"/>
      <c r="AG23" s="18"/>
      <c r="AH23" s="18"/>
      <c r="AI23" s="18"/>
      <c r="AJ23" s="18"/>
      <c r="AK23" s="18"/>
      <c r="AL23" s="18"/>
    </row>
    <row r="24" spans="1:38" s="39" customFormat="1" ht="20.45" customHeight="1">
      <c r="J24" s="18"/>
      <c r="K24" s="18"/>
      <c r="L24" s="18"/>
      <c r="M24" s="18"/>
      <c r="N24" s="18"/>
      <c r="O24" s="18"/>
      <c r="P24" s="18"/>
      <c r="Q24" s="18"/>
      <c r="R24" s="18"/>
      <c r="S24" s="18"/>
      <c r="T24" s="18"/>
      <c r="U24" s="18"/>
      <c r="V24" s="18"/>
      <c r="W24" s="18"/>
      <c r="X24" s="18"/>
      <c r="Y24" s="18"/>
      <c r="Z24" s="18"/>
      <c r="AA24" s="87"/>
      <c r="AB24" s="18"/>
      <c r="AC24" s="18"/>
      <c r="AD24" s="18"/>
      <c r="AE24" s="18"/>
      <c r="AF24" s="18"/>
      <c r="AG24" s="18"/>
      <c r="AH24" s="18"/>
      <c r="AI24" s="18"/>
      <c r="AJ24" s="18"/>
      <c r="AK24" s="18"/>
      <c r="AL24" s="18"/>
    </row>
    <row r="25" spans="1:38" s="39" customFormat="1" ht="20.45" customHeight="1">
      <c r="J25" s="18"/>
      <c r="K25" s="18"/>
      <c r="L25" s="18"/>
      <c r="M25" s="18"/>
      <c r="N25" s="18"/>
      <c r="O25" s="18"/>
      <c r="P25" s="18"/>
      <c r="Q25" s="18"/>
      <c r="R25" s="18"/>
      <c r="S25" s="18"/>
      <c r="T25" s="18"/>
      <c r="U25" s="18"/>
      <c r="V25" s="18"/>
      <c r="W25" s="18"/>
      <c r="X25" s="18"/>
      <c r="Y25" s="18"/>
      <c r="Z25" s="18"/>
      <c r="AA25" s="87"/>
      <c r="AB25" s="18"/>
      <c r="AC25" s="18"/>
      <c r="AD25" s="18"/>
      <c r="AE25" s="18"/>
      <c r="AF25" s="18"/>
      <c r="AG25" s="18"/>
      <c r="AH25" s="18"/>
      <c r="AI25" s="18"/>
      <c r="AJ25" s="18"/>
      <c r="AK25" s="18"/>
      <c r="AL25" s="18"/>
    </row>
    <row r="26" spans="1:38" s="39" customFormat="1" ht="20.45" customHeight="1">
      <c r="J26" s="18"/>
      <c r="K26" s="18"/>
      <c r="L26" s="18"/>
      <c r="M26" s="18"/>
      <c r="N26" s="18"/>
      <c r="O26" s="18"/>
      <c r="P26" s="18"/>
      <c r="Q26" s="18"/>
      <c r="R26" s="18"/>
      <c r="S26" s="18"/>
      <c r="T26" s="18"/>
      <c r="U26" s="18"/>
      <c r="V26" s="18"/>
      <c r="W26" s="18"/>
      <c r="X26" s="18"/>
      <c r="Y26" s="18"/>
      <c r="Z26" s="18"/>
      <c r="AA26" s="87"/>
      <c r="AB26" s="18"/>
      <c r="AC26" s="18"/>
      <c r="AD26" s="18"/>
      <c r="AE26" s="18"/>
      <c r="AF26" s="18"/>
      <c r="AG26" s="18"/>
      <c r="AH26" s="18"/>
      <c r="AI26" s="18"/>
      <c r="AJ26" s="18"/>
      <c r="AK26" s="18"/>
      <c r="AL26" s="18"/>
    </row>
    <row r="27" spans="1:38" s="39" customFormat="1" ht="20.45" customHeight="1">
      <c r="J27" s="18"/>
      <c r="K27" s="18"/>
      <c r="L27" s="18"/>
      <c r="M27" s="18"/>
      <c r="N27" s="18"/>
      <c r="O27" s="18"/>
      <c r="P27" s="18"/>
      <c r="Q27" s="18"/>
      <c r="R27" s="18"/>
      <c r="S27" s="18"/>
      <c r="T27" s="18"/>
      <c r="U27" s="18"/>
      <c r="V27" s="18"/>
      <c r="W27" s="18"/>
      <c r="X27" s="18"/>
      <c r="Y27" s="18"/>
      <c r="Z27" s="18"/>
      <c r="AA27" s="87"/>
      <c r="AB27" s="18"/>
      <c r="AC27" s="18"/>
      <c r="AD27" s="18"/>
      <c r="AE27" s="18"/>
      <c r="AF27" s="18"/>
      <c r="AG27" s="18"/>
      <c r="AH27" s="18"/>
      <c r="AI27" s="18"/>
      <c r="AJ27" s="18"/>
      <c r="AK27" s="18"/>
      <c r="AL27" s="18"/>
    </row>
    <row r="28" spans="1:38" s="39" customFormat="1" ht="20.45" customHeight="1">
      <c r="J28" s="18"/>
      <c r="K28" s="18"/>
      <c r="L28" s="18"/>
      <c r="M28" s="18"/>
      <c r="N28" s="18"/>
      <c r="O28" s="18"/>
      <c r="P28" s="18"/>
      <c r="Q28" s="18"/>
      <c r="R28" s="18"/>
      <c r="S28" s="18"/>
      <c r="T28" s="18"/>
      <c r="U28" s="18"/>
      <c r="V28" s="18"/>
      <c r="W28" s="18"/>
      <c r="X28" s="18"/>
      <c r="Y28" s="18"/>
      <c r="Z28" s="18"/>
      <c r="AA28" s="87"/>
      <c r="AB28" s="18"/>
      <c r="AC28" s="18"/>
      <c r="AD28" s="18"/>
      <c r="AE28" s="18"/>
      <c r="AF28" s="18"/>
      <c r="AG28" s="18"/>
      <c r="AH28" s="18"/>
      <c r="AI28" s="18"/>
      <c r="AJ28" s="18"/>
      <c r="AK28" s="18"/>
      <c r="AL28" s="18"/>
    </row>
    <row r="29" spans="1:38" s="39" customFormat="1" ht="20.45" customHeight="1">
      <c r="J29" s="18"/>
      <c r="K29" s="18"/>
      <c r="L29" s="18"/>
      <c r="M29" s="18"/>
      <c r="N29" s="18"/>
      <c r="O29" s="18"/>
      <c r="P29" s="18"/>
      <c r="Q29" s="18"/>
      <c r="R29" s="18"/>
      <c r="S29" s="18"/>
      <c r="T29" s="18"/>
      <c r="U29" s="18"/>
      <c r="V29" s="18"/>
      <c r="W29" s="18"/>
      <c r="X29" s="18"/>
      <c r="Y29" s="18"/>
      <c r="Z29" s="18"/>
      <c r="AA29" s="87"/>
      <c r="AB29" s="18"/>
      <c r="AC29" s="18"/>
      <c r="AD29" s="18"/>
      <c r="AE29" s="18"/>
      <c r="AF29" s="18"/>
      <c r="AG29" s="18"/>
      <c r="AH29" s="18"/>
      <c r="AI29" s="18"/>
      <c r="AJ29" s="18"/>
      <c r="AK29" s="18"/>
      <c r="AL29" s="18"/>
    </row>
    <row r="30" spans="1:38" s="39" customFormat="1" ht="20.25" customHeight="1">
      <c r="J30" s="18"/>
      <c r="K30" s="18"/>
      <c r="L30" s="18"/>
      <c r="M30" s="18"/>
      <c r="N30" s="18"/>
      <c r="O30" s="18"/>
      <c r="P30" s="18"/>
      <c r="Q30" s="18"/>
      <c r="R30" s="18"/>
      <c r="S30" s="18"/>
      <c r="T30" s="18"/>
      <c r="U30" s="18"/>
      <c r="V30" s="18"/>
      <c r="W30" s="18"/>
      <c r="X30" s="18"/>
      <c r="Y30" s="18"/>
      <c r="Z30" s="18"/>
      <c r="AA30" s="87"/>
      <c r="AB30" s="18"/>
      <c r="AC30" s="18"/>
      <c r="AD30" s="18"/>
      <c r="AE30" s="18"/>
      <c r="AF30" s="18"/>
      <c r="AG30" s="18"/>
      <c r="AH30" s="18"/>
      <c r="AI30" s="18"/>
      <c r="AJ30" s="18"/>
      <c r="AK30" s="18"/>
      <c r="AL30" s="18"/>
    </row>
    <row r="31" spans="1:38" s="39" customFormat="1" ht="20.25" customHeight="1"/>
    <row r="32" spans="1:38" s="39" customFormat="1" ht="20.25" customHeight="1"/>
    <row r="33" s="39" customFormat="1" ht="20.25" customHeight="1"/>
    <row r="34" s="39" customFormat="1" ht="20.25" customHeight="1"/>
    <row r="35" s="39" customFormat="1" ht="20.25" customHeight="1"/>
    <row r="36" s="39" customFormat="1" ht="20.25" customHeight="1"/>
    <row r="37" s="39" customFormat="1" ht="20.25" customHeight="1"/>
    <row r="38" s="39" customFormat="1" ht="20.25" customHeight="1"/>
    <row r="39" s="39" customFormat="1" ht="20.25" customHeight="1"/>
    <row r="40" s="39" customFormat="1" ht="20.25" customHeight="1"/>
    <row r="41" s="39" customFormat="1" ht="20.25" customHeight="1"/>
    <row r="42" s="39" customFormat="1" ht="20.25" customHeight="1"/>
    <row r="43" s="39" customFormat="1" ht="20.25" customHeight="1"/>
    <row r="44" s="39" customFormat="1" ht="20.25" customHeight="1"/>
    <row r="45" s="39" customFormat="1" ht="20.25" customHeight="1"/>
    <row r="46" s="39" customFormat="1" ht="20.25" customHeight="1"/>
    <row r="47" s="39" customFormat="1" ht="20.25" customHeight="1"/>
    <row r="48" s="39" customFormat="1" ht="20.25" customHeight="1"/>
    <row r="49" s="39" customFormat="1" ht="20.25" customHeight="1"/>
    <row r="50" s="39" customFormat="1" ht="20.25" customHeight="1"/>
    <row r="51" s="39" customFormat="1" ht="20.25" customHeight="1"/>
    <row r="52" s="39" customFormat="1" ht="20.25" customHeight="1"/>
    <row r="53" s="39" customFormat="1" ht="20.25" customHeight="1"/>
    <row r="54" s="39" customFormat="1" ht="20.25" customHeight="1"/>
    <row r="55" s="39" customFormat="1" ht="20.25" customHeight="1"/>
    <row r="56" s="39" customFormat="1" ht="20.25" customHeight="1"/>
    <row r="57" s="39" customFormat="1" ht="20.25" customHeight="1"/>
    <row r="58" s="39" customFormat="1" ht="20.25" customHeight="1"/>
    <row r="59" s="39" customFormat="1" ht="20.25" customHeight="1"/>
    <row r="60" s="39" customFormat="1" ht="20.25" customHeight="1"/>
    <row r="61" s="39" customFormat="1" ht="20.25" customHeight="1"/>
    <row r="62" s="39" customFormat="1" ht="20.25" customHeight="1"/>
    <row r="63" s="39" customFormat="1" ht="20.25" customHeight="1"/>
    <row r="64" s="39" customFormat="1" ht="20.25" customHeight="1"/>
    <row r="65" s="39" customFormat="1" ht="20.25" customHeight="1"/>
    <row r="66" s="39" customFormat="1" ht="20.25" customHeight="1"/>
    <row r="67" s="39" customFormat="1" ht="20.25" customHeight="1"/>
    <row r="68" s="39" customFormat="1" ht="20.25" customHeight="1"/>
    <row r="69" s="39" customFormat="1" ht="20.25" customHeight="1"/>
    <row r="70" s="39" customFormat="1" ht="20.25" customHeight="1"/>
    <row r="71" s="39" customFormat="1" ht="20.25" customHeight="1"/>
    <row r="72" s="39" customFormat="1" ht="20.25" customHeight="1"/>
    <row r="73" s="39" customFormat="1" ht="20.25" customHeight="1"/>
    <row r="74" s="39" customFormat="1" ht="20.25" customHeight="1"/>
    <row r="75" s="39" customFormat="1" ht="20.25" customHeight="1"/>
    <row r="76" s="39" customFormat="1" ht="20.25" customHeight="1"/>
    <row r="77" s="39" customFormat="1" ht="20.25" customHeight="1"/>
    <row r="78" s="39" customFormat="1" ht="20.25" customHeight="1"/>
    <row r="79" s="39" customFormat="1" ht="20.25" customHeight="1"/>
    <row r="80" s="39" customFormat="1" ht="20.25" customHeight="1"/>
    <row r="81" s="39" customFormat="1" ht="20.25" customHeight="1"/>
    <row r="82" s="39" customFormat="1" ht="20.25" customHeight="1"/>
    <row r="83" s="39" customFormat="1" ht="20.25" customHeight="1"/>
    <row r="84" s="39" customFormat="1" ht="20.25" customHeight="1"/>
    <row r="85" s="39" customFormat="1" ht="20.25" customHeight="1"/>
    <row r="86" s="39" customFormat="1" ht="20.25" customHeight="1"/>
    <row r="87" s="39" customFormat="1" ht="20.25" customHeight="1"/>
    <row r="88" s="39" customFormat="1" ht="20.25" customHeight="1"/>
    <row r="89" s="39" customFormat="1" ht="20.25" customHeight="1"/>
    <row r="90" s="39" customFormat="1" ht="20.25" customHeight="1"/>
    <row r="91" s="39" customFormat="1" ht="20.25" customHeight="1"/>
    <row r="92" s="39" customFormat="1" ht="20.25" customHeight="1"/>
    <row r="93" s="39" customFormat="1" ht="20.25" customHeight="1"/>
    <row r="94" s="39" customFormat="1" ht="20.25" customHeight="1"/>
    <row r="95" s="39" customFormat="1" ht="20.25" customHeight="1"/>
    <row r="96" s="39" customFormat="1" ht="20.25" customHeight="1"/>
    <row r="97" s="39" customFormat="1" ht="20.25" customHeight="1"/>
    <row r="98" s="39" customFormat="1" ht="20.25" customHeight="1"/>
    <row r="99" s="39" customFormat="1" ht="20.25" customHeight="1"/>
    <row r="100" s="39" customFormat="1" ht="20.25" customHeight="1"/>
    <row r="101" s="39" customFormat="1" ht="20.25" customHeight="1"/>
    <row r="102" s="39" customFormat="1" ht="20.25" customHeight="1"/>
    <row r="103" s="39" customFormat="1" ht="20.25" customHeight="1"/>
    <row r="104" s="39" customFormat="1" ht="20.25" customHeight="1"/>
    <row r="105" s="39" customFormat="1" ht="20.25" customHeight="1"/>
    <row r="106" s="39" customFormat="1" ht="20.25" customHeight="1"/>
    <row r="107" s="39" customFormat="1" ht="20.25" customHeight="1"/>
    <row r="108" s="39" customFormat="1" ht="20.25" customHeight="1"/>
    <row r="109" s="39" customFormat="1" ht="20.25" customHeight="1"/>
    <row r="110" s="39" customFormat="1" ht="20.25" customHeight="1"/>
    <row r="111" s="39" customFormat="1" ht="20.25" customHeight="1"/>
    <row r="112" s="39" customFormat="1" ht="20.25" customHeight="1"/>
    <row r="113" s="39" customFormat="1" ht="20.25" customHeight="1"/>
    <row r="114" s="39" customFormat="1" ht="20.25" customHeight="1"/>
    <row r="115" s="39" customFormat="1" ht="20.25" customHeight="1"/>
    <row r="116" s="39" customFormat="1" ht="20.25" customHeight="1"/>
    <row r="117" s="39" customFormat="1" ht="20.25" customHeight="1"/>
    <row r="118" s="39" customFormat="1" ht="20.25" customHeight="1"/>
    <row r="119" s="39" customFormat="1" ht="20.25" customHeight="1"/>
    <row r="120" s="39" customFormat="1" ht="20.25" customHeight="1"/>
    <row r="121" s="39" customFormat="1" ht="20.25" customHeight="1"/>
    <row r="122" s="39" customFormat="1" ht="20.25" customHeight="1"/>
    <row r="123" s="39" customFormat="1" ht="20.25" customHeight="1"/>
    <row r="124" s="39" customFormat="1" ht="20.25" customHeight="1"/>
    <row r="125" s="39" customFormat="1" ht="20.25" customHeight="1"/>
    <row r="126" s="39" customFormat="1" ht="20.25" customHeight="1"/>
    <row r="127" s="39" customFormat="1" ht="20.25" customHeight="1"/>
    <row r="128" s="39" customFormat="1" ht="20.25" customHeight="1"/>
    <row r="129" s="39" customFormat="1" ht="20.25" customHeight="1"/>
    <row r="130" s="39" customFormat="1" ht="20.25" customHeight="1"/>
    <row r="131" s="39" customFormat="1" ht="20.25" customHeight="1"/>
    <row r="132" s="39" customFormat="1" ht="20.25" customHeight="1"/>
    <row r="133" s="39" customFormat="1" ht="20.25" customHeight="1"/>
    <row r="134" s="39" customFormat="1" ht="20.25" customHeight="1"/>
    <row r="135" s="39" customFormat="1" ht="20.25" customHeight="1"/>
    <row r="136" s="39" customFormat="1" ht="20.25" customHeight="1"/>
    <row r="137" s="39" customFormat="1" ht="20.25" customHeight="1"/>
    <row r="138" s="39" customFormat="1" ht="20.25" customHeight="1"/>
    <row r="139" s="39" customFormat="1" ht="20.25" customHeight="1"/>
    <row r="140" s="39" customFormat="1" ht="20.25" customHeight="1"/>
    <row r="141" s="39" customFormat="1" ht="20.25" customHeight="1"/>
    <row r="142" s="39" customFormat="1" ht="20.25" customHeight="1"/>
    <row r="143" s="39" customFormat="1" ht="20.25" customHeight="1"/>
    <row r="144" s="39" customFormat="1" ht="20.25" customHeight="1"/>
    <row r="145" s="39" customFormat="1" ht="20.25" customHeight="1"/>
    <row r="146" s="39" customFormat="1" ht="20.25" customHeight="1"/>
    <row r="147" s="39" customFormat="1" ht="20.25" customHeight="1"/>
    <row r="148" s="39" customFormat="1" ht="20.25" customHeight="1"/>
    <row r="149" s="39" customFormat="1" ht="20.25" customHeight="1"/>
    <row r="150" s="39" customFormat="1" ht="20.25" customHeight="1"/>
    <row r="151" s="39" customFormat="1" ht="20.25" customHeight="1"/>
    <row r="152" s="39" customFormat="1" ht="20.25" customHeight="1"/>
    <row r="153" s="39" customFormat="1" ht="20.25" customHeight="1"/>
    <row r="154" s="39" customFormat="1" ht="20.25" customHeight="1"/>
    <row r="155" s="39" customFormat="1" ht="20.25" customHeight="1"/>
    <row r="156" s="39" customFormat="1" ht="20.25" customHeight="1"/>
    <row r="157" s="39" customFormat="1" ht="20.25" customHeight="1"/>
    <row r="158" s="39" customFormat="1" ht="20.25" customHeight="1"/>
    <row r="159" s="39" customFormat="1" ht="20.25" customHeight="1"/>
    <row r="160" s="39" customFormat="1" ht="20.25" customHeight="1"/>
    <row r="161" s="39" customFormat="1" ht="20.25" customHeight="1"/>
    <row r="162" s="39" customFormat="1" ht="20.25" customHeight="1"/>
    <row r="163" s="39" customFormat="1" ht="20.25" customHeight="1"/>
    <row r="164" s="39" customFormat="1" ht="20.25" customHeight="1"/>
    <row r="165" s="39" customFormat="1" ht="20.25" customHeight="1"/>
    <row r="166" s="39" customFormat="1" ht="20.25" customHeight="1"/>
    <row r="167" s="39" customFormat="1" ht="20.25" customHeight="1"/>
    <row r="168" s="39" customFormat="1" ht="20.25" customHeight="1"/>
    <row r="169" s="39" customFormat="1" ht="20.25" customHeight="1"/>
    <row r="170" s="39" customFormat="1" ht="20.25" customHeight="1"/>
    <row r="171" s="39" customFormat="1" ht="20.25" customHeight="1"/>
    <row r="172" s="39" customFormat="1" ht="20.25" customHeight="1"/>
    <row r="173" s="39" customFormat="1" ht="20.25" customHeight="1"/>
    <row r="174" s="39" customFormat="1" ht="20.25" customHeight="1"/>
    <row r="175" s="39" customFormat="1" ht="20.25" customHeight="1"/>
    <row r="176" s="39" customFormat="1" ht="20.25" customHeight="1"/>
    <row r="177" s="39" customFormat="1" ht="20.25" customHeight="1"/>
    <row r="178" s="39" customFormat="1" ht="20.25" customHeight="1"/>
    <row r="179" s="39" customFormat="1" ht="20.25" customHeight="1"/>
    <row r="180" s="39" customFormat="1" ht="20.25" customHeight="1"/>
    <row r="181" s="39" customFormat="1" ht="20.25" customHeight="1"/>
    <row r="182" s="39" customFormat="1" ht="20.25" customHeight="1"/>
    <row r="183" s="39" customFormat="1" ht="20.25" customHeight="1"/>
    <row r="184" s="39" customFormat="1" ht="20.25" customHeight="1"/>
    <row r="185" s="39" customFormat="1" ht="20.25" customHeight="1"/>
    <row r="186" s="39" customFormat="1" ht="20.25" customHeight="1"/>
    <row r="187" s="39" customFormat="1" ht="20.25" customHeight="1"/>
    <row r="188" s="39" customFormat="1" ht="20.25" customHeight="1"/>
    <row r="189" s="39" customFormat="1" ht="20.25" customHeight="1"/>
    <row r="190" s="39" customFormat="1" ht="20.25" customHeight="1"/>
    <row r="191" s="39" customFormat="1" ht="20.25" customHeight="1"/>
    <row r="192" s="39" customFormat="1" ht="20.25" customHeight="1"/>
    <row r="193" s="39" customFormat="1" ht="20.25" customHeight="1"/>
    <row r="194" s="39" customFormat="1" ht="20.25" customHeight="1"/>
    <row r="195" s="39" customFormat="1" ht="20.25" customHeight="1"/>
    <row r="196" s="39" customFormat="1" ht="20.25" customHeight="1"/>
    <row r="197" s="39" customFormat="1" ht="20.25" customHeight="1"/>
    <row r="198" s="39" customFormat="1" ht="20.25" customHeight="1"/>
    <row r="199" s="39" customFormat="1" ht="20.25" customHeight="1"/>
    <row r="200" s="39" customFormat="1" ht="20.25" customHeight="1"/>
    <row r="201" s="39" customFormat="1" ht="20.25" customHeight="1"/>
    <row r="202" s="39" customFormat="1" ht="20.25" customHeight="1"/>
    <row r="203" s="39" customFormat="1" ht="20.25" customHeight="1"/>
    <row r="204" s="39" customFormat="1" ht="20.25" customHeight="1"/>
    <row r="205" s="39" customFormat="1" ht="20.25" customHeight="1"/>
    <row r="206" s="39" customFormat="1" ht="20.25" customHeight="1"/>
    <row r="207" s="39" customFormat="1" ht="20.25" customHeight="1"/>
    <row r="208" s="39" customFormat="1" ht="20.25" customHeight="1"/>
    <row r="209" s="39" customFormat="1" ht="20.25" customHeight="1"/>
    <row r="210" s="39" customFormat="1" ht="20.25" customHeight="1"/>
    <row r="211" s="39" customFormat="1" ht="20.25" customHeight="1"/>
    <row r="212" s="39" customFormat="1" ht="20.25" customHeight="1"/>
    <row r="213" s="39" customFormat="1" ht="20.25" customHeight="1"/>
    <row r="214" s="39" customFormat="1" ht="20.25" customHeight="1"/>
    <row r="215" s="39" customFormat="1" ht="20.25" customHeight="1"/>
    <row r="216" s="39" customFormat="1" ht="20.25" customHeight="1"/>
    <row r="217" s="39" customFormat="1" ht="20.25" customHeight="1"/>
    <row r="218" s="39" customFormat="1" ht="20.25" customHeight="1"/>
    <row r="219" s="39" customFormat="1" ht="20.25" customHeight="1"/>
    <row r="220" s="39" customFormat="1" ht="20.25" customHeight="1"/>
    <row r="221" s="39" customFormat="1" ht="20.25" customHeight="1"/>
    <row r="222" s="39" customFormat="1" ht="20.25" customHeight="1"/>
    <row r="223" s="39" customFormat="1" ht="20.25" customHeight="1"/>
    <row r="224" s="39" customFormat="1" ht="20.25" customHeight="1"/>
    <row r="225" s="39" customFormat="1" ht="20.25" customHeight="1"/>
    <row r="226" s="39" customFormat="1" ht="20.25" customHeight="1"/>
    <row r="227" s="39" customFormat="1" ht="20.25" customHeight="1"/>
    <row r="228" s="39" customFormat="1" ht="20.25" customHeight="1"/>
    <row r="229" s="39" customFormat="1" ht="20.25" customHeight="1"/>
    <row r="230" s="39" customFormat="1" ht="20.25" customHeight="1"/>
    <row r="231" s="39" customFormat="1" ht="20.25" customHeight="1"/>
    <row r="232" s="39" customFormat="1" ht="20.25" customHeight="1"/>
    <row r="233" s="39" customFormat="1" ht="20.25" customHeight="1"/>
    <row r="234" s="39" customFormat="1" ht="20.25" customHeight="1"/>
    <row r="235" s="39" customFormat="1" ht="20.25" customHeight="1"/>
    <row r="236" s="39" customFormat="1" ht="20.25" customHeight="1"/>
    <row r="237" s="39" customFormat="1" ht="20.25" customHeight="1"/>
    <row r="238" s="39" customFormat="1" ht="20.25" customHeight="1"/>
    <row r="239" s="39" customFormat="1" ht="20.25" customHeight="1"/>
    <row r="240" s="39" customFormat="1" ht="20.25" customHeight="1"/>
    <row r="241" s="39" customFormat="1" ht="20.25" customHeight="1"/>
    <row r="242" s="39" customFormat="1" ht="20.25" customHeight="1"/>
    <row r="243" s="39" customFormat="1" ht="20.25" customHeight="1"/>
    <row r="244" s="39" customFormat="1" ht="20.25" customHeight="1"/>
    <row r="245" s="39" customFormat="1" ht="20.25" customHeight="1"/>
    <row r="246" s="39" customFormat="1" ht="20.25" customHeight="1"/>
    <row r="247" s="39" customFormat="1" ht="20.25" customHeight="1"/>
    <row r="248" s="39" customFormat="1" ht="20.25" customHeight="1"/>
    <row r="249" s="39" customFormat="1" ht="20.25" customHeight="1"/>
    <row r="250" s="39" customFormat="1" ht="20.25" customHeight="1"/>
    <row r="251" s="39" customFormat="1" ht="20.25" customHeight="1"/>
    <row r="252" s="39" customFormat="1" ht="20.25" customHeight="1"/>
    <row r="253" s="39" customFormat="1" ht="20.25" customHeight="1"/>
    <row r="254" s="39" customFormat="1" ht="20.25" customHeight="1"/>
    <row r="255" s="39" customFormat="1" ht="20.25" customHeight="1"/>
    <row r="256" s="39" customFormat="1" ht="20.25" customHeight="1"/>
    <row r="257" s="39" customFormat="1" ht="20.25" customHeight="1"/>
    <row r="258" s="39" customFormat="1" ht="20.25" customHeight="1"/>
    <row r="259" s="39" customFormat="1" ht="20.25" customHeight="1"/>
    <row r="260" s="39" customFormat="1" ht="20.25" customHeight="1"/>
    <row r="261" s="39" customFormat="1" ht="20.25" customHeight="1"/>
    <row r="262" s="39" customFormat="1" ht="20.25" customHeight="1"/>
    <row r="263" s="39" customFormat="1" ht="20.25" customHeight="1"/>
    <row r="264" s="39" customFormat="1" ht="20.25" customHeight="1"/>
    <row r="265" s="39" customFormat="1" ht="20.25" customHeight="1"/>
    <row r="266" s="39" customFormat="1" ht="20.25" customHeight="1"/>
    <row r="267" s="39" customFormat="1" ht="20.25" customHeight="1"/>
    <row r="268" s="39" customFormat="1" ht="20.25" customHeight="1"/>
    <row r="269" s="39" customFormat="1" ht="20.25" customHeight="1"/>
    <row r="270" s="39" customFormat="1" ht="20.25" customHeight="1"/>
    <row r="271" s="39" customFormat="1" ht="20.25" customHeight="1"/>
    <row r="272" s="39" customFormat="1" ht="20.25" customHeight="1"/>
    <row r="273" s="39" customFormat="1" ht="20.25" customHeight="1"/>
    <row r="274" s="39" customFormat="1" ht="20.25" customHeight="1"/>
    <row r="275" s="39" customFormat="1" ht="20.25" customHeight="1"/>
    <row r="276" s="39" customFormat="1"/>
    <row r="277" s="39" customFormat="1"/>
    <row r="278" s="39" customFormat="1"/>
    <row r="279" s="39" customFormat="1"/>
    <row r="280" s="39" customFormat="1"/>
    <row r="281" s="39" customFormat="1"/>
    <row r="282" s="39" customFormat="1"/>
    <row r="283" s="39" customFormat="1"/>
    <row r="284" s="39" customFormat="1"/>
    <row r="285" s="39" customFormat="1"/>
    <row r="286" s="39" customFormat="1"/>
    <row r="287" s="39" customFormat="1"/>
    <row r="288" s="39" customFormat="1"/>
    <row r="289" s="39" customFormat="1"/>
    <row r="290" s="39" customFormat="1"/>
    <row r="291" s="39" customFormat="1"/>
    <row r="292" s="39" customFormat="1"/>
    <row r="293" s="39" customFormat="1"/>
    <row r="294" s="39" customFormat="1"/>
    <row r="295" s="39" customFormat="1"/>
    <row r="296" s="39" customFormat="1"/>
    <row r="297" s="39" customFormat="1"/>
    <row r="298" s="39" customFormat="1"/>
    <row r="299" s="39" customFormat="1"/>
    <row r="300" s="39" customFormat="1"/>
    <row r="301" s="39" customFormat="1"/>
    <row r="302" s="39" customFormat="1"/>
    <row r="303" s="39" customFormat="1"/>
    <row r="304" s="39" customFormat="1"/>
    <row r="305" s="39" customFormat="1"/>
    <row r="306" s="39" customFormat="1"/>
    <row r="307" s="39" customFormat="1"/>
    <row r="308" s="39" customFormat="1"/>
    <row r="309" s="39" customFormat="1"/>
    <row r="310" s="39" customFormat="1"/>
    <row r="311" s="39" customFormat="1"/>
    <row r="312" s="39" customFormat="1"/>
    <row r="313" s="39" customFormat="1"/>
    <row r="314" s="39" customFormat="1"/>
    <row r="315" s="39" customFormat="1"/>
    <row r="316" s="39" customFormat="1"/>
    <row r="317" s="39" customFormat="1"/>
    <row r="318" s="39" customFormat="1"/>
    <row r="319" s="39" customFormat="1"/>
    <row r="320" s="39" customFormat="1"/>
    <row r="321" s="39" customFormat="1"/>
    <row r="322" s="39" customFormat="1"/>
    <row r="323" s="39" customFormat="1"/>
    <row r="324" s="39" customFormat="1"/>
    <row r="325" s="39" customFormat="1"/>
    <row r="326" s="39" customFormat="1"/>
    <row r="327" s="39" customFormat="1"/>
    <row r="328" s="39" customFormat="1"/>
    <row r="329" s="39" customFormat="1"/>
    <row r="330" s="39" customFormat="1"/>
    <row r="331" s="39" customFormat="1"/>
    <row r="332" s="39" customFormat="1"/>
    <row r="333" s="39" customFormat="1"/>
    <row r="334" s="39" customFormat="1"/>
    <row r="335" s="39" customFormat="1"/>
    <row r="336" s="39" customFormat="1"/>
    <row r="337" s="39" customFormat="1"/>
    <row r="338" s="39" customFormat="1"/>
    <row r="339" s="39" customFormat="1"/>
    <row r="340" s="39" customFormat="1"/>
    <row r="341" s="39" customFormat="1"/>
    <row r="342" s="39" customFormat="1"/>
    <row r="343" s="39" customFormat="1"/>
    <row r="344" s="39" customFormat="1"/>
    <row r="345" s="39" customFormat="1"/>
    <row r="346" s="39" customFormat="1"/>
    <row r="347" s="39" customFormat="1"/>
    <row r="348" s="39" customFormat="1"/>
    <row r="349" s="39" customFormat="1"/>
    <row r="350" s="39" customFormat="1"/>
    <row r="351" s="39" customFormat="1"/>
    <row r="352" s="39" customFormat="1"/>
    <row r="353" s="39" customFormat="1"/>
    <row r="354" s="39" customFormat="1"/>
    <row r="355" s="39" customFormat="1"/>
    <row r="356" s="39" customFormat="1"/>
    <row r="357" s="39" customFormat="1"/>
    <row r="358" s="39" customFormat="1"/>
    <row r="359" s="39" customFormat="1"/>
    <row r="360" s="39" customFormat="1"/>
    <row r="361" s="39" customFormat="1"/>
    <row r="362" s="39" customFormat="1"/>
    <row r="363" s="39" customFormat="1"/>
    <row r="364" s="39" customFormat="1"/>
    <row r="365" s="39" customFormat="1"/>
    <row r="366" s="39" customFormat="1"/>
    <row r="367" s="39" customFormat="1"/>
    <row r="368" s="39" customFormat="1"/>
    <row r="369" s="39" customFormat="1"/>
    <row r="370" s="39" customFormat="1"/>
    <row r="371" s="39" customFormat="1"/>
    <row r="372" s="39" customFormat="1"/>
    <row r="373" s="39" customFormat="1"/>
    <row r="374" s="39" customFormat="1"/>
    <row r="375" s="39" customFormat="1"/>
    <row r="376" s="39" customFormat="1"/>
    <row r="377" s="39" customFormat="1"/>
    <row r="378" s="39" customFormat="1"/>
    <row r="379" s="39" customFormat="1"/>
    <row r="380" s="39" customFormat="1"/>
    <row r="381" s="39" customFormat="1"/>
    <row r="382" s="39" customFormat="1"/>
    <row r="383" s="39" customFormat="1"/>
    <row r="384" s="39" customFormat="1"/>
    <row r="385" s="39" customFormat="1"/>
    <row r="386" s="39" customFormat="1"/>
    <row r="387" s="39" customFormat="1"/>
    <row r="388" s="39" customFormat="1"/>
    <row r="389" s="39" customFormat="1"/>
    <row r="390" s="39" customFormat="1"/>
    <row r="391" s="39" customFormat="1"/>
    <row r="392" s="39" customFormat="1"/>
    <row r="393" s="39" customFormat="1"/>
    <row r="394" s="39" customFormat="1"/>
    <row r="395" s="39" customFormat="1"/>
    <row r="396" s="39" customFormat="1"/>
    <row r="397" s="39" customFormat="1"/>
    <row r="398" s="39" customFormat="1"/>
    <row r="399" s="39" customFormat="1"/>
    <row r="400" s="39" customFormat="1"/>
    <row r="401" s="39" customFormat="1"/>
    <row r="402" s="39" customFormat="1"/>
    <row r="403" s="39" customFormat="1"/>
    <row r="404" s="39" customFormat="1"/>
    <row r="405" s="39" customFormat="1"/>
    <row r="406" s="39" customFormat="1"/>
    <row r="407" s="39" customFormat="1"/>
    <row r="408" s="39" customFormat="1"/>
    <row r="409" s="39" customFormat="1"/>
    <row r="410" s="39" customFormat="1"/>
    <row r="411" s="39" customFormat="1"/>
    <row r="412" s="39" customFormat="1"/>
    <row r="413" s="39" customFormat="1"/>
    <row r="414" s="39" customFormat="1"/>
    <row r="415" s="39" customFormat="1"/>
    <row r="416" s="39" customFormat="1"/>
    <row r="417" s="39" customFormat="1"/>
    <row r="418" s="39" customFormat="1"/>
    <row r="419" s="39" customFormat="1"/>
    <row r="420" s="39" customFormat="1"/>
    <row r="421" s="39" customFormat="1"/>
    <row r="422" s="39" customFormat="1"/>
    <row r="423" s="39" customFormat="1"/>
    <row r="424" s="39" customFormat="1"/>
    <row r="425" s="39" customFormat="1"/>
    <row r="426" s="39" customFormat="1"/>
    <row r="427" s="39" customFormat="1"/>
    <row r="428" s="39" customFormat="1"/>
    <row r="429" s="39" customFormat="1"/>
    <row r="430" s="39" customFormat="1"/>
    <row r="431" s="39" customFormat="1"/>
    <row r="432" s="39" customFormat="1"/>
    <row r="433" s="39" customFormat="1"/>
    <row r="434" s="39" customFormat="1"/>
    <row r="435" s="39" customFormat="1"/>
    <row r="436" s="39" customFormat="1"/>
    <row r="437" s="39" customFormat="1"/>
    <row r="438" s="39" customFormat="1"/>
    <row r="439" s="39" customFormat="1"/>
    <row r="440" s="39" customFormat="1"/>
    <row r="441" s="39" customFormat="1"/>
    <row r="442" s="39" customFormat="1"/>
    <row r="443" s="39" customFormat="1"/>
    <row r="444" s="39" customFormat="1"/>
    <row r="445" s="39" customFormat="1"/>
    <row r="446" s="39" customFormat="1"/>
    <row r="447" s="39" customFormat="1"/>
    <row r="448" s="39" customFormat="1"/>
    <row r="449" s="39" customFormat="1"/>
    <row r="450" s="39" customFormat="1"/>
    <row r="451" s="39" customFormat="1"/>
    <row r="452" s="39" customFormat="1"/>
    <row r="453" s="39" customFormat="1"/>
    <row r="454" s="39" customFormat="1"/>
    <row r="455" s="39" customFormat="1"/>
    <row r="456" s="39" customFormat="1"/>
    <row r="457" s="39" customFormat="1"/>
    <row r="458" s="39" customFormat="1"/>
    <row r="459" s="39" customFormat="1"/>
    <row r="460" s="39" customFormat="1"/>
    <row r="461" s="39" customFormat="1"/>
    <row r="462" s="39" customFormat="1"/>
    <row r="463" s="39" customFormat="1"/>
    <row r="464" s="39" customFormat="1"/>
    <row r="465" s="39" customFormat="1"/>
    <row r="466" s="39" customFormat="1"/>
    <row r="467" s="39" customFormat="1"/>
    <row r="468" s="39" customFormat="1"/>
    <row r="469" s="39" customFormat="1"/>
    <row r="470" s="39" customFormat="1"/>
    <row r="471" s="39" customFormat="1"/>
    <row r="472" s="39" customFormat="1"/>
    <row r="473" s="39" customFormat="1"/>
    <row r="474" s="39" customFormat="1"/>
    <row r="475" s="39" customFormat="1"/>
    <row r="476" s="39" customFormat="1"/>
    <row r="477" s="39" customFormat="1"/>
    <row r="478" s="39" customFormat="1"/>
    <row r="479" s="39" customFormat="1"/>
    <row r="480" s="39" customFormat="1"/>
    <row r="481" s="39" customFormat="1"/>
    <row r="482" s="39" customFormat="1"/>
    <row r="483" s="39" customFormat="1"/>
    <row r="484" s="39" customFormat="1"/>
    <row r="485" s="39" customFormat="1"/>
    <row r="486" s="39" customFormat="1"/>
    <row r="487" s="39" customFormat="1"/>
    <row r="488" s="39" customFormat="1"/>
    <row r="489" s="39" customFormat="1"/>
    <row r="490" s="39" customFormat="1"/>
    <row r="491" s="39" customFormat="1"/>
    <row r="492" s="39" customFormat="1"/>
    <row r="493" s="39" customFormat="1"/>
    <row r="494" s="39" customFormat="1"/>
    <row r="495" s="39" customFormat="1"/>
    <row r="496" s="39" customFormat="1"/>
    <row r="497" s="39" customFormat="1"/>
    <row r="498" s="39" customFormat="1"/>
    <row r="499" s="39" customFormat="1"/>
    <row r="500" s="39" customFormat="1"/>
    <row r="501" s="39" customFormat="1"/>
    <row r="502" s="39" customFormat="1"/>
    <row r="503" s="39" customFormat="1"/>
    <row r="504" s="39" customFormat="1"/>
    <row r="505" s="39" customFormat="1"/>
    <row r="506" s="39" customFormat="1"/>
    <row r="507" s="39" customFormat="1"/>
    <row r="508" s="39" customFormat="1"/>
    <row r="509" s="39" customFormat="1"/>
    <row r="510" s="39" customFormat="1"/>
    <row r="511" s="39" customFormat="1"/>
    <row r="512" s="39" customFormat="1"/>
    <row r="513" s="39" customFormat="1"/>
    <row r="514" s="39" customFormat="1"/>
    <row r="515" s="39" customFormat="1"/>
    <row r="516" s="39" customFormat="1"/>
    <row r="517" s="39" customFormat="1"/>
    <row r="518" s="39" customFormat="1"/>
    <row r="519" s="39" customFormat="1"/>
    <row r="520" s="39" customFormat="1"/>
    <row r="521" s="39" customFormat="1"/>
    <row r="522" s="39" customFormat="1"/>
    <row r="523" s="39" customFormat="1"/>
    <row r="524" s="39" customFormat="1"/>
    <row r="525" s="39" customFormat="1"/>
    <row r="526" s="39" customFormat="1"/>
    <row r="527" s="39" customFormat="1"/>
    <row r="528" s="39" customFormat="1"/>
    <row r="529" s="39" customFormat="1"/>
    <row r="530" s="39" customFormat="1"/>
    <row r="531" s="39" customFormat="1"/>
    <row r="532" s="39" customFormat="1"/>
    <row r="533" s="39" customFormat="1"/>
    <row r="534" s="39" customFormat="1"/>
    <row r="535" s="39" customFormat="1"/>
    <row r="536" s="39" customFormat="1"/>
    <row r="537" s="39" customFormat="1"/>
    <row r="538" s="39" customFormat="1"/>
    <row r="539" s="39" customFormat="1"/>
    <row r="540" s="39" customFormat="1"/>
    <row r="541" s="39" customFormat="1"/>
    <row r="542" s="39" customFormat="1"/>
    <row r="543" s="39" customFormat="1"/>
    <row r="544" s="39" customFormat="1"/>
    <row r="545" s="39" customFormat="1"/>
    <row r="546" s="39" customFormat="1"/>
    <row r="547" s="39" customFormat="1"/>
    <row r="548" s="39" customFormat="1"/>
    <row r="549" s="39" customFormat="1"/>
    <row r="550" s="39" customFormat="1"/>
    <row r="551" s="39" customFormat="1"/>
    <row r="552" s="39" customFormat="1"/>
    <row r="553" s="39" customFormat="1"/>
    <row r="554" s="39" customFormat="1"/>
    <row r="555" s="39" customFormat="1"/>
    <row r="556" s="39" customFormat="1"/>
    <row r="557" s="39" customFormat="1"/>
    <row r="558" s="39" customFormat="1"/>
    <row r="559" s="39" customFormat="1"/>
    <row r="560" s="39" customFormat="1"/>
    <row r="561" s="39" customFormat="1"/>
    <row r="562" s="39" customFormat="1"/>
    <row r="563" s="39" customFormat="1"/>
    <row r="564" s="39" customFormat="1"/>
    <row r="565" s="39" customFormat="1"/>
    <row r="566" s="39" customFormat="1"/>
    <row r="567" s="39" customFormat="1"/>
    <row r="568" s="39" customFormat="1"/>
    <row r="569" s="39" customFormat="1"/>
    <row r="570" s="39" customFormat="1"/>
    <row r="571" s="39" customFormat="1"/>
    <row r="572" s="39" customFormat="1"/>
    <row r="573" s="39" customFormat="1"/>
  </sheetData>
  <autoFilter ref="A2:AL15" xr:uid="{00000000-0009-0000-0000-000002000000}"/>
  <phoneticPr fontId="1"/>
  <dataValidations count="1">
    <dataValidation type="list" allowBlank="1" showInputMessage="1" showErrorMessage="1" sqref="AC3:AC15 U3:U15 W3:W15 Y3:Y15 AA3:AA15 N6:Q15 O5:Q5 N3:Q4" xr:uid="{8FC32214-BEAE-4DB0-963D-4ED3A6612ED5}">
      <formula1>"○"</formula1>
    </dataValidation>
  </dataValidations>
  <hyperlinks>
    <hyperlink ref="AD4" r:id="rId1" xr:uid="{F02DD389-1AD8-4C9D-8A1F-1051A81C3356}"/>
  </hyperlinks>
  <printOptions horizontalCentered="1"/>
  <pageMargins left="0.70866141732283472" right="0.70866141732283472" top="0.74803149606299213" bottom="0.74803149606299213" header="0.31496062992125984" footer="0.31496062992125984"/>
  <pageSetup paperSize="8" scale="42" fitToHeight="0" orientation="landscape"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B1B15F-2B8B-4C7A-8D08-7E0C0F3FDFA8}">
  <sheetPr>
    <pageSetUpPr fitToPage="1"/>
  </sheetPr>
  <dimension ref="A1:AI579"/>
  <sheetViews>
    <sheetView showGridLines="0" zoomScale="70" zoomScaleNormal="70" workbookViewId="0">
      <pane xSplit="3" ySplit="2" topLeftCell="W3" activePane="bottomRight" state="frozen"/>
      <selection pane="topRight" activeCell="A3" sqref="A3:XFD15"/>
      <selection pane="bottomLeft" activeCell="A3" sqref="A3:XFD15"/>
      <selection pane="bottomRight" activeCell="AR2" sqref="AR2"/>
    </sheetView>
  </sheetViews>
  <sheetFormatPr defaultRowHeight="18.75"/>
  <cols>
    <col min="1" max="1" width="10.75" customWidth="1"/>
    <col min="2" max="2" width="15.125" customWidth="1"/>
    <col min="3" max="3" width="67.625" customWidth="1"/>
    <col min="4" max="4" width="15.875" style="11" customWidth="1"/>
    <col min="5" max="5" width="11.875" style="49" customWidth="1"/>
    <col min="6" max="7" width="18.75" style="11" customWidth="1"/>
    <col min="8" max="8" width="13.25" style="11" customWidth="1"/>
    <col min="9" max="9" width="16.75" style="11" customWidth="1"/>
    <col min="10" max="10" width="14.875" customWidth="1"/>
    <col min="11" max="11" width="48" style="11" customWidth="1"/>
    <col min="12" max="13" width="11.875" style="11" customWidth="1"/>
    <col min="14" max="17" width="11.875" customWidth="1"/>
    <col min="18" max="18" width="11.875" style="11" customWidth="1"/>
    <col min="19" max="19" width="12.375" customWidth="1"/>
    <col min="20" max="29" width="12.375" style="11" customWidth="1"/>
    <col min="30" max="30" width="22.375" style="11" customWidth="1"/>
    <col min="31" max="41" width="9" customWidth="1"/>
  </cols>
  <sheetData>
    <row r="1" spans="1:35" ht="21.75" customHeight="1">
      <c r="A1" s="151" t="s">
        <v>56</v>
      </c>
      <c r="D1"/>
      <c r="E1"/>
      <c r="F1"/>
      <c r="G1"/>
      <c r="H1"/>
      <c r="I1"/>
      <c r="L1"/>
      <c r="M1"/>
      <c r="R1" s="19"/>
      <c r="T1"/>
      <c r="U1"/>
      <c r="V1"/>
      <c r="W1"/>
      <c r="X1"/>
      <c r="Y1"/>
      <c r="Z1"/>
      <c r="AA1"/>
      <c r="AB1"/>
      <c r="AC1"/>
      <c r="AD1"/>
    </row>
    <row r="2" spans="1:35" s="134" customFormat="1" ht="247.15" customHeight="1">
      <c r="A2" s="8" t="s">
        <v>57</v>
      </c>
      <c r="B2" s="8" t="s">
        <v>58</v>
      </c>
      <c r="C2" s="16" t="s">
        <v>59</v>
      </c>
      <c r="D2" s="8" t="s">
        <v>60</v>
      </c>
      <c r="E2" s="8" t="s">
        <v>61</v>
      </c>
      <c r="F2" s="8" t="s">
        <v>62</v>
      </c>
      <c r="G2" s="8" t="s">
        <v>63</v>
      </c>
      <c r="H2" s="8" t="s">
        <v>64</v>
      </c>
      <c r="I2" s="8" t="s">
        <v>65</v>
      </c>
      <c r="J2" s="8" t="s">
        <v>66</v>
      </c>
      <c r="K2" s="8" t="s">
        <v>67</v>
      </c>
      <c r="L2" s="8" t="s">
        <v>68</v>
      </c>
      <c r="M2" s="8" t="s">
        <v>69</v>
      </c>
      <c r="N2" s="8" t="s">
        <v>70</v>
      </c>
      <c r="O2" s="8" t="s">
        <v>71</v>
      </c>
      <c r="P2" s="8" t="s">
        <v>72</v>
      </c>
      <c r="Q2" s="8" t="s">
        <v>73</v>
      </c>
      <c r="R2" s="17" t="s">
        <v>74</v>
      </c>
      <c r="S2" s="8" t="s">
        <v>75</v>
      </c>
      <c r="T2" s="8" t="s">
        <v>76</v>
      </c>
      <c r="U2" s="8" t="s">
        <v>77</v>
      </c>
      <c r="V2" s="8" t="s">
        <v>78</v>
      </c>
      <c r="W2" s="8" t="s">
        <v>79</v>
      </c>
      <c r="X2" s="8" t="s">
        <v>78</v>
      </c>
      <c r="Y2" s="8" t="s">
        <v>80</v>
      </c>
      <c r="Z2" s="8" t="s">
        <v>78</v>
      </c>
      <c r="AA2" s="8" t="s">
        <v>81</v>
      </c>
      <c r="AB2" s="8" t="s">
        <v>78</v>
      </c>
      <c r="AC2" s="8" t="s">
        <v>82</v>
      </c>
      <c r="AD2" s="8" t="s">
        <v>78</v>
      </c>
    </row>
    <row r="3" spans="1:35" s="19" customFormat="1" ht="18" customHeight="1">
      <c r="A3" s="384" t="s">
        <v>15508</v>
      </c>
      <c r="B3" s="222" t="s">
        <v>867</v>
      </c>
      <c r="C3" s="385" t="s">
        <v>15509</v>
      </c>
      <c r="D3" s="221" t="s">
        <v>15510</v>
      </c>
      <c r="E3" s="261" t="s">
        <v>15511</v>
      </c>
      <c r="F3" s="221" t="s">
        <v>15512</v>
      </c>
      <c r="G3" s="221" t="s">
        <v>15513</v>
      </c>
      <c r="H3" s="221" t="s">
        <v>15514</v>
      </c>
      <c r="I3" s="221" t="s">
        <v>15515</v>
      </c>
      <c r="J3" s="221" t="s">
        <v>15516</v>
      </c>
      <c r="K3" s="223" t="s">
        <v>3253</v>
      </c>
      <c r="L3" s="221" t="s">
        <v>2434</v>
      </c>
      <c r="M3" s="221"/>
      <c r="N3" s="261"/>
      <c r="O3" s="261"/>
      <c r="P3" s="221"/>
      <c r="Q3" s="221"/>
      <c r="R3" s="221" t="s">
        <v>238</v>
      </c>
      <c r="S3" s="221" t="s">
        <v>2475</v>
      </c>
      <c r="T3" s="221"/>
      <c r="U3" s="221"/>
      <c r="V3" s="221"/>
      <c r="W3" s="221"/>
      <c r="X3" s="221"/>
      <c r="Y3" s="221"/>
      <c r="Z3" s="221"/>
      <c r="AA3" s="221"/>
      <c r="AB3" s="221"/>
      <c r="AC3" s="221"/>
      <c r="AD3" s="221"/>
      <c r="AH3" s="74"/>
      <c r="AI3" s="74"/>
    </row>
    <row r="4" spans="1:35" s="19" customFormat="1" ht="20.45" customHeight="1">
      <c r="A4" s="384" t="s">
        <v>15508</v>
      </c>
      <c r="B4" s="222" t="s">
        <v>15517</v>
      </c>
      <c r="C4" s="385" t="s">
        <v>15518</v>
      </c>
      <c r="D4" s="221" t="s">
        <v>15519</v>
      </c>
      <c r="E4" s="261" t="s">
        <v>15520</v>
      </c>
      <c r="F4" s="221" t="s">
        <v>15521</v>
      </c>
      <c r="G4" s="221" t="s">
        <v>15522</v>
      </c>
      <c r="H4" s="221" t="s">
        <v>15523</v>
      </c>
      <c r="I4" s="221" t="s">
        <v>15524</v>
      </c>
      <c r="J4" s="221" t="s">
        <v>15525</v>
      </c>
      <c r="K4" s="223" t="s">
        <v>15526</v>
      </c>
      <c r="L4" s="221" t="s">
        <v>2434</v>
      </c>
      <c r="M4" s="221"/>
      <c r="N4" s="261"/>
      <c r="O4" s="261"/>
      <c r="P4" s="221"/>
      <c r="Q4" s="221"/>
      <c r="R4" s="221" t="s">
        <v>238</v>
      </c>
      <c r="S4" s="221" t="s">
        <v>2475</v>
      </c>
      <c r="T4" s="221"/>
      <c r="U4" s="221" t="s">
        <v>95</v>
      </c>
      <c r="V4" s="221" t="s">
        <v>15527</v>
      </c>
      <c r="W4" s="221"/>
      <c r="X4" s="221"/>
      <c r="Y4" s="221"/>
      <c r="Z4" s="221"/>
      <c r="AA4" s="221"/>
      <c r="AB4" s="221"/>
      <c r="AC4" s="221" t="s">
        <v>95</v>
      </c>
      <c r="AD4" s="221" t="s">
        <v>15527</v>
      </c>
      <c r="AH4" s="74"/>
      <c r="AI4" s="74"/>
    </row>
    <row r="5" spans="1:35" s="203" customFormat="1" ht="20.45" customHeight="1">
      <c r="A5" s="386" t="s">
        <v>683</v>
      </c>
      <c r="B5" s="222" t="s">
        <v>15517</v>
      </c>
      <c r="C5" s="387" t="s">
        <v>15528</v>
      </c>
      <c r="D5" s="226" t="s">
        <v>15529</v>
      </c>
      <c r="E5" s="388" t="s">
        <v>15530</v>
      </c>
      <c r="F5" s="226" t="s">
        <v>15531</v>
      </c>
      <c r="G5" s="226" t="s">
        <v>15532</v>
      </c>
      <c r="H5" s="226" t="s">
        <v>15533</v>
      </c>
      <c r="I5" s="226" t="s">
        <v>15534</v>
      </c>
      <c r="J5" s="226" t="s">
        <v>15535</v>
      </c>
      <c r="K5" s="228" t="s">
        <v>15536</v>
      </c>
      <c r="L5" s="226" t="s">
        <v>652</v>
      </c>
      <c r="M5" s="226"/>
      <c r="N5" s="388"/>
      <c r="O5" s="388"/>
      <c r="P5" s="226"/>
      <c r="Q5" s="226"/>
      <c r="R5" s="226" t="s">
        <v>223</v>
      </c>
      <c r="S5" s="221" t="s">
        <v>1432</v>
      </c>
      <c r="T5" s="221"/>
      <c r="U5" s="221" t="s">
        <v>95</v>
      </c>
      <c r="V5" s="221" t="s">
        <v>15537</v>
      </c>
      <c r="W5" s="221" t="s">
        <v>95</v>
      </c>
      <c r="X5" s="221" t="s">
        <v>15537</v>
      </c>
      <c r="Y5" s="221" t="s">
        <v>95</v>
      </c>
      <c r="Z5" s="221" t="s">
        <v>15538</v>
      </c>
      <c r="AA5" s="221" t="s">
        <v>95</v>
      </c>
      <c r="AB5" s="221" t="s">
        <v>15539</v>
      </c>
      <c r="AC5" s="221" t="s">
        <v>95</v>
      </c>
      <c r="AD5" s="221"/>
      <c r="AH5" s="204"/>
      <c r="AI5" s="204"/>
    </row>
    <row r="6" spans="1:35" s="116" customFormat="1" ht="51" customHeight="1">
      <c r="A6" s="386" t="s">
        <v>15508</v>
      </c>
      <c r="B6" s="222" t="s">
        <v>15517</v>
      </c>
      <c r="C6" s="387" t="s">
        <v>15540</v>
      </c>
      <c r="D6" s="226" t="s">
        <v>15541</v>
      </c>
      <c r="E6" s="388" t="s">
        <v>15542</v>
      </c>
      <c r="F6" s="226" t="s">
        <v>15543</v>
      </c>
      <c r="G6" s="226" t="s">
        <v>15544</v>
      </c>
      <c r="H6" s="226" t="s">
        <v>15545</v>
      </c>
      <c r="I6" s="226" t="s">
        <v>15546</v>
      </c>
      <c r="J6" s="277" t="s">
        <v>15547</v>
      </c>
      <c r="K6" s="228" t="s">
        <v>6897</v>
      </c>
      <c r="L6" s="226" t="s">
        <v>112</v>
      </c>
      <c r="M6" s="226"/>
      <c r="N6" s="388"/>
      <c r="O6" s="388"/>
      <c r="P6" s="226"/>
      <c r="Q6" s="226"/>
      <c r="R6" s="226" t="s">
        <v>223</v>
      </c>
      <c r="S6" s="226" t="s">
        <v>473</v>
      </c>
      <c r="T6" s="226"/>
      <c r="U6" s="226"/>
      <c r="V6" s="226"/>
      <c r="W6" s="226"/>
      <c r="X6" s="226"/>
      <c r="Y6" s="226"/>
      <c r="Z6" s="226"/>
      <c r="AA6" s="226"/>
      <c r="AB6" s="226"/>
      <c r="AC6" s="226" t="s">
        <v>9</v>
      </c>
      <c r="AD6" s="228" t="s">
        <v>15548</v>
      </c>
      <c r="AH6" s="153"/>
      <c r="AI6" s="153"/>
    </row>
    <row r="7" spans="1:35" s="19" customFormat="1" ht="85.5">
      <c r="A7" s="384" t="s">
        <v>15508</v>
      </c>
      <c r="B7" s="222" t="s">
        <v>15517</v>
      </c>
      <c r="C7" s="385" t="s">
        <v>15549</v>
      </c>
      <c r="D7" s="221" t="s">
        <v>15550</v>
      </c>
      <c r="E7" s="261" t="s">
        <v>15551</v>
      </c>
      <c r="F7" s="221" t="s">
        <v>15552</v>
      </c>
      <c r="G7" s="221" t="s">
        <v>15553</v>
      </c>
      <c r="H7" s="221" t="s">
        <v>15554</v>
      </c>
      <c r="I7" s="221" t="s">
        <v>15555</v>
      </c>
      <c r="J7" s="221" t="s">
        <v>15556</v>
      </c>
      <c r="K7" s="223" t="s">
        <v>15557</v>
      </c>
      <c r="L7" s="223" t="s">
        <v>3843</v>
      </c>
      <c r="M7" s="223"/>
      <c r="N7" s="261" t="s">
        <v>95</v>
      </c>
      <c r="O7" s="261"/>
      <c r="P7" s="221"/>
      <c r="Q7" s="221"/>
      <c r="R7" s="221" t="s">
        <v>156</v>
      </c>
      <c r="S7" s="221" t="s">
        <v>2307</v>
      </c>
      <c r="T7" s="221" t="s">
        <v>14176</v>
      </c>
      <c r="U7" s="221"/>
      <c r="V7" s="221"/>
      <c r="W7" s="221"/>
      <c r="X7" s="221"/>
      <c r="Y7" s="221"/>
      <c r="Z7" s="221"/>
      <c r="AA7" s="221" t="s">
        <v>95</v>
      </c>
      <c r="AB7" s="223" t="s">
        <v>15558</v>
      </c>
      <c r="AC7" s="221"/>
      <c r="AD7" s="221"/>
      <c r="AH7" s="74"/>
      <c r="AI7" s="74"/>
    </row>
    <row r="8" spans="1:35" s="19" customFormat="1" ht="71.25">
      <c r="A8" s="384" t="s">
        <v>15508</v>
      </c>
      <c r="B8" s="222" t="s">
        <v>15517</v>
      </c>
      <c r="C8" s="385" t="s">
        <v>15559</v>
      </c>
      <c r="D8" s="221" t="s">
        <v>15560</v>
      </c>
      <c r="E8" s="261" t="s">
        <v>15561</v>
      </c>
      <c r="F8" s="221" t="s">
        <v>15562</v>
      </c>
      <c r="G8" s="221" t="s">
        <v>15563</v>
      </c>
      <c r="H8" s="221" t="s">
        <v>15564</v>
      </c>
      <c r="I8" s="221" t="s">
        <v>15565</v>
      </c>
      <c r="J8" s="389" t="s">
        <v>15566</v>
      </c>
      <c r="K8" s="223" t="s">
        <v>15567</v>
      </c>
      <c r="L8" s="223" t="s">
        <v>3927</v>
      </c>
      <c r="M8" s="223"/>
      <c r="N8" s="261" t="s">
        <v>95</v>
      </c>
      <c r="O8" s="261" t="s">
        <v>95</v>
      </c>
      <c r="P8" s="221"/>
      <c r="Q8" s="221"/>
      <c r="R8" s="221" t="s">
        <v>238</v>
      </c>
      <c r="S8" s="221" t="s">
        <v>2307</v>
      </c>
      <c r="T8" s="221" t="s">
        <v>1092</v>
      </c>
      <c r="U8" s="221"/>
      <c r="V8" s="221"/>
      <c r="W8" s="221"/>
      <c r="X8" s="221"/>
      <c r="Y8" s="221" t="s">
        <v>95</v>
      </c>
      <c r="Z8" s="221" t="s">
        <v>15568</v>
      </c>
      <c r="AA8" s="221"/>
      <c r="AB8" s="221"/>
      <c r="AC8" s="221"/>
      <c r="AD8" s="221"/>
      <c r="AH8" s="74"/>
      <c r="AI8" s="74"/>
    </row>
    <row r="9" spans="1:35" s="97" customFormat="1" ht="46.5" customHeight="1">
      <c r="A9" s="390" t="s">
        <v>15569</v>
      </c>
      <c r="B9" s="222" t="s">
        <v>15517</v>
      </c>
      <c r="C9" s="391" t="s">
        <v>15570</v>
      </c>
      <c r="D9" s="284" t="s">
        <v>15571</v>
      </c>
      <c r="E9" s="392" t="s">
        <v>15572</v>
      </c>
      <c r="F9" s="284" t="s">
        <v>15573</v>
      </c>
      <c r="G9" s="284" t="s">
        <v>15574</v>
      </c>
      <c r="H9" s="284" t="s">
        <v>15575</v>
      </c>
      <c r="I9" s="284" t="s">
        <v>15576</v>
      </c>
      <c r="J9" s="393" t="s">
        <v>15577</v>
      </c>
      <c r="K9" s="285" t="s">
        <v>15578</v>
      </c>
      <c r="L9" s="285"/>
      <c r="M9" s="285"/>
      <c r="N9" s="392"/>
      <c r="O9" s="392"/>
      <c r="P9" s="284"/>
      <c r="Q9" s="284"/>
      <c r="R9" s="221" t="s">
        <v>238</v>
      </c>
      <c r="S9" s="284" t="s">
        <v>1432</v>
      </c>
      <c r="T9" s="284"/>
      <c r="U9" s="284"/>
      <c r="V9" s="284"/>
      <c r="W9" s="284"/>
      <c r="X9" s="284"/>
      <c r="Y9" s="284"/>
      <c r="Z9" s="284"/>
      <c r="AA9" s="284"/>
      <c r="AB9" s="284"/>
      <c r="AC9" s="284" t="s">
        <v>606</v>
      </c>
      <c r="AD9" s="285" t="s">
        <v>15579</v>
      </c>
      <c r="AH9" s="98"/>
      <c r="AI9" s="98"/>
    </row>
    <row r="10" spans="1:35" s="19" customFormat="1" ht="42.75">
      <c r="A10" s="384" t="s">
        <v>15508</v>
      </c>
      <c r="B10" s="222" t="s">
        <v>15517</v>
      </c>
      <c r="C10" s="385" t="s">
        <v>15580</v>
      </c>
      <c r="D10" s="221" t="s">
        <v>15581</v>
      </c>
      <c r="E10" s="261" t="s">
        <v>15582</v>
      </c>
      <c r="F10" s="221" t="s">
        <v>15583</v>
      </c>
      <c r="G10" s="221" t="s">
        <v>15584</v>
      </c>
      <c r="H10" s="221" t="s">
        <v>15585</v>
      </c>
      <c r="I10" s="221" t="s">
        <v>15586</v>
      </c>
      <c r="J10" s="221" t="s">
        <v>15587</v>
      </c>
      <c r="K10" s="223" t="s">
        <v>15588</v>
      </c>
      <c r="L10" s="223" t="s">
        <v>3843</v>
      </c>
      <c r="M10" s="223"/>
      <c r="N10" s="261" t="s">
        <v>95</v>
      </c>
      <c r="O10" s="261"/>
      <c r="P10" s="261"/>
      <c r="Q10" s="221"/>
      <c r="R10" s="221" t="s">
        <v>156</v>
      </c>
      <c r="S10" s="221" t="s">
        <v>2307</v>
      </c>
      <c r="T10" s="221" t="s">
        <v>1092</v>
      </c>
      <c r="U10" s="221" t="s">
        <v>95</v>
      </c>
      <c r="V10" s="223" t="s">
        <v>15589</v>
      </c>
      <c r="W10" s="221" t="s">
        <v>95</v>
      </c>
      <c r="X10" s="223" t="s">
        <v>15589</v>
      </c>
      <c r="Y10" s="221"/>
      <c r="Z10" s="221"/>
      <c r="AA10" s="221"/>
      <c r="AB10" s="221"/>
      <c r="AC10" s="221" t="s">
        <v>95</v>
      </c>
      <c r="AD10" s="223" t="s">
        <v>15590</v>
      </c>
      <c r="AH10" s="74"/>
      <c r="AI10" s="74"/>
    </row>
    <row r="11" spans="1:35" s="19" customFormat="1" ht="207.75" customHeight="1">
      <c r="A11" s="384" t="s">
        <v>15508</v>
      </c>
      <c r="B11" s="222" t="s">
        <v>15517</v>
      </c>
      <c r="C11" s="385" t="s">
        <v>15591</v>
      </c>
      <c r="D11" s="221" t="s">
        <v>15592</v>
      </c>
      <c r="E11" s="261" t="s">
        <v>15593</v>
      </c>
      <c r="F11" s="221" t="s">
        <v>15594</v>
      </c>
      <c r="G11" s="221" t="s">
        <v>15595</v>
      </c>
      <c r="H11" s="221" t="s">
        <v>15596</v>
      </c>
      <c r="I11" s="221" t="s">
        <v>15597</v>
      </c>
      <c r="J11" s="221" t="s">
        <v>15598</v>
      </c>
      <c r="K11" s="223" t="s">
        <v>15599</v>
      </c>
      <c r="L11" s="223" t="s">
        <v>15600</v>
      </c>
      <c r="M11" s="223" t="s">
        <v>15601</v>
      </c>
      <c r="N11" s="261" t="s">
        <v>95</v>
      </c>
      <c r="O11" s="261"/>
      <c r="P11" s="261" t="s">
        <v>95</v>
      </c>
      <c r="Q11" s="221"/>
      <c r="R11" s="221" t="s">
        <v>156</v>
      </c>
      <c r="S11" s="221" t="s">
        <v>2307</v>
      </c>
      <c r="T11" s="221" t="s">
        <v>99</v>
      </c>
      <c r="U11" s="221" t="s">
        <v>95</v>
      </c>
      <c r="V11" s="223" t="s">
        <v>15602</v>
      </c>
      <c r="W11" s="221" t="s">
        <v>95</v>
      </c>
      <c r="X11" s="223" t="s">
        <v>15602</v>
      </c>
      <c r="Y11" s="221" t="s">
        <v>95</v>
      </c>
      <c r="Z11" s="223" t="s">
        <v>15603</v>
      </c>
      <c r="AA11" s="221" t="s">
        <v>95</v>
      </c>
      <c r="AB11" s="223" t="s">
        <v>15604</v>
      </c>
      <c r="AC11" s="221" t="s">
        <v>95</v>
      </c>
      <c r="AD11" s="223" t="s">
        <v>15605</v>
      </c>
      <c r="AH11" s="74"/>
      <c r="AI11" s="74"/>
    </row>
    <row r="12" spans="1:35" s="19" customFormat="1" ht="85.5">
      <c r="A12" s="384" t="s">
        <v>15508</v>
      </c>
      <c r="B12" s="222" t="s">
        <v>15517</v>
      </c>
      <c r="C12" s="385" t="s">
        <v>15606</v>
      </c>
      <c r="D12" s="221" t="s">
        <v>15607</v>
      </c>
      <c r="E12" s="261" t="s">
        <v>15608</v>
      </c>
      <c r="F12" s="221" t="s">
        <v>15609</v>
      </c>
      <c r="G12" s="221" t="s">
        <v>15610</v>
      </c>
      <c r="H12" s="221" t="s">
        <v>15611</v>
      </c>
      <c r="I12" s="221" t="s">
        <v>15612</v>
      </c>
      <c r="J12" s="221" t="s">
        <v>15613</v>
      </c>
      <c r="K12" s="223" t="s">
        <v>15614</v>
      </c>
      <c r="L12" s="223" t="s">
        <v>15615</v>
      </c>
      <c r="M12" s="223"/>
      <c r="N12" s="261" t="s">
        <v>95</v>
      </c>
      <c r="O12" s="261"/>
      <c r="P12" s="221"/>
      <c r="Q12" s="221"/>
      <c r="R12" s="221" t="s">
        <v>238</v>
      </c>
      <c r="S12" s="221" t="s">
        <v>2307</v>
      </c>
      <c r="T12" s="221" t="s">
        <v>1092</v>
      </c>
      <c r="U12" s="221"/>
      <c r="V12" s="221"/>
      <c r="W12" s="221"/>
      <c r="X12" s="221"/>
      <c r="Y12" s="221" t="s">
        <v>95</v>
      </c>
      <c r="Z12" s="223" t="s">
        <v>15616</v>
      </c>
      <c r="AA12" s="221"/>
      <c r="AB12" s="221"/>
      <c r="AC12" s="221"/>
      <c r="AD12" s="221"/>
      <c r="AH12" s="74"/>
      <c r="AI12" s="74"/>
    </row>
    <row r="13" spans="1:35" s="203" customFormat="1" ht="70.5" customHeight="1">
      <c r="A13" s="384" t="s">
        <v>683</v>
      </c>
      <c r="B13" s="230" t="s">
        <v>15517</v>
      </c>
      <c r="C13" s="385" t="s">
        <v>15617</v>
      </c>
      <c r="D13" s="221" t="s">
        <v>15618</v>
      </c>
      <c r="E13" s="261" t="s">
        <v>15619</v>
      </c>
      <c r="F13" s="221" t="s">
        <v>15620</v>
      </c>
      <c r="G13" s="221" t="s">
        <v>15621</v>
      </c>
      <c r="H13" s="221" t="s">
        <v>15622</v>
      </c>
      <c r="I13" s="221" t="s">
        <v>15623</v>
      </c>
      <c r="J13" s="221" t="s">
        <v>15624</v>
      </c>
      <c r="K13" s="223" t="s">
        <v>15625</v>
      </c>
      <c r="L13" s="223"/>
      <c r="M13" s="223"/>
      <c r="N13" s="261"/>
      <c r="O13" s="261"/>
      <c r="P13" s="221"/>
      <c r="Q13" s="221"/>
      <c r="R13" s="221" t="s">
        <v>223</v>
      </c>
      <c r="S13" s="221" t="s">
        <v>1432</v>
      </c>
      <c r="T13" s="221" t="s">
        <v>183</v>
      </c>
      <c r="U13" s="221"/>
      <c r="V13" s="221"/>
      <c r="W13" s="221"/>
      <c r="X13" s="221"/>
      <c r="Y13" s="221"/>
      <c r="Z13" s="221"/>
      <c r="AA13" s="221"/>
      <c r="AB13" s="221"/>
      <c r="AC13" s="221"/>
      <c r="AD13" s="223" t="s">
        <v>15626</v>
      </c>
      <c r="AH13" s="204"/>
      <c r="AI13" s="204"/>
    </row>
    <row r="14" spans="1:35" s="97" customFormat="1" ht="60" customHeight="1">
      <c r="A14" s="390" t="s">
        <v>15627</v>
      </c>
      <c r="B14" s="222" t="s">
        <v>15517</v>
      </c>
      <c r="C14" s="391" t="s">
        <v>15628</v>
      </c>
      <c r="D14" s="284" t="s">
        <v>15629</v>
      </c>
      <c r="E14" s="392" t="s">
        <v>15630</v>
      </c>
      <c r="F14" s="284" t="s">
        <v>15631</v>
      </c>
      <c r="G14" s="284" t="s">
        <v>15632</v>
      </c>
      <c r="H14" s="284" t="s">
        <v>15633</v>
      </c>
      <c r="I14" s="284" t="s">
        <v>15634</v>
      </c>
      <c r="J14" s="393" t="s">
        <v>15635</v>
      </c>
      <c r="K14" s="285" t="s">
        <v>15636</v>
      </c>
      <c r="L14" s="285" t="s">
        <v>652</v>
      </c>
      <c r="M14" s="285" t="s">
        <v>15637</v>
      </c>
      <c r="N14" s="392"/>
      <c r="O14" s="392"/>
      <c r="P14" s="284"/>
      <c r="Q14" s="284"/>
      <c r="R14" s="221" t="s">
        <v>238</v>
      </c>
      <c r="S14" s="284" t="s">
        <v>1432</v>
      </c>
      <c r="T14" s="284"/>
      <c r="U14" s="284"/>
      <c r="V14" s="284"/>
      <c r="W14" s="284"/>
      <c r="X14" s="284"/>
      <c r="Y14" s="284"/>
      <c r="Z14" s="284"/>
      <c r="AA14" s="284" t="s">
        <v>606</v>
      </c>
      <c r="AB14" s="285" t="s">
        <v>15638</v>
      </c>
      <c r="AC14" s="284" t="s">
        <v>606</v>
      </c>
      <c r="AD14" s="285" t="s">
        <v>15639</v>
      </c>
      <c r="AH14" s="98"/>
      <c r="AI14" s="98"/>
    </row>
    <row r="15" spans="1:35" s="97" customFormat="1" ht="49.5" customHeight="1">
      <c r="A15" s="390" t="s">
        <v>15569</v>
      </c>
      <c r="B15" s="222" t="s">
        <v>15517</v>
      </c>
      <c r="C15" s="391" t="s">
        <v>15640</v>
      </c>
      <c r="D15" s="284" t="s">
        <v>15641</v>
      </c>
      <c r="E15" s="392" t="s">
        <v>15642</v>
      </c>
      <c r="F15" s="284" t="s">
        <v>15643</v>
      </c>
      <c r="G15" s="284" t="s">
        <v>15644</v>
      </c>
      <c r="H15" s="284" t="s">
        <v>15645</v>
      </c>
      <c r="I15" s="284" t="s">
        <v>15646</v>
      </c>
      <c r="J15" s="393" t="s">
        <v>15647</v>
      </c>
      <c r="K15" s="285" t="s">
        <v>1441</v>
      </c>
      <c r="L15" s="284" t="s">
        <v>3114</v>
      </c>
      <c r="M15" s="284"/>
      <c r="N15" s="392"/>
      <c r="O15" s="392"/>
      <c r="P15" s="284"/>
      <c r="Q15" s="284"/>
      <c r="R15" s="221" t="s">
        <v>238</v>
      </c>
      <c r="S15" s="284" t="s">
        <v>1432</v>
      </c>
      <c r="T15" s="284"/>
      <c r="U15" s="284"/>
      <c r="V15" s="284"/>
      <c r="W15" s="284"/>
      <c r="X15" s="284"/>
      <c r="Y15" s="284"/>
      <c r="Z15" s="284"/>
      <c r="AA15" s="284"/>
      <c r="AB15" s="284"/>
      <c r="AC15" s="284" t="s">
        <v>606</v>
      </c>
      <c r="AD15" s="285" t="s">
        <v>15648</v>
      </c>
      <c r="AH15" s="98"/>
      <c r="AI15" s="98"/>
    </row>
    <row r="16" spans="1:35" s="19" customFormat="1" ht="20.45" customHeight="1">
      <c r="A16" s="384" t="s">
        <v>15508</v>
      </c>
      <c r="B16" s="222" t="s">
        <v>15517</v>
      </c>
      <c r="C16" s="385" t="s">
        <v>15649</v>
      </c>
      <c r="D16" s="221" t="s">
        <v>15650</v>
      </c>
      <c r="E16" s="261" t="s">
        <v>15651</v>
      </c>
      <c r="F16" s="221" t="s">
        <v>15652</v>
      </c>
      <c r="G16" s="221" t="s">
        <v>15653</v>
      </c>
      <c r="H16" s="221" t="s">
        <v>15654</v>
      </c>
      <c r="I16" s="221" t="s">
        <v>15655</v>
      </c>
      <c r="J16" s="221" t="s">
        <v>2434</v>
      </c>
      <c r="K16" s="223" t="s">
        <v>15656</v>
      </c>
      <c r="L16" s="221" t="s">
        <v>2434</v>
      </c>
      <c r="M16" s="221"/>
      <c r="N16" s="261"/>
      <c r="O16" s="261"/>
      <c r="P16" s="221"/>
      <c r="Q16" s="221"/>
      <c r="R16" s="221" t="s">
        <v>238</v>
      </c>
      <c r="S16" s="221" t="s">
        <v>2475</v>
      </c>
      <c r="T16" s="221"/>
      <c r="U16" s="221"/>
      <c r="V16" s="221"/>
      <c r="W16" s="221"/>
      <c r="X16" s="221"/>
      <c r="Y16" s="221"/>
      <c r="Z16" s="221"/>
      <c r="AA16" s="221"/>
      <c r="AB16" s="221"/>
      <c r="AC16" s="221"/>
      <c r="AD16" s="221"/>
      <c r="AH16" s="74"/>
      <c r="AI16" s="74"/>
    </row>
    <row r="17" spans="1:35" s="19" customFormat="1" ht="171">
      <c r="A17" s="384" t="s">
        <v>15508</v>
      </c>
      <c r="B17" s="222" t="s">
        <v>15517</v>
      </c>
      <c r="C17" s="385" t="s">
        <v>15657</v>
      </c>
      <c r="D17" s="221" t="s">
        <v>15658</v>
      </c>
      <c r="E17" s="261" t="s">
        <v>15659</v>
      </c>
      <c r="F17" s="221" t="s">
        <v>15660</v>
      </c>
      <c r="G17" s="221" t="s">
        <v>15661</v>
      </c>
      <c r="H17" s="221" t="s">
        <v>15662</v>
      </c>
      <c r="I17" s="221" t="s">
        <v>12851</v>
      </c>
      <c r="J17" s="221" t="s">
        <v>15663</v>
      </c>
      <c r="K17" s="223" t="s">
        <v>15664</v>
      </c>
      <c r="L17" s="223" t="s">
        <v>15665</v>
      </c>
      <c r="M17" s="221" t="s">
        <v>15666</v>
      </c>
      <c r="N17" s="261" t="s">
        <v>95</v>
      </c>
      <c r="O17" s="261" t="s">
        <v>95</v>
      </c>
      <c r="P17" s="221"/>
      <c r="Q17" s="221"/>
      <c r="R17" s="221" t="s">
        <v>156</v>
      </c>
      <c r="S17" s="221" t="s">
        <v>2307</v>
      </c>
      <c r="T17" s="221" t="s">
        <v>4542</v>
      </c>
      <c r="U17" s="221"/>
      <c r="V17" s="221"/>
      <c r="W17" s="221"/>
      <c r="X17" s="221"/>
      <c r="Y17" s="221"/>
      <c r="Z17" s="221"/>
      <c r="AA17" s="221" t="s">
        <v>95</v>
      </c>
      <c r="AB17" s="223" t="s">
        <v>15667</v>
      </c>
      <c r="AC17" s="221" t="s">
        <v>95</v>
      </c>
      <c r="AD17" s="223" t="s">
        <v>15668</v>
      </c>
      <c r="AH17" s="74"/>
      <c r="AI17" s="74"/>
    </row>
    <row r="18" spans="1:35" s="19" customFormat="1" ht="85.5">
      <c r="A18" s="384" t="s">
        <v>15508</v>
      </c>
      <c r="B18" s="222" t="s">
        <v>15517</v>
      </c>
      <c r="C18" s="385" t="s">
        <v>15669</v>
      </c>
      <c r="D18" s="221" t="s">
        <v>15670</v>
      </c>
      <c r="E18" s="261" t="s">
        <v>15671</v>
      </c>
      <c r="F18" s="221" t="s">
        <v>15672</v>
      </c>
      <c r="G18" s="221" t="s">
        <v>15673</v>
      </c>
      <c r="H18" s="221" t="s">
        <v>15674</v>
      </c>
      <c r="I18" s="221" t="s">
        <v>15675</v>
      </c>
      <c r="J18" s="221" t="s">
        <v>15676</v>
      </c>
      <c r="K18" s="223" t="s">
        <v>15677</v>
      </c>
      <c r="L18" s="223" t="s">
        <v>3927</v>
      </c>
      <c r="M18" s="221" t="s">
        <v>15666</v>
      </c>
      <c r="N18" s="261" t="s">
        <v>95</v>
      </c>
      <c r="O18" s="261"/>
      <c r="P18" s="221"/>
      <c r="Q18" s="221"/>
      <c r="R18" s="221" t="s">
        <v>1059</v>
      </c>
      <c r="S18" s="221" t="s">
        <v>2307</v>
      </c>
      <c r="T18" s="221" t="s">
        <v>1092</v>
      </c>
      <c r="U18" s="221"/>
      <c r="V18" s="221"/>
      <c r="W18" s="221"/>
      <c r="X18" s="221"/>
      <c r="Y18" s="221" t="s">
        <v>95</v>
      </c>
      <c r="Z18" s="223" t="s">
        <v>15678</v>
      </c>
      <c r="AA18" s="221" t="s">
        <v>95</v>
      </c>
      <c r="AB18" s="223" t="s">
        <v>15679</v>
      </c>
      <c r="AC18" s="221"/>
      <c r="AD18" s="221"/>
      <c r="AH18" s="74"/>
      <c r="AI18" s="74"/>
    </row>
    <row r="19" spans="1:35" s="19" customFormat="1" ht="71.25">
      <c r="A19" s="384" t="s">
        <v>15508</v>
      </c>
      <c r="B19" s="222" t="s">
        <v>15517</v>
      </c>
      <c r="C19" s="385" t="s">
        <v>15680</v>
      </c>
      <c r="D19" s="221" t="s">
        <v>15681</v>
      </c>
      <c r="E19" s="261" t="s">
        <v>15682</v>
      </c>
      <c r="F19" s="221" t="s">
        <v>15683</v>
      </c>
      <c r="G19" s="221" t="s">
        <v>15684</v>
      </c>
      <c r="H19" s="221" t="s">
        <v>15685</v>
      </c>
      <c r="I19" s="221" t="s">
        <v>15686</v>
      </c>
      <c r="J19" s="221" t="s">
        <v>15687</v>
      </c>
      <c r="K19" s="223" t="s">
        <v>15567</v>
      </c>
      <c r="L19" s="223" t="s">
        <v>3927</v>
      </c>
      <c r="M19" s="221" t="s">
        <v>15666</v>
      </c>
      <c r="N19" s="261" t="s">
        <v>95</v>
      </c>
      <c r="O19" s="261" t="s">
        <v>95</v>
      </c>
      <c r="P19" s="221"/>
      <c r="Q19" s="221"/>
      <c r="R19" s="221" t="s">
        <v>156</v>
      </c>
      <c r="S19" s="221" t="s">
        <v>2307</v>
      </c>
      <c r="T19" s="221" t="s">
        <v>4542</v>
      </c>
      <c r="U19" s="221"/>
      <c r="V19" s="221"/>
      <c r="W19" s="221"/>
      <c r="X19" s="221"/>
      <c r="Y19" s="221"/>
      <c r="Z19" s="221"/>
      <c r="AA19" s="221"/>
      <c r="AB19" s="221"/>
      <c r="AC19" s="221"/>
      <c r="AD19" s="221"/>
      <c r="AH19" s="74"/>
      <c r="AI19" s="74"/>
    </row>
    <row r="20" spans="1:35" s="19" customFormat="1" ht="85.5">
      <c r="A20" s="384" t="s">
        <v>15508</v>
      </c>
      <c r="B20" s="222" t="s">
        <v>15517</v>
      </c>
      <c r="C20" s="385" t="s">
        <v>15688</v>
      </c>
      <c r="D20" s="221" t="s">
        <v>15689</v>
      </c>
      <c r="E20" s="261" t="s">
        <v>15690</v>
      </c>
      <c r="F20" s="221" t="s">
        <v>15691</v>
      </c>
      <c r="G20" s="221" t="s">
        <v>15692</v>
      </c>
      <c r="H20" s="221" t="s">
        <v>15693</v>
      </c>
      <c r="I20" s="221" t="s">
        <v>15694</v>
      </c>
      <c r="J20" s="221" t="s">
        <v>15695</v>
      </c>
      <c r="K20" s="223" t="s">
        <v>15696</v>
      </c>
      <c r="L20" s="223" t="s">
        <v>15697</v>
      </c>
      <c r="M20" s="221" t="s">
        <v>15666</v>
      </c>
      <c r="N20" s="261"/>
      <c r="O20" s="261"/>
      <c r="P20" s="221"/>
      <c r="Q20" s="221"/>
      <c r="R20" s="221" t="s">
        <v>238</v>
      </c>
      <c r="S20" s="221" t="s">
        <v>2307</v>
      </c>
      <c r="T20" s="221"/>
      <c r="U20" s="221"/>
      <c r="V20" s="221"/>
      <c r="W20" s="221"/>
      <c r="X20" s="221"/>
      <c r="Y20" s="221"/>
      <c r="Z20" s="221"/>
      <c r="AA20" s="221"/>
      <c r="AB20" s="221"/>
      <c r="AC20" s="221"/>
      <c r="AD20" s="221"/>
      <c r="AH20" s="74"/>
      <c r="AI20" s="74"/>
    </row>
    <row r="21" spans="1:35" s="19" customFormat="1" ht="57">
      <c r="A21" s="384" t="s">
        <v>15508</v>
      </c>
      <c r="B21" s="222" t="s">
        <v>15517</v>
      </c>
      <c r="C21" s="385" t="s">
        <v>15698</v>
      </c>
      <c r="D21" s="221" t="s">
        <v>11929</v>
      </c>
      <c r="E21" s="261" t="s">
        <v>15699</v>
      </c>
      <c r="F21" s="221" t="s">
        <v>15700</v>
      </c>
      <c r="G21" s="221" t="s">
        <v>15701</v>
      </c>
      <c r="H21" s="221" t="s">
        <v>15702</v>
      </c>
      <c r="I21" s="221" t="s">
        <v>15703</v>
      </c>
      <c r="J21" s="221" t="s">
        <v>15666</v>
      </c>
      <c r="K21" s="223" t="s">
        <v>15704</v>
      </c>
      <c r="L21" s="221"/>
      <c r="M21" s="221" t="s">
        <v>15666</v>
      </c>
      <c r="N21" s="261"/>
      <c r="O21" s="261"/>
      <c r="P21" s="221"/>
      <c r="Q21" s="221"/>
      <c r="R21" s="221" t="s">
        <v>238</v>
      </c>
      <c r="S21" s="221" t="s">
        <v>2475</v>
      </c>
      <c r="T21" s="221"/>
      <c r="U21" s="221"/>
      <c r="V21" s="221"/>
      <c r="W21" s="221"/>
      <c r="X21" s="221"/>
      <c r="Y21" s="221"/>
      <c r="Z21" s="221"/>
      <c r="AA21" s="221"/>
      <c r="AB21" s="221"/>
      <c r="AC21" s="221"/>
      <c r="AD21" s="221"/>
      <c r="AH21" s="74"/>
      <c r="AI21" s="74"/>
    </row>
    <row r="22" spans="1:35" s="19" customFormat="1" ht="20.45" customHeight="1">
      <c r="A22" s="384" t="s">
        <v>15508</v>
      </c>
      <c r="B22" s="222" t="s">
        <v>15517</v>
      </c>
      <c r="C22" s="385" t="s">
        <v>15705</v>
      </c>
      <c r="D22" s="221" t="s">
        <v>15706</v>
      </c>
      <c r="E22" s="261" t="s">
        <v>15707</v>
      </c>
      <c r="F22" s="221" t="s">
        <v>15708</v>
      </c>
      <c r="G22" s="221" t="s">
        <v>15709</v>
      </c>
      <c r="H22" s="221" t="s">
        <v>15710</v>
      </c>
      <c r="I22" s="221" t="s">
        <v>15711</v>
      </c>
      <c r="J22" s="221" t="s">
        <v>15666</v>
      </c>
      <c r="K22" s="223" t="s">
        <v>15712</v>
      </c>
      <c r="L22" s="221"/>
      <c r="M22" s="221"/>
      <c r="N22" s="261"/>
      <c r="O22" s="261"/>
      <c r="P22" s="221"/>
      <c r="Q22" s="221"/>
      <c r="R22" s="221" t="s">
        <v>238</v>
      </c>
      <c r="S22" s="221" t="s">
        <v>2475</v>
      </c>
      <c r="T22" s="221"/>
      <c r="U22" s="221"/>
      <c r="V22" s="221"/>
      <c r="W22" s="221"/>
      <c r="X22" s="221"/>
      <c r="Y22" s="221"/>
      <c r="Z22" s="221"/>
      <c r="AA22" s="221"/>
      <c r="AB22" s="221"/>
      <c r="AC22" s="221"/>
      <c r="AD22" s="221"/>
      <c r="AH22" s="74"/>
      <c r="AI22" s="74"/>
    </row>
    <row r="23" spans="1:35" s="19" customFormat="1" ht="85.5">
      <c r="A23" s="384" t="s">
        <v>15508</v>
      </c>
      <c r="B23" s="222" t="s">
        <v>15517</v>
      </c>
      <c r="C23" s="385" t="s">
        <v>15713</v>
      </c>
      <c r="D23" s="221" t="s">
        <v>15714</v>
      </c>
      <c r="E23" s="261" t="s">
        <v>15715</v>
      </c>
      <c r="F23" s="221" t="s">
        <v>15716</v>
      </c>
      <c r="G23" s="221" t="s">
        <v>15717</v>
      </c>
      <c r="H23" s="221" t="s">
        <v>15718</v>
      </c>
      <c r="I23" s="221" t="s">
        <v>15719</v>
      </c>
      <c r="J23" s="221" t="s">
        <v>15720</v>
      </c>
      <c r="K23" s="223" t="s">
        <v>15721</v>
      </c>
      <c r="L23" s="223" t="s">
        <v>15615</v>
      </c>
      <c r="M23" s="221" t="s">
        <v>15666</v>
      </c>
      <c r="N23" s="261" t="s">
        <v>95</v>
      </c>
      <c r="O23" s="261"/>
      <c r="P23" s="221"/>
      <c r="Q23" s="221"/>
      <c r="R23" s="221" t="s">
        <v>156</v>
      </c>
      <c r="S23" s="221" t="s">
        <v>2307</v>
      </c>
      <c r="T23" s="221" t="s">
        <v>1092</v>
      </c>
      <c r="U23" s="221"/>
      <c r="V23" s="221"/>
      <c r="W23" s="221"/>
      <c r="X23" s="221"/>
      <c r="Y23" s="221"/>
      <c r="Z23" s="221"/>
      <c r="AA23" s="221"/>
      <c r="AB23" s="221"/>
      <c r="AC23" s="221"/>
      <c r="AD23" s="221"/>
      <c r="AH23" s="74"/>
      <c r="AI23" s="74"/>
    </row>
    <row r="24" spans="1:35" s="19" customFormat="1" ht="20.45" customHeight="1">
      <c r="A24" s="384" t="s">
        <v>15508</v>
      </c>
      <c r="B24" s="222" t="s">
        <v>15517</v>
      </c>
      <c r="C24" s="385" t="s">
        <v>15722</v>
      </c>
      <c r="D24" s="221" t="s">
        <v>15723</v>
      </c>
      <c r="E24" s="261" t="s">
        <v>15724</v>
      </c>
      <c r="F24" s="221" t="s">
        <v>15725</v>
      </c>
      <c r="G24" s="221" t="s">
        <v>15726</v>
      </c>
      <c r="H24" s="221" t="s">
        <v>15727</v>
      </c>
      <c r="I24" s="221" t="s">
        <v>15728</v>
      </c>
      <c r="J24" s="221" t="s">
        <v>15666</v>
      </c>
      <c r="K24" s="223" t="s">
        <v>15729</v>
      </c>
      <c r="L24" s="221"/>
      <c r="M24" s="221"/>
      <c r="N24" s="261"/>
      <c r="O24" s="261"/>
      <c r="P24" s="221"/>
      <c r="Q24" s="221"/>
      <c r="R24" s="221" t="s">
        <v>238</v>
      </c>
      <c r="S24" s="221" t="s">
        <v>2475</v>
      </c>
      <c r="T24" s="221"/>
      <c r="U24" s="221"/>
      <c r="V24" s="221"/>
      <c r="W24" s="221"/>
      <c r="X24" s="221"/>
      <c r="Y24" s="221"/>
      <c r="Z24" s="221"/>
      <c r="AA24" s="221"/>
      <c r="AB24" s="221"/>
      <c r="AC24" s="221"/>
      <c r="AD24" s="221"/>
      <c r="AH24" s="74"/>
      <c r="AI24" s="74"/>
    </row>
    <row r="25" spans="1:35" s="19" customFormat="1" ht="20.45" customHeight="1">
      <c r="A25" s="384" t="s">
        <v>15508</v>
      </c>
      <c r="B25" s="222" t="s">
        <v>15517</v>
      </c>
      <c r="C25" s="385" t="s">
        <v>15730</v>
      </c>
      <c r="D25" s="221" t="s">
        <v>15731</v>
      </c>
      <c r="E25" s="261" t="s">
        <v>15732</v>
      </c>
      <c r="F25" s="221" t="s">
        <v>15733</v>
      </c>
      <c r="G25" s="221" t="s">
        <v>15734</v>
      </c>
      <c r="H25" s="221" t="s">
        <v>15735</v>
      </c>
      <c r="I25" s="221" t="s">
        <v>15515</v>
      </c>
      <c r="J25" s="221" t="s">
        <v>15666</v>
      </c>
      <c r="K25" s="223" t="s">
        <v>15736</v>
      </c>
      <c r="L25" s="221"/>
      <c r="M25" s="221" t="s">
        <v>15666</v>
      </c>
      <c r="N25" s="261"/>
      <c r="O25" s="261"/>
      <c r="P25" s="221"/>
      <c r="Q25" s="221"/>
      <c r="R25" s="221" t="s">
        <v>238</v>
      </c>
      <c r="S25" s="221" t="s">
        <v>2475</v>
      </c>
      <c r="T25" s="221"/>
      <c r="U25" s="221"/>
      <c r="V25" s="221"/>
      <c r="W25" s="221"/>
      <c r="X25" s="221"/>
      <c r="Y25" s="221"/>
      <c r="Z25" s="221"/>
      <c r="AA25" s="221"/>
      <c r="AB25" s="221"/>
      <c r="AC25" s="221"/>
      <c r="AD25" s="221"/>
      <c r="AH25" s="74"/>
      <c r="AI25" s="74"/>
    </row>
    <row r="26" spans="1:35" s="19" customFormat="1" ht="20.45" customHeight="1">
      <c r="A26" s="384" t="s">
        <v>15508</v>
      </c>
      <c r="B26" s="222" t="s">
        <v>15517</v>
      </c>
      <c r="C26" s="385" t="s">
        <v>15737</v>
      </c>
      <c r="D26" s="221" t="s">
        <v>15738</v>
      </c>
      <c r="E26" s="261" t="s">
        <v>15739</v>
      </c>
      <c r="F26" s="221" t="s">
        <v>15740</v>
      </c>
      <c r="G26" s="221" t="s">
        <v>15741</v>
      </c>
      <c r="H26" s="221" t="s">
        <v>15742</v>
      </c>
      <c r="I26" s="221" t="s">
        <v>15743</v>
      </c>
      <c r="J26" s="221" t="s">
        <v>15744</v>
      </c>
      <c r="K26" s="223" t="s">
        <v>15729</v>
      </c>
      <c r="L26" s="221"/>
      <c r="M26" s="221"/>
      <c r="N26" s="261"/>
      <c r="O26" s="261"/>
      <c r="P26" s="221"/>
      <c r="Q26" s="221"/>
      <c r="R26" s="221" t="s">
        <v>238</v>
      </c>
      <c r="S26" s="221" t="s">
        <v>2475</v>
      </c>
      <c r="T26" s="221"/>
      <c r="U26" s="221"/>
      <c r="V26" s="221"/>
      <c r="W26" s="221"/>
      <c r="X26" s="221"/>
      <c r="Y26" s="221"/>
      <c r="Z26" s="221"/>
      <c r="AA26" s="221"/>
      <c r="AB26" s="221"/>
      <c r="AC26" s="221"/>
      <c r="AD26" s="221"/>
      <c r="AH26" s="74"/>
      <c r="AI26" s="74"/>
    </row>
    <row r="27" spans="1:35" s="19" customFormat="1" ht="71.25">
      <c r="A27" s="384" t="s">
        <v>15508</v>
      </c>
      <c r="B27" s="222" t="s">
        <v>15517</v>
      </c>
      <c r="C27" s="385" t="s">
        <v>15745</v>
      </c>
      <c r="D27" s="221" t="s">
        <v>15746</v>
      </c>
      <c r="E27" s="261" t="s">
        <v>15747</v>
      </c>
      <c r="F27" s="221" t="s">
        <v>15748</v>
      </c>
      <c r="G27" s="221" t="s">
        <v>15749</v>
      </c>
      <c r="H27" s="221" t="s">
        <v>15750</v>
      </c>
      <c r="I27" s="221" t="s">
        <v>15751</v>
      </c>
      <c r="J27" s="221" t="s">
        <v>15752</v>
      </c>
      <c r="K27" s="223" t="s">
        <v>15753</v>
      </c>
      <c r="L27" s="221" t="s">
        <v>2434</v>
      </c>
      <c r="M27" s="221"/>
      <c r="N27" s="261"/>
      <c r="O27" s="261"/>
      <c r="P27" s="221"/>
      <c r="Q27" s="221"/>
      <c r="R27" s="221" t="s">
        <v>238</v>
      </c>
      <c r="S27" s="221" t="s">
        <v>2475</v>
      </c>
      <c r="T27" s="221"/>
      <c r="U27" s="221" t="s">
        <v>95</v>
      </c>
      <c r="V27" s="223" t="s">
        <v>15754</v>
      </c>
      <c r="W27" s="221"/>
      <c r="X27" s="221"/>
      <c r="Y27" s="221" t="s">
        <v>95</v>
      </c>
      <c r="Z27" s="223" t="s">
        <v>15755</v>
      </c>
      <c r="AA27" s="221" t="s">
        <v>95</v>
      </c>
      <c r="AB27" s="223" t="s">
        <v>15754</v>
      </c>
      <c r="AC27" s="221"/>
      <c r="AD27" s="221"/>
      <c r="AH27" s="74"/>
      <c r="AI27" s="74"/>
    </row>
    <row r="28" spans="1:35" s="19" customFormat="1" ht="43.5" customHeight="1">
      <c r="A28" s="384" t="s">
        <v>15508</v>
      </c>
      <c r="B28" s="222" t="s">
        <v>15517</v>
      </c>
      <c r="C28" s="385" t="s">
        <v>15756</v>
      </c>
      <c r="D28" s="221" t="s">
        <v>15757</v>
      </c>
      <c r="E28" s="261" t="s">
        <v>15758</v>
      </c>
      <c r="F28" s="221" t="s">
        <v>15759</v>
      </c>
      <c r="G28" s="221" t="s">
        <v>15760</v>
      </c>
      <c r="H28" s="221" t="s">
        <v>15761</v>
      </c>
      <c r="I28" s="221" t="s">
        <v>15762</v>
      </c>
      <c r="J28" s="221" t="s">
        <v>15763</v>
      </c>
      <c r="K28" s="223" t="s">
        <v>15764</v>
      </c>
      <c r="L28" s="223" t="s">
        <v>14325</v>
      </c>
      <c r="M28" s="221" t="s">
        <v>15666</v>
      </c>
      <c r="N28" s="261" t="s">
        <v>95</v>
      </c>
      <c r="O28" s="261"/>
      <c r="P28" s="221"/>
      <c r="Q28" s="221"/>
      <c r="R28" s="221" t="s">
        <v>238</v>
      </c>
      <c r="S28" s="221" t="s">
        <v>2307</v>
      </c>
      <c r="T28" s="221" t="s">
        <v>1092</v>
      </c>
      <c r="U28" s="221"/>
      <c r="V28" s="221"/>
      <c r="W28" s="221"/>
      <c r="X28" s="221"/>
      <c r="Y28" s="221"/>
      <c r="Z28" s="221"/>
      <c r="AA28" s="221"/>
      <c r="AB28" s="221"/>
      <c r="AC28" s="221"/>
      <c r="AD28" s="221"/>
      <c r="AH28" s="74"/>
      <c r="AI28" s="74"/>
    </row>
    <row r="29" spans="1:35" s="19" customFormat="1" ht="20.45" customHeight="1">
      <c r="A29" s="384" t="s">
        <v>15508</v>
      </c>
      <c r="B29" s="222" t="s">
        <v>15517</v>
      </c>
      <c r="C29" s="385" t="s">
        <v>15765</v>
      </c>
      <c r="D29" s="221" t="s">
        <v>15766</v>
      </c>
      <c r="E29" s="261" t="s">
        <v>15767</v>
      </c>
      <c r="F29" s="221" t="s">
        <v>15768</v>
      </c>
      <c r="G29" s="221" t="s">
        <v>15769</v>
      </c>
      <c r="H29" s="221" t="s">
        <v>15770</v>
      </c>
      <c r="I29" s="221" t="s">
        <v>15515</v>
      </c>
      <c r="J29" s="221" t="s">
        <v>15771</v>
      </c>
      <c r="K29" s="223" t="s">
        <v>3870</v>
      </c>
      <c r="L29" s="221"/>
      <c r="M29" s="221"/>
      <c r="N29" s="261"/>
      <c r="O29" s="261"/>
      <c r="P29" s="221"/>
      <c r="Q29" s="221"/>
      <c r="R29" s="221" t="s">
        <v>238</v>
      </c>
      <c r="S29" s="221" t="s">
        <v>2475</v>
      </c>
      <c r="T29" s="221"/>
      <c r="U29" s="221"/>
      <c r="V29" s="221"/>
      <c r="W29" s="221"/>
      <c r="X29" s="221"/>
      <c r="Y29" s="221"/>
      <c r="Z29" s="221"/>
      <c r="AA29" s="221"/>
      <c r="AB29" s="221"/>
      <c r="AC29" s="221"/>
      <c r="AD29" s="221"/>
      <c r="AH29" s="74"/>
      <c r="AI29" s="74"/>
    </row>
    <row r="30" spans="1:35" s="19" customFormat="1" ht="42.75">
      <c r="A30" s="384" t="s">
        <v>15508</v>
      </c>
      <c r="B30" s="222" t="s">
        <v>15517</v>
      </c>
      <c r="C30" s="385" t="s">
        <v>15772</v>
      </c>
      <c r="D30" s="221" t="s">
        <v>15773</v>
      </c>
      <c r="E30" s="261" t="s">
        <v>15774</v>
      </c>
      <c r="F30" s="221" t="s">
        <v>15775</v>
      </c>
      <c r="G30" s="221" t="s">
        <v>15776</v>
      </c>
      <c r="H30" s="221" t="s">
        <v>15777</v>
      </c>
      <c r="I30" s="221" t="s">
        <v>15778</v>
      </c>
      <c r="J30" s="221" t="s">
        <v>15666</v>
      </c>
      <c r="K30" s="223" t="s">
        <v>15779</v>
      </c>
      <c r="L30" s="221"/>
      <c r="M30" s="221" t="s">
        <v>15666</v>
      </c>
      <c r="N30" s="261"/>
      <c r="O30" s="261"/>
      <c r="P30" s="221"/>
      <c r="Q30" s="221"/>
      <c r="R30" s="221" t="s">
        <v>238</v>
      </c>
      <c r="S30" s="221" t="s">
        <v>2475</v>
      </c>
      <c r="T30" s="221"/>
      <c r="U30" s="221"/>
      <c r="V30" s="221"/>
      <c r="W30" s="221"/>
      <c r="X30" s="221"/>
      <c r="Y30" s="221"/>
      <c r="Z30" s="221"/>
      <c r="AA30" s="221"/>
      <c r="AB30" s="221"/>
      <c r="AC30" s="221"/>
      <c r="AD30" s="221"/>
      <c r="AH30" s="74"/>
      <c r="AI30" s="74"/>
    </row>
    <row r="31" spans="1:35" s="19" customFormat="1" ht="20.45" customHeight="1">
      <c r="A31" s="384" t="s">
        <v>15508</v>
      </c>
      <c r="B31" s="222" t="s">
        <v>15517</v>
      </c>
      <c r="C31" s="385" t="s">
        <v>15780</v>
      </c>
      <c r="D31" s="221" t="s">
        <v>15781</v>
      </c>
      <c r="E31" s="261" t="s">
        <v>15782</v>
      </c>
      <c r="F31" s="221" t="s">
        <v>15783</v>
      </c>
      <c r="G31" s="221" t="s">
        <v>15784</v>
      </c>
      <c r="H31" s="221" t="s">
        <v>15785</v>
      </c>
      <c r="I31" s="221" t="s">
        <v>15786</v>
      </c>
      <c r="J31" s="221" t="s">
        <v>15787</v>
      </c>
      <c r="K31" s="223" t="s">
        <v>15788</v>
      </c>
      <c r="L31" s="221"/>
      <c r="M31" s="221" t="s">
        <v>15666</v>
      </c>
      <c r="N31" s="261"/>
      <c r="O31" s="261"/>
      <c r="P31" s="221"/>
      <c r="Q31" s="221"/>
      <c r="R31" s="221" t="s">
        <v>238</v>
      </c>
      <c r="S31" s="221" t="s">
        <v>2475</v>
      </c>
      <c r="T31" s="221"/>
      <c r="U31" s="221"/>
      <c r="V31" s="221"/>
      <c r="W31" s="221"/>
      <c r="X31" s="221"/>
      <c r="Y31" s="221"/>
      <c r="Z31" s="221"/>
      <c r="AA31" s="221"/>
      <c r="AB31" s="221"/>
      <c r="AC31" s="221"/>
      <c r="AD31" s="221"/>
      <c r="AH31" s="74"/>
      <c r="AI31" s="74"/>
    </row>
    <row r="32" spans="1:35" s="19" customFormat="1" ht="28.5">
      <c r="A32" s="384" t="s">
        <v>15508</v>
      </c>
      <c r="B32" s="222" t="s">
        <v>15517</v>
      </c>
      <c r="C32" s="385" t="s">
        <v>15789</v>
      </c>
      <c r="D32" s="221" t="s">
        <v>15790</v>
      </c>
      <c r="E32" s="261" t="s">
        <v>15791</v>
      </c>
      <c r="F32" s="221" t="s">
        <v>15792</v>
      </c>
      <c r="G32" s="221" t="s">
        <v>15793</v>
      </c>
      <c r="H32" s="221" t="s">
        <v>15794</v>
      </c>
      <c r="I32" s="221" t="s">
        <v>15795</v>
      </c>
      <c r="J32" s="221" t="s">
        <v>15796</v>
      </c>
      <c r="K32" s="223" t="s">
        <v>15797</v>
      </c>
      <c r="L32" s="221"/>
      <c r="M32" s="221" t="s">
        <v>15798</v>
      </c>
      <c r="N32" s="261"/>
      <c r="O32" s="261"/>
      <c r="P32" s="221"/>
      <c r="Q32" s="221"/>
      <c r="R32" s="221" t="s">
        <v>1059</v>
      </c>
      <c r="S32" s="221" t="s">
        <v>2307</v>
      </c>
      <c r="T32" s="221" t="s">
        <v>1092</v>
      </c>
      <c r="U32" s="221"/>
      <c r="V32" s="221"/>
      <c r="W32" s="221"/>
      <c r="X32" s="221"/>
      <c r="Y32" s="221"/>
      <c r="Z32" s="221"/>
      <c r="AA32" s="221"/>
      <c r="AB32" s="221"/>
      <c r="AC32" s="221" t="s">
        <v>96</v>
      </c>
      <c r="AD32" s="223" t="s">
        <v>15799</v>
      </c>
      <c r="AH32" s="74"/>
      <c r="AI32" s="74"/>
    </row>
    <row r="33" spans="1:35" s="24" customFormat="1" ht="42.75">
      <c r="A33" s="384" t="s">
        <v>15508</v>
      </c>
      <c r="B33" s="222" t="s">
        <v>15517</v>
      </c>
      <c r="C33" s="385" t="s">
        <v>15800</v>
      </c>
      <c r="D33" s="221" t="s">
        <v>15801</v>
      </c>
      <c r="E33" s="261" t="s">
        <v>15802</v>
      </c>
      <c r="F33" s="221" t="s">
        <v>15803</v>
      </c>
      <c r="G33" s="221" t="s">
        <v>15804</v>
      </c>
      <c r="H33" s="221" t="s">
        <v>15805</v>
      </c>
      <c r="I33" s="221" t="s">
        <v>15806</v>
      </c>
      <c r="J33" s="221" t="s">
        <v>15807</v>
      </c>
      <c r="K33" s="223" t="s">
        <v>15808</v>
      </c>
      <c r="L33" s="223" t="s">
        <v>3114</v>
      </c>
      <c r="M33" s="223" t="s">
        <v>3426</v>
      </c>
      <c r="N33" s="261" t="s">
        <v>95</v>
      </c>
      <c r="O33" s="261"/>
      <c r="P33" s="221"/>
      <c r="Q33" s="221"/>
      <c r="R33" s="221" t="s">
        <v>156</v>
      </c>
      <c r="S33" s="221" t="s">
        <v>2307</v>
      </c>
      <c r="T33" s="221" t="s">
        <v>1029</v>
      </c>
      <c r="U33" s="221"/>
      <c r="V33" s="221"/>
      <c r="W33" s="221"/>
      <c r="X33" s="221"/>
      <c r="Y33" s="221"/>
      <c r="Z33" s="221"/>
      <c r="AA33" s="221"/>
      <c r="AB33" s="221"/>
      <c r="AC33" s="221" t="s">
        <v>95</v>
      </c>
      <c r="AD33" s="221" t="s">
        <v>15809</v>
      </c>
    </row>
    <row r="34" spans="1:35" s="24" customFormat="1" ht="71.25">
      <c r="A34" s="384" t="s">
        <v>15508</v>
      </c>
      <c r="B34" s="222" t="s">
        <v>15517</v>
      </c>
      <c r="C34" s="385" t="s">
        <v>15810</v>
      </c>
      <c r="D34" s="221" t="s">
        <v>15811</v>
      </c>
      <c r="E34" s="261" t="s">
        <v>15812</v>
      </c>
      <c r="F34" s="221" t="s">
        <v>15813</v>
      </c>
      <c r="G34" s="221" t="s">
        <v>15814</v>
      </c>
      <c r="H34" s="221" t="s">
        <v>15815</v>
      </c>
      <c r="I34" s="221" t="s">
        <v>15816</v>
      </c>
      <c r="J34" s="221" t="s">
        <v>15817</v>
      </c>
      <c r="K34" s="223" t="s">
        <v>15818</v>
      </c>
      <c r="L34" s="221" t="s">
        <v>15819</v>
      </c>
      <c r="M34" s="221"/>
      <c r="N34" s="261"/>
      <c r="O34" s="261"/>
      <c r="P34" s="221"/>
      <c r="Q34" s="221"/>
      <c r="R34" s="221" t="s">
        <v>238</v>
      </c>
      <c r="S34" s="221" t="s">
        <v>2307</v>
      </c>
      <c r="T34" s="221" t="s">
        <v>2235</v>
      </c>
      <c r="U34" s="221"/>
      <c r="V34" s="221"/>
      <c r="W34" s="221"/>
      <c r="X34" s="221"/>
      <c r="Y34" s="221"/>
      <c r="Z34" s="221"/>
      <c r="AA34" s="221"/>
      <c r="AB34" s="221"/>
      <c r="AC34" s="221"/>
      <c r="AD34" s="221"/>
    </row>
    <row r="35" spans="1:35" s="19" customFormat="1" ht="20.45" customHeight="1">
      <c r="A35" s="384" t="s">
        <v>15508</v>
      </c>
      <c r="B35" s="222" t="s">
        <v>15517</v>
      </c>
      <c r="C35" s="385" t="s">
        <v>15820</v>
      </c>
      <c r="D35" s="221" t="s">
        <v>15821</v>
      </c>
      <c r="E35" s="261" t="s">
        <v>15822</v>
      </c>
      <c r="F35" s="221" t="s">
        <v>15823</v>
      </c>
      <c r="G35" s="221" t="s">
        <v>15824</v>
      </c>
      <c r="H35" s="221" t="s">
        <v>15825</v>
      </c>
      <c r="I35" s="221" t="s">
        <v>15826</v>
      </c>
      <c r="J35" s="221" t="s">
        <v>2434</v>
      </c>
      <c r="K35" s="223" t="s">
        <v>15827</v>
      </c>
      <c r="L35" s="221" t="s">
        <v>2434</v>
      </c>
      <c r="M35" s="221"/>
      <c r="N35" s="261"/>
      <c r="O35" s="261"/>
      <c r="P35" s="221"/>
      <c r="Q35" s="221"/>
      <c r="R35" s="221" t="s">
        <v>238</v>
      </c>
      <c r="S35" s="221" t="s">
        <v>2475</v>
      </c>
      <c r="T35" s="221"/>
      <c r="U35" s="221"/>
      <c r="V35" s="221"/>
      <c r="W35" s="221"/>
      <c r="X35" s="221"/>
      <c r="Y35" s="221"/>
      <c r="Z35" s="221"/>
      <c r="AA35" s="221"/>
      <c r="AB35" s="221"/>
      <c r="AC35" s="221"/>
      <c r="AD35" s="221"/>
      <c r="AH35" s="74"/>
      <c r="AI35" s="74"/>
    </row>
    <row r="36" spans="1:35" s="19" customFormat="1" ht="71.25">
      <c r="A36" s="384" t="s">
        <v>15508</v>
      </c>
      <c r="B36" s="222" t="s">
        <v>729</v>
      </c>
      <c r="C36" s="385" t="s">
        <v>15828</v>
      </c>
      <c r="D36" s="221" t="s">
        <v>15829</v>
      </c>
      <c r="E36" s="261" t="s">
        <v>15830</v>
      </c>
      <c r="F36" s="221" t="s">
        <v>15831</v>
      </c>
      <c r="G36" s="221" t="s">
        <v>15832</v>
      </c>
      <c r="H36" s="221" t="s">
        <v>15833</v>
      </c>
      <c r="I36" s="221" t="s">
        <v>15834</v>
      </c>
      <c r="J36" s="221" t="s">
        <v>15835</v>
      </c>
      <c r="K36" s="223" t="s">
        <v>15836</v>
      </c>
      <c r="L36" s="223" t="s">
        <v>3927</v>
      </c>
      <c r="M36" s="221" t="s">
        <v>15666</v>
      </c>
      <c r="N36" s="261" t="s">
        <v>95</v>
      </c>
      <c r="O36" s="261" t="s">
        <v>95</v>
      </c>
      <c r="P36" s="221"/>
      <c r="Q36" s="221"/>
      <c r="R36" s="221" t="s">
        <v>238</v>
      </c>
      <c r="S36" s="221" t="s">
        <v>2307</v>
      </c>
      <c r="T36" s="221" t="s">
        <v>1092</v>
      </c>
      <c r="U36" s="221"/>
      <c r="V36" s="221"/>
      <c r="W36" s="221"/>
      <c r="X36" s="221"/>
      <c r="Y36" s="221"/>
      <c r="Z36" s="221"/>
      <c r="AA36" s="221"/>
      <c r="AB36" s="221"/>
      <c r="AC36" s="221" t="s">
        <v>95</v>
      </c>
      <c r="AD36" s="221" t="s">
        <v>15809</v>
      </c>
      <c r="AH36" s="74"/>
      <c r="AI36" s="74"/>
    </row>
    <row r="37" spans="1:35" s="19" customFormat="1" ht="142.5">
      <c r="A37" s="384" t="s">
        <v>15508</v>
      </c>
      <c r="B37" s="222" t="s">
        <v>729</v>
      </c>
      <c r="C37" s="385" t="s">
        <v>15837</v>
      </c>
      <c r="D37" s="221" t="s">
        <v>15838</v>
      </c>
      <c r="E37" s="261" t="s">
        <v>15839</v>
      </c>
      <c r="F37" s="221" t="s">
        <v>15840</v>
      </c>
      <c r="G37" s="221" t="s">
        <v>15841</v>
      </c>
      <c r="H37" s="221" t="s">
        <v>15842</v>
      </c>
      <c r="I37" s="221" t="s">
        <v>15843</v>
      </c>
      <c r="J37" s="221" t="s">
        <v>15844</v>
      </c>
      <c r="K37" s="223" t="s">
        <v>15845</v>
      </c>
      <c r="L37" s="223" t="s">
        <v>15846</v>
      </c>
      <c r="M37" s="221" t="s">
        <v>15666</v>
      </c>
      <c r="N37" s="261"/>
      <c r="O37" s="261"/>
      <c r="P37" s="221"/>
      <c r="Q37" s="221"/>
      <c r="R37" s="221" t="s">
        <v>238</v>
      </c>
      <c r="S37" s="221" t="s">
        <v>2307</v>
      </c>
      <c r="T37" s="221" t="s">
        <v>1092</v>
      </c>
      <c r="U37" s="221"/>
      <c r="V37" s="221"/>
      <c r="W37" s="221"/>
      <c r="X37" s="221"/>
      <c r="Y37" s="221"/>
      <c r="Z37" s="221"/>
      <c r="AA37" s="221"/>
      <c r="AB37" s="221"/>
      <c r="AC37" s="221" t="s">
        <v>95</v>
      </c>
      <c r="AD37" s="221" t="s">
        <v>15847</v>
      </c>
      <c r="AH37" s="74"/>
      <c r="AI37" s="74"/>
    </row>
    <row r="38" spans="1:35" s="19" customFormat="1" ht="99.75">
      <c r="A38" s="384" t="s">
        <v>15508</v>
      </c>
      <c r="B38" s="222" t="s">
        <v>729</v>
      </c>
      <c r="C38" s="385" t="s">
        <v>15848</v>
      </c>
      <c r="D38" s="221" t="s">
        <v>15849</v>
      </c>
      <c r="E38" s="261" t="s">
        <v>15850</v>
      </c>
      <c r="F38" s="221" t="s">
        <v>15851</v>
      </c>
      <c r="G38" s="221" t="s">
        <v>15852</v>
      </c>
      <c r="H38" s="221" t="s">
        <v>15853</v>
      </c>
      <c r="I38" s="221" t="s">
        <v>15854</v>
      </c>
      <c r="J38" s="221" t="s">
        <v>15855</v>
      </c>
      <c r="K38" s="223" t="s">
        <v>15856</v>
      </c>
      <c r="L38" s="223" t="s">
        <v>15846</v>
      </c>
      <c r="M38" s="223" t="s">
        <v>15666</v>
      </c>
      <c r="N38" s="261"/>
      <c r="O38" s="261"/>
      <c r="P38" s="221"/>
      <c r="Q38" s="221"/>
      <c r="R38" s="221" t="s">
        <v>238</v>
      </c>
      <c r="S38" s="221" t="s">
        <v>2307</v>
      </c>
      <c r="T38" s="221" t="s">
        <v>1092</v>
      </c>
      <c r="U38" s="221"/>
      <c r="V38" s="221"/>
      <c r="W38" s="221"/>
      <c r="X38" s="221"/>
      <c r="Y38" s="221"/>
      <c r="Z38" s="221"/>
      <c r="AA38" s="221"/>
      <c r="AB38" s="221"/>
      <c r="AC38" s="221" t="s">
        <v>95</v>
      </c>
      <c r="AD38" s="221" t="s">
        <v>15847</v>
      </c>
      <c r="AH38" s="74"/>
      <c r="AI38" s="74"/>
    </row>
    <row r="39" spans="1:35" s="19" customFormat="1" ht="113.45" customHeight="1">
      <c r="A39" s="384" t="s">
        <v>15508</v>
      </c>
      <c r="B39" s="222" t="s">
        <v>775</v>
      </c>
      <c r="C39" s="385" t="s">
        <v>15857</v>
      </c>
      <c r="D39" s="221" t="s">
        <v>15858</v>
      </c>
      <c r="E39" s="261" t="s">
        <v>15859</v>
      </c>
      <c r="F39" s="221" t="s">
        <v>15860</v>
      </c>
      <c r="G39" s="221" t="s">
        <v>15861</v>
      </c>
      <c r="H39" s="221" t="s">
        <v>15862</v>
      </c>
      <c r="I39" s="221" t="s">
        <v>15863</v>
      </c>
      <c r="J39" s="221" t="s">
        <v>15864</v>
      </c>
      <c r="K39" s="223" t="s">
        <v>15865</v>
      </c>
      <c r="L39" s="223" t="s">
        <v>14325</v>
      </c>
      <c r="M39" s="223" t="s">
        <v>3426</v>
      </c>
      <c r="N39" s="261" t="s">
        <v>95</v>
      </c>
      <c r="O39" s="261"/>
      <c r="P39" s="221"/>
      <c r="Q39" s="221"/>
      <c r="R39" s="221" t="s">
        <v>156</v>
      </c>
      <c r="S39" s="221" t="s">
        <v>2307</v>
      </c>
      <c r="T39" s="221" t="s">
        <v>1092</v>
      </c>
      <c r="U39" s="221"/>
      <c r="V39" s="223" t="s">
        <v>15866</v>
      </c>
      <c r="W39" s="221"/>
      <c r="X39" s="221"/>
      <c r="Y39" s="221"/>
      <c r="Z39" s="221"/>
      <c r="AA39" s="221"/>
      <c r="AB39" s="221"/>
      <c r="AC39" s="221" t="s">
        <v>96</v>
      </c>
      <c r="AD39" s="223" t="s">
        <v>15867</v>
      </c>
      <c r="AH39" s="74"/>
      <c r="AI39" s="74"/>
    </row>
    <row r="40" spans="1:35" s="19" customFormat="1" ht="20.45" customHeight="1">
      <c r="A40" s="384" t="s">
        <v>15508</v>
      </c>
      <c r="B40" s="222" t="s">
        <v>775</v>
      </c>
      <c r="C40" s="385" t="s">
        <v>15868</v>
      </c>
      <c r="D40" s="221" t="s">
        <v>15869</v>
      </c>
      <c r="E40" s="261" t="s">
        <v>15870</v>
      </c>
      <c r="F40" s="221" t="s">
        <v>15871</v>
      </c>
      <c r="G40" s="221" t="s">
        <v>15872</v>
      </c>
      <c r="H40" s="221" t="s">
        <v>15873</v>
      </c>
      <c r="I40" s="221" t="s">
        <v>15874</v>
      </c>
      <c r="J40" s="221" t="s">
        <v>15666</v>
      </c>
      <c r="K40" s="223" t="s">
        <v>15875</v>
      </c>
      <c r="L40" s="221"/>
      <c r="M40" s="221" t="s">
        <v>15666</v>
      </c>
      <c r="N40" s="261"/>
      <c r="O40" s="261"/>
      <c r="P40" s="221"/>
      <c r="Q40" s="221"/>
      <c r="R40" s="221" t="s">
        <v>238</v>
      </c>
      <c r="S40" s="221" t="s">
        <v>2475</v>
      </c>
      <c r="T40" s="221"/>
      <c r="U40" s="221"/>
      <c r="V40" s="221"/>
      <c r="W40" s="221"/>
      <c r="X40" s="221"/>
      <c r="Y40" s="221"/>
      <c r="Z40" s="221"/>
      <c r="AA40" s="221"/>
      <c r="AB40" s="221"/>
      <c r="AC40" s="221"/>
      <c r="AD40" s="221"/>
      <c r="AH40" s="74"/>
      <c r="AI40" s="74"/>
    </row>
    <row r="41" spans="1:35" s="19" customFormat="1" ht="156.75">
      <c r="A41" s="384" t="s">
        <v>15508</v>
      </c>
      <c r="B41" s="222" t="s">
        <v>903</v>
      </c>
      <c r="C41" s="385" t="s">
        <v>15876</v>
      </c>
      <c r="D41" s="221" t="s">
        <v>15877</v>
      </c>
      <c r="E41" s="261" t="s">
        <v>15878</v>
      </c>
      <c r="F41" s="221" t="s">
        <v>15879</v>
      </c>
      <c r="G41" s="221" t="s">
        <v>15880</v>
      </c>
      <c r="H41" s="221" t="s">
        <v>15881</v>
      </c>
      <c r="I41" s="221" t="s">
        <v>15882</v>
      </c>
      <c r="J41" s="221" t="s">
        <v>15883</v>
      </c>
      <c r="K41" s="223" t="s">
        <v>15884</v>
      </c>
      <c r="L41" s="223" t="s">
        <v>15885</v>
      </c>
      <c r="M41" s="223" t="s">
        <v>15886</v>
      </c>
      <c r="N41" s="261" t="s">
        <v>95</v>
      </c>
      <c r="O41" s="261" t="s">
        <v>95</v>
      </c>
      <c r="P41" s="221"/>
      <c r="Q41" s="221"/>
      <c r="R41" s="221" t="s">
        <v>156</v>
      </c>
      <c r="S41" s="221" t="s">
        <v>2307</v>
      </c>
      <c r="T41" s="221" t="s">
        <v>1044</v>
      </c>
      <c r="U41" s="221"/>
      <c r="V41" s="221"/>
      <c r="W41" s="221"/>
      <c r="X41" s="221"/>
      <c r="Y41" s="221"/>
      <c r="Z41" s="221"/>
      <c r="AA41" s="221"/>
      <c r="AB41" s="221"/>
      <c r="AC41" s="221"/>
      <c r="AD41" s="221"/>
      <c r="AH41" s="74"/>
      <c r="AI41" s="74"/>
    </row>
    <row r="42" spans="1:35" s="19" customFormat="1" ht="142.5">
      <c r="A42" s="384" t="s">
        <v>15508</v>
      </c>
      <c r="B42" s="222" t="s">
        <v>15887</v>
      </c>
      <c r="C42" s="385" t="s">
        <v>15888</v>
      </c>
      <c r="D42" s="221" t="s">
        <v>15889</v>
      </c>
      <c r="E42" s="261" t="s">
        <v>15890</v>
      </c>
      <c r="F42" s="221" t="s">
        <v>15891</v>
      </c>
      <c r="G42" s="221" t="s">
        <v>15892</v>
      </c>
      <c r="H42" s="221" t="s">
        <v>15893</v>
      </c>
      <c r="I42" s="221" t="s">
        <v>15894</v>
      </c>
      <c r="J42" s="221" t="s">
        <v>15895</v>
      </c>
      <c r="K42" s="223" t="s">
        <v>15896</v>
      </c>
      <c r="L42" s="223" t="s">
        <v>15885</v>
      </c>
      <c r="M42" s="223" t="s">
        <v>15666</v>
      </c>
      <c r="N42" s="261" t="s">
        <v>95</v>
      </c>
      <c r="O42" s="261"/>
      <c r="P42" s="221"/>
      <c r="Q42" s="221"/>
      <c r="R42" s="221" t="s">
        <v>156</v>
      </c>
      <c r="S42" s="221" t="s">
        <v>2307</v>
      </c>
      <c r="T42" s="221" t="s">
        <v>1092</v>
      </c>
      <c r="U42" s="221"/>
      <c r="V42" s="221"/>
      <c r="W42" s="221"/>
      <c r="X42" s="221"/>
      <c r="Y42" s="221"/>
      <c r="Z42" s="221"/>
      <c r="AA42" s="221"/>
      <c r="AB42" s="221"/>
      <c r="AC42" s="221"/>
      <c r="AD42" s="221"/>
      <c r="AH42" s="74"/>
      <c r="AI42" s="74"/>
    </row>
    <row r="43" spans="1:35" s="19" customFormat="1" ht="53.25" customHeight="1">
      <c r="A43" s="384" t="s">
        <v>15508</v>
      </c>
      <c r="B43" s="222" t="s">
        <v>15887</v>
      </c>
      <c r="C43" s="385" t="s">
        <v>15897</v>
      </c>
      <c r="D43" s="221" t="s">
        <v>15898</v>
      </c>
      <c r="E43" s="261" t="s">
        <v>15899</v>
      </c>
      <c r="F43" s="221" t="s">
        <v>15900</v>
      </c>
      <c r="G43" s="221" t="s">
        <v>15901</v>
      </c>
      <c r="H43" s="221" t="s">
        <v>15902</v>
      </c>
      <c r="I43" s="221" t="s">
        <v>15903</v>
      </c>
      <c r="J43" s="221" t="s">
        <v>15904</v>
      </c>
      <c r="K43" s="223" t="s">
        <v>15905</v>
      </c>
      <c r="L43" s="223"/>
      <c r="M43" s="223" t="s">
        <v>15666</v>
      </c>
      <c r="N43" s="261"/>
      <c r="O43" s="261"/>
      <c r="P43" s="221"/>
      <c r="Q43" s="221"/>
      <c r="R43" s="221" t="s">
        <v>238</v>
      </c>
      <c r="S43" s="221" t="s">
        <v>2475</v>
      </c>
      <c r="T43" s="221"/>
      <c r="U43" s="221"/>
      <c r="V43" s="221"/>
      <c r="W43" s="221"/>
      <c r="X43" s="221"/>
      <c r="Y43" s="221" t="s">
        <v>95</v>
      </c>
      <c r="Z43" s="223" t="s">
        <v>15906</v>
      </c>
      <c r="AA43" s="221"/>
      <c r="AB43" s="221"/>
      <c r="AC43" s="221" t="s">
        <v>95</v>
      </c>
      <c r="AD43" s="223" t="s">
        <v>15907</v>
      </c>
      <c r="AH43" s="74"/>
      <c r="AI43" s="74"/>
    </row>
    <row r="44" spans="1:35" s="24" customFormat="1" ht="132" customHeight="1">
      <c r="A44" s="384" t="s">
        <v>15508</v>
      </c>
      <c r="B44" s="222" t="s">
        <v>15887</v>
      </c>
      <c r="C44" s="385" t="s">
        <v>15908</v>
      </c>
      <c r="D44" s="221" t="s">
        <v>15909</v>
      </c>
      <c r="E44" s="261" t="s">
        <v>15910</v>
      </c>
      <c r="F44" s="221" t="s">
        <v>15911</v>
      </c>
      <c r="G44" s="221" t="s">
        <v>15912</v>
      </c>
      <c r="H44" s="221" t="s">
        <v>15913</v>
      </c>
      <c r="I44" s="221" t="s">
        <v>15914</v>
      </c>
      <c r="J44" s="221" t="s">
        <v>15915</v>
      </c>
      <c r="K44" s="223" t="s">
        <v>4171</v>
      </c>
      <c r="L44" s="223" t="s">
        <v>3440</v>
      </c>
      <c r="M44" s="223" t="s">
        <v>15916</v>
      </c>
      <c r="N44" s="261" t="s">
        <v>95</v>
      </c>
      <c r="O44" s="261"/>
      <c r="P44" s="221"/>
      <c r="Q44" s="221"/>
      <c r="R44" s="221" t="s">
        <v>156</v>
      </c>
      <c r="S44" s="221" t="s">
        <v>2307</v>
      </c>
      <c r="T44" s="221" t="s">
        <v>2235</v>
      </c>
      <c r="U44" s="221"/>
      <c r="V44" s="221"/>
      <c r="W44" s="221"/>
      <c r="X44" s="221"/>
      <c r="Y44" s="221"/>
      <c r="Z44" s="221"/>
      <c r="AA44" s="221"/>
      <c r="AB44" s="221"/>
      <c r="AC44" s="221"/>
      <c r="AD44" s="221"/>
    </row>
    <row r="45" spans="1:35" s="24" customFormat="1" ht="20.25" customHeight="1">
      <c r="D45" s="31"/>
      <c r="E45" s="129"/>
      <c r="F45" s="31"/>
      <c r="G45" s="31"/>
      <c r="H45" s="31"/>
      <c r="I45" s="31"/>
      <c r="K45" s="31"/>
      <c r="L45" s="31"/>
      <c r="M45" s="31"/>
      <c r="R45" s="31"/>
      <c r="T45" s="31"/>
      <c r="U45" s="31"/>
      <c r="V45" s="31"/>
      <c r="W45" s="31"/>
      <c r="X45" s="31"/>
      <c r="Y45" s="31"/>
      <c r="Z45" s="31"/>
      <c r="AA45" s="31"/>
      <c r="AB45" s="31"/>
      <c r="AC45" s="31"/>
      <c r="AD45" s="31"/>
    </row>
    <row r="46" spans="1:35" s="21" customFormat="1" ht="20.25" customHeight="1">
      <c r="D46" s="39"/>
      <c r="E46" s="48"/>
      <c r="F46" s="39"/>
      <c r="G46" s="39"/>
      <c r="H46" s="39"/>
      <c r="I46" s="39"/>
      <c r="K46" s="39"/>
      <c r="L46" s="39"/>
      <c r="M46" s="39"/>
      <c r="R46" s="39"/>
      <c r="T46" s="39"/>
      <c r="U46" s="39"/>
      <c r="V46" s="39"/>
      <c r="W46" s="39"/>
      <c r="X46" s="39"/>
      <c r="Y46" s="39"/>
      <c r="Z46" s="39"/>
      <c r="AA46" s="39"/>
      <c r="AB46" s="39"/>
      <c r="AC46" s="39"/>
      <c r="AD46" s="39"/>
    </row>
    <row r="47" spans="1:35" s="21" customFormat="1" ht="20.25" customHeight="1">
      <c r="D47" s="39"/>
      <c r="E47" s="48"/>
      <c r="F47" s="39"/>
      <c r="G47" s="39"/>
      <c r="H47" s="39"/>
      <c r="I47" s="39"/>
      <c r="K47" s="39"/>
      <c r="L47" s="39"/>
      <c r="M47" s="39"/>
      <c r="R47" s="39"/>
      <c r="T47" s="39"/>
      <c r="U47" s="39"/>
      <c r="V47" s="39"/>
      <c r="W47" s="39"/>
      <c r="X47" s="39"/>
      <c r="Y47" s="39"/>
      <c r="Z47" s="39"/>
      <c r="AA47" s="39"/>
      <c r="AB47" s="39"/>
      <c r="AC47" s="39"/>
      <c r="AD47" s="39"/>
    </row>
    <row r="48" spans="1:35" s="21" customFormat="1" ht="20.25" customHeight="1">
      <c r="D48" s="39"/>
      <c r="E48" s="48"/>
      <c r="F48" s="39"/>
      <c r="G48" s="39"/>
      <c r="H48" s="39"/>
      <c r="I48" s="39"/>
      <c r="K48" s="39"/>
      <c r="L48" s="39"/>
      <c r="M48" s="39"/>
      <c r="R48" s="39"/>
      <c r="T48" s="39"/>
      <c r="U48" s="39"/>
      <c r="V48" s="39"/>
      <c r="W48" s="39"/>
      <c r="X48" s="39"/>
      <c r="Y48" s="39"/>
      <c r="Z48" s="39"/>
      <c r="AA48" s="39"/>
      <c r="AB48" s="39"/>
      <c r="AC48" s="39"/>
      <c r="AD48" s="39"/>
    </row>
    <row r="49" spans="4:30" s="21" customFormat="1" ht="20.25" customHeight="1">
      <c r="D49" s="39"/>
      <c r="E49" s="48"/>
      <c r="F49" s="39"/>
      <c r="G49" s="39"/>
      <c r="H49" s="39"/>
      <c r="I49" s="39"/>
      <c r="K49" s="39"/>
      <c r="L49" s="39"/>
      <c r="M49" s="39"/>
      <c r="R49" s="39"/>
      <c r="T49" s="39"/>
      <c r="U49" s="39"/>
      <c r="V49" s="39"/>
      <c r="W49" s="39"/>
      <c r="X49" s="39"/>
      <c r="Y49" s="39"/>
      <c r="Z49" s="39"/>
      <c r="AA49" s="39"/>
      <c r="AB49" s="39"/>
      <c r="AC49" s="39"/>
      <c r="AD49" s="39"/>
    </row>
    <row r="50" spans="4:30" s="21" customFormat="1" ht="20.25" customHeight="1">
      <c r="D50" s="39"/>
      <c r="E50" s="48"/>
      <c r="F50" s="39"/>
      <c r="G50" s="39"/>
      <c r="H50" s="39"/>
      <c r="I50" s="39"/>
      <c r="K50" s="39"/>
      <c r="L50" s="39"/>
      <c r="M50" s="39"/>
      <c r="R50" s="39"/>
      <c r="T50" s="39"/>
      <c r="U50" s="39"/>
      <c r="V50" s="39"/>
      <c r="W50" s="39"/>
      <c r="X50" s="39"/>
      <c r="Y50" s="39"/>
      <c r="Z50" s="39"/>
      <c r="AA50" s="39"/>
      <c r="AB50" s="39"/>
      <c r="AC50" s="39"/>
      <c r="AD50" s="39"/>
    </row>
    <row r="51" spans="4:30" s="21" customFormat="1" ht="20.25" customHeight="1">
      <c r="D51" s="39"/>
      <c r="E51" s="48"/>
      <c r="F51" s="39"/>
      <c r="G51" s="39"/>
      <c r="H51" s="39"/>
      <c r="I51" s="39"/>
      <c r="K51" s="39"/>
      <c r="L51" s="39"/>
      <c r="M51" s="39"/>
      <c r="R51" s="39"/>
      <c r="T51" s="39"/>
      <c r="U51" s="39"/>
      <c r="V51" s="39"/>
      <c r="W51" s="39"/>
      <c r="X51" s="39"/>
      <c r="Y51" s="39"/>
      <c r="Z51" s="39"/>
      <c r="AA51" s="39"/>
      <c r="AB51" s="39"/>
      <c r="AC51" s="39"/>
      <c r="AD51" s="39"/>
    </row>
    <row r="52" spans="4:30" s="21" customFormat="1" ht="20.25" customHeight="1">
      <c r="D52" s="39"/>
      <c r="E52" s="48"/>
      <c r="F52" s="39"/>
      <c r="G52" s="39"/>
      <c r="H52" s="39"/>
      <c r="I52" s="39"/>
      <c r="K52" s="39"/>
      <c r="L52" s="39"/>
      <c r="M52" s="39"/>
      <c r="R52" s="39"/>
      <c r="T52" s="39"/>
      <c r="U52" s="39"/>
      <c r="V52" s="39"/>
      <c r="W52" s="39"/>
      <c r="X52" s="39"/>
      <c r="Y52" s="39"/>
      <c r="Z52" s="39"/>
      <c r="AA52" s="39"/>
      <c r="AB52" s="39"/>
      <c r="AC52" s="39"/>
      <c r="AD52" s="39"/>
    </row>
    <row r="53" spans="4:30" s="21" customFormat="1" ht="20.25" customHeight="1">
      <c r="D53" s="39"/>
      <c r="E53" s="48"/>
      <c r="F53" s="39"/>
      <c r="G53" s="39"/>
      <c r="H53" s="39"/>
      <c r="I53" s="39"/>
      <c r="K53" s="39"/>
      <c r="L53" s="39"/>
      <c r="M53" s="39"/>
      <c r="R53" s="39"/>
      <c r="T53" s="39"/>
      <c r="U53" s="39"/>
      <c r="V53" s="39"/>
      <c r="W53" s="39"/>
      <c r="X53" s="39"/>
      <c r="Y53" s="39"/>
      <c r="Z53" s="39"/>
      <c r="AA53" s="39"/>
      <c r="AB53" s="39"/>
      <c r="AC53" s="39"/>
      <c r="AD53" s="39"/>
    </row>
    <row r="54" spans="4:30" s="21" customFormat="1" ht="20.25" customHeight="1">
      <c r="D54" s="39"/>
      <c r="E54" s="48"/>
      <c r="F54" s="39"/>
      <c r="G54" s="39"/>
      <c r="H54" s="39"/>
      <c r="I54" s="39"/>
      <c r="K54" s="39"/>
      <c r="L54" s="39"/>
      <c r="M54" s="39"/>
      <c r="R54" s="39"/>
      <c r="T54" s="39"/>
      <c r="U54" s="39"/>
      <c r="V54" s="39"/>
      <c r="W54" s="39"/>
      <c r="X54" s="39"/>
      <c r="Y54" s="39"/>
      <c r="Z54" s="39"/>
      <c r="AA54" s="39"/>
      <c r="AB54" s="39"/>
      <c r="AC54" s="39"/>
      <c r="AD54" s="39"/>
    </row>
    <row r="55" spans="4:30" s="21" customFormat="1" ht="20.25" customHeight="1">
      <c r="D55" s="39"/>
      <c r="E55" s="48"/>
      <c r="F55" s="39"/>
      <c r="G55" s="39"/>
      <c r="H55" s="39"/>
      <c r="I55" s="39"/>
      <c r="K55" s="39"/>
      <c r="L55" s="39"/>
      <c r="M55" s="39"/>
      <c r="R55" s="39"/>
      <c r="T55" s="39"/>
      <c r="U55" s="39"/>
      <c r="V55" s="39"/>
      <c r="W55" s="39"/>
      <c r="X55" s="39"/>
      <c r="Y55" s="39"/>
      <c r="Z55" s="39"/>
      <c r="AA55" s="39"/>
      <c r="AB55" s="39"/>
      <c r="AC55" s="39"/>
      <c r="AD55" s="39"/>
    </row>
    <row r="56" spans="4:30" s="21" customFormat="1" ht="20.25" customHeight="1">
      <c r="D56" s="39"/>
      <c r="E56" s="48"/>
      <c r="F56" s="39"/>
      <c r="G56" s="39"/>
      <c r="H56" s="39"/>
      <c r="I56" s="39"/>
      <c r="K56" s="39"/>
      <c r="L56" s="39"/>
      <c r="M56" s="39"/>
      <c r="R56" s="39"/>
      <c r="T56" s="39"/>
      <c r="U56" s="39"/>
      <c r="V56" s="39"/>
      <c r="W56" s="39"/>
      <c r="X56" s="39"/>
      <c r="Y56" s="39"/>
      <c r="Z56" s="39"/>
      <c r="AA56" s="39"/>
      <c r="AB56" s="39"/>
      <c r="AC56" s="39"/>
      <c r="AD56" s="39"/>
    </row>
    <row r="57" spans="4:30" s="21" customFormat="1" ht="20.25" customHeight="1">
      <c r="D57" s="39"/>
      <c r="E57" s="48"/>
      <c r="F57" s="39"/>
      <c r="G57" s="39"/>
      <c r="H57" s="39"/>
      <c r="I57" s="39"/>
      <c r="K57" s="39"/>
      <c r="L57" s="39"/>
      <c r="M57" s="39"/>
      <c r="R57" s="39"/>
      <c r="T57" s="39"/>
      <c r="U57" s="39"/>
      <c r="V57" s="39"/>
      <c r="W57" s="39"/>
      <c r="X57" s="39"/>
      <c r="Y57" s="39"/>
      <c r="Z57" s="39"/>
      <c r="AA57" s="39"/>
      <c r="AB57" s="39"/>
      <c r="AC57" s="39"/>
      <c r="AD57" s="39"/>
    </row>
    <row r="58" spans="4:30" s="21" customFormat="1" ht="20.25" customHeight="1">
      <c r="D58" s="39"/>
      <c r="E58" s="48"/>
      <c r="F58" s="39"/>
      <c r="G58" s="39"/>
      <c r="H58" s="39"/>
      <c r="I58" s="39"/>
      <c r="K58" s="39"/>
      <c r="L58" s="39"/>
      <c r="M58" s="39"/>
      <c r="R58" s="39"/>
      <c r="T58" s="39"/>
      <c r="U58" s="39"/>
      <c r="V58" s="39"/>
      <c r="W58" s="39"/>
      <c r="X58" s="39"/>
      <c r="Y58" s="39"/>
      <c r="Z58" s="39"/>
      <c r="AA58" s="39"/>
      <c r="AB58" s="39"/>
      <c r="AC58" s="39"/>
      <c r="AD58" s="39"/>
    </row>
    <row r="59" spans="4:30" s="21" customFormat="1" ht="20.25" customHeight="1">
      <c r="D59" s="39"/>
      <c r="E59" s="48"/>
      <c r="F59" s="39"/>
      <c r="G59" s="39"/>
      <c r="H59" s="39"/>
      <c r="I59" s="39"/>
      <c r="K59" s="39"/>
      <c r="L59" s="39"/>
      <c r="M59" s="39"/>
      <c r="R59" s="39"/>
      <c r="T59" s="39"/>
      <c r="U59" s="39"/>
      <c r="V59" s="39"/>
      <c r="W59" s="39"/>
      <c r="X59" s="39"/>
      <c r="Y59" s="39"/>
      <c r="Z59" s="39"/>
      <c r="AA59" s="39"/>
      <c r="AB59" s="39"/>
      <c r="AC59" s="39"/>
      <c r="AD59" s="39"/>
    </row>
    <row r="60" spans="4:30" s="21" customFormat="1" ht="20.25" customHeight="1">
      <c r="D60" s="39"/>
      <c r="E60" s="48"/>
      <c r="F60" s="39"/>
      <c r="G60" s="39"/>
      <c r="H60" s="39"/>
      <c r="I60" s="39"/>
      <c r="K60" s="39"/>
      <c r="L60" s="39"/>
      <c r="M60" s="39"/>
      <c r="R60" s="39"/>
      <c r="T60" s="39"/>
      <c r="U60" s="39"/>
      <c r="V60" s="39"/>
      <c r="W60" s="39"/>
      <c r="X60" s="39"/>
      <c r="Y60" s="39"/>
      <c r="Z60" s="39"/>
      <c r="AA60" s="39"/>
      <c r="AB60" s="39"/>
      <c r="AC60" s="39"/>
      <c r="AD60" s="39"/>
    </row>
    <row r="61" spans="4:30" s="21" customFormat="1" ht="20.25" customHeight="1">
      <c r="D61" s="39"/>
      <c r="E61" s="48"/>
      <c r="F61" s="39"/>
      <c r="G61" s="39"/>
      <c r="H61" s="39"/>
      <c r="I61" s="39"/>
      <c r="K61" s="39"/>
      <c r="L61" s="39"/>
      <c r="M61" s="39"/>
      <c r="R61" s="39"/>
      <c r="T61" s="39"/>
      <c r="U61" s="39"/>
      <c r="V61" s="39"/>
      <c r="W61" s="39"/>
      <c r="X61" s="39"/>
      <c r="Y61" s="39"/>
      <c r="Z61" s="39"/>
      <c r="AA61" s="39"/>
      <c r="AB61" s="39"/>
      <c r="AC61" s="39"/>
      <c r="AD61" s="39"/>
    </row>
    <row r="62" spans="4:30" s="21" customFormat="1" ht="20.25" customHeight="1">
      <c r="D62" s="39"/>
      <c r="E62" s="48"/>
      <c r="F62" s="39"/>
      <c r="G62" s="39"/>
      <c r="H62" s="39"/>
      <c r="I62" s="39"/>
      <c r="K62" s="39"/>
      <c r="L62" s="39"/>
      <c r="M62" s="39"/>
      <c r="R62" s="39"/>
      <c r="T62" s="39"/>
      <c r="U62" s="39"/>
      <c r="V62" s="39"/>
      <c r="W62" s="39"/>
      <c r="X62" s="39"/>
      <c r="Y62" s="39"/>
      <c r="Z62" s="39"/>
      <c r="AA62" s="39"/>
      <c r="AB62" s="39"/>
      <c r="AC62" s="39"/>
      <c r="AD62" s="39"/>
    </row>
    <row r="63" spans="4:30" s="21" customFormat="1" ht="20.25" customHeight="1">
      <c r="D63" s="39"/>
      <c r="E63" s="48"/>
      <c r="F63" s="39"/>
      <c r="G63" s="39"/>
      <c r="H63" s="39"/>
      <c r="I63" s="39"/>
      <c r="K63" s="39"/>
      <c r="L63" s="39"/>
      <c r="M63" s="39"/>
      <c r="R63" s="39"/>
      <c r="T63" s="39"/>
      <c r="U63" s="39"/>
      <c r="V63" s="39"/>
      <c r="W63" s="39"/>
      <c r="X63" s="39"/>
      <c r="Y63" s="39"/>
      <c r="Z63" s="39"/>
      <c r="AA63" s="39"/>
      <c r="AB63" s="39"/>
      <c r="AC63" s="39"/>
      <c r="AD63" s="39"/>
    </row>
    <row r="64" spans="4:30" s="21" customFormat="1" ht="20.25" customHeight="1">
      <c r="D64" s="39"/>
      <c r="E64" s="48"/>
      <c r="F64" s="39"/>
      <c r="G64" s="39"/>
      <c r="H64" s="39"/>
      <c r="I64" s="39"/>
      <c r="K64" s="39"/>
      <c r="L64" s="39"/>
      <c r="M64" s="39"/>
      <c r="R64" s="39"/>
      <c r="T64" s="39"/>
      <c r="U64" s="39"/>
      <c r="V64" s="39"/>
      <c r="W64" s="39"/>
      <c r="X64" s="39"/>
      <c r="Y64" s="39"/>
      <c r="Z64" s="39"/>
      <c r="AA64" s="39"/>
      <c r="AB64" s="39"/>
      <c r="AC64" s="39"/>
      <c r="AD64" s="39"/>
    </row>
    <row r="65" spans="4:30" s="21" customFormat="1" ht="20.25" customHeight="1">
      <c r="D65" s="39"/>
      <c r="E65" s="48"/>
      <c r="F65" s="39"/>
      <c r="G65" s="39"/>
      <c r="H65" s="39"/>
      <c r="I65" s="39"/>
      <c r="K65" s="39"/>
      <c r="L65" s="39"/>
      <c r="M65" s="39"/>
      <c r="R65" s="39"/>
      <c r="T65" s="39"/>
      <c r="U65" s="39"/>
      <c r="V65" s="39"/>
      <c r="W65" s="39"/>
      <c r="X65" s="39"/>
      <c r="Y65" s="39"/>
      <c r="Z65" s="39"/>
      <c r="AA65" s="39"/>
      <c r="AB65" s="39"/>
      <c r="AC65" s="39"/>
      <c r="AD65" s="39"/>
    </row>
    <row r="66" spans="4:30" s="21" customFormat="1" ht="20.25" customHeight="1">
      <c r="D66" s="39"/>
      <c r="E66" s="48"/>
      <c r="F66" s="39"/>
      <c r="G66" s="39"/>
      <c r="H66" s="39"/>
      <c r="I66" s="39"/>
      <c r="K66" s="39"/>
      <c r="L66" s="39"/>
      <c r="M66" s="39"/>
      <c r="R66" s="39"/>
      <c r="T66" s="39"/>
      <c r="U66" s="39"/>
      <c r="V66" s="39"/>
      <c r="W66" s="39"/>
      <c r="X66" s="39"/>
      <c r="Y66" s="39"/>
      <c r="Z66" s="39"/>
      <c r="AA66" s="39"/>
      <c r="AB66" s="39"/>
      <c r="AC66" s="39"/>
      <c r="AD66" s="39"/>
    </row>
    <row r="67" spans="4:30" s="21" customFormat="1" ht="20.25" customHeight="1">
      <c r="D67" s="39"/>
      <c r="E67" s="48"/>
      <c r="F67" s="39"/>
      <c r="G67" s="39"/>
      <c r="H67" s="39"/>
      <c r="I67" s="39"/>
      <c r="K67" s="39"/>
      <c r="L67" s="39"/>
      <c r="M67" s="39"/>
      <c r="R67" s="39"/>
      <c r="T67" s="39"/>
      <c r="U67" s="39"/>
      <c r="V67" s="39"/>
      <c r="W67" s="39"/>
      <c r="X67" s="39"/>
      <c r="Y67" s="39"/>
      <c r="Z67" s="39"/>
      <c r="AA67" s="39"/>
      <c r="AB67" s="39"/>
      <c r="AC67" s="39"/>
      <c r="AD67" s="39"/>
    </row>
    <row r="68" spans="4:30" s="21" customFormat="1" ht="20.25" customHeight="1">
      <c r="D68" s="39"/>
      <c r="E68" s="48"/>
      <c r="F68" s="39"/>
      <c r="G68" s="39"/>
      <c r="H68" s="39"/>
      <c r="I68" s="39"/>
      <c r="K68" s="39"/>
      <c r="L68" s="39"/>
      <c r="M68" s="39"/>
      <c r="R68" s="39"/>
      <c r="T68" s="39"/>
      <c r="U68" s="39"/>
      <c r="V68" s="39"/>
      <c r="W68" s="39"/>
      <c r="X68" s="39"/>
      <c r="Y68" s="39"/>
      <c r="Z68" s="39"/>
      <c r="AA68" s="39"/>
      <c r="AB68" s="39"/>
      <c r="AC68" s="39"/>
      <c r="AD68" s="39"/>
    </row>
    <row r="69" spans="4:30" s="21" customFormat="1" ht="20.25" customHeight="1">
      <c r="D69" s="39"/>
      <c r="E69" s="48"/>
      <c r="F69" s="39"/>
      <c r="G69" s="39"/>
      <c r="H69" s="39"/>
      <c r="I69" s="39"/>
      <c r="K69" s="39"/>
      <c r="L69" s="39"/>
      <c r="M69" s="39"/>
      <c r="R69" s="39"/>
      <c r="T69" s="39"/>
      <c r="U69" s="39"/>
      <c r="V69" s="39"/>
      <c r="W69" s="39"/>
      <c r="X69" s="39"/>
      <c r="Y69" s="39"/>
      <c r="Z69" s="39"/>
      <c r="AA69" s="39"/>
      <c r="AB69" s="39"/>
      <c r="AC69" s="39"/>
      <c r="AD69" s="39"/>
    </row>
    <row r="70" spans="4:30" s="21" customFormat="1" ht="20.25" customHeight="1">
      <c r="D70" s="39"/>
      <c r="E70" s="48"/>
      <c r="F70" s="39"/>
      <c r="G70" s="39"/>
      <c r="H70" s="39"/>
      <c r="I70" s="39"/>
      <c r="K70" s="39"/>
      <c r="L70" s="39"/>
      <c r="M70" s="39"/>
      <c r="R70" s="39"/>
      <c r="T70" s="39"/>
      <c r="U70" s="39"/>
      <c r="V70" s="39"/>
      <c r="W70" s="39"/>
      <c r="X70" s="39"/>
      <c r="Y70" s="39"/>
      <c r="Z70" s="39"/>
      <c r="AA70" s="39"/>
      <c r="AB70" s="39"/>
      <c r="AC70" s="39"/>
      <c r="AD70" s="39"/>
    </row>
    <row r="71" spans="4:30" s="21" customFormat="1" ht="20.25" customHeight="1">
      <c r="D71" s="39"/>
      <c r="E71" s="48"/>
      <c r="F71" s="39"/>
      <c r="G71" s="39"/>
      <c r="H71" s="39"/>
      <c r="I71" s="39"/>
      <c r="K71" s="39"/>
      <c r="L71" s="39"/>
      <c r="M71" s="39"/>
      <c r="R71" s="39"/>
      <c r="T71" s="39"/>
      <c r="U71" s="39"/>
      <c r="V71" s="39"/>
      <c r="W71" s="39"/>
      <c r="X71" s="39"/>
      <c r="Y71" s="39"/>
      <c r="Z71" s="39"/>
      <c r="AA71" s="39"/>
      <c r="AB71" s="39"/>
      <c r="AC71" s="39"/>
      <c r="AD71" s="39"/>
    </row>
    <row r="72" spans="4:30" s="21" customFormat="1" ht="20.25" customHeight="1">
      <c r="D72" s="39"/>
      <c r="E72" s="48"/>
      <c r="F72" s="39"/>
      <c r="G72" s="39"/>
      <c r="H72" s="39"/>
      <c r="I72" s="39"/>
      <c r="K72" s="39"/>
      <c r="L72" s="39"/>
      <c r="M72" s="39"/>
      <c r="R72" s="39"/>
      <c r="T72" s="39"/>
      <c r="U72" s="39"/>
      <c r="V72" s="39"/>
      <c r="W72" s="39"/>
      <c r="X72" s="39"/>
      <c r="Y72" s="39"/>
      <c r="Z72" s="39"/>
      <c r="AA72" s="39"/>
      <c r="AB72" s="39"/>
      <c r="AC72" s="39"/>
      <c r="AD72" s="39"/>
    </row>
    <row r="73" spans="4:30" s="21" customFormat="1" ht="20.25" customHeight="1">
      <c r="D73" s="39"/>
      <c r="E73" s="48"/>
      <c r="F73" s="39"/>
      <c r="G73" s="39"/>
      <c r="H73" s="39"/>
      <c r="I73" s="39"/>
      <c r="K73" s="39"/>
      <c r="L73" s="39"/>
      <c r="M73" s="39"/>
      <c r="R73" s="39"/>
      <c r="T73" s="39"/>
      <c r="U73" s="39"/>
      <c r="V73" s="39"/>
      <c r="W73" s="39"/>
      <c r="X73" s="39"/>
      <c r="Y73" s="39"/>
      <c r="Z73" s="39"/>
      <c r="AA73" s="39"/>
      <c r="AB73" s="39"/>
      <c r="AC73" s="39"/>
      <c r="AD73" s="39"/>
    </row>
    <row r="74" spans="4:30" s="21" customFormat="1" ht="20.25" customHeight="1">
      <c r="D74" s="39"/>
      <c r="E74" s="48"/>
      <c r="F74" s="39"/>
      <c r="G74" s="39"/>
      <c r="H74" s="39"/>
      <c r="I74" s="39"/>
      <c r="K74" s="39"/>
      <c r="L74" s="39"/>
      <c r="M74" s="39"/>
      <c r="R74" s="39"/>
      <c r="T74" s="39"/>
      <c r="U74" s="39"/>
      <c r="V74" s="39"/>
      <c r="W74" s="39"/>
      <c r="X74" s="39"/>
      <c r="Y74" s="39"/>
      <c r="Z74" s="39"/>
      <c r="AA74" s="39"/>
      <c r="AB74" s="39"/>
      <c r="AC74" s="39"/>
      <c r="AD74" s="39"/>
    </row>
    <row r="75" spans="4:30" s="21" customFormat="1" ht="20.25" customHeight="1">
      <c r="D75" s="39"/>
      <c r="E75" s="48"/>
      <c r="F75" s="39"/>
      <c r="G75" s="39"/>
      <c r="H75" s="39"/>
      <c r="I75" s="39"/>
      <c r="K75" s="39"/>
      <c r="L75" s="39"/>
      <c r="M75" s="39"/>
      <c r="R75" s="39"/>
      <c r="T75" s="39"/>
      <c r="U75" s="39"/>
      <c r="V75" s="39"/>
      <c r="W75" s="39"/>
      <c r="X75" s="39"/>
      <c r="Y75" s="39"/>
      <c r="Z75" s="39"/>
      <c r="AA75" s="39"/>
      <c r="AB75" s="39"/>
      <c r="AC75" s="39"/>
      <c r="AD75" s="39"/>
    </row>
    <row r="76" spans="4:30" s="21" customFormat="1" ht="20.25" customHeight="1">
      <c r="D76" s="39"/>
      <c r="E76" s="48"/>
      <c r="F76" s="39"/>
      <c r="G76" s="39"/>
      <c r="H76" s="39"/>
      <c r="I76" s="39"/>
      <c r="K76" s="39"/>
      <c r="L76" s="39"/>
      <c r="M76" s="39"/>
      <c r="R76" s="39"/>
      <c r="T76" s="39"/>
      <c r="U76" s="39"/>
      <c r="V76" s="39"/>
      <c r="W76" s="39"/>
      <c r="X76" s="39"/>
      <c r="Y76" s="39"/>
      <c r="Z76" s="39"/>
      <c r="AA76" s="39"/>
      <c r="AB76" s="39"/>
      <c r="AC76" s="39"/>
      <c r="AD76" s="39"/>
    </row>
    <row r="77" spans="4:30" s="21" customFormat="1" ht="20.25" customHeight="1">
      <c r="D77" s="39"/>
      <c r="E77" s="48"/>
      <c r="F77" s="39"/>
      <c r="G77" s="39"/>
      <c r="H77" s="39"/>
      <c r="I77" s="39"/>
      <c r="K77" s="39"/>
      <c r="L77" s="39"/>
      <c r="M77" s="39"/>
      <c r="R77" s="39"/>
      <c r="T77" s="39"/>
      <c r="U77" s="39"/>
      <c r="V77" s="39"/>
      <c r="W77" s="39"/>
      <c r="X77" s="39"/>
      <c r="Y77" s="39"/>
      <c r="Z77" s="39"/>
      <c r="AA77" s="39"/>
      <c r="AB77" s="39"/>
      <c r="AC77" s="39"/>
      <c r="AD77" s="39"/>
    </row>
    <row r="78" spans="4:30" s="21" customFormat="1" ht="20.25" customHeight="1">
      <c r="D78" s="39"/>
      <c r="E78" s="48"/>
      <c r="F78" s="39"/>
      <c r="G78" s="39"/>
      <c r="H78" s="39"/>
      <c r="I78" s="39"/>
      <c r="K78" s="39"/>
      <c r="L78" s="39"/>
      <c r="M78" s="39"/>
      <c r="R78" s="39"/>
      <c r="T78" s="39"/>
      <c r="U78" s="39"/>
      <c r="V78" s="39"/>
      <c r="W78" s="39"/>
      <c r="X78" s="39"/>
      <c r="Y78" s="39"/>
      <c r="Z78" s="39"/>
      <c r="AA78" s="39"/>
      <c r="AB78" s="39"/>
      <c r="AC78" s="39"/>
      <c r="AD78" s="39"/>
    </row>
    <row r="79" spans="4:30" s="21" customFormat="1" ht="20.25" customHeight="1">
      <c r="D79" s="39"/>
      <c r="E79" s="48"/>
      <c r="F79" s="39"/>
      <c r="G79" s="39"/>
      <c r="H79" s="39"/>
      <c r="I79" s="39"/>
      <c r="K79" s="39"/>
      <c r="L79" s="39"/>
      <c r="M79" s="39"/>
      <c r="R79" s="39"/>
      <c r="T79" s="39"/>
      <c r="U79" s="39"/>
      <c r="V79" s="39"/>
      <c r="W79" s="39"/>
      <c r="X79" s="39"/>
      <c r="Y79" s="39"/>
      <c r="Z79" s="39"/>
      <c r="AA79" s="39"/>
      <c r="AB79" s="39"/>
      <c r="AC79" s="39"/>
      <c r="AD79" s="39"/>
    </row>
    <row r="80" spans="4:30" s="21" customFormat="1" ht="20.25" customHeight="1">
      <c r="D80" s="39"/>
      <c r="E80" s="48"/>
      <c r="F80" s="39"/>
      <c r="G80" s="39"/>
      <c r="H80" s="39"/>
      <c r="I80" s="39"/>
      <c r="K80" s="39"/>
      <c r="L80" s="39"/>
      <c r="M80" s="39"/>
      <c r="R80" s="39"/>
      <c r="T80" s="39"/>
      <c r="U80" s="39"/>
      <c r="V80" s="39"/>
      <c r="W80" s="39"/>
      <c r="X80" s="39"/>
      <c r="Y80" s="39"/>
      <c r="Z80" s="39"/>
      <c r="AA80" s="39"/>
      <c r="AB80" s="39"/>
      <c r="AC80" s="39"/>
      <c r="AD80" s="39"/>
    </row>
    <row r="81" spans="4:30" s="21" customFormat="1" ht="20.25" customHeight="1">
      <c r="D81" s="39"/>
      <c r="E81" s="48"/>
      <c r="F81" s="39"/>
      <c r="G81" s="39"/>
      <c r="H81" s="39"/>
      <c r="I81" s="39"/>
      <c r="K81" s="39"/>
      <c r="L81" s="39"/>
      <c r="M81" s="39"/>
      <c r="R81" s="39"/>
      <c r="T81" s="39"/>
      <c r="U81" s="39"/>
      <c r="V81" s="39"/>
      <c r="W81" s="39"/>
      <c r="X81" s="39"/>
      <c r="Y81" s="39"/>
      <c r="Z81" s="39"/>
      <c r="AA81" s="39"/>
      <c r="AB81" s="39"/>
      <c r="AC81" s="39"/>
      <c r="AD81" s="39"/>
    </row>
    <row r="82" spans="4:30" s="21" customFormat="1" ht="20.25" customHeight="1">
      <c r="D82" s="39"/>
      <c r="E82" s="48"/>
      <c r="F82" s="39"/>
      <c r="G82" s="39"/>
      <c r="H82" s="39"/>
      <c r="I82" s="39"/>
      <c r="K82" s="39"/>
      <c r="L82" s="39"/>
      <c r="M82" s="39"/>
      <c r="R82" s="39"/>
      <c r="T82" s="39"/>
      <c r="U82" s="39"/>
      <c r="V82" s="39"/>
      <c r="W82" s="39"/>
      <c r="X82" s="39"/>
      <c r="Y82" s="39"/>
      <c r="Z82" s="39"/>
      <c r="AA82" s="39"/>
      <c r="AB82" s="39"/>
      <c r="AC82" s="39"/>
      <c r="AD82" s="39"/>
    </row>
    <row r="83" spans="4:30" s="21" customFormat="1" ht="20.25" customHeight="1">
      <c r="D83" s="39"/>
      <c r="E83" s="48"/>
      <c r="F83" s="39"/>
      <c r="G83" s="39"/>
      <c r="H83" s="39"/>
      <c r="I83" s="39"/>
      <c r="K83" s="39"/>
      <c r="L83" s="39"/>
      <c r="M83" s="39"/>
      <c r="R83" s="39"/>
      <c r="T83" s="39"/>
      <c r="U83" s="39"/>
      <c r="V83" s="39"/>
      <c r="W83" s="39"/>
      <c r="X83" s="39"/>
      <c r="Y83" s="39"/>
      <c r="Z83" s="39"/>
      <c r="AA83" s="39"/>
      <c r="AB83" s="39"/>
      <c r="AC83" s="39"/>
      <c r="AD83" s="39"/>
    </row>
    <row r="84" spans="4:30" s="21" customFormat="1" ht="20.25" customHeight="1">
      <c r="D84" s="39"/>
      <c r="E84" s="48"/>
      <c r="F84" s="39"/>
      <c r="G84" s="39"/>
      <c r="H84" s="39"/>
      <c r="I84" s="39"/>
      <c r="K84" s="39"/>
      <c r="L84" s="39"/>
      <c r="M84" s="39"/>
      <c r="R84" s="39"/>
      <c r="T84" s="39"/>
      <c r="U84" s="39"/>
      <c r="V84" s="39"/>
      <c r="W84" s="39"/>
      <c r="X84" s="39"/>
      <c r="Y84" s="39"/>
      <c r="Z84" s="39"/>
      <c r="AA84" s="39"/>
      <c r="AB84" s="39"/>
      <c r="AC84" s="39"/>
      <c r="AD84" s="39"/>
    </row>
    <row r="85" spans="4:30" s="21" customFormat="1" ht="20.25" customHeight="1">
      <c r="D85" s="39"/>
      <c r="E85" s="48"/>
      <c r="F85" s="39"/>
      <c r="G85" s="39"/>
      <c r="H85" s="39"/>
      <c r="I85" s="39"/>
      <c r="K85" s="39"/>
      <c r="L85" s="39"/>
      <c r="M85" s="39"/>
      <c r="R85" s="39"/>
      <c r="T85" s="39"/>
      <c r="U85" s="39"/>
      <c r="V85" s="39"/>
      <c r="W85" s="39"/>
      <c r="X85" s="39"/>
      <c r="Y85" s="39"/>
      <c r="Z85" s="39"/>
      <c r="AA85" s="39"/>
      <c r="AB85" s="39"/>
      <c r="AC85" s="39"/>
      <c r="AD85" s="39"/>
    </row>
    <row r="86" spans="4:30" s="21" customFormat="1" ht="20.25" customHeight="1">
      <c r="D86" s="39"/>
      <c r="E86" s="48"/>
      <c r="F86" s="39"/>
      <c r="G86" s="39"/>
      <c r="H86" s="39"/>
      <c r="I86" s="39"/>
      <c r="K86" s="39"/>
      <c r="L86" s="39"/>
      <c r="M86" s="39"/>
      <c r="R86" s="39"/>
      <c r="T86" s="39"/>
      <c r="U86" s="39"/>
      <c r="V86" s="39"/>
      <c r="W86" s="39"/>
      <c r="X86" s="39"/>
      <c r="Y86" s="39"/>
      <c r="Z86" s="39"/>
      <c r="AA86" s="39"/>
      <c r="AB86" s="39"/>
      <c r="AC86" s="39"/>
      <c r="AD86" s="39"/>
    </row>
    <row r="87" spans="4:30" s="21" customFormat="1" ht="20.25" customHeight="1">
      <c r="D87" s="39"/>
      <c r="E87" s="48"/>
      <c r="F87" s="39"/>
      <c r="G87" s="39"/>
      <c r="H87" s="39"/>
      <c r="I87" s="39"/>
      <c r="K87" s="39"/>
      <c r="L87" s="39"/>
      <c r="M87" s="39"/>
      <c r="R87" s="39"/>
      <c r="T87" s="39"/>
      <c r="U87" s="39"/>
      <c r="V87" s="39"/>
      <c r="W87" s="39"/>
      <c r="X87" s="39"/>
      <c r="Y87" s="39"/>
      <c r="Z87" s="39"/>
      <c r="AA87" s="39"/>
      <c r="AB87" s="39"/>
      <c r="AC87" s="39"/>
      <c r="AD87" s="39"/>
    </row>
    <row r="88" spans="4:30" s="21" customFormat="1" ht="20.25" customHeight="1">
      <c r="D88" s="39"/>
      <c r="E88" s="48"/>
      <c r="F88" s="39"/>
      <c r="G88" s="39"/>
      <c r="H88" s="39"/>
      <c r="I88" s="39"/>
      <c r="K88" s="39"/>
      <c r="L88" s="39"/>
      <c r="M88" s="39"/>
      <c r="R88" s="39"/>
      <c r="T88" s="39"/>
      <c r="U88" s="39"/>
      <c r="V88" s="39"/>
      <c r="W88" s="39"/>
      <c r="X88" s="39"/>
      <c r="Y88" s="39"/>
      <c r="Z88" s="39"/>
      <c r="AA88" s="39"/>
      <c r="AB88" s="39"/>
      <c r="AC88" s="39"/>
      <c r="AD88" s="39"/>
    </row>
    <row r="89" spans="4:30" s="21" customFormat="1" ht="20.25" customHeight="1">
      <c r="D89" s="39"/>
      <c r="E89" s="48"/>
      <c r="F89" s="39"/>
      <c r="G89" s="39"/>
      <c r="H89" s="39"/>
      <c r="I89" s="39"/>
      <c r="K89" s="39"/>
      <c r="L89" s="39"/>
      <c r="M89" s="39"/>
      <c r="R89" s="39"/>
      <c r="T89" s="39"/>
      <c r="U89" s="39"/>
      <c r="V89" s="39"/>
      <c r="W89" s="39"/>
      <c r="X89" s="39"/>
      <c r="Y89" s="39"/>
      <c r="Z89" s="39"/>
      <c r="AA89" s="39"/>
      <c r="AB89" s="39"/>
      <c r="AC89" s="39"/>
      <c r="AD89" s="39"/>
    </row>
    <row r="90" spans="4:30" s="21" customFormat="1" ht="20.25" customHeight="1">
      <c r="D90" s="39"/>
      <c r="E90" s="48"/>
      <c r="F90" s="39"/>
      <c r="G90" s="39"/>
      <c r="H90" s="39"/>
      <c r="I90" s="39"/>
      <c r="K90" s="39"/>
      <c r="L90" s="39"/>
      <c r="M90" s="39"/>
      <c r="R90" s="39"/>
      <c r="T90" s="39"/>
      <c r="U90" s="39"/>
      <c r="V90" s="39"/>
      <c r="W90" s="39"/>
      <c r="X90" s="39"/>
      <c r="Y90" s="39"/>
      <c r="Z90" s="39"/>
      <c r="AA90" s="39"/>
      <c r="AB90" s="39"/>
      <c r="AC90" s="39"/>
      <c r="AD90" s="39"/>
    </row>
    <row r="91" spans="4:30" s="21" customFormat="1" ht="20.25" customHeight="1">
      <c r="D91" s="39"/>
      <c r="E91" s="48"/>
      <c r="F91" s="39"/>
      <c r="G91" s="39"/>
      <c r="H91" s="39"/>
      <c r="I91" s="39"/>
      <c r="K91" s="39"/>
      <c r="L91" s="39"/>
      <c r="M91" s="39"/>
      <c r="R91" s="39"/>
      <c r="T91" s="39"/>
      <c r="U91" s="39"/>
      <c r="V91" s="39"/>
      <c r="W91" s="39"/>
      <c r="X91" s="39"/>
      <c r="Y91" s="39"/>
      <c r="Z91" s="39"/>
      <c r="AA91" s="39"/>
      <c r="AB91" s="39"/>
      <c r="AC91" s="39"/>
      <c r="AD91" s="39"/>
    </row>
    <row r="92" spans="4:30" s="21" customFormat="1" ht="20.25" customHeight="1">
      <c r="D92" s="39"/>
      <c r="E92" s="48"/>
      <c r="F92" s="39"/>
      <c r="G92" s="39"/>
      <c r="H92" s="39"/>
      <c r="I92" s="39"/>
      <c r="K92" s="39"/>
      <c r="L92" s="39"/>
      <c r="M92" s="39"/>
      <c r="R92" s="39"/>
      <c r="T92" s="39"/>
      <c r="U92" s="39"/>
      <c r="V92" s="39"/>
      <c r="W92" s="39"/>
      <c r="X92" s="39"/>
      <c r="Y92" s="39"/>
      <c r="Z92" s="39"/>
      <c r="AA92" s="39"/>
      <c r="AB92" s="39"/>
      <c r="AC92" s="39"/>
      <c r="AD92" s="39"/>
    </row>
    <row r="93" spans="4:30" s="21" customFormat="1" ht="20.25" customHeight="1">
      <c r="D93" s="39"/>
      <c r="E93" s="48"/>
      <c r="F93" s="39"/>
      <c r="G93" s="39"/>
      <c r="H93" s="39"/>
      <c r="I93" s="39"/>
      <c r="K93" s="39"/>
      <c r="L93" s="39"/>
      <c r="M93" s="39"/>
      <c r="R93" s="39"/>
      <c r="T93" s="39"/>
      <c r="U93" s="39"/>
      <c r="V93" s="39"/>
      <c r="W93" s="39"/>
      <c r="X93" s="39"/>
      <c r="Y93" s="39"/>
      <c r="Z93" s="39"/>
      <c r="AA93" s="39"/>
      <c r="AB93" s="39"/>
      <c r="AC93" s="39"/>
      <c r="AD93" s="39"/>
    </row>
    <row r="94" spans="4:30" s="21" customFormat="1" ht="20.25" customHeight="1">
      <c r="D94" s="39"/>
      <c r="E94" s="48"/>
      <c r="F94" s="39"/>
      <c r="G94" s="39"/>
      <c r="H94" s="39"/>
      <c r="I94" s="39"/>
      <c r="K94" s="39"/>
      <c r="L94" s="39"/>
      <c r="M94" s="39"/>
      <c r="R94" s="39"/>
      <c r="T94" s="39"/>
      <c r="U94" s="39"/>
      <c r="V94" s="39"/>
      <c r="W94" s="39"/>
      <c r="X94" s="39"/>
      <c r="Y94" s="39"/>
      <c r="Z94" s="39"/>
      <c r="AA94" s="39"/>
      <c r="AB94" s="39"/>
      <c r="AC94" s="39"/>
      <c r="AD94" s="39"/>
    </row>
    <row r="95" spans="4:30" s="21" customFormat="1" ht="20.25" customHeight="1">
      <c r="D95" s="39"/>
      <c r="E95" s="48"/>
      <c r="F95" s="39"/>
      <c r="G95" s="39"/>
      <c r="H95" s="39"/>
      <c r="I95" s="39"/>
      <c r="K95" s="39"/>
      <c r="L95" s="39"/>
      <c r="M95" s="39"/>
      <c r="R95" s="39"/>
      <c r="T95" s="39"/>
      <c r="U95" s="39"/>
      <c r="V95" s="39"/>
      <c r="W95" s="39"/>
      <c r="X95" s="39"/>
      <c r="Y95" s="39"/>
      <c r="Z95" s="39"/>
      <c r="AA95" s="39"/>
      <c r="AB95" s="39"/>
      <c r="AC95" s="39"/>
      <c r="AD95" s="39"/>
    </row>
    <row r="96" spans="4:30" s="21" customFormat="1" ht="20.25" customHeight="1">
      <c r="D96" s="39"/>
      <c r="E96" s="48"/>
      <c r="F96" s="39"/>
      <c r="G96" s="39"/>
      <c r="H96" s="39"/>
      <c r="I96" s="39"/>
      <c r="K96" s="39"/>
      <c r="L96" s="39"/>
      <c r="M96" s="39"/>
      <c r="R96" s="39"/>
      <c r="T96" s="39"/>
      <c r="U96" s="39"/>
      <c r="V96" s="39"/>
      <c r="W96" s="39"/>
      <c r="X96" s="39"/>
      <c r="Y96" s="39"/>
      <c r="Z96" s="39"/>
      <c r="AA96" s="39"/>
      <c r="AB96" s="39"/>
      <c r="AC96" s="39"/>
      <c r="AD96" s="39"/>
    </row>
    <row r="97" spans="4:30" s="21" customFormat="1" ht="20.25" customHeight="1">
      <c r="D97" s="39"/>
      <c r="E97" s="48"/>
      <c r="F97" s="39"/>
      <c r="G97" s="39"/>
      <c r="H97" s="39"/>
      <c r="I97" s="39"/>
      <c r="K97" s="39"/>
      <c r="L97" s="39"/>
      <c r="M97" s="39"/>
      <c r="R97" s="39"/>
      <c r="T97" s="39"/>
      <c r="U97" s="39"/>
      <c r="V97" s="39"/>
      <c r="W97" s="39"/>
      <c r="X97" s="39"/>
      <c r="Y97" s="39"/>
      <c r="Z97" s="39"/>
      <c r="AA97" s="39"/>
      <c r="AB97" s="39"/>
      <c r="AC97" s="39"/>
      <c r="AD97" s="39"/>
    </row>
    <row r="98" spans="4:30" s="21" customFormat="1" ht="20.25" customHeight="1">
      <c r="D98" s="39"/>
      <c r="E98" s="48"/>
      <c r="F98" s="39"/>
      <c r="G98" s="39"/>
      <c r="H98" s="39"/>
      <c r="I98" s="39"/>
      <c r="K98" s="39"/>
      <c r="L98" s="39"/>
      <c r="M98" s="39"/>
      <c r="R98" s="39"/>
      <c r="T98" s="39"/>
      <c r="U98" s="39"/>
      <c r="V98" s="39"/>
      <c r="W98" s="39"/>
      <c r="X98" s="39"/>
      <c r="Y98" s="39"/>
      <c r="Z98" s="39"/>
      <c r="AA98" s="39"/>
      <c r="AB98" s="39"/>
      <c r="AC98" s="39"/>
      <c r="AD98" s="39"/>
    </row>
    <row r="99" spans="4:30" s="21" customFormat="1" ht="20.25" customHeight="1">
      <c r="D99" s="39"/>
      <c r="E99" s="48"/>
      <c r="F99" s="39"/>
      <c r="G99" s="39"/>
      <c r="H99" s="39"/>
      <c r="I99" s="39"/>
      <c r="K99" s="39"/>
      <c r="L99" s="39"/>
      <c r="M99" s="39"/>
      <c r="R99" s="39"/>
      <c r="T99" s="39"/>
      <c r="U99" s="39"/>
      <c r="V99" s="39"/>
      <c r="W99" s="39"/>
      <c r="X99" s="39"/>
      <c r="Y99" s="39"/>
      <c r="Z99" s="39"/>
      <c r="AA99" s="39"/>
      <c r="AB99" s="39"/>
      <c r="AC99" s="39"/>
      <c r="AD99" s="39"/>
    </row>
    <row r="100" spans="4:30" s="21" customFormat="1" ht="20.25" customHeight="1">
      <c r="D100" s="39"/>
      <c r="E100" s="48"/>
      <c r="F100" s="39"/>
      <c r="G100" s="39"/>
      <c r="H100" s="39"/>
      <c r="I100" s="39"/>
      <c r="K100" s="39"/>
      <c r="L100" s="39"/>
      <c r="M100" s="39"/>
      <c r="R100" s="39"/>
      <c r="T100" s="39"/>
      <c r="U100" s="39"/>
      <c r="V100" s="39"/>
      <c r="W100" s="39"/>
      <c r="X100" s="39"/>
      <c r="Y100" s="39"/>
      <c r="Z100" s="39"/>
      <c r="AA100" s="39"/>
      <c r="AB100" s="39"/>
      <c r="AC100" s="39"/>
      <c r="AD100" s="39"/>
    </row>
    <row r="101" spans="4:30" s="21" customFormat="1" ht="20.25" customHeight="1">
      <c r="D101" s="39"/>
      <c r="E101" s="48"/>
      <c r="F101" s="39"/>
      <c r="G101" s="39"/>
      <c r="H101" s="39"/>
      <c r="I101" s="39"/>
      <c r="K101" s="39"/>
      <c r="L101" s="39"/>
      <c r="M101" s="39"/>
      <c r="R101" s="39"/>
      <c r="T101" s="39"/>
      <c r="U101" s="39"/>
      <c r="V101" s="39"/>
      <c r="W101" s="39"/>
      <c r="X101" s="39"/>
      <c r="Y101" s="39"/>
      <c r="Z101" s="39"/>
      <c r="AA101" s="39"/>
      <c r="AB101" s="39"/>
      <c r="AC101" s="39"/>
      <c r="AD101" s="39"/>
    </row>
    <row r="102" spans="4:30" s="21" customFormat="1" ht="20.25" customHeight="1">
      <c r="D102" s="39"/>
      <c r="E102" s="48"/>
      <c r="F102" s="39"/>
      <c r="G102" s="39"/>
      <c r="H102" s="39"/>
      <c r="I102" s="39"/>
      <c r="K102" s="39"/>
      <c r="L102" s="39"/>
      <c r="M102" s="39"/>
      <c r="R102" s="39"/>
      <c r="T102" s="39"/>
      <c r="U102" s="39"/>
      <c r="V102" s="39"/>
      <c r="W102" s="39"/>
      <c r="X102" s="39"/>
      <c r="Y102" s="39"/>
      <c r="Z102" s="39"/>
      <c r="AA102" s="39"/>
      <c r="AB102" s="39"/>
      <c r="AC102" s="39"/>
      <c r="AD102" s="39"/>
    </row>
    <row r="103" spans="4:30" s="21" customFormat="1" ht="20.25" customHeight="1">
      <c r="D103" s="39"/>
      <c r="E103" s="48"/>
      <c r="F103" s="39"/>
      <c r="G103" s="39"/>
      <c r="H103" s="39"/>
      <c r="I103" s="39"/>
      <c r="K103" s="39"/>
      <c r="L103" s="39"/>
      <c r="M103" s="39"/>
      <c r="R103" s="39"/>
      <c r="T103" s="39"/>
      <c r="U103" s="39"/>
      <c r="V103" s="39"/>
      <c r="W103" s="39"/>
      <c r="X103" s="39"/>
      <c r="Y103" s="39"/>
      <c r="Z103" s="39"/>
      <c r="AA103" s="39"/>
      <c r="AB103" s="39"/>
      <c r="AC103" s="39"/>
      <c r="AD103" s="39"/>
    </row>
    <row r="104" spans="4:30" s="21" customFormat="1" ht="20.25" customHeight="1">
      <c r="D104" s="39"/>
      <c r="E104" s="48"/>
      <c r="F104" s="39"/>
      <c r="G104" s="39"/>
      <c r="H104" s="39"/>
      <c r="I104" s="39"/>
      <c r="K104" s="39"/>
      <c r="L104" s="39"/>
      <c r="M104" s="39"/>
      <c r="R104" s="39"/>
      <c r="T104" s="39"/>
      <c r="U104" s="39"/>
      <c r="V104" s="39"/>
      <c r="W104" s="39"/>
      <c r="X104" s="39"/>
      <c r="Y104" s="39"/>
      <c r="Z104" s="39"/>
      <c r="AA104" s="39"/>
      <c r="AB104" s="39"/>
      <c r="AC104" s="39"/>
      <c r="AD104" s="39"/>
    </row>
    <row r="105" spans="4:30" s="21" customFormat="1" ht="20.25" customHeight="1">
      <c r="D105" s="39"/>
      <c r="E105" s="48"/>
      <c r="F105" s="39"/>
      <c r="G105" s="39"/>
      <c r="H105" s="39"/>
      <c r="I105" s="39"/>
      <c r="K105" s="39"/>
      <c r="L105" s="39"/>
      <c r="M105" s="39"/>
      <c r="R105" s="39"/>
      <c r="T105" s="39"/>
      <c r="U105" s="39"/>
      <c r="V105" s="39"/>
      <c r="W105" s="39"/>
      <c r="X105" s="39"/>
      <c r="Y105" s="39"/>
      <c r="Z105" s="39"/>
      <c r="AA105" s="39"/>
      <c r="AB105" s="39"/>
      <c r="AC105" s="39"/>
      <c r="AD105" s="39"/>
    </row>
    <row r="106" spans="4:30" s="21" customFormat="1" ht="20.25" customHeight="1">
      <c r="D106" s="39"/>
      <c r="E106" s="48"/>
      <c r="F106" s="39"/>
      <c r="G106" s="39"/>
      <c r="H106" s="39"/>
      <c r="I106" s="39"/>
      <c r="K106" s="39"/>
      <c r="L106" s="39"/>
      <c r="M106" s="39"/>
      <c r="R106" s="39"/>
      <c r="T106" s="39"/>
      <c r="U106" s="39"/>
      <c r="V106" s="39"/>
      <c r="W106" s="39"/>
      <c r="X106" s="39"/>
      <c r="Y106" s="39"/>
      <c r="Z106" s="39"/>
      <c r="AA106" s="39"/>
      <c r="AB106" s="39"/>
      <c r="AC106" s="39"/>
      <c r="AD106" s="39"/>
    </row>
    <row r="107" spans="4:30" s="21" customFormat="1" ht="20.25" customHeight="1">
      <c r="D107" s="39"/>
      <c r="E107" s="48"/>
      <c r="F107" s="39"/>
      <c r="G107" s="39"/>
      <c r="H107" s="39"/>
      <c r="I107" s="39"/>
      <c r="K107" s="39"/>
      <c r="L107" s="39"/>
      <c r="M107" s="39"/>
      <c r="R107" s="39"/>
      <c r="T107" s="39"/>
      <c r="U107" s="39"/>
      <c r="V107" s="39"/>
      <c r="W107" s="39"/>
      <c r="X107" s="39"/>
      <c r="Y107" s="39"/>
      <c r="Z107" s="39"/>
      <c r="AA107" s="39"/>
      <c r="AB107" s="39"/>
      <c r="AC107" s="39"/>
      <c r="AD107" s="39"/>
    </row>
    <row r="108" spans="4:30" s="21" customFormat="1" ht="20.25" customHeight="1">
      <c r="D108" s="39"/>
      <c r="E108" s="48"/>
      <c r="F108" s="39"/>
      <c r="G108" s="39"/>
      <c r="H108" s="39"/>
      <c r="I108" s="39"/>
      <c r="K108" s="39"/>
      <c r="L108" s="39"/>
      <c r="M108" s="39"/>
      <c r="R108" s="39"/>
      <c r="T108" s="39"/>
      <c r="U108" s="39"/>
      <c r="V108" s="39"/>
      <c r="W108" s="39"/>
      <c r="X108" s="39"/>
      <c r="Y108" s="39"/>
      <c r="Z108" s="39"/>
      <c r="AA108" s="39"/>
      <c r="AB108" s="39"/>
      <c r="AC108" s="39"/>
      <c r="AD108" s="39"/>
    </row>
    <row r="109" spans="4:30" s="21" customFormat="1" ht="20.25" customHeight="1">
      <c r="D109" s="39"/>
      <c r="E109" s="48"/>
      <c r="F109" s="39"/>
      <c r="G109" s="39"/>
      <c r="H109" s="39"/>
      <c r="I109" s="39"/>
      <c r="K109" s="39"/>
      <c r="L109" s="39"/>
      <c r="M109" s="39"/>
      <c r="R109" s="39"/>
      <c r="T109" s="39"/>
      <c r="U109" s="39"/>
      <c r="V109" s="39"/>
      <c r="W109" s="39"/>
      <c r="X109" s="39"/>
      <c r="Y109" s="39"/>
      <c r="Z109" s="39"/>
      <c r="AA109" s="39"/>
      <c r="AB109" s="39"/>
      <c r="AC109" s="39"/>
      <c r="AD109" s="39"/>
    </row>
    <row r="110" spans="4:30" s="21" customFormat="1" ht="20.25" customHeight="1">
      <c r="D110" s="39"/>
      <c r="E110" s="48"/>
      <c r="F110" s="39"/>
      <c r="G110" s="39"/>
      <c r="H110" s="39"/>
      <c r="I110" s="39"/>
      <c r="K110" s="39"/>
      <c r="L110" s="39"/>
      <c r="M110" s="39"/>
      <c r="R110" s="39"/>
      <c r="T110" s="39"/>
      <c r="U110" s="39"/>
      <c r="V110" s="39"/>
      <c r="W110" s="39"/>
      <c r="X110" s="39"/>
      <c r="Y110" s="39"/>
      <c r="Z110" s="39"/>
      <c r="AA110" s="39"/>
      <c r="AB110" s="39"/>
      <c r="AC110" s="39"/>
      <c r="AD110" s="39"/>
    </row>
    <row r="111" spans="4:30" s="21" customFormat="1" ht="20.25" customHeight="1">
      <c r="D111" s="39"/>
      <c r="E111" s="48"/>
      <c r="F111" s="39"/>
      <c r="G111" s="39"/>
      <c r="H111" s="39"/>
      <c r="I111" s="39"/>
      <c r="K111" s="39"/>
      <c r="L111" s="39"/>
      <c r="M111" s="39"/>
      <c r="R111" s="39"/>
      <c r="T111" s="39"/>
      <c r="U111" s="39"/>
      <c r="V111" s="39"/>
      <c r="W111" s="39"/>
      <c r="X111" s="39"/>
      <c r="Y111" s="39"/>
      <c r="Z111" s="39"/>
      <c r="AA111" s="39"/>
      <c r="AB111" s="39"/>
      <c r="AC111" s="39"/>
      <c r="AD111" s="39"/>
    </row>
    <row r="112" spans="4:30" s="21" customFormat="1" ht="20.25" customHeight="1">
      <c r="D112" s="39"/>
      <c r="E112" s="48"/>
      <c r="F112" s="39"/>
      <c r="G112" s="39"/>
      <c r="H112" s="39"/>
      <c r="I112" s="39"/>
      <c r="K112" s="39"/>
      <c r="L112" s="39"/>
      <c r="M112" s="39"/>
      <c r="R112" s="39"/>
      <c r="T112" s="39"/>
      <c r="U112" s="39"/>
      <c r="V112" s="39"/>
      <c r="W112" s="39"/>
      <c r="X112" s="39"/>
      <c r="Y112" s="39"/>
      <c r="Z112" s="39"/>
      <c r="AA112" s="39"/>
      <c r="AB112" s="39"/>
      <c r="AC112" s="39"/>
      <c r="AD112" s="39"/>
    </row>
    <row r="113" spans="4:30" s="21" customFormat="1" ht="20.25" customHeight="1">
      <c r="D113" s="39"/>
      <c r="E113" s="48"/>
      <c r="F113" s="39"/>
      <c r="G113" s="39"/>
      <c r="H113" s="39"/>
      <c r="I113" s="39"/>
      <c r="K113" s="39"/>
      <c r="L113" s="39"/>
      <c r="M113" s="39"/>
      <c r="R113" s="39"/>
      <c r="T113" s="39"/>
      <c r="U113" s="39"/>
      <c r="V113" s="39"/>
      <c r="W113" s="39"/>
      <c r="X113" s="39"/>
      <c r="Y113" s="39"/>
      <c r="Z113" s="39"/>
      <c r="AA113" s="39"/>
      <c r="AB113" s="39"/>
      <c r="AC113" s="39"/>
      <c r="AD113" s="39"/>
    </row>
    <row r="114" spans="4:30" s="21" customFormat="1" ht="20.25" customHeight="1">
      <c r="D114" s="39"/>
      <c r="E114" s="48"/>
      <c r="F114" s="39"/>
      <c r="G114" s="39"/>
      <c r="H114" s="39"/>
      <c r="I114" s="39"/>
      <c r="K114" s="39"/>
      <c r="L114" s="39"/>
      <c r="M114" s="39"/>
      <c r="R114" s="39"/>
      <c r="T114" s="39"/>
      <c r="U114" s="39"/>
      <c r="V114" s="39"/>
      <c r="W114" s="39"/>
      <c r="X114" s="39"/>
      <c r="Y114" s="39"/>
      <c r="Z114" s="39"/>
      <c r="AA114" s="39"/>
      <c r="AB114" s="39"/>
      <c r="AC114" s="39"/>
      <c r="AD114" s="39"/>
    </row>
    <row r="115" spans="4:30" s="21" customFormat="1" ht="20.25" customHeight="1">
      <c r="D115" s="39"/>
      <c r="E115" s="48"/>
      <c r="F115" s="39"/>
      <c r="G115" s="39"/>
      <c r="H115" s="39"/>
      <c r="I115" s="39"/>
      <c r="K115" s="39"/>
      <c r="L115" s="39"/>
      <c r="M115" s="39"/>
      <c r="R115" s="39"/>
      <c r="T115" s="39"/>
      <c r="U115" s="39"/>
      <c r="V115" s="39"/>
      <c r="W115" s="39"/>
      <c r="X115" s="39"/>
      <c r="Y115" s="39"/>
      <c r="Z115" s="39"/>
      <c r="AA115" s="39"/>
      <c r="AB115" s="39"/>
      <c r="AC115" s="39"/>
      <c r="AD115" s="39"/>
    </row>
    <row r="116" spans="4:30" s="21" customFormat="1" ht="20.25" customHeight="1">
      <c r="D116" s="39"/>
      <c r="E116" s="48"/>
      <c r="F116" s="39"/>
      <c r="G116" s="39"/>
      <c r="H116" s="39"/>
      <c r="I116" s="39"/>
      <c r="K116" s="39"/>
      <c r="L116" s="39"/>
      <c r="M116" s="39"/>
      <c r="R116" s="39"/>
      <c r="T116" s="39"/>
      <c r="U116" s="39"/>
      <c r="V116" s="39"/>
      <c r="W116" s="39"/>
      <c r="X116" s="39"/>
      <c r="Y116" s="39"/>
      <c r="Z116" s="39"/>
      <c r="AA116" s="39"/>
      <c r="AB116" s="39"/>
      <c r="AC116" s="39"/>
      <c r="AD116" s="39"/>
    </row>
    <row r="117" spans="4:30" s="21" customFormat="1" ht="20.25" customHeight="1">
      <c r="D117" s="39"/>
      <c r="E117" s="48"/>
      <c r="F117" s="39"/>
      <c r="G117" s="39"/>
      <c r="H117" s="39"/>
      <c r="I117" s="39"/>
      <c r="K117" s="39"/>
      <c r="L117" s="39"/>
      <c r="M117" s="39"/>
      <c r="R117" s="39"/>
      <c r="T117" s="39"/>
      <c r="U117" s="39"/>
      <c r="V117" s="39"/>
      <c r="W117" s="39"/>
      <c r="X117" s="39"/>
      <c r="Y117" s="39"/>
      <c r="Z117" s="39"/>
      <c r="AA117" s="39"/>
      <c r="AB117" s="39"/>
      <c r="AC117" s="39"/>
      <c r="AD117" s="39"/>
    </row>
    <row r="118" spans="4:30" s="21" customFormat="1" ht="20.25" customHeight="1">
      <c r="D118" s="39"/>
      <c r="E118" s="48"/>
      <c r="F118" s="39"/>
      <c r="G118" s="39"/>
      <c r="H118" s="39"/>
      <c r="I118" s="39"/>
      <c r="K118" s="39"/>
      <c r="L118" s="39"/>
      <c r="M118" s="39"/>
      <c r="R118" s="39"/>
      <c r="T118" s="39"/>
      <c r="U118" s="39"/>
      <c r="V118" s="39"/>
      <c r="W118" s="39"/>
      <c r="X118" s="39"/>
      <c r="Y118" s="39"/>
      <c r="Z118" s="39"/>
      <c r="AA118" s="39"/>
      <c r="AB118" s="39"/>
      <c r="AC118" s="39"/>
      <c r="AD118" s="39"/>
    </row>
    <row r="119" spans="4:30" s="21" customFormat="1" ht="20.25" customHeight="1">
      <c r="D119" s="39"/>
      <c r="E119" s="48"/>
      <c r="F119" s="39"/>
      <c r="G119" s="39"/>
      <c r="H119" s="39"/>
      <c r="I119" s="39"/>
      <c r="K119" s="39"/>
      <c r="L119" s="39"/>
      <c r="M119" s="39"/>
      <c r="R119" s="39"/>
      <c r="T119" s="39"/>
      <c r="U119" s="39"/>
      <c r="V119" s="39"/>
      <c r="W119" s="39"/>
      <c r="X119" s="39"/>
      <c r="Y119" s="39"/>
      <c r="Z119" s="39"/>
      <c r="AA119" s="39"/>
      <c r="AB119" s="39"/>
      <c r="AC119" s="39"/>
      <c r="AD119" s="39"/>
    </row>
    <row r="120" spans="4:30" s="21" customFormat="1" ht="20.25" customHeight="1">
      <c r="D120" s="39"/>
      <c r="E120" s="48"/>
      <c r="F120" s="39"/>
      <c r="G120" s="39"/>
      <c r="H120" s="39"/>
      <c r="I120" s="39"/>
      <c r="K120" s="39"/>
      <c r="L120" s="39"/>
      <c r="M120" s="39"/>
      <c r="R120" s="39"/>
      <c r="T120" s="39"/>
      <c r="U120" s="39"/>
      <c r="V120" s="39"/>
      <c r="W120" s="39"/>
      <c r="X120" s="39"/>
      <c r="Y120" s="39"/>
      <c r="Z120" s="39"/>
      <c r="AA120" s="39"/>
      <c r="AB120" s="39"/>
      <c r="AC120" s="39"/>
      <c r="AD120" s="39"/>
    </row>
    <row r="121" spans="4:30" s="21" customFormat="1" ht="20.25" customHeight="1">
      <c r="D121" s="39"/>
      <c r="E121" s="48"/>
      <c r="F121" s="39"/>
      <c r="G121" s="39"/>
      <c r="H121" s="39"/>
      <c r="I121" s="39"/>
      <c r="K121" s="39"/>
      <c r="L121" s="39"/>
      <c r="M121" s="39"/>
      <c r="R121" s="39"/>
      <c r="T121" s="39"/>
      <c r="U121" s="39"/>
      <c r="V121" s="39"/>
      <c r="W121" s="39"/>
      <c r="X121" s="39"/>
      <c r="Y121" s="39"/>
      <c r="Z121" s="39"/>
      <c r="AA121" s="39"/>
      <c r="AB121" s="39"/>
      <c r="AC121" s="39"/>
      <c r="AD121" s="39"/>
    </row>
    <row r="122" spans="4:30" s="21" customFormat="1" ht="20.25" customHeight="1">
      <c r="D122" s="39"/>
      <c r="E122" s="48"/>
      <c r="F122" s="39"/>
      <c r="G122" s="39"/>
      <c r="H122" s="39"/>
      <c r="I122" s="39"/>
      <c r="K122" s="39"/>
      <c r="L122" s="39"/>
      <c r="M122" s="39"/>
      <c r="R122" s="39"/>
      <c r="T122" s="39"/>
      <c r="U122" s="39"/>
      <c r="V122" s="39"/>
      <c r="W122" s="39"/>
      <c r="X122" s="39"/>
      <c r="Y122" s="39"/>
      <c r="Z122" s="39"/>
      <c r="AA122" s="39"/>
      <c r="AB122" s="39"/>
      <c r="AC122" s="39"/>
      <c r="AD122" s="39"/>
    </row>
    <row r="123" spans="4:30" s="21" customFormat="1" ht="20.25" customHeight="1">
      <c r="D123" s="39"/>
      <c r="E123" s="48"/>
      <c r="F123" s="39"/>
      <c r="G123" s="39"/>
      <c r="H123" s="39"/>
      <c r="I123" s="39"/>
      <c r="K123" s="39"/>
      <c r="L123" s="39"/>
      <c r="M123" s="39"/>
      <c r="R123" s="39"/>
      <c r="T123" s="39"/>
      <c r="U123" s="39"/>
      <c r="V123" s="39"/>
      <c r="W123" s="39"/>
      <c r="X123" s="39"/>
      <c r="Y123" s="39"/>
      <c r="Z123" s="39"/>
      <c r="AA123" s="39"/>
      <c r="AB123" s="39"/>
      <c r="AC123" s="39"/>
      <c r="AD123" s="39"/>
    </row>
    <row r="124" spans="4:30" s="21" customFormat="1" ht="20.25" customHeight="1">
      <c r="D124" s="39"/>
      <c r="E124" s="48"/>
      <c r="F124" s="39"/>
      <c r="G124" s="39"/>
      <c r="H124" s="39"/>
      <c r="I124" s="39"/>
      <c r="K124" s="39"/>
      <c r="L124" s="39"/>
      <c r="M124" s="39"/>
      <c r="R124" s="39"/>
      <c r="T124" s="39"/>
      <c r="U124" s="39"/>
      <c r="V124" s="39"/>
      <c r="W124" s="39"/>
      <c r="X124" s="39"/>
      <c r="Y124" s="39"/>
      <c r="Z124" s="39"/>
      <c r="AA124" s="39"/>
      <c r="AB124" s="39"/>
      <c r="AC124" s="39"/>
      <c r="AD124" s="39"/>
    </row>
    <row r="125" spans="4:30" s="21" customFormat="1" ht="20.25" customHeight="1">
      <c r="D125" s="39"/>
      <c r="E125" s="48"/>
      <c r="F125" s="39"/>
      <c r="G125" s="39"/>
      <c r="H125" s="39"/>
      <c r="I125" s="39"/>
      <c r="K125" s="39"/>
      <c r="L125" s="39"/>
      <c r="M125" s="39"/>
      <c r="R125" s="39"/>
      <c r="T125" s="39"/>
      <c r="U125" s="39"/>
      <c r="V125" s="39"/>
      <c r="W125" s="39"/>
      <c r="X125" s="39"/>
      <c r="Y125" s="39"/>
      <c r="Z125" s="39"/>
      <c r="AA125" s="39"/>
      <c r="AB125" s="39"/>
      <c r="AC125" s="39"/>
      <c r="AD125" s="39"/>
    </row>
    <row r="126" spans="4:30" s="21" customFormat="1" ht="20.25" customHeight="1">
      <c r="D126" s="39"/>
      <c r="E126" s="48"/>
      <c r="F126" s="39"/>
      <c r="G126" s="39"/>
      <c r="H126" s="39"/>
      <c r="I126" s="39"/>
      <c r="K126" s="39"/>
      <c r="L126" s="39"/>
      <c r="M126" s="39"/>
      <c r="R126" s="39"/>
      <c r="T126" s="39"/>
      <c r="U126" s="39"/>
      <c r="V126" s="39"/>
      <c r="W126" s="39"/>
      <c r="X126" s="39"/>
      <c r="Y126" s="39"/>
      <c r="Z126" s="39"/>
      <c r="AA126" s="39"/>
      <c r="AB126" s="39"/>
      <c r="AC126" s="39"/>
      <c r="AD126" s="39"/>
    </row>
    <row r="127" spans="4:30" s="21" customFormat="1" ht="20.25" customHeight="1">
      <c r="D127" s="39"/>
      <c r="E127" s="48"/>
      <c r="F127" s="39"/>
      <c r="G127" s="39"/>
      <c r="H127" s="39"/>
      <c r="I127" s="39"/>
      <c r="K127" s="39"/>
      <c r="L127" s="39"/>
      <c r="M127" s="39"/>
      <c r="R127" s="39"/>
      <c r="T127" s="39"/>
      <c r="U127" s="39"/>
      <c r="V127" s="39"/>
      <c r="W127" s="39"/>
      <c r="X127" s="39"/>
      <c r="Y127" s="39"/>
      <c r="Z127" s="39"/>
      <c r="AA127" s="39"/>
      <c r="AB127" s="39"/>
      <c r="AC127" s="39"/>
      <c r="AD127" s="39"/>
    </row>
    <row r="128" spans="4:30" s="21" customFormat="1" ht="20.25" customHeight="1">
      <c r="D128" s="39"/>
      <c r="E128" s="48"/>
      <c r="F128" s="39"/>
      <c r="G128" s="39"/>
      <c r="H128" s="39"/>
      <c r="I128" s="39"/>
      <c r="K128" s="39"/>
      <c r="L128" s="39"/>
      <c r="M128" s="39"/>
      <c r="R128" s="39"/>
      <c r="T128" s="39"/>
      <c r="U128" s="39"/>
      <c r="V128" s="39"/>
      <c r="W128" s="39"/>
      <c r="X128" s="39"/>
      <c r="Y128" s="39"/>
      <c r="Z128" s="39"/>
      <c r="AA128" s="39"/>
      <c r="AB128" s="39"/>
      <c r="AC128" s="39"/>
      <c r="AD128" s="39"/>
    </row>
    <row r="129" spans="4:30" s="21" customFormat="1" ht="20.25" customHeight="1">
      <c r="D129" s="39"/>
      <c r="E129" s="48"/>
      <c r="F129" s="39"/>
      <c r="G129" s="39"/>
      <c r="H129" s="39"/>
      <c r="I129" s="39"/>
      <c r="K129" s="39"/>
      <c r="L129" s="39"/>
      <c r="M129" s="39"/>
      <c r="R129" s="39"/>
      <c r="T129" s="39"/>
      <c r="U129" s="39"/>
      <c r="V129" s="39"/>
      <c r="W129" s="39"/>
      <c r="X129" s="39"/>
      <c r="Y129" s="39"/>
      <c r="Z129" s="39"/>
      <c r="AA129" s="39"/>
      <c r="AB129" s="39"/>
      <c r="AC129" s="39"/>
      <c r="AD129" s="39"/>
    </row>
    <row r="130" spans="4:30" s="21" customFormat="1" ht="20.25" customHeight="1">
      <c r="D130" s="39"/>
      <c r="E130" s="48"/>
      <c r="F130" s="39"/>
      <c r="G130" s="39"/>
      <c r="H130" s="39"/>
      <c r="I130" s="39"/>
      <c r="K130" s="39"/>
      <c r="L130" s="39"/>
      <c r="M130" s="39"/>
      <c r="R130" s="39"/>
      <c r="T130" s="39"/>
      <c r="U130" s="39"/>
      <c r="V130" s="39"/>
      <c r="W130" s="39"/>
      <c r="X130" s="39"/>
      <c r="Y130" s="39"/>
      <c r="Z130" s="39"/>
      <c r="AA130" s="39"/>
      <c r="AB130" s="39"/>
      <c r="AC130" s="39"/>
      <c r="AD130" s="39"/>
    </row>
    <row r="131" spans="4:30" s="21" customFormat="1" ht="20.25" customHeight="1">
      <c r="D131" s="39"/>
      <c r="E131" s="48"/>
      <c r="F131" s="39"/>
      <c r="G131" s="39"/>
      <c r="H131" s="39"/>
      <c r="I131" s="39"/>
      <c r="K131" s="39"/>
      <c r="L131" s="39"/>
      <c r="M131" s="39"/>
      <c r="R131" s="39"/>
      <c r="T131" s="39"/>
      <c r="U131" s="39"/>
      <c r="V131" s="39"/>
      <c r="W131" s="39"/>
      <c r="X131" s="39"/>
      <c r="Y131" s="39"/>
      <c r="Z131" s="39"/>
      <c r="AA131" s="39"/>
      <c r="AB131" s="39"/>
      <c r="AC131" s="39"/>
      <c r="AD131" s="39"/>
    </row>
    <row r="132" spans="4:30" s="21" customFormat="1" ht="20.25" customHeight="1">
      <c r="D132" s="39"/>
      <c r="E132" s="48"/>
      <c r="F132" s="39"/>
      <c r="G132" s="39"/>
      <c r="H132" s="39"/>
      <c r="I132" s="39"/>
      <c r="K132" s="39"/>
      <c r="L132" s="39"/>
      <c r="M132" s="39"/>
      <c r="R132" s="39"/>
      <c r="T132" s="39"/>
      <c r="U132" s="39"/>
      <c r="V132" s="39"/>
      <c r="W132" s="39"/>
      <c r="X132" s="39"/>
      <c r="Y132" s="39"/>
      <c r="Z132" s="39"/>
      <c r="AA132" s="39"/>
      <c r="AB132" s="39"/>
      <c r="AC132" s="39"/>
      <c r="AD132" s="39"/>
    </row>
    <row r="133" spans="4:30" s="21" customFormat="1" ht="20.25" customHeight="1">
      <c r="D133" s="39"/>
      <c r="E133" s="48"/>
      <c r="F133" s="39"/>
      <c r="G133" s="39"/>
      <c r="H133" s="39"/>
      <c r="I133" s="39"/>
      <c r="K133" s="39"/>
      <c r="L133" s="39"/>
      <c r="M133" s="39"/>
      <c r="R133" s="39"/>
      <c r="T133" s="39"/>
      <c r="U133" s="39"/>
      <c r="V133" s="39"/>
      <c r="W133" s="39"/>
      <c r="X133" s="39"/>
      <c r="Y133" s="39"/>
      <c r="Z133" s="39"/>
      <c r="AA133" s="39"/>
      <c r="AB133" s="39"/>
      <c r="AC133" s="39"/>
      <c r="AD133" s="39"/>
    </row>
    <row r="134" spans="4:30" s="21" customFormat="1" ht="20.25" customHeight="1">
      <c r="D134" s="39"/>
      <c r="E134" s="48"/>
      <c r="F134" s="39"/>
      <c r="G134" s="39"/>
      <c r="H134" s="39"/>
      <c r="I134" s="39"/>
      <c r="K134" s="39"/>
      <c r="L134" s="39"/>
      <c r="M134" s="39"/>
      <c r="R134" s="39"/>
      <c r="T134" s="39"/>
      <c r="U134" s="39"/>
      <c r="V134" s="39"/>
      <c r="W134" s="39"/>
      <c r="X134" s="39"/>
      <c r="Y134" s="39"/>
      <c r="Z134" s="39"/>
      <c r="AA134" s="39"/>
      <c r="AB134" s="39"/>
      <c r="AC134" s="39"/>
      <c r="AD134" s="39"/>
    </row>
    <row r="135" spans="4:30" s="21" customFormat="1" ht="20.25" customHeight="1">
      <c r="D135" s="39"/>
      <c r="E135" s="48"/>
      <c r="F135" s="39"/>
      <c r="G135" s="39"/>
      <c r="H135" s="39"/>
      <c r="I135" s="39"/>
      <c r="K135" s="39"/>
      <c r="L135" s="39"/>
      <c r="M135" s="39"/>
      <c r="R135" s="39"/>
      <c r="T135" s="39"/>
      <c r="U135" s="39"/>
      <c r="V135" s="39"/>
      <c r="W135" s="39"/>
      <c r="X135" s="39"/>
      <c r="Y135" s="39"/>
      <c r="Z135" s="39"/>
      <c r="AA135" s="39"/>
      <c r="AB135" s="39"/>
      <c r="AC135" s="39"/>
      <c r="AD135" s="39"/>
    </row>
    <row r="136" spans="4:30" s="21" customFormat="1" ht="20.25" customHeight="1">
      <c r="D136" s="39"/>
      <c r="E136" s="48"/>
      <c r="F136" s="39"/>
      <c r="G136" s="39"/>
      <c r="H136" s="39"/>
      <c r="I136" s="39"/>
      <c r="K136" s="39"/>
      <c r="L136" s="39"/>
      <c r="M136" s="39"/>
      <c r="R136" s="39"/>
      <c r="T136" s="39"/>
      <c r="U136" s="39"/>
      <c r="V136" s="39"/>
      <c r="W136" s="39"/>
      <c r="X136" s="39"/>
      <c r="Y136" s="39"/>
      <c r="Z136" s="39"/>
      <c r="AA136" s="39"/>
      <c r="AB136" s="39"/>
      <c r="AC136" s="39"/>
      <c r="AD136" s="39"/>
    </row>
    <row r="137" spans="4:30" s="21" customFormat="1" ht="20.25" customHeight="1">
      <c r="D137" s="39"/>
      <c r="E137" s="48"/>
      <c r="F137" s="39"/>
      <c r="G137" s="39"/>
      <c r="H137" s="39"/>
      <c r="I137" s="39"/>
      <c r="K137" s="39"/>
      <c r="L137" s="39"/>
      <c r="M137" s="39"/>
      <c r="R137" s="39"/>
      <c r="T137" s="39"/>
      <c r="U137" s="39"/>
      <c r="V137" s="39"/>
      <c r="W137" s="39"/>
      <c r="X137" s="39"/>
      <c r="Y137" s="39"/>
      <c r="Z137" s="39"/>
      <c r="AA137" s="39"/>
      <c r="AB137" s="39"/>
      <c r="AC137" s="39"/>
      <c r="AD137" s="39"/>
    </row>
    <row r="138" spans="4:30" s="21" customFormat="1" ht="20.25" customHeight="1">
      <c r="D138" s="39"/>
      <c r="E138" s="48"/>
      <c r="F138" s="39"/>
      <c r="G138" s="39"/>
      <c r="H138" s="39"/>
      <c r="I138" s="39"/>
      <c r="K138" s="39"/>
      <c r="L138" s="39"/>
      <c r="M138" s="39"/>
      <c r="R138" s="39"/>
      <c r="T138" s="39"/>
      <c r="U138" s="39"/>
      <c r="V138" s="39"/>
      <c r="W138" s="39"/>
      <c r="X138" s="39"/>
      <c r="Y138" s="39"/>
      <c r="Z138" s="39"/>
      <c r="AA138" s="39"/>
      <c r="AB138" s="39"/>
      <c r="AC138" s="39"/>
      <c r="AD138" s="39"/>
    </row>
    <row r="139" spans="4:30" s="21" customFormat="1" ht="20.25" customHeight="1">
      <c r="D139" s="39"/>
      <c r="E139" s="48"/>
      <c r="F139" s="39"/>
      <c r="G139" s="39"/>
      <c r="H139" s="39"/>
      <c r="I139" s="39"/>
      <c r="K139" s="39"/>
      <c r="L139" s="39"/>
      <c r="M139" s="39"/>
      <c r="R139" s="39"/>
      <c r="T139" s="39"/>
      <c r="U139" s="39"/>
      <c r="V139" s="39"/>
      <c r="W139" s="39"/>
      <c r="X139" s="39"/>
      <c r="Y139" s="39"/>
      <c r="Z139" s="39"/>
      <c r="AA139" s="39"/>
      <c r="AB139" s="39"/>
      <c r="AC139" s="39"/>
      <c r="AD139" s="39"/>
    </row>
    <row r="140" spans="4:30" s="21" customFormat="1" ht="20.25" customHeight="1">
      <c r="D140" s="39"/>
      <c r="E140" s="48"/>
      <c r="F140" s="39"/>
      <c r="G140" s="39"/>
      <c r="H140" s="39"/>
      <c r="I140" s="39"/>
      <c r="K140" s="39"/>
      <c r="L140" s="39"/>
      <c r="M140" s="39"/>
      <c r="R140" s="39"/>
      <c r="T140" s="39"/>
      <c r="U140" s="39"/>
      <c r="V140" s="39"/>
      <c r="W140" s="39"/>
      <c r="X140" s="39"/>
      <c r="Y140" s="39"/>
      <c r="Z140" s="39"/>
      <c r="AA140" s="39"/>
      <c r="AB140" s="39"/>
      <c r="AC140" s="39"/>
      <c r="AD140" s="39"/>
    </row>
    <row r="141" spans="4:30" s="21" customFormat="1" ht="20.25" customHeight="1">
      <c r="D141" s="39"/>
      <c r="E141" s="48"/>
      <c r="F141" s="39"/>
      <c r="G141" s="39"/>
      <c r="H141" s="39"/>
      <c r="I141" s="39"/>
      <c r="K141" s="39"/>
      <c r="L141" s="39"/>
      <c r="M141" s="39"/>
      <c r="R141" s="39"/>
      <c r="T141" s="39"/>
      <c r="U141" s="39"/>
      <c r="V141" s="39"/>
      <c r="W141" s="39"/>
      <c r="X141" s="39"/>
      <c r="Y141" s="39"/>
      <c r="Z141" s="39"/>
      <c r="AA141" s="39"/>
      <c r="AB141" s="39"/>
      <c r="AC141" s="39"/>
      <c r="AD141" s="39"/>
    </row>
    <row r="142" spans="4:30" s="21" customFormat="1" ht="20.25" customHeight="1">
      <c r="D142" s="39"/>
      <c r="E142" s="48"/>
      <c r="F142" s="39"/>
      <c r="G142" s="39"/>
      <c r="H142" s="39"/>
      <c r="I142" s="39"/>
      <c r="K142" s="39"/>
      <c r="L142" s="39"/>
      <c r="M142" s="39"/>
      <c r="R142" s="39"/>
      <c r="T142" s="39"/>
      <c r="U142" s="39"/>
      <c r="V142" s="39"/>
      <c r="W142" s="39"/>
      <c r="X142" s="39"/>
      <c r="Y142" s="39"/>
      <c r="Z142" s="39"/>
      <c r="AA142" s="39"/>
      <c r="AB142" s="39"/>
      <c r="AC142" s="39"/>
      <c r="AD142" s="39"/>
    </row>
    <row r="143" spans="4:30" s="21" customFormat="1" ht="20.25" customHeight="1">
      <c r="D143" s="39"/>
      <c r="E143" s="48"/>
      <c r="F143" s="39"/>
      <c r="G143" s="39"/>
      <c r="H143" s="39"/>
      <c r="I143" s="39"/>
      <c r="K143" s="39"/>
      <c r="L143" s="39"/>
      <c r="M143" s="39"/>
      <c r="R143" s="39"/>
      <c r="T143" s="39"/>
      <c r="U143" s="39"/>
      <c r="V143" s="39"/>
      <c r="W143" s="39"/>
      <c r="X143" s="39"/>
      <c r="Y143" s="39"/>
      <c r="Z143" s="39"/>
      <c r="AA143" s="39"/>
      <c r="AB143" s="39"/>
      <c r="AC143" s="39"/>
      <c r="AD143" s="39"/>
    </row>
    <row r="144" spans="4:30" s="21" customFormat="1" ht="20.25" customHeight="1">
      <c r="D144" s="39"/>
      <c r="E144" s="48"/>
      <c r="F144" s="39"/>
      <c r="G144" s="39"/>
      <c r="H144" s="39"/>
      <c r="I144" s="39"/>
      <c r="K144" s="39"/>
      <c r="L144" s="39"/>
      <c r="M144" s="39"/>
      <c r="R144" s="39"/>
      <c r="T144" s="39"/>
      <c r="U144" s="39"/>
      <c r="V144" s="39"/>
      <c r="W144" s="39"/>
      <c r="X144" s="39"/>
      <c r="Y144" s="39"/>
      <c r="Z144" s="39"/>
      <c r="AA144" s="39"/>
      <c r="AB144" s="39"/>
      <c r="AC144" s="39"/>
      <c r="AD144" s="39"/>
    </row>
    <row r="145" spans="4:30" s="21" customFormat="1" ht="20.25" customHeight="1">
      <c r="D145" s="39"/>
      <c r="E145" s="48"/>
      <c r="F145" s="39"/>
      <c r="G145" s="39"/>
      <c r="H145" s="39"/>
      <c r="I145" s="39"/>
      <c r="K145" s="39"/>
      <c r="L145" s="39"/>
      <c r="M145" s="39"/>
      <c r="R145" s="39"/>
      <c r="T145" s="39"/>
      <c r="U145" s="39"/>
      <c r="V145" s="39"/>
      <c r="W145" s="39"/>
      <c r="X145" s="39"/>
      <c r="Y145" s="39"/>
      <c r="Z145" s="39"/>
      <c r="AA145" s="39"/>
      <c r="AB145" s="39"/>
      <c r="AC145" s="39"/>
      <c r="AD145" s="39"/>
    </row>
    <row r="146" spans="4:30" s="21" customFormat="1" ht="20.25" customHeight="1">
      <c r="D146" s="39"/>
      <c r="E146" s="48"/>
      <c r="F146" s="39"/>
      <c r="G146" s="39"/>
      <c r="H146" s="39"/>
      <c r="I146" s="39"/>
      <c r="K146" s="39"/>
      <c r="L146" s="39"/>
      <c r="M146" s="39"/>
      <c r="R146" s="39"/>
      <c r="T146" s="39"/>
      <c r="U146" s="39"/>
      <c r="V146" s="39"/>
      <c r="W146" s="39"/>
      <c r="X146" s="39"/>
      <c r="Y146" s="39"/>
      <c r="Z146" s="39"/>
      <c r="AA146" s="39"/>
      <c r="AB146" s="39"/>
      <c r="AC146" s="39"/>
      <c r="AD146" s="39"/>
    </row>
    <row r="147" spans="4:30" s="21" customFormat="1" ht="20.25" customHeight="1">
      <c r="D147" s="39"/>
      <c r="E147" s="48"/>
      <c r="F147" s="39"/>
      <c r="G147" s="39"/>
      <c r="H147" s="39"/>
      <c r="I147" s="39"/>
      <c r="K147" s="39"/>
      <c r="L147" s="39"/>
      <c r="M147" s="39"/>
      <c r="R147" s="39"/>
      <c r="T147" s="39"/>
      <c r="U147" s="39"/>
      <c r="V147" s="39"/>
      <c r="W147" s="39"/>
      <c r="X147" s="39"/>
      <c r="Y147" s="39"/>
      <c r="Z147" s="39"/>
      <c r="AA147" s="39"/>
      <c r="AB147" s="39"/>
      <c r="AC147" s="39"/>
      <c r="AD147" s="39"/>
    </row>
    <row r="148" spans="4:30" s="21" customFormat="1" ht="20.25" customHeight="1">
      <c r="D148" s="39"/>
      <c r="E148" s="48"/>
      <c r="F148" s="39"/>
      <c r="G148" s="39"/>
      <c r="H148" s="39"/>
      <c r="I148" s="39"/>
      <c r="K148" s="39"/>
      <c r="L148" s="39"/>
      <c r="M148" s="39"/>
      <c r="R148" s="39"/>
      <c r="T148" s="39"/>
      <c r="U148" s="39"/>
      <c r="V148" s="39"/>
      <c r="W148" s="39"/>
      <c r="X148" s="39"/>
      <c r="Y148" s="39"/>
      <c r="Z148" s="39"/>
      <c r="AA148" s="39"/>
      <c r="AB148" s="39"/>
      <c r="AC148" s="39"/>
      <c r="AD148" s="39"/>
    </row>
    <row r="149" spans="4:30" s="21" customFormat="1" ht="20.25" customHeight="1">
      <c r="D149" s="39"/>
      <c r="E149" s="48"/>
      <c r="F149" s="39"/>
      <c r="G149" s="39"/>
      <c r="H149" s="39"/>
      <c r="I149" s="39"/>
      <c r="K149" s="39"/>
      <c r="L149" s="39"/>
      <c r="M149" s="39"/>
      <c r="R149" s="39"/>
      <c r="T149" s="39"/>
      <c r="U149" s="39"/>
      <c r="V149" s="39"/>
      <c r="W149" s="39"/>
      <c r="X149" s="39"/>
      <c r="Y149" s="39"/>
      <c r="Z149" s="39"/>
      <c r="AA149" s="39"/>
      <c r="AB149" s="39"/>
      <c r="AC149" s="39"/>
      <c r="AD149" s="39"/>
    </row>
    <row r="150" spans="4:30" s="21" customFormat="1" ht="20.25" customHeight="1">
      <c r="D150" s="39"/>
      <c r="E150" s="48"/>
      <c r="F150" s="39"/>
      <c r="G150" s="39"/>
      <c r="H150" s="39"/>
      <c r="I150" s="39"/>
      <c r="K150" s="39"/>
      <c r="L150" s="39"/>
      <c r="M150" s="39"/>
      <c r="R150" s="39"/>
      <c r="T150" s="39"/>
      <c r="U150" s="39"/>
      <c r="V150" s="39"/>
      <c r="W150" s="39"/>
      <c r="X150" s="39"/>
      <c r="Y150" s="39"/>
      <c r="Z150" s="39"/>
      <c r="AA150" s="39"/>
      <c r="AB150" s="39"/>
      <c r="AC150" s="39"/>
      <c r="AD150" s="39"/>
    </row>
    <row r="151" spans="4:30" s="21" customFormat="1" ht="20.25" customHeight="1">
      <c r="D151" s="39"/>
      <c r="E151" s="48"/>
      <c r="F151" s="39"/>
      <c r="G151" s="39"/>
      <c r="H151" s="39"/>
      <c r="I151" s="39"/>
      <c r="K151" s="39"/>
      <c r="L151" s="39"/>
      <c r="M151" s="39"/>
      <c r="R151" s="39"/>
      <c r="T151" s="39"/>
      <c r="U151" s="39"/>
      <c r="V151" s="39"/>
      <c r="W151" s="39"/>
      <c r="X151" s="39"/>
      <c r="Y151" s="39"/>
      <c r="Z151" s="39"/>
      <c r="AA151" s="39"/>
      <c r="AB151" s="39"/>
      <c r="AC151" s="39"/>
      <c r="AD151" s="39"/>
    </row>
    <row r="152" spans="4:30" s="21" customFormat="1" ht="20.25" customHeight="1">
      <c r="D152" s="39"/>
      <c r="E152" s="48"/>
      <c r="F152" s="39"/>
      <c r="G152" s="39"/>
      <c r="H152" s="39"/>
      <c r="I152" s="39"/>
      <c r="K152" s="39"/>
      <c r="L152" s="39"/>
      <c r="M152" s="39"/>
      <c r="R152" s="39"/>
      <c r="T152" s="39"/>
      <c r="U152" s="39"/>
      <c r="V152" s="39"/>
      <c r="W152" s="39"/>
      <c r="X152" s="39"/>
      <c r="Y152" s="39"/>
      <c r="Z152" s="39"/>
      <c r="AA152" s="39"/>
      <c r="AB152" s="39"/>
      <c r="AC152" s="39"/>
      <c r="AD152" s="39"/>
    </row>
    <row r="153" spans="4:30" s="21" customFormat="1" ht="20.25" customHeight="1">
      <c r="D153" s="39"/>
      <c r="E153" s="48"/>
      <c r="F153" s="39"/>
      <c r="G153" s="39"/>
      <c r="H153" s="39"/>
      <c r="I153" s="39"/>
      <c r="K153" s="39"/>
      <c r="L153" s="39"/>
      <c r="M153" s="39"/>
      <c r="R153" s="39"/>
      <c r="T153" s="39"/>
      <c r="U153" s="39"/>
      <c r="V153" s="39"/>
      <c r="W153" s="39"/>
      <c r="X153" s="39"/>
      <c r="Y153" s="39"/>
      <c r="Z153" s="39"/>
      <c r="AA153" s="39"/>
      <c r="AB153" s="39"/>
      <c r="AC153" s="39"/>
      <c r="AD153" s="39"/>
    </row>
    <row r="154" spans="4:30" s="21" customFormat="1" ht="20.25" customHeight="1">
      <c r="D154" s="39"/>
      <c r="E154" s="48"/>
      <c r="F154" s="39"/>
      <c r="G154" s="39"/>
      <c r="H154" s="39"/>
      <c r="I154" s="39"/>
      <c r="K154" s="39"/>
      <c r="L154" s="39"/>
      <c r="M154" s="39"/>
      <c r="R154" s="39"/>
      <c r="T154" s="39"/>
      <c r="U154" s="39"/>
      <c r="V154" s="39"/>
      <c r="W154" s="39"/>
      <c r="X154" s="39"/>
      <c r="Y154" s="39"/>
      <c r="Z154" s="39"/>
      <c r="AA154" s="39"/>
      <c r="AB154" s="39"/>
      <c r="AC154" s="39"/>
      <c r="AD154" s="39"/>
    </row>
    <row r="155" spans="4:30" s="21" customFormat="1" ht="20.25" customHeight="1">
      <c r="D155" s="39"/>
      <c r="E155" s="48"/>
      <c r="F155" s="39"/>
      <c r="G155" s="39"/>
      <c r="H155" s="39"/>
      <c r="I155" s="39"/>
      <c r="K155" s="39"/>
      <c r="L155" s="39"/>
      <c r="M155" s="39"/>
      <c r="R155" s="39"/>
      <c r="T155" s="39"/>
      <c r="U155" s="39"/>
      <c r="V155" s="39"/>
      <c r="W155" s="39"/>
      <c r="X155" s="39"/>
      <c r="Y155" s="39"/>
      <c r="Z155" s="39"/>
      <c r="AA155" s="39"/>
      <c r="AB155" s="39"/>
      <c r="AC155" s="39"/>
      <c r="AD155" s="39"/>
    </row>
    <row r="156" spans="4:30" s="21" customFormat="1" ht="20.25" customHeight="1">
      <c r="D156" s="39"/>
      <c r="E156" s="48"/>
      <c r="F156" s="39"/>
      <c r="G156" s="39"/>
      <c r="H156" s="39"/>
      <c r="I156" s="39"/>
      <c r="K156" s="39"/>
      <c r="L156" s="39"/>
      <c r="M156" s="39"/>
      <c r="R156" s="39"/>
      <c r="T156" s="39"/>
      <c r="U156" s="39"/>
      <c r="V156" s="39"/>
      <c r="W156" s="39"/>
      <c r="X156" s="39"/>
      <c r="Y156" s="39"/>
      <c r="Z156" s="39"/>
      <c r="AA156" s="39"/>
      <c r="AB156" s="39"/>
      <c r="AC156" s="39"/>
      <c r="AD156" s="39"/>
    </row>
    <row r="157" spans="4:30" s="21" customFormat="1" ht="20.25" customHeight="1">
      <c r="D157" s="39"/>
      <c r="E157" s="48"/>
      <c r="F157" s="39"/>
      <c r="G157" s="39"/>
      <c r="H157" s="39"/>
      <c r="I157" s="39"/>
      <c r="K157" s="39"/>
      <c r="L157" s="39"/>
      <c r="M157" s="39"/>
      <c r="R157" s="39"/>
      <c r="T157" s="39"/>
      <c r="U157" s="39"/>
      <c r="V157" s="39"/>
      <c r="W157" s="39"/>
      <c r="X157" s="39"/>
      <c r="Y157" s="39"/>
      <c r="Z157" s="39"/>
      <c r="AA157" s="39"/>
      <c r="AB157" s="39"/>
      <c r="AC157" s="39"/>
      <c r="AD157" s="39"/>
    </row>
    <row r="158" spans="4:30" s="21" customFormat="1" ht="20.25" customHeight="1">
      <c r="D158" s="39"/>
      <c r="E158" s="48"/>
      <c r="F158" s="39"/>
      <c r="G158" s="39"/>
      <c r="H158" s="39"/>
      <c r="I158" s="39"/>
      <c r="K158" s="39"/>
      <c r="L158" s="39"/>
      <c r="M158" s="39"/>
      <c r="R158" s="39"/>
      <c r="T158" s="39"/>
      <c r="U158" s="39"/>
      <c r="V158" s="39"/>
      <c r="W158" s="39"/>
      <c r="X158" s="39"/>
      <c r="Y158" s="39"/>
      <c r="Z158" s="39"/>
      <c r="AA158" s="39"/>
      <c r="AB158" s="39"/>
      <c r="AC158" s="39"/>
      <c r="AD158" s="39"/>
    </row>
    <row r="159" spans="4:30" s="21" customFormat="1" ht="20.25" customHeight="1">
      <c r="D159" s="39"/>
      <c r="E159" s="48"/>
      <c r="F159" s="39"/>
      <c r="G159" s="39"/>
      <c r="H159" s="39"/>
      <c r="I159" s="39"/>
      <c r="K159" s="39"/>
      <c r="L159" s="39"/>
      <c r="M159" s="39"/>
      <c r="R159" s="39"/>
      <c r="T159" s="39"/>
      <c r="U159" s="39"/>
      <c r="V159" s="39"/>
      <c r="W159" s="39"/>
      <c r="X159" s="39"/>
      <c r="Y159" s="39"/>
      <c r="Z159" s="39"/>
      <c r="AA159" s="39"/>
      <c r="AB159" s="39"/>
      <c r="AC159" s="39"/>
      <c r="AD159" s="39"/>
    </row>
    <row r="160" spans="4:30" s="21" customFormat="1" ht="20.25" customHeight="1">
      <c r="D160" s="39"/>
      <c r="E160" s="48"/>
      <c r="F160" s="39"/>
      <c r="G160" s="39"/>
      <c r="H160" s="39"/>
      <c r="I160" s="39"/>
      <c r="K160" s="39"/>
      <c r="L160" s="39"/>
      <c r="M160" s="39"/>
      <c r="R160" s="39"/>
      <c r="T160" s="39"/>
      <c r="U160" s="39"/>
      <c r="V160" s="39"/>
      <c r="W160" s="39"/>
      <c r="X160" s="39"/>
      <c r="Y160" s="39"/>
      <c r="Z160" s="39"/>
      <c r="AA160" s="39"/>
      <c r="AB160" s="39"/>
      <c r="AC160" s="39"/>
      <c r="AD160" s="39"/>
    </row>
    <row r="161" spans="4:30" s="21" customFormat="1" ht="20.25" customHeight="1">
      <c r="D161" s="39"/>
      <c r="E161" s="48"/>
      <c r="F161" s="39"/>
      <c r="G161" s="39"/>
      <c r="H161" s="39"/>
      <c r="I161" s="39"/>
      <c r="K161" s="39"/>
      <c r="L161" s="39"/>
      <c r="M161" s="39"/>
      <c r="R161" s="39"/>
      <c r="T161" s="39"/>
      <c r="U161" s="39"/>
      <c r="V161" s="39"/>
      <c r="W161" s="39"/>
      <c r="X161" s="39"/>
      <c r="Y161" s="39"/>
      <c r="Z161" s="39"/>
      <c r="AA161" s="39"/>
      <c r="AB161" s="39"/>
      <c r="AC161" s="39"/>
      <c r="AD161" s="39"/>
    </row>
    <row r="162" spans="4:30" s="21" customFormat="1" ht="20.25" customHeight="1">
      <c r="D162" s="39"/>
      <c r="E162" s="48"/>
      <c r="F162" s="39"/>
      <c r="G162" s="39"/>
      <c r="H162" s="39"/>
      <c r="I162" s="39"/>
      <c r="K162" s="39"/>
      <c r="L162" s="39"/>
      <c r="M162" s="39"/>
      <c r="R162" s="39"/>
      <c r="T162" s="39"/>
      <c r="U162" s="39"/>
      <c r="V162" s="39"/>
      <c r="W162" s="39"/>
      <c r="X162" s="39"/>
      <c r="Y162" s="39"/>
      <c r="Z162" s="39"/>
      <c r="AA162" s="39"/>
      <c r="AB162" s="39"/>
      <c r="AC162" s="39"/>
      <c r="AD162" s="39"/>
    </row>
    <row r="163" spans="4:30" s="21" customFormat="1" ht="20.25" customHeight="1">
      <c r="D163" s="39"/>
      <c r="E163" s="48"/>
      <c r="F163" s="39"/>
      <c r="G163" s="39"/>
      <c r="H163" s="39"/>
      <c r="I163" s="39"/>
      <c r="K163" s="39"/>
      <c r="L163" s="39"/>
      <c r="M163" s="39"/>
      <c r="R163" s="39"/>
      <c r="T163" s="39"/>
      <c r="U163" s="39"/>
      <c r="V163" s="39"/>
      <c r="W163" s="39"/>
      <c r="X163" s="39"/>
      <c r="Y163" s="39"/>
      <c r="Z163" s="39"/>
      <c r="AA163" s="39"/>
      <c r="AB163" s="39"/>
      <c r="AC163" s="39"/>
      <c r="AD163" s="39"/>
    </row>
    <row r="164" spans="4:30" s="21" customFormat="1" ht="20.25" customHeight="1">
      <c r="D164" s="39"/>
      <c r="E164" s="48"/>
      <c r="F164" s="39"/>
      <c r="G164" s="39"/>
      <c r="H164" s="39"/>
      <c r="I164" s="39"/>
      <c r="K164" s="39"/>
      <c r="L164" s="39"/>
      <c r="M164" s="39"/>
      <c r="R164" s="39"/>
      <c r="T164" s="39"/>
      <c r="U164" s="39"/>
      <c r="V164" s="39"/>
      <c r="W164" s="39"/>
      <c r="X164" s="39"/>
      <c r="Y164" s="39"/>
      <c r="Z164" s="39"/>
      <c r="AA164" s="39"/>
      <c r="AB164" s="39"/>
      <c r="AC164" s="39"/>
      <c r="AD164" s="39"/>
    </row>
    <row r="165" spans="4:30" s="21" customFormat="1" ht="20.25" customHeight="1">
      <c r="D165" s="39"/>
      <c r="E165" s="48"/>
      <c r="F165" s="39"/>
      <c r="G165" s="39"/>
      <c r="H165" s="39"/>
      <c r="I165" s="39"/>
      <c r="K165" s="39"/>
      <c r="L165" s="39"/>
      <c r="M165" s="39"/>
      <c r="R165" s="39"/>
      <c r="T165" s="39"/>
      <c r="U165" s="39"/>
      <c r="V165" s="39"/>
      <c r="W165" s="39"/>
      <c r="X165" s="39"/>
      <c r="Y165" s="39"/>
      <c r="Z165" s="39"/>
      <c r="AA165" s="39"/>
      <c r="AB165" s="39"/>
      <c r="AC165" s="39"/>
      <c r="AD165" s="39"/>
    </row>
    <row r="166" spans="4:30" s="21" customFormat="1" ht="20.25" customHeight="1">
      <c r="D166" s="39"/>
      <c r="E166" s="48"/>
      <c r="F166" s="39"/>
      <c r="G166" s="39"/>
      <c r="H166" s="39"/>
      <c r="I166" s="39"/>
      <c r="K166" s="39"/>
      <c r="L166" s="39"/>
      <c r="M166" s="39"/>
      <c r="R166" s="39"/>
      <c r="T166" s="39"/>
      <c r="U166" s="39"/>
      <c r="V166" s="39"/>
      <c r="W166" s="39"/>
      <c r="X166" s="39"/>
      <c r="Y166" s="39"/>
      <c r="Z166" s="39"/>
      <c r="AA166" s="39"/>
      <c r="AB166" s="39"/>
      <c r="AC166" s="39"/>
      <c r="AD166" s="39"/>
    </row>
    <row r="167" spans="4:30" s="21" customFormat="1" ht="20.25" customHeight="1">
      <c r="D167" s="39"/>
      <c r="E167" s="48"/>
      <c r="F167" s="39"/>
      <c r="G167" s="39"/>
      <c r="H167" s="39"/>
      <c r="I167" s="39"/>
      <c r="K167" s="39"/>
      <c r="L167" s="39"/>
      <c r="M167" s="39"/>
      <c r="R167" s="39"/>
      <c r="T167" s="39"/>
      <c r="U167" s="39"/>
      <c r="V167" s="39"/>
      <c r="W167" s="39"/>
      <c r="X167" s="39"/>
      <c r="Y167" s="39"/>
      <c r="Z167" s="39"/>
      <c r="AA167" s="39"/>
      <c r="AB167" s="39"/>
      <c r="AC167" s="39"/>
      <c r="AD167" s="39"/>
    </row>
    <row r="168" spans="4:30" s="21" customFormat="1" ht="20.25" customHeight="1">
      <c r="D168" s="39"/>
      <c r="E168" s="48"/>
      <c r="F168" s="39"/>
      <c r="G168" s="39"/>
      <c r="H168" s="39"/>
      <c r="I168" s="39"/>
      <c r="K168" s="39"/>
      <c r="L168" s="39"/>
      <c r="M168" s="39"/>
      <c r="R168" s="39"/>
      <c r="T168" s="39"/>
      <c r="U168" s="39"/>
      <c r="V168" s="39"/>
      <c r="W168" s="39"/>
      <c r="X168" s="39"/>
      <c r="Y168" s="39"/>
      <c r="Z168" s="39"/>
      <c r="AA168" s="39"/>
      <c r="AB168" s="39"/>
      <c r="AC168" s="39"/>
      <c r="AD168" s="39"/>
    </row>
    <row r="169" spans="4:30" s="21" customFormat="1" ht="20.25" customHeight="1">
      <c r="D169" s="39"/>
      <c r="E169" s="48"/>
      <c r="F169" s="39"/>
      <c r="G169" s="39"/>
      <c r="H169" s="39"/>
      <c r="I169" s="39"/>
      <c r="K169" s="39"/>
      <c r="L169" s="39"/>
      <c r="M169" s="39"/>
      <c r="R169" s="39"/>
      <c r="T169" s="39"/>
      <c r="U169" s="39"/>
      <c r="V169" s="39"/>
      <c r="W169" s="39"/>
      <c r="X169" s="39"/>
      <c r="Y169" s="39"/>
      <c r="Z169" s="39"/>
      <c r="AA169" s="39"/>
      <c r="AB169" s="39"/>
      <c r="AC169" s="39"/>
      <c r="AD169" s="39"/>
    </row>
    <row r="170" spans="4:30" s="21" customFormat="1" ht="20.25" customHeight="1">
      <c r="D170" s="39"/>
      <c r="E170" s="48"/>
      <c r="F170" s="39"/>
      <c r="G170" s="39"/>
      <c r="H170" s="39"/>
      <c r="I170" s="39"/>
      <c r="K170" s="39"/>
      <c r="L170" s="39"/>
      <c r="M170" s="39"/>
      <c r="R170" s="39"/>
      <c r="T170" s="39"/>
      <c r="U170" s="39"/>
      <c r="V170" s="39"/>
      <c r="W170" s="39"/>
      <c r="X170" s="39"/>
      <c r="Y170" s="39"/>
      <c r="Z170" s="39"/>
      <c r="AA170" s="39"/>
      <c r="AB170" s="39"/>
      <c r="AC170" s="39"/>
      <c r="AD170" s="39"/>
    </row>
    <row r="171" spans="4:30" s="21" customFormat="1" ht="20.25" customHeight="1">
      <c r="D171" s="39"/>
      <c r="E171" s="48"/>
      <c r="F171" s="39"/>
      <c r="G171" s="39"/>
      <c r="H171" s="39"/>
      <c r="I171" s="39"/>
      <c r="K171" s="39"/>
      <c r="L171" s="39"/>
      <c r="M171" s="39"/>
      <c r="R171" s="39"/>
      <c r="T171" s="39"/>
      <c r="U171" s="39"/>
      <c r="V171" s="39"/>
      <c r="W171" s="39"/>
      <c r="X171" s="39"/>
      <c r="Y171" s="39"/>
      <c r="Z171" s="39"/>
      <c r="AA171" s="39"/>
      <c r="AB171" s="39"/>
      <c r="AC171" s="39"/>
      <c r="AD171" s="39"/>
    </row>
    <row r="172" spans="4:30" s="21" customFormat="1" ht="20.25" customHeight="1">
      <c r="D172" s="39"/>
      <c r="E172" s="48"/>
      <c r="F172" s="39"/>
      <c r="G172" s="39"/>
      <c r="H172" s="39"/>
      <c r="I172" s="39"/>
      <c r="K172" s="39"/>
      <c r="L172" s="39"/>
      <c r="M172" s="39"/>
      <c r="R172" s="39"/>
      <c r="T172" s="39"/>
      <c r="U172" s="39"/>
      <c r="V172" s="39"/>
      <c r="W172" s="39"/>
      <c r="X172" s="39"/>
      <c r="Y172" s="39"/>
      <c r="Z172" s="39"/>
      <c r="AA172" s="39"/>
      <c r="AB172" s="39"/>
      <c r="AC172" s="39"/>
      <c r="AD172" s="39"/>
    </row>
    <row r="173" spans="4:30" s="21" customFormat="1" ht="20.25" customHeight="1">
      <c r="D173" s="39"/>
      <c r="E173" s="48"/>
      <c r="F173" s="39"/>
      <c r="G173" s="39"/>
      <c r="H173" s="39"/>
      <c r="I173" s="39"/>
      <c r="K173" s="39"/>
      <c r="L173" s="39"/>
      <c r="M173" s="39"/>
      <c r="R173" s="39"/>
      <c r="T173" s="39"/>
      <c r="U173" s="39"/>
      <c r="V173" s="39"/>
      <c r="W173" s="39"/>
      <c r="X173" s="39"/>
      <c r="Y173" s="39"/>
      <c r="Z173" s="39"/>
      <c r="AA173" s="39"/>
      <c r="AB173" s="39"/>
      <c r="AC173" s="39"/>
      <c r="AD173" s="39"/>
    </row>
    <row r="174" spans="4:30" s="21" customFormat="1" ht="20.25" customHeight="1">
      <c r="D174" s="39"/>
      <c r="E174" s="48"/>
      <c r="F174" s="39"/>
      <c r="G174" s="39"/>
      <c r="H174" s="39"/>
      <c r="I174" s="39"/>
      <c r="K174" s="39"/>
      <c r="L174" s="39"/>
      <c r="M174" s="39"/>
      <c r="R174" s="39"/>
      <c r="T174" s="39"/>
      <c r="U174" s="39"/>
      <c r="V174" s="39"/>
      <c r="W174" s="39"/>
      <c r="X174" s="39"/>
      <c r="Y174" s="39"/>
      <c r="Z174" s="39"/>
      <c r="AA174" s="39"/>
      <c r="AB174" s="39"/>
      <c r="AC174" s="39"/>
      <c r="AD174" s="39"/>
    </row>
    <row r="175" spans="4:30" s="21" customFormat="1" ht="20.25" customHeight="1">
      <c r="D175" s="39"/>
      <c r="E175" s="48"/>
      <c r="F175" s="39"/>
      <c r="G175" s="39"/>
      <c r="H175" s="39"/>
      <c r="I175" s="39"/>
      <c r="K175" s="39"/>
      <c r="L175" s="39"/>
      <c r="M175" s="39"/>
      <c r="R175" s="39"/>
      <c r="T175" s="39"/>
      <c r="U175" s="39"/>
      <c r="V175" s="39"/>
      <c r="W175" s="39"/>
      <c r="X175" s="39"/>
      <c r="Y175" s="39"/>
      <c r="Z175" s="39"/>
      <c r="AA175" s="39"/>
      <c r="AB175" s="39"/>
      <c r="AC175" s="39"/>
      <c r="AD175" s="39"/>
    </row>
    <row r="176" spans="4:30" s="21" customFormat="1" ht="20.25" customHeight="1">
      <c r="D176" s="39"/>
      <c r="E176" s="48"/>
      <c r="F176" s="39"/>
      <c r="G176" s="39"/>
      <c r="H176" s="39"/>
      <c r="I176" s="39"/>
      <c r="K176" s="39"/>
      <c r="L176" s="39"/>
      <c r="M176" s="39"/>
      <c r="R176" s="39"/>
      <c r="T176" s="39"/>
      <c r="U176" s="39"/>
      <c r="V176" s="39"/>
      <c r="W176" s="39"/>
      <c r="X176" s="39"/>
      <c r="Y176" s="39"/>
      <c r="Z176" s="39"/>
      <c r="AA176" s="39"/>
      <c r="AB176" s="39"/>
      <c r="AC176" s="39"/>
      <c r="AD176" s="39"/>
    </row>
    <row r="177" spans="4:30" s="21" customFormat="1" ht="20.25" customHeight="1">
      <c r="D177" s="39"/>
      <c r="E177" s="48"/>
      <c r="F177" s="39"/>
      <c r="G177" s="39"/>
      <c r="H177" s="39"/>
      <c r="I177" s="39"/>
      <c r="K177" s="39"/>
      <c r="L177" s="39"/>
      <c r="M177" s="39"/>
      <c r="R177" s="39"/>
      <c r="T177" s="39"/>
      <c r="U177" s="39"/>
      <c r="V177" s="39"/>
      <c r="W177" s="39"/>
      <c r="X177" s="39"/>
      <c r="Y177" s="39"/>
      <c r="Z177" s="39"/>
      <c r="AA177" s="39"/>
      <c r="AB177" s="39"/>
      <c r="AC177" s="39"/>
      <c r="AD177" s="39"/>
    </row>
    <row r="178" spans="4:30" s="21" customFormat="1" ht="20.25" customHeight="1">
      <c r="D178" s="39"/>
      <c r="E178" s="48"/>
      <c r="F178" s="39"/>
      <c r="G178" s="39"/>
      <c r="H178" s="39"/>
      <c r="I178" s="39"/>
      <c r="K178" s="39"/>
      <c r="L178" s="39"/>
      <c r="M178" s="39"/>
      <c r="R178" s="39"/>
      <c r="T178" s="39"/>
      <c r="U178" s="39"/>
      <c r="V178" s="39"/>
      <c r="W178" s="39"/>
      <c r="X178" s="39"/>
      <c r="Y178" s="39"/>
      <c r="Z178" s="39"/>
      <c r="AA178" s="39"/>
      <c r="AB178" s="39"/>
      <c r="AC178" s="39"/>
      <c r="AD178" s="39"/>
    </row>
    <row r="179" spans="4:30" s="21" customFormat="1" ht="20.25" customHeight="1">
      <c r="D179" s="39"/>
      <c r="E179" s="48"/>
      <c r="F179" s="39"/>
      <c r="G179" s="39"/>
      <c r="H179" s="39"/>
      <c r="I179" s="39"/>
      <c r="K179" s="39"/>
      <c r="L179" s="39"/>
      <c r="M179" s="39"/>
      <c r="R179" s="39"/>
      <c r="T179" s="39"/>
      <c r="U179" s="39"/>
      <c r="V179" s="39"/>
      <c r="W179" s="39"/>
      <c r="X179" s="39"/>
      <c r="Y179" s="39"/>
      <c r="Z179" s="39"/>
      <c r="AA179" s="39"/>
      <c r="AB179" s="39"/>
      <c r="AC179" s="39"/>
      <c r="AD179" s="39"/>
    </row>
    <row r="180" spans="4:30" s="21" customFormat="1" ht="20.25" customHeight="1">
      <c r="D180" s="39"/>
      <c r="E180" s="48"/>
      <c r="F180" s="39"/>
      <c r="G180" s="39"/>
      <c r="H180" s="39"/>
      <c r="I180" s="39"/>
      <c r="K180" s="39"/>
      <c r="L180" s="39"/>
      <c r="M180" s="39"/>
      <c r="R180" s="39"/>
      <c r="T180" s="39"/>
      <c r="U180" s="39"/>
      <c r="V180" s="39"/>
      <c r="W180" s="39"/>
      <c r="X180" s="39"/>
      <c r="Y180" s="39"/>
      <c r="Z180" s="39"/>
      <c r="AA180" s="39"/>
      <c r="AB180" s="39"/>
      <c r="AC180" s="39"/>
      <c r="AD180" s="39"/>
    </row>
    <row r="181" spans="4:30" s="21" customFormat="1" ht="20.25" customHeight="1">
      <c r="D181" s="39"/>
      <c r="E181" s="48"/>
      <c r="F181" s="39"/>
      <c r="G181" s="39"/>
      <c r="H181" s="39"/>
      <c r="I181" s="39"/>
      <c r="K181" s="39"/>
      <c r="L181" s="39"/>
      <c r="M181" s="39"/>
      <c r="R181" s="39"/>
      <c r="T181" s="39"/>
      <c r="U181" s="39"/>
      <c r="V181" s="39"/>
      <c r="W181" s="39"/>
      <c r="X181" s="39"/>
      <c r="Y181" s="39"/>
      <c r="Z181" s="39"/>
      <c r="AA181" s="39"/>
      <c r="AB181" s="39"/>
      <c r="AC181" s="39"/>
      <c r="AD181" s="39"/>
    </row>
    <row r="182" spans="4:30" s="21" customFormat="1" ht="20.25" customHeight="1">
      <c r="D182" s="39"/>
      <c r="E182" s="48"/>
      <c r="F182" s="39"/>
      <c r="G182" s="39"/>
      <c r="H182" s="39"/>
      <c r="I182" s="39"/>
      <c r="K182" s="39"/>
      <c r="L182" s="39"/>
      <c r="M182" s="39"/>
      <c r="R182" s="39"/>
      <c r="T182" s="39"/>
      <c r="U182" s="39"/>
      <c r="V182" s="39"/>
      <c r="W182" s="39"/>
      <c r="X182" s="39"/>
      <c r="Y182" s="39"/>
      <c r="Z182" s="39"/>
      <c r="AA182" s="39"/>
      <c r="AB182" s="39"/>
      <c r="AC182" s="39"/>
      <c r="AD182" s="39"/>
    </row>
    <row r="183" spans="4:30" s="21" customFormat="1" ht="20.25" customHeight="1">
      <c r="D183" s="39"/>
      <c r="E183" s="48"/>
      <c r="F183" s="39"/>
      <c r="G183" s="39"/>
      <c r="H183" s="39"/>
      <c r="I183" s="39"/>
      <c r="K183" s="39"/>
      <c r="L183" s="39"/>
      <c r="M183" s="39"/>
      <c r="R183" s="39"/>
      <c r="T183" s="39"/>
      <c r="U183" s="39"/>
      <c r="V183" s="39"/>
      <c r="W183" s="39"/>
      <c r="X183" s="39"/>
      <c r="Y183" s="39"/>
      <c r="Z183" s="39"/>
      <c r="AA183" s="39"/>
      <c r="AB183" s="39"/>
      <c r="AC183" s="39"/>
      <c r="AD183" s="39"/>
    </row>
    <row r="184" spans="4:30" s="21" customFormat="1" ht="20.25" customHeight="1">
      <c r="D184" s="39"/>
      <c r="E184" s="48"/>
      <c r="F184" s="39"/>
      <c r="G184" s="39"/>
      <c r="H184" s="39"/>
      <c r="I184" s="39"/>
      <c r="K184" s="39"/>
      <c r="L184" s="39"/>
      <c r="M184" s="39"/>
      <c r="R184" s="39"/>
      <c r="T184" s="39"/>
      <c r="U184" s="39"/>
      <c r="V184" s="39"/>
      <c r="W184" s="39"/>
      <c r="X184" s="39"/>
      <c r="Y184" s="39"/>
      <c r="Z184" s="39"/>
      <c r="AA184" s="39"/>
      <c r="AB184" s="39"/>
      <c r="AC184" s="39"/>
      <c r="AD184" s="39"/>
    </row>
    <row r="185" spans="4:30" s="21" customFormat="1" ht="20.25" customHeight="1">
      <c r="D185" s="39"/>
      <c r="E185" s="48"/>
      <c r="F185" s="39"/>
      <c r="G185" s="39"/>
      <c r="H185" s="39"/>
      <c r="I185" s="39"/>
      <c r="K185" s="39"/>
      <c r="L185" s="39"/>
      <c r="M185" s="39"/>
      <c r="R185" s="39"/>
      <c r="T185" s="39"/>
      <c r="U185" s="39"/>
      <c r="V185" s="39"/>
      <c r="W185" s="39"/>
      <c r="X185" s="39"/>
      <c r="Y185" s="39"/>
      <c r="Z185" s="39"/>
      <c r="AA185" s="39"/>
      <c r="AB185" s="39"/>
      <c r="AC185" s="39"/>
      <c r="AD185" s="39"/>
    </row>
    <row r="186" spans="4:30" s="21" customFormat="1" ht="20.25" customHeight="1">
      <c r="D186" s="39"/>
      <c r="E186" s="48"/>
      <c r="F186" s="39"/>
      <c r="G186" s="39"/>
      <c r="H186" s="39"/>
      <c r="I186" s="39"/>
      <c r="K186" s="39"/>
      <c r="L186" s="39"/>
      <c r="M186" s="39"/>
      <c r="R186" s="39"/>
      <c r="T186" s="39"/>
      <c r="U186" s="39"/>
      <c r="V186" s="39"/>
      <c r="W186" s="39"/>
      <c r="X186" s="39"/>
      <c r="Y186" s="39"/>
      <c r="Z186" s="39"/>
      <c r="AA186" s="39"/>
      <c r="AB186" s="39"/>
      <c r="AC186" s="39"/>
      <c r="AD186" s="39"/>
    </row>
    <row r="187" spans="4:30" s="21" customFormat="1" ht="20.25" customHeight="1">
      <c r="D187" s="39"/>
      <c r="E187" s="48"/>
      <c r="F187" s="39"/>
      <c r="G187" s="39"/>
      <c r="H187" s="39"/>
      <c r="I187" s="39"/>
      <c r="K187" s="39"/>
      <c r="L187" s="39"/>
      <c r="M187" s="39"/>
      <c r="R187" s="39"/>
      <c r="T187" s="39"/>
      <c r="U187" s="39"/>
      <c r="V187" s="39"/>
      <c r="W187" s="39"/>
      <c r="X187" s="39"/>
      <c r="Y187" s="39"/>
      <c r="Z187" s="39"/>
      <c r="AA187" s="39"/>
      <c r="AB187" s="39"/>
      <c r="AC187" s="39"/>
      <c r="AD187" s="39"/>
    </row>
    <row r="188" spans="4:30" s="21" customFormat="1" ht="20.25" customHeight="1">
      <c r="D188" s="39"/>
      <c r="E188" s="48"/>
      <c r="F188" s="39"/>
      <c r="G188" s="39"/>
      <c r="H188" s="39"/>
      <c r="I188" s="39"/>
      <c r="K188" s="39"/>
      <c r="L188" s="39"/>
      <c r="M188" s="39"/>
      <c r="R188" s="39"/>
      <c r="T188" s="39"/>
      <c r="U188" s="39"/>
      <c r="V188" s="39"/>
      <c r="W188" s="39"/>
      <c r="X188" s="39"/>
      <c r="Y188" s="39"/>
      <c r="Z188" s="39"/>
      <c r="AA188" s="39"/>
      <c r="AB188" s="39"/>
      <c r="AC188" s="39"/>
      <c r="AD188" s="39"/>
    </row>
    <row r="189" spans="4:30" s="21" customFormat="1" ht="20.25" customHeight="1">
      <c r="D189" s="39"/>
      <c r="E189" s="48"/>
      <c r="F189" s="39"/>
      <c r="G189" s="39"/>
      <c r="H189" s="39"/>
      <c r="I189" s="39"/>
      <c r="K189" s="39"/>
      <c r="L189" s="39"/>
      <c r="M189" s="39"/>
      <c r="R189" s="39"/>
      <c r="T189" s="39"/>
      <c r="U189" s="39"/>
      <c r="V189" s="39"/>
      <c r="W189" s="39"/>
      <c r="X189" s="39"/>
      <c r="Y189" s="39"/>
      <c r="Z189" s="39"/>
      <c r="AA189" s="39"/>
      <c r="AB189" s="39"/>
      <c r="AC189" s="39"/>
      <c r="AD189" s="39"/>
    </row>
    <row r="190" spans="4:30" s="21" customFormat="1" ht="20.25" customHeight="1">
      <c r="D190" s="39"/>
      <c r="E190" s="48"/>
      <c r="F190" s="39"/>
      <c r="G190" s="39"/>
      <c r="H190" s="39"/>
      <c r="I190" s="39"/>
      <c r="K190" s="39"/>
      <c r="L190" s="39"/>
      <c r="M190" s="39"/>
      <c r="R190" s="39"/>
      <c r="T190" s="39"/>
      <c r="U190" s="39"/>
      <c r="V190" s="39"/>
      <c r="W190" s="39"/>
      <c r="X190" s="39"/>
      <c r="Y190" s="39"/>
      <c r="Z190" s="39"/>
      <c r="AA190" s="39"/>
      <c r="AB190" s="39"/>
      <c r="AC190" s="39"/>
      <c r="AD190" s="39"/>
    </row>
    <row r="191" spans="4:30" s="21" customFormat="1" ht="20.25" customHeight="1">
      <c r="D191" s="39"/>
      <c r="E191" s="48"/>
      <c r="F191" s="39"/>
      <c r="G191" s="39"/>
      <c r="H191" s="39"/>
      <c r="I191" s="39"/>
      <c r="K191" s="39"/>
      <c r="L191" s="39"/>
      <c r="M191" s="39"/>
      <c r="R191" s="39"/>
      <c r="T191" s="39"/>
      <c r="U191" s="39"/>
      <c r="V191" s="39"/>
      <c r="W191" s="39"/>
      <c r="X191" s="39"/>
      <c r="Y191" s="39"/>
      <c r="Z191" s="39"/>
      <c r="AA191" s="39"/>
      <c r="AB191" s="39"/>
      <c r="AC191" s="39"/>
      <c r="AD191" s="39"/>
    </row>
    <row r="192" spans="4:30" s="21" customFormat="1" ht="20.25" customHeight="1">
      <c r="D192" s="39"/>
      <c r="E192" s="48"/>
      <c r="F192" s="39"/>
      <c r="G192" s="39"/>
      <c r="H192" s="39"/>
      <c r="I192" s="39"/>
      <c r="K192" s="39"/>
      <c r="L192" s="39"/>
      <c r="M192" s="39"/>
      <c r="R192" s="39"/>
      <c r="T192" s="39"/>
      <c r="U192" s="39"/>
      <c r="V192" s="39"/>
      <c r="W192" s="39"/>
      <c r="X192" s="39"/>
      <c r="Y192" s="39"/>
      <c r="Z192" s="39"/>
      <c r="AA192" s="39"/>
      <c r="AB192" s="39"/>
      <c r="AC192" s="39"/>
      <c r="AD192" s="39"/>
    </row>
    <row r="193" spans="4:30" s="21" customFormat="1" ht="20.25" customHeight="1">
      <c r="D193" s="39"/>
      <c r="E193" s="48"/>
      <c r="F193" s="39"/>
      <c r="G193" s="39"/>
      <c r="H193" s="39"/>
      <c r="I193" s="39"/>
      <c r="K193" s="39"/>
      <c r="L193" s="39"/>
      <c r="M193" s="39"/>
      <c r="R193" s="39"/>
      <c r="T193" s="39"/>
      <c r="U193" s="39"/>
      <c r="V193" s="39"/>
      <c r="W193" s="39"/>
      <c r="X193" s="39"/>
      <c r="Y193" s="39"/>
      <c r="Z193" s="39"/>
      <c r="AA193" s="39"/>
      <c r="AB193" s="39"/>
      <c r="AC193" s="39"/>
      <c r="AD193" s="39"/>
    </row>
    <row r="194" spans="4:30" s="21" customFormat="1" ht="20.25" customHeight="1">
      <c r="D194" s="39"/>
      <c r="E194" s="48"/>
      <c r="F194" s="39"/>
      <c r="G194" s="39"/>
      <c r="H194" s="39"/>
      <c r="I194" s="39"/>
      <c r="K194" s="39"/>
      <c r="L194" s="39"/>
      <c r="M194" s="39"/>
      <c r="R194" s="39"/>
      <c r="T194" s="39"/>
      <c r="U194" s="39"/>
      <c r="V194" s="39"/>
      <c r="W194" s="39"/>
      <c r="X194" s="39"/>
      <c r="Y194" s="39"/>
      <c r="Z194" s="39"/>
      <c r="AA194" s="39"/>
      <c r="AB194" s="39"/>
      <c r="AC194" s="39"/>
      <c r="AD194" s="39"/>
    </row>
    <row r="195" spans="4:30" s="21" customFormat="1" ht="20.25" customHeight="1">
      <c r="D195" s="39"/>
      <c r="E195" s="48"/>
      <c r="F195" s="39"/>
      <c r="G195" s="39"/>
      <c r="H195" s="39"/>
      <c r="I195" s="39"/>
      <c r="K195" s="39"/>
      <c r="L195" s="39"/>
      <c r="M195" s="39"/>
      <c r="R195" s="39"/>
      <c r="T195" s="39"/>
      <c r="U195" s="39"/>
      <c r="V195" s="39"/>
      <c r="W195" s="39"/>
      <c r="X195" s="39"/>
      <c r="Y195" s="39"/>
      <c r="Z195" s="39"/>
      <c r="AA195" s="39"/>
      <c r="AB195" s="39"/>
      <c r="AC195" s="39"/>
      <c r="AD195" s="39"/>
    </row>
    <row r="196" spans="4:30" s="21" customFormat="1" ht="20.25" customHeight="1">
      <c r="D196" s="39"/>
      <c r="E196" s="48"/>
      <c r="F196" s="39"/>
      <c r="G196" s="39"/>
      <c r="H196" s="39"/>
      <c r="I196" s="39"/>
      <c r="K196" s="39"/>
      <c r="L196" s="39"/>
      <c r="M196" s="39"/>
      <c r="R196" s="39"/>
      <c r="T196" s="39"/>
      <c r="U196" s="39"/>
      <c r="V196" s="39"/>
      <c r="W196" s="39"/>
      <c r="X196" s="39"/>
      <c r="Y196" s="39"/>
      <c r="Z196" s="39"/>
      <c r="AA196" s="39"/>
      <c r="AB196" s="39"/>
      <c r="AC196" s="39"/>
      <c r="AD196" s="39"/>
    </row>
    <row r="197" spans="4:30" s="21" customFormat="1" ht="20.25" customHeight="1">
      <c r="D197" s="39"/>
      <c r="E197" s="48"/>
      <c r="F197" s="39"/>
      <c r="G197" s="39"/>
      <c r="H197" s="39"/>
      <c r="I197" s="39"/>
      <c r="K197" s="39"/>
      <c r="L197" s="39"/>
      <c r="M197" s="39"/>
      <c r="R197" s="39"/>
      <c r="T197" s="39"/>
      <c r="U197" s="39"/>
      <c r="V197" s="39"/>
      <c r="W197" s="39"/>
      <c r="X197" s="39"/>
      <c r="Y197" s="39"/>
      <c r="Z197" s="39"/>
      <c r="AA197" s="39"/>
      <c r="AB197" s="39"/>
      <c r="AC197" s="39"/>
      <c r="AD197" s="39"/>
    </row>
    <row r="198" spans="4:30" s="21" customFormat="1" ht="20.25" customHeight="1">
      <c r="D198" s="39"/>
      <c r="E198" s="48"/>
      <c r="F198" s="39"/>
      <c r="G198" s="39"/>
      <c r="H198" s="39"/>
      <c r="I198" s="39"/>
      <c r="K198" s="39"/>
      <c r="L198" s="39"/>
      <c r="M198" s="39"/>
      <c r="R198" s="39"/>
      <c r="T198" s="39"/>
      <c r="U198" s="39"/>
      <c r="V198" s="39"/>
      <c r="W198" s="39"/>
      <c r="X198" s="39"/>
      <c r="Y198" s="39"/>
      <c r="Z198" s="39"/>
      <c r="AA198" s="39"/>
      <c r="AB198" s="39"/>
      <c r="AC198" s="39"/>
      <c r="AD198" s="39"/>
    </row>
    <row r="199" spans="4:30" s="21" customFormat="1" ht="20.25" customHeight="1">
      <c r="D199" s="39"/>
      <c r="E199" s="48"/>
      <c r="F199" s="39"/>
      <c r="G199" s="39"/>
      <c r="H199" s="39"/>
      <c r="I199" s="39"/>
      <c r="K199" s="39"/>
      <c r="L199" s="39"/>
      <c r="M199" s="39"/>
      <c r="R199" s="39"/>
      <c r="T199" s="39"/>
      <c r="U199" s="39"/>
      <c r="V199" s="39"/>
      <c r="W199" s="39"/>
      <c r="X199" s="39"/>
      <c r="Y199" s="39"/>
      <c r="Z199" s="39"/>
      <c r="AA199" s="39"/>
      <c r="AB199" s="39"/>
      <c r="AC199" s="39"/>
      <c r="AD199" s="39"/>
    </row>
    <row r="200" spans="4:30" s="21" customFormat="1" ht="20.25" customHeight="1">
      <c r="D200" s="39"/>
      <c r="E200" s="48"/>
      <c r="F200" s="39"/>
      <c r="G200" s="39"/>
      <c r="H200" s="39"/>
      <c r="I200" s="39"/>
      <c r="K200" s="39"/>
      <c r="L200" s="39"/>
      <c r="M200" s="39"/>
      <c r="R200" s="39"/>
      <c r="T200" s="39"/>
      <c r="U200" s="39"/>
      <c r="V200" s="39"/>
      <c r="W200" s="39"/>
      <c r="X200" s="39"/>
      <c r="Y200" s="39"/>
      <c r="Z200" s="39"/>
      <c r="AA200" s="39"/>
      <c r="AB200" s="39"/>
      <c r="AC200" s="39"/>
      <c r="AD200" s="39"/>
    </row>
    <row r="201" spans="4:30" s="21" customFormat="1" ht="20.25" customHeight="1">
      <c r="D201" s="39"/>
      <c r="E201" s="48"/>
      <c r="F201" s="39"/>
      <c r="G201" s="39"/>
      <c r="H201" s="39"/>
      <c r="I201" s="39"/>
      <c r="K201" s="39"/>
      <c r="L201" s="39"/>
      <c r="M201" s="39"/>
      <c r="R201" s="39"/>
      <c r="T201" s="39"/>
      <c r="U201" s="39"/>
      <c r="V201" s="39"/>
      <c r="W201" s="39"/>
      <c r="X201" s="39"/>
      <c r="Y201" s="39"/>
      <c r="Z201" s="39"/>
      <c r="AA201" s="39"/>
      <c r="AB201" s="39"/>
      <c r="AC201" s="39"/>
      <c r="AD201" s="39"/>
    </row>
    <row r="202" spans="4:30" s="21" customFormat="1" ht="20.25" customHeight="1">
      <c r="D202" s="39"/>
      <c r="E202" s="48"/>
      <c r="F202" s="39"/>
      <c r="G202" s="39"/>
      <c r="H202" s="39"/>
      <c r="I202" s="39"/>
      <c r="K202" s="39"/>
      <c r="L202" s="39"/>
      <c r="M202" s="39"/>
      <c r="R202" s="39"/>
      <c r="T202" s="39"/>
      <c r="U202" s="39"/>
      <c r="V202" s="39"/>
      <c r="W202" s="39"/>
      <c r="X202" s="39"/>
      <c r="Y202" s="39"/>
      <c r="Z202" s="39"/>
      <c r="AA202" s="39"/>
      <c r="AB202" s="39"/>
      <c r="AC202" s="39"/>
      <c r="AD202" s="39"/>
    </row>
    <row r="203" spans="4:30" s="21" customFormat="1" ht="20.25" customHeight="1">
      <c r="D203" s="39"/>
      <c r="E203" s="48"/>
      <c r="F203" s="39"/>
      <c r="G203" s="39"/>
      <c r="H203" s="39"/>
      <c r="I203" s="39"/>
      <c r="K203" s="39"/>
      <c r="L203" s="39"/>
      <c r="M203" s="39"/>
      <c r="R203" s="39"/>
      <c r="T203" s="39"/>
      <c r="U203" s="39"/>
      <c r="V203" s="39"/>
      <c r="W203" s="39"/>
      <c r="X203" s="39"/>
      <c r="Y203" s="39"/>
      <c r="Z203" s="39"/>
      <c r="AA203" s="39"/>
      <c r="AB203" s="39"/>
      <c r="AC203" s="39"/>
      <c r="AD203" s="39"/>
    </row>
    <row r="204" spans="4:30" s="21" customFormat="1" ht="20.25" customHeight="1">
      <c r="D204" s="39"/>
      <c r="E204" s="48"/>
      <c r="F204" s="39"/>
      <c r="G204" s="39"/>
      <c r="H204" s="39"/>
      <c r="I204" s="39"/>
      <c r="K204" s="39"/>
      <c r="L204" s="39"/>
      <c r="M204" s="39"/>
      <c r="R204" s="39"/>
      <c r="T204" s="39"/>
      <c r="U204" s="39"/>
      <c r="V204" s="39"/>
      <c r="W204" s="39"/>
      <c r="X204" s="39"/>
      <c r="Y204" s="39"/>
      <c r="Z204" s="39"/>
      <c r="AA204" s="39"/>
      <c r="AB204" s="39"/>
      <c r="AC204" s="39"/>
      <c r="AD204" s="39"/>
    </row>
    <row r="205" spans="4:30" s="21" customFormat="1" ht="20.25" customHeight="1">
      <c r="D205" s="39"/>
      <c r="E205" s="48"/>
      <c r="F205" s="39"/>
      <c r="G205" s="39"/>
      <c r="H205" s="39"/>
      <c r="I205" s="39"/>
      <c r="K205" s="39"/>
      <c r="L205" s="39"/>
      <c r="M205" s="39"/>
      <c r="R205" s="39"/>
      <c r="T205" s="39"/>
      <c r="U205" s="39"/>
      <c r="V205" s="39"/>
      <c r="W205" s="39"/>
      <c r="X205" s="39"/>
      <c r="Y205" s="39"/>
      <c r="Z205" s="39"/>
      <c r="AA205" s="39"/>
      <c r="AB205" s="39"/>
      <c r="AC205" s="39"/>
      <c r="AD205" s="39"/>
    </row>
    <row r="206" spans="4:30" s="21" customFormat="1" ht="20.25" customHeight="1">
      <c r="D206" s="39"/>
      <c r="E206" s="48"/>
      <c r="F206" s="39"/>
      <c r="G206" s="39"/>
      <c r="H206" s="39"/>
      <c r="I206" s="39"/>
      <c r="K206" s="39"/>
      <c r="L206" s="39"/>
      <c r="M206" s="39"/>
      <c r="R206" s="39"/>
      <c r="T206" s="39"/>
      <c r="U206" s="39"/>
      <c r="V206" s="39"/>
      <c r="W206" s="39"/>
      <c r="X206" s="39"/>
      <c r="Y206" s="39"/>
      <c r="Z206" s="39"/>
      <c r="AA206" s="39"/>
      <c r="AB206" s="39"/>
      <c r="AC206" s="39"/>
      <c r="AD206" s="39"/>
    </row>
    <row r="207" spans="4:30" s="21" customFormat="1" ht="20.25" customHeight="1">
      <c r="D207" s="39"/>
      <c r="E207" s="48"/>
      <c r="F207" s="39"/>
      <c r="G207" s="39"/>
      <c r="H207" s="39"/>
      <c r="I207" s="39"/>
      <c r="K207" s="39"/>
      <c r="L207" s="39"/>
      <c r="M207" s="39"/>
      <c r="R207" s="39"/>
      <c r="T207" s="39"/>
      <c r="U207" s="39"/>
      <c r="V207" s="39"/>
      <c r="W207" s="39"/>
      <c r="X207" s="39"/>
      <c r="Y207" s="39"/>
      <c r="Z207" s="39"/>
      <c r="AA207" s="39"/>
      <c r="AB207" s="39"/>
      <c r="AC207" s="39"/>
      <c r="AD207" s="39"/>
    </row>
    <row r="208" spans="4:30" s="21" customFormat="1" ht="20.25" customHeight="1">
      <c r="D208" s="39"/>
      <c r="E208" s="48"/>
      <c r="F208" s="39"/>
      <c r="G208" s="39"/>
      <c r="H208" s="39"/>
      <c r="I208" s="39"/>
      <c r="K208" s="39"/>
      <c r="L208" s="39"/>
      <c r="M208" s="39"/>
      <c r="R208" s="39"/>
      <c r="T208" s="39"/>
      <c r="U208" s="39"/>
      <c r="V208" s="39"/>
      <c r="W208" s="39"/>
      <c r="X208" s="39"/>
      <c r="Y208" s="39"/>
      <c r="Z208" s="39"/>
      <c r="AA208" s="39"/>
      <c r="AB208" s="39"/>
      <c r="AC208" s="39"/>
      <c r="AD208" s="39"/>
    </row>
    <row r="209" spans="4:30" s="21" customFormat="1" ht="20.25" customHeight="1">
      <c r="D209" s="39"/>
      <c r="E209" s="48"/>
      <c r="F209" s="39"/>
      <c r="G209" s="39"/>
      <c r="H209" s="39"/>
      <c r="I209" s="39"/>
      <c r="K209" s="39"/>
      <c r="L209" s="39"/>
      <c r="M209" s="39"/>
      <c r="R209" s="39"/>
      <c r="T209" s="39"/>
      <c r="U209" s="39"/>
      <c r="V209" s="39"/>
      <c r="W209" s="39"/>
      <c r="X209" s="39"/>
      <c r="Y209" s="39"/>
      <c r="Z209" s="39"/>
      <c r="AA209" s="39"/>
      <c r="AB209" s="39"/>
      <c r="AC209" s="39"/>
      <c r="AD209" s="39"/>
    </row>
    <row r="210" spans="4:30" s="21" customFormat="1" ht="20.25" customHeight="1">
      <c r="D210" s="39"/>
      <c r="E210" s="48"/>
      <c r="F210" s="39"/>
      <c r="G210" s="39"/>
      <c r="H210" s="39"/>
      <c r="I210" s="39"/>
      <c r="K210" s="39"/>
      <c r="L210" s="39"/>
      <c r="M210" s="39"/>
      <c r="R210" s="39"/>
      <c r="T210" s="39"/>
      <c r="U210" s="39"/>
      <c r="V210" s="39"/>
      <c r="W210" s="39"/>
      <c r="X210" s="39"/>
      <c r="Y210" s="39"/>
      <c r="Z210" s="39"/>
      <c r="AA210" s="39"/>
      <c r="AB210" s="39"/>
      <c r="AC210" s="39"/>
      <c r="AD210" s="39"/>
    </row>
    <row r="211" spans="4:30" s="21" customFormat="1" ht="20.25" customHeight="1">
      <c r="D211" s="39"/>
      <c r="E211" s="48"/>
      <c r="F211" s="39"/>
      <c r="G211" s="39"/>
      <c r="H211" s="39"/>
      <c r="I211" s="39"/>
      <c r="K211" s="39"/>
      <c r="L211" s="39"/>
      <c r="M211" s="39"/>
      <c r="R211" s="39"/>
      <c r="T211" s="39"/>
      <c r="U211" s="39"/>
      <c r="V211" s="39"/>
      <c r="W211" s="39"/>
      <c r="X211" s="39"/>
      <c r="Y211" s="39"/>
      <c r="Z211" s="39"/>
      <c r="AA211" s="39"/>
      <c r="AB211" s="39"/>
      <c r="AC211" s="39"/>
      <c r="AD211" s="39"/>
    </row>
    <row r="212" spans="4:30" s="21" customFormat="1" ht="20.25" customHeight="1">
      <c r="D212" s="39"/>
      <c r="E212" s="48"/>
      <c r="F212" s="39"/>
      <c r="G212" s="39"/>
      <c r="H212" s="39"/>
      <c r="I212" s="39"/>
      <c r="K212" s="39"/>
      <c r="L212" s="39"/>
      <c r="M212" s="39"/>
      <c r="R212" s="39"/>
      <c r="T212" s="39"/>
      <c r="U212" s="39"/>
      <c r="V212" s="39"/>
      <c r="W212" s="39"/>
      <c r="X212" s="39"/>
      <c r="Y212" s="39"/>
      <c r="Z212" s="39"/>
      <c r="AA212" s="39"/>
      <c r="AB212" s="39"/>
      <c r="AC212" s="39"/>
      <c r="AD212" s="39"/>
    </row>
    <row r="213" spans="4:30" s="21" customFormat="1" ht="20.25" customHeight="1">
      <c r="D213" s="39"/>
      <c r="E213" s="48"/>
      <c r="F213" s="39"/>
      <c r="G213" s="39"/>
      <c r="H213" s="39"/>
      <c r="I213" s="39"/>
      <c r="K213" s="39"/>
      <c r="L213" s="39"/>
      <c r="M213" s="39"/>
      <c r="R213" s="39"/>
      <c r="T213" s="39"/>
      <c r="U213" s="39"/>
      <c r="V213" s="39"/>
      <c r="W213" s="39"/>
      <c r="X213" s="39"/>
      <c r="Y213" s="39"/>
      <c r="Z213" s="39"/>
      <c r="AA213" s="39"/>
      <c r="AB213" s="39"/>
      <c r="AC213" s="39"/>
      <c r="AD213" s="39"/>
    </row>
    <row r="214" spans="4:30" s="21" customFormat="1" ht="20.25" customHeight="1">
      <c r="D214" s="39"/>
      <c r="E214" s="48"/>
      <c r="F214" s="39"/>
      <c r="G214" s="39"/>
      <c r="H214" s="39"/>
      <c r="I214" s="39"/>
      <c r="K214" s="39"/>
      <c r="L214" s="39"/>
      <c r="M214" s="39"/>
      <c r="R214" s="39"/>
      <c r="T214" s="39"/>
      <c r="U214" s="39"/>
      <c r="V214" s="39"/>
      <c r="W214" s="39"/>
      <c r="X214" s="39"/>
      <c r="Y214" s="39"/>
      <c r="Z214" s="39"/>
      <c r="AA214" s="39"/>
      <c r="AB214" s="39"/>
      <c r="AC214" s="39"/>
      <c r="AD214" s="39"/>
    </row>
    <row r="215" spans="4:30" s="21" customFormat="1" ht="20.25" customHeight="1">
      <c r="D215" s="39"/>
      <c r="E215" s="48"/>
      <c r="F215" s="39"/>
      <c r="G215" s="39"/>
      <c r="H215" s="39"/>
      <c r="I215" s="39"/>
      <c r="K215" s="39"/>
      <c r="L215" s="39"/>
      <c r="M215" s="39"/>
      <c r="R215" s="39"/>
      <c r="T215" s="39"/>
      <c r="U215" s="39"/>
      <c r="V215" s="39"/>
      <c r="W215" s="39"/>
      <c r="X215" s="39"/>
      <c r="Y215" s="39"/>
      <c r="Z215" s="39"/>
      <c r="AA215" s="39"/>
      <c r="AB215" s="39"/>
      <c r="AC215" s="39"/>
      <c r="AD215" s="39"/>
    </row>
    <row r="216" spans="4:30" s="21" customFormat="1" ht="20.25" customHeight="1">
      <c r="D216" s="39"/>
      <c r="E216" s="48"/>
      <c r="F216" s="39"/>
      <c r="G216" s="39"/>
      <c r="H216" s="39"/>
      <c r="I216" s="39"/>
      <c r="K216" s="39"/>
      <c r="L216" s="39"/>
      <c r="M216" s="39"/>
      <c r="R216" s="39"/>
      <c r="T216" s="39"/>
      <c r="U216" s="39"/>
      <c r="V216" s="39"/>
      <c r="W216" s="39"/>
      <c r="X216" s="39"/>
      <c r="Y216" s="39"/>
      <c r="Z216" s="39"/>
      <c r="AA216" s="39"/>
      <c r="AB216" s="39"/>
      <c r="AC216" s="39"/>
      <c r="AD216" s="39"/>
    </row>
    <row r="217" spans="4:30" s="21" customFormat="1" ht="20.25" customHeight="1">
      <c r="D217" s="39"/>
      <c r="E217" s="48"/>
      <c r="F217" s="39"/>
      <c r="G217" s="39"/>
      <c r="H217" s="39"/>
      <c r="I217" s="39"/>
      <c r="K217" s="39"/>
      <c r="L217" s="39"/>
      <c r="M217" s="39"/>
      <c r="R217" s="39"/>
      <c r="T217" s="39"/>
      <c r="U217" s="39"/>
      <c r="V217" s="39"/>
      <c r="W217" s="39"/>
      <c r="X217" s="39"/>
      <c r="Y217" s="39"/>
      <c r="Z217" s="39"/>
      <c r="AA217" s="39"/>
      <c r="AB217" s="39"/>
      <c r="AC217" s="39"/>
      <c r="AD217" s="39"/>
    </row>
    <row r="218" spans="4:30" s="21" customFormat="1" ht="20.25" customHeight="1">
      <c r="D218" s="39"/>
      <c r="E218" s="48"/>
      <c r="F218" s="39"/>
      <c r="G218" s="39"/>
      <c r="H218" s="39"/>
      <c r="I218" s="39"/>
      <c r="K218" s="39"/>
      <c r="L218" s="39"/>
      <c r="M218" s="39"/>
      <c r="R218" s="39"/>
      <c r="T218" s="39"/>
      <c r="U218" s="39"/>
      <c r="V218" s="39"/>
      <c r="W218" s="39"/>
      <c r="X218" s="39"/>
      <c r="Y218" s="39"/>
      <c r="Z218" s="39"/>
      <c r="AA218" s="39"/>
      <c r="AB218" s="39"/>
      <c r="AC218" s="39"/>
      <c r="AD218" s="39"/>
    </row>
    <row r="219" spans="4:30" s="21" customFormat="1" ht="20.25" customHeight="1">
      <c r="D219" s="39"/>
      <c r="E219" s="48"/>
      <c r="F219" s="39"/>
      <c r="G219" s="39"/>
      <c r="H219" s="39"/>
      <c r="I219" s="39"/>
      <c r="K219" s="39"/>
      <c r="L219" s="39"/>
      <c r="M219" s="39"/>
      <c r="R219" s="39"/>
      <c r="T219" s="39"/>
      <c r="U219" s="39"/>
      <c r="V219" s="39"/>
      <c r="W219" s="39"/>
      <c r="X219" s="39"/>
      <c r="Y219" s="39"/>
      <c r="Z219" s="39"/>
      <c r="AA219" s="39"/>
      <c r="AB219" s="39"/>
      <c r="AC219" s="39"/>
      <c r="AD219" s="39"/>
    </row>
    <row r="220" spans="4:30" s="21" customFormat="1" ht="20.25" customHeight="1">
      <c r="D220" s="39"/>
      <c r="E220" s="48"/>
      <c r="F220" s="39"/>
      <c r="G220" s="39"/>
      <c r="H220" s="39"/>
      <c r="I220" s="39"/>
      <c r="K220" s="39"/>
      <c r="L220" s="39"/>
      <c r="M220" s="39"/>
      <c r="R220" s="39"/>
      <c r="T220" s="39"/>
      <c r="U220" s="39"/>
      <c r="V220" s="39"/>
      <c r="W220" s="39"/>
      <c r="X220" s="39"/>
      <c r="Y220" s="39"/>
      <c r="Z220" s="39"/>
      <c r="AA220" s="39"/>
      <c r="AB220" s="39"/>
      <c r="AC220" s="39"/>
      <c r="AD220" s="39"/>
    </row>
    <row r="221" spans="4:30" s="21" customFormat="1" ht="20.25" customHeight="1">
      <c r="D221" s="39"/>
      <c r="E221" s="48"/>
      <c r="F221" s="39"/>
      <c r="G221" s="39"/>
      <c r="H221" s="39"/>
      <c r="I221" s="39"/>
      <c r="K221" s="39"/>
      <c r="L221" s="39"/>
      <c r="M221" s="39"/>
      <c r="R221" s="39"/>
      <c r="T221" s="39"/>
      <c r="U221" s="39"/>
      <c r="V221" s="39"/>
      <c r="W221" s="39"/>
      <c r="X221" s="39"/>
      <c r="Y221" s="39"/>
      <c r="Z221" s="39"/>
      <c r="AA221" s="39"/>
      <c r="AB221" s="39"/>
      <c r="AC221" s="39"/>
      <c r="AD221" s="39"/>
    </row>
    <row r="222" spans="4:30" s="21" customFormat="1" ht="20.25" customHeight="1">
      <c r="D222" s="39"/>
      <c r="E222" s="48"/>
      <c r="F222" s="39"/>
      <c r="G222" s="39"/>
      <c r="H222" s="39"/>
      <c r="I222" s="39"/>
      <c r="K222" s="39"/>
      <c r="L222" s="39"/>
      <c r="M222" s="39"/>
      <c r="R222" s="39"/>
      <c r="T222" s="39"/>
      <c r="U222" s="39"/>
      <c r="V222" s="39"/>
      <c r="W222" s="39"/>
      <c r="X222" s="39"/>
      <c r="Y222" s="39"/>
      <c r="Z222" s="39"/>
      <c r="AA222" s="39"/>
      <c r="AB222" s="39"/>
      <c r="AC222" s="39"/>
      <c r="AD222" s="39"/>
    </row>
    <row r="223" spans="4:30" s="21" customFormat="1" ht="20.25" customHeight="1">
      <c r="D223" s="39"/>
      <c r="E223" s="48"/>
      <c r="F223" s="39"/>
      <c r="G223" s="39"/>
      <c r="H223" s="39"/>
      <c r="I223" s="39"/>
      <c r="K223" s="39"/>
      <c r="L223" s="39"/>
      <c r="M223" s="39"/>
      <c r="R223" s="39"/>
      <c r="T223" s="39"/>
      <c r="U223" s="39"/>
      <c r="V223" s="39"/>
      <c r="W223" s="39"/>
      <c r="X223" s="39"/>
      <c r="Y223" s="39"/>
      <c r="Z223" s="39"/>
      <c r="AA223" s="39"/>
      <c r="AB223" s="39"/>
      <c r="AC223" s="39"/>
      <c r="AD223" s="39"/>
    </row>
    <row r="224" spans="4:30" s="21" customFormat="1" ht="20.25" customHeight="1">
      <c r="D224" s="39"/>
      <c r="E224" s="48"/>
      <c r="F224" s="39"/>
      <c r="G224" s="39"/>
      <c r="H224" s="39"/>
      <c r="I224" s="39"/>
      <c r="K224" s="39"/>
      <c r="L224" s="39"/>
      <c r="M224" s="39"/>
      <c r="R224" s="39"/>
      <c r="T224" s="39"/>
      <c r="U224" s="39"/>
      <c r="V224" s="39"/>
      <c r="W224" s="39"/>
      <c r="X224" s="39"/>
      <c r="Y224" s="39"/>
      <c r="Z224" s="39"/>
      <c r="AA224" s="39"/>
      <c r="AB224" s="39"/>
      <c r="AC224" s="39"/>
      <c r="AD224" s="39"/>
    </row>
    <row r="225" spans="4:30" s="21" customFormat="1" ht="20.25" customHeight="1">
      <c r="D225" s="39"/>
      <c r="E225" s="48"/>
      <c r="F225" s="39"/>
      <c r="G225" s="39"/>
      <c r="H225" s="39"/>
      <c r="I225" s="39"/>
      <c r="K225" s="39"/>
      <c r="L225" s="39"/>
      <c r="M225" s="39"/>
      <c r="R225" s="39"/>
      <c r="T225" s="39"/>
      <c r="U225" s="39"/>
      <c r="V225" s="39"/>
      <c r="W225" s="39"/>
      <c r="X225" s="39"/>
      <c r="Y225" s="39"/>
      <c r="Z225" s="39"/>
      <c r="AA225" s="39"/>
      <c r="AB225" s="39"/>
      <c r="AC225" s="39"/>
      <c r="AD225" s="39"/>
    </row>
    <row r="226" spans="4:30" s="21" customFormat="1" ht="20.25" customHeight="1">
      <c r="D226" s="39"/>
      <c r="E226" s="48"/>
      <c r="F226" s="39"/>
      <c r="G226" s="39"/>
      <c r="H226" s="39"/>
      <c r="I226" s="39"/>
      <c r="K226" s="39"/>
      <c r="L226" s="39"/>
      <c r="M226" s="39"/>
      <c r="R226" s="39"/>
      <c r="T226" s="39"/>
      <c r="U226" s="39"/>
      <c r="V226" s="39"/>
      <c r="W226" s="39"/>
      <c r="X226" s="39"/>
      <c r="Y226" s="39"/>
      <c r="Z226" s="39"/>
      <c r="AA226" s="39"/>
      <c r="AB226" s="39"/>
      <c r="AC226" s="39"/>
      <c r="AD226" s="39"/>
    </row>
    <row r="227" spans="4:30" s="21" customFormat="1" ht="20.25" customHeight="1">
      <c r="D227" s="39"/>
      <c r="E227" s="48"/>
      <c r="F227" s="39"/>
      <c r="G227" s="39"/>
      <c r="H227" s="39"/>
      <c r="I227" s="39"/>
      <c r="K227" s="39"/>
      <c r="L227" s="39"/>
      <c r="M227" s="39"/>
      <c r="R227" s="39"/>
      <c r="T227" s="39"/>
      <c r="U227" s="39"/>
      <c r="V227" s="39"/>
      <c r="W227" s="39"/>
      <c r="X227" s="39"/>
      <c r="Y227" s="39"/>
      <c r="Z227" s="39"/>
      <c r="AA227" s="39"/>
      <c r="AB227" s="39"/>
      <c r="AC227" s="39"/>
      <c r="AD227" s="39"/>
    </row>
    <row r="228" spans="4:30" s="21" customFormat="1" ht="20.25" customHeight="1">
      <c r="D228" s="39"/>
      <c r="E228" s="48"/>
      <c r="F228" s="39"/>
      <c r="G228" s="39"/>
      <c r="H228" s="39"/>
      <c r="I228" s="39"/>
      <c r="K228" s="39"/>
      <c r="L228" s="39"/>
      <c r="M228" s="39"/>
      <c r="R228" s="39"/>
      <c r="T228" s="39"/>
      <c r="U228" s="39"/>
      <c r="V228" s="39"/>
      <c r="W228" s="39"/>
      <c r="X228" s="39"/>
      <c r="Y228" s="39"/>
      <c r="Z228" s="39"/>
      <c r="AA228" s="39"/>
      <c r="AB228" s="39"/>
      <c r="AC228" s="39"/>
      <c r="AD228" s="39"/>
    </row>
    <row r="229" spans="4:30" s="21" customFormat="1" ht="20.25" customHeight="1">
      <c r="D229" s="39"/>
      <c r="E229" s="48"/>
      <c r="F229" s="39"/>
      <c r="G229" s="39"/>
      <c r="H229" s="39"/>
      <c r="I229" s="39"/>
      <c r="K229" s="39"/>
      <c r="L229" s="39"/>
      <c r="M229" s="39"/>
      <c r="R229" s="39"/>
      <c r="T229" s="39"/>
      <c r="U229" s="39"/>
      <c r="V229" s="39"/>
      <c r="W229" s="39"/>
      <c r="X229" s="39"/>
      <c r="Y229" s="39"/>
      <c r="Z229" s="39"/>
      <c r="AA229" s="39"/>
      <c r="AB229" s="39"/>
      <c r="AC229" s="39"/>
      <c r="AD229" s="39"/>
    </row>
    <row r="230" spans="4:30" s="21" customFormat="1" ht="20.25" customHeight="1">
      <c r="D230" s="39"/>
      <c r="E230" s="48"/>
      <c r="F230" s="39"/>
      <c r="G230" s="39"/>
      <c r="H230" s="39"/>
      <c r="I230" s="39"/>
      <c r="K230" s="39"/>
      <c r="L230" s="39"/>
      <c r="M230" s="39"/>
      <c r="R230" s="39"/>
      <c r="T230" s="39"/>
      <c r="U230" s="39"/>
      <c r="V230" s="39"/>
      <c r="W230" s="39"/>
      <c r="X230" s="39"/>
      <c r="Y230" s="39"/>
      <c r="Z230" s="39"/>
      <c r="AA230" s="39"/>
      <c r="AB230" s="39"/>
      <c r="AC230" s="39"/>
      <c r="AD230" s="39"/>
    </row>
    <row r="231" spans="4:30" s="21" customFormat="1" ht="20.25" customHeight="1">
      <c r="D231" s="39"/>
      <c r="E231" s="48"/>
      <c r="F231" s="39"/>
      <c r="G231" s="39"/>
      <c r="H231" s="39"/>
      <c r="I231" s="39"/>
      <c r="K231" s="39"/>
      <c r="L231" s="39"/>
      <c r="M231" s="39"/>
      <c r="R231" s="39"/>
      <c r="T231" s="39"/>
      <c r="U231" s="39"/>
      <c r="V231" s="39"/>
      <c r="W231" s="39"/>
      <c r="X231" s="39"/>
      <c r="Y231" s="39"/>
      <c r="Z231" s="39"/>
      <c r="AA231" s="39"/>
      <c r="AB231" s="39"/>
      <c r="AC231" s="39"/>
      <c r="AD231" s="39"/>
    </row>
    <row r="232" spans="4:30" s="21" customFormat="1" ht="20.25" customHeight="1">
      <c r="D232" s="39"/>
      <c r="E232" s="48"/>
      <c r="F232" s="39"/>
      <c r="G232" s="39"/>
      <c r="H232" s="39"/>
      <c r="I232" s="39"/>
      <c r="K232" s="39"/>
      <c r="L232" s="39"/>
      <c r="M232" s="39"/>
      <c r="R232" s="39"/>
      <c r="T232" s="39"/>
      <c r="U232" s="39"/>
      <c r="V232" s="39"/>
      <c r="W232" s="39"/>
      <c r="X232" s="39"/>
      <c r="Y232" s="39"/>
      <c r="Z232" s="39"/>
      <c r="AA232" s="39"/>
      <c r="AB232" s="39"/>
      <c r="AC232" s="39"/>
      <c r="AD232" s="39"/>
    </row>
    <row r="233" spans="4:30" s="21" customFormat="1" ht="20.25" customHeight="1">
      <c r="D233" s="39"/>
      <c r="E233" s="48"/>
      <c r="F233" s="39"/>
      <c r="G233" s="39"/>
      <c r="H233" s="39"/>
      <c r="I233" s="39"/>
      <c r="K233" s="39"/>
      <c r="L233" s="39"/>
      <c r="M233" s="39"/>
      <c r="R233" s="39"/>
      <c r="T233" s="39"/>
      <c r="U233" s="39"/>
      <c r="V233" s="39"/>
      <c r="W233" s="39"/>
      <c r="X233" s="39"/>
      <c r="Y233" s="39"/>
      <c r="Z233" s="39"/>
      <c r="AA233" s="39"/>
      <c r="AB233" s="39"/>
      <c r="AC233" s="39"/>
      <c r="AD233" s="39"/>
    </row>
    <row r="234" spans="4:30" s="21" customFormat="1" ht="20.25" customHeight="1">
      <c r="D234" s="39"/>
      <c r="E234" s="48"/>
      <c r="F234" s="39"/>
      <c r="G234" s="39"/>
      <c r="H234" s="39"/>
      <c r="I234" s="39"/>
      <c r="K234" s="39"/>
      <c r="L234" s="39"/>
      <c r="M234" s="39"/>
      <c r="R234" s="39"/>
      <c r="T234" s="39"/>
      <c r="U234" s="39"/>
      <c r="V234" s="39"/>
      <c r="W234" s="39"/>
      <c r="X234" s="39"/>
      <c r="Y234" s="39"/>
      <c r="Z234" s="39"/>
      <c r="AA234" s="39"/>
      <c r="AB234" s="39"/>
      <c r="AC234" s="39"/>
      <c r="AD234" s="39"/>
    </row>
    <row r="235" spans="4:30" s="21" customFormat="1" ht="20.25" customHeight="1">
      <c r="D235" s="39"/>
      <c r="E235" s="48"/>
      <c r="F235" s="39"/>
      <c r="G235" s="39"/>
      <c r="H235" s="39"/>
      <c r="I235" s="39"/>
      <c r="K235" s="39"/>
      <c r="L235" s="39"/>
      <c r="M235" s="39"/>
      <c r="R235" s="39"/>
      <c r="T235" s="39"/>
      <c r="U235" s="39"/>
      <c r="V235" s="39"/>
      <c r="W235" s="39"/>
      <c r="X235" s="39"/>
      <c r="Y235" s="39"/>
      <c r="Z235" s="39"/>
      <c r="AA235" s="39"/>
      <c r="AB235" s="39"/>
      <c r="AC235" s="39"/>
      <c r="AD235" s="39"/>
    </row>
    <row r="236" spans="4:30" s="21" customFormat="1" ht="20.25" customHeight="1">
      <c r="D236" s="39"/>
      <c r="E236" s="48"/>
      <c r="F236" s="39"/>
      <c r="G236" s="39"/>
      <c r="H236" s="39"/>
      <c r="I236" s="39"/>
      <c r="K236" s="39"/>
      <c r="L236" s="39"/>
      <c r="M236" s="39"/>
      <c r="R236" s="39"/>
      <c r="T236" s="39"/>
      <c r="U236" s="39"/>
      <c r="V236" s="39"/>
      <c r="W236" s="39"/>
      <c r="X236" s="39"/>
      <c r="Y236" s="39"/>
      <c r="Z236" s="39"/>
      <c r="AA236" s="39"/>
      <c r="AB236" s="39"/>
      <c r="AC236" s="39"/>
      <c r="AD236" s="39"/>
    </row>
    <row r="237" spans="4:30" s="21" customFormat="1" ht="20.25" customHeight="1">
      <c r="D237" s="39"/>
      <c r="E237" s="48"/>
      <c r="F237" s="39"/>
      <c r="G237" s="39"/>
      <c r="H237" s="39"/>
      <c r="I237" s="39"/>
      <c r="K237" s="39"/>
      <c r="L237" s="39"/>
      <c r="M237" s="39"/>
      <c r="R237" s="39"/>
      <c r="T237" s="39"/>
      <c r="U237" s="39"/>
      <c r="V237" s="39"/>
      <c r="W237" s="39"/>
      <c r="X237" s="39"/>
      <c r="Y237" s="39"/>
      <c r="Z237" s="39"/>
      <c r="AA237" s="39"/>
      <c r="AB237" s="39"/>
      <c r="AC237" s="39"/>
      <c r="AD237" s="39"/>
    </row>
    <row r="238" spans="4:30" s="21" customFormat="1" ht="20.25" customHeight="1">
      <c r="D238" s="39"/>
      <c r="E238" s="48"/>
      <c r="F238" s="39"/>
      <c r="G238" s="39"/>
      <c r="H238" s="39"/>
      <c r="I238" s="39"/>
      <c r="K238" s="39"/>
      <c r="L238" s="39"/>
      <c r="M238" s="39"/>
      <c r="R238" s="39"/>
      <c r="T238" s="39"/>
      <c r="U238" s="39"/>
      <c r="V238" s="39"/>
      <c r="W238" s="39"/>
      <c r="X238" s="39"/>
      <c r="Y238" s="39"/>
      <c r="Z238" s="39"/>
      <c r="AA238" s="39"/>
      <c r="AB238" s="39"/>
      <c r="AC238" s="39"/>
      <c r="AD238" s="39"/>
    </row>
    <row r="239" spans="4:30" s="21" customFormat="1" ht="20.25" customHeight="1">
      <c r="D239" s="39"/>
      <c r="E239" s="48"/>
      <c r="F239" s="39"/>
      <c r="G239" s="39"/>
      <c r="H239" s="39"/>
      <c r="I239" s="39"/>
      <c r="K239" s="39"/>
      <c r="L239" s="39"/>
      <c r="M239" s="39"/>
      <c r="R239" s="39"/>
      <c r="T239" s="39"/>
      <c r="U239" s="39"/>
      <c r="V239" s="39"/>
      <c r="W239" s="39"/>
      <c r="X239" s="39"/>
      <c r="Y239" s="39"/>
      <c r="Z239" s="39"/>
      <c r="AA239" s="39"/>
      <c r="AB239" s="39"/>
      <c r="AC239" s="39"/>
      <c r="AD239" s="39"/>
    </row>
    <row r="240" spans="4:30" s="21" customFormat="1" ht="20.25" customHeight="1">
      <c r="D240" s="39"/>
      <c r="E240" s="48"/>
      <c r="F240" s="39"/>
      <c r="G240" s="39"/>
      <c r="H240" s="39"/>
      <c r="I240" s="39"/>
      <c r="K240" s="39"/>
      <c r="L240" s="39"/>
      <c r="M240" s="39"/>
      <c r="R240" s="39"/>
      <c r="T240" s="39"/>
      <c r="U240" s="39"/>
      <c r="V240" s="39"/>
      <c r="W240" s="39"/>
      <c r="X240" s="39"/>
      <c r="Y240" s="39"/>
      <c r="Z240" s="39"/>
      <c r="AA240" s="39"/>
      <c r="AB240" s="39"/>
      <c r="AC240" s="39"/>
      <c r="AD240" s="39"/>
    </row>
    <row r="241" spans="4:30" s="21" customFormat="1" ht="20.25" customHeight="1">
      <c r="D241" s="39"/>
      <c r="E241" s="48"/>
      <c r="F241" s="39"/>
      <c r="G241" s="39"/>
      <c r="H241" s="39"/>
      <c r="I241" s="39"/>
      <c r="K241" s="39"/>
      <c r="L241" s="39"/>
      <c r="M241" s="39"/>
      <c r="R241" s="39"/>
      <c r="T241" s="39"/>
      <c r="U241" s="39"/>
      <c r="V241" s="39"/>
      <c r="W241" s="39"/>
      <c r="X241" s="39"/>
      <c r="Y241" s="39"/>
      <c r="Z241" s="39"/>
      <c r="AA241" s="39"/>
      <c r="AB241" s="39"/>
      <c r="AC241" s="39"/>
      <c r="AD241" s="39"/>
    </row>
    <row r="242" spans="4:30" s="21" customFormat="1" ht="20.25" customHeight="1">
      <c r="D242" s="39"/>
      <c r="E242" s="48"/>
      <c r="F242" s="39"/>
      <c r="G242" s="39"/>
      <c r="H242" s="39"/>
      <c r="I242" s="39"/>
      <c r="K242" s="39"/>
      <c r="L242" s="39"/>
      <c r="M242" s="39"/>
      <c r="R242" s="39"/>
      <c r="T242" s="39"/>
      <c r="U242" s="39"/>
      <c r="V242" s="39"/>
      <c r="W242" s="39"/>
      <c r="X242" s="39"/>
      <c r="Y242" s="39"/>
      <c r="Z242" s="39"/>
      <c r="AA242" s="39"/>
      <c r="AB242" s="39"/>
      <c r="AC242" s="39"/>
      <c r="AD242" s="39"/>
    </row>
    <row r="243" spans="4:30" s="21" customFormat="1" ht="20.25" customHeight="1">
      <c r="D243" s="39"/>
      <c r="E243" s="48"/>
      <c r="F243" s="39"/>
      <c r="G243" s="39"/>
      <c r="H243" s="39"/>
      <c r="I243" s="39"/>
      <c r="K243" s="39"/>
      <c r="L243" s="39"/>
      <c r="M243" s="39"/>
      <c r="R243" s="39"/>
      <c r="T243" s="39"/>
      <c r="U243" s="39"/>
      <c r="V243" s="39"/>
      <c r="W243" s="39"/>
      <c r="X243" s="39"/>
      <c r="Y243" s="39"/>
      <c r="Z243" s="39"/>
      <c r="AA243" s="39"/>
      <c r="AB243" s="39"/>
      <c r="AC243" s="39"/>
      <c r="AD243" s="39"/>
    </row>
    <row r="244" spans="4:30" s="21" customFormat="1" ht="20.25" customHeight="1">
      <c r="D244" s="39"/>
      <c r="E244" s="48"/>
      <c r="F244" s="39"/>
      <c r="G244" s="39"/>
      <c r="H244" s="39"/>
      <c r="I244" s="39"/>
      <c r="K244" s="39"/>
      <c r="L244" s="39"/>
      <c r="M244" s="39"/>
      <c r="R244" s="39"/>
      <c r="T244" s="39"/>
      <c r="U244" s="39"/>
      <c r="V244" s="39"/>
      <c r="W244" s="39"/>
      <c r="X244" s="39"/>
      <c r="Y244" s="39"/>
      <c r="Z244" s="39"/>
      <c r="AA244" s="39"/>
      <c r="AB244" s="39"/>
      <c r="AC244" s="39"/>
      <c r="AD244" s="39"/>
    </row>
    <row r="245" spans="4:30" s="21" customFormat="1" ht="20.25" customHeight="1">
      <c r="D245" s="39"/>
      <c r="E245" s="48"/>
      <c r="F245" s="39"/>
      <c r="G245" s="39"/>
      <c r="H245" s="39"/>
      <c r="I245" s="39"/>
      <c r="K245" s="39"/>
      <c r="L245" s="39"/>
      <c r="M245" s="39"/>
      <c r="R245" s="39"/>
      <c r="T245" s="39"/>
      <c r="U245" s="39"/>
      <c r="V245" s="39"/>
      <c r="W245" s="39"/>
      <c r="X245" s="39"/>
      <c r="Y245" s="39"/>
      <c r="Z245" s="39"/>
      <c r="AA245" s="39"/>
      <c r="AB245" s="39"/>
      <c r="AC245" s="39"/>
      <c r="AD245" s="39"/>
    </row>
    <row r="246" spans="4:30" s="21" customFormat="1" ht="20.25" customHeight="1">
      <c r="D246" s="39"/>
      <c r="E246" s="48"/>
      <c r="F246" s="39"/>
      <c r="G246" s="39"/>
      <c r="H246" s="39"/>
      <c r="I246" s="39"/>
      <c r="K246" s="39"/>
      <c r="L246" s="39"/>
      <c r="M246" s="39"/>
      <c r="R246" s="39"/>
      <c r="T246" s="39"/>
      <c r="U246" s="39"/>
      <c r="V246" s="39"/>
      <c r="W246" s="39"/>
      <c r="X246" s="39"/>
      <c r="Y246" s="39"/>
      <c r="Z246" s="39"/>
      <c r="AA246" s="39"/>
      <c r="AB246" s="39"/>
      <c r="AC246" s="39"/>
      <c r="AD246" s="39"/>
    </row>
    <row r="247" spans="4:30" s="21" customFormat="1" ht="20.25" customHeight="1">
      <c r="D247" s="39"/>
      <c r="E247" s="48"/>
      <c r="F247" s="39"/>
      <c r="G247" s="39"/>
      <c r="H247" s="39"/>
      <c r="I247" s="39"/>
      <c r="K247" s="39"/>
      <c r="L247" s="39"/>
      <c r="M247" s="39"/>
      <c r="R247" s="39"/>
      <c r="T247" s="39"/>
      <c r="U247" s="39"/>
      <c r="V247" s="39"/>
      <c r="W247" s="39"/>
      <c r="X247" s="39"/>
      <c r="Y247" s="39"/>
      <c r="Z247" s="39"/>
      <c r="AA247" s="39"/>
      <c r="AB247" s="39"/>
      <c r="AC247" s="39"/>
      <c r="AD247" s="39"/>
    </row>
    <row r="248" spans="4:30" s="21" customFormat="1" ht="20.25" customHeight="1">
      <c r="D248" s="39"/>
      <c r="E248" s="48"/>
      <c r="F248" s="39"/>
      <c r="G248" s="39"/>
      <c r="H248" s="39"/>
      <c r="I248" s="39"/>
      <c r="K248" s="39"/>
      <c r="L248" s="39"/>
      <c r="M248" s="39"/>
      <c r="R248" s="39"/>
      <c r="T248" s="39"/>
      <c r="U248" s="39"/>
      <c r="V248" s="39"/>
      <c r="W248" s="39"/>
      <c r="X248" s="39"/>
      <c r="Y248" s="39"/>
      <c r="Z248" s="39"/>
      <c r="AA248" s="39"/>
      <c r="AB248" s="39"/>
      <c r="AC248" s="39"/>
      <c r="AD248" s="39"/>
    </row>
    <row r="249" spans="4:30" s="21" customFormat="1" ht="20.25" customHeight="1">
      <c r="D249" s="39"/>
      <c r="E249" s="48"/>
      <c r="F249" s="39"/>
      <c r="G249" s="39"/>
      <c r="H249" s="39"/>
      <c r="I249" s="39"/>
      <c r="K249" s="39"/>
      <c r="L249" s="39"/>
      <c r="M249" s="39"/>
      <c r="R249" s="39"/>
      <c r="T249" s="39"/>
      <c r="U249" s="39"/>
      <c r="V249" s="39"/>
      <c r="W249" s="39"/>
      <c r="X249" s="39"/>
      <c r="Y249" s="39"/>
      <c r="Z249" s="39"/>
      <c r="AA249" s="39"/>
      <c r="AB249" s="39"/>
      <c r="AC249" s="39"/>
      <c r="AD249" s="39"/>
    </row>
    <row r="250" spans="4:30" s="21" customFormat="1" ht="20.25" customHeight="1">
      <c r="D250" s="39"/>
      <c r="E250" s="48"/>
      <c r="F250" s="39"/>
      <c r="G250" s="39"/>
      <c r="H250" s="39"/>
      <c r="I250" s="39"/>
      <c r="K250" s="39"/>
      <c r="L250" s="39"/>
      <c r="M250" s="39"/>
      <c r="R250" s="39"/>
      <c r="T250" s="39"/>
      <c r="U250" s="39"/>
      <c r="V250" s="39"/>
      <c r="W250" s="39"/>
      <c r="X250" s="39"/>
      <c r="Y250" s="39"/>
      <c r="Z250" s="39"/>
      <c r="AA250" s="39"/>
      <c r="AB250" s="39"/>
      <c r="AC250" s="39"/>
      <c r="AD250" s="39"/>
    </row>
    <row r="251" spans="4:30" s="21" customFormat="1" ht="20.25" customHeight="1">
      <c r="D251" s="39"/>
      <c r="E251" s="48"/>
      <c r="F251" s="39"/>
      <c r="G251" s="39"/>
      <c r="H251" s="39"/>
      <c r="I251" s="39"/>
      <c r="K251" s="39"/>
      <c r="L251" s="39"/>
      <c r="M251" s="39"/>
      <c r="R251" s="39"/>
      <c r="T251" s="39"/>
      <c r="U251" s="39"/>
      <c r="V251" s="39"/>
      <c r="W251" s="39"/>
      <c r="X251" s="39"/>
      <c r="Y251" s="39"/>
      <c r="Z251" s="39"/>
      <c r="AA251" s="39"/>
      <c r="AB251" s="39"/>
      <c r="AC251" s="39"/>
      <c r="AD251" s="39"/>
    </row>
    <row r="252" spans="4:30" s="21" customFormat="1" ht="20.25" customHeight="1">
      <c r="D252" s="39"/>
      <c r="E252" s="48"/>
      <c r="F252" s="39"/>
      <c r="G252" s="39"/>
      <c r="H252" s="39"/>
      <c r="I252" s="39"/>
      <c r="K252" s="39"/>
      <c r="L252" s="39"/>
      <c r="M252" s="39"/>
      <c r="R252" s="39"/>
      <c r="T252" s="39"/>
      <c r="U252" s="39"/>
      <c r="V252" s="39"/>
      <c r="W252" s="39"/>
      <c r="X252" s="39"/>
      <c r="Y252" s="39"/>
      <c r="Z252" s="39"/>
      <c r="AA252" s="39"/>
      <c r="AB252" s="39"/>
      <c r="AC252" s="39"/>
      <c r="AD252" s="39"/>
    </row>
    <row r="253" spans="4:30" s="21" customFormat="1" ht="20.25" customHeight="1">
      <c r="D253" s="39"/>
      <c r="E253" s="48"/>
      <c r="F253" s="39"/>
      <c r="G253" s="39"/>
      <c r="H253" s="39"/>
      <c r="I253" s="39"/>
      <c r="K253" s="39"/>
      <c r="L253" s="39"/>
      <c r="M253" s="39"/>
      <c r="R253" s="39"/>
      <c r="T253" s="39"/>
      <c r="U253" s="39"/>
      <c r="V253" s="39"/>
      <c r="W253" s="39"/>
      <c r="X253" s="39"/>
      <c r="Y253" s="39"/>
      <c r="Z253" s="39"/>
      <c r="AA253" s="39"/>
      <c r="AB253" s="39"/>
      <c r="AC253" s="39"/>
      <c r="AD253" s="39"/>
    </row>
    <row r="254" spans="4:30" s="21" customFormat="1" ht="20.25" customHeight="1">
      <c r="D254" s="39"/>
      <c r="E254" s="48"/>
      <c r="F254" s="39"/>
      <c r="G254" s="39"/>
      <c r="H254" s="39"/>
      <c r="I254" s="39"/>
      <c r="K254" s="39"/>
      <c r="L254" s="39"/>
      <c r="M254" s="39"/>
      <c r="R254" s="39"/>
      <c r="T254" s="39"/>
      <c r="U254" s="39"/>
      <c r="V254" s="39"/>
      <c r="W254" s="39"/>
      <c r="X254" s="39"/>
      <c r="Y254" s="39"/>
      <c r="Z254" s="39"/>
      <c r="AA254" s="39"/>
      <c r="AB254" s="39"/>
      <c r="AC254" s="39"/>
      <c r="AD254" s="39"/>
    </row>
    <row r="255" spans="4:30" s="21" customFormat="1" ht="20.25" customHeight="1">
      <c r="D255" s="39"/>
      <c r="E255" s="48"/>
      <c r="F255" s="39"/>
      <c r="G255" s="39"/>
      <c r="H255" s="39"/>
      <c r="I255" s="39"/>
      <c r="K255" s="39"/>
      <c r="L255" s="39"/>
      <c r="M255" s="39"/>
      <c r="R255" s="39"/>
      <c r="T255" s="39"/>
      <c r="U255" s="39"/>
      <c r="V255" s="39"/>
      <c r="W255" s="39"/>
      <c r="X255" s="39"/>
      <c r="Y255" s="39"/>
      <c r="Z255" s="39"/>
      <c r="AA255" s="39"/>
      <c r="AB255" s="39"/>
      <c r="AC255" s="39"/>
      <c r="AD255" s="39"/>
    </row>
    <row r="256" spans="4:30" s="21" customFormat="1" ht="20.25" customHeight="1">
      <c r="D256" s="39"/>
      <c r="E256" s="48"/>
      <c r="F256" s="39"/>
      <c r="G256" s="39"/>
      <c r="H256" s="39"/>
      <c r="I256" s="39"/>
      <c r="K256" s="39"/>
      <c r="L256" s="39"/>
      <c r="M256" s="39"/>
      <c r="R256" s="39"/>
      <c r="T256" s="39"/>
      <c r="U256" s="39"/>
      <c r="V256" s="39"/>
      <c r="W256" s="39"/>
      <c r="X256" s="39"/>
      <c r="Y256" s="39"/>
      <c r="Z256" s="39"/>
      <c r="AA256" s="39"/>
      <c r="AB256" s="39"/>
      <c r="AC256" s="39"/>
      <c r="AD256" s="39"/>
    </row>
    <row r="257" spans="4:30" s="21" customFormat="1" ht="20.25" customHeight="1">
      <c r="D257" s="39"/>
      <c r="E257" s="48"/>
      <c r="F257" s="39"/>
      <c r="G257" s="39"/>
      <c r="H257" s="39"/>
      <c r="I257" s="39"/>
      <c r="K257" s="39"/>
      <c r="L257" s="39"/>
      <c r="M257" s="39"/>
      <c r="R257" s="39"/>
      <c r="T257" s="39"/>
      <c r="U257" s="39"/>
      <c r="V257" s="39"/>
      <c r="W257" s="39"/>
      <c r="X257" s="39"/>
      <c r="Y257" s="39"/>
      <c r="Z257" s="39"/>
      <c r="AA257" s="39"/>
      <c r="AB257" s="39"/>
      <c r="AC257" s="39"/>
      <c r="AD257" s="39"/>
    </row>
    <row r="258" spans="4:30" s="21" customFormat="1" ht="20.25" customHeight="1">
      <c r="D258" s="39"/>
      <c r="E258" s="48"/>
      <c r="F258" s="39"/>
      <c r="G258" s="39"/>
      <c r="H258" s="39"/>
      <c r="I258" s="39"/>
      <c r="K258" s="39"/>
      <c r="L258" s="39"/>
      <c r="M258" s="39"/>
      <c r="R258" s="39"/>
      <c r="T258" s="39"/>
      <c r="U258" s="39"/>
      <c r="V258" s="39"/>
      <c r="W258" s="39"/>
      <c r="X258" s="39"/>
      <c r="Y258" s="39"/>
      <c r="Z258" s="39"/>
      <c r="AA258" s="39"/>
      <c r="AB258" s="39"/>
      <c r="AC258" s="39"/>
      <c r="AD258" s="39"/>
    </row>
    <row r="259" spans="4:30" s="21" customFormat="1" ht="20.25" customHeight="1">
      <c r="D259" s="39"/>
      <c r="E259" s="48"/>
      <c r="F259" s="39"/>
      <c r="G259" s="39"/>
      <c r="H259" s="39"/>
      <c r="I259" s="39"/>
      <c r="K259" s="39"/>
      <c r="L259" s="39"/>
      <c r="M259" s="39"/>
      <c r="R259" s="39"/>
      <c r="T259" s="39"/>
      <c r="U259" s="39"/>
      <c r="V259" s="39"/>
      <c r="W259" s="39"/>
      <c r="X259" s="39"/>
      <c r="Y259" s="39"/>
      <c r="Z259" s="39"/>
      <c r="AA259" s="39"/>
      <c r="AB259" s="39"/>
      <c r="AC259" s="39"/>
      <c r="AD259" s="39"/>
    </row>
    <row r="260" spans="4:30" s="21" customFormat="1" ht="20.25" customHeight="1">
      <c r="D260" s="39"/>
      <c r="E260" s="48"/>
      <c r="F260" s="39"/>
      <c r="G260" s="39"/>
      <c r="H260" s="39"/>
      <c r="I260" s="39"/>
      <c r="K260" s="39"/>
      <c r="L260" s="39"/>
      <c r="M260" s="39"/>
      <c r="R260" s="39"/>
      <c r="T260" s="39"/>
      <c r="U260" s="39"/>
      <c r="V260" s="39"/>
      <c r="W260" s="39"/>
      <c r="X260" s="39"/>
      <c r="Y260" s="39"/>
      <c r="Z260" s="39"/>
      <c r="AA260" s="39"/>
      <c r="AB260" s="39"/>
      <c r="AC260" s="39"/>
      <c r="AD260" s="39"/>
    </row>
    <row r="261" spans="4:30" s="21" customFormat="1" ht="20.25" customHeight="1">
      <c r="D261" s="39"/>
      <c r="E261" s="48"/>
      <c r="F261" s="39"/>
      <c r="G261" s="39"/>
      <c r="H261" s="39"/>
      <c r="I261" s="39"/>
      <c r="K261" s="39"/>
      <c r="L261" s="39"/>
      <c r="M261" s="39"/>
      <c r="R261" s="39"/>
      <c r="T261" s="39"/>
      <c r="U261" s="39"/>
      <c r="V261" s="39"/>
      <c r="W261" s="39"/>
      <c r="X261" s="39"/>
      <c r="Y261" s="39"/>
      <c r="Z261" s="39"/>
      <c r="AA261" s="39"/>
      <c r="AB261" s="39"/>
      <c r="AC261" s="39"/>
      <c r="AD261" s="39"/>
    </row>
    <row r="262" spans="4:30" s="21" customFormat="1" ht="20.25" customHeight="1">
      <c r="D262" s="39"/>
      <c r="E262" s="48"/>
      <c r="F262" s="39"/>
      <c r="G262" s="39"/>
      <c r="H262" s="39"/>
      <c r="I262" s="39"/>
      <c r="K262" s="39"/>
      <c r="L262" s="39"/>
      <c r="M262" s="39"/>
      <c r="R262" s="39"/>
      <c r="T262" s="39"/>
      <c r="U262" s="39"/>
      <c r="V262" s="39"/>
      <c r="W262" s="39"/>
      <c r="X262" s="39"/>
      <c r="Y262" s="39"/>
      <c r="Z262" s="39"/>
      <c r="AA262" s="39"/>
      <c r="AB262" s="39"/>
      <c r="AC262" s="39"/>
      <c r="AD262" s="39"/>
    </row>
    <row r="263" spans="4:30" s="21" customFormat="1" ht="20.25" customHeight="1">
      <c r="D263" s="39"/>
      <c r="E263" s="48"/>
      <c r="F263" s="39"/>
      <c r="G263" s="39"/>
      <c r="H263" s="39"/>
      <c r="I263" s="39"/>
      <c r="K263" s="39"/>
      <c r="L263" s="39"/>
      <c r="M263" s="39"/>
      <c r="R263" s="39"/>
      <c r="T263" s="39"/>
      <c r="U263" s="39"/>
      <c r="V263" s="39"/>
      <c r="W263" s="39"/>
      <c r="X263" s="39"/>
      <c r="Y263" s="39"/>
      <c r="Z263" s="39"/>
      <c r="AA263" s="39"/>
      <c r="AB263" s="39"/>
      <c r="AC263" s="39"/>
      <c r="AD263" s="39"/>
    </row>
    <row r="264" spans="4:30" s="21" customFormat="1" ht="20.25" customHeight="1">
      <c r="D264" s="39"/>
      <c r="E264" s="48"/>
      <c r="F264" s="39"/>
      <c r="G264" s="39"/>
      <c r="H264" s="39"/>
      <c r="I264" s="39"/>
      <c r="K264" s="39"/>
      <c r="L264" s="39"/>
      <c r="M264" s="39"/>
      <c r="R264" s="39"/>
      <c r="T264" s="39"/>
      <c r="U264" s="39"/>
      <c r="V264" s="39"/>
      <c r="W264" s="39"/>
      <c r="X264" s="39"/>
      <c r="Y264" s="39"/>
      <c r="Z264" s="39"/>
      <c r="AA264" s="39"/>
      <c r="AB264" s="39"/>
      <c r="AC264" s="39"/>
      <c r="AD264" s="39"/>
    </row>
    <row r="265" spans="4:30" s="21" customFormat="1" ht="20.25" customHeight="1">
      <c r="D265" s="39"/>
      <c r="E265" s="48"/>
      <c r="F265" s="39"/>
      <c r="G265" s="39"/>
      <c r="H265" s="39"/>
      <c r="I265" s="39"/>
      <c r="K265" s="39"/>
      <c r="L265" s="39"/>
      <c r="M265" s="39"/>
      <c r="R265" s="39"/>
      <c r="T265" s="39"/>
      <c r="U265" s="39"/>
      <c r="V265" s="39"/>
      <c r="W265" s="39"/>
      <c r="X265" s="39"/>
      <c r="Y265" s="39"/>
      <c r="Z265" s="39"/>
      <c r="AA265" s="39"/>
      <c r="AB265" s="39"/>
      <c r="AC265" s="39"/>
      <c r="AD265" s="39"/>
    </row>
    <row r="266" spans="4:30" s="21" customFormat="1" ht="20.25" customHeight="1">
      <c r="D266" s="39"/>
      <c r="E266" s="48"/>
      <c r="F266" s="39"/>
      <c r="G266" s="39"/>
      <c r="H266" s="39"/>
      <c r="I266" s="39"/>
      <c r="K266" s="39"/>
      <c r="L266" s="39"/>
      <c r="M266" s="39"/>
      <c r="R266" s="39"/>
      <c r="T266" s="39"/>
      <c r="U266" s="39"/>
      <c r="V266" s="39"/>
      <c r="W266" s="39"/>
      <c r="X266" s="39"/>
      <c r="Y266" s="39"/>
      <c r="Z266" s="39"/>
      <c r="AA266" s="39"/>
      <c r="AB266" s="39"/>
      <c r="AC266" s="39"/>
      <c r="AD266" s="39"/>
    </row>
    <row r="267" spans="4:30" s="21" customFormat="1" ht="20.25" customHeight="1">
      <c r="D267" s="39"/>
      <c r="E267" s="48"/>
      <c r="F267" s="39"/>
      <c r="G267" s="39"/>
      <c r="H267" s="39"/>
      <c r="I267" s="39"/>
      <c r="K267" s="39"/>
      <c r="L267" s="39"/>
      <c r="M267" s="39"/>
      <c r="R267" s="39"/>
      <c r="T267" s="39"/>
      <c r="U267" s="39"/>
      <c r="V267" s="39"/>
      <c r="W267" s="39"/>
      <c r="X267" s="39"/>
      <c r="Y267" s="39"/>
      <c r="Z267" s="39"/>
      <c r="AA267" s="39"/>
      <c r="AB267" s="39"/>
      <c r="AC267" s="39"/>
      <c r="AD267" s="39"/>
    </row>
    <row r="268" spans="4:30" s="21" customFormat="1" ht="20.25" customHeight="1">
      <c r="D268" s="39"/>
      <c r="E268" s="48"/>
      <c r="F268" s="39"/>
      <c r="G268" s="39"/>
      <c r="H268" s="39"/>
      <c r="I268" s="39"/>
      <c r="K268" s="39"/>
      <c r="L268" s="39"/>
      <c r="M268" s="39"/>
      <c r="R268" s="39"/>
      <c r="T268" s="39"/>
      <c r="U268" s="39"/>
      <c r="V268" s="39"/>
      <c r="W268" s="39"/>
      <c r="X268" s="39"/>
      <c r="Y268" s="39"/>
      <c r="Z268" s="39"/>
      <c r="AA268" s="39"/>
      <c r="AB268" s="39"/>
      <c r="AC268" s="39"/>
      <c r="AD268" s="39"/>
    </row>
    <row r="269" spans="4:30" s="21" customFormat="1" ht="20.25" customHeight="1">
      <c r="D269" s="39"/>
      <c r="E269" s="48"/>
      <c r="F269" s="39"/>
      <c r="G269" s="39"/>
      <c r="H269" s="39"/>
      <c r="I269" s="39"/>
      <c r="K269" s="39"/>
      <c r="L269" s="39"/>
      <c r="M269" s="39"/>
      <c r="R269" s="39"/>
      <c r="T269" s="39"/>
      <c r="U269" s="39"/>
      <c r="V269" s="39"/>
      <c r="W269" s="39"/>
      <c r="X269" s="39"/>
      <c r="Y269" s="39"/>
      <c r="Z269" s="39"/>
      <c r="AA269" s="39"/>
      <c r="AB269" s="39"/>
      <c r="AC269" s="39"/>
      <c r="AD269" s="39"/>
    </row>
    <row r="270" spans="4:30" s="21" customFormat="1" ht="20.25" customHeight="1">
      <c r="D270" s="39"/>
      <c r="E270" s="48"/>
      <c r="F270" s="39"/>
      <c r="G270" s="39"/>
      <c r="H270" s="39"/>
      <c r="I270" s="39"/>
      <c r="K270" s="39"/>
      <c r="L270" s="39"/>
      <c r="M270" s="39"/>
      <c r="R270" s="39"/>
      <c r="T270" s="39"/>
      <c r="U270" s="39"/>
      <c r="V270" s="39"/>
      <c r="W270" s="39"/>
      <c r="X270" s="39"/>
      <c r="Y270" s="39"/>
      <c r="Z270" s="39"/>
      <c r="AA270" s="39"/>
      <c r="AB270" s="39"/>
      <c r="AC270" s="39"/>
      <c r="AD270" s="39"/>
    </row>
    <row r="271" spans="4:30" s="21" customFormat="1" ht="20.25" customHeight="1">
      <c r="D271" s="39"/>
      <c r="E271" s="48"/>
      <c r="F271" s="39"/>
      <c r="G271" s="39"/>
      <c r="H271" s="39"/>
      <c r="I271" s="39"/>
      <c r="K271" s="39"/>
      <c r="L271" s="39"/>
      <c r="M271" s="39"/>
      <c r="R271" s="39"/>
      <c r="T271" s="39"/>
      <c r="U271" s="39"/>
      <c r="V271" s="39"/>
      <c r="W271" s="39"/>
      <c r="X271" s="39"/>
      <c r="Y271" s="39"/>
      <c r="Z271" s="39"/>
      <c r="AA271" s="39"/>
      <c r="AB271" s="39"/>
      <c r="AC271" s="39"/>
      <c r="AD271" s="39"/>
    </row>
    <row r="272" spans="4:30" s="21" customFormat="1" ht="20.25" customHeight="1">
      <c r="D272" s="39"/>
      <c r="E272" s="48"/>
      <c r="F272" s="39"/>
      <c r="G272" s="39"/>
      <c r="H272" s="39"/>
      <c r="I272" s="39"/>
      <c r="K272" s="39"/>
      <c r="L272" s="39"/>
      <c r="M272" s="39"/>
      <c r="R272" s="39"/>
      <c r="T272" s="39"/>
      <c r="U272" s="39"/>
      <c r="V272" s="39"/>
      <c r="W272" s="39"/>
      <c r="X272" s="39"/>
      <c r="Y272" s="39"/>
      <c r="Z272" s="39"/>
      <c r="AA272" s="39"/>
      <c r="AB272" s="39"/>
      <c r="AC272" s="39"/>
      <c r="AD272" s="39"/>
    </row>
    <row r="273" spans="4:30" s="21" customFormat="1" ht="20.25" customHeight="1">
      <c r="D273" s="39"/>
      <c r="E273" s="48"/>
      <c r="F273" s="39"/>
      <c r="G273" s="39"/>
      <c r="H273" s="39"/>
      <c r="I273" s="39"/>
      <c r="K273" s="39"/>
      <c r="L273" s="39"/>
      <c r="M273" s="39"/>
      <c r="R273" s="39"/>
      <c r="T273" s="39"/>
      <c r="U273" s="39"/>
      <c r="V273" s="39"/>
      <c r="W273" s="39"/>
      <c r="X273" s="39"/>
      <c r="Y273" s="39"/>
      <c r="Z273" s="39"/>
      <c r="AA273" s="39"/>
      <c r="AB273" s="39"/>
      <c r="AC273" s="39"/>
      <c r="AD273" s="39"/>
    </row>
    <row r="274" spans="4:30" s="21" customFormat="1" ht="20.25" customHeight="1">
      <c r="D274" s="39"/>
      <c r="E274" s="48"/>
      <c r="F274" s="39"/>
      <c r="G274" s="39"/>
      <c r="H274" s="39"/>
      <c r="I274" s="39"/>
      <c r="K274" s="39"/>
      <c r="L274" s="39"/>
      <c r="M274" s="39"/>
      <c r="R274" s="39"/>
      <c r="T274" s="39"/>
      <c r="U274" s="39"/>
      <c r="V274" s="39"/>
      <c r="W274" s="39"/>
      <c r="X274" s="39"/>
      <c r="Y274" s="39"/>
      <c r="Z274" s="39"/>
      <c r="AA274" s="39"/>
      <c r="AB274" s="39"/>
      <c r="AC274" s="39"/>
      <c r="AD274" s="39"/>
    </row>
    <row r="275" spans="4:30" s="21" customFormat="1" ht="20.25" customHeight="1">
      <c r="D275" s="39"/>
      <c r="E275" s="48"/>
      <c r="F275" s="39"/>
      <c r="G275" s="39"/>
      <c r="H275" s="39"/>
      <c r="I275" s="39"/>
      <c r="K275" s="39"/>
      <c r="L275" s="39"/>
      <c r="M275" s="39"/>
      <c r="R275" s="39"/>
      <c r="T275" s="39"/>
      <c r="U275" s="39"/>
      <c r="V275" s="39"/>
      <c r="W275" s="39"/>
      <c r="X275" s="39"/>
      <c r="Y275" s="39"/>
      <c r="Z275" s="39"/>
      <c r="AA275" s="39"/>
      <c r="AB275" s="39"/>
      <c r="AC275" s="39"/>
      <c r="AD275" s="39"/>
    </row>
    <row r="276" spans="4:30" s="21" customFormat="1" ht="20.25" customHeight="1">
      <c r="D276" s="39"/>
      <c r="E276" s="48"/>
      <c r="F276" s="39"/>
      <c r="G276" s="39"/>
      <c r="H276" s="39"/>
      <c r="I276" s="39"/>
      <c r="K276" s="39"/>
      <c r="L276" s="39"/>
      <c r="M276" s="39"/>
      <c r="R276" s="39"/>
      <c r="T276" s="39"/>
      <c r="U276" s="39"/>
      <c r="V276" s="39"/>
      <c r="W276" s="39"/>
      <c r="X276" s="39"/>
      <c r="Y276" s="39"/>
      <c r="Z276" s="39"/>
      <c r="AA276" s="39"/>
      <c r="AB276" s="39"/>
      <c r="AC276" s="39"/>
      <c r="AD276" s="39"/>
    </row>
    <row r="277" spans="4:30" s="21" customFormat="1" ht="20.25" customHeight="1">
      <c r="D277" s="39"/>
      <c r="E277" s="48"/>
      <c r="F277" s="39"/>
      <c r="G277" s="39"/>
      <c r="H277" s="39"/>
      <c r="I277" s="39"/>
      <c r="K277" s="39"/>
      <c r="L277" s="39"/>
      <c r="M277" s="39"/>
      <c r="R277" s="39"/>
      <c r="T277" s="39"/>
      <c r="U277" s="39"/>
      <c r="V277" s="39"/>
      <c r="W277" s="39"/>
      <c r="X277" s="39"/>
      <c r="Y277" s="39"/>
      <c r="Z277" s="39"/>
      <c r="AA277" s="39"/>
      <c r="AB277" s="39"/>
      <c r="AC277" s="39"/>
      <c r="AD277" s="39"/>
    </row>
    <row r="278" spans="4:30" s="21" customFormat="1" ht="20.25" customHeight="1">
      <c r="D278" s="39"/>
      <c r="E278" s="48"/>
      <c r="F278" s="39"/>
      <c r="G278" s="39"/>
      <c r="H278" s="39"/>
      <c r="I278" s="39"/>
      <c r="K278" s="39"/>
      <c r="L278" s="39"/>
      <c r="M278" s="39"/>
      <c r="R278" s="39"/>
      <c r="T278" s="39"/>
      <c r="U278" s="39"/>
      <c r="V278" s="39"/>
      <c r="W278" s="39"/>
      <c r="X278" s="39"/>
      <c r="Y278" s="39"/>
      <c r="Z278" s="39"/>
      <c r="AA278" s="39"/>
      <c r="AB278" s="39"/>
      <c r="AC278" s="39"/>
      <c r="AD278" s="39"/>
    </row>
    <row r="279" spans="4:30" s="21" customFormat="1" ht="20.25" customHeight="1">
      <c r="D279" s="39"/>
      <c r="E279" s="48"/>
      <c r="F279" s="39"/>
      <c r="G279" s="39"/>
      <c r="H279" s="39"/>
      <c r="I279" s="39"/>
      <c r="K279" s="39"/>
      <c r="L279" s="39"/>
      <c r="M279" s="39"/>
      <c r="R279" s="39"/>
      <c r="T279" s="39"/>
      <c r="U279" s="39"/>
      <c r="V279" s="39"/>
      <c r="W279" s="39"/>
      <c r="X279" s="39"/>
      <c r="Y279" s="39"/>
      <c r="Z279" s="39"/>
      <c r="AA279" s="39"/>
      <c r="AB279" s="39"/>
      <c r="AC279" s="39"/>
      <c r="AD279" s="39"/>
    </row>
    <row r="280" spans="4:30" s="21" customFormat="1" ht="20.25" customHeight="1">
      <c r="D280" s="39"/>
      <c r="E280" s="48"/>
      <c r="F280" s="39"/>
      <c r="G280" s="39"/>
      <c r="H280" s="39"/>
      <c r="I280" s="39"/>
      <c r="K280" s="39"/>
      <c r="L280" s="39"/>
      <c r="M280" s="39"/>
      <c r="R280" s="39"/>
      <c r="T280" s="39"/>
      <c r="U280" s="39"/>
      <c r="V280" s="39"/>
      <c r="W280" s="39"/>
      <c r="X280" s="39"/>
      <c r="Y280" s="39"/>
      <c r="Z280" s="39"/>
      <c r="AA280" s="39"/>
      <c r="AB280" s="39"/>
      <c r="AC280" s="39"/>
      <c r="AD280" s="39"/>
    </row>
    <row r="281" spans="4:30" s="21" customFormat="1">
      <c r="D281" s="39"/>
      <c r="E281" s="48"/>
      <c r="F281" s="39"/>
      <c r="G281" s="39"/>
      <c r="H281" s="39"/>
      <c r="I281" s="39"/>
      <c r="K281" s="39"/>
      <c r="L281" s="39"/>
      <c r="M281" s="39"/>
      <c r="R281" s="39"/>
      <c r="T281" s="39"/>
      <c r="U281" s="39"/>
      <c r="V281" s="39"/>
      <c r="W281" s="39"/>
      <c r="X281" s="39"/>
      <c r="Y281" s="39"/>
      <c r="Z281" s="39"/>
      <c r="AA281" s="39"/>
      <c r="AB281" s="39"/>
      <c r="AC281" s="39"/>
      <c r="AD281" s="39"/>
    </row>
    <row r="282" spans="4:30" s="21" customFormat="1">
      <c r="D282" s="39"/>
      <c r="E282" s="48"/>
      <c r="F282" s="39"/>
      <c r="G282" s="39"/>
      <c r="H282" s="39"/>
      <c r="I282" s="39"/>
      <c r="K282" s="39"/>
      <c r="L282" s="39"/>
      <c r="M282" s="39"/>
      <c r="R282" s="39"/>
      <c r="T282" s="39"/>
      <c r="U282" s="39"/>
      <c r="V282" s="39"/>
      <c r="W282" s="39"/>
      <c r="X282" s="39"/>
      <c r="Y282" s="39"/>
      <c r="Z282" s="39"/>
      <c r="AA282" s="39"/>
      <c r="AB282" s="39"/>
      <c r="AC282" s="39"/>
      <c r="AD282" s="39"/>
    </row>
    <row r="283" spans="4:30" s="21" customFormat="1">
      <c r="D283" s="39"/>
      <c r="E283" s="48"/>
      <c r="F283" s="39"/>
      <c r="G283" s="39"/>
      <c r="H283" s="39"/>
      <c r="I283" s="39"/>
      <c r="K283" s="39"/>
      <c r="L283" s="39"/>
      <c r="M283" s="39"/>
      <c r="R283" s="39"/>
      <c r="T283" s="39"/>
      <c r="U283" s="39"/>
      <c r="V283" s="39"/>
      <c r="W283" s="39"/>
      <c r="X283" s="39"/>
      <c r="Y283" s="39"/>
      <c r="Z283" s="39"/>
      <c r="AA283" s="39"/>
      <c r="AB283" s="39"/>
      <c r="AC283" s="39"/>
      <c r="AD283" s="39"/>
    </row>
    <row r="284" spans="4:30" s="21" customFormat="1">
      <c r="D284" s="39"/>
      <c r="E284" s="48"/>
      <c r="F284" s="39"/>
      <c r="G284" s="39"/>
      <c r="H284" s="39"/>
      <c r="I284" s="39"/>
      <c r="K284" s="39"/>
      <c r="L284" s="39"/>
      <c r="M284" s="39"/>
      <c r="R284" s="39"/>
      <c r="T284" s="39"/>
      <c r="U284" s="39"/>
      <c r="V284" s="39"/>
      <c r="W284" s="39"/>
      <c r="X284" s="39"/>
      <c r="Y284" s="39"/>
      <c r="Z284" s="39"/>
      <c r="AA284" s="39"/>
      <c r="AB284" s="39"/>
      <c r="AC284" s="39"/>
      <c r="AD284" s="39"/>
    </row>
    <row r="285" spans="4:30" s="21" customFormat="1">
      <c r="D285" s="39"/>
      <c r="E285" s="48"/>
      <c r="F285" s="39"/>
      <c r="G285" s="39"/>
      <c r="H285" s="39"/>
      <c r="I285" s="39"/>
      <c r="K285" s="39"/>
      <c r="L285" s="39"/>
      <c r="M285" s="39"/>
      <c r="R285" s="39"/>
      <c r="T285" s="39"/>
      <c r="U285" s="39"/>
      <c r="V285" s="39"/>
      <c r="W285" s="39"/>
      <c r="X285" s="39"/>
      <c r="Y285" s="39"/>
      <c r="Z285" s="39"/>
      <c r="AA285" s="39"/>
      <c r="AB285" s="39"/>
      <c r="AC285" s="39"/>
      <c r="AD285" s="39"/>
    </row>
    <row r="286" spans="4:30" s="21" customFormat="1">
      <c r="D286" s="39"/>
      <c r="E286" s="48"/>
      <c r="F286" s="39"/>
      <c r="G286" s="39"/>
      <c r="H286" s="39"/>
      <c r="I286" s="39"/>
      <c r="K286" s="39"/>
      <c r="L286" s="39"/>
      <c r="M286" s="39"/>
      <c r="R286" s="39"/>
      <c r="T286" s="39"/>
      <c r="U286" s="39"/>
      <c r="V286" s="39"/>
      <c r="W286" s="39"/>
      <c r="X286" s="39"/>
      <c r="Y286" s="39"/>
      <c r="Z286" s="39"/>
      <c r="AA286" s="39"/>
      <c r="AB286" s="39"/>
      <c r="AC286" s="39"/>
      <c r="AD286" s="39"/>
    </row>
    <row r="287" spans="4:30" s="21" customFormat="1">
      <c r="D287" s="39"/>
      <c r="E287" s="48"/>
      <c r="F287" s="39"/>
      <c r="G287" s="39"/>
      <c r="H287" s="39"/>
      <c r="I287" s="39"/>
      <c r="K287" s="39"/>
      <c r="L287" s="39"/>
      <c r="M287" s="39"/>
      <c r="R287" s="39"/>
      <c r="T287" s="39"/>
      <c r="U287" s="39"/>
      <c r="V287" s="39"/>
      <c r="W287" s="39"/>
      <c r="X287" s="39"/>
      <c r="Y287" s="39"/>
      <c r="Z287" s="39"/>
      <c r="AA287" s="39"/>
      <c r="AB287" s="39"/>
      <c r="AC287" s="39"/>
      <c r="AD287" s="39"/>
    </row>
    <row r="288" spans="4:30" s="21" customFormat="1">
      <c r="D288" s="39"/>
      <c r="E288" s="48"/>
      <c r="F288" s="39"/>
      <c r="G288" s="39"/>
      <c r="H288" s="39"/>
      <c r="I288" s="39"/>
      <c r="K288" s="39"/>
      <c r="L288" s="39"/>
      <c r="M288" s="39"/>
      <c r="R288" s="39"/>
      <c r="T288" s="39"/>
      <c r="U288" s="39"/>
      <c r="V288" s="39"/>
      <c r="W288" s="39"/>
      <c r="X288" s="39"/>
      <c r="Y288" s="39"/>
      <c r="Z288" s="39"/>
      <c r="AA288" s="39"/>
      <c r="AB288" s="39"/>
      <c r="AC288" s="39"/>
      <c r="AD288" s="39"/>
    </row>
    <row r="289" spans="4:30" s="21" customFormat="1">
      <c r="D289" s="39"/>
      <c r="E289" s="48"/>
      <c r="F289" s="39"/>
      <c r="G289" s="39"/>
      <c r="H289" s="39"/>
      <c r="I289" s="39"/>
      <c r="K289" s="39"/>
      <c r="L289" s="39"/>
      <c r="M289" s="39"/>
      <c r="R289" s="39"/>
      <c r="T289" s="39"/>
      <c r="U289" s="39"/>
      <c r="V289" s="39"/>
      <c r="W289" s="39"/>
      <c r="X289" s="39"/>
      <c r="Y289" s="39"/>
      <c r="Z289" s="39"/>
      <c r="AA289" s="39"/>
      <c r="AB289" s="39"/>
      <c r="AC289" s="39"/>
      <c r="AD289" s="39"/>
    </row>
    <row r="290" spans="4:30" s="21" customFormat="1">
      <c r="D290" s="39"/>
      <c r="E290" s="48"/>
      <c r="F290" s="39"/>
      <c r="G290" s="39"/>
      <c r="H290" s="39"/>
      <c r="I290" s="39"/>
      <c r="K290" s="39"/>
      <c r="L290" s="39"/>
      <c r="M290" s="39"/>
      <c r="R290" s="39"/>
      <c r="T290" s="39"/>
      <c r="U290" s="39"/>
      <c r="V290" s="39"/>
      <c r="W290" s="39"/>
      <c r="X290" s="39"/>
      <c r="Y290" s="39"/>
      <c r="Z290" s="39"/>
      <c r="AA290" s="39"/>
      <c r="AB290" s="39"/>
      <c r="AC290" s="39"/>
      <c r="AD290" s="39"/>
    </row>
    <row r="291" spans="4:30" s="21" customFormat="1">
      <c r="D291" s="39"/>
      <c r="E291" s="48"/>
      <c r="F291" s="39"/>
      <c r="G291" s="39"/>
      <c r="H291" s="39"/>
      <c r="I291" s="39"/>
      <c r="K291" s="39"/>
      <c r="L291" s="39"/>
      <c r="M291" s="39"/>
      <c r="R291" s="39"/>
      <c r="T291" s="39"/>
      <c r="U291" s="39"/>
      <c r="V291" s="39"/>
      <c r="W291" s="39"/>
      <c r="X291" s="39"/>
      <c r="Y291" s="39"/>
      <c r="Z291" s="39"/>
      <c r="AA291" s="39"/>
      <c r="AB291" s="39"/>
      <c r="AC291" s="39"/>
      <c r="AD291" s="39"/>
    </row>
    <row r="292" spans="4:30" s="21" customFormat="1">
      <c r="D292" s="39"/>
      <c r="E292" s="48"/>
      <c r="F292" s="39"/>
      <c r="G292" s="39"/>
      <c r="H292" s="39"/>
      <c r="I292" s="39"/>
      <c r="K292" s="39"/>
      <c r="L292" s="39"/>
      <c r="M292" s="39"/>
      <c r="R292" s="39"/>
      <c r="T292" s="39"/>
      <c r="U292" s="39"/>
      <c r="V292" s="39"/>
      <c r="W292" s="39"/>
      <c r="X292" s="39"/>
      <c r="Y292" s="39"/>
      <c r="Z292" s="39"/>
      <c r="AA292" s="39"/>
      <c r="AB292" s="39"/>
      <c r="AC292" s="39"/>
      <c r="AD292" s="39"/>
    </row>
    <row r="293" spans="4:30" s="21" customFormat="1">
      <c r="D293" s="39"/>
      <c r="E293" s="48"/>
      <c r="F293" s="39"/>
      <c r="G293" s="39"/>
      <c r="H293" s="39"/>
      <c r="I293" s="39"/>
      <c r="K293" s="39"/>
      <c r="L293" s="39"/>
      <c r="M293" s="39"/>
      <c r="R293" s="39"/>
      <c r="T293" s="39"/>
      <c r="U293" s="39"/>
      <c r="V293" s="39"/>
      <c r="W293" s="39"/>
      <c r="X293" s="39"/>
      <c r="Y293" s="39"/>
      <c r="Z293" s="39"/>
      <c r="AA293" s="39"/>
      <c r="AB293" s="39"/>
      <c r="AC293" s="39"/>
      <c r="AD293" s="39"/>
    </row>
    <row r="294" spans="4:30" s="21" customFormat="1">
      <c r="D294" s="39"/>
      <c r="E294" s="48"/>
      <c r="F294" s="39"/>
      <c r="G294" s="39"/>
      <c r="H294" s="39"/>
      <c r="I294" s="39"/>
      <c r="K294" s="39"/>
      <c r="L294" s="39"/>
      <c r="M294" s="39"/>
      <c r="R294" s="39"/>
      <c r="T294" s="39"/>
      <c r="U294" s="39"/>
      <c r="V294" s="39"/>
      <c r="W294" s="39"/>
      <c r="X294" s="39"/>
      <c r="Y294" s="39"/>
      <c r="Z294" s="39"/>
      <c r="AA294" s="39"/>
      <c r="AB294" s="39"/>
      <c r="AC294" s="39"/>
      <c r="AD294" s="39"/>
    </row>
    <row r="295" spans="4:30" s="21" customFormat="1">
      <c r="D295" s="39"/>
      <c r="E295" s="48"/>
      <c r="F295" s="39"/>
      <c r="G295" s="39"/>
      <c r="H295" s="39"/>
      <c r="I295" s="39"/>
      <c r="K295" s="39"/>
      <c r="L295" s="39"/>
      <c r="M295" s="39"/>
      <c r="R295" s="39"/>
      <c r="T295" s="39"/>
      <c r="U295" s="39"/>
      <c r="V295" s="39"/>
      <c r="W295" s="39"/>
      <c r="X295" s="39"/>
      <c r="Y295" s="39"/>
      <c r="Z295" s="39"/>
      <c r="AA295" s="39"/>
      <c r="AB295" s="39"/>
      <c r="AC295" s="39"/>
      <c r="AD295" s="39"/>
    </row>
    <row r="296" spans="4:30" s="21" customFormat="1">
      <c r="D296" s="39"/>
      <c r="E296" s="48"/>
      <c r="F296" s="39"/>
      <c r="G296" s="39"/>
      <c r="H296" s="39"/>
      <c r="I296" s="39"/>
      <c r="K296" s="39"/>
      <c r="L296" s="39"/>
      <c r="M296" s="39"/>
      <c r="R296" s="39"/>
      <c r="T296" s="39"/>
      <c r="U296" s="39"/>
      <c r="V296" s="39"/>
      <c r="W296" s="39"/>
      <c r="X296" s="39"/>
      <c r="Y296" s="39"/>
      <c r="Z296" s="39"/>
      <c r="AA296" s="39"/>
      <c r="AB296" s="39"/>
      <c r="AC296" s="39"/>
      <c r="AD296" s="39"/>
    </row>
    <row r="297" spans="4:30" s="21" customFormat="1">
      <c r="D297" s="39"/>
      <c r="E297" s="48"/>
      <c r="F297" s="39"/>
      <c r="G297" s="39"/>
      <c r="H297" s="39"/>
      <c r="I297" s="39"/>
      <c r="K297" s="39"/>
      <c r="L297" s="39"/>
      <c r="M297" s="39"/>
      <c r="R297" s="39"/>
      <c r="T297" s="39"/>
      <c r="U297" s="39"/>
      <c r="V297" s="39"/>
      <c r="W297" s="39"/>
      <c r="X297" s="39"/>
      <c r="Y297" s="39"/>
      <c r="Z297" s="39"/>
      <c r="AA297" s="39"/>
      <c r="AB297" s="39"/>
      <c r="AC297" s="39"/>
      <c r="AD297" s="39"/>
    </row>
    <row r="298" spans="4:30" s="21" customFormat="1">
      <c r="D298" s="39"/>
      <c r="E298" s="48"/>
      <c r="F298" s="39"/>
      <c r="G298" s="39"/>
      <c r="H298" s="39"/>
      <c r="I298" s="39"/>
      <c r="K298" s="39"/>
      <c r="L298" s="39"/>
      <c r="M298" s="39"/>
      <c r="R298" s="39"/>
      <c r="T298" s="39"/>
      <c r="U298" s="39"/>
      <c r="V298" s="39"/>
      <c r="W298" s="39"/>
      <c r="X298" s="39"/>
      <c r="Y298" s="39"/>
      <c r="Z298" s="39"/>
      <c r="AA298" s="39"/>
      <c r="AB298" s="39"/>
      <c r="AC298" s="39"/>
      <c r="AD298" s="39"/>
    </row>
    <row r="299" spans="4:30" s="21" customFormat="1">
      <c r="D299" s="39"/>
      <c r="E299" s="48"/>
      <c r="F299" s="39"/>
      <c r="G299" s="39"/>
      <c r="H299" s="39"/>
      <c r="I299" s="39"/>
      <c r="K299" s="39"/>
      <c r="L299" s="39"/>
      <c r="M299" s="39"/>
      <c r="R299" s="39"/>
      <c r="T299" s="39"/>
      <c r="U299" s="39"/>
      <c r="V299" s="39"/>
      <c r="W299" s="39"/>
      <c r="X299" s="39"/>
      <c r="Y299" s="39"/>
      <c r="Z299" s="39"/>
      <c r="AA299" s="39"/>
      <c r="AB299" s="39"/>
      <c r="AC299" s="39"/>
      <c r="AD299" s="39"/>
    </row>
    <row r="300" spans="4:30" s="21" customFormat="1">
      <c r="D300" s="39"/>
      <c r="E300" s="48"/>
      <c r="F300" s="39"/>
      <c r="G300" s="39"/>
      <c r="H300" s="39"/>
      <c r="I300" s="39"/>
      <c r="K300" s="39"/>
      <c r="L300" s="39"/>
      <c r="M300" s="39"/>
      <c r="R300" s="39"/>
      <c r="T300" s="39"/>
      <c r="U300" s="39"/>
      <c r="V300" s="39"/>
      <c r="W300" s="39"/>
      <c r="X300" s="39"/>
      <c r="Y300" s="39"/>
      <c r="Z300" s="39"/>
      <c r="AA300" s="39"/>
      <c r="AB300" s="39"/>
      <c r="AC300" s="39"/>
      <c r="AD300" s="39"/>
    </row>
    <row r="301" spans="4:30" s="21" customFormat="1">
      <c r="D301" s="39"/>
      <c r="E301" s="48"/>
      <c r="F301" s="39"/>
      <c r="G301" s="39"/>
      <c r="H301" s="39"/>
      <c r="I301" s="39"/>
      <c r="K301" s="39"/>
      <c r="L301" s="39"/>
      <c r="M301" s="39"/>
      <c r="R301" s="39"/>
      <c r="T301" s="39"/>
      <c r="U301" s="39"/>
      <c r="V301" s="39"/>
      <c r="W301" s="39"/>
      <c r="X301" s="39"/>
      <c r="Y301" s="39"/>
      <c r="Z301" s="39"/>
      <c r="AA301" s="39"/>
      <c r="AB301" s="39"/>
      <c r="AC301" s="39"/>
      <c r="AD301" s="39"/>
    </row>
    <row r="302" spans="4:30" s="21" customFormat="1">
      <c r="D302" s="39"/>
      <c r="E302" s="48"/>
      <c r="F302" s="39"/>
      <c r="G302" s="39"/>
      <c r="H302" s="39"/>
      <c r="I302" s="39"/>
      <c r="K302" s="39"/>
      <c r="L302" s="39"/>
      <c r="M302" s="39"/>
      <c r="R302" s="39"/>
      <c r="T302" s="39"/>
      <c r="U302" s="39"/>
      <c r="V302" s="39"/>
      <c r="W302" s="39"/>
      <c r="X302" s="39"/>
      <c r="Y302" s="39"/>
      <c r="Z302" s="39"/>
      <c r="AA302" s="39"/>
      <c r="AB302" s="39"/>
      <c r="AC302" s="39"/>
      <c r="AD302" s="39"/>
    </row>
    <row r="303" spans="4:30" s="21" customFormat="1">
      <c r="D303" s="39"/>
      <c r="E303" s="48"/>
      <c r="F303" s="39"/>
      <c r="G303" s="39"/>
      <c r="H303" s="39"/>
      <c r="I303" s="39"/>
      <c r="K303" s="39"/>
      <c r="L303" s="39"/>
      <c r="M303" s="39"/>
      <c r="R303" s="39"/>
      <c r="T303" s="39"/>
      <c r="U303" s="39"/>
      <c r="V303" s="39"/>
      <c r="W303" s="39"/>
      <c r="X303" s="39"/>
      <c r="Y303" s="39"/>
      <c r="Z303" s="39"/>
      <c r="AA303" s="39"/>
      <c r="AB303" s="39"/>
      <c r="AC303" s="39"/>
      <c r="AD303" s="39"/>
    </row>
    <row r="304" spans="4:30" s="21" customFormat="1">
      <c r="D304" s="39"/>
      <c r="E304" s="48"/>
      <c r="F304" s="39"/>
      <c r="G304" s="39"/>
      <c r="H304" s="39"/>
      <c r="I304" s="39"/>
      <c r="K304" s="39"/>
      <c r="L304" s="39"/>
      <c r="M304" s="39"/>
      <c r="R304" s="39"/>
      <c r="T304" s="39"/>
      <c r="U304" s="39"/>
      <c r="V304" s="39"/>
      <c r="W304" s="39"/>
      <c r="X304" s="39"/>
      <c r="Y304" s="39"/>
      <c r="Z304" s="39"/>
      <c r="AA304" s="39"/>
      <c r="AB304" s="39"/>
      <c r="AC304" s="39"/>
      <c r="AD304" s="39"/>
    </row>
    <row r="305" spans="4:30" s="21" customFormat="1">
      <c r="D305" s="39"/>
      <c r="E305" s="48"/>
      <c r="F305" s="39"/>
      <c r="G305" s="39"/>
      <c r="H305" s="39"/>
      <c r="I305" s="39"/>
      <c r="K305" s="39"/>
      <c r="L305" s="39"/>
      <c r="M305" s="39"/>
      <c r="R305" s="39"/>
      <c r="T305" s="39"/>
      <c r="U305" s="39"/>
      <c r="V305" s="39"/>
      <c r="W305" s="39"/>
      <c r="X305" s="39"/>
      <c r="Y305" s="39"/>
      <c r="Z305" s="39"/>
      <c r="AA305" s="39"/>
      <c r="AB305" s="39"/>
      <c r="AC305" s="39"/>
      <c r="AD305" s="39"/>
    </row>
    <row r="306" spans="4:30" s="21" customFormat="1">
      <c r="D306" s="39"/>
      <c r="E306" s="48"/>
      <c r="F306" s="39"/>
      <c r="G306" s="39"/>
      <c r="H306" s="39"/>
      <c r="I306" s="39"/>
      <c r="K306" s="39"/>
      <c r="L306" s="39"/>
      <c r="M306" s="39"/>
      <c r="R306" s="39"/>
      <c r="T306" s="39"/>
      <c r="U306" s="39"/>
      <c r="V306" s="39"/>
      <c r="W306" s="39"/>
      <c r="X306" s="39"/>
      <c r="Y306" s="39"/>
      <c r="Z306" s="39"/>
      <c r="AA306" s="39"/>
      <c r="AB306" s="39"/>
      <c r="AC306" s="39"/>
      <c r="AD306" s="39"/>
    </row>
    <row r="307" spans="4:30" s="21" customFormat="1">
      <c r="D307" s="39"/>
      <c r="E307" s="48"/>
      <c r="F307" s="39"/>
      <c r="G307" s="39"/>
      <c r="H307" s="39"/>
      <c r="I307" s="39"/>
      <c r="K307" s="39"/>
      <c r="L307" s="39"/>
      <c r="M307" s="39"/>
      <c r="R307" s="39"/>
      <c r="T307" s="39"/>
      <c r="U307" s="39"/>
      <c r="V307" s="39"/>
      <c r="W307" s="39"/>
      <c r="X307" s="39"/>
      <c r="Y307" s="39"/>
      <c r="Z307" s="39"/>
      <c r="AA307" s="39"/>
      <c r="AB307" s="39"/>
      <c r="AC307" s="39"/>
      <c r="AD307" s="39"/>
    </row>
    <row r="308" spans="4:30" s="21" customFormat="1">
      <c r="D308" s="39"/>
      <c r="E308" s="48"/>
      <c r="F308" s="39"/>
      <c r="G308" s="39"/>
      <c r="H308" s="39"/>
      <c r="I308" s="39"/>
      <c r="K308" s="39"/>
      <c r="L308" s="39"/>
      <c r="M308" s="39"/>
      <c r="R308" s="39"/>
      <c r="T308" s="39"/>
      <c r="U308" s="39"/>
      <c r="V308" s="39"/>
      <c r="W308" s="39"/>
      <c r="X308" s="39"/>
      <c r="Y308" s="39"/>
      <c r="Z308" s="39"/>
      <c r="AA308" s="39"/>
      <c r="AB308" s="39"/>
      <c r="AC308" s="39"/>
      <c r="AD308" s="39"/>
    </row>
    <row r="309" spans="4:30" s="21" customFormat="1">
      <c r="D309" s="39"/>
      <c r="E309" s="48"/>
      <c r="F309" s="39"/>
      <c r="G309" s="39"/>
      <c r="H309" s="39"/>
      <c r="I309" s="39"/>
      <c r="K309" s="39"/>
      <c r="L309" s="39"/>
      <c r="M309" s="39"/>
      <c r="R309" s="39"/>
      <c r="T309" s="39"/>
      <c r="U309" s="39"/>
      <c r="V309" s="39"/>
      <c r="W309" s="39"/>
      <c r="X309" s="39"/>
      <c r="Y309" s="39"/>
      <c r="Z309" s="39"/>
      <c r="AA309" s="39"/>
      <c r="AB309" s="39"/>
      <c r="AC309" s="39"/>
      <c r="AD309" s="39"/>
    </row>
    <row r="310" spans="4:30" s="21" customFormat="1">
      <c r="D310" s="39"/>
      <c r="E310" s="48"/>
      <c r="F310" s="39"/>
      <c r="G310" s="39"/>
      <c r="H310" s="39"/>
      <c r="I310" s="39"/>
      <c r="K310" s="39"/>
      <c r="L310" s="39"/>
      <c r="M310" s="39"/>
      <c r="R310" s="39"/>
      <c r="T310" s="39"/>
      <c r="U310" s="39"/>
      <c r="V310" s="39"/>
      <c r="W310" s="39"/>
      <c r="X310" s="39"/>
      <c r="Y310" s="39"/>
      <c r="Z310" s="39"/>
      <c r="AA310" s="39"/>
      <c r="AB310" s="39"/>
      <c r="AC310" s="39"/>
      <c r="AD310" s="39"/>
    </row>
    <row r="311" spans="4:30" s="21" customFormat="1">
      <c r="D311" s="39"/>
      <c r="E311" s="48"/>
      <c r="F311" s="39"/>
      <c r="G311" s="39"/>
      <c r="H311" s="39"/>
      <c r="I311" s="39"/>
      <c r="K311" s="39"/>
      <c r="L311" s="39"/>
      <c r="M311" s="39"/>
      <c r="R311" s="39"/>
      <c r="T311" s="39"/>
      <c r="U311" s="39"/>
      <c r="V311" s="39"/>
      <c r="W311" s="39"/>
      <c r="X311" s="39"/>
      <c r="Y311" s="39"/>
      <c r="Z311" s="39"/>
      <c r="AA311" s="39"/>
      <c r="AB311" s="39"/>
      <c r="AC311" s="39"/>
      <c r="AD311" s="39"/>
    </row>
    <row r="312" spans="4:30" s="21" customFormat="1">
      <c r="D312" s="39"/>
      <c r="E312" s="48"/>
      <c r="F312" s="39"/>
      <c r="G312" s="39"/>
      <c r="H312" s="39"/>
      <c r="I312" s="39"/>
      <c r="K312" s="39"/>
      <c r="L312" s="39"/>
      <c r="M312" s="39"/>
      <c r="R312" s="39"/>
      <c r="T312" s="39"/>
      <c r="U312" s="39"/>
      <c r="V312" s="39"/>
      <c r="W312" s="39"/>
      <c r="X312" s="39"/>
      <c r="Y312" s="39"/>
      <c r="Z312" s="39"/>
      <c r="AA312" s="39"/>
      <c r="AB312" s="39"/>
      <c r="AC312" s="39"/>
      <c r="AD312" s="39"/>
    </row>
    <row r="313" spans="4:30" s="21" customFormat="1">
      <c r="D313" s="39"/>
      <c r="E313" s="48"/>
      <c r="F313" s="39"/>
      <c r="G313" s="39"/>
      <c r="H313" s="39"/>
      <c r="I313" s="39"/>
      <c r="K313" s="39"/>
      <c r="L313" s="39"/>
      <c r="M313" s="39"/>
      <c r="R313" s="39"/>
      <c r="T313" s="39"/>
      <c r="U313" s="39"/>
      <c r="V313" s="39"/>
      <c r="W313" s="39"/>
      <c r="X313" s="39"/>
      <c r="Y313" s="39"/>
      <c r="Z313" s="39"/>
      <c r="AA313" s="39"/>
      <c r="AB313" s="39"/>
      <c r="AC313" s="39"/>
      <c r="AD313" s="39"/>
    </row>
    <row r="314" spans="4:30" s="21" customFormat="1">
      <c r="D314" s="39"/>
      <c r="E314" s="48"/>
      <c r="F314" s="39"/>
      <c r="G314" s="39"/>
      <c r="H314" s="39"/>
      <c r="I314" s="39"/>
      <c r="K314" s="39"/>
      <c r="L314" s="39"/>
      <c r="M314" s="39"/>
      <c r="R314" s="39"/>
      <c r="T314" s="39"/>
      <c r="U314" s="39"/>
      <c r="V314" s="39"/>
      <c r="W314" s="39"/>
      <c r="X314" s="39"/>
      <c r="Y314" s="39"/>
      <c r="Z314" s="39"/>
      <c r="AA314" s="39"/>
      <c r="AB314" s="39"/>
      <c r="AC314" s="39"/>
      <c r="AD314" s="39"/>
    </row>
    <row r="315" spans="4:30" s="21" customFormat="1">
      <c r="D315" s="39"/>
      <c r="E315" s="48"/>
      <c r="F315" s="39"/>
      <c r="G315" s="39"/>
      <c r="H315" s="39"/>
      <c r="I315" s="39"/>
      <c r="K315" s="39"/>
      <c r="L315" s="39"/>
      <c r="M315" s="39"/>
      <c r="R315" s="39"/>
      <c r="T315" s="39"/>
      <c r="U315" s="39"/>
      <c r="V315" s="39"/>
      <c r="W315" s="39"/>
      <c r="X315" s="39"/>
      <c r="Y315" s="39"/>
      <c r="Z315" s="39"/>
      <c r="AA315" s="39"/>
      <c r="AB315" s="39"/>
      <c r="AC315" s="39"/>
      <c r="AD315" s="39"/>
    </row>
    <row r="316" spans="4:30" s="21" customFormat="1">
      <c r="D316" s="39"/>
      <c r="E316" s="48"/>
      <c r="F316" s="39"/>
      <c r="G316" s="39"/>
      <c r="H316" s="39"/>
      <c r="I316" s="39"/>
      <c r="K316" s="39"/>
      <c r="L316" s="39"/>
      <c r="M316" s="39"/>
      <c r="R316" s="39"/>
      <c r="T316" s="39"/>
      <c r="U316" s="39"/>
      <c r="V316" s="39"/>
      <c r="W316" s="39"/>
      <c r="X316" s="39"/>
      <c r="Y316" s="39"/>
      <c r="Z316" s="39"/>
      <c r="AA316" s="39"/>
      <c r="AB316" s="39"/>
      <c r="AC316" s="39"/>
      <c r="AD316" s="39"/>
    </row>
    <row r="317" spans="4:30" s="21" customFormat="1">
      <c r="D317" s="39"/>
      <c r="E317" s="48"/>
      <c r="F317" s="39"/>
      <c r="G317" s="39"/>
      <c r="H317" s="39"/>
      <c r="I317" s="39"/>
      <c r="K317" s="39"/>
      <c r="L317" s="39"/>
      <c r="M317" s="39"/>
      <c r="R317" s="39"/>
      <c r="T317" s="39"/>
      <c r="U317" s="39"/>
      <c r="V317" s="39"/>
      <c r="W317" s="39"/>
      <c r="X317" s="39"/>
      <c r="Y317" s="39"/>
      <c r="Z317" s="39"/>
      <c r="AA317" s="39"/>
      <c r="AB317" s="39"/>
      <c r="AC317" s="39"/>
      <c r="AD317" s="39"/>
    </row>
    <row r="318" spans="4:30" s="21" customFormat="1">
      <c r="D318" s="39"/>
      <c r="E318" s="48"/>
      <c r="F318" s="39"/>
      <c r="G318" s="39"/>
      <c r="H318" s="39"/>
      <c r="I318" s="39"/>
      <c r="K318" s="39"/>
      <c r="L318" s="39"/>
      <c r="M318" s="39"/>
      <c r="R318" s="39"/>
      <c r="T318" s="39"/>
      <c r="U318" s="39"/>
      <c r="V318" s="39"/>
      <c r="W318" s="39"/>
      <c r="X318" s="39"/>
      <c r="Y318" s="39"/>
      <c r="Z318" s="39"/>
      <c r="AA318" s="39"/>
      <c r="AB318" s="39"/>
      <c r="AC318" s="39"/>
      <c r="AD318" s="39"/>
    </row>
    <row r="319" spans="4:30" s="21" customFormat="1">
      <c r="D319" s="39"/>
      <c r="E319" s="48"/>
      <c r="F319" s="39"/>
      <c r="G319" s="39"/>
      <c r="H319" s="39"/>
      <c r="I319" s="39"/>
      <c r="K319" s="39"/>
      <c r="L319" s="39"/>
      <c r="M319" s="39"/>
      <c r="R319" s="39"/>
      <c r="T319" s="39"/>
      <c r="U319" s="39"/>
      <c r="V319" s="39"/>
      <c r="W319" s="39"/>
      <c r="X319" s="39"/>
      <c r="Y319" s="39"/>
      <c r="Z319" s="39"/>
      <c r="AA319" s="39"/>
      <c r="AB319" s="39"/>
      <c r="AC319" s="39"/>
      <c r="AD319" s="39"/>
    </row>
    <row r="320" spans="4:30" s="21" customFormat="1">
      <c r="D320" s="39"/>
      <c r="E320" s="48"/>
      <c r="F320" s="39"/>
      <c r="G320" s="39"/>
      <c r="H320" s="39"/>
      <c r="I320" s="39"/>
      <c r="K320" s="39"/>
      <c r="L320" s="39"/>
      <c r="M320" s="39"/>
      <c r="R320" s="39"/>
      <c r="T320" s="39"/>
      <c r="U320" s="39"/>
      <c r="V320" s="39"/>
      <c r="W320" s="39"/>
      <c r="X320" s="39"/>
      <c r="Y320" s="39"/>
      <c r="Z320" s="39"/>
      <c r="AA320" s="39"/>
      <c r="AB320" s="39"/>
      <c r="AC320" s="39"/>
      <c r="AD320" s="39"/>
    </row>
    <row r="321" spans="4:30" s="21" customFormat="1">
      <c r="D321" s="39"/>
      <c r="E321" s="48"/>
      <c r="F321" s="39"/>
      <c r="G321" s="39"/>
      <c r="H321" s="39"/>
      <c r="I321" s="39"/>
      <c r="K321" s="39"/>
      <c r="L321" s="39"/>
      <c r="M321" s="39"/>
      <c r="R321" s="39"/>
      <c r="T321" s="39"/>
      <c r="U321" s="39"/>
      <c r="V321" s="39"/>
      <c r="W321" s="39"/>
      <c r="X321" s="39"/>
      <c r="Y321" s="39"/>
      <c r="Z321" s="39"/>
      <c r="AA321" s="39"/>
      <c r="AB321" s="39"/>
      <c r="AC321" s="39"/>
      <c r="AD321" s="39"/>
    </row>
    <row r="322" spans="4:30" s="21" customFormat="1">
      <c r="D322" s="39"/>
      <c r="E322" s="48"/>
      <c r="F322" s="39"/>
      <c r="G322" s="39"/>
      <c r="H322" s="39"/>
      <c r="I322" s="39"/>
      <c r="K322" s="39"/>
      <c r="L322" s="39"/>
      <c r="M322" s="39"/>
      <c r="R322" s="39"/>
      <c r="T322" s="39"/>
      <c r="U322" s="39"/>
      <c r="V322" s="39"/>
      <c r="W322" s="39"/>
      <c r="X322" s="39"/>
      <c r="Y322" s="39"/>
      <c r="Z322" s="39"/>
      <c r="AA322" s="39"/>
      <c r="AB322" s="39"/>
      <c r="AC322" s="39"/>
      <c r="AD322" s="39"/>
    </row>
    <row r="323" spans="4:30" s="21" customFormat="1">
      <c r="D323" s="39"/>
      <c r="E323" s="48"/>
      <c r="F323" s="39"/>
      <c r="G323" s="39"/>
      <c r="H323" s="39"/>
      <c r="I323" s="39"/>
      <c r="K323" s="39"/>
      <c r="L323" s="39"/>
      <c r="M323" s="39"/>
      <c r="R323" s="39"/>
      <c r="T323" s="39"/>
      <c r="U323" s="39"/>
      <c r="V323" s="39"/>
      <c r="W323" s="39"/>
      <c r="X323" s="39"/>
      <c r="Y323" s="39"/>
      <c r="Z323" s="39"/>
      <c r="AA323" s="39"/>
      <c r="AB323" s="39"/>
      <c r="AC323" s="39"/>
      <c r="AD323" s="39"/>
    </row>
    <row r="324" spans="4:30" s="21" customFormat="1">
      <c r="D324" s="39"/>
      <c r="E324" s="48"/>
      <c r="F324" s="39"/>
      <c r="G324" s="39"/>
      <c r="H324" s="39"/>
      <c r="I324" s="39"/>
      <c r="K324" s="39"/>
      <c r="L324" s="39"/>
      <c r="M324" s="39"/>
      <c r="R324" s="39"/>
      <c r="T324" s="39"/>
      <c r="U324" s="39"/>
      <c r="V324" s="39"/>
      <c r="W324" s="39"/>
      <c r="X324" s="39"/>
      <c r="Y324" s="39"/>
      <c r="Z324" s="39"/>
      <c r="AA324" s="39"/>
      <c r="AB324" s="39"/>
      <c r="AC324" s="39"/>
      <c r="AD324" s="39"/>
    </row>
    <row r="325" spans="4:30" s="21" customFormat="1">
      <c r="D325" s="39"/>
      <c r="E325" s="48"/>
      <c r="F325" s="39"/>
      <c r="G325" s="39"/>
      <c r="H325" s="39"/>
      <c r="I325" s="39"/>
      <c r="K325" s="39"/>
      <c r="L325" s="39"/>
      <c r="M325" s="39"/>
      <c r="R325" s="39"/>
      <c r="T325" s="39"/>
      <c r="U325" s="39"/>
      <c r="V325" s="39"/>
      <c r="W325" s="39"/>
      <c r="X325" s="39"/>
      <c r="Y325" s="39"/>
      <c r="Z325" s="39"/>
      <c r="AA325" s="39"/>
      <c r="AB325" s="39"/>
      <c r="AC325" s="39"/>
      <c r="AD325" s="39"/>
    </row>
    <row r="326" spans="4:30" s="21" customFormat="1">
      <c r="D326" s="39"/>
      <c r="E326" s="48"/>
      <c r="F326" s="39"/>
      <c r="G326" s="39"/>
      <c r="H326" s="39"/>
      <c r="I326" s="39"/>
      <c r="K326" s="39"/>
      <c r="L326" s="39"/>
      <c r="M326" s="39"/>
      <c r="R326" s="39"/>
      <c r="T326" s="39"/>
      <c r="U326" s="39"/>
      <c r="V326" s="39"/>
      <c r="W326" s="39"/>
      <c r="X326" s="39"/>
      <c r="Y326" s="39"/>
      <c r="Z326" s="39"/>
      <c r="AA326" s="39"/>
      <c r="AB326" s="39"/>
      <c r="AC326" s="39"/>
      <c r="AD326" s="39"/>
    </row>
    <row r="327" spans="4:30" s="21" customFormat="1">
      <c r="D327" s="39"/>
      <c r="E327" s="48"/>
      <c r="F327" s="39"/>
      <c r="G327" s="39"/>
      <c r="H327" s="39"/>
      <c r="I327" s="39"/>
      <c r="K327" s="39"/>
      <c r="L327" s="39"/>
      <c r="M327" s="39"/>
      <c r="R327" s="39"/>
      <c r="T327" s="39"/>
      <c r="U327" s="39"/>
      <c r="V327" s="39"/>
      <c r="W327" s="39"/>
      <c r="X327" s="39"/>
      <c r="Y327" s="39"/>
      <c r="Z327" s="39"/>
      <c r="AA327" s="39"/>
      <c r="AB327" s="39"/>
      <c r="AC327" s="39"/>
      <c r="AD327" s="39"/>
    </row>
    <row r="328" spans="4:30" s="21" customFormat="1">
      <c r="D328" s="39"/>
      <c r="E328" s="48"/>
      <c r="F328" s="39"/>
      <c r="G328" s="39"/>
      <c r="H328" s="39"/>
      <c r="I328" s="39"/>
      <c r="K328" s="39"/>
      <c r="L328" s="39"/>
      <c r="M328" s="39"/>
      <c r="R328" s="39"/>
      <c r="T328" s="39"/>
      <c r="U328" s="39"/>
      <c r="V328" s="39"/>
      <c r="W328" s="39"/>
      <c r="X328" s="39"/>
      <c r="Y328" s="39"/>
      <c r="Z328" s="39"/>
      <c r="AA328" s="39"/>
      <c r="AB328" s="39"/>
      <c r="AC328" s="39"/>
      <c r="AD328" s="39"/>
    </row>
    <row r="329" spans="4:30" s="21" customFormat="1">
      <c r="D329" s="39"/>
      <c r="E329" s="48"/>
      <c r="F329" s="39"/>
      <c r="G329" s="39"/>
      <c r="H329" s="39"/>
      <c r="I329" s="39"/>
      <c r="K329" s="39"/>
      <c r="L329" s="39"/>
      <c r="M329" s="39"/>
      <c r="R329" s="39"/>
      <c r="T329" s="39"/>
      <c r="U329" s="39"/>
      <c r="V329" s="39"/>
      <c r="W329" s="39"/>
      <c r="X329" s="39"/>
      <c r="Y329" s="39"/>
      <c r="Z329" s="39"/>
      <c r="AA329" s="39"/>
      <c r="AB329" s="39"/>
      <c r="AC329" s="39"/>
      <c r="AD329" s="39"/>
    </row>
    <row r="330" spans="4:30" s="21" customFormat="1">
      <c r="D330" s="39"/>
      <c r="E330" s="48"/>
      <c r="F330" s="39"/>
      <c r="G330" s="39"/>
      <c r="H330" s="39"/>
      <c r="I330" s="39"/>
      <c r="K330" s="39"/>
      <c r="L330" s="39"/>
      <c r="M330" s="39"/>
      <c r="R330" s="39"/>
      <c r="T330" s="39"/>
      <c r="U330" s="39"/>
      <c r="V330" s="39"/>
      <c r="W330" s="39"/>
      <c r="X330" s="39"/>
      <c r="Y330" s="39"/>
      <c r="Z330" s="39"/>
      <c r="AA330" s="39"/>
      <c r="AB330" s="39"/>
      <c r="AC330" s="39"/>
      <c r="AD330" s="39"/>
    </row>
    <row r="331" spans="4:30" s="21" customFormat="1">
      <c r="D331" s="39"/>
      <c r="E331" s="48"/>
      <c r="F331" s="39"/>
      <c r="G331" s="39"/>
      <c r="H331" s="39"/>
      <c r="I331" s="39"/>
      <c r="K331" s="39"/>
      <c r="L331" s="39"/>
      <c r="M331" s="39"/>
      <c r="R331" s="39"/>
      <c r="T331" s="39"/>
      <c r="U331" s="39"/>
      <c r="V331" s="39"/>
      <c r="W331" s="39"/>
      <c r="X331" s="39"/>
      <c r="Y331" s="39"/>
      <c r="Z331" s="39"/>
      <c r="AA331" s="39"/>
      <c r="AB331" s="39"/>
      <c r="AC331" s="39"/>
      <c r="AD331" s="39"/>
    </row>
    <row r="332" spans="4:30" s="21" customFormat="1">
      <c r="D332" s="39"/>
      <c r="E332" s="48"/>
      <c r="F332" s="39"/>
      <c r="G332" s="39"/>
      <c r="H332" s="39"/>
      <c r="I332" s="39"/>
      <c r="K332" s="39"/>
      <c r="L332" s="39"/>
      <c r="M332" s="39"/>
      <c r="R332" s="39"/>
      <c r="T332" s="39"/>
      <c r="U332" s="39"/>
      <c r="V332" s="39"/>
      <c r="W332" s="39"/>
      <c r="X332" s="39"/>
      <c r="Y332" s="39"/>
      <c r="Z332" s="39"/>
      <c r="AA332" s="39"/>
      <c r="AB332" s="39"/>
      <c r="AC332" s="39"/>
      <c r="AD332" s="39"/>
    </row>
    <row r="333" spans="4:30" s="21" customFormat="1">
      <c r="D333" s="39"/>
      <c r="E333" s="48"/>
      <c r="F333" s="39"/>
      <c r="G333" s="39"/>
      <c r="H333" s="39"/>
      <c r="I333" s="39"/>
      <c r="K333" s="39"/>
      <c r="L333" s="39"/>
      <c r="M333" s="39"/>
      <c r="R333" s="39"/>
      <c r="T333" s="39"/>
      <c r="U333" s="39"/>
      <c r="V333" s="39"/>
      <c r="W333" s="39"/>
      <c r="X333" s="39"/>
      <c r="Y333" s="39"/>
      <c r="Z333" s="39"/>
      <c r="AA333" s="39"/>
      <c r="AB333" s="39"/>
      <c r="AC333" s="39"/>
      <c r="AD333" s="39"/>
    </row>
    <row r="334" spans="4:30" s="21" customFormat="1">
      <c r="D334" s="39"/>
      <c r="E334" s="48"/>
      <c r="F334" s="39"/>
      <c r="G334" s="39"/>
      <c r="H334" s="39"/>
      <c r="I334" s="39"/>
      <c r="K334" s="39"/>
      <c r="L334" s="39"/>
      <c r="M334" s="39"/>
      <c r="R334" s="39"/>
      <c r="T334" s="39"/>
      <c r="U334" s="39"/>
      <c r="V334" s="39"/>
      <c r="W334" s="39"/>
      <c r="X334" s="39"/>
      <c r="Y334" s="39"/>
      <c r="Z334" s="39"/>
      <c r="AA334" s="39"/>
      <c r="AB334" s="39"/>
      <c r="AC334" s="39"/>
      <c r="AD334" s="39"/>
    </row>
    <row r="335" spans="4:30" s="21" customFormat="1">
      <c r="D335" s="39"/>
      <c r="E335" s="48"/>
      <c r="F335" s="39"/>
      <c r="G335" s="39"/>
      <c r="H335" s="39"/>
      <c r="I335" s="39"/>
      <c r="K335" s="39"/>
      <c r="L335" s="39"/>
      <c r="M335" s="39"/>
      <c r="R335" s="39"/>
      <c r="T335" s="39"/>
      <c r="U335" s="39"/>
      <c r="V335" s="39"/>
      <c r="W335" s="39"/>
      <c r="X335" s="39"/>
      <c r="Y335" s="39"/>
      <c r="Z335" s="39"/>
      <c r="AA335" s="39"/>
      <c r="AB335" s="39"/>
      <c r="AC335" s="39"/>
      <c r="AD335" s="39"/>
    </row>
    <row r="336" spans="4:30" s="21" customFormat="1">
      <c r="D336" s="39"/>
      <c r="E336" s="48"/>
      <c r="F336" s="39"/>
      <c r="G336" s="39"/>
      <c r="H336" s="39"/>
      <c r="I336" s="39"/>
      <c r="K336" s="39"/>
      <c r="L336" s="39"/>
      <c r="M336" s="39"/>
      <c r="R336" s="39"/>
      <c r="T336" s="39"/>
      <c r="U336" s="39"/>
      <c r="V336" s="39"/>
      <c r="W336" s="39"/>
      <c r="X336" s="39"/>
      <c r="Y336" s="39"/>
      <c r="Z336" s="39"/>
      <c r="AA336" s="39"/>
      <c r="AB336" s="39"/>
      <c r="AC336" s="39"/>
      <c r="AD336" s="39"/>
    </row>
    <row r="337" spans="4:30" s="21" customFormat="1">
      <c r="D337" s="39"/>
      <c r="E337" s="48"/>
      <c r="F337" s="39"/>
      <c r="G337" s="39"/>
      <c r="H337" s="39"/>
      <c r="I337" s="39"/>
      <c r="K337" s="39"/>
      <c r="L337" s="39"/>
      <c r="M337" s="39"/>
      <c r="R337" s="39"/>
      <c r="T337" s="39"/>
      <c r="U337" s="39"/>
      <c r="V337" s="39"/>
      <c r="W337" s="39"/>
      <c r="X337" s="39"/>
      <c r="Y337" s="39"/>
      <c r="Z337" s="39"/>
      <c r="AA337" s="39"/>
      <c r="AB337" s="39"/>
      <c r="AC337" s="39"/>
      <c r="AD337" s="39"/>
    </row>
    <row r="338" spans="4:30" s="21" customFormat="1">
      <c r="D338" s="39"/>
      <c r="E338" s="48"/>
      <c r="F338" s="39"/>
      <c r="G338" s="39"/>
      <c r="H338" s="39"/>
      <c r="I338" s="39"/>
      <c r="K338" s="39"/>
      <c r="L338" s="39"/>
      <c r="M338" s="39"/>
      <c r="R338" s="39"/>
      <c r="T338" s="39"/>
      <c r="U338" s="39"/>
      <c r="V338" s="39"/>
      <c r="W338" s="39"/>
      <c r="X338" s="39"/>
      <c r="Y338" s="39"/>
      <c r="Z338" s="39"/>
      <c r="AA338" s="39"/>
      <c r="AB338" s="39"/>
      <c r="AC338" s="39"/>
      <c r="AD338" s="39"/>
    </row>
    <row r="339" spans="4:30" s="21" customFormat="1">
      <c r="D339" s="39"/>
      <c r="E339" s="48"/>
      <c r="F339" s="39"/>
      <c r="G339" s="39"/>
      <c r="H339" s="39"/>
      <c r="I339" s="39"/>
      <c r="K339" s="39"/>
      <c r="L339" s="39"/>
      <c r="M339" s="39"/>
      <c r="R339" s="39"/>
      <c r="T339" s="39"/>
      <c r="U339" s="39"/>
      <c r="V339" s="39"/>
      <c r="W339" s="39"/>
      <c r="X339" s="39"/>
      <c r="Y339" s="39"/>
      <c r="Z339" s="39"/>
      <c r="AA339" s="39"/>
      <c r="AB339" s="39"/>
      <c r="AC339" s="39"/>
      <c r="AD339" s="39"/>
    </row>
    <row r="340" spans="4:30" s="21" customFormat="1">
      <c r="D340" s="39"/>
      <c r="E340" s="48"/>
      <c r="F340" s="39"/>
      <c r="G340" s="39"/>
      <c r="H340" s="39"/>
      <c r="I340" s="39"/>
      <c r="K340" s="39"/>
      <c r="L340" s="39"/>
      <c r="M340" s="39"/>
      <c r="R340" s="39"/>
      <c r="T340" s="39"/>
      <c r="U340" s="39"/>
      <c r="V340" s="39"/>
      <c r="W340" s="39"/>
      <c r="X340" s="39"/>
      <c r="Y340" s="39"/>
      <c r="Z340" s="39"/>
      <c r="AA340" s="39"/>
      <c r="AB340" s="39"/>
      <c r="AC340" s="39"/>
      <c r="AD340" s="39"/>
    </row>
    <row r="341" spans="4:30" s="21" customFormat="1">
      <c r="D341" s="39"/>
      <c r="E341" s="48"/>
      <c r="F341" s="39"/>
      <c r="G341" s="39"/>
      <c r="H341" s="39"/>
      <c r="I341" s="39"/>
      <c r="K341" s="39"/>
      <c r="L341" s="39"/>
      <c r="M341" s="39"/>
      <c r="R341" s="39"/>
      <c r="T341" s="39"/>
      <c r="U341" s="39"/>
      <c r="V341" s="39"/>
      <c r="W341" s="39"/>
      <c r="X341" s="39"/>
      <c r="Y341" s="39"/>
      <c r="Z341" s="39"/>
      <c r="AA341" s="39"/>
      <c r="AB341" s="39"/>
      <c r="AC341" s="39"/>
      <c r="AD341" s="39"/>
    </row>
    <row r="342" spans="4:30" s="21" customFormat="1">
      <c r="D342" s="39"/>
      <c r="E342" s="48"/>
      <c r="F342" s="39"/>
      <c r="G342" s="39"/>
      <c r="H342" s="39"/>
      <c r="I342" s="39"/>
      <c r="K342" s="39"/>
      <c r="L342" s="39"/>
      <c r="M342" s="39"/>
      <c r="R342" s="39"/>
      <c r="T342" s="39"/>
      <c r="U342" s="39"/>
      <c r="V342" s="39"/>
      <c r="W342" s="39"/>
      <c r="X342" s="39"/>
      <c r="Y342" s="39"/>
      <c r="Z342" s="39"/>
      <c r="AA342" s="39"/>
      <c r="AB342" s="39"/>
      <c r="AC342" s="39"/>
      <c r="AD342" s="39"/>
    </row>
    <row r="343" spans="4:30" s="21" customFormat="1">
      <c r="D343" s="39"/>
      <c r="E343" s="48"/>
      <c r="F343" s="39"/>
      <c r="G343" s="39"/>
      <c r="H343" s="39"/>
      <c r="I343" s="39"/>
      <c r="K343" s="39"/>
      <c r="L343" s="39"/>
      <c r="M343" s="39"/>
      <c r="R343" s="39"/>
      <c r="T343" s="39"/>
      <c r="U343" s="39"/>
      <c r="V343" s="39"/>
      <c r="W343" s="39"/>
      <c r="X343" s="39"/>
      <c r="Y343" s="39"/>
      <c r="Z343" s="39"/>
      <c r="AA343" s="39"/>
      <c r="AB343" s="39"/>
      <c r="AC343" s="39"/>
      <c r="AD343" s="39"/>
    </row>
    <row r="344" spans="4:30" s="21" customFormat="1">
      <c r="D344" s="39"/>
      <c r="E344" s="48"/>
      <c r="F344" s="39"/>
      <c r="G344" s="39"/>
      <c r="H344" s="39"/>
      <c r="I344" s="39"/>
      <c r="K344" s="39"/>
      <c r="L344" s="39"/>
      <c r="M344" s="39"/>
      <c r="R344" s="39"/>
      <c r="T344" s="39"/>
      <c r="U344" s="39"/>
      <c r="V344" s="39"/>
      <c r="W344" s="39"/>
      <c r="X344" s="39"/>
      <c r="Y344" s="39"/>
      <c r="Z344" s="39"/>
      <c r="AA344" s="39"/>
      <c r="AB344" s="39"/>
      <c r="AC344" s="39"/>
      <c r="AD344" s="39"/>
    </row>
    <row r="345" spans="4:30" s="21" customFormat="1">
      <c r="D345" s="39"/>
      <c r="E345" s="48"/>
      <c r="F345" s="39"/>
      <c r="G345" s="39"/>
      <c r="H345" s="39"/>
      <c r="I345" s="39"/>
      <c r="K345" s="39"/>
      <c r="L345" s="39"/>
      <c r="M345" s="39"/>
      <c r="R345" s="39"/>
      <c r="T345" s="39"/>
      <c r="U345" s="39"/>
      <c r="V345" s="39"/>
      <c r="W345" s="39"/>
      <c r="X345" s="39"/>
      <c r="Y345" s="39"/>
      <c r="Z345" s="39"/>
      <c r="AA345" s="39"/>
      <c r="AB345" s="39"/>
      <c r="AC345" s="39"/>
      <c r="AD345" s="39"/>
    </row>
    <row r="346" spans="4:30" s="21" customFormat="1">
      <c r="D346" s="39"/>
      <c r="E346" s="48"/>
      <c r="F346" s="39"/>
      <c r="G346" s="39"/>
      <c r="H346" s="39"/>
      <c r="I346" s="39"/>
      <c r="K346" s="39"/>
      <c r="L346" s="39"/>
      <c r="M346" s="39"/>
      <c r="R346" s="39"/>
      <c r="T346" s="39"/>
      <c r="U346" s="39"/>
      <c r="V346" s="39"/>
      <c r="W346" s="39"/>
      <c r="X346" s="39"/>
      <c r="Y346" s="39"/>
      <c r="Z346" s="39"/>
      <c r="AA346" s="39"/>
      <c r="AB346" s="39"/>
      <c r="AC346" s="39"/>
      <c r="AD346" s="39"/>
    </row>
    <row r="347" spans="4:30" s="21" customFormat="1">
      <c r="D347" s="39"/>
      <c r="E347" s="48"/>
      <c r="F347" s="39"/>
      <c r="G347" s="39"/>
      <c r="H347" s="39"/>
      <c r="I347" s="39"/>
      <c r="K347" s="39"/>
      <c r="L347" s="39"/>
      <c r="M347" s="39"/>
      <c r="R347" s="39"/>
      <c r="T347" s="39"/>
      <c r="U347" s="39"/>
      <c r="V347" s="39"/>
      <c r="W347" s="39"/>
      <c r="X347" s="39"/>
      <c r="Y347" s="39"/>
      <c r="Z347" s="39"/>
      <c r="AA347" s="39"/>
      <c r="AB347" s="39"/>
      <c r="AC347" s="39"/>
      <c r="AD347" s="39"/>
    </row>
    <row r="348" spans="4:30" s="21" customFormat="1">
      <c r="D348" s="39"/>
      <c r="E348" s="48"/>
      <c r="F348" s="39"/>
      <c r="G348" s="39"/>
      <c r="H348" s="39"/>
      <c r="I348" s="39"/>
      <c r="K348" s="39"/>
      <c r="L348" s="39"/>
      <c r="M348" s="39"/>
      <c r="R348" s="39"/>
      <c r="T348" s="39"/>
      <c r="U348" s="39"/>
      <c r="V348" s="39"/>
      <c r="W348" s="39"/>
      <c r="X348" s="39"/>
      <c r="Y348" s="39"/>
      <c r="Z348" s="39"/>
      <c r="AA348" s="39"/>
      <c r="AB348" s="39"/>
      <c r="AC348" s="39"/>
      <c r="AD348" s="39"/>
    </row>
    <row r="349" spans="4:30" s="21" customFormat="1">
      <c r="D349" s="39"/>
      <c r="E349" s="48"/>
      <c r="F349" s="39"/>
      <c r="G349" s="39"/>
      <c r="H349" s="39"/>
      <c r="I349" s="39"/>
      <c r="K349" s="39"/>
      <c r="L349" s="39"/>
      <c r="M349" s="39"/>
      <c r="R349" s="39"/>
      <c r="T349" s="39"/>
      <c r="U349" s="39"/>
      <c r="V349" s="39"/>
      <c r="W349" s="39"/>
      <c r="X349" s="39"/>
      <c r="Y349" s="39"/>
      <c r="Z349" s="39"/>
      <c r="AA349" s="39"/>
      <c r="AB349" s="39"/>
      <c r="AC349" s="39"/>
      <c r="AD349" s="39"/>
    </row>
    <row r="350" spans="4:30" s="21" customFormat="1">
      <c r="D350" s="39"/>
      <c r="E350" s="48"/>
      <c r="F350" s="39"/>
      <c r="G350" s="39"/>
      <c r="H350" s="39"/>
      <c r="I350" s="39"/>
      <c r="K350" s="39"/>
      <c r="L350" s="39"/>
      <c r="M350" s="39"/>
      <c r="R350" s="39"/>
      <c r="T350" s="39"/>
      <c r="U350" s="39"/>
      <c r="V350" s="39"/>
      <c r="W350" s="39"/>
      <c r="X350" s="39"/>
      <c r="Y350" s="39"/>
      <c r="Z350" s="39"/>
      <c r="AA350" s="39"/>
      <c r="AB350" s="39"/>
      <c r="AC350" s="39"/>
      <c r="AD350" s="39"/>
    </row>
    <row r="351" spans="4:30" s="21" customFormat="1">
      <c r="D351" s="39"/>
      <c r="E351" s="48"/>
      <c r="F351" s="39"/>
      <c r="G351" s="39"/>
      <c r="H351" s="39"/>
      <c r="I351" s="39"/>
      <c r="K351" s="39"/>
      <c r="L351" s="39"/>
      <c r="M351" s="39"/>
      <c r="R351" s="39"/>
      <c r="T351" s="39"/>
      <c r="U351" s="39"/>
      <c r="V351" s="39"/>
      <c r="W351" s="39"/>
      <c r="X351" s="39"/>
      <c r="Y351" s="39"/>
      <c r="Z351" s="39"/>
      <c r="AA351" s="39"/>
      <c r="AB351" s="39"/>
      <c r="AC351" s="39"/>
      <c r="AD351" s="39"/>
    </row>
    <row r="352" spans="4:30" s="21" customFormat="1">
      <c r="D352" s="39"/>
      <c r="E352" s="48"/>
      <c r="F352" s="39"/>
      <c r="G352" s="39"/>
      <c r="H352" s="39"/>
      <c r="I352" s="39"/>
      <c r="K352" s="39"/>
      <c r="L352" s="39"/>
      <c r="M352" s="39"/>
      <c r="R352" s="39"/>
      <c r="T352" s="39"/>
      <c r="U352" s="39"/>
      <c r="V352" s="39"/>
      <c r="W352" s="39"/>
      <c r="X352" s="39"/>
      <c r="Y352" s="39"/>
      <c r="Z352" s="39"/>
      <c r="AA352" s="39"/>
      <c r="AB352" s="39"/>
      <c r="AC352" s="39"/>
      <c r="AD352" s="39"/>
    </row>
    <row r="353" spans="4:30" s="21" customFormat="1">
      <c r="D353" s="39"/>
      <c r="E353" s="48"/>
      <c r="F353" s="39"/>
      <c r="G353" s="39"/>
      <c r="H353" s="39"/>
      <c r="I353" s="39"/>
      <c r="K353" s="39"/>
      <c r="L353" s="39"/>
      <c r="M353" s="39"/>
      <c r="R353" s="39"/>
      <c r="T353" s="39"/>
      <c r="U353" s="39"/>
      <c r="V353" s="39"/>
      <c r="W353" s="39"/>
      <c r="X353" s="39"/>
      <c r="Y353" s="39"/>
      <c r="Z353" s="39"/>
      <c r="AA353" s="39"/>
      <c r="AB353" s="39"/>
      <c r="AC353" s="39"/>
      <c r="AD353" s="39"/>
    </row>
    <row r="354" spans="4:30" s="21" customFormat="1">
      <c r="D354" s="39"/>
      <c r="E354" s="48"/>
      <c r="F354" s="39"/>
      <c r="G354" s="39"/>
      <c r="H354" s="39"/>
      <c r="I354" s="39"/>
      <c r="K354" s="39"/>
      <c r="L354" s="39"/>
      <c r="M354" s="39"/>
      <c r="R354" s="39"/>
      <c r="T354" s="39"/>
      <c r="U354" s="39"/>
      <c r="V354" s="39"/>
      <c r="W354" s="39"/>
      <c r="X354" s="39"/>
      <c r="Y354" s="39"/>
      <c r="Z354" s="39"/>
      <c r="AA354" s="39"/>
      <c r="AB354" s="39"/>
      <c r="AC354" s="39"/>
      <c r="AD354" s="39"/>
    </row>
    <row r="355" spans="4:30" s="21" customFormat="1">
      <c r="D355" s="39"/>
      <c r="E355" s="48"/>
      <c r="F355" s="39"/>
      <c r="G355" s="39"/>
      <c r="H355" s="39"/>
      <c r="I355" s="39"/>
      <c r="K355" s="39"/>
      <c r="L355" s="39"/>
      <c r="M355" s="39"/>
      <c r="R355" s="39"/>
      <c r="T355" s="39"/>
      <c r="U355" s="39"/>
      <c r="V355" s="39"/>
      <c r="W355" s="39"/>
      <c r="X355" s="39"/>
      <c r="Y355" s="39"/>
      <c r="Z355" s="39"/>
      <c r="AA355" s="39"/>
      <c r="AB355" s="39"/>
      <c r="AC355" s="39"/>
      <c r="AD355" s="39"/>
    </row>
    <row r="356" spans="4:30" s="21" customFormat="1">
      <c r="D356" s="39"/>
      <c r="E356" s="48"/>
      <c r="F356" s="39"/>
      <c r="G356" s="39"/>
      <c r="H356" s="39"/>
      <c r="I356" s="39"/>
      <c r="K356" s="39"/>
      <c r="L356" s="39"/>
      <c r="M356" s="39"/>
      <c r="R356" s="39"/>
      <c r="T356" s="39"/>
      <c r="U356" s="39"/>
      <c r="V356" s="39"/>
      <c r="W356" s="39"/>
      <c r="X356" s="39"/>
      <c r="Y356" s="39"/>
      <c r="Z356" s="39"/>
      <c r="AA356" s="39"/>
      <c r="AB356" s="39"/>
      <c r="AC356" s="39"/>
      <c r="AD356" s="39"/>
    </row>
    <row r="357" spans="4:30" s="21" customFormat="1">
      <c r="D357" s="39"/>
      <c r="E357" s="48"/>
      <c r="F357" s="39"/>
      <c r="G357" s="39"/>
      <c r="H357" s="39"/>
      <c r="I357" s="39"/>
      <c r="K357" s="39"/>
      <c r="L357" s="39"/>
      <c r="M357" s="39"/>
      <c r="R357" s="39"/>
      <c r="T357" s="39"/>
      <c r="U357" s="39"/>
      <c r="V357" s="39"/>
      <c r="W357" s="39"/>
      <c r="X357" s="39"/>
      <c r="Y357" s="39"/>
      <c r="Z357" s="39"/>
      <c r="AA357" s="39"/>
      <c r="AB357" s="39"/>
      <c r="AC357" s="39"/>
      <c r="AD357" s="39"/>
    </row>
    <row r="358" spans="4:30" s="21" customFormat="1">
      <c r="D358" s="39"/>
      <c r="E358" s="48"/>
      <c r="F358" s="39"/>
      <c r="G358" s="39"/>
      <c r="H358" s="39"/>
      <c r="I358" s="39"/>
      <c r="K358" s="39"/>
      <c r="L358" s="39"/>
      <c r="M358" s="39"/>
      <c r="R358" s="39"/>
      <c r="T358" s="39"/>
      <c r="U358" s="39"/>
      <c r="V358" s="39"/>
      <c r="W358" s="39"/>
      <c r="X358" s="39"/>
      <c r="Y358" s="39"/>
      <c r="Z358" s="39"/>
      <c r="AA358" s="39"/>
      <c r="AB358" s="39"/>
      <c r="AC358" s="39"/>
      <c r="AD358" s="39"/>
    </row>
    <row r="359" spans="4:30" s="21" customFormat="1">
      <c r="D359" s="39"/>
      <c r="E359" s="48"/>
      <c r="F359" s="39"/>
      <c r="G359" s="39"/>
      <c r="H359" s="39"/>
      <c r="I359" s="39"/>
      <c r="K359" s="39"/>
      <c r="L359" s="39"/>
      <c r="M359" s="39"/>
      <c r="R359" s="39"/>
      <c r="T359" s="39"/>
      <c r="U359" s="39"/>
      <c r="V359" s="39"/>
      <c r="W359" s="39"/>
      <c r="X359" s="39"/>
      <c r="Y359" s="39"/>
      <c r="Z359" s="39"/>
      <c r="AA359" s="39"/>
      <c r="AB359" s="39"/>
      <c r="AC359" s="39"/>
      <c r="AD359" s="39"/>
    </row>
    <row r="360" spans="4:30" s="21" customFormat="1">
      <c r="D360" s="39"/>
      <c r="E360" s="48"/>
      <c r="F360" s="39"/>
      <c r="G360" s="39"/>
      <c r="H360" s="39"/>
      <c r="I360" s="39"/>
      <c r="K360" s="39"/>
      <c r="L360" s="39"/>
      <c r="M360" s="39"/>
      <c r="R360" s="39"/>
      <c r="T360" s="39"/>
      <c r="U360" s="39"/>
      <c r="V360" s="39"/>
      <c r="W360" s="39"/>
      <c r="X360" s="39"/>
      <c r="Y360" s="39"/>
      <c r="Z360" s="39"/>
      <c r="AA360" s="39"/>
      <c r="AB360" s="39"/>
      <c r="AC360" s="39"/>
      <c r="AD360" s="39"/>
    </row>
    <row r="361" spans="4:30" s="21" customFormat="1">
      <c r="D361" s="39"/>
      <c r="E361" s="48"/>
      <c r="F361" s="39"/>
      <c r="G361" s="39"/>
      <c r="H361" s="39"/>
      <c r="I361" s="39"/>
      <c r="K361" s="39"/>
      <c r="L361" s="39"/>
      <c r="M361" s="39"/>
      <c r="R361" s="39"/>
      <c r="T361" s="39"/>
      <c r="U361" s="39"/>
      <c r="V361" s="39"/>
      <c r="W361" s="39"/>
      <c r="X361" s="39"/>
      <c r="Y361" s="39"/>
      <c r="Z361" s="39"/>
      <c r="AA361" s="39"/>
      <c r="AB361" s="39"/>
      <c r="AC361" s="39"/>
      <c r="AD361" s="39"/>
    </row>
    <row r="362" spans="4:30" s="21" customFormat="1">
      <c r="D362" s="39"/>
      <c r="E362" s="48"/>
      <c r="F362" s="39"/>
      <c r="G362" s="39"/>
      <c r="H362" s="39"/>
      <c r="I362" s="39"/>
      <c r="K362" s="39"/>
      <c r="L362" s="39"/>
      <c r="M362" s="39"/>
      <c r="R362" s="39"/>
      <c r="T362" s="39"/>
      <c r="U362" s="39"/>
      <c r="V362" s="39"/>
      <c r="W362" s="39"/>
      <c r="X362" s="39"/>
      <c r="Y362" s="39"/>
      <c r="Z362" s="39"/>
      <c r="AA362" s="39"/>
      <c r="AB362" s="39"/>
      <c r="AC362" s="39"/>
      <c r="AD362" s="39"/>
    </row>
    <row r="363" spans="4:30" s="21" customFormat="1">
      <c r="D363" s="39"/>
      <c r="E363" s="48"/>
      <c r="F363" s="39"/>
      <c r="G363" s="39"/>
      <c r="H363" s="39"/>
      <c r="I363" s="39"/>
      <c r="K363" s="39"/>
      <c r="L363" s="39"/>
      <c r="M363" s="39"/>
      <c r="R363" s="39"/>
      <c r="T363" s="39"/>
      <c r="U363" s="39"/>
      <c r="V363" s="39"/>
      <c r="W363" s="39"/>
      <c r="X363" s="39"/>
      <c r="Y363" s="39"/>
      <c r="Z363" s="39"/>
      <c r="AA363" s="39"/>
      <c r="AB363" s="39"/>
      <c r="AC363" s="39"/>
      <c r="AD363" s="39"/>
    </row>
    <row r="364" spans="4:30" s="21" customFormat="1">
      <c r="D364" s="39"/>
      <c r="E364" s="48"/>
      <c r="F364" s="39"/>
      <c r="G364" s="39"/>
      <c r="H364" s="39"/>
      <c r="I364" s="39"/>
      <c r="K364" s="39"/>
      <c r="L364" s="39"/>
      <c r="M364" s="39"/>
      <c r="R364" s="39"/>
      <c r="T364" s="39"/>
      <c r="U364" s="39"/>
      <c r="V364" s="39"/>
      <c r="W364" s="39"/>
      <c r="X364" s="39"/>
      <c r="Y364" s="39"/>
      <c r="Z364" s="39"/>
      <c r="AA364" s="39"/>
      <c r="AB364" s="39"/>
      <c r="AC364" s="39"/>
      <c r="AD364" s="39"/>
    </row>
    <row r="365" spans="4:30" s="21" customFormat="1">
      <c r="D365" s="39"/>
      <c r="E365" s="48"/>
      <c r="F365" s="39"/>
      <c r="G365" s="39"/>
      <c r="H365" s="39"/>
      <c r="I365" s="39"/>
      <c r="K365" s="39"/>
      <c r="L365" s="39"/>
      <c r="M365" s="39"/>
      <c r="R365" s="39"/>
      <c r="T365" s="39"/>
      <c r="U365" s="39"/>
      <c r="V365" s="39"/>
      <c r="W365" s="39"/>
      <c r="X365" s="39"/>
      <c r="Y365" s="39"/>
      <c r="Z365" s="39"/>
      <c r="AA365" s="39"/>
      <c r="AB365" s="39"/>
      <c r="AC365" s="39"/>
      <c r="AD365" s="39"/>
    </row>
    <row r="366" spans="4:30" s="21" customFormat="1">
      <c r="D366" s="39"/>
      <c r="E366" s="48"/>
      <c r="F366" s="39"/>
      <c r="G366" s="39"/>
      <c r="H366" s="39"/>
      <c r="I366" s="39"/>
      <c r="K366" s="39"/>
      <c r="L366" s="39"/>
      <c r="M366" s="39"/>
      <c r="R366" s="39"/>
      <c r="T366" s="39"/>
      <c r="U366" s="39"/>
      <c r="V366" s="39"/>
      <c r="W366" s="39"/>
      <c r="X366" s="39"/>
      <c r="Y366" s="39"/>
      <c r="Z366" s="39"/>
      <c r="AA366" s="39"/>
      <c r="AB366" s="39"/>
      <c r="AC366" s="39"/>
      <c r="AD366" s="39"/>
    </row>
    <row r="367" spans="4:30" s="21" customFormat="1">
      <c r="D367" s="39"/>
      <c r="E367" s="48"/>
      <c r="F367" s="39"/>
      <c r="G367" s="39"/>
      <c r="H367" s="39"/>
      <c r="I367" s="39"/>
      <c r="K367" s="39"/>
      <c r="L367" s="39"/>
      <c r="M367" s="39"/>
      <c r="R367" s="39"/>
      <c r="T367" s="39"/>
      <c r="U367" s="39"/>
      <c r="V367" s="39"/>
      <c r="W367" s="39"/>
      <c r="X367" s="39"/>
      <c r="Y367" s="39"/>
      <c r="Z367" s="39"/>
      <c r="AA367" s="39"/>
      <c r="AB367" s="39"/>
      <c r="AC367" s="39"/>
      <c r="AD367" s="39"/>
    </row>
    <row r="368" spans="4:30" s="21" customFormat="1">
      <c r="D368" s="39"/>
      <c r="E368" s="48"/>
      <c r="F368" s="39"/>
      <c r="G368" s="39"/>
      <c r="H368" s="39"/>
      <c r="I368" s="39"/>
      <c r="K368" s="39"/>
      <c r="L368" s="39"/>
      <c r="M368" s="39"/>
      <c r="R368" s="39"/>
      <c r="T368" s="39"/>
      <c r="U368" s="39"/>
      <c r="V368" s="39"/>
      <c r="W368" s="39"/>
      <c r="X368" s="39"/>
      <c r="Y368" s="39"/>
      <c r="Z368" s="39"/>
      <c r="AA368" s="39"/>
      <c r="AB368" s="39"/>
      <c r="AC368" s="39"/>
      <c r="AD368" s="39"/>
    </row>
    <row r="369" spans="4:30" s="21" customFormat="1">
      <c r="D369" s="39"/>
      <c r="E369" s="48"/>
      <c r="F369" s="39"/>
      <c r="G369" s="39"/>
      <c r="H369" s="39"/>
      <c r="I369" s="39"/>
      <c r="K369" s="39"/>
      <c r="L369" s="39"/>
      <c r="M369" s="39"/>
      <c r="R369" s="39"/>
      <c r="T369" s="39"/>
      <c r="U369" s="39"/>
      <c r="V369" s="39"/>
      <c r="W369" s="39"/>
      <c r="X369" s="39"/>
      <c r="Y369" s="39"/>
      <c r="Z369" s="39"/>
      <c r="AA369" s="39"/>
      <c r="AB369" s="39"/>
      <c r="AC369" s="39"/>
      <c r="AD369" s="39"/>
    </row>
    <row r="370" spans="4:30" s="21" customFormat="1">
      <c r="D370" s="39"/>
      <c r="E370" s="48"/>
      <c r="F370" s="39"/>
      <c r="G370" s="39"/>
      <c r="H370" s="39"/>
      <c r="I370" s="39"/>
      <c r="K370" s="39"/>
      <c r="L370" s="39"/>
      <c r="M370" s="39"/>
      <c r="R370" s="39"/>
      <c r="T370" s="39"/>
      <c r="U370" s="39"/>
      <c r="V370" s="39"/>
      <c r="W370" s="39"/>
      <c r="X370" s="39"/>
      <c r="Y370" s="39"/>
      <c r="Z370" s="39"/>
      <c r="AA370" s="39"/>
      <c r="AB370" s="39"/>
      <c r="AC370" s="39"/>
      <c r="AD370" s="39"/>
    </row>
    <row r="371" spans="4:30" s="21" customFormat="1">
      <c r="D371" s="39"/>
      <c r="E371" s="48"/>
      <c r="F371" s="39"/>
      <c r="G371" s="39"/>
      <c r="H371" s="39"/>
      <c r="I371" s="39"/>
      <c r="K371" s="39"/>
      <c r="L371" s="39"/>
      <c r="M371" s="39"/>
      <c r="R371" s="39"/>
      <c r="T371" s="39"/>
      <c r="U371" s="39"/>
      <c r="V371" s="39"/>
      <c r="W371" s="39"/>
      <c r="X371" s="39"/>
      <c r="Y371" s="39"/>
      <c r="Z371" s="39"/>
      <c r="AA371" s="39"/>
      <c r="AB371" s="39"/>
      <c r="AC371" s="39"/>
      <c r="AD371" s="39"/>
    </row>
    <row r="372" spans="4:30" s="21" customFormat="1">
      <c r="D372" s="39"/>
      <c r="E372" s="48"/>
      <c r="F372" s="39"/>
      <c r="G372" s="39"/>
      <c r="H372" s="39"/>
      <c r="I372" s="39"/>
      <c r="K372" s="39"/>
      <c r="L372" s="39"/>
      <c r="M372" s="39"/>
      <c r="R372" s="39"/>
      <c r="T372" s="39"/>
      <c r="U372" s="39"/>
      <c r="V372" s="39"/>
      <c r="W372" s="39"/>
      <c r="X372" s="39"/>
      <c r="Y372" s="39"/>
      <c r="Z372" s="39"/>
      <c r="AA372" s="39"/>
      <c r="AB372" s="39"/>
      <c r="AC372" s="39"/>
      <c r="AD372" s="39"/>
    </row>
    <row r="373" spans="4:30" s="21" customFormat="1">
      <c r="D373" s="39"/>
      <c r="E373" s="48"/>
      <c r="F373" s="39"/>
      <c r="G373" s="39"/>
      <c r="H373" s="39"/>
      <c r="I373" s="39"/>
      <c r="K373" s="39"/>
      <c r="L373" s="39"/>
      <c r="M373" s="39"/>
      <c r="R373" s="39"/>
      <c r="T373" s="39"/>
      <c r="U373" s="39"/>
      <c r="V373" s="39"/>
      <c r="W373" s="39"/>
      <c r="X373" s="39"/>
      <c r="Y373" s="39"/>
      <c r="Z373" s="39"/>
      <c r="AA373" s="39"/>
      <c r="AB373" s="39"/>
      <c r="AC373" s="39"/>
      <c r="AD373" s="39"/>
    </row>
    <row r="374" spans="4:30" s="21" customFormat="1">
      <c r="D374" s="39"/>
      <c r="E374" s="48"/>
      <c r="F374" s="39"/>
      <c r="G374" s="39"/>
      <c r="H374" s="39"/>
      <c r="I374" s="39"/>
      <c r="K374" s="39"/>
      <c r="L374" s="39"/>
      <c r="M374" s="39"/>
      <c r="R374" s="39"/>
      <c r="T374" s="39"/>
      <c r="U374" s="39"/>
      <c r="V374" s="39"/>
      <c r="W374" s="39"/>
      <c r="X374" s="39"/>
      <c r="Y374" s="39"/>
      <c r="Z374" s="39"/>
      <c r="AA374" s="39"/>
      <c r="AB374" s="39"/>
      <c r="AC374" s="39"/>
      <c r="AD374" s="39"/>
    </row>
    <row r="375" spans="4:30" s="21" customFormat="1">
      <c r="D375" s="39"/>
      <c r="E375" s="48"/>
      <c r="F375" s="39"/>
      <c r="G375" s="39"/>
      <c r="H375" s="39"/>
      <c r="I375" s="39"/>
      <c r="K375" s="39"/>
      <c r="L375" s="39"/>
      <c r="M375" s="39"/>
      <c r="R375" s="39"/>
      <c r="T375" s="39"/>
      <c r="U375" s="39"/>
      <c r="V375" s="39"/>
      <c r="W375" s="39"/>
      <c r="X375" s="39"/>
      <c r="Y375" s="39"/>
      <c r="Z375" s="39"/>
      <c r="AA375" s="39"/>
      <c r="AB375" s="39"/>
      <c r="AC375" s="39"/>
      <c r="AD375" s="39"/>
    </row>
    <row r="376" spans="4:30" s="21" customFormat="1">
      <c r="D376" s="39"/>
      <c r="E376" s="48"/>
      <c r="F376" s="39"/>
      <c r="G376" s="39"/>
      <c r="H376" s="39"/>
      <c r="I376" s="39"/>
      <c r="K376" s="39"/>
      <c r="L376" s="39"/>
      <c r="M376" s="39"/>
      <c r="R376" s="39"/>
      <c r="T376" s="39"/>
      <c r="U376" s="39"/>
      <c r="V376" s="39"/>
      <c r="W376" s="39"/>
      <c r="X376" s="39"/>
      <c r="Y376" s="39"/>
      <c r="Z376" s="39"/>
      <c r="AA376" s="39"/>
      <c r="AB376" s="39"/>
      <c r="AC376" s="39"/>
      <c r="AD376" s="39"/>
    </row>
    <row r="377" spans="4:30" s="21" customFormat="1">
      <c r="D377" s="39"/>
      <c r="E377" s="48"/>
      <c r="F377" s="39"/>
      <c r="G377" s="39"/>
      <c r="H377" s="39"/>
      <c r="I377" s="39"/>
      <c r="K377" s="39"/>
      <c r="L377" s="39"/>
      <c r="M377" s="39"/>
      <c r="R377" s="39"/>
      <c r="T377" s="39"/>
      <c r="U377" s="39"/>
      <c r="V377" s="39"/>
      <c r="W377" s="39"/>
      <c r="X377" s="39"/>
      <c r="Y377" s="39"/>
      <c r="Z377" s="39"/>
      <c r="AA377" s="39"/>
      <c r="AB377" s="39"/>
      <c r="AC377" s="39"/>
      <c r="AD377" s="39"/>
    </row>
    <row r="378" spans="4:30" s="21" customFormat="1">
      <c r="D378" s="39"/>
      <c r="E378" s="48"/>
      <c r="F378" s="39"/>
      <c r="G378" s="39"/>
      <c r="H378" s="39"/>
      <c r="I378" s="39"/>
      <c r="K378" s="39"/>
      <c r="L378" s="39"/>
      <c r="M378" s="39"/>
      <c r="R378" s="39"/>
      <c r="T378" s="39"/>
      <c r="U378" s="39"/>
      <c r="V378" s="39"/>
      <c r="W378" s="39"/>
      <c r="X378" s="39"/>
      <c r="Y378" s="39"/>
      <c r="Z378" s="39"/>
      <c r="AA378" s="39"/>
      <c r="AB378" s="39"/>
      <c r="AC378" s="39"/>
      <c r="AD378" s="39"/>
    </row>
    <row r="379" spans="4:30" s="21" customFormat="1">
      <c r="D379" s="39"/>
      <c r="E379" s="48"/>
      <c r="F379" s="39"/>
      <c r="G379" s="39"/>
      <c r="H379" s="39"/>
      <c r="I379" s="39"/>
      <c r="K379" s="39"/>
      <c r="L379" s="39"/>
      <c r="M379" s="39"/>
      <c r="R379" s="39"/>
      <c r="T379" s="39"/>
      <c r="U379" s="39"/>
      <c r="V379" s="39"/>
      <c r="W379" s="39"/>
      <c r="X379" s="39"/>
      <c r="Y379" s="39"/>
      <c r="Z379" s="39"/>
      <c r="AA379" s="39"/>
      <c r="AB379" s="39"/>
      <c r="AC379" s="39"/>
      <c r="AD379" s="39"/>
    </row>
    <row r="380" spans="4:30" s="21" customFormat="1">
      <c r="D380" s="39"/>
      <c r="E380" s="48"/>
      <c r="F380" s="39"/>
      <c r="G380" s="39"/>
      <c r="H380" s="39"/>
      <c r="I380" s="39"/>
      <c r="K380" s="39"/>
      <c r="L380" s="39"/>
      <c r="M380" s="39"/>
      <c r="R380" s="39"/>
      <c r="T380" s="39"/>
      <c r="U380" s="39"/>
      <c r="V380" s="39"/>
      <c r="W380" s="39"/>
      <c r="X380" s="39"/>
      <c r="Y380" s="39"/>
      <c r="Z380" s="39"/>
      <c r="AA380" s="39"/>
      <c r="AB380" s="39"/>
      <c r="AC380" s="39"/>
      <c r="AD380" s="39"/>
    </row>
    <row r="381" spans="4:30" s="21" customFormat="1">
      <c r="D381" s="39"/>
      <c r="E381" s="48"/>
      <c r="F381" s="39"/>
      <c r="G381" s="39"/>
      <c r="H381" s="39"/>
      <c r="I381" s="39"/>
      <c r="K381" s="39"/>
      <c r="L381" s="39"/>
      <c r="M381" s="39"/>
      <c r="R381" s="39"/>
      <c r="T381" s="39"/>
      <c r="U381" s="39"/>
      <c r="V381" s="39"/>
      <c r="W381" s="39"/>
      <c r="X381" s="39"/>
      <c r="Y381" s="39"/>
      <c r="Z381" s="39"/>
      <c r="AA381" s="39"/>
      <c r="AB381" s="39"/>
      <c r="AC381" s="39"/>
      <c r="AD381" s="39"/>
    </row>
    <row r="382" spans="4:30" s="21" customFormat="1">
      <c r="D382" s="39"/>
      <c r="E382" s="48"/>
      <c r="F382" s="39"/>
      <c r="G382" s="39"/>
      <c r="H382" s="39"/>
      <c r="I382" s="39"/>
      <c r="K382" s="39"/>
      <c r="L382" s="39"/>
      <c r="M382" s="39"/>
      <c r="R382" s="39"/>
      <c r="T382" s="39"/>
      <c r="U382" s="39"/>
      <c r="V382" s="39"/>
      <c r="W382" s="39"/>
      <c r="X382" s="39"/>
      <c r="Y382" s="39"/>
      <c r="Z382" s="39"/>
      <c r="AA382" s="39"/>
      <c r="AB382" s="39"/>
      <c r="AC382" s="39"/>
      <c r="AD382" s="39"/>
    </row>
    <row r="383" spans="4:30" s="21" customFormat="1">
      <c r="D383" s="39"/>
      <c r="E383" s="48"/>
      <c r="F383" s="39"/>
      <c r="G383" s="39"/>
      <c r="H383" s="39"/>
      <c r="I383" s="39"/>
      <c r="K383" s="39"/>
      <c r="L383" s="39"/>
      <c r="M383" s="39"/>
      <c r="R383" s="39"/>
      <c r="T383" s="39"/>
      <c r="U383" s="39"/>
      <c r="V383" s="39"/>
      <c r="W383" s="39"/>
      <c r="X383" s="39"/>
      <c r="Y383" s="39"/>
      <c r="Z383" s="39"/>
      <c r="AA383" s="39"/>
      <c r="AB383" s="39"/>
      <c r="AC383" s="39"/>
      <c r="AD383" s="39"/>
    </row>
    <row r="384" spans="4:30" s="21" customFormat="1">
      <c r="D384" s="39"/>
      <c r="E384" s="48"/>
      <c r="F384" s="39"/>
      <c r="G384" s="39"/>
      <c r="H384" s="39"/>
      <c r="I384" s="39"/>
      <c r="K384" s="39"/>
      <c r="L384" s="39"/>
      <c r="M384" s="39"/>
      <c r="R384" s="39"/>
      <c r="T384" s="39"/>
      <c r="U384" s="39"/>
      <c r="V384" s="39"/>
      <c r="W384" s="39"/>
      <c r="X384" s="39"/>
      <c r="Y384" s="39"/>
      <c r="Z384" s="39"/>
      <c r="AA384" s="39"/>
      <c r="AB384" s="39"/>
      <c r="AC384" s="39"/>
      <c r="AD384" s="39"/>
    </row>
    <row r="385" spans="4:30" s="21" customFormat="1">
      <c r="D385" s="39"/>
      <c r="E385" s="48"/>
      <c r="F385" s="39"/>
      <c r="G385" s="39"/>
      <c r="H385" s="39"/>
      <c r="I385" s="39"/>
      <c r="K385" s="39"/>
      <c r="L385" s="39"/>
      <c r="M385" s="39"/>
      <c r="R385" s="39"/>
      <c r="T385" s="39"/>
      <c r="U385" s="39"/>
      <c r="V385" s="39"/>
      <c r="W385" s="39"/>
      <c r="X385" s="39"/>
      <c r="Y385" s="39"/>
      <c r="Z385" s="39"/>
      <c r="AA385" s="39"/>
      <c r="AB385" s="39"/>
      <c r="AC385" s="39"/>
      <c r="AD385" s="39"/>
    </row>
    <row r="386" spans="4:30" s="21" customFormat="1">
      <c r="D386" s="39"/>
      <c r="E386" s="48"/>
      <c r="F386" s="39"/>
      <c r="G386" s="39"/>
      <c r="H386" s="39"/>
      <c r="I386" s="39"/>
      <c r="K386" s="39"/>
      <c r="L386" s="39"/>
      <c r="M386" s="39"/>
      <c r="R386" s="39"/>
      <c r="T386" s="39"/>
      <c r="U386" s="39"/>
      <c r="V386" s="39"/>
      <c r="W386" s="39"/>
      <c r="X386" s="39"/>
      <c r="Y386" s="39"/>
      <c r="Z386" s="39"/>
      <c r="AA386" s="39"/>
      <c r="AB386" s="39"/>
      <c r="AC386" s="39"/>
      <c r="AD386" s="39"/>
    </row>
    <row r="387" spans="4:30" s="21" customFormat="1">
      <c r="D387" s="39"/>
      <c r="E387" s="48"/>
      <c r="F387" s="39"/>
      <c r="G387" s="39"/>
      <c r="H387" s="39"/>
      <c r="I387" s="39"/>
      <c r="K387" s="39"/>
      <c r="L387" s="39"/>
      <c r="M387" s="39"/>
      <c r="R387" s="39"/>
      <c r="T387" s="39"/>
      <c r="U387" s="39"/>
      <c r="V387" s="39"/>
      <c r="W387" s="39"/>
      <c r="X387" s="39"/>
      <c r="Y387" s="39"/>
      <c r="Z387" s="39"/>
      <c r="AA387" s="39"/>
      <c r="AB387" s="39"/>
      <c r="AC387" s="39"/>
      <c r="AD387" s="39"/>
    </row>
    <row r="388" spans="4:30" s="21" customFormat="1">
      <c r="D388" s="39"/>
      <c r="E388" s="48"/>
      <c r="F388" s="39"/>
      <c r="G388" s="39"/>
      <c r="H388" s="39"/>
      <c r="I388" s="39"/>
      <c r="K388" s="39"/>
      <c r="L388" s="39"/>
      <c r="M388" s="39"/>
      <c r="R388" s="39"/>
      <c r="T388" s="39"/>
      <c r="U388" s="39"/>
      <c r="V388" s="39"/>
      <c r="W388" s="39"/>
      <c r="X388" s="39"/>
      <c r="Y388" s="39"/>
      <c r="Z388" s="39"/>
      <c r="AA388" s="39"/>
      <c r="AB388" s="39"/>
      <c r="AC388" s="39"/>
      <c r="AD388" s="39"/>
    </row>
    <row r="389" spans="4:30" s="21" customFormat="1">
      <c r="D389" s="39"/>
      <c r="E389" s="48"/>
      <c r="F389" s="39"/>
      <c r="G389" s="39"/>
      <c r="H389" s="39"/>
      <c r="I389" s="39"/>
      <c r="K389" s="39"/>
      <c r="L389" s="39"/>
      <c r="M389" s="39"/>
      <c r="R389" s="39"/>
      <c r="T389" s="39"/>
      <c r="U389" s="39"/>
      <c r="V389" s="39"/>
      <c r="W389" s="39"/>
      <c r="X389" s="39"/>
      <c r="Y389" s="39"/>
      <c r="Z389" s="39"/>
      <c r="AA389" s="39"/>
      <c r="AB389" s="39"/>
      <c r="AC389" s="39"/>
      <c r="AD389" s="39"/>
    </row>
    <row r="390" spans="4:30" s="21" customFormat="1">
      <c r="D390" s="39"/>
      <c r="E390" s="48"/>
      <c r="F390" s="39"/>
      <c r="G390" s="39"/>
      <c r="H390" s="39"/>
      <c r="I390" s="39"/>
      <c r="K390" s="39"/>
      <c r="L390" s="39"/>
      <c r="M390" s="39"/>
      <c r="R390" s="39"/>
      <c r="T390" s="39"/>
      <c r="U390" s="39"/>
      <c r="V390" s="39"/>
      <c r="W390" s="39"/>
      <c r="X390" s="39"/>
      <c r="Y390" s="39"/>
      <c r="Z390" s="39"/>
      <c r="AA390" s="39"/>
      <c r="AB390" s="39"/>
      <c r="AC390" s="39"/>
      <c r="AD390" s="39"/>
    </row>
    <row r="391" spans="4:30" s="21" customFormat="1">
      <c r="D391" s="39"/>
      <c r="E391" s="48"/>
      <c r="F391" s="39"/>
      <c r="G391" s="39"/>
      <c r="H391" s="39"/>
      <c r="I391" s="39"/>
      <c r="K391" s="39"/>
      <c r="L391" s="39"/>
      <c r="M391" s="39"/>
      <c r="R391" s="39"/>
      <c r="T391" s="39"/>
      <c r="U391" s="39"/>
      <c r="V391" s="39"/>
      <c r="W391" s="39"/>
      <c r="X391" s="39"/>
      <c r="Y391" s="39"/>
      <c r="Z391" s="39"/>
      <c r="AA391" s="39"/>
      <c r="AB391" s="39"/>
      <c r="AC391" s="39"/>
      <c r="AD391" s="39"/>
    </row>
    <row r="392" spans="4:30" s="21" customFormat="1">
      <c r="D392" s="39"/>
      <c r="E392" s="48"/>
      <c r="F392" s="39"/>
      <c r="G392" s="39"/>
      <c r="H392" s="39"/>
      <c r="I392" s="39"/>
      <c r="K392" s="39"/>
      <c r="L392" s="39"/>
      <c r="M392" s="39"/>
      <c r="R392" s="39"/>
      <c r="T392" s="39"/>
      <c r="U392" s="39"/>
      <c r="V392" s="39"/>
      <c r="W392" s="39"/>
      <c r="X392" s="39"/>
      <c r="Y392" s="39"/>
      <c r="Z392" s="39"/>
      <c r="AA392" s="39"/>
      <c r="AB392" s="39"/>
      <c r="AC392" s="39"/>
      <c r="AD392" s="39"/>
    </row>
    <row r="393" spans="4:30" s="21" customFormat="1">
      <c r="D393" s="39"/>
      <c r="E393" s="48"/>
      <c r="F393" s="39"/>
      <c r="G393" s="39"/>
      <c r="H393" s="39"/>
      <c r="I393" s="39"/>
      <c r="K393" s="39"/>
      <c r="L393" s="39"/>
      <c r="M393" s="39"/>
      <c r="R393" s="39"/>
      <c r="T393" s="39"/>
      <c r="U393" s="39"/>
      <c r="V393" s="39"/>
      <c r="W393" s="39"/>
      <c r="X393" s="39"/>
      <c r="Y393" s="39"/>
      <c r="Z393" s="39"/>
      <c r="AA393" s="39"/>
      <c r="AB393" s="39"/>
      <c r="AC393" s="39"/>
      <c r="AD393" s="39"/>
    </row>
    <row r="394" spans="4:30" s="21" customFormat="1">
      <c r="D394" s="39"/>
      <c r="E394" s="48"/>
      <c r="F394" s="39"/>
      <c r="G394" s="39"/>
      <c r="H394" s="39"/>
      <c r="I394" s="39"/>
      <c r="K394" s="39"/>
      <c r="L394" s="39"/>
      <c r="M394" s="39"/>
      <c r="R394" s="39"/>
      <c r="T394" s="39"/>
      <c r="U394" s="39"/>
      <c r="V394" s="39"/>
      <c r="W394" s="39"/>
      <c r="X394" s="39"/>
      <c r="Y394" s="39"/>
      <c r="Z394" s="39"/>
      <c r="AA394" s="39"/>
      <c r="AB394" s="39"/>
      <c r="AC394" s="39"/>
      <c r="AD394" s="39"/>
    </row>
    <row r="395" spans="4:30" s="21" customFormat="1">
      <c r="D395" s="39"/>
      <c r="E395" s="48"/>
      <c r="F395" s="39"/>
      <c r="G395" s="39"/>
      <c r="H395" s="39"/>
      <c r="I395" s="39"/>
      <c r="K395" s="39"/>
      <c r="L395" s="39"/>
      <c r="M395" s="39"/>
      <c r="R395" s="39"/>
      <c r="T395" s="39"/>
      <c r="U395" s="39"/>
      <c r="V395" s="39"/>
      <c r="W395" s="39"/>
      <c r="X395" s="39"/>
      <c r="Y395" s="39"/>
      <c r="Z395" s="39"/>
      <c r="AA395" s="39"/>
      <c r="AB395" s="39"/>
      <c r="AC395" s="39"/>
      <c r="AD395" s="39"/>
    </row>
    <row r="396" spans="4:30" s="21" customFormat="1">
      <c r="D396" s="39"/>
      <c r="E396" s="48"/>
      <c r="F396" s="39"/>
      <c r="G396" s="39"/>
      <c r="H396" s="39"/>
      <c r="I396" s="39"/>
      <c r="K396" s="39"/>
      <c r="L396" s="39"/>
      <c r="M396" s="39"/>
      <c r="R396" s="39"/>
      <c r="T396" s="39"/>
      <c r="U396" s="39"/>
      <c r="V396" s="39"/>
      <c r="W396" s="39"/>
      <c r="X396" s="39"/>
      <c r="Y396" s="39"/>
      <c r="Z396" s="39"/>
      <c r="AA396" s="39"/>
      <c r="AB396" s="39"/>
      <c r="AC396" s="39"/>
      <c r="AD396" s="39"/>
    </row>
    <row r="397" spans="4:30" s="21" customFormat="1">
      <c r="D397" s="39"/>
      <c r="E397" s="48"/>
      <c r="F397" s="39"/>
      <c r="G397" s="39"/>
      <c r="H397" s="39"/>
      <c r="I397" s="39"/>
      <c r="K397" s="39"/>
      <c r="L397" s="39"/>
      <c r="M397" s="39"/>
      <c r="R397" s="39"/>
      <c r="T397" s="39"/>
      <c r="U397" s="39"/>
      <c r="V397" s="39"/>
      <c r="W397" s="39"/>
      <c r="X397" s="39"/>
      <c r="Y397" s="39"/>
      <c r="Z397" s="39"/>
      <c r="AA397" s="39"/>
      <c r="AB397" s="39"/>
      <c r="AC397" s="39"/>
      <c r="AD397" s="39"/>
    </row>
    <row r="398" spans="4:30" s="21" customFormat="1">
      <c r="D398" s="39"/>
      <c r="E398" s="48"/>
      <c r="F398" s="39"/>
      <c r="G398" s="39"/>
      <c r="H398" s="39"/>
      <c r="I398" s="39"/>
      <c r="K398" s="39"/>
      <c r="L398" s="39"/>
      <c r="M398" s="39"/>
      <c r="R398" s="39"/>
      <c r="T398" s="39"/>
      <c r="U398" s="39"/>
      <c r="V398" s="39"/>
      <c r="W398" s="39"/>
      <c r="X398" s="39"/>
      <c r="Y398" s="39"/>
      <c r="Z398" s="39"/>
      <c r="AA398" s="39"/>
      <c r="AB398" s="39"/>
      <c r="AC398" s="39"/>
      <c r="AD398" s="39"/>
    </row>
    <row r="399" spans="4:30" s="21" customFormat="1">
      <c r="D399" s="39"/>
      <c r="E399" s="48"/>
      <c r="F399" s="39"/>
      <c r="G399" s="39"/>
      <c r="H399" s="39"/>
      <c r="I399" s="39"/>
      <c r="K399" s="39"/>
      <c r="L399" s="39"/>
      <c r="M399" s="39"/>
      <c r="R399" s="39"/>
      <c r="T399" s="39"/>
      <c r="U399" s="39"/>
      <c r="V399" s="39"/>
      <c r="W399" s="39"/>
      <c r="X399" s="39"/>
      <c r="Y399" s="39"/>
      <c r="Z399" s="39"/>
      <c r="AA399" s="39"/>
      <c r="AB399" s="39"/>
      <c r="AC399" s="39"/>
      <c r="AD399" s="39"/>
    </row>
    <row r="400" spans="4:30" s="21" customFormat="1">
      <c r="D400" s="39"/>
      <c r="E400" s="48"/>
      <c r="F400" s="39"/>
      <c r="G400" s="39"/>
      <c r="H400" s="39"/>
      <c r="I400" s="39"/>
      <c r="K400" s="39"/>
      <c r="L400" s="39"/>
      <c r="M400" s="39"/>
      <c r="R400" s="39"/>
      <c r="T400" s="39"/>
      <c r="U400" s="39"/>
      <c r="V400" s="39"/>
      <c r="W400" s="39"/>
      <c r="X400" s="39"/>
      <c r="Y400" s="39"/>
      <c r="Z400" s="39"/>
      <c r="AA400" s="39"/>
      <c r="AB400" s="39"/>
      <c r="AC400" s="39"/>
      <c r="AD400" s="39"/>
    </row>
    <row r="401" spans="4:30" s="21" customFormat="1">
      <c r="D401" s="39"/>
      <c r="E401" s="48"/>
      <c r="F401" s="39"/>
      <c r="G401" s="39"/>
      <c r="H401" s="39"/>
      <c r="I401" s="39"/>
      <c r="K401" s="39"/>
      <c r="L401" s="39"/>
      <c r="M401" s="39"/>
      <c r="R401" s="39"/>
      <c r="T401" s="39"/>
      <c r="U401" s="39"/>
      <c r="V401" s="39"/>
      <c r="W401" s="39"/>
      <c r="X401" s="39"/>
      <c r="Y401" s="39"/>
      <c r="Z401" s="39"/>
      <c r="AA401" s="39"/>
      <c r="AB401" s="39"/>
      <c r="AC401" s="39"/>
      <c r="AD401" s="39"/>
    </row>
    <row r="402" spans="4:30" s="21" customFormat="1">
      <c r="D402" s="39"/>
      <c r="E402" s="48"/>
      <c r="F402" s="39"/>
      <c r="G402" s="39"/>
      <c r="H402" s="39"/>
      <c r="I402" s="39"/>
      <c r="K402" s="39"/>
      <c r="L402" s="39"/>
      <c r="M402" s="39"/>
      <c r="R402" s="39"/>
      <c r="T402" s="39"/>
      <c r="U402" s="39"/>
      <c r="V402" s="39"/>
      <c r="W402" s="39"/>
      <c r="X402" s="39"/>
      <c r="Y402" s="39"/>
      <c r="Z402" s="39"/>
      <c r="AA402" s="39"/>
      <c r="AB402" s="39"/>
      <c r="AC402" s="39"/>
      <c r="AD402" s="39"/>
    </row>
    <row r="403" spans="4:30" s="21" customFormat="1">
      <c r="D403" s="39"/>
      <c r="E403" s="48"/>
      <c r="F403" s="39"/>
      <c r="G403" s="39"/>
      <c r="H403" s="39"/>
      <c r="I403" s="39"/>
      <c r="K403" s="39"/>
      <c r="L403" s="39"/>
      <c r="M403" s="39"/>
      <c r="R403" s="39"/>
      <c r="T403" s="39"/>
      <c r="U403" s="39"/>
      <c r="V403" s="39"/>
      <c r="W403" s="39"/>
      <c r="X403" s="39"/>
      <c r="Y403" s="39"/>
      <c r="Z403" s="39"/>
      <c r="AA403" s="39"/>
      <c r="AB403" s="39"/>
      <c r="AC403" s="39"/>
      <c r="AD403" s="39"/>
    </row>
    <row r="404" spans="4:30" s="21" customFormat="1">
      <c r="D404" s="39"/>
      <c r="E404" s="48"/>
      <c r="F404" s="39"/>
      <c r="G404" s="39"/>
      <c r="H404" s="39"/>
      <c r="I404" s="39"/>
      <c r="K404" s="39"/>
      <c r="L404" s="39"/>
      <c r="M404" s="39"/>
      <c r="R404" s="39"/>
      <c r="T404" s="39"/>
      <c r="U404" s="39"/>
      <c r="V404" s="39"/>
      <c r="W404" s="39"/>
      <c r="X404" s="39"/>
      <c r="Y404" s="39"/>
      <c r="Z404" s="39"/>
      <c r="AA404" s="39"/>
      <c r="AB404" s="39"/>
      <c r="AC404" s="39"/>
      <c r="AD404" s="39"/>
    </row>
    <row r="405" spans="4:30" s="21" customFormat="1">
      <c r="D405" s="39"/>
      <c r="E405" s="48"/>
      <c r="F405" s="39"/>
      <c r="G405" s="39"/>
      <c r="H405" s="39"/>
      <c r="I405" s="39"/>
      <c r="K405" s="39"/>
      <c r="L405" s="39"/>
      <c r="M405" s="39"/>
      <c r="R405" s="39"/>
      <c r="T405" s="39"/>
      <c r="U405" s="39"/>
      <c r="V405" s="39"/>
      <c r="W405" s="39"/>
      <c r="X405" s="39"/>
      <c r="Y405" s="39"/>
      <c r="Z405" s="39"/>
      <c r="AA405" s="39"/>
      <c r="AB405" s="39"/>
      <c r="AC405" s="39"/>
      <c r="AD405" s="39"/>
    </row>
    <row r="406" spans="4:30" s="21" customFormat="1">
      <c r="D406" s="39"/>
      <c r="E406" s="48"/>
      <c r="F406" s="39"/>
      <c r="G406" s="39"/>
      <c r="H406" s="39"/>
      <c r="I406" s="39"/>
      <c r="K406" s="39"/>
      <c r="L406" s="39"/>
      <c r="M406" s="39"/>
      <c r="R406" s="39"/>
      <c r="T406" s="39"/>
      <c r="U406" s="39"/>
      <c r="V406" s="39"/>
      <c r="W406" s="39"/>
      <c r="X406" s="39"/>
      <c r="Y406" s="39"/>
      <c r="Z406" s="39"/>
      <c r="AA406" s="39"/>
      <c r="AB406" s="39"/>
      <c r="AC406" s="39"/>
      <c r="AD406" s="39"/>
    </row>
    <row r="407" spans="4:30" s="21" customFormat="1">
      <c r="D407" s="39"/>
      <c r="E407" s="48"/>
      <c r="F407" s="39"/>
      <c r="G407" s="39"/>
      <c r="H407" s="39"/>
      <c r="I407" s="39"/>
      <c r="K407" s="39"/>
      <c r="L407" s="39"/>
      <c r="M407" s="39"/>
      <c r="R407" s="39"/>
      <c r="T407" s="39"/>
      <c r="U407" s="39"/>
      <c r="V407" s="39"/>
      <c r="W407" s="39"/>
      <c r="X407" s="39"/>
      <c r="Y407" s="39"/>
      <c r="Z407" s="39"/>
      <c r="AA407" s="39"/>
      <c r="AB407" s="39"/>
      <c r="AC407" s="39"/>
      <c r="AD407" s="39"/>
    </row>
    <row r="408" spans="4:30" s="21" customFormat="1">
      <c r="D408" s="39"/>
      <c r="E408" s="48"/>
      <c r="F408" s="39"/>
      <c r="G408" s="39"/>
      <c r="H408" s="39"/>
      <c r="I408" s="39"/>
      <c r="K408" s="39"/>
      <c r="L408" s="39"/>
      <c r="M408" s="39"/>
      <c r="R408" s="39"/>
      <c r="T408" s="39"/>
      <c r="U408" s="39"/>
      <c r="V408" s="39"/>
      <c r="W408" s="39"/>
      <c r="X408" s="39"/>
      <c r="Y408" s="39"/>
      <c r="Z408" s="39"/>
      <c r="AA408" s="39"/>
      <c r="AB408" s="39"/>
      <c r="AC408" s="39"/>
      <c r="AD408" s="39"/>
    </row>
    <row r="409" spans="4:30" s="21" customFormat="1">
      <c r="D409" s="39"/>
      <c r="E409" s="48"/>
      <c r="F409" s="39"/>
      <c r="G409" s="39"/>
      <c r="H409" s="39"/>
      <c r="I409" s="39"/>
      <c r="K409" s="39"/>
      <c r="L409" s="39"/>
      <c r="M409" s="39"/>
      <c r="R409" s="39"/>
      <c r="T409" s="39"/>
      <c r="U409" s="39"/>
      <c r="V409" s="39"/>
      <c r="W409" s="39"/>
      <c r="X409" s="39"/>
      <c r="Y409" s="39"/>
      <c r="Z409" s="39"/>
      <c r="AA409" s="39"/>
      <c r="AB409" s="39"/>
      <c r="AC409" s="39"/>
      <c r="AD409" s="39"/>
    </row>
    <row r="410" spans="4:30" s="21" customFormat="1">
      <c r="D410" s="39"/>
      <c r="E410" s="48"/>
      <c r="F410" s="39"/>
      <c r="G410" s="39"/>
      <c r="H410" s="39"/>
      <c r="I410" s="39"/>
      <c r="K410" s="39"/>
      <c r="L410" s="39"/>
      <c r="M410" s="39"/>
      <c r="R410" s="39"/>
      <c r="T410" s="39"/>
      <c r="U410" s="39"/>
      <c r="V410" s="39"/>
      <c r="W410" s="39"/>
      <c r="X410" s="39"/>
      <c r="Y410" s="39"/>
      <c r="Z410" s="39"/>
      <c r="AA410" s="39"/>
      <c r="AB410" s="39"/>
      <c r="AC410" s="39"/>
      <c r="AD410" s="39"/>
    </row>
    <row r="411" spans="4:30" s="21" customFormat="1">
      <c r="D411" s="39"/>
      <c r="E411" s="48"/>
      <c r="F411" s="39"/>
      <c r="G411" s="39"/>
      <c r="H411" s="39"/>
      <c r="I411" s="39"/>
      <c r="K411" s="39"/>
      <c r="L411" s="39"/>
      <c r="M411" s="39"/>
      <c r="R411" s="39"/>
      <c r="T411" s="39"/>
      <c r="U411" s="39"/>
      <c r="V411" s="39"/>
      <c r="W411" s="39"/>
      <c r="X411" s="39"/>
      <c r="Y411" s="39"/>
      <c r="Z411" s="39"/>
      <c r="AA411" s="39"/>
      <c r="AB411" s="39"/>
      <c r="AC411" s="39"/>
      <c r="AD411" s="39"/>
    </row>
    <row r="412" spans="4:30" s="21" customFormat="1">
      <c r="D412" s="39"/>
      <c r="E412" s="48"/>
      <c r="F412" s="39"/>
      <c r="G412" s="39"/>
      <c r="H412" s="39"/>
      <c r="I412" s="39"/>
      <c r="K412" s="39"/>
      <c r="L412" s="39"/>
      <c r="M412" s="39"/>
      <c r="R412" s="39"/>
      <c r="T412" s="39"/>
      <c r="U412" s="39"/>
      <c r="V412" s="39"/>
      <c r="W412" s="39"/>
      <c r="X412" s="39"/>
      <c r="Y412" s="39"/>
      <c r="Z412" s="39"/>
      <c r="AA412" s="39"/>
      <c r="AB412" s="39"/>
      <c r="AC412" s="39"/>
      <c r="AD412" s="39"/>
    </row>
    <row r="413" spans="4:30" s="21" customFormat="1">
      <c r="D413" s="39"/>
      <c r="E413" s="48"/>
      <c r="F413" s="39"/>
      <c r="G413" s="39"/>
      <c r="H413" s="39"/>
      <c r="I413" s="39"/>
      <c r="K413" s="39"/>
      <c r="L413" s="39"/>
      <c r="M413" s="39"/>
      <c r="R413" s="39"/>
      <c r="T413" s="39"/>
      <c r="U413" s="39"/>
      <c r="V413" s="39"/>
      <c r="W413" s="39"/>
      <c r="X413" s="39"/>
      <c r="Y413" s="39"/>
      <c r="Z413" s="39"/>
      <c r="AA413" s="39"/>
      <c r="AB413" s="39"/>
      <c r="AC413" s="39"/>
      <c r="AD413" s="39"/>
    </row>
    <row r="414" spans="4:30" s="21" customFormat="1">
      <c r="D414" s="39"/>
      <c r="E414" s="48"/>
      <c r="F414" s="39"/>
      <c r="G414" s="39"/>
      <c r="H414" s="39"/>
      <c r="I414" s="39"/>
      <c r="K414" s="39"/>
      <c r="L414" s="39"/>
      <c r="M414" s="39"/>
      <c r="R414" s="39"/>
      <c r="T414" s="39"/>
      <c r="U414" s="39"/>
      <c r="V414" s="39"/>
      <c r="W414" s="39"/>
      <c r="X414" s="39"/>
      <c r="Y414" s="39"/>
      <c r="Z414" s="39"/>
      <c r="AA414" s="39"/>
      <c r="AB414" s="39"/>
      <c r="AC414" s="39"/>
      <c r="AD414" s="39"/>
    </row>
    <row r="415" spans="4:30" s="21" customFormat="1">
      <c r="D415" s="39"/>
      <c r="E415" s="48"/>
      <c r="F415" s="39"/>
      <c r="G415" s="39"/>
      <c r="H415" s="39"/>
      <c r="I415" s="39"/>
      <c r="K415" s="39"/>
      <c r="L415" s="39"/>
      <c r="M415" s="39"/>
      <c r="R415" s="39"/>
      <c r="T415" s="39"/>
      <c r="U415" s="39"/>
      <c r="V415" s="39"/>
      <c r="W415" s="39"/>
      <c r="X415" s="39"/>
      <c r="Y415" s="39"/>
      <c r="Z415" s="39"/>
      <c r="AA415" s="39"/>
      <c r="AB415" s="39"/>
      <c r="AC415" s="39"/>
      <c r="AD415" s="39"/>
    </row>
    <row r="416" spans="4:30" s="21" customFormat="1">
      <c r="D416" s="39"/>
      <c r="E416" s="48"/>
      <c r="F416" s="39"/>
      <c r="G416" s="39"/>
      <c r="H416" s="39"/>
      <c r="I416" s="39"/>
      <c r="K416" s="39"/>
      <c r="L416" s="39"/>
      <c r="M416" s="39"/>
      <c r="R416" s="39"/>
      <c r="T416" s="39"/>
      <c r="U416" s="39"/>
      <c r="V416" s="39"/>
      <c r="W416" s="39"/>
      <c r="X416" s="39"/>
      <c r="Y416" s="39"/>
      <c r="Z416" s="39"/>
      <c r="AA416" s="39"/>
      <c r="AB416" s="39"/>
      <c r="AC416" s="39"/>
      <c r="AD416" s="39"/>
    </row>
    <row r="417" spans="4:30" s="21" customFormat="1">
      <c r="D417" s="39"/>
      <c r="E417" s="48"/>
      <c r="F417" s="39"/>
      <c r="G417" s="39"/>
      <c r="H417" s="39"/>
      <c r="I417" s="39"/>
      <c r="K417" s="39"/>
      <c r="L417" s="39"/>
      <c r="M417" s="39"/>
      <c r="R417" s="39"/>
      <c r="T417" s="39"/>
      <c r="U417" s="39"/>
      <c r="V417" s="39"/>
      <c r="W417" s="39"/>
      <c r="X417" s="39"/>
      <c r="Y417" s="39"/>
      <c r="Z417" s="39"/>
      <c r="AA417" s="39"/>
      <c r="AB417" s="39"/>
      <c r="AC417" s="39"/>
      <c r="AD417" s="39"/>
    </row>
    <row r="418" spans="4:30" s="21" customFormat="1">
      <c r="D418" s="39"/>
      <c r="E418" s="48"/>
      <c r="F418" s="39"/>
      <c r="G418" s="39"/>
      <c r="H418" s="39"/>
      <c r="I418" s="39"/>
      <c r="K418" s="39"/>
      <c r="L418" s="39"/>
      <c r="M418" s="39"/>
      <c r="R418" s="39"/>
      <c r="T418" s="39"/>
      <c r="U418" s="39"/>
      <c r="V418" s="39"/>
      <c r="W418" s="39"/>
      <c r="X418" s="39"/>
      <c r="Y418" s="39"/>
      <c r="Z418" s="39"/>
      <c r="AA418" s="39"/>
      <c r="AB418" s="39"/>
      <c r="AC418" s="39"/>
      <c r="AD418" s="39"/>
    </row>
    <row r="419" spans="4:30" s="21" customFormat="1">
      <c r="D419" s="39"/>
      <c r="E419" s="48"/>
      <c r="F419" s="39"/>
      <c r="G419" s="39"/>
      <c r="H419" s="39"/>
      <c r="I419" s="39"/>
      <c r="K419" s="39"/>
      <c r="L419" s="39"/>
      <c r="M419" s="39"/>
      <c r="R419" s="39"/>
      <c r="T419" s="39"/>
      <c r="U419" s="39"/>
      <c r="V419" s="39"/>
      <c r="W419" s="39"/>
      <c r="X419" s="39"/>
      <c r="Y419" s="39"/>
      <c r="Z419" s="39"/>
      <c r="AA419" s="39"/>
      <c r="AB419" s="39"/>
      <c r="AC419" s="39"/>
      <c r="AD419" s="39"/>
    </row>
    <row r="420" spans="4:30" s="21" customFormat="1">
      <c r="D420" s="39"/>
      <c r="E420" s="48"/>
      <c r="F420" s="39"/>
      <c r="G420" s="39"/>
      <c r="H420" s="39"/>
      <c r="I420" s="39"/>
      <c r="K420" s="39"/>
      <c r="L420" s="39"/>
      <c r="M420" s="39"/>
      <c r="R420" s="39"/>
      <c r="T420" s="39"/>
      <c r="U420" s="39"/>
      <c r="V420" s="39"/>
      <c r="W420" s="39"/>
      <c r="X420" s="39"/>
      <c r="Y420" s="39"/>
      <c r="Z420" s="39"/>
      <c r="AA420" s="39"/>
      <c r="AB420" s="39"/>
      <c r="AC420" s="39"/>
      <c r="AD420" s="39"/>
    </row>
    <row r="421" spans="4:30" s="21" customFormat="1">
      <c r="D421" s="39"/>
      <c r="E421" s="48"/>
      <c r="F421" s="39"/>
      <c r="G421" s="39"/>
      <c r="H421" s="39"/>
      <c r="I421" s="39"/>
      <c r="K421" s="39"/>
      <c r="L421" s="39"/>
      <c r="M421" s="39"/>
      <c r="R421" s="39"/>
      <c r="T421" s="39"/>
      <c r="U421" s="39"/>
      <c r="V421" s="39"/>
      <c r="W421" s="39"/>
      <c r="X421" s="39"/>
      <c r="Y421" s="39"/>
      <c r="Z421" s="39"/>
      <c r="AA421" s="39"/>
      <c r="AB421" s="39"/>
      <c r="AC421" s="39"/>
      <c r="AD421" s="39"/>
    </row>
    <row r="422" spans="4:30" s="21" customFormat="1">
      <c r="D422" s="39"/>
      <c r="E422" s="48"/>
      <c r="F422" s="39"/>
      <c r="G422" s="39"/>
      <c r="H422" s="39"/>
      <c r="I422" s="39"/>
      <c r="K422" s="39"/>
      <c r="L422" s="39"/>
      <c r="M422" s="39"/>
      <c r="R422" s="39"/>
      <c r="T422" s="39"/>
      <c r="U422" s="39"/>
      <c r="V422" s="39"/>
      <c r="W422" s="39"/>
      <c r="X422" s="39"/>
      <c r="Y422" s="39"/>
      <c r="Z422" s="39"/>
      <c r="AA422" s="39"/>
      <c r="AB422" s="39"/>
      <c r="AC422" s="39"/>
      <c r="AD422" s="39"/>
    </row>
    <row r="423" spans="4:30" s="21" customFormat="1">
      <c r="D423" s="39"/>
      <c r="E423" s="48"/>
      <c r="F423" s="39"/>
      <c r="G423" s="39"/>
      <c r="H423" s="39"/>
      <c r="I423" s="39"/>
      <c r="K423" s="39"/>
      <c r="L423" s="39"/>
      <c r="M423" s="39"/>
      <c r="R423" s="39"/>
      <c r="T423" s="39"/>
      <c r="U423" s="39"/>
      <c r="V423" s="39"/>
      <c r="W423" s="39"/>
      <c r="X423" s="39"/>
      <c r="Y423" s="39"/>
      <c r="Z423" s="39"/>
      <c r="AA423" s="39"/>
      <c r="AB423" s="39"/>
      <c r="AC423" s="39"/>
      <c r="AD423" s="39"/>
    </row>
    <row r="424" spans="4:30" s="21" customFormat="1">
      <c r="D424" s="39"/>
      <c r="E424" s="48"/>
      <c r="F424" s="39"/>
      <c r="G424" s="39"/>
      <c r="H424" s="39"/>
      <c r="I424" s="39"/>
      <c r="K424" s="39"/>
      <c r="L424" s="39"/>
      <c r="M424" s="39"/>
      <c r="R424" s="39"/>
      <c r="T424" s="39"/>
      <c r="U424" s="39"/>
      <c r="V424" s="39"/>
      <c r="W424" s="39"/>
      <c r="X424" s="39"/>
      <c r="Y424" s="39"/>
      <c r="Z424" s="39"/>
      <c r="AA424" s="39"/>
      <c r="AB424" s="39"/>
      <c r="AC424" s="39"/>
      <c r="AD424" s="39"/>
    </row>
    <row r="425" spans="4:30" s="21" customFormat="1">
      <c r="D425" s="39"/>
      <c r="E425" s="48"/>
      <c r="F425" s="39"/>
      <c r="G425" s="39"/>
      <c r="H425" s="39"/>
      <c r="I425" s="39"/>
      <c r="K425" s="39"/>
      <c r="L425" s="39"/>
      <c r="M425" s="39"/>
      <c r="R425" s="39"/>
      <c r="T425" s="39"/>
      <c r="U425" s="39"/>
      <c r="V425" s="39"/>
      <c r="W425" s="39"/>
      <c r="X425" s="39"/>
      <c r="Y425" s="39"/>
      <c r="Z425" s="39"/>
      <c r="AA425" s="39"/>
      <c r="AB425" s="39"/>
      <c r="AC425" s="39"/>
      <c r="AD425" s="39"/>
    </row>
    <row r="426" spans="4:30" s="21" customFormat="1">
      <c r="D426" s="39"/>
      <c r="E426" s="48"/>
      <c r="F426" s="39"/>
      <c r="G426" s="39"/>
      <c r="H426" s="39"/>
      <c r="I426" s="39"/>
      <c r="K426" s="39"/>
      <c r="L426" s="39"/>
      <c r="M426" s="39"/>
      <c r="R426" s="39"/>
      <c r="T426" s="39"/>
      <c r="U426" s="39"/>
      <c r="V426" s="39"/>
      <c r="W426" s="39"/>
      <c r="X426" s="39"/>
      <c r="Y426" s="39"/>
      <c r="Z426" s="39"/>
      <c r="AA426" s="39"/>
      <c r="AB426" s="39"/>
      <c r="AC426" s="39"/>
      <c r="AD426" s="39"/>
    </row>
    <row r="427" spans="4:30" s="21" customFormat="1">
      <c r="D427" s="39"/>
      <c r="E427" s="48"/>
      <c r="F427" s="39"/>
      <c r="G427" s="39"/>
      <c r="H427" s="39"/>
      <c r="I427" s="39"/>
      <c r="K427" s="39"/>
      <c r="L427" s="39"/>
      <c r="M427" s="39"/>
      <c r="R427" s="39"/>
      <c r="T427" s="39"/>
      <c r="U427" s="39"/>
      <c r="V427" s="39"/>
      <c r="W427" s="39"/>
      <c r="X427" s="39"/>
      <c r="Y427" s="39"/>
      <c r="Z427" s="39"/>
      <c r="AA427" s="39"/>
      <c r="AB427" s="39"/>
      <c r="AC427" s="39"/>
      <c r="AD427" s="39"/>
    </row>
    <row r="428" spans="4:30" s="21" customFormat="1">
      <c r="D428" s="39"/>
      <c r="E428" s="48"/>
      <c r="F428" s="39"/>
      <c r="G428" s="39"/>
      <c r="H428" s="39"/>
      <c r="I428" s="39"/>
      <c r="K428" s="39"/>
      <c r="L428" s="39"/>
      <c r="M428" s="39"/>
      <c r="R428" s="39"/>
      <c r="T428" s="39"/>
      <c r="U428" s="39"/>
      <c r="V428" s="39"/>
      <c r="W428" s="39"/>
      <c r="X428" s="39"/>
      <c r="Y428" s="39"/>
      <c r="Z428" s="39"/>
      <c r="AA428" s="39"/>
      <c r="AB428" s="39"/>
      <c r="AC428" s="39"/>
      <c r="AD428" s="39"/>
    </row>
    <row r="429" spans="4:30" s="21" customFormat="1">
      <c r="D429" s="39"/>
      <c r="E429" s="48"/>
      <c r="F429" s="39"/>
      <c r="G429" s="39"/>
      <c r="H429" s="39"/>
      <c r="I429" s="39"/>
      <c r="K429" s="39"/>
      <c r="L429" s="39"/>
      <c r="M429" s="39"/>
      <c r="R429" s="39"/>
      <c r="T429" s="39"/>
      <c r="U429" s="39"/>
      <c r="V429" s="39"/>
      <c r="W429" s="39"/>
      <c r="X429" s="39"/>
      <c r="Y429" s="39"/>
      <c r="Z429" s="39"/>
      <c r="AA429" s="39"/>
      <c r="AB429" s="39"/>
      <c r="AC429" s="39"/>
      <c r="AD429" s="39"/>
    </row>
    <row r="430" spans="4:30" s="21" customFormat="1">
      <c r="D430" s="39"/>
      <c r="E430" s="48"/>
      <c r="F430" s="39"/>
      <c r="G430" s="39"/>
      <c r="H430" s="39"/>
      <c r="I430" s="39"/>
      <c r="K430" s="39"/>
      <c r="L430" s="39"/>
      <c r="M430" s="39"/>
      <c r="R430" s="39"/>
      <c r="T430" s="39"/>
      <c r="U430" s="39"/>
      <c r="V430" s="39"/>
      <c r="W430" s="39"/>
      <c r="X430" s="39"/>
      <c r="Y430" s="39"/>
      <c r="Z430" s="39"/>
      <c r="AA430" s="39"/>
      <c r="AB430" s="39"/>
      <c r="AC430" s="39"/>
      <c r="AD430" s="39"/>
    </row>
    <row r="431" spans="4:30" s="21" customFormat="1">
      <c r="D431" s="39"/>
      <c r="E431" s="48"/>
      <c r="F431" s="39"/>
      <c r="G431" s="39"/>
      <c r="H431" s="39"/>
      <c r="I431" s="39"/>
      <c r="K431" s="39"/>
      <c r="L431" s="39"/>
      <c r="M431" s="39"/>
      <c r="R431" s="39"/>
      <c r="T431" s="39"/>
      <c r="U431" s="39"/>
      <c r="V431" s="39"/>
      <c r="W431" s="39"/>
      <c r="X431" s="39"/>
      <c r="Y431" s="39"/>
      <c r="Z431" s="39"/>
      <c r="AA431" s="39"/>
      <c r="AB431" s="39"/>
      <c r="AC431" s="39"/>
      <c r="AD431" s="39"/>
    </row>
    <row r="432" spans="4:30" s="21" customFormat="1">
      <c r="D432" s="39"/>
      <c r="E432" s="48"/>
      <c r="F432" s="39"/>
      <c r="G432" s="39"/>
      <c r="H432" s="39"/>
      <c r="I432" s="39"/>
      <c r="K432" s="39"/>
      <c r="L432" s="39"/>
      <c r="M432" s="39"/>
      <c r="R432" s="39"/>
      <c r="T432" s="39"/>
      <c r="U432" s="39"/>
      <c r="V432" s="39"/>
      <c r="W432" s="39"/>
      <c r="X432" s="39"/>
      <c r="Y432" s="39"/>
      <c r="Z432" s="39"/>
      <c r="AA432" s="39"/>
      <c r="AB432" s="39"/>
      <c r="AC432" s="39"/>
      <c r="AD432" s="39"/>
    </row>
    <row r="433" spans="4:30" s="21" customFormat="1">
      <c r="D433" s="39"/>
      <c r="E433" s="48"/>
      <c r="F433" s="39"/>
      <c r="G433" s="39"/>
      <c r="H433" s="39"/>
      <c r="I433" s="39"/>
      <c r="K433" s="39"/>
      <c r="L433" s="39"/>
      <c r="M433" s="39"/>
      <c r="R433" s="39"/>
      <c r="T433" s="39"/>
      <c r="U433" s="39"/>
      <c r="V433" s="39"/>
      <c r="W433" s="39"/>
      <c r="X433" s="39"/>
      <c r="Y433" s="39"/>
      <c r="Z433" s="39"/>
      <c r="AA433" s="39"/>
      <c r="AB433" s="39"/>
      <c r="AC433" s="39"/>
      <c r="AD433" s="39"/>
    </row>
    <row r="434" spans="4:30" s="21" customFormat="1">
      <c r="D434" s="39"/>
      <c r="E434" s="48"/>
      <c r="F434" s="39"/>
      <c r="G434" s="39"/>
      <c r="H434" s="39"/>
      <c r="I434" s="39"/>
      <c r="K434" s="39"/>
      <c r="L434" s="39"/>
      <c r="M434" s="39"/>
      <c r="R434" s="39"/>
      <c r="T434" s="39"/>
      <c r="U434" s="39"/>
      <c r="V434" s="39"/>
      <c r="W434" s="39"/>
      <c r="X434" s="39"/>
      <c r="Y434" s="39"/>
      <c r="Z434" s="39"/>
      <c r="AA434" s="39"/>
      <c r="AB434" s="39"/>
      <c r="AC434" s="39"/>
      <c r="AD434" s="39"/>
    </row>
    <row r="435" spans="4:30" s="21" customFormat="1">
      <c r="D435" s="39"/>
      <c r="E435" s="48"/>
      <c r="F435" s="39"/>
      <c r="G435" s="39"/>
      <c r="H435" s="39"/>
      <c r="I435" s="39"/>
      <c r="K435" s="39"/>
      <c r="L435" s="39"/>
      <c r="M435" s="39"/>
      <c r="R435" s="39"/>
      <c r="T435" s="39"/>
      <c r="U435" s="39"/>
      <c r="V435" s="39"/>
      <c r="W435" s="39"/>
      <c r="X435" s="39"/>
      <c r="Y435" s="39"/>
      <c r="Z435" s="39"/>
      <c r="AA435" s="39"/>
      <c r="AB435" s="39"/>
      <c r="AC435" s="39"/>
      <c r="AD435" s="39"/>
    </row>
    <row r="436" spans="4:30" s="21" customFormat="1">
      <c r="D436" s="39"/>
      <c r="E436" s="48"/>
      <c r="F436" s="39"/>
      <c r="G436" s="39"/>
      <c r="H436" s="39"/>
      <c r="I436" s="39"/>
      <c r="K436" s="39"/>
      <c r="L436" s="39"/>
      <c r="M436" s="39"/>
      <c r="R436" s="39"/>
      <c r="T436" s="39"/>
      <c r="U436" s="39"/>
      <c r="V436" s="39"/>
      <c r="W436" s="39"/>
      <c r="X436" s="39"/>
      <c r="Y436" s="39"/>
      <c r="Z436" s="39"/>
      <c r="AA436" s="39"/>
      <c r="AB436" s="39"/>
      <c r="AC436" s="39"/>
      <c r="AD436" s="39"/>
    </row>
    <row r="437" spans="4:30" s="21" customFormat="1">
      <c r="D437" s="39"/>
      <c r="E437" s="48"/>
      <c r="F437" s="39"/>
      <c r="G437" s="39"/>
      <c r="H437" s="39"/>
      <c r="I437" s="39"/>
      <c r="K437" s="39"/>
      <c r="L437" s="39"/>
      <c r="M437" s="39"/>
      <c r="R437" s="39"/>
      <c r="T437" s="39"/>
      <c r="U437" s="39"/>
      <c r="V437" s="39"/>
      <c r="W437" s="39"/>
      <c r="X437" s="39"/>
      <c r="Y437" s="39"/>
      <c r="Z437" s="39"/>
      <c r="AA437" s="39"/>
      <c r="AB437" s="39"/>
      <c r="AC437" s="39"/>
      <c r="AD437" s="39"/>
    </row>
    <row r="438" spans="4:30" s="21" customFormat="1">
      <c r="D438" s="39"/>
      <c r="E438" s="48"/>
      <c r="F438" s="39"/>
      <c r="G438" s="39"/>
      <c r="H438" s="39"/>
      <c r="I438" s="39"/>
      <c r="K438" s="39"/>
      <c r="L438" s="39"/>
      <c r="M438" s="39"/>
      <c r="R438" s="39"/>
      <c r="T438" s="39"/>
      <c r="U438" s="39"/>
      <c r="V438" s="39"/>
      <c r="W438" s="39"/>
      <c r="X438" s="39"/>
      <c r="Y438" s="39"/>
      <c r="Z438" s="39"/>
      <c r="AA438" s="39"/>
      <c r="AB438" s="39"/>
      <c r="AC438" s="39"/>
      <c r="AD438" s="39"/>
    </row>
    <row r="439" spans="4:30" s="21" customFormat="1">
      <c r="D439" s="39"/>
      <c r="E439" s="48"/>
      <c r="F439" s="39"/>
      <c r="G439" s="39"/>
      <c r="H439" s="39"/>
      <c r="I439" s="39"/>
      <c r="K439" s="39"/>
      <c r="L439" s="39"/>
      <c r="M439" s="39"/>
      <c r="R439" s="39"/>
      <c r="T439" s="39"/>
      <c r="U439" s="39"/>
      <c r="V439" s="39"/>
      <c r="W439" s="39"/>
      <c r="X439" s="39"/>
      <c r="Y439" s="39"/>
      <c r="Z439" s="39"/>
      <c r="AA439" s="39"/>
      <c r="AB439" s="39"/>
      <c r="AC439" s="39"/>
      <c r="AD439" s="39"/>
    </row>
    <row r="440" spans="4:30" s="21" customFormat="1">
      <c r="D440" s="39"/>
      <c r="E440" s="48"/>
      <c r="F440" s="39"/>
      <c r="G440" s="39"/>
      <c r="H440" s="39"/>
      <c r="I440" s="39"/>
      <c r="K440" s="39"/>
      <c r="L440" s="39"/>
      <c r="M440" s="39"/>
      <c r="R440" s="39"/>
      <c r="T440" s="39"/>
      <c r="U440" s="39"/>
      <c r="V440" s="39"/>
      <c r="W440" s="39"/>
      <c r="X440" s="39"/>
      <c r="Y440" s="39"/>
      <c r="Z440" s="39"/>
      <c r="AA440" s="39"/>
      <c r="AB440" s="39"/>
      <c r="AC440" s="39"/>
      <c r="AD440" s="39"/>
    </row>
    <row r="441" spans="4:30" s="21" customFormat="1">
      <c r="D441" s="39"/>
      <c r="E441" s="48"/>
      <c r="F441" s="39"/>
      <c r="G441" s="39"/>
      <c r="H441" s="39"/>
      <c r="I441" s="39"/>
      <c r="K441" s="39"/>
      <c r="L441" s="39"/>
      <c r="M441" s="39"/>
      <c r="R441" s="39"/>
      <c r="T441" s="39"/>
      <c r="U441" s="39"/>
      <c r="V441" s="39"/>
      <c r="W441" s="39"/>
      <c r="X441" s="39"/>
      <c r="Y441" s="39"/>
      <c r="Z441" s="39"/>
      <c r="AA441" s="39"/>
      <c r="AB441" s="39"/>
      <c r="AC441" s="39"/>
      <c r="AD441" s="39"/>
    </row>
    <row r="442" spans="4:30" s="21" customFormat="1">
      <c r="D442" s="39"/>
      <c r="E442" s="48"/>
      <c r="F442" s="39"/>
      <c r="G442" s="39"/>
      <c r="H442" s="39"/>
      <c r="I442" s="39"/>
      <c r="K442" s="39"/>
      <c r="L442" s="39"/>
      <c r="M442" s="39"/>
      <c r="R442" s="39"/>
      <c r="T442" s="39"/>
      <c r="U442" s="39"/>
      <c r="V442" s="39"/>
      <c r="W442" s="39"/>
      <c r="X442" s="39"/>
      <c r="Y442" s="39"/>
      <c r="Z442" s="39"/>
      <c r="AA442" s="39"/>
      <c r="AB442" s="39"/>
      <c r="AC442" s="39"/>
      <c r="AD442" s="39"/>
    </row>
    <row r="443" spans="4:30" s="21" customFormat="1">
      <c r="D443" s="39"/>
      <c r="E443" s="48"/>
      <c r="F443" s="39"/>
      <c r="G443" s="39"/>
      <c r="H443" s="39"/>
      <c r="I443" s="39"/>
      <c r="K443" s="39"/>
      <c r="L443" s="39"/>
      <c r="M443" s="39"/>
      <c r="R443" s="39"/>
      <c r="T443" s="39"/>
      <c r="U443" s="39"/>
      <c r="V443" s="39"/>
      <c r="W443" s="39"/>
      <c r="X443" s="39"/>
      <c r="Y443" s="39"/>
      <c r="Z443" s="39"/>
      <c r="AA443" s="39"/>
      <c r="AB443" s="39"/>
      <c r="AC443" s="39"/>
      <c r="AD443" s="39"/>
    </row>
    <row r="444" spans="4:30" s="21" customFormat="1">
      <c r="D444" s="39"/>
      <c r="E444" s="48"/>
      <c r="F444" s="39"/>
      <c r="G444" s="39"/>
      <c r="H444" s="39"/>
      <c r="I444" s="39"/>
      <c r="K444" s="39"/>
      <c r="L444" s="39"/>
      <c r="M444" s="39"/>
      <c r="R444" s="39"/>
      <c r="T444" s="39"/>
      <c r="U444" s="39"/>
      <c r="V444" s="39"/>
      <c r="W444" s="39"/>
      <c r="X444" s="39"/>
      <c r="Y444" s="39"/>
      <c r="Z444" s="39"/>
      <c r="AA444" s="39"/>
      <c r="AB444" s="39"/>
      <c r="AC444" s="39"/>
      <c r="AD444" s="39"/>
    </row>
    <row r="445" spans="4:30" s="21" customFormat="1">
      <c r="D445" s="39"/>
      <c r="E445" s="48"/>
      <c r="F445" s="39"/>
      <c r="G445" s="39"/>
      <c r="H445" s="39"/>
      <c r="I445" s="39"/>
      <c r="K445" s="39"/>
      <c r="L445" s="39"/>
      <c r="M445" s="39"/>
      <c r="R445" s="39"/>
      <c r="T445" s="39"/>
      <c r="U445" s="39"/>
      <c r="V445" s="39"/>
      <c r="W445" s="39"/>
      <c r="X445" s="39"/>
      <c r="Y445" s="39"/>
      <c r="Z445" s="39"/>
      <c r="AA445" s="39"/>
      <c r="AB445" s="39"/>
      <c r="AC445" s="39"/>
      <c r="AD445" s="39"/>
    </row>
    <row r="446" spans="4:30" s="21" customFormat="1">
      <c r="D446" s="39"/>
      <c r="E446" s="48"/>
      <c r="F446" s="39"/>
      <c r="G446" s="39"/>
      <c r="H446" s="39"/>
      <c r="I446" s="39"/>
      <c r="K446" s="39"/>
      <c r="L446" s="39"/>
      <c r="M446" s="39"/>
      <c r="R446" s="39"/>
      <c r="T446" s="39"/>
      <c r="U446" s="39"/>
      <c r="V446" s="39"/>
      <c r="W446" s="39"/>
      <c r="X446" s="39"/>
      <c r="Y446" s="39"/>
      <c r="Z446" s="39"/>
      <c r="AA446" s="39"/>
      <c r="AB446" s="39"/>
      <c r="AC446" s="39"/>
      <c r="AD446" s="39"/>
    </row>
    <row r="447" spans="4:30" s="21" customFormat="1">
      <c r="D447" s="39"/>
      <c r="E447" s="48"/>
      <c r="F447" s="39"/>
      <c r="G447" s="39"/>
      <c r="H447" s="39"/>
      <c r="I447" s="39"/>
      <c r="K447" s="39"/>
      <c r="L447" s="39"/>
      <c r="M447" s="39"/>
      <c r="R447" s="39"/>
      <c r="T447" s="39"/>
      <c r="U447" s="39"/>
      <c r="V447" s="39"/>
      <c r="W447" s="39"/>
      <c r="X447" s="39"/>
      <c r="Y447" s="39"/>
      <c r="Z447" s="39"/>
      <c r="AA447" s="39"/>
      <c r="AB447" s="39"/>
      <c r="AC447" s="39"/>
      <c r="AD447" s="39"/>
    </row>
    <row r="448" spans="4:30" s="21" customFormat="1">
      <c r="D448" s="39"/>
      <c r="E448" s="48"/>
      <c r="F448" s="39"/>
      <c r="G448" s="39"/>
      <c r="H448" s="39"/>
      <c r="I448" s="39"/>
      <c r="K448" s="39"/>
      <c r="L448" s="39"/>
      <c r="M448" s="39"/>
      <c r="R448" s="39"/>
      <c r="T448" s="39"/>
      <c r="U448" s="39"/>
      <c r="V448" s="39"/>
      <c r="W448" s="39"/>
      <c r="X448" s="39"/>
      <c r="Y448" s="39"/>
      <c r="Z448" s="39"/>
      <c r="AA448" s="39"/>
      <c r="AB448" s="39"/>
      <c r="AC448" s="39"/>
      <c r="AD448" s="39"/>
    </row>
    <row r="449" spans="4:30" s="21" customFormat="1">
      <c r="D449" s="39"/>
      <c r="E449" s="48"/>
      <c r="F449" s="39"/>
      <c r="G449" s="39"/>
      <c r="H449" s="39"/>
      <c r="I449" s="39"/>
      <c r="K449" s="39"/>
      <c r="L449" s="39"/>
      <c r="M449" s="39"/>
      <c r="R449" s="39"/>
      <c r="T449" s="39"/>
      <c r="U449" s="39"/>
      <c r="V449" s="39"/>
      <c r="W449" s="39"/>
      <c r="X449" s="39"/>
      <c r="Y449" s="39"/>
      <c r="Z449" s="39"/>
      <c r="AA449" s="39"/>
      <c r="AB449" s="39"/>
      <c r="AC449" s="39"/>
      <c r="AD449" s="39"/>
    </row>
    <row r="450" spans="4:30" s="21" customFormat="1">
      <c r="D450" s="39"/>
      <c r="E450" s="48"/>
      <c r="F450" s="39"/>
      <c r="G450" s="39"/>
      <c r="H450" s="39"/>
      <c r="I450" s="39"/>
      <c r="K450" s="39"/>
      <c r="L450" s="39"/>
      <c r="M450" s="39"/>
      <c r="R450" s="39"/>
      <c r="T450" s="39"/>
      <c r="U450" s="39"/>
      <c r="V450" s="39"/>
      <c r="W450" s="39"/>
      <c r="X450" s="39"/>
      <c r="Y450" s="39"/>
      <c r="Z450" s="39"/>
      <c r="AA450" s="39"/>
      <c r="AB450" s="39"/>
      <c r="AC450" s="39"/>
      <c r="AD450" s="39"/>
    </row>
    <row r="451" spans="4:30" s="21" customFormat="1">
      <c r="D451" s="39"/>
      <c r="E451" s="48"/>
      <c r="F451" s="39"/>
      <c r="G451" s="39"/>
      <c r="H451" s="39"/>
      <c r="I451" s="39"/>
      <c r="K451" s="39"/>
      <c r="L451" s="39"/>
      <c r="M451" s="39"/>
      <c r="R451" s="39"/>
      <c r="T451" s="39"/>
      <c r="U451" s="39"/>
      <c r="V451" s="39"/>
      <c r="W451" s="39"/>
      <c r="X451" s="39"/>
      <c r="Y451" s="39"/>
      <c r="Z451" s="39"/>
      <c r="AA451" s="39"/>
      <c r="AB451" s="39"/>
      <c r="AC451" s="39"/>
      <c r="AD451" s="39"/>
    </row>
    <row r="452" spans="4:30" s="21" customFormat="1">
      <c r="D452" s="39"/>
      <c r="E452" s="48"/>
      <c r="F452" s="39"/>
      <c r="G452" s="39"/>
      <c r="H452" s="39"/>
      <c r="I452" s="39"/>
      <c r="K452" s="39"/>
      <c r="L452" s="39"/>
      <c r="M452" s="39"/>
      <c r="R452" s="39"/>
      <c r="T452" s="39"/>
      <c r="U452" s="39"/>
      <c r="V452" s="39"/>
      <c r="W452" s="39"/>
      <c r="X452" s="39"/>
      <c r="Y452" s="39"/>
      <c r="Z452" s="39"/>
      <c r="AA452" s="39"/>
      <c r="AB452" s="39"/>
      <c r="AC452" s="39"/>
      <c r="AD452" s="39"/>
    </row>
    <row r="453" spans="4:30" s="21" customFormat="1">
      <c r="D453" s="39"/>
      <c r="E453" s="48"/>
      <c r="F453" s="39"/>
      <c r="G453" s="39"/>
      <c r="H453" s="39"/>
      <c r="I453" s="39"/>
      <c r="K453" s="39"/>
      <c r="L453" s="39"/>
      <c r="M453" s="39"/>
      <c r="R453" s="39"/>
      <c r="T453" s="39"/>
      <c r="U453" s="39"/>
      <c r="V453" s="39"/>
      <c r="W453" s="39"/>
      <c r="X453" s="39"/>
      <c r="Y453" s="39"/>
      <c r="Z453" s="39"/>
      <c r="AA453" s="39"/>
      <c r="AB453" s="39"/>
      <c r="AC453" s="39"/>
      <c r="AD453" s="39"/>
    </row>
    <row r="454" spans="4:30" s="21" customFormat="1">
      <c r="D454" s="39"/>
      <c r="E454" s="48"/>
      <c r="F454" s="39"/>
      <c r="G454" s="39"/>
      <c r="H454" s="39"/>
      <c r="I454" s="39"/>
      <c r="K454" s="39"/>
      <c r="L454" s="39"/>
      <c r="M454" s="39"/>
      <c r="R454" s="39"/>
      <c r="T454" s="39"/>
      <c r="U454" s="39"/>
      <c r="V454" s="39"/>
      <c r="W454" s="39"/>
      <c r="X454" s="39"/>
      <c r="Y454" s="39"/>
      <c r="Z454" s="39"/>
      <c r="AA454" s="39"/>
      <c r="AB454" s="39"/>
      <c r="AC454" s="39"/>
      <c r="AD454" s="39"/>
    </row>
    <row r="455" spans="4:30" s="21" customFormat="1">
      <c r="D455" s="39"/>
      <c r="E455" s="48"/>
      <c r="F455" s="39"/>
      <c r="G455" s="39"/>
      <c r="H455" s="39"/>
      <c r="I455" s="39"/>
      <c r="K455" s="39"/>
      <c r="L455" s="39"/>
      <c r="M455" s="39"/>
      <c r="R455" s="39"/>
      <c r="T455" s="39"/>
      <c r="U455" s="39"/>
      <c r="V455" s="39"/>
      <c r="W455" s="39"/>
      <c r="X455" s="39"/>
      <c r="Y455" s="39"/>
      <c r="Z455" s="39"/>
      <c r="AA455" s="39"/>
      <c r="AB455" s="39"/>
      <c r="AC455" s="39"/>
      <c r="AD455" s="39"/>
    </row>
    <row r="456" spans="4:30" s="21" customFormat="1">
      <c r="D456" s="39"/>
      <c r="E456" s="48"/>
      <c r="F456" s="39"/>
      <c r="G456" s="39"/>
      <c r="H456" s="39"/>
      <c r="I456" s="39"/>
      <c r="K456" s="39"/>
      <c r="L456" s="39"/>
      <c r="M456" s="39"/>
      <c r="R456" s="39"/>
      <c r="T456" s="39"/>
      <c r="U456" s="39"/>
      <c r="V456" s="39"/>
      <c r="W456" s="39"/>
      <c r="X456" s="39"/>
      <c r="Y456" s="39"/>
      <c r="Z456" s="39"/>
      <c r="AA456" s="39"/>
      <c r="AB456" s="39"/>
      <c r="AC456" s="39"/>
      <c r="AD456" s="39"/>
    </row>
    <row r="457" spans="4:30" s="21" customFormat="1">
      <c r="D457" s="39"/>
      <c r="E457" s="48"/>
      <c r="F457" s="39"/>
      <c r="G457" s="39"/>
      <c r="H457" s="39"/>
      <c r="I457" s="39"/>
      <c r="K457" s="39"/>
      <c r="L457" s="39"/>
      <c r="M457" s="39"/>
      <c r="R457" s="39"/>
      <c r="T457" s="39"/>
      <c r="U457" s="39"/>
      <c r="V457" s="39"/>
      <c r="W457" s="39"/>
      <c r="X457" s="39"/>
      <c r="Y457" s="39"/>
      <c r="Z457" s="39"/>
      <c r="AA457" s="39"/>
      <c r="AB457" s="39"/>
      <c r="AC457" s="39"/>
      <c r="AD457" s="39"/>
    </row>
    <row r="458" spans="4:30" s="21" customFormat="1">
      <c r="D458" s="39"/>
      <c r="E458" s="48"/>
      <c r="F458" s="39"/>
      <c r="G458" s="39"/>
      <c r="H458" s="39"/>
      <c r="I458" s="39"/>
      <c r="K458" s="39"/>
      <c r="L458" s="39"/>
      <c r="M458" s="39"/>
      <c r="R458" s="39"/>
      <c r="T458" s="39"/>
      <c r="U458" s="39"/>
      <c r="V458" s="39"/>
      <c r="W458" s="39"/>
      <c r="X458" s="39"/>
      <c r="Y458" s="39"/>
      <c r="Z458" s="39"/>
      <c r="AA458" s="39"/>
      <c r="AB458" s="39"/>
      <c r="AC458" s="39"/>
      <c r="AD458" s="39"/>
    </row>
    <row r="459" spans="4:30" s="21" customFormat="1">
      <c r="D459" s="39"/>
      <c r="E459" s="48"/>
      <c r="F459" s="39"/>
      <c r="G459" s="39"/>
      <c r="H459" s="39"/>
      <c r="I459" s="39"/>
      <c r="K459" s="39"/>
      <c r="L459" s="39"/>
      <c r="M459" s="39"/>
      <c r="R459" s="39"/>
      <c r="T459" s="39"/>
      <c r="U459" s="39"/>
      <c r="V459" s="39"/>
      <c r="W459" s="39"/>
      <c r="X459" s="39"/>
      <c r="Y459" s="39"/>
      <c r="Z459" s="39"/>
      <c r="AA459" s="39"/>
      <c r="AB459" s="39"/>
      <c r="AC459" s="39"/>
      <c r="AD459" s="39"/>
    </row>
    <row r="460" spans="4:30" s="21" customFormat="1">
      <c r="D460" s="39"/>
      <c r="E460" s="48"/>
      <c r="F460" s="39"/>
      <c r="G460" s="39"/>
      <c r="H460" s="39"/>
      <c r="I460" s="39"/>
      <c r="K460" s="39"/>
      <c r="L460" s="39"/>
      <c r="M460" s="39"/>
      <c r="R460" s="39"/>
      <c r="T460" s="39"/>
      <c r="U460" s="39"/>
      <c r="V460" s="39"/>
      <c r="W460" s="39"/>
      <c r="X460" s="39"/>
      <c r="Y460" s="39"/>
      <c r="Z460" s="39"/>
      <c r="AA460" s="39"/>
      <c r="AB460" s="39"/>
      <c r="AC460" s="39"/>
      <c r="AD460" s="39"/>
    </row>
    <row r="461" spans="4:30" s="21" customFormat="1">
      <c r="D461" s="39"/>
      <c r="E461" s="48"/>
      <c r="F461" s="39"/>
      <c r="G461" s="39"/>
      <c r="H461" s="39"/>
      <c r="I461" s="39"/>
      <c r="K461" s="39"/>
      <c r="L461" s="39"/>
      <c r="M461" s="39"/>
      <c r="R461" s="39"/>
      <c r="T461" s="39"/>
      <c r="U461" s="39"/>
      <c r="V461" s="39"/>
      <c r="W461" s="39"/>
      <c r="X461" s="39"/>
      <c r="Y461" s="39"/>
      <c r="Z461" s="39"/>
      <c r="AA461" s="39"/>
      <c r="AB461" s="39"/>
      <c r="AC461" s="39"/>
      <c r="AD461" s="39"/>
    </row>
    <row r="462" spans="4:30" s="21" customFormat="1">
      <c r="D462" s="39"/>
      <c r="E462" s="48"/>
      <c r="F462" s="39"/>
      <c r="G462" s="39"/>
      <c r="H462" s="39"/>
      <c r="I462" s="39"/>
      <c r="K462" s="39"/>
      <c r="L462" s="39"/>
      <c r="M462" s="39"/>
      <c r="R462" s="39"/>
      <c r="T462" s="39"/>
      <c r="U462" s="39"/>
      <c r="V462" s="39"/>
      <c r="W462" s="39"/>
      <c r="X462" s="39"/>
      <c r="Y462" s="39"/>
      <c r="Z462" s="39"/>
      <c r="AA462" s="39"/>
      <c r="AB462" s="39"/>
      <c r="AC462" s="39"/>
      <c r="AD462" s="39"/>
    </row>
    <row r="463" spans="4:30" s="21" customFormat="1">
      <c r="D463" s="39"/>
      <c r="E463" s="48"/>
      <c r="F463" s="39"/>
      <c r="G463" s="39"/>
      <c r="H463" s="39"/>
      <c r="I463" s="39"/>
      <c r="K463" s="39"/>
      <c r="L463" s="39"/>
      <c r="M463" s="39"/>
      <c r="R463" s="39"/>
      <c r="T463" s="39"/>
      <c r="U463" s="39"/>
      <c r="V463" s="39"/>
      <c r="W463" s="39"/>
      <c r="X463" s="39"/>
      <c r="Y463" s="39"/>
      <c r="Z463" s="39"/>
      <c r="AA463" s="39"/>
      <c r="AB463" s="39"/>
      <c r="AC463" s="39"/>
      <c r="AD463" s="39"/>
    </row>
    <row r="464" spans="4:30" s="21" customFormat="1">
      <c r="D464" s="39"/>
      <c r="E464" s="48"/>
      <c r="F464" s="39"/>
      <c r="G464" s="39"/>
      <c r="H464" s="39"/>
      <c r="I464" s="39"/>
      <c r="K464" s="39"/>
      <c r="L464" s="39"/>
      <c r="M464" s="39"/>
      <c r="R464" s="39"/>
      <c r="T464" s="39"/>
      <c r="U464" s="39"/>
      <c r="V464" s="39"/>
      <c r="W464" s="39"/>
      <c r="X464" s="39"/>
      <c r="Y464" s="39"/>
      <c r="Z464" s="39"/>
      <c r="AA464" s="39"/>
      <c r="AB464" s="39"/>
      <c r="AC464" s="39"/>
      <c r="AD464" s="39"/>
    </row>
    <row r="465" spans="4:30" s="21" customFormat="1">
      <c r="D465" s="39"/>
      <c r="E465" s="48"/>
      <c r="F465" s="39"/>
      <c r="G465" s="39"/>
      <c r="H465" s="39"/>
      <c r="I465" s="39"/>
      <c r="K465" s="39"/>
      <c r="L465" s="39"/>
      <c r="M465" s="39"/>
      <c r="R465" s="39"/>
      <c r="T465" s="39"/>
      <c r="U465" s="39"/>
      <c r="V465" s="39"/>
      <c r="W465" s="39"/>
      <c r="X465" s="39"/>
      <c r="Y465" s="39"/>
      <c r="Z465" s="39"/>
      <c r="AA465" s="39"/>
      <c r="AB465" s="39"/>
      <c r="AC465" s="39"/>
      <c r="AD465" s="39"/>
    </row>
    <row r="466" spans="4:30" s="21" customFormat="1">
      <c r="D466" s="39"/>
      <c r="E466" s="48"/>
      <c r="F466" s="39"/>
      <c r="G466" s="39"/>
      <c r="H466" s="39"/>
      <c r="I466" s="39"/>
      <c r="K466" s="39"/>
      <c r="L466" s="39"/>
      <c r="M466" s="39"/>
      <c r="R466" s="39"/>
      <c r="T466" s="39"/>
      <c r="U466" s="39"/>
      <c r="V466" s="39"/>
      <c r="W466" s="39"/>
      <c r="X466" s="39"/>
      <c r="Y466" s="39"/>
      <c r="Z466" s="39"/>
      <c r="AA466" s="39"/>
      <c r="AB466" s="39"/>
      <c r="AC466" s="39"/>
      <c r="AD466" s="39"/>
    </row>
    <row r="467" spans="4:30" s="21" customFormat="1">
      <c r="D467" s="39"/>
      <c r="E467" s="48"/>
      <c r="F467" s="39"/>
      <c r="G467" s="39"/>
      <c r="H467" s="39"/>
      <c r="I467" s="39"/>
      <c r="K467" s="39"/>
      <c r="L467" s="39"/>
      <c r="M467" s="39"/>
      <c r="R467" s="39"/>
      <c r="T467" s="39"/>
      <c r="U467" s="39"/>
      <c r="V467" s="39"/>
      <c r="W467" s="39"/>
      <c r="X467" s="39"/>
      <c r="Y467" s="39"/>
      <c r="Z467" s="39"/>
      <c r="AA467" s="39"/>
      <c r="AB467" s="39"/>
      <c r="AC467" s="39"/>
      <c r="AD467" s="39"/>
    </row>
    <row r="468" spans="4:30" s="21" customFormat="1">
      <c r="D468" s="39"/>
      <c r="E468" s="48"/>
      <c r="F468" s="39"/>
      <c r="G468" s="39"/>
      <c r="H468" s="39"/>
      <c r="I468" s="39"/>
      <c r="K468" s="39"/>
      <c r="L468" s="39"/>
      <c r="M468" s="39"/>
      <c r="R468" s="39"/>
      <c r="T468" s="39"/>
      <c r="U468" s="39"/>
      <c r="V468" s="39"/>
      <c r="W468" s="39"/>
      <c r="X468" s="39"/>
      <c r="Y468" s="39"/>
      <c r="Z468" s="39"/>
      <c r="AA468" s="39"/>
      <c r="AB468" s="39"/>
      <c r="AC468" s="39"/>
      <c r="AD468" s="39"/>
    </row>
    <row r="469" spans="4:30" s="21" customFormat="1">
      <c r="D469" s="39"/>
      <c r="E469" s="48"/>
      <c r="F469" s="39"/>
      <c r="G469" s="39"/>
      <c r="H469" s="39"/>
      <c r="I469" s="39"/>
      <c r="K469" s="39"/>
      <c r="L469" s="39"/>
      <c r="M469" s="39"/>
      <c r="R469" s="39"/>
      <c r="T469" s="39"/>
      <c r="U469" s="39"/>
      <c r="V469" s="39"/>
      <c r="W469" s="39"/>
      <c r="X469" s="39"/>
      <c r="Y469" s="39"/>
      <c r="Z469" s="39"/>
      <c r="AA469" s="39"/>
      <c r="AB469" s="39"/>
      <c r="AC469" s="39"/>
      <c r="AD469" s="39"/>
    </row>
    <row r="470" spans="4:30" s="21" customFormat="1">
      <c r="D470" s="39"/>
      <c r="E470" s="48"/>
      <c r="F470" s="39"/>
      <c r="G470" s="39"/>
      <c r="H470" s="39"/>
      <c r="I470" s="39"/>
      <c r="K470" s="39"/>
      <c r="L470" s="39"/>
      <c r="M470" s="39"/>
      <c r="R470" s="39"/>
      <c r="T470" s="39"/>
      <c r="U470" s="39"/>
      <c r="V470" s="39"/>
      <c r="W470" s="39"/>
      <c r="X470" s="39"/>
      <c r="Y470" s="39"/>
      <c r="Z470" s="39"/>
      <c r="AA470" s="39"/>
      <c r="AB470" s="39"/>
      <c r="AC470" s="39"/>
      <c r="AD470" s="39"/>
    </row>
    <row r="471" spans="4:30" s="21" customFormat="1">
      <c r="D471" s="39"/>
      <c r="E471" s="48"/>
      <c r="F471" s="39"/>
      <c r="G471" s="39"/>
      <c r="H471" s="39"/>
      <c r="I471" s="39"/>
      <c r="K471" s="39"/>
      <c r="L471" s="39"/>
      <c r="M471" s="39"/>
      <c r="R471" s="39"/>
      <c r="T471" s="39"/>
      <c r="U471" s="39"/>
      <c r="V471" s="39"/>
      <c r="W471" s="39"/>
      <c r="X471" s="39"/>
      <c r="Y471" s="39"/>
      <c r="Z471" s="39"/>
      <c r="AA471" s="39"/>
      <c r="AB471" s="39"/>
      <c r="AC471" s="39"/>
      <c r="AD471" s="39"/>
    </row>
    <row r="472" spans="4:30" s="21" customFormat="1">
      <c r="D472" s="39"/>
      <c r="E472" s="48"/>
      <c r="F472" s="39"/>
      <c r="G472" s="39"/>
      <c r="H472" s="39"/>
      <c r="I472" s="39"/>
      <c r="K472" s="39"/>
      <c r="L472" s="39"/>
      <c r="M472" s="39"/>
      <c r="R472" s="39"/>
      <c r="T472" s="39"/>
      <c r="U472" s="39"/>
      <c r="V472" s="39"/>
      <c r="W472" s="39"/>
      <c r="X472" s="39"/>
      <c r="Y472" s="39"/>
      <c r="Z472" s="39"/>
      <c r="AA472" s="39"/>
      <c r="AB472" s="39"/>
      <c r="AC472" s="39"/>
      <c r="AD472" s="39"/>
    </row>
    <row r="473" spans="4:30" s="21" customFormat="1">
      <c r="D473" s="39"/>
      <c r="E473" s="48"/>
      <c r="F473" s="39"/>
      <c r="G473" s="39"/>
      <c r="H473" s="39"/>
      <c r="I473" s="39"/>
      <c r="K473" s="39"/>
      <c r="L473" s="39"/>
      <c r="M473" s="39"/>
      <c r="R473" s="39"/>
      <c r="T473" s="39"/>
      <c r="U473" s="39"/>
      <c r="V473" s="39"/>
      <c r="W473" s="39"/>
      <c r="X473" s="39"/>
      <c r="Y473" s="39"/>
      <c r="Z473" s="39"/>
      <c r="AA473" s="39"/>
      <c r="AB473" s="39"/>
      <c r="AC473" s="39"/>
      <c r="AD473" s="39"/>
    </row>
    <row r="474" spans="4:30" s="21" customFormat="1">
      <c r="D474" s="39"/>
      <c r="E474" s="48"/>
      <c r="F474" s="39"/>
      <c r="G474" s="39"/>
      <c r="H474" s="39"/>
      <c r="I474" s="39"/>
      <c r="K474" s="39"/>
      <c r="L474" s="39"/>
      <c r="M474" s="39"/>
      <c r="R474" s="39"/>
      <c r="T474" s="39"/>
      <c r="U474" s="39"/>
      <c r="V474" s="39"/>
      <c r="W474" s="39"/>
      <c r="X474" s="39"/>
      <c r="Y474" s="39"/>
      <c r="Z474" s="39"/>
      <c r="AA474" s="39"/>
      <c r="AB474" s="39"/>
      <c r="AC474" s="39"/>
      <c r="AD474" s="39"/>
    </row>
    <row r="475" spans="4:30" s="21" customFormat="1">
      <c r="D475" s="39"/>
      <c r="E475" s="48"/>
      <c r="F475" s="39"/>
      <c r="G475" s="39"/>
      <c r="H475" s="39"/>
      <c r="I475" s="39"/>
      <c r="K475" s="39"/>
      <c r="L475" s="39"/>
      <c r="M475" s="39"/>
      <c r="R475" s="39"/>
      <c r="T475" s="39"/>
      <c r="U475" s="39"/>
      <c r="V475" s="39"/>
      <c r="W475" s="39"/>
      <c r="X475" s="39"/>
      <c r="Y475" s="39"/>
      <c r="Z475" s="39"/>
      <c r="AA475" s="39"/>
      <c r="AB475" s="39"/>
      <c r="AC475" s="39"/>
      <c r="AD475" s="39"/>
    </row>
    <row r="476" spans="4:30" s="21" customFormat="1">
      <c r="D476" s="39"/>
      <c r="E476" s="48"/>
      <c r="F476" s="39"/>
      <c r="G476" s="39"/>
      <c r="H476" s="39"/>
      <c r="I476" s="39"/>
      <c r="K476" s="39"/>
      <c r="L476" s="39"/>
      <c r="M476" s="39"/>
      <c r="R476" s="39"/>
      <c r="T476" s="39"/>
      <c r="U476" s="39"/>
      <c r="V476" s="39"/>
      <c r="W476" s="39"/>
      <c r="X476" s="39"/>
      <c r="Y476" s="39"/>
      <c r="Z476" s="39"/>
      <c r="AA476" s="39"/>
      <c r="AB476" s="39"/>
      <c r="AC476" s="39"/>
      <c r="AD476" s="39"/>
    </row>
    <row r="477" spans="4:30" s="21" customFormat="1">
      <c r="D477" s="39"/>
      <c r="E477" s="48"/>
      <c r="F477" s="39"/>
      <c r="G477" s="39"/>
      <c r="H477" s="39"/>
      <c r="I477" s="39"/>
      <c r="K477" s="39"/>
      <c r="L477" s="39"/>
      <c r="M477" s="39"/>
      <c r="R477" s="39"/>
      <c r="T477" s="39"/>
      <c r="U477" s="39"/>
      <c r="V477" s="39"/>
      <c r="W477" s="39"/>
      <c r="X477" s="39"/>
      <c r="Y477" s="39"/>
      <c r="Z477" s="39"/>
      <c r="AA477" s="39"/>
      <c r="AB477" s="39"/>
      <c r="AC477" s="39"/>
      <c r="AD477" s="39"/>
    </row>
    <row r="478" spans="4:30" s="21" customFormat="1">
      <c r="D478" s="39"/>
      <c r="E478" s="48"/>
      <c r="F478" s="39"/>
      <c r="G478" s="39"/>
      <c r="H478" s="39"/>
      <c r="I478" s="39"/>
      <c r="K478" s="39"/>
      <c r="L478" s="39"/>
      <c r="M478" s="39"/>
      <c r="R478" s="39"/>
      <c r="T478" s="39"/>
      <c r="U478" s="39"/>
      <c r="V478" s="39"/>
      <c r="W478" s="39"/>
      <c r="X478" s="39"/>
      <c r="Y478" s="39"/>
      <c r="Z478" s="39"/>
      <c r="AA478" s="39"/>
      <c r="AB478" s="39"/>
      <c r="AC478" s="39"/>
      <c r="AD478" s="39"/>
    </row>
    <row r="479" spans="4:30" s="21" customFormat="1">
      <c r="D479" s="39"/>
      <c r="E479" s="48"/>
      <c r="F479" s="39"/>
      <c r="G479" s="39"/>
      <c r="H479" s="39"/>
      <c r="I479" s="39"/>
      <c r="K479" s="39"/>
      <c r="L479" s="39"/>
      <c r="M479" s="39"/>
      <c r="R479" s="39"/>
      <c r="T479" s="39"/>
      <c r="U479" s="39"/>
      <c r="V479" s="39"/>
      <c r="W479" s="39"/>
      <c r="X479" s="39"/>
      <c r="Y479" s="39"/>
      <c r="Z479" s="39"/>
      <c r="AA479" s="39"/>
      <c r="AB479" s="39"/>
      <c r="AC479" s="39"/>
      <c r="AD479" s="39"/>
    </row>
    <row r="480" spans="4:30" s="21" customFormat="1">
      <c r="D480" s="39"/>
      <c r="E480" s="48"/>
      <c r="F480" s="39"/>
      <c r="G480" s="39"/>
      <c r="H480" s="39"/>
      <c r="I480" s="39"/>
      <c r="K480" s="39"/>
      <c r="L480" s="39"/>
      <c r="M480" s="39"/>
      <c r="R480" s="39"/>
      <c r="T480" s="39"/>
      <c r="U480" s="39"/>
      <c r="V480" s="39"/>
      <c r="W480" s="39"/>
      <c r="X480" s="39"/>
      <c r="Y480" s="39"/>
      <c r="Z480" s="39"/>
      <c r="AA480" s="39"/>
      <c r="AB480" s="39"/>
      <c r="AC480" s="39"/>
      <c r="AD480" s="39"/>
    </row>
    <row r="481" spans="4:30" s="21" customFormat="1">
      <c r="D481" s="39"/>
      <c r="E481" s="48"/>
      <c r="F481" s="39"/>
      <c r="G481" s="39"/>
      <c r="H481" s="39"/>
      <c r="I481" s="39"/>
      <c r="K481" s="39"/>
      <c r="L481" s="39"/>
      <c r="M481" s="39"/>
      <c r="R481" s="39"/>
      <c r="T481" s="39"/>
      <c r="U481" s="39"/>
      <c r="V481" s="39"/>
      <c r="W481" s="39"/>
      <c r="X481" s="39"/>
      <c r="Y481" s="39"/>
      <c r="Z481" s="39"/>
      <c r="AA481" s="39"/>
      <c r="AB481" s="39"/>
      <c r="AC481" s="39"/>
      <c r="AD481" s="39"/>
    </row>
    <row r="482" spans="4:30" s="21" customFormat="1">
      <c r="D482" s="39"/>
      <c r="E482" s="48"/>
      <c r="F482" s="39"/>
      <c r="G482" s="39"/>
      <c r="H482" s="39"/>
      <c r="I482" s="39"/>
      <c r="K482" s="39"/>
      <c r="L482" s="39"/>
      <c r="M482" s="39"/>
      <c r="R482" s="39"/>
      <c r="T482" s="39"/>
      <c r="U482" s="39"/>
      <c r="V482" s="39"/>
      <c r="W482" s="39"/>
      <c r="X482" s="39"/>
      <c r="Y482" s="39"/>
      <c r="Z482" s="39"/>
      <c r="AA482" s="39"/>
      <c r="AB482" s="39"/>
      <c r="AC482" s="39"/>
      <c r="AD482" s="39"/>
    </row>
    <row r="483" spans="4:30" s="21" customFormat="1">
      <c r="D483" s="39"/>
      <c r="E483" s="48"/>
      <c r="F483" s="39"/>
      <c r="G483" s="39"/>
      <c r="H483" s="39"/>
      <c r="I483" s="39"/>
      <c r="K483" s="39"/>
      <c r="L483" s="39"/>
      <c r="M483" s="39"/>
      <c r="R483" s="39"/>
      <c r="T483" s="39"/>
      <c r="U483" s="39"/>
      <c r="V483" s="39"/>
      <c r="W483" s="39"/>
      <c r="X483" s="39"/>
      <c r="Y483" s="39"/>
      <c r="Z483" s="39"/>
      <c r="AA483" s="39"/>
      <c r="AB483" s="39"/>
      <c r="AC483" s="39"/>
      <c r="AD483" s="39"/>
    </row>
    <row r="484" spans="4:30" s="21" customFormat="1">
      <c r="D484" s="39"/>
      <c r="E484" s="48"/>
      <c r="F484" s="39"/>
      <c r="G484" s="39"/>
      <c r="H484" s="39"/>
      <c r="I484" s="39"/>
      <c r="K484" s="39"/>
      <c r="L484" s="39"/>
      <c r="M484" s="39"/>
      <c r="R484" s="39"/>
      <c r="T484" s="39"/>
      <c r="U484" s="39"/>
      <c r="V484" s="39"/>
      <c r="W484" s="39"/>
      <c r="X484" s="39"/>
      <c r="Y484" s="39"/>
      <c r="Z484" s="39"/>
      <c r="AA484" s="39"/>
      <c r="AB484" s="39"/>
      <c r="AC484" s="39"/>
      <c r="AD484" s="39"/>
    </row>
    <row r="485" spans="4:30" s="21" customFormat="1">
      <c r="D485" s="39"/>
      <c r="E485" s="48"/>
      <c r="F485" s="39"/>
      <c r="G485" s="39"/>
      <c r="H485" s="39"/>
      <c r="I485" s="39"/>
      <c r="K485" s="39"/>
      <c r="L485" s="39"/>
      <c r="M485" s="39"/>
      <c r="R485" s="39"/>
      <c r="T485" s="39"/>
      <c r="U485" s="39"/>
      <c r="V485" s="39"/>
      <c r="W485" s="39"/>
      <c r="X485" s="39"/>
      <c r="Y485" s="39"/>
      <c r="Z485" s="39"/>
      <c r="AA485" s="39"/>
      <c r="AB485" s="39"/>
      <c r="AC485" s="39"/>
      <c r="AD485" s="39"/>
    </row>
    <row r="486" spans="4:30" s="21" customFormat="1">
      <c r="D486" s="39"/>
      <c r="E486" s="48"/>
      <c r="F486" s="39"/>
      <c r="G486" s="39"/>
      <c r="H486" s="39"/>
      <c r="I486" s="39"/>
      <c r="K486" s="39"/>
      <c r="L486" s="39"/>
      <c r="M486" s="39"/>
      <c r="R486" s="39"/>
      <c r="T486" s="39"/>
      <c r="U486" s="39"/>
      <c r="V486" s="39"/>
      <c r="W486" s="39"/>
      <c r="X486" s="39"/>
      <c r="Y486" s="39"/>
      <c r="Z486" s="39"/>
      <c r="AA486" s="39"/>
      <c r="AB486" s="39"/>
      <c r="AC486" s="39"/>
      <c r="AD486" s="39"/>
    </row>
    <row r="487" spans="4:30" s="21" customFormat="1">
      <c r="D487" s="39"/>
      <c r="E487" s="48"/>
      <c r="F487" s="39"/>
      <c r="G487" s="39"/>
      <c r="H487" s="39"/>
      <c r="I487" s="39"/>
      <c r="K487" s="39"/>
      <c r="L487" s="39"/>
      <c r="M487" s="39"/>
      <c r="R487" s="39"/>
      <c r="T487" s="39"/>
      <c r="U487" s="39"/>
      <c r="V487" s="39"/>
      <c r="W487" s="39"/>
      <c r="X487" s="39"/>
      <c r="Y487" s="39"/>
      <c r="Z487" s="39"/>
      <c r="AA487" s="39"/>
      <c r="AB487" s="39"/>
      <c r="AC487" s="39"/>
      <c r="AD487" s="39"/>
    </row>
    <row r="488" spans="4:30" s="21" customFormat="1">
      <c r="D488" s="39"/>
      <c r="E488" s="48"/>
      <c r="F488" s="39"/>
      <c r="G488" s="39"/>
      <c r="H488" s="39"/>
      <c r="I488" s="39"/>
      <c r="K488" s="39"/>
      <c r="L488" s="39"/>
      <c r="M488" s="39"/>
      <c r="R488" s="39"/>
      <c r="T488" s="39"/>
      <c r="U488" s="39"/>
      <c r="V488" s="39"/>
      <c r="W488" s="39"/>
      <c r="X488" s="39"/>
      <c r="Y488" s="39"/>
      <c r="Z488" s="39"/>
      <c r="AA488" s="39"/>
      <c r="AB488" s="39"/>
      <c r="AC488" s="39"/>
      <c r="AD488" s="39"/>
    </row>
    <row r="489" spans="4:30" s="21" customFormat="1">
      <c r="D489" s="39"/>
      <c r="E489" s="48"/>
      <c r="F489" s="39"/>
      <c r="G489" s="39"/>
      <c r="H489" s="39"/>
      <c r="I489" s="39"/>
      <c r="K489" s="39"/>
      <c r="L489" s="39"/>
      <c r="M489" s="39"/>
      <c r="R489" s="39"/>
      <c r="T489" s="39"/>
      <c r="U489" s="39"/>
      <c r="V489" s="39"/>
      <c r="W489" s="39"/>
      <c r="X489" s="39"/>
      <c r="Y489" s="39"/>
      <c r="Z489" s="39"/>
      <c r="AA489" s="39"/>
      <c r="AB489" s="39"/>
      <c r="AC489" s="39"/>
      <c r="AD489" s="39"/>
    </row>
    <row r="490" spans="4:30" s="21" customFormat="1">
      <c r="D490" s="39"/>
      <c r="E490" s="48"/>
      <c r="F490" s="39"/>
      <c r="G490" s="39"/>
      <c r="H490" s="39"/>
      <c r="I490" s="39"/>
      <c r="K490" s="39"/>
      <c r="L490" s="39"/>
      <c r="M490" s="39"/>
      <c r="R490" s="39"/>
      <c r="T490" s="39"/>
      <c r="U490" s="39"/>
      <c r="V490" s="39"/>
      <c r="W490" s="39"/>
      <c r="X490" s="39"/>
      <c r="Y490" s="39"/>
      <c r="Z490" s="39"/>
      <c r="AA490" s="39"/>
      <c r="AB490" s="39"/>
      <c r="AC490" s="39"/>
      <c r="AD490" s="39"/>
    </row>
    <row r="491" spans="4:30" s="21" customFormat="1">
      <c r="D491" s="39"/>
      <c r="E491" s="48"/>
      <c r="F491" s="39"/>
      <c r="G491" s="39"/>
      <c r="H491" s="39"/>
      <c r="I491" s="39"/>
      <c r="K491" s="39"/>
      <c r="L491" s="39"/>
      <c r="M491" s="39"/>
      <c r="R491" s="39"/>
      <c r="T491" s="39"/>
      <c r="U491" s="39"/>
      <c r="V491" s="39"/>
      <c r="W491" s="39"/>
      <c r="X491" s="39"/>
      <c r="Y491" s="39"/>
      <c r="Z491" s="39"/>
      <c r="AA491" s="39"/>
      <c r="AB491" s="39"/>
      <c r="AC491" s="39"/>
      <c r="AD491" s="39"/>
    </row>
    <row r="492" spans="4:30" s="21" customFormat="1">
      <c r="D492" s="39"/>
      <c r="E492" s="48"/>
      <c r="F492" s="39"/>
      <c r="G492" s="39"/>
      <c r="H492" s="39"/>
      <c r="I492" s="39"/>
      <c r="K492" s="39"/>
      <c r="L492" s="39"/>
      <c r="M492" s="39"/>
      <c r="R492" s="39"/>
      <c r="T492" s="39"/>
      <c r="U492" s="39"/>
      <c r="V492" s="39"/>
      <c r="W492" s="39"/>
      <c r="X492" s="39"/>
      <c r="Y492" s="39"/>
      <c r="Z492" s="39"/>
      <c r="AA492" s="39"/>
      <c r="AB492" s="39"/>
      <c r="AC492" s="39"/>
      <c r="AD492" s="39"/>
    </row>
    <row r="493" spans="4:30" s="21" customFormat="1">
      <c r="D493" s="39"/>
      <c r="E493" s="48"/>
      <c r="F493" s="39"/>
      <c r="G493" s="39"/>
      <c r="H493" s="39"/>
      <c r="I493" s="39"/>
      <c r="K493" s="39"/>
      <c r="L493" s="39"/>
      <c r="M493" s="39"/>
      <c r="R493" s="39"/>
      <c r="T493" s="39"/>
      <c r="U493" s="39"/>
      <c r="V493" s="39"/>
      <c r="W493" s="39"/>
      <c r="X493" s="39"/>
      <c r="Y493" s="39"/>
      <c r="Z493" s="39"/>
      <c r="AA493" s="39"/>
      <c r="AB493" s="39"/>
      <c r="AC493" s="39"/>
      <c r="AD493" s="39"/>
    </row>
    <row r="494" spans="4:30" s="21" customFormat="1">
      <c r="D494" s="39"/>
      <c r="E494" s="48"/>
      <c r="F494" s="39"/>
      <c r="G494" s="39"/>
      <c r="H494" s="39"/>
      <c r="I494" s="39"/>
      <c r="K494" s="39"/>
      <c r="L494" s="39"/>
      <c r="M494" s="39"/>
      <c r="R494" s="39"/>
      <c r="T494" s="39"/>
      <c r="U494" s="39"/>
      <c r="V494" s="39"/>
      <c r="W494" s="39"/>
      <c r="X494" s="39"/>
      <c r="Y494" s="39"/>
      <c r="Z494" s="39"/>
      <c r="AA494" s="39"/>
      <c r="AB494" s="39"/>
      <c r="AC494" s="39"/>
      <c r="AD494" s="39"/>
    </row>
    <row r="495" spans="4:30" s="21" customFormat="1">
      <c r="D495" s="39"/>
      <c r="E495" s="48"/>
      <c r="F495" s="39"/>
      <c r="G495" s="39"/>
      <c r="H495" s="39"/>
      <c r="I495" s="39"/>
      <c r="K495" s="39"/>
      <c r="L495" s="39"/>
      <c r="M495" s="39"/>
      <c r="R495" s="39"/>
      <c r="T495" s="39"/>
      <c r="U495" s="39"/>
      <c r="V495" s="39"/>
      <c r="W495" s="39"/>
      <c r="X495" s="39"/>
      <c r="Y495" s="39"/>
      <c r="Z495" s="39"/>
      <c r="AA495" s="39"/>
      <c r="AB495" s="39"/>
      <c r="AC495" s="39"/>
      <c r="AD495" s="39"/>
    </row>
    <row r="496" spans="4:30" s="21" customFormat="1">
      <c r="D496" s="39"/>
      <c r="E496" s="48"/>
      <c r="F496" s="39"/>
      <c r="G496" s="39"/>
      <c r="H496" s="39"/>
      <c r="I496" s="39"/>
      <c r="K496" s="39"/>
      <c r="L496" s="39"/>
      <c r="M496" s="39"/>
      <c r="R496" s="39"/>
      <c r="T496" s="39"/>
      <c r="U496" s="39"/>
      <c r="V496" s="39"/>
      <c r="W496" s="39"/>
      <c r="X496" s="39"/>
      <c r="Y496" s="39"/>
      <c r="Z496" s="39"/>
      <c r="AA496" s="39"/>
      <c r="AB496" s="39"/>
      <c r="AC496" s="39"/>
      <c r="AD496" s="39"/>
    </row>
    <row r="497" spans="4:30" s="21" customFormat="1">
      <c r="D497" s="39"/>
      <c r="E497" s="48"/>
      <c r="F497" s="39"/>
      <c r="G497" s="39"/>
      <c r="H497" s="39"/>
      <c r="I497" s="39"/>
      <c r="K497" s="39"/>
      <c r="L497" s="39"/>
      <c r="M497" s="39"/>
      <c r="R497" s="39"/>
      <c r="T497" s="39"/>
      <c r="U497" s="39"/>
      <c r="V497" s="39"/>
      <c r="W497" s="39"/>
      <c r="X497" s="39"/>
      <c r="Y497" s="39"/>
      <c r="Z497" s="39"/>
      <c r="AA497" s="39"/>
      <c r="AB497" s="39"/>
      <c r="AC497" s="39"/>
      <c r="AD497" s="39"/>
    </row>
    <row r="498" spans="4:30" s="21" customFormat="1">
      <c r="D498" s="39"/>
      <c r="E498" s="48"/>
      <c r="F498" s="39"/>
      <c r="G498" s="39"/>
      <c r="H498" s="39"/>
      <c r="I498" s="39"/>
      <c r="K498" s="39"/>
      <c r="L498" s="39"/>
      <c r="M498" s="39"/>
      <c r="R498" s="39"/>
      <c r="T498" s="39"/>
      <c r="U498" s="39"/>
      <c r="V498" s="39"/>
      <c r="W498" s="39"/>
      <c r="X498" s="39"/>
      <c r="Y498" s="39"/>
      <c r="Z498" s="39"/>
      <c r="AA498" s="39"/>
      <c r="AB498" s="39"/>
      <c r="AC498" s="39"/>
      <c r="AD498" s="39"/>
    </row>
    <row r="499" spans="4:30" s="21" customFormat="1">
      <c r="D499" s="39"/>
      <c r="E499" s="48"/>
      <c r="F499" s="39"/>
      <c r="G499" s="39"/>
      <c r="H499" s="39"/>
      <c r="I499" s="39"/>
      <c r="K499" s="39"/>
      <c r="L499" s="39"/>
      <c r="M499" s="39"/>
      <c r="R499" s="39"/>
      <c r="T499" s="39"/>
      <c r="U499" s="39"/>
      <c r="V499" s="39"/>
      <c r="W499" s="39"/>
      <c r="X499" s="39"/>
      <c r="Y499" s="39"/>
      <c r="Z499" s="39"/>
      <c r="AA499" s="39"/>
      <c r="AB499" s="39"/>
      <c r="AC499" s="39"/>
      <c r="AD499" s="39"/>
    </row>
    <row r="500" spans="4:30" s="21" customFormat="1">
      <c r="D500" s="39"/>
      <c r="E500" s="48"/>
      <c r="F500" s="39"/>
      <c r="G500" s="39"/>
      <c r="H500" s="39"/>
      <c r="I500" s="39"/>
      <c r="K500" s="39"/>
      <c r="L500" s="39"/>
      <c r="M500" s="39"/>
      <c r="R500" s="39"/>
      <c r="T500" s="39"/>
      <c r="U500" s="39"/>
      <c r="V500" s="39"/>
      <c r="W500" s="39"/>
      <c r="X500" s="39"/>
      <c r="Y500" s="39"/>
      <c r="Z500" s="39"/>
      <c r="AA500" s="39"/>
      <c r="AB500" s="39"/>
      <c r="AC500" s="39"/>
      <c r="AD500" s="39"/>
    </row>
    <row r="501" spans="4:30" s="21" customFormat="1">
      <c r="D501" s="39"/>
      <c r="E501" s="48"/>
      <c r="F501" s="39"/>
      <c r="G501" s="39"/>
      <c r="H501" s="39"/>
      <c r="I501" s="39"/>
      <c r="K501" s="39"/>
      <c r="L501" s="39"/>
      <c r="M501" s="39"/>
      <c r="R501" s="39"/>
      <c r="T501" s="39"/>
      <c r="U501" s="39"/>
      <c r="V501" s="39"/>
      <c r="W501" s="39"/>
      <c r="X501" s="39"/>
      <c r="Y501" s="39"/>
      <c r="Z501" s="39"/>
      <c r="AA501" s="39"/>
      <c r="AB501" s="39"/>
      <c r="AC501" s="39"/>
      <c r="AD501" s="39"/>
    </row>
    <row r="502" spans="4:30" s="21" customFormat="1">
      <c r="D502" s="39"/>
      <c r="E502" s="48"/>
      <c r="F502" s="39"/>
      <c r="G502" s="39"/>
      <c r="H502" s="39"/>
      <c r="I502" s="39"/>
      <c r="K502" s="39"/>
      <c r="L502" s="39"/>
      <c r="M502" s="39"/>
      <c r="R502" s="39"/>
      <c r="T502" s="39"/>
      <c r="U502" s="39"/>
      <c r="V502" s="39"/>
      <c r="W502" s="39"/>
      <c r="X502" s="39"/>
      <c r="Y502" s="39"/>
      <c r="Z502" s="39"/>
      <c r="AA502" s="39"/>
      <c r="AB502" s="39"/>
      <c r="AC502" s="39"/>
      <c r="AD502" s="39"/>
    </row>
    <row r="503" spans="4:30" s="21" customFormat="1">
      <c r="D503" s="39"/>
      <c r="E503" s="48"/>
      <c r="F503" s="39"/>
      <c r="G503" s="39"/>
      <c r="H503" s="39"/>
      <c r="I503" s="39"/>
      <c r="K503" s="39"/>
      <c r="L503" s="39"/>
      <c r="M503" s="39"/>
      <c r="R503" s="39"/>
      <c r="T503" s="39"/>
      <c r="U503" s="39"/>
      <c r="V503" s="39"/>
      <c r="W503" s="39"/>
      <c r="X503" s="39"/>
      <c r="Y503" s="39"/>
      <c r="Z503" s="39"/>
      <c r="AA503" s="39"/>
      <c r="AB503" s="39"/>
      <c r="AC503" s="39"/>
      <c r="AD503" s="39"/>
    </row>
    <row r="504" spans="4:30" s="21" customFormat="1">
      <c r="D504" s="39"/>
      <c r="E504" s="48"/>
      <c r="F504" s="39"/>
      <c r="G504" s="39"/>
      <c r="H504" s="39"/>
      <c r="I504" s="39"/>
      <c r="K504" s="39"/>
      <c r="L504" s="39"/>
      <c r="M504" s="39"/>
      <c r="R504" s="39"/>
      <c r="T504" s="39"/>
      <c r="U504" s="39"/>
      <c r="V504" s="39"/>
      <c r="W504" s="39"/>
      <c r="X504" s="39"/>
      <c r="Y504" s="39"/>
      <c r="Z504" s="39"/>
      <c r="AA504" s="39"/>
      <c r="AB504" s="39"/>
      <c r="AC504" s="39"/>
      <c r="AD504" s="39"/>
    </row>
    <row r="505" spans="4:30" s="21" customFormat="1">
      <c r="D505" s="39"/>
      <c r="E505" s="48"/>
      <c r="F505" s="39"/>
      <c r="G505" s="39"/>
      <c r="H505" s="39"/>
      <c r="I505" s="39"/>
      <c r="K505" s="39"/>
      <c r="L505" s="39"/>
      <c r="M505" s="39"/>
      <c r="R505" s="39"/>
      <c r="T505" s="39"/>
      <c r="U505" s="39"/>
      <c r="V505" s="39"/>
      <c r="W505" s="39"/>
      <c r="X505" s="39"/>
      <c r="Y505" s="39"/>
      <c r="Z505" s="39"/>
      <c r="AA505" s="39"/>
      <c r="AB505" s="39"/>
      <c r="AC505" s="39"/>
      <c r="AD505" s="39"/>
    </row>
    <row r="506" spans="4:30" s="21" customFormat="1">
      <c r="D506" s="39"/>
      <c r="E506" s="48"/>
      <c r="F506" s="39"/>
      <c r="G506" s="39"/>
      <c r="H506" s="39"/>
      <c r="I506" s="39"/>
      <c r="K506" s="39"/>
      <c r="L506" s="39"/>
      <c r="M506" s="39"/>
      <c r="R506" s="39"/>
      <c r="T506" s="39"/>
      <c r="U506" s="39"/>
      <c r="V506" s="39"/>
      <c r="W506" s="39"/>
      <c r="X506" s="39"/>
      <c r="Y506" s="39"/>
      <c r="Z506" s="39"/>
      <c r="AA506" s="39"/>
      <c r="AB506" s="39"/>
      <c r="AC506" s="39"/>
      <c r="AD506" s="39"/>
    </row>
    <row r="507" spans="4:30" s="21" customFormat="1">
      <c r="D507" s="39"/>
      <c r="E507" s="48"/>
      <c r="F507" s="39"/>
      <c r="G507" s="39"/>
      <c r="H507" s="39"/>
      <c r="I507" s="39"/>
      <c r="K507" s="39"/>
      <c r="L507" s="39"/>
      <c r="M507" s="39"/>
      <c r="R507" s="39"/>
      <c r="T507" s="39"/>
      <c r="U507" s="39"/>
      <c r="V507" s="39"/>
      <c r="W507" s="39"/>
      <c r="X507" s="39"/>
      <c r="Y507" s="39"/>
      <c r="Z507" s="39"/>
      <c r="AA507" s="39"/>
      <c r="AB507" s="39"/>
      <c r="AC507" s="39"/>
      <c r="AD507" s="39"/>
    </row>
    <row r="508" spans="4:30" s="21" customFormat="1">
      <c r="D508" s="39"/>
      <c r="E508" s="48"/>
      <c r="F508" s="39"/>
      <c r="G508" s="39"/>
      <c r="H508" s="39"/>
      <c r="I508" s="39"/>
      <c r="K508" s="39"/>
      <c r="L508" s="39"/>
      <c r="M508" s="39"/>
      <c r="R508" s="39"/>
      <c r="T508" s="39"/>
      <c r="U508" s="39"/>
      <c r="V508" s="39"/>
      <c r="W508" s="39"/>
      <c r="X508" s="39"/>
      <c r="Y508" s="39"/>
      <c r="Z508" s="39"/>
      <c r="AA508" s="39"/>
      <c r="AB508" s="39"/>
      <c r="AC508" s="39"/>
      <c r="AD508" s="39"/>
    </row>
    <row r="509" spans="4:30" s="21" customFormat="1">
      <c r="D509" s="39"/>
      <c r="E509" s="48"/>
      <c r="F509" s="39"/>
      <c r="G509" s="39"/>
      <c r="H509" s="39"/>
      <c r="I509" s="39"/>
      <c r="K509" s="39"/>
      <c r="L509" s="39"/>
      <c r="M509" s="39"/>
      <c r="R509" s="39"/>
      <c r="T509" s="39"/>
      <c r="U509" s="39"/>
      <c r="V509" s="39"/>
      <c r="W509" s="39"/>
      <c r="X509" s="39"/>
      <c r="Y509" s="39"/>
      <c r="Z509" s="39"/>
      <c r="AA509" s="39"/>
      <c r="AB509" s="39"/>
      <c r="AC509" s="39"/>
      <c r="AD509" s="39"/>
    </row>
    <row r="510" spans="4:30" s="21" customFormat="1">
      <c r="D510" s="39"/>
      <c r="E510" s="48"/>
      <c r="F510" s="39"/>
      <c r="G510" s="39"/>
      <c r="H510" s="39"/>
      <c r="I510" s="39"/>
      <c r="K510" s="39"/>
      <c r="L510" s="39"/>
      <c r="M510" s="39"/>
      <c r="R510" s="39"/>
      <c r="T510" s="39"/>
      <c r="U510" s="39"/>
      <c r="V510" s="39"/>
      <c r="W510" s="39"/>
      <c r="X510" s="39"/>
      <c r="Y510" s="39"/>
      <c r="Z510" s="39"/>
      <c r="AA510" s="39"/>
      <c r="AB510" s="39"/>
      <c r="AC510" s="39"/>
      <c r="AD510" s="39"/>
    </row>
    <row r="511" spans="4:30" s="21" customFormat="1">
      <c r="D511" s="39"/>
      <c r="E511" s="48"/>
      <c r="F511" s="39"/>
      <c r="G511" s="39"/>
      <c r="H511" s="39"/>
      <c r="I511" s="39"/>
      <c r="K511" s="39"/>
      <c r="L511" s="39"/>
      <c r="M511" s="39"/>
      <c r="R511" s="39"/>
      <c r="T511" s="39"/>
      <c r="U511" s="39"/>
      <c r="V511" s="39"/>
      <c r="W511" s="39"/>
      <c r="X511" s="39"/>
      <c r="Y511" s="39"/>
      <c r="Z511" s="39"/>
      <c r="AA511" s="39"/>
      <c r="AB511" s="39"/>
      <c r="AC511" s="39"/>
      <c r="AD511" s="39"/>
    </row>
    <row r="512" spans="4:30" s="21" customFormat="1">
      <c r="D512" s="39"/>
      <c r="E512" s="48"/>
      <c r="F512" s="39"/>
      <c r="G512" s="39"/>
      <c r="H512" s="39"/>
      <c r="I512" s="39"/>
      <c r="K512" s="39"/>
      <c r="L512" s="39"/>
      <c r="M512" s="39"/>
      <c r="R512" s="39"/>
      <c r="T512" s="39"/>
      <c r="U512" s="39"/>
      <c r="V512" s="39"/>
      <c r="W512" s="39"/>
      <c r="X512" s="39"/>
      <c r="Y512" s="39"/>
      <c r="Z512" s="39"/>
      <c r="AA512" s="39"/>
      <c r="AB512" s="39"/>
      <c r="AC512" s="39"/>
      <c r="AD512" s="39"/>
    </row>
    <row r="513" spans="4:30" s="21" customFormat="1">
      <c r="D513" s="39"/>
      <c r="E513" s="48"/>
      <c r="F513" s="39"/>
      <c r="G513" s="39"/>
      <c r="H513" s="39"/>
      <c r="I513" s="39"/>
      <c r="K513" s="39"/>
      <c r="L513" s="39"/>
      <c r="M513" s="39"/>
      <c r="R513" s="39"/>
      <c r="T513" s="39"/>
      <c r="U513" s="39"/>
      <c r="V513" s="39"/>
      <c r="W513" s="39"/>
      <c r="X513" s="39"/>
      <c r="Y513" s="39"/>
      <c r="Z513" s="39"/>
      <c r="AA513" s="39"/>
      <c r="AB513" s="39"/>
      <c r="AC513" s="39"/>
      <c r="AD513" s="39"/>
    </row>
    <row r="514" spans="4:30" s="21" customFormat="1">
      <c r="D514" s="39"/>
      <c r="E514" s="48"/>
      <c r="F514" s="39"/>
      <c r="G514" s="39"/>
      <c r="H514" s="39"/>
      <c r="I514" s="39"/>
      <c r="K514" s="39"/>
      <c r="L514" s="39"/>
      <c r="M514" s="39"/>
      <c r="R514" s="39"/>
      <c r="T514" s="39"/>
      <c r="U514" s="39"/>
      <c r="V514" s="39"/>
      <c r="W514" s="39"/>
      <c r="X514" s="39"/>
      <c r="Y514" s="39"/>
      <c r="Z514" s="39"/>
      <c r="AA514" s="39"/>
      <c r="AB514" s="39"/>
      <c r="AC514" s="39"/>
      <c r="AD514" s="39"/>
    </row>
    <row r="515" spans="4:30" s="21" customFormat="1">
      <c r="D515" s="39"/>
      <c r="E515" s="48"/>
      <c r="F515" s="39"/>
      <c r="G515" s="39"/>
      <c r="H515" s="39"/>
      <c r="I515" s="39"/>
      <c r="K515" s="39"/>
      <c r="L515" s="39"/>
      <c r="M515" s="39"/>
      <c r="R515" s="39"/>
      <c r="T515" s="39"/>
      <c r="U515" s="39"/>
      <c r="V515" s="39"/>
      <c r="W515" s="39"/>
      <c r="X515" s="39"/>
      <c r="Y515" s="39"/>
      <c r="Z515" s="39"/>
      <c r="AA515" s="39"/>
      <c r="AB515" s="39"/>
      <c r="AC515" s="39"/>
      <c r="AD515" s="39"/>
    </row>
    <row r="516" spans="4:30" s="21" customFormat="1">
      <c r="D516" s="39"/>
      <c r="E516" s="48"/>
      <c r="F516" s="39"/>
      <c r="G516" s="39"/>
      <c r="H516" s="39"/>
      <c r="I516" s="39"/>
      <c r="K516" s="39"/>
      <c r="L516" s="39"/>
      <c r="M516" s="39"/>
      <c r="R516" s="39"/>
      <c r="T516" s="39"/>
      <c r="U516" s="39"/>
      <c r="V516" s="39"/>
      <c r="W516" s="39"/>
      <c r="X516" s="39"/>
      <c r="Y516" s="39"/>
      <c r="Z516" s="39"/>
      <c r="AA516" s="39"/>
      <c r="AB516" s="39"/>
      <c r="AC516" s="39"/>
      <c r="AD516" s="39"/>
    </row>
    <row r="517" spans="4:30" s="21" customFormat="1">
      <c r="D517" s="39"/>
      <c r="E517" s="48"/>
      <c r="F517" s="39"/>
      <c r="G517" s="39"/>
      <c r="H517" s="39"/>
      <c r="I517" s="39"/>
      <c r="K517" s="39"/>
      <c r="L517" s="39"/>
      <c r="M517" s="39"/>
      <c r="R517" s="39"/>
      <c r="T517" s="39"/>
      <c r="U517" s="39"/>
      <c r="V517" s="39"/>
      <c r="W517" s="39"/>
      <c r="X517" s="39"/>
      <c r="Y517" s="39"/>
      <c r="Z517" s="39"/>
      <c r="AA517" s="39"/>
      <c r="AB517" s="39"/>
      <c r="AC517" s="39"/>
      <c r="AD517" s="39"/>
    </row>
    <row r="518" spans="4:30" s="21" customFormat="1">
      <c r="D518" s="39"/>
      <c r="E518" s="48"/>
      <c r="F518" s="39"/>
      <c r="G518" s="39"/>
      <c r="H518" s="39"/>
      <c r="I518" s="39"/>
      <c r="K518" s="39"/>
      <c r="L518" s="39"/>
      <c r="M518" s="39"/>
      <c r="R518" s="39"/>
      <c r="T518" s="39"/>
      <c r="U518" s="39"/>
      <c r="V518" s="39"/>
      <c r="W518" s="39"/>
      <c r="X518" s="39"/>
      <c r="Y518" s="39"/>
      <c r="Z518" s="39"/>
      <c r="AA518" s="39"/>
      <c r="AB518" s="39"/>
      <c r="AC518" s="39"/>
      <c r="AD518" s="39"/>
    </row>
    <row r="519" spans="4:30" s="21" customFormat="1">
      <c r="D519" s="39"/>
      <c r="E519" s="48"/>
      <c r="F519" s="39"/>
      <c r="G519" s="39"/>
      <c r="H519" s="39"/>
      <c r="I519" s="39"/>
      <c r="K519" s="39"/>
      <c r="L519" s="39"/>
      <c r="M519" s="39"/>
      <c r="R519" s="39"/>
      <c r="T519" s="39"/>
      <c r="U519" s="39"/>
      <c r="V519" s="39"/>
      <c r="W519" s="39"/>
      <c r="X519" s="39"/>
      <c r="Y519" s="39"/>
      <c r="Z519" s="39"/>
      <c r="AA519" s="39"/>
      <c r="AB519" s="39"/>
      <c r="AC519" s="39"/>
      <c r="AD519" s="39"/>
    </row>
    <row r="520" spans="4:30" s="21" customFormat="1">
      <c r="D520" s="39"/>
      <c r="E520" s="48"/>
      <c r="F520" s="39"/>
      <c r="G520" s="39"/>
      <c r="H520" s="39"/>
      <c r="I520" s="39"/>
      <c r="K520" s="39"/>
      <c r="L520" s="39"/>
      <c r="M520" s="39"/>
      <c r="R520" s="39"/>
      <c r="T520" s="39"/>
      <c r="U520" s="39"/>
      <c r="V520" s="39"/>
      <c r="W520" s="39"/>
      <c r="X520" s="39"/>
      <c r="Y520" s="39"/>
      <c r="Z520" s="39"/>
      <c r="AA520" s="39"/>
      <c r="AB520" s="39"/>
      <c r="AC520" s="39"/>
      <c r="AD520" s="39"/>
    </row>
    <row r="521" spans="4:30" s="21" customFormat="1">
      <c r="D521" s="39"/>
      <c r="E521" s="48"/>
      <c r="F521" s="39"/>
      <c r="G521" s="39"/>
      <c r="H521" s="39"/>
      <c r="I521" s="39"/>
      <c r="K521" s="39"/>
      <c r="L521" s="39"/>
      <c r="M521" s="39"/>
      <c r="R521" s="39"/>
      <c r="T521" s="39"/>
      <c r="U521" s="39"/>
      <c r="V521" s="39"/>
      <c r="W521" s="39"/>
      <c r="X521" s="39"/>
      <c r="Y521" s="39"/>
      <c r="Z521" s="39"/>
      <c r="AA521" s="39"/>
      <c r="AB521" s="39"/>
      <c r="AC521" s="39"/>
      <c r="AD521" s="39"/>
    </row>
    <row r="522" spans="4:30" s="21" customFormat="1">
      <c r="D522" s="39"/>
      <c r="E522" s="48"/>
      <c r="F522" s="39"/>
      <c r="G522" s="39"/>
      <c r="H522" s="39"/>
      <c r="I522" s="39"/>
      <c r="K522" s="39"/>
      <c r="L522" s="39"/>
      <c r="M522" s="39"/>
      <c r="R522" s="39"/>
      <c r="T522" s="39"/>
      <c r="U522" s="39"/>
      <c r="V522" s="39"/>
      <c r="W522" s="39"/>
      <c r="X522" s="39"/>
      <c r="Y522" s="39"/>
      <c r="Z522" s="39"/>
      <c r="AA522" s="39"/>
      <c r="AB522" s="39"/>
      <c r="AC522" s="39"/>
      <c r="AD522" s="39"/>
    </row>
    <row r="523" spans="4:30" s="21" customFormat="1">
      <c r="D523" s="39"/>
      <c r="E523" s="48"/>
      <c r="F523" s="39"/>
      <c r="G523" s="39"/>
      <c r="H523" s="39"/>
      <c r="I523" s="39"/>
      <c r="K523" s="39"/>
      <c r="L523" s="39"/>
      <c r="M523" s="39"/>
      <c r="R523" s="39"/>
      <c r="T523" s="39"/>
      <c r="U523" s="39"/>
      <c r="V523" s="39"/>
      <c r="W523" s="39"/>
      <c r="X523" s="39"/>
      <c r="Y523" s="39"/>
      <c r="Z523" s="39"/>
      <c r="AA523" s="39"/>
      <c r="AB523" s="39"/>
      <c r="AC523" s="39"/>
      <c r="AD523" s="39"/>
    </row>
    <row r="524" spans="4:30" s="21" customFormat="1">
      <c r="D524" s="39"/>
      <c r="E524" s="48"/>
      <c r="F524" s="39"/>
      <c r="G524" s="39"/>
      <c r="H524" s="39"/>
      <c r="I524" s="39"/>
      <c r="K524" s="39"/>
      <c r="L524" s="39"/>
      <c r="M524" s="39"/>
      <c r="R524" s="39"/>
      <c r="T524" s="39"/>
      <c r="U524" s="39"/>
      <c r="V524" s="39"/>
      <c r="W524" s="39"/>
      <c r="X524" s="39"/>
      <c r="Y524" s="39"/>
      <c r="Z524" s="39"/>
      <c r="AA524" s="39"/>
      <c r="AB524" s="39"/>
      <c r="AC524" s="39"/>
      <c r="AD524" s="39"/>
    </row>
    <row r="525" spans="4:30" s="21" customFormat="1">
      <c r="D525" s="39"/>
      <c r="E525" s="48"/>
      <c r="F525" s="39"/>
      <c r="G525" s="39"/>
      <c r="H525" s="39"/>
      <c r="I525" s="39"/>
      <c r="K525" s="39"/>
      <c r="L525" s="39"/>
      <c r="M525" s="39"/>
      <c r="R525" s="39"/>
      <c r="T525" s="39"/>
      <c r="U525" s="39"/>
      <c r="V525" s="39"/>
      <c r="W525" s="39"/>
      <c r="X525" s="39"/>
      <c r="Y525" s="39"/>
      <c r="Z525" s="39"/>
      <c r="AA525" s="39"/>
      <c r="AB525" s="39"/>
      <c r="AC525" s="39"/>
      <c r="AD525" s="39"/>
    </row>
    <row r="526" spans="4:30" s="21" customFormat="1">
      <c r="D526" s="39"/>
      <c r="E526" s="48"/>
      <c r="F526" s="39"/>
      <c r="G526" s="39"/>
      <c r="H526" s="39"/>
      <c r="I526" s="39"/>
      <c r="K526" s="39"/>
      <c r="L526" s="39"/>
      <c r="M526" s="39"/>
      <c r="R526" s="39"/>
      <c r="T526" s="39"/>
      <c r="U526" s="39"/>
      <c r="V526" s="39"/>
      <c r="W526" s="39"/>
      <c r="X526" s="39"/>
      <c r="Y526" s="39"/>
      <c r="Z526" s="39"/>
      <c r="AA526" s="39"/>
      <c r="AB526" s="39"/>
      <c r="AC526" s="39"/>
      <c r="AD526" s="39"/>
    </row>
    <row r="527" spans="4:30" s="21" customFormat="1">
      <c r="D527" s="39"/>
      <c r="E527" s="48"/>
      <c r="F527" s="39"/>
      <c r="G527" s="39"/>
      <c r="H527" s="39"/>
      <c r="I527" s="39"/>
      <c r="K527" s="39"/>
      <c r="L527" s="39"/>
      <c r="M527" s="39"/>
      <c r="R527" s="39"/>
      <c r="T527" s="39"/>
      <c r="U527" s="39"/>
      <c r="V527" s="39"/>
      <c r="W527" s="39"/>
      <c r="X527" s="39"/>
      <c r="Y527" s="39"/>
      <c r="Z527" s="39"/>
      <c r="AA527" s="39"/>
      <c r="AB527" s="39"/>
      <c r="AC527" s="39"/>
      <c r="AD527" s="39"/>
    </row>
    <row r="528" spans="4:30" s="21" customFormat="1">
      <c r="D528" s="39"/>
      <c r="E528" s="48"/>
      <c r="F528" s="39"/>
      <c r="G528" s="39"/>
      <c r="H528" s="39"/>
      <c r="I528" s="39"/>
      <c r="K528" s="39"/>
      <c r="L528" s="39"/>
      <c r="M528" s="39"/>
      <c r="R528" s="39"/>
      <c r="T528" s="39"/>
      <c r="U528" s="39"/>
      <c r="V528" s="39"/>
      <c r="W528" s="39"/>
      <c r="X528" s="39"/>
      <c r="Y528" s="39"/>
      <c r="Z528" s="39"/>
      <c r="AA528" s="39"/>
      <c r="AB528" s="39"/>
      <c r="AC528" s="39"/>
      <c r="AD528" s="39"/>
    </row>
    <row r="529" spans="4:30" s="21" customFormat="1">
      <c r="D529" s="39"/>
      <c r="E529" s="48"/>
      <c r="F529" s="39"/>
      <c r="G529" s="39"/>
      <c r="H529" s="39"/>
      <c r="I529" s="39"/>
      <c r="K529" s="39"/>
      <c r="L529" s="39"/>
      <c r="M529" s="39"/>
      <c r="R529" s="39"/>
      <c r="T529" s="39"/>
      <c r="U529" s="39"/>
      <c r="V529" s="39"/>
      <c r="W529" s="39"/>
      <c r="X529" s="39"/>
      <c r="Y529" s="39"/>
      <c r="Z529" s="39"/>
      <c r="AA529" s="39"/>
      <c r="AB529" s="39"/>
      <c r="AC529" s="39"/>
      <c r="AD529" s="39"/>
    </row>
    <row r="530" spans="4:30" s="21" customFormat="1">
      <c r="D530" s="39"/>
      <c r="E530" s="48"/>
      <c r="F530" s="39"/>
      <c r="G530" s="39"/>
      <c r="H530" s="39"/>
      <c r="I530" s="39"/>
      <c r="K530" s="39"/>
      <c r="L530" s="39"/>
      <c r="M530" s="39"/>
      <c r="R530" s="39"/>
      <c r="T530" s="39"/>
      <c r="U530" s="39"/>
      <c r="V530" s="39"/>
      <c r="W530" s="39"/>
      <c r="X530" s="39"/>
      <c r="Y530" s="39"/>
      <c r="Z530" s="39"/>
      <c r="AA530" s="39"/>
      <c r="AB530" s="39"/>
      <c r="AC530" s="39"/>
      <c r="AD530" s="39"/>
    </row>
    <row r="531" spans="4:30" s="21" customFormat="1">
      <c r="D531" s="39"/>
      <c r="E531" s="48"/>
      <c r="F531" s="39"/>
      <c r="G531" s="39"/>
      <c r="H531" s="39"/>
      <c r="I531" s="39"/>
      <c r="K531" s="39"/>
      <c r="L531" s="39"/>
      <c r="M531" s="39"/>
      <c r="R531" s="39"/>
      <c r="T531" s="39"/>
      <c r="U531" s="39"/>
      <c r="V531" s="39"/>
      <c r="W531" s="39"/>
      <c r="X531" s="39"/>
      <c r="Y531" s="39"/>
      <c r="Z531" s="39"/>
      <c r="AA531" s="39"/>
      <c r="AB531" s="39"/>
      <c r="AC531" s="39"/>
      <c r="AD531" s="39"/>
    </row>
    <row r="532" spans="4:30" s="21" customFormat="1">
      <c r="D532" s="39"/>
      <c r="E532" s="48"/>
      <c r="F532" s="39"/>
      <c r="G532" s="39"/>
      <c r="H532" s="39"/>
      <c r="I532" s="39"/>
      <c r="K532" s="39"/>
      <c r="L532" s="39"/>
      <c r="M532" s="39"/>
      <c r="R532" s="39"/>
      <c r="T532" s="39"/>
      <c r="U532" s="39"/>
      <c r="V532" s="39"/>
      <c r="W532" s="39"/>
      <c r="X532" s="39"/>
      <c r="Y532" s="39"/>
      <c r="Z532" s="39"/>
      <c r="AA532" s="39"/>
      <c r="AB532" s="39"/>
      <c r="AC532" s="39"/>
      <c r="AD532" s="39"/>
    </row>
    <row r="533" spans="4:30" s="21" customFormat="1">
      <c r="D533" s="39"/>
      <c r="E533" s="48"/>
      <c r="F533" s="39"/>
      <c r="G533" s="39"/>
      <c r="H533" s="39"/>
      <c r="I533" s="39"/>
      <c r="K533" s="39"/>
      <c r="L533" s="39"/>
      <c r="M533" s="39"/>
      <c r="R533" s="39"/>
      <c r="T533" s="39"/>
      <c r="U533" s="39"/>
      <c r="V533" s="39"/>
      <c r="W533" s="39"/>
      <c r="X533" s="39"/>
      <c r="Y533" s="39"/>
      <c r="Z533" s="39"/>
      <c r="AA533" s="39"/>
      <c r="AB533" s="39"/>
      <c r="AC533" s="39"/>
      <c r="AD533" s="39"/>
    </row>
    <row r="534" spans="4:30" s="21" customFormat="1">
      <c r="D534" s="39"/>
      <c r="E534" s="48"/>
      <c r="F534" s="39"/>
      <c r="G534" s="39"/>
      <c r="H534" s="39"/>
      <c r="I534" s="39"/>
      <c r="K534" s="39"/>
      <c r="L534" s="39"/>
      <c r="M534" s="39"/>
      <c r="R534" s="39"/>
      <c r="T534" s="39"/>
      <c r="U534" s="39"/>
      <c r="V534" s="39"/>
      <c r="W534" s="39"/>
      <c r="X534" s="39"/>
      <c r="Y534" s="39"/>
      <c r="Z534" s="39"/>
      <c r="AA534" s="39"/>
      <c r="AB534" s="39"/>
      <c r="AC534" s="39"/>
      <c r="AD534" s="39"/>
    </row>
    <row r="535" spans="4:30" s="21" customFormat="1">
      <c r="D535" s="39"/>
      <c r="E535" s="48"/>
      <c r="F535" s="39"/>
      <c r="G535" s="39"/>
      <c r="H535" s="39"/>
      <c r="I535" s="39"/>
      <c r="K535" s="39"/>
      <c r="L535" s="39"/>
      <c r="M535" s="39"/>
      <c r="R535" s="39"/>
      <c r="T535" s="39"/>
      <c r="U535" s="39"/>
      <c r="V535" s="39"/>
      <c r="W535" s="39"/>
      <c r="X535" s="39"/>
      <c r="Y535" s="39"/>
      <c r="Z535" s="39"/>
      <c r="AA535" s="39"/>
      <c r="AB535" s="39"/>
      <c r="AC535" s="39"/>
      <c r="AD535" s="39"/>
    </row>
    <row r="536" spans="4:30" s="21" customFormat="1">
      <c r="D536" s="39"/>
      <c r="E536" s="48"/>
      <c r="F536" s="39"/>
      <c r="G536" s="39"/>
      <c r="H536" s="39"/>
      <c r="I536" s="39"/>
      <c r="K536" s="39"/>
      <c r="L536" s="39"/>
      <c r="M536" s="39"/>
      <c r="R536" s="39"/>
      <c r="T536" s="39"/>
      <c r="U536" s="39"/>
      <c r="V536" s="39"/>
      <c r="W536" s="39"/>
      <c r="X536" s="39"/>
      <c r="Y536" s="39"/>
      <c r="Z536" s="39"/>
      <c r="AA536" s="39"/>
      <c r="AB536" s="39"/>
      <c r="AC536" s="39"/>
      <c r="AD536" s="39"/>
    </row>
    <row r="537" spans="4:30" s="21" customFormat="1">
      <c r="D537" s="39"/>
      <c r="E537" s="48"/>
      <c r="F537" s="39"/>
      <c r="G537" s="39"/>
      <c r="H537" s="39"/>
      <c r="I537" s="39"/>
      <c r="K537" s="39"/>
      <c r="L537" s="39"/>
      <c r="M537" s="39"/>
      <c r="R537" s="39"/>
      <c r="T537" s="39"/>
      <c r="U537" s="39"/>
      <c r="V537" s="39"/>
      <c r="W537" s="39"/>
      <c r="X537" s="39"/>
      <c r="Y537" s="39"/>
      <c r="Z537" s="39"/>
      <c r="AA537" s="39"/>
      <c r="AB537" s="39"/>
      <c r="AC537" s="39"/>
      <c r="AD537" s="39"/>
    </row>
    <row r="538" spans="4:30" s="21" customFormat="1">
      <c r="D538" s="39"/>
      <c r="E538" s="48"/>
      <c r="F538" s="39"/>
      <c r="G538" s="39"/>
      <c r="H538" s="39"/>
      <c r="I538" s="39"/>
      <c r="K538" s="39"/>
      <c r="L538" s="39"/>
      <c r="M538" s="39"/>
      <c r="R538" s="39"/>
      <c r="T538" s="39"/>
      <c r="U538" s="39"/>
      <c r="V538" s="39"/>
      <c r="W538" s="39"/>
      <c r="X538" s="39"/>
      <c r="Y538" s="39"/>
      <c r="Z538" s="39"/>
      <c r="AA538" s="39"/>
      <c r="AB538" s="39"/>
      <c r="AC538" s="39"/>
      <c r="AD538" s="39"/>
    </row>
    <row r="539" spans="4:30" s="21" customFormat="1">
      <c r="D539" s="39"/>
      <c r="E539" s="48"/>
      <c r="F539" s="39"/>
      <c r="G539" s="39"/>
      <c r="H539" s="39"/>
      <c r="I539" s="39"/>
      <c r="K539" s="39"/>
      <c r="L539" s="39"/>
      <c r="M539" s="39"/>
      <c r="R539" s="39"/>
      <c r="T539" s="39"/>
      <c r="U539" s="39"/>
      <c r="V539" s="39"/>
      <c r="W539" s="39"/>
      <c r="X539" s="39"/>
      <c r="Y539" s="39"/>
      <c r="Z539" s="39"/>
      <c r="AA539" s="39"/>
      <c r="AB539" s="39"/>
      <c r="AC539" s="39"/>
      <c r="AD539" s="39"/>
    </row>
    <row r="540" spans="4:30" s="21" customFormat="1">
      <c r="D540" s="39"/>
      <c r="E540" s="48"/>
      <c r="F540" s="39"/>
      <c r="G540" s="39"/>
      <c r="H540" s="39"/>
      <c r="I540" s="39"/>
      <c r="K540" s="39"/>
      <c r="L540" s="39"/>
      <c r="M540" s="39"/>
      <c r="R540" s="39"/>
      <c r="T540" s="39"/>
      <c r="U540" s="39"/>
      <c r="V540" s="39"/>
      <c r="W540" s="39"/>
      <c r="X540" s="39"/>
      <c r="Y540" s="39"/>
      <c r="Z540" s="39"/>
      <c r="AA540" s="39"/>
      <c r="AB540" s="39"/>
      <c r="AC540" s="39"/>
      <c r="AD540" s="39"/>
    </row>
    <row r="541" spans="4:30" s="21" customFormat="1">
      <c r="D541" s="39"/>
      <c r="E541" s="48"/>
      <c r="F541" s="39"/>
      <c r="G541" s="39"/>
      <c r="H541" s="39"/>
      <c r="I541" s="39"/>
      <c r="K541" s="39"/>
      <c r="L541" s="39"/>
      <c r="M541" s="39"/>
      <c r="R541" s="39"/>
      <c r="T541" s="39"/>
      <c r="U541" s="39"/>
      <c r="V541" s="39"/>
      <c r="W541" s="39"/>
      <c r="X541" s="39"/>
      <c r="Y541" s="39"/>
      <c r="Z541" s="39"/>
      <c r="AA541" s="39"/>
      <c r="AB541" s="39"/>
      <c r="AC541" s="39"/>
      <c r="AD541" s="39"/>
    </row>
    <row r="542" spans="4:30" s="21" customFormat="1">
      <c r="D542" s="39"/>
      <c r="E542" s="48"/>
      <c r="F542" s="39"/>
      <c r="G542" s="39"/>
      <c r="H542" s="39"/>
      <c r="I542" s="39"/>
      <c r="K542" s="39"/>
      <c r="L542" s="39"/>
      <c r="M542" s="39"/>
      <c r="R542" s="39"/>
      <c r="T542" s="39"/>
      <c r="U542" s="39"/>
      <c r="V542" s="39"/>
      <c r="W542" s="39"/>
      <c r="X542" s="39"/>
      <c r="Y542" s="39"/>
      <c r="Z542" s="39"/>
      <c r="AA542" s="39"/>
      <c r="AB542" s="39"/>
      <c r="AC542" s="39"/>
      <c r="AD542" s="39"/>
    </row>
    <row r="543" spans="4:30" s="21" customFormat="1">
      <c r="D543" s="39"/>
      <c r="E543" s="48"/>
      <c r="F543" s="39"/>
      <c r="G543" s="39"/>
      <c r="H543" s="39"/>
      <c r="I543" s="39"/>
      <c r="K543" s="39"/>
      <c r="L543" s="39"/>
      <c r="M543" s="39"/>
      <c r="R543" s="39"/>
      <c r="T543" s="39"/>
      <c r="U543" s="39"/>
      <c r="V543" s="39"/>
      <c r="W543" s="39"/>
      <c r="X543" s="39"/>
      <c r="Y543" s="39"/>
      <c r="Z543" s="39"/>
      <c r="AA543" s="39"/>
      <c r="AB543" s="39"/>
      <c r="AC543" s="39"/>
      <c r="AD543" s="39"/>
    </row>
    <row r="544" spans="4:30" s="21" customFormat="1">
      <c r="D544" s="39"/>
      <c r="E544" s="48"/>
      <c r="F544" s="39"/>
      <c r="G544" s="39"/>
      <c r="H544" s="39"/>
      <c r="I544" s="39"/>
      <c r="K544" s="39"/>
      <c r="L544" s="39"/>
      <c r="M544" s="39"/>
      <c r="R544" s="39"/>
      <c r="T544" s="39"/>
      <c r="U544" s="39"/>
      <c r="V544" s="39"/>
      <c r="W544" s="39"/>
      <c r="X544" s="39"/>
      <c r="Y544" s="39"/>
      <c r="Z544" s="39"/>
      <c r="AA544" s="39"/>
      <c r="AB544" s="39"/>
      <c r="AC544" s="39"/>
      <c r="AD544" s="39"/>
    </row>
    <row r="545" spans="4:30" s="21" customFormat="1">
      <c r="D545" s="39"/>
      <c r="E545" s="48"/>
      <c r="F545" s="39"/>
      <c r="G545" s="39"/>
      <c r="H545" s="39"/>
      <c r="I545" s="39"/>
      <c r="K545" s="39"/>
      <c r="L545" s="39"/>
      <c r="M545" s="39"/>
      <c r="R545" s="39"/>
      <c r="T545" s="39"/>
      <c r="U545" s="39"/>
      <c r="V545" s="39"/>
      <c r="W545" s="39"/>
      <c r="X545" s="39"/>
      <c r="Y545" s="39"/>
      <c r="Z545" s="39"/>
      <c r="AA545" s="39"/>
      <c r="AB545" s="39"/>
      <c r="AC545" s="39"/>
      <c r="AD545" s="39"/>
    </row>
    <row r="546" spans="4:30" s="21" customFormat="1">
      <c r="D546" s="39"/>
      <c r="E546" s="48"/>
      <c r="F546" s="39"/>
      <c r="G546" s="39"/>
      <c r="H546" s="39"/>
      <c r="I546" s="39"/>
      <c r="K546" s="39"/>
      <c r="L546" s="39"/>
      <c r="M546" s="39"/>
      <c r="R546" s="39"/>
      <c r="T546" s="39"/>
      <c r="U546" s="39"/>
      <c r="V546" s="39"/>
      <c r="W546" s="39"/>
      <c r="X546" s="39"/>
      <c r="Y546" s="39"/>
      <c r="Z546" s="39"/>
      <c r="AA546" s="39"/>
      <c r="AB546" s="39"/>
      <c r="AC546" s="39"/>
      <c r="AD546" s="39"/>
    </row>
    <row r="547" spans="4:30" s="21" customFormat="1">
      <c r="D547" s="39"/>
      <c r="E547" s="48"/>
      <c r="F547" s="39"/>
      <c r="G547" s="39"/>
      <c r="H547" s="39"/>
      <c r="I547" s="39"/>
      <c r="K547" s="39"/>
      <c r="L547" s="39"/>
      <c r="M547" s="39"/>
      <c r="R547" s="39"/>
      <c r="T547" s="39"/>
      <c r="U547" s="39"/>
      <c r="V547" s="39"/>
      <c r="W547" s="39"/>
      <c r="X547" s="39"/>
      <c r="Y547" s="39"/>
      <c r="Z547" s="39"/>
      <c r="AA547" s="39"/>
      <c r="AB547" s="39"/>
      <c r="AC547" s="39"/>
      <c r="AD547" s="39"/>
    </row>
    <row r="548" spans="4:30" s="21" customFormat="1">
      <c r="D548" s="39"/>
      <c r="E548" s="48"/>
      <c r="F548" s="39"/>
      <c r="G548" s="39"/>
      <c r="H548" s="39"/>
      <c r="I548" s="39"/>
      <c r="K548" s="39"/>
      <c r="L548" s="39"/>
      <c r="M548" s="39"/>
      <c r="R548" s="39"/>
      <c r="T548" s="39"/>
      <c r="U548" s="39"/>
      <c r="V548" s="39"/>
      <c r="W548" s="39"/>
      <c r="X548" s="39"/>
      <c r="Y548" s="39"/>
      <c r="Z548" s="39"/>
      <c r="AA548" s="39"/>
      <c r="AB548" s="39"/>
      <c r="AC548" s="39"/>
      <c r="AD548" s="39"/>
    </row>
    <row r="549" spans="4:30" s="21" customFormat="1">
      <c r="D549" s="39"/>
      <c r="E549" s="48"/>
      <c r="F549" s="39"/>
      <c r="G549" s="39"/>
      <c r="H549" s="39"/>
      <c r="I549" s="39"/>
      <c r="K549" s="39"/>
      <c r="L549" s="39"/>
      <c r="M549" s="39"/>
      <c r="R549" s="39"/>
      <c r="T549" s="39"/>
      <c r="U549" s="39"/>
      <c r="V549" s="39"/>
      <c r="W549" s="39"/>
      <c r="X549" s="39"/>
      <c r="Y549" s="39"/>
      <c r="Z549" s="39"/>
      <c r="AA549" s="39"/>
      <c r="AB549" s="39"/>
      <c r="AC549" s="39"/>
      <c r="AD549" s="39"/>
    </row>
    <row r="550" spans="4:30" s="21" customFormat="1">
      <c r="D550" s="39"/>
      <c r="E550" s="48"/>
      <c r="F550" s="39"/>
      <c r="G550" s="39"/>
      <c r="H550" s="39"/>
      <c r="I550" s="39"/>
      <c r="K550" s="39"/>
      <c r="L550" s="39"/>
      <c r="M550" s="39"/>
      <c r="R550" s="39"/>
      <c r="T550" s="39"/>
      <c r="U550" s="39"/>
      <c r="V550" s="39"/>
      <c r="W550" s="39"/>
      <c r="X550" s="39"/>
      <c r="Y550" s="39"/>
      <c r="Z550" s="39"/>
      <c r="AA550" s="39"/>
      <c r="AB550" s="39"/>
      <c r="AC550" s="39"/>
      <c r="AD550" s="39"/>
    </row>
    <row r="551" spans="4:30" s="21" customFormat="1">
      <c r="D551" s="39"/>
      <c r="E551" s="48"/>
      <c r="F551" s="39"/>
      <c r="G551" s="39"/>
      <c r="H551" s="39"/>
      <c r="I551" s="39"/>
      <c r="K551" s="39"/>
      <c r="L551" s="39"/>
      <c r="M551" s="39"/>
      <c r="R551" s="39"/>
      <c r="T551" s="39"/>
      <c r="U551" s="39"/>
      <c r="V551" s="39"/>
      <c r="W551" s="39"/>
      <c r="X551" s="39"/>
      <c r="Y551" s="39"/>
      <c r="Z551" s="39"/>
      <c r="AA551" s="39"/>
      <c r="AB551" s="39"/>
      <c r="AC551" s="39"/>
      <c r="AD551" s="39"/>
    </row>
    <row r="552" spans="4:30" s="21" customFormat="1">
      <c r="D552" s="39"/>
      <c r="E552" s="48"/>
      <c r="F552" s="39"/>
      <c r="G552" s="39"/>
      <c r="H552" s="39"/>
      <c r="I552" s="39"/>
      <c r="K552" s="39"/>
      <c r="L552" s="39"/>
      <c r="M552" s="39"/>
      <c r="R552" s="39"/>
      <c r="T552" s="39"/>
      <c r="U552" s="39"/>
      <c r="V552" s="39"/>
      <c r="W552" s="39"/>
      <c r="X552" s="39"/>
      <c r="Y552" s="39"/>
      <c r="Z552" s="39"/>
      <c r="AA552" s="39"/>
      <c r="AB552" s="39"/>
      <c r="AC552" s="39"/>
      <c r="AD552" s="39"/>
    </row>
    <row r="553" spans="4:30" s="21" customFormat="1">
      <c r="D553" s="39"/>
      <c r="E553" s="48"/>
      <c r="F553" s="39"/>
      <c r="G553" s="39"/>
      <c r="H553" s="39"/>
      <c r="I553" s="39"/>
      <c r="K553" s="39"/>
      <c r="L553" s="39"/>
      <c r="M553" s="39"/>
      <c r="R553" s="39"/>
      <c r="T553" s="39"/>
      <c r="U553" s="39"/>
      <c r="V553" s="39"/>
      <c r="W553" s="39"/>
      <c r="X553" s="39"/>
      <c r="Y553" s="39"/>
      <c r="Z553" s="39"/>
      <c r="AA553" s="39"/>
      <c r="AB553" s="39"/>
      <c r="AC553" s="39"/>
      <c r="AD553" s="39"/>
    </row>
    <row r="554" spans="4:30" s="21" customFormat="1">
      <c r="D554" s="39"/>
      <c r="E554" s="48"/>
      <c r="F554" s="39"/>
      <c r="G554" s="39"/>
      <c r="H554" s="39"/>
      <c r="I554" s="39"/>
      <c r="K554" s="39"/>
      <c r="L554" s="39"/>
      <c r="M554" s="39"/>
      <c r="R554" s="39"/>
      <c r="T554" s="39"/>
      <c r="U554" s="39"/>
      <c r="V554" s="39"/>
      <c r="W554" s="39"/>
      <c r="X554" s="39"/>
      <c r="Y554" s="39"/>
      <c r="Z554" s="39"/>
      <c r="AA554" s="39"/>
      <c r="AB554" s="39"/>
      <c r="AC554" s="39"/>
      <c r="AD554" s="39"/>
    </row>
    <row r="555" spans="4:30" s="21" customFormat="1">
      <c r="D555" s="39"/>
      <c r="E555" s="48"/>
      <c r="F555" s="39"/>
      <c r="G555" s="39"/>
      <c r="H555" s="39"/>
      <c r="I555" s="39"/>
      <c r="K555" s="39"/>
      <c r="L555" s="39"/>
      <c r="M555" s="39"/>
      <c r="R555" s="39"/>
      <c r="T555" s="39"/>
      <c r="U555" s="39"/>
      <c r="V555" s="39"/>
      <c r="W555" s="39"/>
      <c r="X555" s="39"/>
      <c r="Y555" s="39"/>
      <c r="Z555" s="39"/>
      <c r="AA555" s="39"/>
      <c r="AB555" s="39"/>
      <c r="AC555" s="39"/>
      <c r="AD555" s="39"/>
    </row>
    <row r="556" spans="4:30" s="21" customFormat="1">
      <c r="D556" s="39"/>
      <c r="E556" s="48"/>
      <c r="F556" s="39"/>
      <c r="G556" s="39"/>
      <c r="H556" s="39"/>
      <c r="I556" s="39"/>
      <c r="K556" s="39"/>
      <c r="L556" s="39"/>
      <c r="M556" s="39"/>
      <c r="R556" s="39"/>
      <c r="T556" s="39"/>
      <c r="U556" s="39"/>
      <c r="V556" s="39"/>
      <c r="W556" s="39"/>
      <c r="X556" s="39"/>
      <c r="Y556" s="39"/>
      <c r="Z556" s="39"/>
      <c r="AA556" s="39"/>
      <c r="AB556" s="39"/>
      <c r="AC556" s="39"/>
      <c r="AD556" s="39"/>
    </row>
    <row r="557" spans="4:30" s="21" customFormat="1">
      <c r="D557" s="39"/>
      <c r="E557" s="48"/>
      <c r="F557" s="39"/>
      <c r="G557" s="39"/>
      <c r="H557" s="39"/>
      <c r="I557" s="39"/>
      <c r="K557" s="39"/>
      <c r="L557" s="39"/>
      <c r="M557" s="39"/>
      <c r="R557" s="39"/>
      <c r="T557" s="39"/>
      <c r="U557" s="39"/>
      <c r="V557" s="39"/>
      <c r="W557" s="39"/>
      <c r="X557" s="39"/>
      <c r="Y557" s="39"/>
      <c r="Z557" s="39"/>
      <c r="AA557" s="39"/>
      <c r="AB557" s="39"/>
      <c r="AC557" s="39"/>
      <c r="AD557" s="39"/>
    </row>
    <row r="558" spans="4:30" s="21" customFormat="1">
      <c r="D558" s="39"/>
      <c r="E558" s="48"/>
      <c r="F558" s="39"/>
      <c r="G558" s="39"/>
      <c r="H558" s="39"/>
      <c r="I558" s="39"/>
      <c r="K558" s="39"/>
      <c r="L558" s="39"/>
      <c r="M558" s="39"/>
      <c r="R558" s="39"/>
      <c r="T558" s="39"/>
      <c r="U558" s="39"/>
      <c r="V558" s="39"/>
      <c r="W558" s="39"/>
      <c r="X558" s="39"/>
      <c r="Y558" s="39"/>
      <c r="Z558" s="39"/>
      <c r="AA558" s="39"/>
      <c r="AB558" s="39"/>
      <c r="AC558" s="39"/>
      <c r="AD558" s="39"/>
    </row>
    <row r="559" spans="4:30" s="21" customFormat="1">
      <c r="D559" s="39"/>
      <c r="E559" s="48"/>
      <c r="F559" s="39"/>
      <c r="G559" s="39"/>
      <c r="H559" s="39"/>
      <c r="I559" s="39"/>
      <c r="K559" s="39"/>
      <c r="L559" s="39"/>
      <c r="M559" s="39"/>
      <c r="R559" s="39"/>
      <c r="T559" s="39"/>
      <c r="U559" s="39"/>
      <c r="V559" s="39"/>
      <c r="W559" s="39"/>
      <c r="X559" s="39"/>
      <c r="Y559" s="39"/>
      <c r="Z559" s="39"/>
      <c r="AA559" s="39"/>
      <c r="AB559" s="39"/>
      <c r="AC559" s="39"/>
      <c r="AD559" s="39"/>
    </row>
    <row r="560" spans="4:30" s="21" customFormat="1">
      <c r="D560" s="39"/>
      <c r="E560" s="48"/>
      <c r="F560" s="39"/>
      <c r="G560" s="39"/>
      <c r="H560" s="39"/>
      <c r="I560" s="39"/>
      <c r="K560" s="39"/>
      <c r="L560" s="39"/>
      <c r="M560" s="39"/>
      <c r="R560" s="39"/>
      <c r="T560" s="39"/>
      <c r="U560" s="39"/>
      <c r="V560" s="39"/>
      <c r="W560" s="39"/>
      <c r="X560" s="39"/>
      <c r="Y560" s="39"/>
      <c r="Z560" s="39"/>
      <c r="AA560" s="39"/>
      <c r="AB560" s="39"/>
      <c r="AC560" s="39"/>
      <c r="AD560" s="39"/>
    </row>
    <row r="561" spans="4:30" s="21" customFormat="1">
      <c r="D561" s="39"/>
      <c r="E561" s="48"/>
      <c r="F561" s="39"/>
      <c r="G561" s="39"/>
      <c r="H561" s="39"/>
      <c r="I561" s="39"/>
      <c r="K561" s="39"/>
      <c r="L561" s="39"/>
      <c r="M561" s="39"/>
      <c r="R561" s="39"/>
      <c r="T561" s="39"/>
      <c r="U561" s="39"/>
      <c r="V561" s="39"/>
      <c r="W561" s="39"/>
      <c r="X561" s="39"/>
      <c r="Y561" s="39"/>
      <c r="Z561" s="39"/>
      <c r="AA561" s="39"/>
      <c r="AB561" s="39"/>
      <c r="AC561" s="39"/>
      <c r="AD561" s="39"/>
    </row>
    <row r="562" spans="4:30" s="21" customFormat="1">
      <c r="D562" s="39"/>
      <c r="E562" s="48"/>
      <c r="F562" s="39"/>
      <c r="G562" s="39"/>
      <c r="H562" s="39"/>
      <c r="I562" s="39"/>
      <c r="K562" s="39"/>
      <c r="L562" s="39"/>
      <c r="M562" s="39"/>
      <c r="R562" s="39"/>
      <c r="T562" s="39"/>
      <c r="U562" s="39"/>
      <c r="V562" s="39"/>
      <c r="W562" s="39"/>
      <c r="X562" s="39"/>
      <c r="Y562" s="39"/>
      <c r="Z562" s="39"/>
      <c r="AA562" s="39"/>
      <c r="AB562" s="39"/>
      <c r="AC562" s="39"/>
      <c r="AD562" s="39"/>
    </row>
    <row r="563" spans="4:30" s="21" customFormat="1">
      <c r="D563" s="39"/>
      <c r="E563" s="48"/>
      <c r="F563" s="39"/>
      <c r="G563" s="39"/>
      <c r="H563" s="39"/>
      <c r="I563" s="39"/>
      <c r="K563" s="39"/>
      <c r="L563" s="39"/>
      <c r="M563" s="39"/>
      <c r="R563" s="39"/>
      <c r="T563" s="39"/>
      <c r="U563" s="39"/>
      <c r="V563" s="39"/>
      <c r="W563" s="39"/>
      <c r="X563" s="39"/>
      <c r="Y563" s="39"/>
      <c r="Z563" s="39"/>
      <c r="AA563" s="39"/>
      <c r="AB563" s="39"/>
      <c r="AC563" s="39"/>
      <c r="AD563" s="39"/>
    </row>
    <row r="564" spans="4:30" s="21" customFormat="1">
      <c r="D564" s="39"/>
      <c r="E564" s="48"/>
      <c r="F564" s="39"/>
      <c r="G564" s="39"/>
      <c r="H564" s="39"/>
      <c r="I564" s="39"/>
      <c r="K564" s="39"/>
      <c r="L564" s="39"/>
      <c r="M564" s="39"/>
      <c r="R564" s="39"/>
      <c r="T564" s="39"/>
      <c r="U564" s="39"/>
      <c r="V564" s="39"/>
      <c r="W564" s="39"/>
      <c r="X564" s="39"/>
      <c r="Y564" s="39"/>
      <c r="Z564" s="39"/>
      <c r="AA564" s="39"/>
      <c r="AB564" s="39"/>
      <c r="AC564" s="39"/>
      <c r="AD564" s="39"/>
    </row>
    <row r="565" spans="4:30" s="21" customFormat="1">
      <c r="D565" s="39"/>
      <c r="E565" s="48"/>
      <c r="F565" s="39"/>
      <c r="G565" s="39"/>
      <c r="H565" s="39"/>
      <c r="I565" s="39"/>
      <c r="K565" s="39"/>
      <c r="L565" s="39"/>
      <c r="M565" s="39"/>
      <c r="R565" s="39"/>
      <c r="T565" s="39"/>
      <c r="U565" s="39"/>
      <c r="V565" s="39"/>
      <c r="W565" s="39"/>
      <c r="X565" s="39"/>
      <c r="Y565" s="39"/>
      <c r="Z565" s="39"/>
      <c r="AA565" s="39"/>
      <c r="AB565" s="39"/>
      <c r="AC565" s="39"/>
      <c r="AD565" s="39"/>
    </row>
    <row r="566" spans="4:30" s="21" customFormat="1">
      <c r="D566" s="39"/>
      <c r="E566" s="48"/>
      <c r="F566" s="39"/>
      <c r="G566" s="39"/>
      <c r="H566" s="39"/>
      <c r="I566" s="39"/>
      <c r="K566" s="39"/>
      <c r="L566" s="39"/>
      <c r="M566" s="39"/>
      <c r="R566" s="39"/>
      <c r="T566" s="39"/>
      <c r="U566" s="39"/>
      <c r="V566" s="39"/>
      <c r="W566" s="39"/>
      <c r="X566" s="39"/>
      <c r="Y566" s="39"/>
      <c r="Z566" s="39"/>
      <c r="AA566" s="39"/>
      <c r="AB566" s="39"/>
      <c r="AC566" s="39"/>
      <c r="AD566" s="39"/>
    </row>
    <row r="567" spans="4:30" s="21" customFormat="1">
      <c r="D567" s="39"/>
      <c r="E567" s="48"/>
      <c r="F567" s="39"/>
      <c r="G567" s="39"/>
      <c r="H567" s="39"/>
      <c r="I567" s="39"/>
      <c r="K567" s="39"/>
      <c r="L567" s="39"/>
      <c r="M567" s="39"/>
      <c r="R567" s="39"/>
      <c r="T567" s="39"/>
      <c r="U567" s="39"/>
      <c r="V567" s="39"/>
      <c r="W567" s="39"/>
      <c r="X567" s="39"/>
      <c r="Y567" s="39"/>
      <c r="Z567" s="39"/>
      <c r="AA567" s="39"/>
      <c r="AB567" s="39"/>
      <c r="AC567" s="39"/>
      <c r="AD567" s="39"/>
    </row>
    <row r="568" spans="4:30" s="21" customFormat="1">
      <c r="D568" s="39"/>
      <c r="E568" s="48"/>
      <c r="F568" s="39"/>
      <c r="G568" s="39"/>
      <c r="H568" s="39"/>
      <c r="I568" s="39"/>
      <c r="K568" s="39"/>
      <c r="L568" s="39"/>
      <c r="M568" s="39"/>
      <c r="R568" s="39"/>
      <c r="T568" s="39"/>
      <c r="U568" s="39"/>
      <c r="V568" s="39"/>
      <c r="W568" s="39"/>
      <c r="X568" s="39"/>
      <c r="Y568" s="39"/>
      <c r="Z568" s="39"/>
      <c r="AA568" s="39"/>
      <c r="AB568" s="39"/>
      <c r="AC568" s="39"/>
      <c r="AD568" s="39"/>
    </row>
    <row r="569" spans="4:30" s="21" customFormat="1">
      <c r="D569" s="39"/>
      <c r="E569" s="48"/>
      <c r="F569" s="39"/>
      <c r="G569" s="39"/>
      <c r="H569" s="39"/>
      <c r="I569" s="39"/>
      <c r="K569" s="39"/>
      <c r="L569" s="39"/>
      <c r="M569" s="39"/>
      <c r="R569" s="39"/>
      <c r="T569" s="39"/>
      <c r="U569" s="39"/>
      <c r="V569" s="39"/>
      <c r="W569" s="39"/>
      <c r="X569" s="39"/>
      <c r="Y569" s="39"/>
      <c r="Z569" s="39"/>
      <c r="AA569" s="39"/>
      <c r="AB569" s="39"/>
      <c r="AC569" s="39"/>
      <c r="AD569" s="39"/>
    </row>
    <row r="570" spans="4:30" s="21" customFormat="1">
      <c r="D570" s="39"/>
      <c r="E570" s="48"/>
      <c r="F570" s="39"/>
      <c r="G570" s="39"/>
      <c r="H570" s="39"/>
      <c r="I570" s="39"/>
      <c r="K570" s="39"/>
      <c r="L570" s="39"/>
      <c r="M570" s="39"/>
      <c r="R570" s="39"/>
      <c r="T570" s="39"/>
      <c r="U570" s="39"/>
      <c r="V570" s="39"/>
      <c r="W570" s="39"/>
      <c r="X570" s="39"/>
      <c r="Y570" s="39"/>
      <c r="Z570" s="39"/>
      <c r="AA570" s="39"/>
      <c r="AB570" s="39"/>
      <c r="AC570" s="39"/>
      <c r="AD570" s="39"/>
    </row>
    <row r="571" spans="4:30" s="21" customFormat="1">
      <c r="D571" s="39"/>
      <c r="E571" s="48"/>
      <c r="F571" s="39"/>
      <c r="G571" s="39"/>
      <c r="H571" s="39"/>
      <c r="I571" s="39"/>
      <c r="K571" s="39"/>
      <c r="L571" s="39"/>
      <c r="M571" s="39"/>
      <c r="R571" s="39"/>
      <c r="T571" s="39"/>
      <c r="U571" s="39"/>
      <c r="V571" s="39"/>
      <c r="W571" s="39"/>
      <c r="X571" s="39"/>
      <c r="Y571" s="39"/>
      <c r="Z571" s="39"/>
      <c r="AA571" s="39"/>
      <c r="AB571" s="39"/>
      <c r="AC571" s="39"/>
      <c r="AD571" s="39"/>
    </row>
    <row r="572" spans="4:30" s="21" customFormat="1">
      <c r="D572" s="39"/>
      <c r="E572" s="48"/>
      <c r="F572" s="39"/>
      <c r="G572" s="39"/>
      <c r="H572" s="39"/>
      <c r="I572" s="39"/>
      <c r="K572" s="39"/>
      <c r="L572" s="39"/>
      <c r="M572" s="39"/>
      <c r="R572" s="39"/>
      <c r="T572" s="39"/>
      <c r="U572" s="39"/>
      <c r="V572" s="39"/>
      <c r="W572" s="39"/>
      <c r="X572" s="39"/>
      <c r="Y572" s="39"/>
      <c r="Z572" s="39"/>
      <c r="AA572" s="39"/>
      <c r="AB572" s="39"/>
      <c r="AC572" s="39"/>
      <c r="AD572" s="39"/>
    </row>
    <row r="573" spans="4:30" s="21" customFormat="1">
      <c r="D573" s="39"/>
      <c r="E573" s="48"/>
      <c r="F573" s="39"/>
      <c r="G573" s="39"/>
      <c r="H573" s="39"/>
      <c r="I573" s="39"/>
      <c r="K573" s="39"/>
      <c r="L573" s="39"/>
      <c r="M573" s="39"/>
      <c r="R573" s="39"/>
      <c r="T573" s="39"/>
      <c r="U573" s="39"/>
      <c r="V573" s="39"/>
      <c r="W573" s="39"/>
      <c r="X573" s="39"/>
      <c r="Y573" s="39"/>
      <c r="Z573" s="39"/>
      <c r="AA573" s="39"/>
      <c r="AB573" s="39"/>
      <c r="AC573" s="39"/>
      <c r="AD573" s="39"/>
    </row>
    <row r="574" spans="4:30" s="21" customFormat="1">
      <c r="D574" s="39"/>
      <c r="E574" s="48"/>
      <c r="F574" s="39"/>
      <c r="G574" s="39"/>
      <c r="H574" s="39"/>
      <c r="I574" s="39"/>
      <c r="K574" s="39"/>
      <c r="L574" s="39"/>
      <c r="M574" s="39"/>
      <c r="R574" s="39"/>
      <c r="T574" s="39"/>
      <c r="U574" s="39"/>
      <c r="V574" s="39"/>
      <c r="W574" s="39"/>
      <c r="X574" s="39"/>
      <c r="Y574" s="39"/>
      <c r="Z574" s="39"/>
      <c r="AA574" s="39"/>
      <c r="AB574" s="39"/>
      <c r="AC574" s="39"/>
      <c r="AD574" s="39"/>
    </row>
    <row r="575" spans="4:30" s="21" customFormat="1">
      <c r="D575" s="39"/>
      <c r="E575" s="48"/>
      <c r="F575" s="39"/>
      <c r="G575" s="39"/>
      <c r="H575" s="39"/>
      <c r="I575" s="39"/>
      <c r="K575" s="39"/>
      <c r="L575" s="39"/>
      <c r="M575" s="39"/>
      <c r="R575" s="39"/>
      <c r="T575" s="39"/>
      <c r="U575" s="39"/>
      <c r="V575" s="39"/>
      <c r="W575" s="39"/>
      <c r="X575" s="39"/>
      <c r="Y575" s="39"/>
      <c r="Z575" s="39"/>
      <c r="AA575" s="39"/>
      <c r="AB575" s="39"/>
      <c r="AC575" s="39"/>
      <c r="AD575" s="39"/>
    </row>
    <row r="576" spans="4:30" s="21" customFormat="1">
      <c r="D576" s="39"/>
      <c r="E576" s="48"/>
      <c r="F576" s="39"/>
      <c r="G576" s="39"/>
      <c r="H576" s="39"/>
      <c r="I576" s="39"/>
      <c r="K576" s="39"/>
      <c r="L576" s="39"/>
      <c r="M576" s="39"/>
      <c r="R576" s="39"/>
      <c r="T576" s="39"/>
      <c r="U576" s="39"/>
      <c r="V576" s="39"/>
      <c r="W576" s="39"/>
      <c r="X576" s="39"/>
      <c r="Y576" s="39"/>
      <c r="Z576" s="39"/>
      <c r="AA576" s="39"/>
      <c r="AB576" s="39"/>
      <c r="AC576" s="39"/>
      <c r="AD576" s="39"/>
    </row>
    <row r="577" spans="4:30" s="21" customFormat="1">
      <c r="D577" s="39"/>
      <c r="E577" s="48"/>
      <c r="F577" s="39"/>
      <c r="G577" s="39"/>
      <c r="H577" s="39"/>
      <c r="I577" s="39"/>
      <c r="K577" s="39"/>
      <c r="L577" s="39"/>
      <c r="M577" s="39"/>
      <c r="R577" s="39"/>
      <c r="T577" s="39"/>
      <c r="U577" s="39"/>
      <c r="V577" s="39"/>
      <c r="W577" s="39"/>
      <c r="X577" s="39"/>
      <c r="Y577" s="39"/>
      <c r="Z577" s="39"/>
      <c r="AA577" s="39"/>
      <c r="AB577" s="39"/>
      <c r="AC577" s="39"/>
      <c r="AD577" s="39"/>
    </row>
    <row r="578" spans="4:30" s="21" customFormat="1">
      <c r="D578" s="39"/>
      <c r="E578" s="48"/>
      <c r="F578" s="39"/>
      <c r="G578" s="39"/>
      <c r="H578" s="39"/>
      <c r="I578" s="39"/>
      <c r="K578" s="39"/>
      <c r="L578" s="39"/>
      <c r="M578" s="39"/>
      <c r="R578" s="39"/>
      <c r="T578" s="39"/>
      <c r="U578" s="39"/>
      <c r="V578" s="39"/>
      <c r="W578" s="39"/>
      <c r="X578" s="39"/>
      <c r="Y578" s="39"/>
      <c r="Z578" s="39"/>
      <c r="AA578" s="39"/>
      <c r="AB578" s="39"/>
      <c r="AC578" s="39"/>
      <c r="AD578" s="39"/>
    </row>
    <row r="579" spans="4:30" s="21" customFormat="1">
      <c r="D579" s="39"/>
      <c r="E579" s="48"/>
      <c r="F579" s="39"/>
      <c r="G579" s="39"/>
      <c r="H579" s="39"/>
      <c r="I579" s="39"/>
      <c r="K579" s="39"/>
      <c r="L579" s="39"/>
      <c r="M579" s="39"/>
      <c r="R579" s="39"/>
      <c r="T579" s="39"/>
      <c r="U579" s="39"/>
      <c r="V579" s="39"/>
      <c r="W579" s="39"/>
      <c r="X579" s="39"/>
      <c r="Y579" s="39"/>
      <c r="Z579" s="39"/>
      <c r="AA579" s="39"/>
      <c r="AB579" s="39"/>
      <c r="AC579" s="39"/>
      <c r="AD579" s="39"/>
    </row>
  </sheetData>
  <autoFilter ref="A2:AI44" xr:uid="{00000000-0009-0000-0000-00001A000000}"/>
  <phoneticPr fontId="1"/>
  <dataValidations count="1">
    <dataValidation type="list" allowBlank="1" showInputMessage="1" showErrorMessage="1" sqref="U3:U44 W3:W44 Y3:Y44 AA3:AA44 AC3:AC44 N3:Q44" xr:uid="{41509D0C-1F46-4C75-A07D-F0905DC92A93}">
      <formula1>"○"</formula1>
    </dataValidation>
  </dataValidations>
  <hyperlinks>
    <hyperlink ref="J32" r:id="rId1" xr:uid="{D39BC42C-4B00-492F-8DE6-5B02FB735631}"/>
    <hyperlink ref="J44" r:id="rId2" xr:uid="{17BD2CDA-EA53-48E1-A8B4-381FD147697F}"/>
    <hyperlink ref="J34" r:id="rId3" xr:uid="{DFE3C009-3B8A-4462-98CE-5F85910A71E6}"/>
    <hyperlink ref="J15" r:id="rId4" xr:uid="{AC97B3C8-69E8-4C7A-8B7D-722A5B6F0F85}"/>
    <hyperlink ref="J9" r:id="rId5" xr:uid="{E9B3B104-6500-426A-A505-A6119CD2272B}"/>
    <hyperlink ref="J14" r:id="rId6" xr:uid="{0BE5EF85-F221-41EE-9E83-8F81A19FED44}"/>
    <hyperlink ref="J8" r:id="rId7" xr:uid="{E9596CBA-C67B-44FC-89D7-4F671A690036}"/>
    <hyperlink ref="J6" r:id="rId8" xr:uid="{C0E8B0FF-0365-4800-8A94-BC84B7B5AB1D}"/>
  </hyperlinks>
  <pageMargins left="0.7" right="0.7" top="0.75" bottom="0.75" header="0.3" footer="0.3"/>
  <pageSetup paperSize="8" scale="34" fitToHeight="0" orientation="landscape"/>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7F0EB7-15B4-42C5-A226-174063F6EF43}">
  <sheetPr>
    <pageSetUpPr fitToPage="1"/>
  </sheetPr>
  <dimension ref="A1:AG618"/>
  <sheetViews>
    <sheetView showGridLines="0" view="pageBreakPreview" zoomScale="70" zoomScaleNormal="100" zoomScaleSheetLayoutView="70" workbookViewId="0">
      <pane xSplit="3" ySplit="2" topLeftCell="U3" activePane="bottomRight" state="frozen"/>
      <selection pane="topRight"/>
      <selection pane="bottomLeft"/>
      <selection pane="bottomRight" activeCell="AG2" sqref="AG2"/>
    </sheetView>
  </sheetViews>
  <sheetFormatPr defaultRowHeight="18.75"/>
  <cols>
    <col min="1" max="1" width="10.75" customWidth="1"/>
    <col min="2" max="2" width="15.125" customWidth="1"/>
    <col min="3" max="3" width="67.625" customWidth="1"/>
    <col min="4" max="4" width="24.25" customWidth="1"/>
    <col min="5" max="5" width="11.875" customWidth="1"/>
    <col min="6" max="6" width="34.75" customWidth="1"/>
    <col min="7" max="7" width="40.25" customWidth="1"/>
    <col min="8" max="8" width="24.5" customWidth="1"/>
    <col min="9" max="9" width="45" customWidth="1"/>
    <col min="10" max="10" width="65.875" customWidth="1"/>
    <col min="11" max="11" width="47.875" customWidth="1"/>
    <col min="12" max="12" width="46.25" customWidth="1"/>
    <col min="13" max="13" width="11.875" customWidth="1"/>
    <col min="14" max="14" width="19.125" customWidth="1"/>
    <col min="15" max="18" width="11.875" customWidth="1"/>
    <col min="19" max="21" width="12.375" customWidth="1"/>
    <col min="22" max="22" width="26.125" customWidth="1"/>
    <col min="23" max="23" width="12.375" customWidth="1"/>
    <col min="24" max="24" width="26.625" customWidth="1"/>
    <col min="25" max="25" width="12.375" customWidth="1"/>
    <col min="26" max="26" width="27" customWidth="1"/>
    <col min="27" max="27" width="12.375" customWidth="1"/>
    <col min="28" max="28" width="48.75" customWidth="1"/>
    <col min="29" max="29" width="12.375" customWidth="1"/>
    <col min="30" max="30" width="20.625" customWidth="1"/>
  </cols>
  <sheetData>
    <row r="1" spans="1:31" ht="21.75" customHeight="1">
      <c r="A1" s="151" t="s">
        <v>56</v>
      </c>
      <c r="R1" s="19"/>
    </row>
    <row r="2" spans="1:31" s="134" customFormat="1" ht="247.15" customHeight="1">
      <c r="A2" s="8" t="s">
        <v>57</v>
      </c>
      <c r="B2" s="8" t="s">
        <v>58</v>
      </c>
      <c r="C2" s="16" t="s">
        <v>59</v>
      </c>
      <c r="D2" s="8" t="s">
        <v>60</v>
      </c>
      <c r="E2" s="8" t="s">
        <v>61</v>
      </c>
      <c r="F2" s="8" t="s">
        <v>62</v>
      </c>
      <c r="G2" s="8" t="s">
        <v>63</v>
      </c>
      <c r="H2" s="8" t="s">
        <v>64</v>
      </c>
      <c r="I2" s="8" t="s">
        <v>65</v>
      </c>
      <c r="J2" s="8" t="s">
        <v>66</v>
      </c>
      <c r="K2" s="8" t="s">
        <v>67</v>
      </c>
      <c r="L2" s="8" t="s">
        <v>68</v>
      </c>
      <c r="M2" s="8" t="s">
        <v>69</v>
      </c>
      <c r="N2" s="8" t="s">
        <v>70</v>
      </c>
      <c r="O2" s="8" t="s">
        <v>71</v>
      </c>
      <c r="P2" s="8" t="s">
        <v>72</v>
      </c>
      <c r="Q2" s="8" t="s">
        <v>73</v>
      </c>
      <c r="R2" s="17" t="s">
        <v>74</v>
      </c>
      <c r="S2" s="8" t="s">
        <v>75</v>
      </c>
      <c r="T2" s="8" t="s">
        <v>76</v>
      </c>
      <c r="U2" s="8" t="s">
        <v>77</v>
      </c>
      <c r="V2" s="8" t="s">
        <v>78</v>
      </c>
      <c r="W2" s="8" t="s">
        <v>79</v>
      </c>
      <c r="X2" s="8" t="s">
        <v>78</v>
      </c>
      <c r="Y2" s="8" t="s">
        <v>80</v>
      </c>
      <c r="Z2" s="8" t="s">
        <v>78</v>
      </c>
      <c r="AA2" s="8" t="s">
        <v>81</v>
      </c>
      <c r="AB2" s="8" t="s">
        <v>78</v>
      </c>
      <c r="AC2" s="8" t="s">
        <v>82</v>
      </c>
      <c r="AD2" s="8" t="s">
        <v>78</v>
      </c>
    </row>
    <row r="3" spans="1:31" s="486" customFormat="1" ht="18" customHeight="1">
      <c r="A3" s="482" t="s">
        <v>15917</v>
      </c>
      <c r="B3" s="482" t="s">
        <v>730</v>
      </c>
      <c r="C3" s="479" t="s">
        <v>15918</v>
      </c>
      <c r="D3" s="482" t="s">
        <v>15919</v>
      </c>
      <c r="E3" s="482" t="s">
        <v>15920</v>
      </c>
      <c r="F3" s="482" t="s">
        <v>15921</v>
      </c>
      <c r="G3" s="482" t="s">
        <v>15922</v>
      </c>
      <c r="H3" s="482" t="s">
        <v>15923</v>
      </c>
      <c r="I3" s="482" t="s">
        <v>15924</v>
      </c>
      <c r="J3" s="482" t="s">
        <v>15925</v>
      </c>
      <c r="K3" s="482" t="s">
        <v>15926</v>
      </c>
      <c r="L3" s="482" t="s">
        <v>15927</v>
      </c>
      <c r="M3" s="482"/>
      <c r="N3" s="482" t="s">
        <v>95</v>
      </c>
      <c r="O3" s="482"/>
      <c r="P3" s="482" t="s">
        <v>95</v>
      </c>
      <c r="Q3" s="482" t="s">
        <v>95</v>
      </c>
      <c r="R3" s="482" t="s">
        <v>97</v>
      </c>
      <c r="S3" s="482" t="s">
        <v>98</v>
      </c>
      <c r="T3" s="482" t="s">
        <v>10248</v>
      </c>
      <c r="U3" s="482" t="s">
        <v>95</v>
      </c>
      <c r="V3" s="482" t="s">
        <v>15928</v>
      </c>
      <c r="W3" s="482" t="s">
        <v>95</v>
      </c>
      <c r="X3" s="482" t="s">
        <v>15928</v>
      </c>
      <c r="Y3" s="482" t="s">
        <v>95</v>
      </c>
      <c r="Z3" s="482" t="s">
        <v>15929</v>
      </c>
      <c r="AA3" s="482"/>
      <c r="AB3" s="482"/>
      <c r="AC3" s="482" t="s">
        <v>3</v>
      </c>
      <c r="AD3" s="482" t="s">
        <v>10107</v>
      </c>
    </row>
    <row r="4" spans="1:31" s="486" customFormat="1" ht="19.5" customHeight="1">
      <c r="A4" s="482" t="s">
        <v>15930</v>
      </c>
      <c r="B4" s="482" t="s">
        <v>730</v>
      </c>
      <c r="C4" s="481" t="s">
        <v>15931</v>
      </c>
      <c r="D4" s="482" t="s">
        <v>15932</v>
      </c>
      <c r="E4" s="482" t="s">
        <v>15933</v>
      </c>
      <c r="F4" s="482" t="s">
        <v>15934</v>
      </c>
      <c r="G4" s="482" t="s">
        <v>15935</v>
      </c>
      <c r="H4" s="482" t="s">
        <v>15936</v>
      </c>
      <c r="I4" s="482" t="s">
        <v>15937</v>
      </c>
      <c r="J4" s="482" t="s">
        <v>15938</v>
      </c>
      <c r="K4" s="482" t="s">
        <v>15939</v>
      </c>
      <c r="L4" s="482" t="s">
        <v>15940</v>
      </c>
      <c r="M4" s="482" t="s">
        <v>15941</v>
      </c>
      <c r="N4" s="482" t="s">
        <v>3</v>
      </c>
      <c r="O4" s="482" t="s">
        <v>3</v>
      </c>
      <c r="P4" s="482" t="s">
        <v>3</v>
      </c>
      <c r="Q4" s="482" t="s">
        <v>3</v>
      </c>
      <c r="R4" s="489" t="s">
        <v>97</v>
      </c>
      <c r="S4" s="482" t="s">
        <v>15942</v>
      </c>
      <c r="T4" s="482" t="s">
        <v>15943</v>
      </c>
      <c r="U4" s="482" t="s">
        <v>95</v>
      </c>
      <c r="V4" s="482" t="s">
        <v>15944</v>
      </c>
      <c r="W4" s="482" t="s">
        <v>95</v>
      </c>
      <c r="X4" s="482" t="s">
        <v>15945</v>
      </c>
      <c r="Y4" s="482" t="s">
        <v>95</v>
      </c>
      <c r="Z4" s="482" t="s">
        <v>15946</v>
      </c>
      <c r="AA4" s="482" t="s">
        <v>95</v>
      </c>
      <c r="AB4" s="482" t="s">
        <v>15947</v>
      </c>
      <c r="AC4" s="482" t="s">
        <v>95</v>
      </c>
      <c r="AD4" s="489" t="s">
        <v>15948</v>
      </c>
    </row>
    <row r="5" spans="1:31" s="486" customFormat="1" ht="19.5" customHeight="1">
      <c r="A5" s="482" t="s">
        <v>15917</v>
      </c>
      <c r="B5" s="482" t="s">
        <v>730</v>
      </c>
      <c r="C5" s="482" t="s">
        <v>15949</v>
      </c>
      <c r="D5" s="482" t="s">
        <v>15950</v>
      </c>
      <c r="E5" s="482" t="s">
        <v>15951</v>
      </c>
      <c r="F5" s="482" t="s">
        <v>15952</v>
      </c>
      <c r="G5" s="482" t="s">
        <v>15953</v>
      </c>
      <c r="H5" s="482" t="s">
        <v>15954</v>
      </c>
      <c r="I5" s="482" t="s">
        <v>15955</v>
      </c>
      <c r="J5" s="482" t="s">
        <v>15956</v>
      </c>
      <c r="K5" s="482" t="s">
        <v>15957</v>
      </c>
      <c r="L5" s="482" t="s">
        <v>15958</v>
      </c>
      <c r="M5" s="482"/>
      <c r="N5" s="482"/>
      <c r="O5" s="482"/>
      <c r="P5" s="482"/>
      <c r="Q5" s="482"/>
      <c r="R5" s="482" t="s">
        <v>223</v>
      </c>
      <c r="S5" s="482" t="s">
        <v>98</v>
      </c>
      <c r="T5" s="482" t="s">
        <v>10248</v>
      </c>
      <c r="U5" s="482"/>
      <c r="V5" s="482"/>
      <c r="W5" s="482"/>
      <c r="X5" s="482"/>
      <c r="Y5" s="482" t="s">
        <v>95</v>
      </c>
      <c r="Z5" s="482" t="s">
        <v>15959</v>
      </c>
      <c r="AA5" s="482"/>
      <c r="AB5" s="482"/>
      <c r="AC5" s="482"/>
      <c r="AD5" s="489" t="s">
        <v>15960</v>
      </c>
    </row>
    <row r="6" spans="1:31" s="486" customFormat="1" ht="53.25" customHeight="1">
      <c r="A6" s="489" t="s">
        <v>15961</v>
      </c>
      <c r="B6" s="482" t="s">
        <v>730</v>
      </c>
      <c r="C6" s="489" t="s">
        <v>15962</v>
      </c>
      <c r="D6" s="489" t="s">
        <v>15963</v>
      </c>
      <c r="E6" s="489" t="s">
        <v>15964</v>
      </c>
      <c r="F6" s="489" t="s">
        <v>15965</v>
      </c>
      <c r="G6" s="489" t="s">
        <v>15966</v>
      </c>
      <c r="H6" s="489" t="s">
        <v>15967</v>
      </c>
      <c r="I6" s="482" t="s">
        <v>15968</v>
      </c>
      <c r="J6" s="489" t="s">
        <v>15969</v>
      </c>
      <c r="K6" s="488" t="s">
        <v>15970</v>
      </c>
      <c r="L6" s="489" t="s">
        <v>15971</v>
      </c>
      <c r="M6" s="489"/>
      <c r="N6" s="489" t="s">
        <v>15972</v>
      </c>
      <c r="O6" s="489"/>
      <c r="P6" s="489"/>
      <c r="Q6" s="489"/>
      <c r="R6" s="489" t="s">
        <v>223</v>
      </c>
      <c r="S6" s="489" t="s">
        <v>98</v>
      </c>
      <c r="T6" s="479" t="s">
        <v>15973</v>
      </c>
      <c r="U6" s="489" t="s">
        <v>95</v>
      </c>
      <c r="V6" s="489" t="s">
        <v>15974</v>
      </c>
      <c r="W6" s="489" t="s">
        <v>95</v>
      </c>
      <c r="X6" s="489" t="s">
        <v>15974</v>
      </c>
      <c r="Y6" s="489"/>
      <c r="Z6" s="489"/>
      <c r="AA6" s="489" t="s">
        <v>3</v>
      </c>
      <c r="AB6" s="488" t="s">
        <v>15975</v>
      </c>
      <c r="AC6" s="489" t="s">
        <v>3</v>
      </c>
      <c r="AD6" s="489" t="s">
        <v>15976</v>
      </c>
    </row>
    <row r="7" spans="1:31" s="486" customFormat="1" ht="19.5" customHeight="1">
      <c r="A7" s="489" t="s">
        <v>15961</v>
      </c>
      <c r="B7" s="482" t="s">
        <v>730</v>
      </c>
      <c r="C7" s="480" t="s">
        <v>15977</v>
      </c>
      <c r="D7" s="489" t="s">
        <v>7649</v>
      </c>
      <c r="E7" s="489" t="s">
        <v>15978</v>
      </c>
      <c r="F7" s="489" t="s">
        <v>15979</v>
      </c>
      <c r="G7" s="489" t="s">
        <v>15980</v>
      </c>
      <c r="H7" s="489" t="s">
        <v>15981</v>
      </c>
      <c r="I7" s="489" t="s">
        <v>15982</v>
      </c>
      <c r="J7" s="489" t="s">
        <v>15983</v>
      </c>
      <c r="K7" s="489" t="s">
        <v>15984</v>
      </c>
      <c r="L7" s="489" t="s">
        <v>15985</v>
      </c>
      <c r="M7" s="489" t="s">
        <v>15986</v>
      </c>
      <c r="N7" s="489"/>
      <c r="O7" s="489"/>
      <c r="P7" s="489"/>
      <c r="Q7" s="489"/>
      <c r="R7" s="489"/>
      <c r="S7" s="489" t="s">
        <v>2360</v>
      </c>
      <c r="T7" s="489"/>
      <c r="U7" s="489"/>
      <c r="V7" s="489"/>
      <c r="W7" s="489"/>
      <c r="X7" s="489"/>
      <c r="Y7" s="489"/>
      <c r="Z7" s="489"/>
      <c r="AA7" s="489"/>
      <c r="AB7" s="489"/>
      <c r="AC7" s="489"/>
      <c r="AD7" s="480"/>
      <c r="AE7" s="487"/>
    </row>
    <row r="8" spans="1:31" s="486" customFormat="1" ht="19.5" customHeight="1">
      <c r="A8" s="489" t="s">
        <v>15961</v>
      </c>
      <c r="B8" s="482" t="s">
        <v>730</v>
      </c>
      <c r="C8" s="480" t="s">
        <v>15987</v>
      </c>
      <c r="D8" s="489" t="s">
        <v>15988</v>
      </c>
      <c r="E8" s="489" t="s">
        <v>15989</v>
      </c>
      <c r="F8" s="489" t="s">
        <v>15990</v>
      </c>
      <c r="G8" s="489" t="s">
        <v>15991</v>
      </c>
      <c r="H8" s="489" t="s">
        <v>15992</v>
      </c>
      <c r="I8" s="489" t="s">
        <v>15993</v>
      </c>
      <c r="J8" s="489" t="s">
        <v>15994</v>
      </c>
      <c r="K8" s="489" t="s">
        <v>15995</v>
      </c>
      <c r="L8" s="489" t="s">
        <v>112</v>
      </c>
      <c r="M8" s="489" t="s">
        <v>15996</v>
      </c>
      <c r="N8" s="489"/>
      <c r="O8" s="489"/>
      <c r="P8" s="489"/>
      <c r="Q8" s="489"/>
      <c r="R8" s="489"/>
      <c r="S8" s="489" t="s">
        <v>2360</v>
      </c>
      <c r="T8" s="489"/>
      <c r="U8" s="489"/>
      <c r="V8" s="489"/>
      <c r="W8" s="489"/>
      <c r="X8" s="489"/>
      <c r="Y8" s="489"/>
      <c r="Z8" s="489"/>
      <c r="AA8" s="489"/>
      <c r="AB8" s="489"/>
      <c r="AC8" s="489"/>
      <c r="AD8" s="480"/>
      <c r="AE8" s="487"/>
    </row>
    <row r="9" spans="1:31" s="486" customFormat="1" ht="19.5" customHeight="1">
      <c r="A9" s="489" t="s">
        <v>15961</v>
      </c>
      <c r="B9" s="482" t="s">
        <v>730</v>
      </c>
      <c r="C9" s="480" t="s">
        <v>15997</v>
      </c>
      <c r="D9" s="489" t="s">
        <v>15998</v>
      </c>
      <c r="E9" s="489" t="s">
        <v>15999</v>
      </c>
      <c r="F9" s="489" t="s">
        <v>16000</v>
      </c>
      <c r="G9" s="489" t="s">
        <v>16001</v>
      </c>
      <c r="H9" s="489" t="s">
        <v>16002</v>
      </c>
      <c r="I9" s="489" t="s">
        <v>16003</v>
      </c>
      <c r="J9" s="489"/>
      <c r="K9" s="489" t="s">
        <v>16004</v>
      </c>
      <c r="L9" s="489" t="s">
        <v>15985</v>
      </c>
      <c r="M9" s="489" t="s">
        <v>15986</v>
      </c>
      <c r="N9" s="489"/>
      <c r="O9" s="489"/>
      <c r="P9" s="489"/>
      <c r="Q9" s="489"/>
      <c r="R9" s="489"/>
      <c r="S9" s="489" t="s">
        <v>2360</v>
      </c>
      <c r="T9" s="489"/>
      <c r="U9" s="489" t="s">
        <v>95</v>
      </c>
      <c r="V9" s="489" t="s">
        <v>16005</v>
      </c>
      <c r="W9" s="489"/>
      <c r="X9" s="489"/>
      <c r="Y9" s="489"/>
      <c r="Z9" s="489"/>
      <c r="AA9" s="489"/>
      <c r="AB9" s="489"/>
      <c r="AC9" s="489"/>
      <c r="AD9" s="480"/>
      <c r="AE9" s="487"/>
    </row>
    <row r="10" spans="1:31" s="487" customFormat="1" ht="19.5" customHeight="1">
      <c r="A10" s="489" t="s">
        <v>15961</v>
      </c>
      <c r="B10" s="482" t="s">
        <v>730</v>
      </c>
      <c r="C10" s="481" t="s">
        <v>16006</v>
      </c>
      <c r="D10" s="482" t="s">
        <v>16007</v>
      </c>
      <c r="E10" s="482" t="s">
        <v>16008</v>
      </c>
      <c r="F10" s="482" t="s">
        <v>16009</v>
      </c>
      <c r="G10" s="482" t="s">
        <v>16010</v>
      </c>
      <c r="H10" s="482" t="s">
        <v>16011</v>
      </c>
      <c r="I10" s="482" t="s">
        <v>16012</v>
      </c>
      <c r="J10" s="341" t="s">
        <v>16013</v>
      </c>
      <c r="K10" s="482" t="s">
        <v>16014</v>
      </c>
      <c r="L10" s="482" t="s">
        <v>112</v>
      </c>
      <c r="M10" s="482" t="s">
        <v>15986</v>
      </c>
      <c r="N10" s="482"/>
      <c r="O10" s="482"/>
      <c r="P10" s="482"/>
      <c r="Q10" s="482"/>
      <c r="R10" s="482"/>
      <c r="S10" s="482" t="s">
        <v>2360</v>
      </c>
      <c r="T10" s="482"/>
      <c r="U10" s="482"/>
      <c r="V10" s="482"/>
      <c r="W10" s="482"/>
      <c r="X10" s="482"/>
      <c r="Y10" s="482"/>
      <c r="Z10" s="482"/>
      <c r="AA10" s="482"/>
      <c r="AB10" s="482"/>
      <c r="AC10" s="482"/>
      <c r="AD10" s="481"/>
      <c r="AE10" s="495"/>
    </row>
    <row r="11" spans="1:31" s="487" customFormat="1" ht="19.5" customHeight="1">
      <c r="A11" s="489" t="s">
        <v>15961</v>
      </c>
      <c r="B11" s="482" t="s">
        <v>730</v>
      </c>
      <c r="C11" s="481" t="s">
        <v>16015</v>
      </c>
      <c r="D11" s="482" t="s">
        <v>16016</v>
      </c>
      <c r="E11" s="482" t="s">
        <v>16017</v>
      </c>
      <c r="F11" s="482" t="s">
        <v>16018</v>
      </c>
      <c r="G11" s="482" t="s">
        <v>16019</v>
      </c>
      <c r="H11" s="482" t="s">
        <v>16020</v>
      </c>
      <c r="I11" s="482" t="s">
        <v>16021</v>
      </c>
      <c r="J11" s="341" t="s">
        <v>16022</v>
      </c>
      <c r="K11" s="482" t="s">
        <v>16023</v>
      </c>
      <c r="L11" s="482" t="s">
        <v>15985</v>
      </c>
      <c r="M11" s="482" t="s">
        <v>15986</v>
      </c>
      <c r="N11" s="482"/>
      <c r="O11" s="482"/>
      <c r="P11" s="482"/>
      <c r="Q11" s="482"/>
      <c r="R11" s="482"/>
      <c r="S11" s="482" t="s">
        <v>1432</v>
      </c>
      <c r="T11" s="482"/>
      <c r="U11" s="482"/>
      <c r="V11" s="482"/>
      <c r="W11" s="482"/>
      <c r="X11" s="482"/>
      <c r="Y11" s="482"/>
      <c r="Z11" s="482"/>
      <c r="AA11" s="482"/>
      <c r="AB11" s="482"/>
      <c r="AC11" s="482"/>
      <c r="AD11" s="481"/>
      <c r="AE11" s="495"/>
    </row>
    <row r="12" spans="1:31" s="486" customFormat="1" ht="40.15" customHeight="1">
      <c r="A12" s="489" t="s">
        <v>15961</v>
      </c>
      <c r="B12" s="482" t="s">
        <v>730</v>
      </c>
      <c r="C12" s="478" t="s">
        <v>16024</v>
      </c>
      <c r="D12" s="479" t="s">
        <v>16025</v>
      </c>
      <c r="E12" s="482" t="s">
        <v>16026</v>
      </c>
      <c r="F12" s="482" t="s">
        <v>16027</v>
      </c>
      <c r="G12" s="482" t="s">
        <v>16028</v>
      </c>
      <c r="H12" s="482" t="s">
        <v>16029</v>
      </c>
      <c r="I12" s="482" t="s">
        <v>16030</v>
      </c>
      <c r="J12" s="341" t="s">
        <v>16031</v>
      </c>
      <c r="K12" s="482" t="s">
        <v>15995</v>
      </c>
      <c r="L12" s="482" t="s">
        <v>15985</v>
      </c>
      <c r="M12" s="482" t="s">
        <v>15986</v>
      </c>
      <c r="N12" s="482"/>
      <c r="O12" s="482"/>
      <c r="P12" s="482"/>
      <c r="Q12" s="482"/>
      <c r="R12" s="482"/>
      <c r="S12" s="482" t="s">
        <v>2360</v>
      </c>
      <c r="T12" s="482"/>
      <c r="U12" s="482" t="s">
        <v>95</v>
      </c>
      <c r="V12" s="482" t="s">
        <v>16032</v>
      </c>
      <c r="W12" s="482"/>
      <c r="X12" s="482"/>
      <c r="Y12" s="482"/>
      <c r="Z12" s="482"/>
      <c r="AA12" s="482"/>
      <c r="AB12" s="482"/>
      <c r="AC12" s="482"/>
      <c r="AD12" s="481"/>
      <c r="AE12" s="495"/>
    </row>
    <row r="13" spans="1:31" s="495" customFormat="1" ht="19.5" customHeight="1">
      <c r="A13" s="489" t="s">
        <v>15961</v>
      </c>
      <c r="B13" s="482" t="s">
        <v>730</v>
      </c>
      <c r="C13" s="481" t="s">
        <v>16033</v>
      </c>
      <c r="D13" s="482" t="s">
        <v>15125</v>
      </c>
      <c r="E13" s="482" t="s">
        <v>16034</v>
      </c>
      <c r="F13" s="482" t="s">
        <v>16035</v>
      </c>
      <c r="G13" s="482" t="s">
        <v>16036</v>
      </c>
      <c r="H13" s="482" t="s">
        <v>16037</v>
      </c>
      <c r="I13" s="482" t="s">
        <v>16038</v>
      </c>
      <c r="J13" s="482"/>
      <c r="K13" s="482" t="s">
        <v>16039</v>
      </c>
      <c r="L13" s="482" t="s">
        <v>15985</v>
      </c>
      <c r="M13" s="482" t="s">
        <v>15986</v>
      </c>
      <c r="N13" s="482"/>
      <c r="O13" s="482"/>
      <c r="P13" s="482"/>
      <c r="Q13" s="482"/>
      <c r="R13" s="482"/>
      <c r="S13" s="482" t="s">
        <v>2360</v>
      </c>
      <c r="T13" s="482"/>
      <c r="U13" s="482"/>
      <c r="V13" s="482"/>
      <c r="W13" s="482"/>
      <c r="X13" s="482"/>
      <c r="Y13" s="482"/>
      <c r="Z13" s="482"/>
      <c r="AA13" s="482"/>
      <c r="AB13" s="482"/>
      <c r="AC13" s="482"/>
      <c r="AD13" s="481"/>
    </row>
    <row r="14" spans="1:31" s="486" customFormat="1" ht="19.5" customHeight="1">
      <c r="A14" s="489" t="s">
        <v>15961</v>
      </c>
      <c r="B14" s="482" t="s">
        <v>730</v>
      </c>
      <c r="C14" s="481" t="s">
        <v>16040</v>
      </c>
      <c r="D14" s="482" t="s">
        <v>16041</v>
      </c>
      <c r="E14" s="482" t="s">
        <v>16042</v>
      </c>
      <c r="F14" s="482" t="s">
        <v>16043</v>
      </c>
      <c r="G14" s="482" t="s">
        <v>16044</v>
      </c>
      <c r="H14" s="482" t="s">
        <v>16045</v>
      </c>
      <c r="I14" s="482" t="s">
        <v>16046</v>
      </c>
      <c r="J14" s="341" t="s">
        <v>16047</v>
      </c>
      <c r="K14" s="482" t="s">
        <v>16048</v>
      </c>
      <c r="L14" s="482" t="s">
        <v>15985</v>
      </c>
      <c r="M14" s="482" t="s">
        <v>15986</v>
      </c>
      <c r="N14" s="482"/>
      <c r="O14" s="482"/>
      <c r="P14" s="482"/>
      <c r="Q14" s="482"/>
      <c r="R14" s="482"/>
      <c r="S14" s="482" t="s">
        <v>2360</v>
      </c>
      <c r="T14" s="482"/>
      <c r="U14" s="482"/>
      <c r="V14" s="482"/>
      <c r="W14" s="482"/>
      <c r="X14" s="482"/>
      <c r="Y14" s="482" t="s">
        <v>95</v>
      </c>
      <c r="Z14" s="482"/>
      <c r="AA14" s="482" t="s">
        <v>95</v>
      </c>
      <c r="AB14" s="482"/>
      <c r="AC14" s="482"/>
      <c r="AD14" s="481"/>
      <c r="AE14" s="495"/>
    </row>
    <row r="15" spans="1:31" s="486" customFormat="1" ht="19.5" customHeight="1">
      <c r="A15" s="489" t="s">
        <v>15961</v>
      </c>
      <c r="B15" s="482" t="s">
        <v>776</v>
      </c>
      <c r="C15" s="481" t="s">
        <v>16049</v>
      </c>
      <c r="D15" s="482" t="s">
        <v>16050</v>
      </c>
      <c r="E15" s="482" t="s">
        <v>16051</v>
      </c>
      <c r="F15" s="482" t="s">
        <v>16052</v>
      </c>
      <c r="G15" s="482" t="s">
        <v>16053</v>
      </c>
      <c r="H15" s="482" t="s">
        <v>16054</v>
      </c>
      <c r="I15" s="482" t="s">
        <v>16055</v>
      </c>
      <c r="J15" s="482" t="s">
        <v>16056</v>
      </c>
      <c r="K15" s="482" t="s">
        <v>16057</v>
      </c>
      <c r="L15" s="482" t="s">
        <v>3114</v>
      </c>
      <c r="M15" s="482" t="s">
        <v>15986</v>
      </c>
      <c r="N15" s="482" t="s">
        <v>95</v>
      </c>
      <c r="O15" s="482"/>
      <c r="P15" s="482" t="s">
        <v>95</v>
      </c>
      <c r="Q15" s="482"/>
      <c r="R15" s="489" t="s">
        <v>223</v>
      </c>
      <c r="S15" s="482" t="s">
        <v>98</v>
      </c>
      <c r="T15" s="482" t="s">
        <v>16058</v>
      </c>
      <c r="U15" s="482" t="s">
        <v>95</v>
      </c>
      <c r="V15" s="482" t="s">
        <v>16059</v>
      </c>
      <c r="W15" s="482"/>
      <c r="X15" s="482"/>
      <c r="Y15" s="482" t="s">
        <v>95</v>
      </c>
      <c r="Z15" s="482" t="s">
        <v>16059</v>
      </c>
      <c r="AA15" s="482" t="s">
        <v>95</v>
      </c>
      <c r="AB15" s="482" t="s">
        <v>16060</v>
      </c>
      <c r="AC15" s="482" t="s">
        <v>95</v>
      </c>
      <c r="AD15" s="489" t="s">
        <v>16061</v>
      </c>
      <c r="AE15" s="495"/>
    </row>
    <row r="16" spans="1:31" s="486" customFormat="1" ht="19.5" customHeight="1">
      <c r="A16" s="489" t="s">
        <v>15961</v>
      </c>
      <c r="B16" s="482" t="s">
        <v>776</v>
      </c>
      <c r="C16" s="480" t="s">
        <v>16062</v>
      </c>
      <c r="D16" s="489" t="s">
        <v>16063</v>
      </c>
      <c r="E16" s="489" t="s">
        <v>16064</v>
      </c>
      <c r="F16" s="489" t="s">
        <v>16065</v>
      </c>
      <c r="G16" s="489" t="s">
        <v>16066</v>
      </c>
      <c r="H16" s="489" t="s">
        <v>16067</v>
      </c>
      <c r="I16" s="489" t="s">
        <v>16068</v>
      </c>
      <c r="J16" s="489" t="s">
        <v>16069</v>
      </c>
      <c r="K16" s="489" t="s">
        <v>16070</v>
      </c>
      <c r="L16" s="489" t="s">
        <v>15985</v>
      </c>
      <c r="M16" s="489" t="s">
        <v>15986</v>
      </c>
      <c r="N16" s="489"/>
      <c r="O16" s="489"/>
      <c r="P16" s="489"/>
      <c r="Q16" s="489"/>
      <c r="R16" s="489" t="s">
        <v>223</v>
      </c>
      <c r="S16" s="489" t="s">
        <v>98</v>
      </c>
      <c r="T16" s="489" t="s">
        <v>16058</v>
      </c>
      <c r="U16" s="489"/>
      <c r="V16" s="489"/>
      <c r="W16" s="489"/>
      <c r="X16" s="489"/>
      <c r="Y16" s="489"/>
      <c r="Z16" s="489"/>
      <c r="AA16" s="489" t="s">
        <v>95</v>
      </c>
      <c r="AB16" s="489" t="s">
        <v>16071</v>
      </c>
      <c r="AC16" s="489"/>
      <c r="AD16" s="480"/>
      <c r="AE16" s="487"/>
    </row>
    <row r="17" spans="1:31" s="486" customFormat="1" ht="19.5" customHeight="1">
      <c r="A17" s="489" t="s">
        <v>15961</v>
      </c>
      <c r="B17" s="482" t="s">
        <v>776</v>
      </c>
      <c r="C17" s="481" t="s">
        <v>16072</v>
      </c>
      <c r="D17" s="482" t="s">
        <v>16073</v>
      </c>
      <c r="E17" s="482" t="s">
        <v>16074</v>
      </c>
      <c r="F17" s="482" t="s">
        <v>16075</v>
      </c>
      <c r="G17" s="482" t="s">
        <v>16076</v>
      </c>
      <c r="H17" s="482" t="s">
        <v>16077</v>
      </c>
      <c r="I17" s="482" t="s">
        <v>16078</v>
      </c>
      <c r="J17" s="341" t="s">
        <v>16079</v>
      </c>
      <c r="K17" s="482" t="s">
        <v>16080</v>
      </c>
      <c r="L17" s="482" t="s">
        <v>15985</v>
      </c>
      <c r="M17" s="482" t="s">
        <v>15986</v>
      </c>
      <c r="N17" s="482"/>
      <c r="O17" s="482"/>
      <c r="P17" s="482"/>
      <c r="Q17" s="482"/>
      <c r="R17" s="482"/>
      <c r="S17" s="482" t="s">
        <v>1432</v>
      </c>
      <c r="T17" s="482"/>
      <c r="U17" s="482"/>
      <c r="V17" s="482"/>
      <c r="W17" s="482"/>
      <c r="X17" s="482"/>
      <c r="Y17" s="482"/>
      <c r="Z17" s="482"/>
      <c r="AA17" s="482"/>
      <c r="AB17" s="482"/>
      <c r="AC17" s="482"/>
      <c r="AD17" s="481"/>
      <c r="AE17" s="495"/>
    </row>
    <row r="18" spans="1:31" s="486" customFormat="1" ht="20.25" customHeight="1">
      <c r="A18" s="489" t="s">
        <v>15961</v>
      </c>
      <c r="B18" s="489" t="s">
        <v>776</v>
      </c>
      <c r="C18" s="480" t="s">
        <v>16081</v>
      </c>
      <c r="D18" s="489" t="s">
        <v>16082</v>
      </c>
      <c r="E18" s="489" t="s">
        <v>16083</v>
      </c>
      <c r="F18" s="489" t="s">
        <v>16084</v>
      </c>
      <c r="G18" s="489" t="s">
        <v>16085</v>
      </c>
      <c r="H18" s="489" t="s">
        <v>16086</v>
      </c>
      <c r="I18" s="489" t="s">
        <v>16087</v>
      </c>
      <c r="J18" s="489" t="s">
        <v>16088</v>
      </c>
      <c r="K18" s="489" t="s">
        <v>16089</v>
      </c>
      <c r="L18" s="489"/>
      <c r="M18" s="489"/>
      <c r="N18" s="489"/>
      <c r="O18" s="489"/>
      <c r="P18" s="489"/>
      <c r="Q18" s="489"/>
      <c r="R18" s="489"/>
      <c r="S18" s="489" t="s">
        <v>1028</v>
      </c>
      <c r="T18" s="489"/>
      <c r="U18" s="489"/>
      <c r="V18" s="489"/>
      <c r="W18" s="489"/>
      <c r="X18" s="489"/>
      <c r="Y18" s="489"/>
      <c r="Z18" s="489"/>
      <c r="AA18" s="489"/>
      <c r="AB18" s="489"/>
      <c r="AC18" s="482" t="s">
        <v>3</v>
      </c>
      <c r="AD18" s="482" t="s">
        <v>16090</v>
      </c>
      <c r="AE18" s="517"/>
    </row>
    <row r="19" spans="1:31" s="486" customFormat="1" ht="19.5" customHeight="1">
      <c r="A19" s="482" t="s">
        <v>684</v>
      </c>
      <c r="B19" s="482" t="s">
        <v>776</v>
      </c>
      <c r="C19" s="482" t="s">
        <v>16091</v>
      </c>
      <c r="D19" s="482" t="s">
        <v>16092</v>
      </c>
      <c r="E19" s="482" t="s">
        <v>16093</v>
      </c>
      <c r="F19" s="482" t="s">
        <v>16094</v>
      </c>
      <c r="G19" s="518" t="s">
        <v>16095</v>
      </c>
      <c r="H19" s="482" t="s">
        <v>16096</v>
      </c>
      <c r="I19" s="482" t="s">
        <v>16097</v>
      </c>
      <c r="J19" s="519" t="s">
        <v>16098</v>
      </c>
      <c r="K19" s="482" t="s">
        <v>16099</v>
      </c>
      <c r="L19" s="482" t="s">
        <v>16100</v>
      </c>
      <c r="M19" s="482" t="s">
        <v>15986</v>
      </c>
      <c r="N19" s="482"/>
      <c r="O19" s="482"/>
      <c r="P19" s="482"/>
      <c r="Q19" s="482"/>
      <c r="R19" s="482"/>
      <c r="S19" s="482" t="s">
        <v>461</v>
      </c>
      <c r="T19" s="489" t="s">
        <v>16058</v>
      </c>
      <c r="U19" s="482"/>
      <c r="V19" s="482"/>
      <c r="W19" s="482"/>
      <c r="X19" s="482"/>
      <c r="Y19" s="482"/>
      <c r="Z19" s="482"/>
      <c r="AA19" s="482"/>
      <c r="AB19" s="482"/>
      <c r="AC19" s="482" t="s">
        <v>3</v>
      </c>
      <c r="AD19" s="482" t="s">
        <v>16101</v>
      </c>
    </row>
    <row r="20" spans="1:31" s="495" customFormat="1" ht="19.5" customHeight="1">
      <c r="A20" s="482" t="s">
        <v>15917</v>
      </c>
      <c r="B20" s="482" t="s">
        <v>822</v>
      </c>
      <c r="C20" s="482" t="s">
        <v>16102</v>
      </c>
      <c r="D20" s="482" t="s">
        <v>16103</v>
      </c>
      <c r="E20" s="482" t="s">
        <v>16104</v>
      </c>
      <c r="F20" s="482" t="s">
        <v>16105</v>
      </c>
      <c r="G20" s="482" t="s">
        <v>16106</v>
      </c>
      <c r="H20" s="482" t="s">
        <v>16107</v>
      </c>
      <c r="I20" s="482" t="s">
        <v>16108</v>
      </c>
      <c r="J20" s="482" t="s">
        <v>16109</v>
      </c>
      <c r="K20" s="482" t="s">
        <v>16110</v>
      </c>
      <c r="L20" s="482" t="s">
        <v>16111</v>
      </c>
      <c r="M20" s="482"/>
      <c r="N20" s="482" t="s">
        <v>3</v>
      </c>
      <c r="O20" s="482"/>
      <c r="P20" s="482"/>
      <c r="Q20" s="482"/>
      <c r="R20" s="482" t="s">
        <v>223</v>
      </c>
      <c r="S20" s="482" t="s">
        <v>98</v>
      </c>
      <c r="T20" s="482" t="s">
        <v>10248</v>
      </c>
      <c r="U20" s="482"/>
      <c r="V20" s="482"/>
      <c r="W20" s="482"/>
      <c r="X20" s="482"/>
      <c r="Y20" s="482"/>
      <c r="Z20" s="482"/>
      <c r="AA20" s="482" t="s">
        <v>95</v>
      </c>
      <c r="AB20" s="482" t="s">
        <v>16112</v>
      </c>
      <c r="AC20" s="482"/>
      <c r="AD20" s="482"/>
      <c r="AE20" s="486"/>
    </row>
    <row r="21" spans="1:31" s="486" customFormat="1" ht="19.5" customHeight="1">
      <c r="A21" s="482" t="s">
        <v>15930</v>
      </c>
      <c r="B21" s="482" t="s">
        <v>822</v>
      </c>
      <c r="C21" s="481" t="s">
        <v>16113</v>
      </c>
      <c r="D21" s="482" t="s">
        <v>16114</v>
      </c>
      <c r="E21" s="482" t="s">
        <v>16115</v>
      </c>
      <c r="F21" s="482" t="s">
        <v>16116</v>
      </c>
      <c r="G21" s="482" t="s">
        <v>16117</v>
      </c>
      <c r="H21" s="482" t="s">
        <v>16118</v>
      </c>
      <c r="I21" s="482" t="s">
        <v>16119</v>
      </c>
      <c r="J21" s="482" t="s">
        <v>16120</v>
      </c>
      <c r="K21" s="482" t="s">
        <v>16121</v>
      </c>
      <c r="L21" s="482" t="s">
        <v>5638</v>
      </c>
      <c r="M21" s="482" t="s">
        <v>15986</v>
      </c>
      <c r="N21" s="482" t="s">
        <v>95</v>
      </c>
      <c r="O21" s="482" t="s">
        <v>95</v>
      </c>
      <c r="P21" s="482" t="s">
        <v>95</v>
      </c>
      <c r="Q21" s="482"/>
      <c r="R21" s="482" t="s">
        <v>1027</v>
      </c>
      <c r="S21" s="482" t="s">
        <v>15942</v>
      </c>
      <c r="T21" s="482" t="s">
        <v>16122</v>
      </c>
      <c r="U21" s="482"/>
      <c r="V21" s="482"/>
      <c r="W21" s="482"/>
      <c r="X21" s="482"/>
      <c r="Y21" s="482"/>
      <c r="Z21" s="482"/>
      <c r="AA21" s="482"/>
      <c r="AB21" s="482"/>
      <c r="AC21" s="482" t="s">
        <v>95</v>
      </c>
      <c r="AD21" s="489" t="s">
        <v>16123</v>
      </c>
    </row>
    <row r="22" spans="1:31" s="495" customFormat="1" ht="19.5" customHeight="1">
      <c r="A22" s="489" t="s">
        <v>15961</v>
      </c>
      <c r="B22" s="482" t="s">
        <v>822</v>
      </c>
      <c r="C22" s="481" t="s">
        <v>16124</v>
      </c>
      <c r="D22" s="482" t="s">
        <v>16125</v>
      </c>
      <c r="E22" s="482" t="s">
        <v>16126</v>
      </c>
      <c r="F22" s="482" t="s">
        <v>16127</v>
      </c>
      <c r="G22" s="482" t="s">
        <v>16128</v>
      </c>
      <c r="H22" s="482" t="s">
        <v>16129</v>
      </c>
      <c r="I22" s="482" t="s">
        <v>16130</v>
      </c>
      <c r="J22" s="482" t="s">
        <v>16131</v>
      </c>
      <c r="K22" s="482" t="s">
        <v>16132</v>
      </c>
      <c r="L22" s="482" t="s">
        <v>112</v>
      </c>
      <c r="M22" s="482" t="s">
        <v>15986</v>
      </c>
      <c r="N22" s="482" t="s">
        <v>95</v>
      </c>
      <c r="O22" s="482" t="s">
        <v>95</v>
      </c>
      <c r="P22" s="482"/>
      <c r="Q22" s="482"/>
      <c r="R22" s="489" t="s">
        <v>223</v>
      </c>
      <c r="S22" s="482" t="s">
        <v>98</v>
      </c>
      <c r="T22" s="482" t="s">
        <v>16133</v>
      </c>
      <c r="U22" s="482"/>
      <c r="V22" s="482"/>
      <c r="W22" s="482"/>
      <c r="X22" s="482"/>
      <c r="Y22" s="482"/>
      <c r="Z22" s="482"/>
      <c r="AA22" s="482"/>
      <c r="AB22" s="482"/>
      <c r="AC22" s="482"/>
      <c r="AD22" s="481"/>
    </row>
    <row r="23" spans="1:31" s="487" customFormat="1" ht="19.5" customHeight="1">
      <c r="A23" s="489" t="s">
        <v>15961</v>
      </c>
      <c r="B23" s="482" t="s">
        <v>822</v>
      </c>
      <c r="C23" s="480" t="s">
        <v>16134</v>
      </c>
      <c r="D23" s="489" t="s">
        <v>16135</v>
      </c>
      <c r="E23" s="489" t="s">
        <v>16136</v>
      </c>
      <c r="F23" s="489" t="s">
        <v>16137</v>
      </c>
      <c r="G23" s="489" t="s">
        <v>16138</v>
      </c>
      <c r="H23" s="489" t="s">
        <v>16139</v>
      </c>
      <c r="I23" s="489" t="s">
        <v>16140</v>
      </c>
      <c r="J23" s="482" t="s">
        <v>16141</v>
      </c>
      <c r="K23" s="489" t="s">
        <v>16142</v>
      </c>
      <c r="L23" s="489" t="s">
        <v>15985</v>
      </c>
      <c r="M23" s="489" t="s">
        <v>16143</v>
      </c>
      <c r="N23" s="489"/>
      <c r="O23" s="489"/>
      <c r="P23" s="489"/>
      <c r="Q23" s="489"/>
      <c r="R23" s="489"/>
      <c r="S23" s="489" t="s">
        <v>2360</v>
      </c>
      <c r="T23" s="489"/>
      <c r="U23" s="489"/>
      <c r="V23" s="489"/>
      <c r="W23" s="489"/>
      <c r="X23" s="489"/>
      <c r="Y23" s="489"/>
      <c r="Z23" s="489"/>
      <c r="AA23" s="489"/>
      <c r="AB23" s="489"/>
      <c r="AC23" s="489"/>
      <c r="AD23" s="480"/>
    </row>
    <row r="24" spans="1:31" s="487" customFormat="1" ht="19.5" customHeight="1">
      <c r="A24" s="489" t="s">
        <v>15961</v>
      </c>
      <c r="B24" s="482" t="s">
        <v>822</v>
      </c>
      <c r="C24" s="480" t="s">
        <v>16144</v>
      </c>
      <c r="D24" s="489" t="s">
        <v>16145</v>
      </c>
      <c r="E24" s="489" t="s">
        <v>16146</v>
      </c>
      <c r="F24" s="489" t="s">
        <v>16147</v>
      </c>
      <c r="G24" s="489" t="s">
        <v>16148</v>
      </c>
      <c r="H24" s="489" t="s">
        <v>16149</v>
      </c>
      <c r="I24" s="489" t="s">
        <v>16150</v>
      </c>
      <c r="J24" s="341" t="s">
        <v>16151</v>
      </c>
      <c r="K24" s="489" t="s">
        <v>16152</v>
      </c>
      <c r="L24" s="489" t="s">
        <v>14013</v>
      </c>
      <c r="M24" s="489" t="s">
        <v>16143</v>
      </c>
      <c r="N24" s="489"/>
      <c r="O24" s="489"/>
      <c r="P24" s="489"/>
      <c r="Q24" s="489"/>
      <c r="R24" s="489"/>
      <c r="S24" s="489" t="s">
        <v>1432</v>
      </c>
      <c r="T24" s="489"/>
      <c r="U24" s="489"/>
      <c r="V24" s="489"/>
      <c r="W24" s="489"/>
      <c r="X24" s="489"/>
      <c r="Y24" s="489"/>
      <c r="Z24" s="489"/>
      <c r="AA24" s="489"/>
      <c r="AB24" s="489"/>
      <c r="AC24" s="489"/>
      <c r="AD24" s="480"/>
    </row>
    <row r="25" spans="1:31" s="486" customFormat="1" ht="19.5" customHeight="1">
      <c r="A25" s="489" t="s">
        <v>15961</v>
      </c>
      <c r="B25" s="482" t="s">
        <v>822</v>
      </c>
      <c r="C25" s="480" t="s">
        <v>16153</v>
      </c>
      <c r="D25" s="489" t="s">
        <v>16154</v>
      </c>
      <c r="E25" s="489" t="s">
        <v>16155</v>
      </c>
      <c r="F25" s="489" t="s">
        <v>16156</v>
      </c>
      <c r="G25" s="489" t="s">
        <v>16157</v>
      </c>
      <c r="H25" s="489" t="s">
        <v>16158</v>
      </c>
      <c r="I25" s="489" t="s">
        <v>16159</v>
      </c>
      <c r="J25" s="489" t="s">
        <v>16160</v>
      </c>
      <c r="K25" s="489" t="s">
        <v>2627</v>
      </c>
      <c r="L25" s="489" t="s">
        <v>15985</v>
      </c>
      <c r="M25" s="489" t="s">
        <v>15986</v>
      </c>
      <c r="N25" s="489"/>
      <c r="O25" s="489"/>
      <c r="P25" s="489"/>
      <c r="Q25" s="489"/>
      <c r="R25" s="489"/>
      <c r="S25" s="489" t="s">
        <v>1432</v>
      </c>
      <c r="T25" s="489"/>
      <c r="U25" s="489"/>
      <c r="V25" s="489"/>
      <c r="W25" s="489"/>
      <c r="X25" s="489"/>
      <c r="Y25" s="489"/>
      <c r="Z25" s="489"/>
      <c r="AA25" s="489"/>
      <c r="AB25" s="489"/>
      <c r="AC25" s="489"/>
      <c r="AD25" s="480"/>
      <c r="AE25" s="487"/>
    </row>
    <row r="26" spans="1:31" s="486" customFormat="1" ht="19.5" customHeight="1">
      <c r="A26" s="489" t="s">
        <v>15961</v>
      </c>
      <c r="B26" s="482" t="s">
        <v>822</v>
      </c>
      <c r="C26" s="480" t="s">
        <v>16161</v>
      </c>
      <c r="D26" s="489" t="s">
        <v>16162</v>
      </c>
      <c r="E26" s="489" t="s">
        <v>16163</v>
      </c>
      <c r="F26" s="489" t="s">
        <v>16164</v>
      </c>
      <c r="G26" s="489" t="s">
        <v>16165</v>
      </c>
      <c r="H26" s="489" t="s">
        <v>16166</v>
      </c>
      <c r="I26" s="489" t="s">
        <v>16167</v>
      </c>
      <c r="J26" s="489" t="s">
        <v>16168</v>
      </c>
      <c r="K26" s="489" t="s">
        <v>16169</v>
      </c>
      <c r="L26" s="489" t="s">
        <v>15985</v>
      </c>
      <c r="M26" s="489" t="s">
        <v>15986</v>
      </c>
      <c r="N26" s="489"/>
      <c r="O26" s="489"/>
      <c r="P26" s="489"/>
      <c r="Q26" s="489"/>
      <c r="R26" s="489"/>
      <c r="S26" s="489" t="s">
        <v>1432</v>
      </c>
      <c r="T26" s="489"/>
      <c r="U26" s="489"/>
      <c r="V26" s="489"/>
      <c r="W26" s="489"/>
      <c r="X26" s="489"/>
      <c r="Y26" s="489"/>
      <c r="Z26" s="489"/>
      <c r="AA26" s="489"/>
      <c r="AB26" s="489"/>
      <c r="AC26" s="489" t="s">
        <v>95</v>
      </c>
      <c r="AD26" s="489" t="s">
        <v>16170</v>
      </c>
      <c r="AE26" s="487"/>
    </row>
    <row r="27" spans="1:31" s="486" customFormat="1" ht="20.25" customHeight="1">
      <c r="A27" s="489" t="s">
        <v>15961</v>
      </c>
      <c r="B27" s="482" t="s">
        <v>822</v>
      </c>
      <c r="C27" s="481" t="s">
        <v>16171</v>
      </c>
      <c r="D27" s="482" t="s">
        <v>16172</v>
      </c>
      <c r="E27" s="482" t="s">
        <v>16173</v>
      </c>
      <c r="F27" s="482" t="s">
        <v>16174</v>
      </c>
      <c r="G27" s="482" t="s">
        <v>16175</v>
      </c>
      <c r="H27" s="482" t="s">
        <v>16176</v>
      </c>
      <c r="I27" s="482" t="s">
        <v>16177</v>
      </c>
      <c r="J27" s="482" t="s">
        <v>16178</v>
      </c>
      <c r="K27" s="482" t="s">
        <v>16179</v>
      </c>
      <c r="L27" s="482" t="s">
        <v>112</v>
      </c>
      <c r="M27" s="482" t="s">
        <v>15986</v>
      </c>
      <c r="N27" s="482"/>
      <c r="O27" s="482"/>
      <c r="P27" s="482"/>
      <c r="Q27" s="482"/>
      <c r="R27" s="482"/>
      <c r="S27" s="482" t="s">
        <v>1432</v>
      </c>
      <c r="T27" s="482"/>
      <c r="U27" s="482"/>
      <c r="V27" s="482"/>
      <c r="W27" s="482"/>
      <c r="X27" s="482"/>
      <c r="Y27" s="482"/>
      <c r="Z27" s="482"/>
      <c r="AA27" s="482"/>
      <c r="AB27" s="482"/>
      <c r="AC27" s="482"/>
      <c r="AD27" s="481"/>
      <c r="AE27" s="495"/>
    </row>
    <row r="28" spans="1:31" s="486" customFormat="1" ht="20.25" customHeight="1">
      <c r="A28" s="489" t="s">
        <v>15961</v>
      </c>
      <c r="B28" s="482" t="s">
        <v>822</v>
      </c>
      <c r="C28" s="481" t="s">
        <v>16180</v>
      </c>
      <c r="D28" s="482" t="s">
        <v>16181</v>
      </c>
      <c r="E28" s="482" t="s">
        <v>16182</v>
      </c>
      <c r="F28" s="482" t="s">
        <v>16183</v>
      </c>
      <c r="G28" s="482" t="s">
        <v>16184</v>
      </c>
      <c r="H28" s="482" t="s">
        <v>16185</v>
      </c>
      <c r="I28" s="482" t="s">
        <v>16186</v>
      </c>
      <c r="J28" s="482" t="s">
        <v>16187</v>
      </c>
      <c r="K28" s="482" t="s">
        <v>1694</v>
      </c>
      <c r="L28" s="482" t="s">
        <v>1614</v>
      </c>
      <c r="M28" s="482" t="s">
        <v>2961</v>
      </c>
      <c r="N28" s="482"/>
      <c r="O28" s="482"/>
      <c r="P28" s="482"/>
      <c r="Q28" s="482"/>
      <c r="R28" s="482"/>
      <c r="S28" s="482" t="s">
        <v>2360</v>
      </c>
      <c r="T28" s="482"/>
      <c r="U28" s="482" t="s">
        <v>95</v>
      </c>
      <c r="V28" s="482" t="s">
        <v>16188</v>
      </c>
      <c r="W28" s="482" t="s">
        <v>95</v>
      </c>
      <c r="X28" s="482" t="s">
        <v>16188</v>
      </c>
      <c r="Y28" s="482"/>
      <c r="Z28" s="482"/>
      <c r="AA28" s="482"/>
      <c r="AB28" s="482"/>
      <c r="AC28" s="482"/>
      <c r="AD28" s="481"/>
      <c r="AE28" s="495"/>
    </row>
    <row r="29" spans="1:31" s="486" customFormat="1" ht="20.25" customHeight="1">
      <c r="A29" s="489" t="s">
        <v>15961</v>
      </c>
      <c r="B29" s="482" t="s">
        <v>822</v>
      </c>
      <c r="C29" s="481" t="s">
        <v>16189</v>
      </c>
      <c r="D29" s="482" t="s">
        <v>16190</v>
      </c>
      <c r="E29" s="482" t="s">
        <v>16191</v>
      </c>
      <c r="F29" s="482" t="s">
        <v>16192</v>
      </c>
      <c r="G29" s="482" t="s">
        <v>16193</v>
      </c>
      <c r="H29" s="482" t="s">
        <v>16194</v>
      </c>
      <c r="I29" s="482" t="s">
        <v>16195</v>
      </c>
      <c r="J29" s="482" t="s">
        <v>16196</v>
      </c>
      <c r="K29" s="482" t="s">
        <v>1694</v>
      </c>
      <c r="L29" s="482" t="s">
        <v>5638</v>
      </c>
      <c r="M29" s="482" t="s">
        <v>15986</v>
      </c>
      <c r="N29" s="482"/>
      <c r="O29" s="482"/>
      <c r="P29" s="482"/>
      <c r="Q29" s="482"/>
      <c r="R29" s="482"/>
      <c r="S29" s="482" t="s">
        <v>2360</v>
      </c>
      <c r="T29" s="482"/>
      <c r="U29" s="482"/>
      <c r="V29" s="482"/>
      <c r="W29" s="482"/>
      <c r="X29" s="482"/>
      <c r="Y29" s="482" t="s">
        <v>95</v>
      </c>
      <c r="Z29" s="482" t="s">
        <v>16197</v>
      </c>
      <c r="AA29" s="482"/>
      <c r="AB29" s="482"/>
      <c r="AC29" s="482"/>
      <c r="AD29" s="481"/>
      <c r="AE29" s="495"/>
    </row>
    <row r="30" spans="1:31" s="486" customFormat="1" ht="20.25" customHeight="1">
      <c r="A30" s="489" t="s">
        <v>15961</v>
      </c>
      <c r="B30" s="482" t="s">
        <v>822</v>
      </c>
      <c r="C30" s="481" t="s">
        <v>16198</v>
      </c>
      <c r="D30" s="482" t="s">
        <v>16199</v>
      </c>
      <c r="E30" s="482" t="s">
        <v>16200</v>
      </c>
      <c r="F30" s="482" t="s">
        <v>16201</v>
      </c>
      <c r="G30" s="482" t="s">
        <v>16202</v>
      </c>
      <c r="H30" s="482" t="s">
        <v>16203</v>
      </c>
      <c r="I30" s="482" t="s">
        <v>16204</v>
      </c>
      <c r="J30" s="482" t="s">
        <v>16205</v>
      </c>
      <c r="K30" s="482" t="s">
        <v>13771</v>
      </c>
      <c r="L30" s="482" t="s">
        <v>15985</v>
      </c>
      <c r="M30" s="482" t="s">
        <v>15986</v>
      </c>
      <c r="N30" s="482"/>
      <c r="O30" s="482"/>
      <c r="P30" s="482"/>
      <c r="Q30" s="482"/>
      <c r="R30" s="482"/>
      <c r="S30" s="482" t="s">
        <v>1432</v>
      </c>
      <c r="T30" s="482"/>
      <c r="U30" s="482"/>
      <c r="V30" s="482"/>
      <c r="W30" s="482"/>
      <c r="X30" s="482"/>
      <c r="Y30" s="482"/>
      <c r="Z30" s="482"/>
      <c r="AA30" s="482"/>
      <c r="AB30" s="482"/>
      <c r="AC30" s="482"/>
      <c r="AD30" s="481"/>
      <c r="AE30" s="495"/>
    </row>
    <row r="31" spans="1:31" s="486" customFormat="1" ht="20.25" customHeight="1">
      <c r="A31" s="489" t="s">
        <v>15961</v>
      </c>
      <c r="B31" s="482" t="s">
        <v>822</v>
      </c>
      <c r="C31" s="481" t="s">
        <v>16206</v>
      </c>
      <c r="D31" s="482" t="s">
        <v>16207</v>
      </c>
      <c r="E31" s="482" t="s">
        <v>16208</v>
      </c>
      <c r="F31" s="482" t="s">
        <v>16209</v>
      </c>
      <c r="G31" s="482" t="s">
        <v>16210</v>
      </c>
      <c r="H31" s="482" t="s">
        <v>16211</v>
      </c>
      <c r="I31" s="482" t="s">
        <v>16212</v>
      </c>
      <c r="J31" s="482" t="s">
        <v>16213</v>
      </c>
      <c r="K31" s="482" t="s">
        <v>16214</v>
      </c>
      <c r="L31" s="482" t="s">
        <v>15985</v>
      </c>
      <c r="M31" s="482" t="s">
        <v>15986</v>
      </c>
      <c r="N31" s="482"/>
      <c r="O31" s="482"/>
      <c r="P31" s="482"/>
      <c r="Q31" s="482"/>
      <c r="R31" s="482"/>
      <c r="S31" s="482" t="s">
        <v>1432</v>
      </c>
      <c r="T31" s="482"/>
      <c r="U31" s="482"/>
      <c r="V31" s="482"/>
      <c r="W31" s="482"/>
      <c r="X31" s="482"/>
      <c r="Y31" s="482"/>
      <c r="Z31" s="482"/>
      <c r="AA31" s="482"/>
      <c r="AB31" s="482"/>
      <c r="AC31" s="482"/>
      <c r="AD31" s="481"/>
      <c r="AE31" s="495"/>
    </row>
    <row r="32" spans="1:31" s="486" customFormat="1" ht="20.25" customHeight="1">
      <c r="A32" s="489" t="s">
        <v>15961</v>
      </c>
      <c r="B32" s="482" t="s">
        <v>822</v>
      </c>
      <c r="C32" s="481" t="s">
        <v>16215</v>
      </c>
      <c r="D32" s="491" t="s">
        <v>16216</v>
      </c>
      <c r="E32" s="491" t="s">
        <v>16217</v>
      </c>
      <c r="F32" s="491" t="s">
        <v>16218</v>
      </c>
      <c r="G32" s="491" t="s">
        <v>16219</v>
      </c>
      <c r="H32" s="491" t="s">
        <v>16220</v>
      </c>
      <c r="I32" s="491" t="s">
        <v>16221</v>
      </c>
      <c r="J32" s="491" t="s">
        <v>16222</v>
      </c>
      <c r="K32" s="491" t="s">
        <v>1441</v>
      </c>
      <c r="L32" s="491" t="s">
        <v>15985</v>
      </c>
      <c r="M32" s="491" t="s">
        <v>15986</v>
      </c>
      <c r="N32" s="491"/>
      <c r="O32" s="491"/>
      <c r="P32" s="491"/>
      <c r="Q32" s="491"/>
      <c r="R32" s="491"/>
      <c r="S32" s="491" t="s">
        <v>1432</v>
      </c>
      <c r="T32" s="491"/>
      <c r="U32" s="491"/>
      <c r="V32" s="491"/>
      <c r="W32" s="491"/>
      <c r="X32" s="491"/>
      <c r="Y32" s="491"/>
      <c r="Z32" s="491"/>
      <c r="AA32" s="491"/>
      <c r="AB32" s="491"/>
      <c r="AC32" s="491"/>
      <c r="AD32" s="520"/>
      <c r="AE32" s="495"/>
    </row>
    <row r="33" spans="1:31" s="487" customFormat="1" ht="154.15" customHeight="1">
      <c r="A33" s="489" t="s">
        <v>15961</v>
      </c>
      <c r="B33" s="482" t="s">
        <v>868</v>
      </c>
      <c r="C33" s="482" t="s">
        <v>16223</v>
      </c>
      <c r="D33" s="482" t="s">
        <v>16224</v>
      </c>
      <c r="E33" s="482" t="s">
        <v>16225</v>
      </c>
      <c r="F33" s="482" t="s">
        <v>16226</v>
      </c>
      <c r="G33" s="483" t="s">
        <v>16227</v>
      </c>
      <c r="H33" s="479" t="s">
        <v>16228</v>
      </c>
      <c r="I33" s="482" t="s">
        <v>16229</v>
      </c>
      <c r="J33" s="479" t="s">
        <v>16230</v>
      </c>
      <c r="K33" s="479" t="s">
        <v>16231</v>
      </c>
      <c r="L33" s="482" t="s">
        <v>112</v>
      </c>
      <c r="M33" s="482" t="s">
        <v>15986</v>
      </c>
      <c r="N33" s="482" t="s">
        <v>95</v>
      </c>
      <c r="O33" s="484" t="s">
        <v>95</v>
      </c>
      <c r="P33" s="485" t="s">
        <v>95</v>
      </c>
      <c r="Q33" s="485"/>
      <c r="R33" s="482" t="s">
        <v>223</v>
      </c>
      <c r="S33" s="482" t="s">
        <v>98</v>
      </c>
      <c r="T33" s="482" t="s">
        <v>16058</v>
      </c>
      <c r="U33" s="482" t="s">
        <v>95</v>
      </c>
      <c r="V33" s="479" t="s">
        <v>16232</v>
      </c>
      <c r="W33" s="482" t="s">
        <v>95</v>
      </c>
      <c r="X33" s="479" t="s">
        <v>16233</v>
      </c>
      <c r="Y33" s="482" t="s">
        <v>95</v>
      </c>
      <c r="Z33" s="479" t="s">
        <v>16233</v>
      </c>
      <c r="AA33" s="482" t="s">
        <v>95</v>
      </c>
      <c r="AB33" s="479" t="s">
        <v>16234</v>
      </c>
      <c r="AC33" s="485" t="s">
        <v>3</v>
      </c>
      <c r="AD33" s="485" t="s">
        <v>16235</v>
      </c>
      <c r="AE33" s="486"/>
    </row>
    <row r="34" spans="1:31" s="486" customFormat="1" ht="20.25" customHeight="1">
      <c r="A34" s="489" t="s">
        <v>15961</v>
      </c>
      <c r="B34" s="482" t="s">
        <v>868</v>
      </c>
      <c r="C34" s="480" t="s">
        <v>16236</v>
      </c>
      <c r="D34" s="521" t="s">
        <v>16237</v>
      </c>
      <c r="E34" s="521" t="s">
        <v>16238</v>
      </c>
      <c r="F34" s="521" t="s">
        <v>16239</v>
      </c>
      <c r="G34" s="521" t="s">
        <v>16240</v>
      </c>
      <c r="H34" s="521" t="s">
        <v>16241</v>
      </c>
      <c r="I34" s="521" t="s">
        <v>16242</v>
      </c>
      <c r="J34" s="521" t="s">
        <v>16243</v>
      </c>
      <c r="K34" s="521" t="s">
        <v>16244</v>
      </c>
      <c r="L34" s="521" t="s">
        <v>15985</v>
      </c>
      <c r="M34" s="521" t="s">
        <v>15986</v>
      </c>
      <c r="N34" s="521"/>
      <c r="O34" s="521"/>
      <c r="P34" s="521"/>
      <c r="Q34" s="521"/>
      <c r="R34" s="521"/>
      <c r="S34" s="521" t="s">
        <v>1432</v>
      </c>
      <c r="T34" s="521"/>
      <c r="U34" s="521" t="s">
        <v>95</v>
      </c>
      <c r="V34" s="521" t="s">
        <v>16245</v>
      </c>
      <c r="W34" s="521" t="s">
        <v>95</v>
      </c>
      <c r="X34" s="521" t="s">
        <v>16246</v>
      </c>
      <c r="Y34" s="521"/>
      <c r="Z34" s="521"/>
      <c r="AA34" s="521"/>
      <c r="AB34" s="521"/>
      <c r="AC34" s="521"/>
      <c r="AD34" s="522"/>
      <c r="AE34" s="487"/>
    </row>
    <row r="35" spans="1:31" s="487" customFormat="1" ht="20.25" customHeight="1">
      <c r="A35" s="489" t="s">
        <v>15961</v>
      </c>
      <c r="B35" s="482" t="s">
        <v>868</v>
      </c>
      <c r="C35" s="480" t="s">
        <v>16247</v>
      </c>
      <c r="D35" s="489" t="s">
        <v>16248</v>
      </c>
      <c r="E35" s="489" t="s">
        <v>16249</v>
      </c>
      <c r="F35" s="489" t="s">
        <v>16250</v>
      </c>
      <c r="G35" s="489" t="s">
        <v>16251</v>
      </c>
      <c r="H35" s="489" t="s">
        <v>16252</v>
      </c>
      <c r="I35" s="489" t="s">
        <v>16253</v>
      </c>
      <c r="J35" s="489"/>
      <c r="K35" s="489" t="s">
        <v>16254</v>
      </c>
      <c r="L35" s="489" t="s">
        <v>15985</v>
      </c>
      <c r="M35" s="489" t="s">
        <v>15986</v>
      </c>
      <c r="N35" s="489"/>
      <c r="O35" s="489"/>
      <c r="P35" s="489"/>
      <c r="Q35" s="489"/>
      <c r="R35" s="489"/>
      <c r="S35" s="489" t="s">
        <v>2360</v>
      </c>
      <c r="T35" s="489"/>
      <c r="U35" s="489"/>
      <c r="V35" s="489"/>
      <c r="W35" s="489"/>
      <c r="X35" s="489"/>
      <c r="Y35" s="489"/>
      <c r="Z35" s="489"/>
      <c r="AA35" s="489"/>
      <c r="AB35" s="489"/>
      <c r="AC35" s="489"/>
      <c r="AD35" s="480"/>
    </row>
    <row r="36" spans="1:31" s="487" customFormat="1" ht="20.25" customHeight="1">
      <c r="A36" s="489" t="s">
        <v>15961</v>
      </c>
      <c r="B36" s="482" t="s">
        <v>868</v>
      </c>
      <c r="C36" s="480" t="s">
        <v>16255</v>
      </c>
      <c r="D36" s="489" t="s">
        <v>16256</v>
      </c>
      <c r="E36" s="489" t="s">
        <v>16257</v>
      </c>
      <c r="F36" s="489" t="s">
        <v>16258</v>
      </c>
      <c r="G36" s="489" t="s">
        <v>16259</v>
      </c>
      <c r="H36" s="489" t="s">
        <v>16260</v>
      </c>
      <c r="I36" s="489" t="s">
        <v>16261</v>
      </c>
      <c r="J36" s="406" t="s">
        <v>16262</v>
      </c>
      <c r="K36" s="489" t="s">
        <v>16254</v>
      </c>
      <c r="L36" s="489" t="s">
        <v>15985</v>
      </c>
      <c r="M36" s="489" t="s">
        <v>15986</v>
      </c>
      <c r="N36" s="489"/>
      <c r="O36" s="489"/>
      <c r="P36" s="489"/>
      <c r="Q36" s="489"/>
      <c r="R36" s="489"/>
      <c r="S36" s="489" t="s">
        <v>2360</v>
      </c>
      <c r="T36" s="489"/>
      <c r="U36" s="489"/>
      <c r="V36" s="489"/>
      <c r="W36" s="489"/>
      <c r="X36" s="489"/>
      <c r="Y36" s="489"/>
      <c r="Z36" s="489"/>
      <c r="AA36" s="489"/>
      <c r="AB36" s="489"/>
      <c r="AC36" s="489"/>
      <c r="AD36" s="480"/>
    </row>
    <row r="37" spans="1:31" s="487" customFormat="1" ht="20.25" customHeight="1">
      <c r="A37" s="489" t="s">
        <v>15961</v>
      </c>
      <c r="B37" s="482" t="s">
        <v>868</v>
      </c>
      <c r="C37" s="481" t="s">
        <v>16263</v>
      </c>
      <c r="D37" s="482" t="s">
        <v>16264</v>
      </c>
      <c r="E37" s="482" t="s">
        <v>16265</v>
      </c>
      <c r="F37" s="482" t="s">
        <v>16266</v>
      </c>
      <c r="G37" s="482" t="s">
        <v>16267</v>
      </c>
      <c r="H37" s="482" t="s">
        <v>16268</v>
      </c>
      <c r="I37" s="482" t="s">
        <v>16269</v>
      </c>
      <c r="J37" s="482" t="s">
        <v>16270</v>
      </c>
      <c r="K37" s="482" t="s">
        <v>16271</v>
      </c>
      <c r="L37" s="482" t="s">
        <v>16272</v>
      </c>
      <c r="M37" s="482" t="s">
        <v>2961</v>
      </c>
      <c r="N37" s="482"/>
      <c r="O37" s="482"/>
      <c r="P37" s="482"/>
      <c r="Q37" s="482"/>
      <c r="R37" s="482"/>
      <c r="S37" s="482" t="s">
        <v>2360</v>
      </c>
      <c r="T37" s="482"/>
      <c r="U37" s="482"/>
      <c r="V37" s="482"/>
      <c r="W37" s="482"/>
      <c r="X37" s="482"/>
      <c r="Y37" s="482"/>
      <c r="Z37" s="482"/>
      <c r="AA37" s="482"/>
      <c r="AB37" s="482"/>
      <c r="AC37" s="482"/>
      <c r="AD37" s="481"/>
      <c r="AE37" s="495"/>
    </row>
    <row r="38" spans="1:31" s="487" customFormat="1" ht="20.25" customHeight="1">
      <c r="A38" s="489" t="s">
        <v>15961</v>
      </c>
      <c r="B38" s="482" t="s">
        <v>868</v>
      </c>
      <c r="C38" s="481" t="s">
        <v>16273</v>
      </c>
      <c r="D38" s="482" t="s">
        <v>16274</v>
      </c>
      <c r="E38" s="482" t="s">
        <v>16275</v>
      </c>
      <c r="F38" s="482" t="s">
        <v>16276</v>
      </c>
      <c r="G38" s="482" t="s">
        <v>16277</v>
      </c>
      <c r="H38" s="482" t="s">
        <v>16278</v>
      </c>
      <c r="I38" s="482" t="s">
        <v>16279</v>
      </c>
      <c r="J38" s="482" t="s">
        <v>16280</v>
      </c>
      <c r="K38" s="482" t="s">
        <v>16281</v>
      </c>
      <c r="L38" s="482" t="s">
        <v>15985</v>
      </c>
      <c r="M38" s="482" t="s">
        <v>15986</v>
      </c>
      <c r="N38" s="482"/>
      <c r="O38" s="482"/>
      <c r="P38" s="482"/>
      <c r="Q38" s="482"/>
      <c r="R38" s="482"/>
      <c r="S38" s="482" t="s">
        <v>1432</v>
      </c>
      <c r="T38" s="482"/>
      <c r="U38" s="482"/>
      <c r="V38" s="482"/>
      <c r="W38" s="482"/>
      <c r="X38" s="482"/>
      <c r="Y38" s="482"/>
      <c r="Z38" s="482"/>
      <c r="AA38" s="482"/>
      <c r="AB38" s="482"/>
      <c r="AC38" s="482"/>
      <c r="AD38" s="481"/>
      <c r="AE38" s="495"/>
    </row>
    <row r="39" spans="1:31" s="487" customFormat="1" ht="20.25" customHeight="1">
      <c r="A39" s="482" t="s">
        <v>15917</v>
      </c>
      <c r="B39" s="482" t="s">
        <v>904</v>
      </c>
      <c r="C39" s="482" t="s">
        <v>16282</v>
      </c>
      <c r="D39" s="482" t="s">
        <v>16283</v>
      </c>
      <c r="E39" s="482" t="s">
        <v>16284</v>
      </c>
      <c r="F39" s="482" t="s">
        <v>16285</v>
      </c>
      <c r="G39" s="482" t="s">
        <v>16286</v>
      </c>
      <c r="H39" s="482" t="s">
        <v>16287</v>
      </c>
      <c r="I39" s="482" t="s">
        <v>16288</v>
      </c>
      <c r="J39" s="482" t="s">
        <v>16289</v>
      </c>
      <c r="K39" s="479" t="s">
        <v>16290</v>
      </c>
      <c r="L39" s="482" t="s">
        <v>3114</v>
      </c>
      <c r="M39" s="482"/>
      <c r="N39" s="482" t="s">
        <v>95</v>
      </c>
      <c r="O39" s="482"/>
      <c r="P39" s="482"/>
      <c r="Q39" s="482"/>
      <c r="R39" s="482" t="s">
        <v>223</v>
      </c>
      <c r="S39" s="482" t="s">
        <v>98</v>
      </c>
      <c r="T39" s="482" t="s">
        <v>10248</v>
      </c>
      <c r="U39" s="482"/>
      <c r="V39" s="482"/>
      <c r="W39" s="482"/>
      <c r="X39" s="482"/>
      <c r="Y39" s="482"/>
      <c r="Z39" s="482"/>
      <c r="AA39" s="482" t="s">
        <v>95</v>
      </c>
      <c r="AB39" s="479" t="s">
        <v>16291</v>
      </c>
      <c r="AC39" s="482" t="s">
        <v>3</v>
      </c>
      <c r="AD39" s="482" t="s">
        <v>16292</v>
      </c>
      <c r="AE39" s="486"/>
    </row>
    <row r="40" spans="1:31" s="487" customFormat="1" ht="19.899999999999999" customHeight="1">
      <c r="A40" s="489" t="s">
        <v>15961</v>
      </c>
      <c r="B40" s="482" t="s">
        <v>904</v>
      </c>
      <c r="C40" s="489" t="s">
        <v>16293</v>
      </c>
      <c r="D40" s="489" t="s">
        <v>16294</v>
      </c>
      <c r="E40" s="489" t="s">
        <v>16295</v>
      </c>
      <c r="F40" s="489" t="s">
        <v>16296</v>
      </c>
      <c r="G40" s="489" t="s">
        <v>16297</v>
      </c>
      <c r="H40" s="489" t="s">
        <v>16298</v>
      </c>
      <c r="I40" s="489" t="s">
        <v>16299</v>
      </c>
      <c r="J40" s="406" t="s">
        <v>16300</v>
      </c>
      <c r="K40" s="489" t="s">
        <v>16301</v>
      </c>
      <c r="L40" s="482" t="s">
        <v>16302</v>
      </c>
      <c r="M40" s="489"/>
      <c r="N40" s="489"/>
      <c r="O40" s="489" t="s">
        <v>95</v>
      </c>
      <c r="P40" s="489"/>
      <c r="Q40" s="489"/>
      <c r="R40" s="489" t="s">
        <v>223</v>
      </c>
      <c r="S40" s="489" t="s">
        <v>398</v>
      </c>
      <c r="T40" s="489" t="s">
        <v>16303</v>
      </c>
      <c r="U40" s="489"/>
      <c r="V40" s="489"/>
      <c r="W40" s="489"/>
      <c r="X40" s="489"/>
      <c r="Y40" s="489"/>
      <c r="Z40" s="489"/>
      <c r="AA40" s="489" t="s">
        <v>95</v>
      </c>
      <c r="AB40" s="489" t="s">
        <v>16304</v>
      </c>
      <c r="AC40" s="489"/>
      <c r="AD40" s="489"/>
      <c r="AE40" s="486"/>
    </row>
    <row r="41" spans="1:31" s="487" customFormat="1" ht="20.25" customHeight="1">
      <c r="A41" s="482" t="s">
        <v>15917</v>
      </c>
      <c r="B41" s="482" t="s">
        <v>938</v>
      </c>
      <c r="C41" s="482" t="s">
        <v>16305</v>
      </c>
      <c r="D41" s="482" t="s">
        <v>16306</v>
      </c>
      <c r="E41" s="482" t="s">
        <v>16307</v>
      </c>
      <c r="F41" s="482" t="s">
        <v>16308</v>
      </c>
      <c r="G41" s="482" t="s">
        <v>16309</v>
      </c>
      <c r="H41" s="482" t="s">
        <v>16310</v>
      </c>
      <c r="I41" s="482" t="s">
        <v>16311</v>
      </c>
      <c r="J41" s="482" t="s">
        <v>16312</v>
      </c>
      <c r="K41" s="482" t="s">
        <v>16313</v>
      </c>
      <c r="L41" s="482" t="s">
        <v>16314</v>
      </c>
      <c r="M41" s="482"/>
      <c r="N41" s="482" t="s">
        <v>95</v>
      </c>
      <c r="O41" s="482" t="s">
        <v>95</v>
      </c>
      <c r="P41" s="482"/>
      <c r="Q41" s="482"/>
      <c r="R41" s="482" t="s">
        <v>223</v>
      </c>
      <c r="S41" s="482" t="s">
        <v>98</v>
      </c>
      <c r="T41" s="482" t="s">
        <v>16315</v>
      </c>
      <c r="U41" s="482"/>
      <c r="V41" s="482"/>
      <c r="W41" s="482"/>
      <c r="X41" s="482"/>
      <c r="Y41" s="482"/>
      <c r="Z41" s="482"/>
      <c r="AA41" s="482" t="s">
        <v>95</v>
      </c>
      <c r="AB41" s="482" t="s">
        <v>16316</v>
      </c>
      <c r="AC41" s="482"/>
      <c r="AD41" s="482"/>
      <c r="AE41" s="486"/>
    </row>
    <row r="42" spans="1:31" s="487" customFormat="1" ht="20.25" customHeight="1">
      <c r="A42" s="489" t="s">
        <v>15961</v>
      </c>
      <c r="B42" s="482" t="s">
        <v>938</v>
      </c>
      <c r="C42" s="480" t="s">
        <v>16317</v>
      </c>
      <c r="D42" s="489" t="s">
        <v>16318</v>
      </c>
      <c r="E42" s="489" t="s">
        <v>16319</v>
      </c>
      <c r="F42" s="489" t="s">
        <v>16320</v>
      </c>
      <c r="G42" s="489" t="s">
        <v>16321</v>
      </c>
      <c r="H42" s="489" t="s">
        <v>16322</v>
      </c>
      <c r="I42" s="489" t="s">
        <v>16323</v>
      </c>
      <c r="J42" s="489"/>
      <c r="K42" s="489" t="s">
        <v>16324</v>
      </c>
      <c r="L42" s="489" t="s">
        <v>5638</v>
      </c>
      <c r="M42" s="489" t="s">
        <v>2961</v>
      </c>
      <c r="N42" s="489"/>
      <c r="O42" s="489"/>
      <c r="P42" s="489"/>
      <c r="Q42" s="489"/>
      <c r="R42" s="489"/>
      <c r="S42" s="489" t="s">
        <v>2360</v>
      </c>
      <c r="T42" s="489"/>
      <c r="U42" s="489"/>
      <c r="V42" s="489"/>
      <c r="W42" s="489"/>
      <c r="X42" s="489"/>
      <c r="Y42" s="489"/>
      <c r="Z42" s="489"/>
      <c r="AA42" s="489"/>
      <c r="AB42" s="489"/>
      <c r="AC42" s="489" t="s">
        <v>95</v>
      </c>
      <c r="AD42" s="489" t="s">
        <v>16325</v>
      </c>
    </row>
    <row r="43" spans="1:31" s="487" customFormat="1" ht="20.25" customHeight="1">
      <c r="A43" s="489" t="s">
        <v>15961</v>
      </c>
      <c r="B43" s="482" t="s">
        <v>938</v>
      </c>
      <c r="C43" s="481" t="s">
        <v>16326</v>
      </c>
      <c r="D43" s="482" t="s">
        <v>16327</v>
      </c>
      <c r="E43" s="482" t="s">
        <v>16328</v>
      </c>
      <c r="F43" s="482" t="s">
        <v>16329</v>
      </c>
      <c r="G43" s="482" t="s">
        <v>16330</v>
      </c>
      <c r="H43" s="482" t="s">
        <v>16331</v>
      </c>
      <c r="I43" s="482" t="s">
        <v>16332</v>
      </c>
      <c r="J43" s="482"/>
      <c r="K43" s="482" t="s">
        <v>16333</v>
      </c>
      <c r="L43" s="482" t="s">
        <v>15985</v>
      </c>
      <c r="M43" s="482" t="s">
        <v>15986</v>
      </c>
      <c r="N43" s="482"/>
      <c r="O43" s="482"/>
      <c r="P43" s="482"/>
      <c r="Q43" s="482"/>
      <c r="R43" s="482"/>
      <c r="S43" s="482" t="s">
        <v>2360</v>
      </c>
      <c r="T43" s="482"/>
      <c r="U43" s="482"/>
      <c r="V43" s="482"/>
      <c r="W43" s="482"/>
      <c r="X43" s="482"/>
      <c r="Y43" s="482"/>
      <c r="Z43" s="482"/>
      <c r="AA43" s="482"/>
      <c r="AB43" s="482"/>
      <c r="AC43" s="482"/>
      <c r="AD43" s="481"/>
      <c r="AE43" s="495"/>
    </row>
    <row r="44" spans="1:31" s="487" customFormat="1" ht="20.25" customHeight="1">
      <c r="A44" s="489" t="s">
        <v>15961</v>
      </c>
      <c r="B44" s="482" t="s">
        <v>938</v>
      </c>
      <c r="C44" s="481" t="s">
        <v>16334</v>
      </c>
      <c r="D44" s="482" t="s">
        <v>16335</v>
      </c>
      <c r="E44" s="482" t="s">
        <v>16336</v>
      </c>
      <c r="F44" s="482" t="s">
        <v>16337</v>
      </c>
      <c r="G44" s="482" t="s">
        <v>16338</v>
      </c>
      <c r="H44" s="482" t="s">
        <v>16339</v>
      </c>
      <c r="I44" s="482" t="s">
        <v>16340</v>
      </c>
      <c r="J44" s="482" t="s">
        <v>16341</v>
      </c>
      <c r="K44" s="482" t="s">
        <v>16342</v>
      </c>
      <c r="L44" s="482" t="s">
        <v>112</v>
      </c>
      <c r="M44" s="482" t="s">
        <v>15986</v>
      </c>
      <c r="N44" s="482"/>
      <c r="O44" s="482"/>
      <c r="P44" s="482"/>
      <c r="Q44" s="482"/>
      <c r="R44" s="482"/>
      <c r="S44" s="482" t="s">
        <v>2360</v>
      </c>
      <c r="T44" s="482"/>
      <c r="U44" s="482"/>
      <c r="V44" s="482"/>
      <c r="W44" s="482"/>
      <c r="X44" s="482"/>
      <c r="Y44" s="482"/>
      <c r="Z44" s="482"/>
      <c r="AA44" s="482"/>
      <c r="AB44" s="482"/>
      <c r="AC44" s="482"/>
      <c r="AD44" s="481"/>
      <c r="AE44" s="495"/>
    </row>
    <row r="45" spans="1:31" s="487" customFormat="1" ht="205.9" customHeight="1">
      <c r="A45" s="489" t="s">
        <v>15961</v>
      </c>
      <c r="B45" s="489" t="s">
        <v>965</v>
      </c>
      <c r="C45" s="489" t="s">
        <v>16343</v>
      </c>
      <c r="D45" s="489" t="s">
        <v>16344</v>
      </c>
      <c r="E45" s="489" t="s">
        <v>16345</v>
      </c>
      <c r="F45" s="489" t="s">
        <v>16346</v>
      </c>
      <c r="G45" s="489" t="s">
        <v>16347</v>
      </c>
      <c r="H45" s="489" t="s">
        <v>16348</v>
      </c>
      <c r="I45" s="489" t="s">
        <v>16349</v>
      </c>
      <c r="J45" s="488" t="s">
        <v>16350</v>
      </c>
      <c r="K45" s="488" t="s">
        <v>16351</v>
      </c>
      <c r="L45" s="489" t="s">
        <v>15958</v>
      </c>
      <c r="M45" s="489" t="s">
        <v>15986</v>
      </c>
      <c r="N45" s="489" t="s">
        <v>95</v>
      </c>
      <c r="O45" s="489" t="s">
        <v>95</v>
      </c>
      <c r="P45" s="489" t="s">
        <v>95</v>
      </c>
      <c r="Q45" s="489"/>
      <c r="R45" s="489" t="s">
        <v>97</v>
      </c>
      <c r="S45" s="489" t="s">
        <v>98</v>
      </c>
      <c r="T45" s="489" t="s">
        <v>16352</v>
      </c>
      <c r="U45" s="489" t="s">
        <v>95</v>
      </c>
      <c r="V45" s="482" t="s">
        <v>16353</v>
      </c>
      <c r="W45" s="489" t="s">
        <v>95</v>
      </c>
      <c r="X45" s="488" t="s">
        <v>16354</v>
      </c>
      <c r="Y45" s="489" t="s">
        <v>95</v>
      </c>
      <c r="Z45" s="488" t="s">
        <v>16354</v>
      </c>
      <c r="AA45" s="489" t="s">
        <v>95</v>
      </c>
      <c r="AB45" s="488" t="s">
        <v>16355</v>
      </c>
      <c r="AC45" s="489" t="s">
        <v>95</v>
      </c>
      <c r="AD45" s="488" t="s">
        <v>16356</v>
      </c>
      <c r="AE45" s="486"/>
    </row>
    <row r="46" spans="1:31" s="487" customFormat="1" ht="20.25" customHeight="1">
      <c r="A46" s="489" t="s">
        <v>15961</v>
      </c>
      <c r="B46" s="489" t="s">
        <v>965</v>
      </c>
      <c r="C46" s="481" t="s">
        <v>16357</v>
      </c>
      <c r="D46" s="482" t="s">
        <v>16358</v>
      </c>
      <c r="E46" s="482" t="s">
        <v>16359</v>
      </c>
      <c r="F46" s="482" t="s">
        <v>16360</v>
      </c>
      <c r="G46" s="482" t="s">
        <v>16361</v>
      </c>
      <c r="H46" s="482" t="s">
        <v>16362</v>
      </c>
      <c r="I46" s="482" t="s">
        <v>16363</v>
      </c>
      <c r="J46" s="482" t="s">
        <v>16364</v>
      </c>
      <c r="K46" s="482" t="s">
        <v>16365</v>
      </c>
      <c r="L46" s="482" t="s">
        <v>16366</v>
      </c>
      <c r="M46" s="482" t="s">
        <v>15986</v>
      </c>
      <c r="N46" s="482" t="s">
        <v>95</v>
      </c>
      <c r="O46" s="482" t="s">
        <v>95</v>
      </c>
      <c r="P46" s="482" t="s">
        <v>95</v>
      </c>
      <c r="Q46" s="482"/>
      <c r="R46" s="489" t="s">
        <v>97</v>
      </c>
      <c r="S46" s="482" t="s">
        <v>98</v>
      </c>
      <c r="T46" s="482" t="s">
        <v>16122</v>
      </c>
      <c r="U46" s="482" t="s">
        <v>95</v>
      </c>
      <c r="V46" s="523" t="s">
        <v>16367</v>
      </c>
      <c r="W46" s="482" t="s">
        <v>95</v>
      </c>
      <c r="X46" s="489" t="s">
        <v>16367</v>
      </c>
      <c r="Y46" s="482" t="s">
        <v>95</v>
      </c>
      <c r="Z46" s="482" t="s">
        <v>16368</v>
      </c>
      <c r="AA46" s="482" t="s">
        <v>95</v>
      </c>
      <c r="AB46" s="489" t="s">
        <v>16369</v>
      </c>
      <c r="AC46" s="482" t="s">
        <v>95</v>
      </c>
      <c r="AD46" s="489" t="s">
        <v>16370</v>
      </c>
      <c r="AE46" s="495"/>
    </row>
    <row r="47" spans="1:31" s="487" customFormat="1" ht="20.25" customHeight="1">
      <c r="A47" s="489" t="s">
        <v>15961</v>
      </c>
      <c r="B47" s="489" t="s">
        <v>965</v>
      </c>
      <c r="C47" s="480" t="s">
        <v>16371</v>
      </c>
      <c r="D47" s="489" t="s">
        <v>16372</v>
      </c>
      <c r="E47" s="489" t="s">
        <v>16373</v>
      </c>
      <c r="F47" s="489" t="s">
        <v>16374</v>
      </c>
      <c r="G47" s="489" t="s">
        <v>16375</v>
      </c>
      <c r="H47" s="489" t="s">
        <v>16376</v>
      </c>
      <c r="I47" s="489" t="s">
        <v>16377</v>
      </c>
      <c r="J47" s="255" t="s">
        <v>16378</v>
      </c>
      <c r="K47" s="489" t="s">
        <v>16379</v>
      </c>
      <c r="L47" s="489" t="s">
        <v>15985</v>
      </c>
      <c r="M47" s="489" t="s">
        <v>2961</v>
      </c>
      <c r="N47" s="489"/>
      <c r="O47" s="489"/>
      <c r="P47" s="489"/>
      <c r="Q47" s="489"/>
      <c r="R47" s="489"/>
      <c r="S47" s="489" t="s">
        <v>1432</v>
      </c>
      <c r="T47" s="489"/>
      <c r="U47" s="489"/>
      <c r="V47" s="489"/>
      <c r="W47" s="489"/>
      <c r="X47" s="489"/>
      <c r="Y47" s="489"/>
      <c r="Z47" s="489"/>
      <c r="AA47" s="489"/>
      <c r="AB47" s="489"/>
      <c r="AC47" s="489"/>
      <c r="AD47" s="480"/>
    </row>
    <row r="48" spans="1:31" s="487" customFormat="1" ht="20.25" customHeight="1">
      <c r="A48" s="489" t="s">
        <v>15961</v>
      </c>
      <c r="B48" s="489" t="s">
        <v>965</v>
      </c>
      <c r="C48" s="481" t="s">
        <v>16380</v>
      </c>
      <c r="D48" s="482" t="s">
        <v>16381</v>
      </c>
      <c r="E48" s="482" t="s">
        <v>16382</v>
      </c>
      <c r="F48" s="482" t="s">
        <v>16383</v>
      </c>
      <c r="G48" s="482" t="s">
        <v>16384</v>
      </c>
      <c r="H48" s="482" t="s">
        <v>16385</v>
      </c>
      <c r="I48" s="482" t="s">
        <v>16386</v>
      </c>
      <c r="J48" s="482"/>
      <c r="K48" s="482" t="s">
        <v>16387</v>
      </c>
      <c r="L48" s="482" t="s">
        <v>15985</v>
      </c>
      <c r="M48" s="482" t="s">
        <v>15986</v>
      </c>
      <c r="N48" s="482"/>
      <c r="O48" s="482"/>
      <c r="P48" s="482"/>
      <c r="Q48" s="482"/>
      <c r="R48" s="482"/>
      <c r="S48" s="482" t="s">
        <v>2360</v>
      </c>
      <c r="T48" s="482"/>
      <c r="U48" s="482"/>
      <c r="V48" s="482"/>
      <c r="W48" s="482"/>
      <c r="X48" s="482"/>
      <c r="Y48" s="482"/>
      <c r="Z48" s="482"/>
      <c r="AA48" s="482"/>
      <c r="AB48" s="482"/>
      <c r="AC48" s="482"/>
      <c r="AD48" s="481"/>
      <c r="AE48" s="495"/>
    </row>
    <row r="49" spans="1:31" s="487" customFormat="1" ht="20.25" customHeight="1">
      <c r="A49" s="482" t="s">
        <v>15961</v>
      </c>
      <c r="B49" s="482" t="s">
        <v>16388</v>
      </c>
      <c r="C49" s="485" t="s">
        <v>16389</v>
      </c>
      <c r="D49" s="482" t="s">
        <v>16390</v>
      </c>
      <c r="E49" s="482" t="s">
        <v>16391</v>
      </c>
      <c r="F49" s="482" t="s">
        <v>16392</v>
      </c>
      <c r="G49" s="485" t="s">
        <v>16393</v>
      </c>
      <c r="H49" s="485" t="s">
        <v>16394</v>
      </c>
      <c r="I49" s="484" t="s">
        <v>16395</v>
      </c>
      <c r="J49" s="485" t="s">
        <v>16396</v>
      </c>
      <c r="K49" s="485" t="s">
        <v>16397</v>
      </c>
      <c r="L49" s="489" t="s">
        <v>5638</v>
      </c>
      <c r="M49" s="524" t="s">
        <v>15986</v>
      </c>
      <c r="N49" s="485" t="s">
        <v>15972</v>
      </c>
      <c r="O49" s="485"/>
      <c r="P49" s="485"/>
      <c r="Q49" s="485"/>
      <c r="R49" s="485"/>
      <c r="S49" s="485" t="s">
        <v>398</v>
      </c>
      <c r="T49" s="482" t="s">
        <v>16398</v>
      </c>
      <c r="U49" s="485"/>
      <c r="V49" s="485"/>
      <c r="W49" s="485"/>
      <c r="X49" s="485"/>
      <c r="Y49" s="485"/>
      <c r="Z49" s="485"/>
      <c r="AA49" s="485"/>
      <c r="AB49" s="485"/>
      <c r="AC49" s="482" t="s">
        <v>3</v>
      </c>
      <c r="AD49" s="482" t="s">
        <v>16399</v>
      </c>
      <c r="AE49" s="495"/>
    </row>
    <row r="50" spans="1:31" s="487" customFormat="1" ht="20.25" customHeight="1">
      <c r="A50" s="482" t="s">
        <v>15917</v>
      </c>
      <c r="B50" s="482" t="s">
        <v>988</v>
      </c>
      <c r="C50" s="482" t="s">
        <v>16400</v>
      </c>
      <c r="D50" s="482" t="s">
        <v>16401</v>
      </c>
      <c r="E50" s="482" t="s">
        <v>16402</v>
      </c>
      <c r="F50" s="482" t="s">
        <v>16403</v>
      </c>
      <c r="G50" s="482" t="s">
        <v>16404</v>
      </c>
      <c r="H50" s="482" t="s">
        <v>16405</v>
      </c>
      <c r="I50" s="482" t="s">
        <v>16406</v>
      </c>
      <c r="J50" s="482" t="s">
        <v>16407</v>
      </c>
      <c r="K50" s="482" t="s">
        <v>16408</v>
      </c>
      <c r="L50" s="482" t="s">
        <v>7180</v>
      </c>
      <c r="M50" s="482"/>
      <c r="N50" s="482" t="s">
        <v>95</v>
      </c>
      <c r="O50" s="482"/>
      <c r="P50" s="482"/>
      <c r="Q50" s="482"/>
      <c r="R50" s="482" t="s">
        <v>223</v>
      </c>
      <c r="S50" s="482" t="s">
        <v>98</v>
      </c>
      <c r="T50" s="482" t="s">
        <v>16398</v>
      </c>
      <c r="U50" s="482"/>
      <c r="V50" s="482"/>
      <c r="W50" s="482"/>
      <c r="X50" s="482"/>
      <c r="Y50" s="482"/>
      <c r="Z50" s="482"/>
      <c r="AA50" s="482" t="s">
        <v>3</v>
      </c>
      <c r="AB50" s="482" t="s">
        <v>16409</v>
      </c>
      <c r="AC50" s="482" t="s">
        <v>95</v>
      </c>
      <c r="AD50" s="482" t="s">
        <v>16410</v>
      </c>
      <c r="AE50" s="486"/>
    </row>
    <row r="51" spans="1:31" s="487" customFormat="1" ht="20.25" customHeight="1">
      <c r="A51" s="489" t="s">
        <v>15961</v>
      </c>
      <c r="B51" s="489" t="s">
        <v>16411</v>
      </c>
      <c r="C51" s="480" t="s">
        <v>16412</v>
      </c>
      <c r="D51" s="489" t="s">
        <v>16413</v>
      </c>
      <c r="E51" s="489" t="s">
        <v>16414</v>
      </c>
      <c r="F51" s="489" t="s">
        <v>16415</v>
      </c>
      <c r="G51" s="489" t="s">
        <v>16416</v>
      </c>
      <c r="H51" s="489" t="s">
        <v>16417</v>
      </c>
      <c r="I51" s="525" t="s">
        <v>16418</v>
      </c>
      <c r="J51" s="489" t="s">
        <v>16419</v>
      </c>
      <c r="K51" s="489" t="s">
        <v>16420</v>
      </c>
      <c r="L51" s="489" t="s">
        <v>16421</v>
      </c>
      <c r="M51" s="489" t="s">
        <v>16422</v>
      </c>
      <c r="N51" s="489" t="s">
        <v>95</v>
      </c>
      <c r="O51" s="489"/>
      <c r="P51" s="489"/>
      <c r="Q51" s="489"/>
      <c r="R51" s="489" t="s">
        <v>223</v>
      </c>
      <c r="S51" s="489" t="s">
        <v>98</v>
      </c>
      <c r="T51" s="489" t="s">
        <v>16058</v>
      </c>
      <c r="U51" s="489"/>
      <c r="V51" s="489"/>
      <c r="W51" s="489"/>
      <c r="X51" s="489"/>
      <c r="Y51" s="489"/>
      <c r="Z51" s="489"/>
      <c r="AA51" s="489" t="s">
        <v>95</v>
      </c>
      <c r="AB51" s="489" t="s">
        <v>16423</v>
      </c>
      <c r="AC51" s="489" t="s">
        <v>16424</v>
      </c>
      <c r="AD51" s="479" t="s">
        <v>16425</v>
      </c>
    </row>
    <row r="52" spans="1:31" s="487" customFormat="1" ht="20.25" customHeight="1">
      <c r="A52" s="489" t="s">
        <v>15961</v>
      </c>
      <c r="B52" s="489" t="s">
        <v>16411</v>
      </c>
      <c r="C52" s="480" t="s">
        <v>16426</v>
      </c>
      <c r="D52" s="489" t="s">
        <v>16427</v>
      </c>
      <c r="E52" s="489" t="s">
        <v>16428</v>
      </c>
      <c r="F52" s="489" t="s">
        <v>16429</v>
      </c>
      <c r="G52" s="489" t="s">
        <v>16430</v>
      </c>
      <c r="H52" s="489" t="s">
        <v>16431</v>
      </c>
      <c r="I52" s="489" t="s">
        <v>16432</v>
      </c>
      <c r="J52" s="489" t="s">
        <v>16433</v>
      </c>
      <c r="K52" s="489" t="s">
        <v>16434</v>
      </c>
      <c r="L52" s="489" t="s">
        <v>5638</v>
      </c>
      <c r="M52" s="489" t="s">
        <v>15986</v>
      </c>
      <c r="N52" s="489"/>
      <c r="O52" s="489"/>
      <c r="P52" s="489"/>
      <c r="Q52" s="489" t="s">
        <v>95</v>
      </c>
      <c r="R52" s="489" t="s">
        <v>223</v>
      </c>
      <c r="S52" s="489" t="s">
        <v>98</v>
      </c>
      <c r="T52" s="489" t="s">
        <v>16435</v>
      </c>
      <c r="U52" s="489" t="s">
        <v>95</v>
      </c>
      <c r="V52" s="489" t="s">
        <v>16436</v>
      </c>
      <c r="W52" s="489"/>
      <c r="X52" s="489"/>
      <c r="Y52" s="489" t="s">
        <v>95</v>
      </c>
      <c r="Z52" s="489" t="s">
        <v>16436</v>
      </c>
      <c r="AA52" s="489" t="s">
        <v>95</v>
      </c>
      <c r="AB52" s="489" t="s">
        <v>16437</v>
      </c>
      <c r="AC52" s="489" t="s">
        <v>95</v>
      </c>
      <c r="AD52" s="489" t="s">
        <v>16438</v>
      </c>
    </row>
    <row r="53" spans="1:31" s="487" customFormat="1" ht="20.25" customHeight="1">
      <c r="A53" s="482" t="s">
        <v>15917</v>
      </c>
      <c r="B53" s="482" t="s">
        <v>16411</v>
      </c>
      <c r="C53" s="482" t="s">
        <v>16439</v>
      </c>
      <c r="D53" s="482" t="s">
        <v>16440</v>
      </c>
      <c r="E53" s="482" t="s">
        <v>16441</v>
      </c>
      <c r="F53" s="482" t="s">
        <v>16442</v>
      </c>
      <c r="G53" s="482" t="s">
        <v>16443</v>
      </c>
      <c r="H53" s="482" t="s">
        <v>16444</v>
      </c>
      <c r="I53" s="482" t="s">
        <v>16445</v>
      </c>
      <c r="J53" s="277" t="s">
        <v>16446</v>
      </c>
      <c r="K53" s="489" t="s">
        <v>16447</v>
      </c>
      <c r="L53" s="482" t="s">
        <v>1955</v>
      </c>
      <c r="M53" s="482"/>
      <c r="N53" s="482" t="s">
        <v>95</v>
      </c>
      <c r="O53" s="482"/>
      <c r="P53" s="482"/>
      <c r="Q53" s="482"/>
      <c r="R53" s="482" t="s">
        <v>223</v>
      </c>
      <c r="S53" s="482" t="s">
        <v>98</v>
      </c>
      <c r="T53" s="482" t="s">
        <v>10248</v>
      </c>
      <c r="U53" s="482"/>
      <c r="V53" s="489" t="s">
        <v>16448</v>
      </c>
      <c r="W53" s="482"/>
      <c r="X53" s="489"/>
      <c r="Y53" s="482"/>
      <c r="Z53" s="489"/>
      <c r="AA53" s="482"/>
      <c r="AB53" s="482"/>
      <c r="AC53" s="482" t="s">
        <v>95</v>
      </c>
      <c r="AD53" s="482" t="s">
        <v>16449</v>
      </c>
    </row>
    <row r="54" spans="1:31" s="487" customFormat="1" ht="20.25" customHeight="1">
      <c r="A54" s="482" t="s">
        <v>15917</v>
      </c>
      <c r="B54" s="482" t="s">
        <v>16411</v>
      </c>
      <c r="C54" s="482" t="s">
        <v>16450</v>
      </c>
      <c r="D54" s="482" t="s">
        <v>16451</v>
      </c>
      <c r="E54" s="482" t="s">
        <v>16452</v>
      </c>
      <c r="F54" s="482" t="s">
        <v>16453</v>
      </c>
      <c r="G54" s="482" t="s">
        <v>16454</v>
      </c>
      <c r="H54" s="482" t="s">
        <v>16455</v>
      </c>
      <c r="I54" s="482" t="s">
        <v>16456</v>
      </c>
      <c r="J54" s="482" t="s">
        <v>16457</v>
      </c>
      <c r="K54" s="482" t="s">
        <v>16458</v>
      </c>
      <c r="L54" s="482" t="s">
        <v>16459</v>
      </c>
      <c r="M54" s="482"/>
      <c r="N54" s="482" t="s">
        <v>95</v>
      </c>
      <c r="O54" s="482"/>
      <c r="P54" s="482"/>
      <c r="Q54" s="482"/>
      <c r="R54" s="482" t="s">
        <v>223</v>
      </c>
      <c r="S54" s="482" t="s">
        <v>98</v>
      </c>
      <c r="T54" s="482" t="s">
        <v>10248</v>
      </c>
      <c r="U54" s="482"/>
      <c r="V54" s="482"/>
      <c r="W54" s="482"/>
      <c r="X54" s="482"/>
      <c r="Y54" s="482"/>
      <c r="Z54" s="482"/>
      <c r="AA54" s="482" t="s">
        <v>95</v>
      </c>
      <c r="AB54" s="482" t="s">
        <v>16460</v>
      </c>
      <c r="AC54" s="482" t="s">
        <v>95</v>
      </c>
      <c r="AD54" s="482" t="s">
        <v>16461</v>
      </c>
      <c r="AE54" s="486"/>
    </row>
    <row r="55" spans="1:31" s="487" customFormat="1" ht="20.25" customHeight="1">
      <c r="A55" s="489" t="s">
        <v>15961</v>
      </c>
      <c r="B55" s="489" t="s">
        <v>16411</v>
      </c>
      <c r="C55" s="489" t="s">
        <v>16462</v>
      </c>
      <c r="D55" s="489" t="s">
        <v>16463</v>
      </c>
      <c r="E55" s="489" t="s">
        <v>16464</v>
      </c>
      <c r="F55" s="489" t="s">
        <v>16465</v>
      </c>
      <c r="G55" s="489" t="s">
        <v>16466</v>
      </c>
      <c r="H55" s="489" t="s">
        <v>16467</v>
      </c>
      <c r="I55" s="489" t="s">
        <v>16468</v>
      </c>
      <c r="J55" s="489" t="s">
        <v>16469</v>
      </c>
      <c r="K55" s="489" t="s">
        <v>16470</v>
      </c>
      <c r="L55" s="489" t="s">
        <v>16471</v>
      </c>
      <c r="M55" s="489"/>
      <c r="N55" s="489"/>
      <c r="O55" s="489"/>
      <c r="P55" s="489"/>
      <c r="Q55" s="489"/>
      <c r="R55" s="489" t="s">
        <v>223</v>
      </c>
      <c r="S55" s="489" t="s">
        <v>98</v>
      </c>
      <c r="T55" s="489"/>
      <c r="U55" s="489"/>
      <c r="V55" s="489"/>
      <c r="W55" s="489"/>
      <c r="X55" s="489"/>
      <c r="Y55" s="489"/>
      <c r="Z55" s="489"/>
      <c r="AA55" s="489"/>
      <c r="AB55" s="489"/>
      <c r="AC55" s="489" t="s">
        <v>3</v>
      </c>
      <c r="AD55" s="489" t="s">
        <v>16472</v>
      </c>
      <c r="AE55" s="486"/>
    </row>
    <row r="56" spans="1:31" s="487" customFormat="1" ht="19.5" customHeight="1">
      <c r="A56" s="482" t="s">
        <v>15917</v>
      </c>
      <c r="B56" s="482" t="s">
        <v>16411</v>
      </c>
      <c r="C56" s="482" t="s">
        <v>16473</v>
      </c>
      <c r="D56" s="482" t="s">
        <v>16474</v>
      </c>
      <c r="E56" s="482" t="s">
        <v>16475</v>
      </c>
      <c r="F56" s="482" t="s">
        <v>16476</v>
      </c>
      <c r="G56" s="482" t="s">
        <v>16477</v>
      </c>
      <c r="H56" s="482" t="s">
        <v>16478</v>
      </c>
      <c r="I56" s="482" t="s">
        <v>16479</v>
      </c>
      <c r="J56" s="482" t="s">
        <v>16480</v>
      </c>
      <c r="K56" s="482" t="s">
        <v>16481</v>
      </c>
      <c r="L56" s="482" t="s">
        <v>16482</v>
      </c>
      <c r="M56" s="482" t="s">
        <v>16483</v>
      </c>
      <c r="N56" s="482" t="s">
        <v>95</v>
      </c>
      <c r="O56" s="482" t="s">
        <v>95</v>
      </c>
      <c r="P56" s="482"/>
      <c r="Q56" s="482"/>
      <c r="R56" s="482" t="s">
        <v>223</v>
      </c>
      <c r="S56" s="482" t="s">
        <v>98</v>
      </c>
      <c r="T56" s="482" t="s">
        <v>16484</v>
      </c>
      <c r="U56" s="482"/>
      <c r="V56" s="482"/>
      <c r="W56" s="482" t="s">
        <v>95</v>
      </c>
      <c r="X56" s="482" t="s">
        <v>16485</v>
      </c>
      <c r="Y56" s="482" t="s">
        <v>95</v>
      </c>
      <c r="Z56" s="482" t="s">
        <v>16486</v>
      </c>
      <c r="AA56" s="482" t="s">
        <v>95</v>
      </c>
      <c r="AB56" s="482" t="s">
        <v>16487</v>
      </c>
      <c r="AC56" s="482" t="s">
        <v>95</v>
      </c>
      <c r="AD56" s="482" t="s">
        <v>16488</v>
      </c>
      <c r="AE56" s="486"/>
    </row>
    <row r="57" spans="1:31" s="487" customFormat="1" ht="20.25" customHeight="1">
      <c r="A57" s="489" t="s">
        <v>15961</v>
      </c>
      <c r="B57" s="482" t="s">
        <v>16411</v>
      </c>
      <c r="C57" s="481" t="s">
        <v>16489</v>
      </c>
      <c r="D57" s="482" t="s">
        <v>16490</v>
      </c>
      <c r="E57" s="482" t="s">
        <v>16491</v>
      </c>
      <c r="F57" s="482" t="s">
        <v>16492</v>
      </c>
      <c r="G57" s="482" t="s">
        <v>16493</v>
      </c>
      <c r="H57" s="482" t="s">
        <v>16494</v>
      </c>
      <c r="I57" s="482" t="s">
        <v>16495</v>
      </c>
      <c r="J57" s="482" t="s">
        <v>16496</v>
      </c>
      <c r="K57" s="482" t="s">
        <v>16497</v>
      </c>
      <c r="L57" s="482" t="s">
        <v>16498</v>
      </c>
      <c r="M57" s="482" t="s">
        <v>15986</v>
      </c>
      <c r="N57" s="482" t="s">
        <v>95</v>
      </c>
      <c r="O57" s="482" t="s">
        <v>95</v>
      </c>
      <c r="P57" s="482" t="s">
        <v>95</v>
      </c>
      <c r="Q57" s="482"/>
      <c r="R57" s="489" t="s">
        <v>97</v>
      </c>
      <c r="S57" s="482" t="s">
        <v>98</v>
      </c>
      <c r="T57" s="482" t="s">
        <v>16499</v>
      </c>
      <c r="U57" s="482" t="s">
        <v>95</v>
      </c>
      <c r="V57" s="482" t="s">
        <v>16059</v>
      </c>
      <c r="W57" s="482" t="s">
        <v>95</v>
      </c>
      <c r="X57" s="482" t="s">
        <v>16059</v>
      </c>
      <c r="Y57" s="482"/>
      <c r="Z57" s="482"/>
      <c r="AA57" s="482" t="s">
        <v>95</v>
      </c>
      <c r="AB57" s="482" t="s">
        <v>16500</v>
      </c>
      <c r="AC57" s="482"/>
      <c r="AD57" s="481"/>
      <c r="AE57" s="495"/>
    </row>
    <row r="58" spans="1:31" s="487" customFormat="1" ht="20.25" customHeight="1">
      <c r="A58" s="482" t="s">
        <v>15917</v>
      </c>
      <c r="B58" s="482" t="s">
        <v>16411</v>
      </c>
      <c r="C58" s="482" t="s">
        <v>16501</v>
      </c>
      <c r="D58" s="482" t="s">
        <v>16502</v>
      </c>
      <c r="E58" s="482" t="s">
        <v>16503</v>
      </c>
      <c r="F58" s="482" t="s">
        <v>16504</v>
      </c>
      <c r="G58" s="482" t="s">
        <v>16505</v>
      </c>
      <c r="H58" s="482" t="s">
        <v>16506</v>
      </c>
      <c r="I58" s="482" t="s">
        <v>16507</v>
      </c>
      <c r="J58" s="482" t="s">
        <v>16508</v>
      </c>
      <c r="K58" s="482" t="s">
        <v>16509</v>
      </c>
      <c r="L58" s="482" t="s">
        <v>141</v>
      </c>
      <c r="M58" s="482"/>
      <c r="N58" s="482" t="s">
        <v>95</v>
      </c>
      <c r="O58" s="482"/>
      <c r="P58" s="482"/>
      <c r="Q58" s="482"/>
      <c r="R58" s="482" t="s">
        <v>223</v>
      </c>
      <c r="S58" s="482" t="s">
        <v>98</v>
      </c>
      <c r="T58" s="482" t="s">
        <v>10248</v>
      </c>
      <c r="U58" s="482" t="s">
        <v>3</v>
      </c>
      <c r="V58" s="482" t="s">
        <v>16510</v>
      </c>
      <c r="W58" s="482" t="s">
        <v>95</v>
      </c>
      <c r="X58" s="482" t="s">
        <v>16511</v>
      </c>
      <c r="Y58" s="482" t="s">
        <v>95</v>
      </c>
      <c r="Z58" s="482" t="s">
        <v>16511</v>
      </c>
      <c r="AA58" s="482" t="s">
        <v>95</v>
      </c>
      <c r="AB58" s="482" t="s">
        <v>16512</v>
      </c>
      <c r="AC58" s="482" t="s">
        <v>95</v>
      </c>
      <c r="AD58" s="482" t="s">
        <v>16512</v>
      </c>
      <c r="AE58" s="486"/>
    </row>
    <row r="59" spans="1:31" s="487" customFormat="1" ht="20.25" customHeight="1">
      <c r="A59" s="482" t="s">
        <v>15917</v>
      </c>
      <c r="B59" s="482" t="s">
        <v>16411</v>
      </c>
      <c r="C59" s="479" t="s">
        <v>16513</v>
      </c>
      <c r="D59" s="482" t="s">
        <v>16514</v>
      </c>
      <c r="E59" s="482" t="s">
        <v>16515</v>
      </c>
      <c r="F59" s="482" t="s">
        <v>16516</v>
      </c>
      <c r="G59" s="482" t="s">
        <v>16517</v>
      </c>
      <c r="H59" s="482" t="s">
        <v>16518</v>
      </c>
      <c r="I59" s="482" t="s">
        <v>16519</v>
      </c>
      <c r="J59" s="482" t="s">
        <v>16520</v>
      </c>
      <c r="K59" s="482" t="s">
        <v>16521</v>
      </c>
      <c r="L59" s="482" t="s">
        <v>16522</v>
      </c>
      <c r="M59" s="482" t="s">
        <v>16523</v>
      </c>
      <c r="N59" s="482" t="s">
        <v>3</v>
      </c>
      <c r="O59" s="482"/>
      <c r="P59" s="482"/>
      <c r="Q59" s="482"/>
      <c r="R59" s="482" t="s">
        <v>223</v>
      </c>
      <c r="S59" s="482" t="s">
        <v>98</v>
      </c>
      <c r="T59" s="482" t="s">
        <v>10248</v>
      </c>
      <c r="U59" s="482"/>
      <c r="V59" s="482"/>
      <c r="W59" s="482" t="s">
        <v>95</v>
      </c>
      <c r="X59" s="482" t="s">
        <v>16524</v>
      </c>
      <c r="Y59" s="482" t="s">
        <v>95</v>
      </c>
      <c r="Z59" s="482" t="s">
        <v>16524</v>
      </c>
      <c r="AA59" s="482" t="s">
        <v>95</v>
      </c>
      <c r="AB59" s="482" t="s">
        <v>16525</v>
      </c>
      <c r="AC59" s="482" t="s">
        <v>95</v>
      </c>
      <c r="AD59" s="482" t="s">
        <v>16526</v>
      </c>
      <c r="AE59" s="486"/>
    </row>
    <row r="60" spans="1:31" s="495" customFormat="1" ht="20.25" customHeight="1">
      <c r="A60" s="482" t="s">
        <v>15930</v>
      </c>
      <c r="B60" s="482" t="s">
        <v>16411</v>
      </c>
      <c r="C60" s="481" t="s">
        <v>16527</v>
      </c>
      <c r="D60" s="482" t="s">
        <v>16528</v>
      </c>
      <c r="E60" s="482" t="s">
        <v>16529</v>
      </c>
      <c r="F60" s="482" t="s">
        <v>16530</v>
      </c>
      <c r="G60" s="482" t="s">
        <v>16531</v>
      </c>
      <c r="H60" s="482" t="s">
        <v>16532</v>
      </c>
      <c r="I60" s="482" t="s">
        <v>16533</v>
      </c>
      <c r="J60" s="526" t="s">
        <v>16534</v>
      </c>
      <c r="K60" s="482" t="s">
        <v>16535</v>
      </c>
      <c r="L60" s="482" t="s">
        <v>16498</v>
      </c>
      <c r="M60" s="482" t="s">
        <v>15986</v>
      </c>
      <c r="N60" s="482"/>
      <c r="O60" s="482"/>
      <c r="P60" s="482"/>
      <c r="Q60" s="482"/>
      <c r="R60" s="482" t="s">
        <v>223</v>
      </c>
      <c r="S60" s="482" t="s">
        <v>15942</v>
      </c>
      <c r="T60" s="482" t="s">
        <v>99</v>
      </c>
      <c r="U60" s="482"/>
      <c r="V60" s="482"/>
      <c r="W60" s="482"/>
      <c r="X60" s="482"/>
      <c r="Y60" s="482" t="s">
        <v>95</v>
      </c>
      <c r="Z60" s="482" t="s">
        <v>16536</v>
      </c>
      <c r="AA60" s="482"/>
      <c r="AB60" s="482"/>
      <c r="AC60" s="482"/>
      <c r="AD60" s="481"/>
      <c r="AE60" s="486"/>
    </row>
    <row r="61" spans="1:31" s="495" customFormat="1" ht="20.25" customHeight="1">
      <c r="A61" s="482" t="s">
        <v>15930</v>
      </c>
      <c r="B61" s="482" t="s">
        <v>16411</v>
      </c>
      <c r="C61" s="481" t="s">
        <v>16537</v>
      </c>
      <c r="D61" s="482" t="s">
        <v>16538</v>
      </c>
      <c r="E61" s="482" t="s">
        <v>16539</v>
      </c>
      <c r="F61" s="482" t="s">
        <v>16540</v>
      </c>
      <c r="G61" s="482" t="s">
        <v>16541</v>
      </c>
      <c r="H61" s="482" t="s">
        <v>16542</v>
      </c>
      <c r="I61" s="482" t="s">
        <v>16543</v>
      </c>
      <c r="J61" s="482" t="s">
        <v>16544</v>
      </c>
      <c r="K61" s="482" t="s">
        <v>16545</v>
      </c>
      <c r="L61" s="482" t="s">
        <v>112</v>
      </c>
      <c r="M61" s="482" t="s">
        <v>15986</v>
      </c>
      <c r="N61" s="482" t="s">
        <v>95</v>
      </c>
      <c r="O61" s="482"/>
      <c r="P61" s="482"/>
      <c r="Q61" s="482"/>
      <c r="R61" s="482" t="s">
        <v>1027</v>
      </c>
      <c r="S61" s="482" t="s">
        <v>15942</v>
      </c>
      <c r="T61" s="482" t="s">
        <v>16546</v>
      </c>
      <c r="U61" s="482"/>
      <c r="V61" s="482"/>
      <c r="W61" s="482"/>
      <c r="X61" s="482"/>
      <c r="Y61" s="482"/>
      <c r="Z61" s="482"/>
      <c r="AA61" s="482" t="s">
        <v>95</v>
      </c>
      <c r="AB61" s="482" t="s">
        <v>16547</v>
      </c>
      <c r="AC61" s="482"/>
      <c r="AD61" s="481"/>
      <c r="AE61" s="486"/>
    </row>
    <row r="62" spans="1:31" s="495" customFormat="1" ht="20.25" customHeight="1">
      <c r="A62" s="482" t="s">
        <v>15917</v>
      </c>
      <c r="B62" s="482" t="s">
        <v>16411</v>
      </c>
      <c r="C62" s="482" t="s">
        <v>16548</v>
      </c>
      <c r="D62" s="482" t="s">
        <v>16549</v>
      </c>
      <c r="E62" s="482" t="s">
        <v>16550</v>
      </c>
      <c r="F62" s="482" t="s">
        <v>16551</v>
      </c>
      <c r="G62" s="482" t="s">
        <v>16552</v>
      </c>
      <c r="H62" s="482" t="s">
        <v>16553</v>
      </c>
      <c r="I62" s="482" t="s">
        <v>16554</v>
      </c>
      <c r="J62" s="482" t="s">
        <v>16555</v>
      </c>
      <c r="K62" s="482" t="s">
        <v>16556</v>
      </c>
      <c r="L62" s="482" t="s">
        <v>16557</v>
      </c>
      <c r="M62" s="482"/>
      <c r="N62" s="482" t="s">
        <v>16558</v>
      </c>
      <c r="O62" s="482"/>
      <c r="P62" s="482"/>
      <c r="Q62" s="482"/>
      <c r="R62" s="482" t="s">
        <v>223</v>
      </c>
      <c r="S62" s="482" t="s">
        <v>15942</v>
      </c>
      <c r="T62" s="482" t="s">
        <v>16559</v>
      </c>
      <c r="U62" s="482"/>
      <c r="V62" s="482"/>
      <c r="W62" s="482" t="s">
        <v>3</v>
      </c>
      <c r="X62" s="482" t="s">
        <v>16560</v>
      </c>
      <c r="Y62" s="482"/>
      <c r="Z62" s="482"/>
      <c r="AA62" s="482" t="s">
        <v>95</v>
      </c>
      <c r="AB62" s="482" t="s">
        <v>16561</v>
      </c>
      <c r="AC62" s="482"/>
      <c r="AD62" s="482"/>
      <c r="AE62" s="486"/>
    </row>
    <row r="63" spans="1:31" s="495" customFormat="1" ht="20.25" customHeight="1">
      <c r="A63" s="489" t="s">
        <v>15961</v>
      </c>
      <c r="B63" s="489" t="s">
        <v>16411</v>
      </c>
      <c r="C63" s="480" t="s">
        <v>16562</v>
      </c>
      <c r="D63" s="489" t="s">
        <v>16563</v>
      </c>
      <c r="E63" s="489" t="s">
        <v>16564</v>
      </c>
      <c r="F63" s="489" t="s">
        <v>16565</v>
      </c>
      <c r="G63" s="489" t="s">
        <v>16566</v>
      </c>
      <c r="H63" s="489" t="s">
        <v>16567</v>
      </c>
      <c r="I63" s="489" t="s">
        <v>16568</v>
      </c>
      <c r="J63" s="489" t="s">
        <v>16569</v>
      </c>
      <c r="K63" s="489" t="s">
        <v>16570</v>
      </c>
      <c r="L63" s="489" t="s">
        <v>16272</v>
      </c>
      <c r="M63" s="489" t="s">
        <v>15986</v>
      </c>
      <c r="N63" s="489" t="s">
        <v>95</v>
      </c>
      <c r="O63" s="489"/>
      <c r="P63" s="489"/>
      <c r="Q63" s="489"/>
      <c r="R63" s="489" t="s">
        <v>223</v>
      </c>
      <c r="S63" s="489" t="s">
        <v>98</v>
      </c>
      <c r="T63" s="489" t="s">
        <v>16571</v>
      </c>
      <c r="U63" s="489"/>
      <c r="V63" s="489"/>
      <c r="W63" s="489"/>
      <c r="X63" s="489"/>
      <c r="Y63" s="489" t="s">
        <v>95</v>
      </c>
      <c r="Z63" s="489" t="s">
        <v>16572</v>
      </c>
      <c r="AA63" s="489" t="s">
        <v>95</v>
      </c>
      <c r="AB63" s="489" t="s">
        <v>16573</v>
      </c>
      <c r="AC63" s="489" t="s">
        <v>95</v>
      </c>
      <c r="AD63" s="489" t="s">
        <v>16574</v>
      </c>
      <c r="AE63" s="487"/>
    </row>
    <row r="64" spans="1:31" s="495" customFormat="1" ht="61.9" customHeight="1">
      <c r="A64" s="489" t="s">
        <v>15961</v>
      </c>
      <c r="B64" s="482" t="s">
        <v>16411</v>
      </c>
      <c r="C64" s="481" t="s">
        <v>16575</v>
      </c>
      <c r="D64" s="482" t="s">
        <v>16576</v>
      </c>
      <c r="E64" s="482" t="s">
        <v>16577</v>
      </c>
      <c r="F64" s="482" t="s">
        <v>16578</v>
      </c>
      <c r="G64" s="482" t="s">
        <v>16579</v>
      </c>
      <c r="H64" s="482" t="s">
        <v>16580</v>
      </c>
      <c r="I64" s="479" t="s">
        <v>16581</v>
      </c>
      <c r="J64" s="294" t="s">
        <v>16582</v>
      </c>
      <c r="K64" s="482" t="s">
        <v>16583</v>
      </c>
      <c r="L64" s="479" t="s">
        <v>15958</v>
      </c>
      <c r="M64" s="482" t="s">
        <v>16483</v>
      </c>
      <c r="N64" s="479" t="s">
        <v>16584</v>
      </c>
      <c r="O64" s="482" t="s">
        <v>95</v>
      </c>
      <c r="P64" s="482" t="s">
        <v>95</v>
      </c>
      <c r="Q64" s="482"/>
      <c r="R64" s="489" t="s">
        <v>97</v>
      </c>
      <c r="S64" s="489" t="s">
        <v>98</v>
      </c>
      <c r="T64" s="482" t="s">
        <v>16585</v>
      </c>
      <c r="U64" s="482" t="s">
        <v>95</v>
      </c>
      <c r="V64" s="482" t="s">
        <v>16586</v>
      </c>
      <c r="W64" s="482" t="s">
        <v>95</v>
      </c>
      <c r="X64" s="482" t="s">
        <v>16586</v>
      </c>
      <c r="Y64" s="482"/>
      <c r="Z64" s="482"/>
      <c r="AA64" s="482" t="s">
        <v>95</v>
      </c>
      <c r="AB64" s="482" t="s">
        <v>16587</v>
      </c>
      <c r="AC64" s="482" t="s">
        <v>95</v>
      </c>
      <c r="AD64" s="482" t="s">
        <v>16588</v>
      </c>
    </row>
    <row r="65" spans="1:31" s="495" customFormat="1" ht="20.25" customHeight="1">
      <c r="A65" s="489" t="s">
        <v>15961</v>
      </c>
      <c r="B65" s="489" t="s">
        <v>16411</v>
      </c>
      <c r="C65" s="480" t="s">
        <v>16589</v>
      </c>
      <c r="D65" s="489" t="s">
        <v>16590</v>
      </c>
      <c r="E65" s="489" t="s">
        <v>16591</v>
      </c>
      <c r="F65" s="489" t="s">
        <v>16592</v>
      </c>
      <c r="G65" s="489" t="s">
        <v>16593</v>
      </c>
      <c r="H65" s="489" t="s">
        <v>16594</v>
      </c>
      <c r="I65" s="489" t="s">
        <v>16595</v>
      </c>
      <c r="J65" s="489" t="s">
        <v>16596</v>
      </c>
      <c r="K65" s="489" t="s">
        <v>16597</v>
      </c>
      <c r="L65" s="489" t="s">
        <v>16272</v>
      </c>
      <c r="M65" s="489" t="s">
        <v>15986</v>
      </c>
      <c r="N65" s="489"/>
      <c r="O65" s="489"/>
      <c r="P65" s="489"/>
      <c r="Q65" s="489"/>
      <c r="R65" s="489"/>
      <c r="S65" s="489" t="s">
        <v>2360</v>
      </c>
      <c r="T65" s="489"/>
      <c r="U65" s="489"/>
      <c r="V65" s="489"/>
      <c r="W65" s="489"/>
      <c r="X65" s="489"/>
      <c r="Y65" s="489"/>
      <c r="Z65" s="489"/>
      <c r="AA65" s="489"/>
      <c r="AB65" s="489"/>
      <c r="AC65" s="489"/>
      <c r="AD65" s="480"/>
      <c r="AE65" s="487"/>
    </row>
    <row r="66" spans="1:31" s="495" customFormat="1" ht="20.25" customHeight="1">
      <c r="A66" s="489" t="s">
        <v>15961</v>
      </c>
      <c r="B66" s="489" t="s">
        <v>16411</v>
      </c>
      <c r="C66" s="480" t="s">
        <v>16598</v>
      </c>
      <c r="D66" s="489" t="s">
        <v>16599</v>
      </c>
      <c r="E66" s="489" t="s">
        <v>16600</v>
      </c>
      <c r="F66" s="489" t="s">
        <v>16601</v>
      </c>
      <c r="G66" s="489" t="s">
        <v>16602</v>
      </c>
      <c r="H66" s="489" t="s">
        <v>16603</v>
      </c>
      <c r="I66" s="489" t="s">
        <v>16604</v>
      </c>
      <c r="J66" s="489" t="s">
        <v>16605</v>
      </c>
      <c r="K66" s="489" t="s">
        <v>16606</v>
      </c>
      <c r="L66" s="489" t="s">
        <v>1614</v>
      </c>
      <c r="M66" s="489" t="s">
        <v>16607</v>
      </c>
      <c r="N66" s="489"/>
      <c r="O66" s="489"/>
      <c r="P66" s="489"/>
      <c r="Q66" s="489"/>
      <c r="R66" s="489"/>
      <c r="S66" s="489" t="s">
        <v>1432</v>
      </c>
      <c r="T66" s="489"/>
      <c r="U66" s="489"/>
      <c r="V66" s="489"/>
      <c r="W66" s="489"/>
      <c r="X66" s="489"/>
      <c r="Y66" s="489"/>
      <c r="Z66" s="489"/>
      <c r="AA66" s="489"/>
      <c r="AB66" s="489"/>
      <c r="AC66" s="489"/>
      <c r="AD66" s="480"/>
      <c r="AE66" s="487"/>
    </row>
    <row r="67" spans="1:31" s="495" customFormat="1" ht="20.25" customHeight="1">
      <c r="A67" s="489" t="s">
        <v>15961</v>
      </c>
      <c r="B67" s="489" t="s">
        <v>16411</v>
      </c>
      <c r="C67" s="480" t="s">
        <v>16608</v>
      </c>
      <c r="D67" s="489" t="s">
        <v>16609</v>
      </c>
      <c r="E67" s="489" t="s">
        <v>16610</v>
      </c>
      <c r="F67" s="489" t="s">
        <v>16611</v>
      </c>
      <c r="G67" s="489" t="s">
        <v>16612</v>
      </c>
      <c r="H67" s="489" t="s">
        <v>16613</v>
      </c>
      <c r="I67" s="489" t="s">
        <v>16614</v>
      </c>
      <c r="J67" s="489" t="s">
        <v>16615</v>
      </c>
      <c r="K67" s="489" t="s">
        <v>1694</v>
      </c>
      <c r="L67" s="489" t="s">
        <v>15985</v>
      </c>
      <c r="M67" s="489" t="s">
        <v>15986</v>
      </c>
      <c r="N67" s="489"/>
      <c r="O67" s="489"/>
      <c r="P67" s="489"/>
      <c r="Q67" s="489"/>
      <c r="R67" s="489"/>
      <c r="S67" s="489" t="s">
        <v>2360</v>
      </c>
      <c r="T67" s="489"/>
      <c r="U67" s="489"/>
      <c r="V67" s="489"/>
      <c r="W67" s="489"/>
      <c r="X67" s="489"/>
      <c r="Y67" s="489"/>
      <c r="Z67" s="489"/>
      <c r="AA67" s="489"/>
      <c r="AB67" s="489"/>
      <c r="AC67" s="489"/>
      <c r="AD67" s="480"/>
      <c r="AE67" s="487"/>
    </row>
    <row r="68" spans="1:31" s="495" customFormat="1" ht="20.25" customHeight="1">
      <c r="A68" s="489" t="s">
        <v>15961</v>
      </c>
      <c r="B68" s="489" t="s">
        <v>16411</v>
      </c>
      <c r="C68" s="480" t="s">
        <v>16616</v>
      </c>
      <c r="D68" s="489" t="s">
        <v>16617</v>
      </c>
      <c r="E68" s="489" t="s">
        <v>16618</v>
      </c>
      <c r="F68" s="489" t="s">
        <v>16619</v>
      </c>
      <c r="G68" s="489" t="s">
        <v>16620</v>
      </c>
      <c r="H68" s="489" t="s">
        <v>16621</v>
      </c>
      <c r="I68" s="489" t="s">
        <v>16622</v>
      </c>
      <c r="J68" s="255" t="s">
        <v>16623</v>
      </c>
      <c r="K68" s="489" t="s">
        <v>16624</v>
      </c>
      <c r="L68" s="489" t="s">
        <v>5638</v>
      </c>
      <c r="M68" s="489" t="s">
        <v>16625</v>
      </c>
      <c r="N68" s="489"/>
      <c r="O68" s="489"/>
      <c r="P68" s="489"/>
      <c r="Q68" s="489"/>
      <c r="R68" s="489"/>
      <c r="S68" s="489" t="s">
        <v>2360</v>
      </c>
      <c r="T68" s="489"/>
      <c r="U68" s="489"/>
      <c r="V68" s="489"/>
      <c r="W68" s="489"/>
      <c r="X68" s="489"/>
      <c r="Y68" s="489"/>
      <c r="Z68" s="489"/>
      <c r="AA68" s="489"/>
      <c r="AB68" s="489"/>
      <c r="AC68" s="489"/>
      <c r="AD68" s="480"/>
      <c r="AE68" s="487"/>
    </row>
    <row r="69" spans="1:31" s="495" customFormat="1" ht="20.25" customHeight="1">
      <c r="A69" s="489" t="s">
        <v>15961</v>
      </c>
      <c r="B69" s="489" t="s">
        <v>16411</v>
      </c>
      <c r="C69" s="480" t="s">
        <v>16626</v>
      </c>
      <c r="D69" s="489" t="s">
        <v>16627</v>
      </c>
      <c r="E69" s="489" t="s">
        <v>16628</v>
      </c>
      <c r="F69" s="489" t="s">
        <v>16629</v>
      </c>
      <c r="G69" s="489" t="s">
        <v>16630</v>
      </c>
      <c r="H69" s="489" t="s">
        <v>16631</v>
      </c>
      <c r="I69" s="489" t="s">
        <v>16632</v>
      </c>
      <c r="J69" s="489" t="s">
        <v>16633</v>
      </c>
      <c r="K69" s="489" t="s">
        <v>16634</v>
      </c>
      <c r="L69" s="489" t="s">
        <v>16635</v>
      </c>
      <c r="M69" s="489" t="s">
        <v>15986</v>
      </c>
      <c r="N69" s="489"/>
      <c r="O69" s="489"/>
      <c r="P69" s="489"/>
      <c r="Q69" s="489"/>
      <c r="R69" s="489"/>
      <c r="S69" s="489" t="s">
        <v>2360</v>
      </c>
      <c r="T69" s="489"/>
      <c r="U69" s="489"/>
      <c r="V69" s="489"/>
      <c r="W69" s="489"/>
      <c r="X69" s="489"/>
      <c r="Y69" s="489" t="s">
        <v>95</v>
      </c>
      <c r="Z69" s="489" t="s">
        <v>16636</v>
      </c>
      <c r="AA69" s="489"/>
      <c r="AB69" s="489"/>
      <c r="AC69" s="489" t="s">
        <v>95</v>
      </c>
      <c r="AD69" s="489" t="s">
        <v>16637</v>
      </c>
      <c r="AE69" s="487"/>
    </row>
    <row r="70" spans="1:31" s="495" customFormat="1" ht="20.25" customHeight="1">
      <c r="A70" s="489" t="s">
        <v>15961</v>
      </c>
      <c r="B70" s="489" t="s">
        <v>16411</v>
      </c>
      <c r="C70" s="480" t="s">
        <v>16638</v>
      </c>
      <c r="D70" s="489" t="s">
        <v>16639</v>
      </c>
      <c r="E70" s="489" t="s">
        <v>16640</v>
      </c>
      <c r="F70" s="489" t="s">
        <v>16641</v>
      </c>
      <c r="G70" s="489" t="s">
        <v>16642</v>
      </c>
      <c r="H70" s="489" t="s">
        <v>16643</v>
      </c>
      <c r="I70" s="489" t="s">
        <v>16644</v>
      </c>
      <c r="J70" s="489" t="s">
        <v>16645</v>
      </c>
      <c r="K70" s="489" t="s">
        <v>15995</v>
      </c>
      <c r="L70" s="489" t="s">
        <v>16635</v>
      </c>
      <c r="M70" s="489" t="s">
        <v>16646</v>
      </c>
      <c r="N70" s="489"/>
      <c r="O70" s="489"/>
      <c r="P70" s="489"/>
      <c r="Q70" s="489"/>
      <c r="R70" s="489"/>
      <c r="S70" s="489" t="s">
        <v>2360</v>
      </c>
      <c r="T70" s="489"/>
      <c r="U70" s="489"/>
      <c r="V70" s="489"/>
      <c r="W70" s="489"/>
      <c r="X70" s="489"/>
      <c r="Y70" s="489"/>
      <c r="Z70" s="489"/>
      <c r="AA70" s="489"/>
      <c r="AB70" s="489"/>
      <c r="AC70" s="489" t="s">
        <v>95</v>
      </c>
      <c r="AD70" s="489" t="s">
        <v>16647</v>
      </c>
      <c r="AE70" s="487"/>
    </row>
    <row r="71" spans="1:31" s="495" customFormat="1" ht="20.25" customHeight="1">
      <c r="A71" s="489" t="s">
        <v>15961</v>
      </c>
      <c r="B71" s="489" t="s">
        <v>16411</v>
      </c>
      <c r="C71" s="480" t="s">
        <v>16648</v>
      </c>
      <c r="D71" s="489" t="s">
        <v>16649</v>
      </c>
      <c r="E71" s="489" t="s">
        <v>16650</v>
      </c>
      <c r="F71" s="489" t="s">
        <v>16651</v>
      </c>
      <c r="G71" s="489" t="s">
        <v>16652</v>
      </c>
      <c r="H71" s="489" t="s">
        <v>16653</v>
      </c>
      <c r="I71" s="489" t="s">
        <v>16654</v>
      </c>
      <c r="J71" s="489"/>
      <c r="K71" s="489" t="s">
        <v>16142</v>
      </c>
      <c r="L71" s="489" t="s">
        <v>16655</v>
      </c>
      <c r="M71" s="489" t="s">
        <v>16656</v>
      </c>
      <c r="N71" s="489"/>
      <c r="O71" s="489"/>
      <c r="P71" s="489"/>
      <c r="Q71" s="489"/>
      <c r="R71" s="489"/>
      <c r="S71" s="489" t="s">
        <v>2360</v>
      </c>
      <c r="T71" s="489"/>
      <c r="U71" s="489"/>
      <c r="V71" s="489"/>
      <c r="W71" s="489"/>
      <c r="X71" s="489"/>
      <c r="Y71" s="489"/>
      <c r="Z71" s="489"/>
      <c r="AA71" s="489"/>
      <c r="AB71" s="489"/>
      <c r="AC71" s="489"/>
      <c r="AD71" s="480"/>
      <c r="AE71" s="487"/>
    </row>
    <row r="72" spans="1:31" s="495" customFormat="1" ht="20.25" customHeight="1">
      <c r="A72" s="489" t="s">
        <v>15961</v>
      </c>
      <c r="B72" s="489" t="s">
        <v>16411</v>
      </c>
      <c r="C72" s="480" t="s">
        <v>16657</v>
      </c>
      <c r="D72" s="489" t="s">
        <v>16658</v>
      </c>
      <c r="E72" s="489" t="s">
        <v>16659</v>
      </c>
      <c r="F72" s="489" t="s">
        <v>16660</v>
      </c>
      <c r="G72" s="489" t="s">
        <v>16661</v>
      </c>
      <c r="H72" s="489" t="s">
        <v>16662</v>
      </c>
      <c r="I72" s="489" t="s">
        <v>16663</v>
      </c>
      <c r="J72" s="255" t="s">
        <v>16664</v>
      </c>
      <c r="K72" s="489" t="s">
        <v>1694</v>
      </c>
      <c r="L72" s="489" t="s">
        <v>16635</v>
      </c>
      <c r="M72" s="489" t="s">
        <v>16665</v>
      </c>
      <c r="N72" s="489"/>
      <c r="O72" s="489"/>
      <c r="P72" s="489"/>
      <c r="Q72" s="489"/>
      <c r="R72" s="489"/>
      <c r="S72" s="489" t="s">
        <v>2360</v>
      </c>
      <c r="T72" s="489"/>
      <c r="U72" s="489"/>
      <c r="V72" s="489"/>
      <c r="W72" s="489"/>
      <c r="X72" s="489"/>
      <c r="Y72" s="489"/>
      <c r="Z72" s="489"/>
      <c r="AA72" s="489"/>
      <c r="AB72" s="489"/>
      <c r="AC72" s="489"/>
      <c r="AD72" s="480"/>
      <c r="AE72" s="487"/>
    </row>
    <row r="73" spans="1:31" s="495" customFormat="1" ht="20.25" customHeight="1">
      <c r="A73" s="489" t="s">
        <v>15961</v>
      </c>
      <c r="B73" s="489" t="s">
        <v>16411</v>
      </c>
      <c r="C73" s="480" t="s">
        <v>16666</v>
      </c>
      <c r="D73" s="489" t="s">
        <v>16667</v>
      </c>
      <c r="E73" s="489" t="s">
        <v>16668</v>
      </c>
      <c r="F73" s="489" t="s">
        <v>16669</v>
      </c>
      <c r="G73" s="489" t="s">
        <v>16670</v>
      </c>
      <c r="H73" s="489" t="s">
        <v>16671</v>
      </c>
      <c r="I73" s="489" t="s">
        <v>16672</v>
      </c>
      <c r="J73" s="489" t="s">
        <v>16673</v>
      </c>
      <c r="K73" s="489" t="s">
        <v>3066</v>
      </c>
      <c r="L73" s="489" t="s">
        <v>5638</v>
      </c>
      <c r="M73" s="489" t="s">
        <v>2961</v>
      </c>
      <c r="N73" s="489"/>
      <c r="O73" s="489"/>
      <c r="P73" s="489"/>
      <c r="Q73" s="489"/>
      <c r="R73" s="489"/>
      <c r="S73" s="489" t="s">
        <v>2360</v>
      </c>
      <c r="T73" s="489"/>
      <c r="U73" s="489"/>
      <c r="V73" s="489"/>
      <c r="W73" s="489"/>
      <c r="X73" s="489"/>
      <c r="Y73" s="489"/>
      <c r="Z73" s="489"/>
      <c r="AA73" s="489"/>
      <c r="AB73" s="489"/>
      <c r="AC73" s="489"/>
      <c r="AD73" s="480"/>
      <c r="AE73" s="487"/>
    </row>
    <row r="74" spans="1:31" s="495" customFormat="1" ht="20.25" customHeight="1">
      <c r="A74" s="489" t="s">
        <v>15961</v>
      </c>
      <c r="B74" s="489" t="s">
        <v>16411</v>
      </c>
      <c r="C74" s="480" t="s">
        <v>16674</v>
      </c>
      <c r="D74" s="489" t="s">
        <v>16675</v>
      </c>
      <c r="E74" s="489" t="s">
        <v>16676</v>
      </c>
      <c r="F74" s="489" t="s">
        <v>16677</v>
      </c>
      <c r="G74" s="489" t="s">
        <v>16678</v>
      </c>
      <c r="H74" s="489" t="s">
        <v>16679</v>
      </c>
      <c r="I74" s="489" t="s">
        <v>16680</v>
      </c>
      <c r="J74" s="255" t="s">
        <v>16681</v>
      </c>
      <c r="K74" s="489" t="s">
        <v>16682</v>
      </c>
      <c r="L74" s="489" t="s">
        <v>15985</v>
      </c>
      <c r="M74" s="489" t="s">
        <v>15986</v>
      </c>
      <c r="N74" s="489"/>
      <c r="O74" s="489"/>
      <c r="P74" s="489"/>
      <c r="Q74" s="489"/>
      <c r="R74" s="489"/>
      <c r="S74" s="489" t="s">
        <v>2360</v>
      </c>
      <c r="T74" s="489"/>
      <c r="U74" s="489"/>
      <c r="V74" s="489"/>
      <c r="W74" s="489"/>
      <c r="X74" s="489"/>
      <c r="Y74" s="489" t="s">
        <v>95</v>
      </c>
      <c r="Z74" s="489" t="s">
        <v>16683</v>
      </c>
      <c r="AA74" s="489"/>
      <c r="AB74" s="489"/>
      <c r="AC74" s="489"/>
      <c r="AD74" s="480"/>
      <c r="AE74" s="487"/>
    </row>
    <row r="75" spans="1:31" s="495" customFormat="1" ht="20.25" customHeight="1">
      <c r="A75" s="489" t="s">
        <v>15961</v>
      </c>
      <c r="B75" s="489" t="s">
        <v>16411</v>
      </c>
      <c r="C75" s="480" t="s">
        <v>16684</v>
      </c>
      <c r="D75" s="489" t="s">
        <v>16685</v>
      </c>
      <c r="E75" s="489" t="s">
        <v>16659</v>
      </c>
      <c r="F75" s="489" t="s">
        <v>16686</v>
      </c>
      <c r="G75" s="489" t="s">
        <v>16687</v>
      </c>
      <c r="H75" s="489" t="s">
        <v>16688</v>
      </c>
      <c r="I75" s="489" t="s">
        <v>16689</v>
      </c>
      <c r="J75" s="489" t="s">
        <v>16690</v>
      </c>
      <c r="K75" s="489" t="s">
        <v>16691</v>
      </c>
      <c r="L75" s="489" t="s">
        <v>15985</v>
      </c>
      <c r="M75" s="489" t="s">
        <v>15986</v>
      </c>
      <c r="N75" s="489"/>
      <c r="O75" s="489"/>
      <c r="P75" s="489"/>
      <c r="Q75" s="489"/>
      <c r="R75" s="489"/>
      <c r="S75" s="489" t="s">
        <v>2360</v>
      </c>
      <c r="T75" s="489"/>
      <c r="U75" s="489"/>
      <c r="V75" s="489"/>
      <c r="W75" s="489"/>
      <c r="X75" s="489"/>
      <c r="Y75" s="489"/>
      <c r="Z75" s="489"/>
      <c r="AA75" s="489"/>
      <c r="AB75" s="489"/>
      <c r="AC75" s="489"/>
      <c r="AD75" s="480"/>
      <c r="AE75" s="487"/>
    </row>
    <row r="76" spans="1:31" s="495" customFormat="1" ht="20.25" customHeight="1">
      <c r="A76" s="489" t="s">
        <v>15961</v>
      </c>
      <c r="B76" s="489" t="s">
        <v>16411</v>
      </c>
      <c r="C76" s="480" t="s">
        <v>16692</v>
      </c>
      <c r="D76" s="489" t="s">
        <v>16693</v>
      </c>
      <c r="E76" s="489" t="s">
        <v>16694</v>
      </c>
      <c r="F76" s="489" t="s">
        <v>16695</v>
      </c>
      <c r="G76" s="489" t="s">
        <v>16696</v>
      </c>
      <c r="H76" s="489" t="s">
        <v>16697</v>
      </c>
      <c r="I76" s="489" t="s">
        <v>16698</v>
      </c>
      <c r="J76" s="489" t="s">
        <v>16699</v>
      </c>
      <c r="K76" s="489" t="s">
        <v>16700</v>
      </c>
      <c r="L76" s="489" t="s">
        <v>15985</v>
      </c>
      <c r="M76" s="489" t="s">
        <v>15986</v>
      </c>
      <c r="N76" s="489"/>
      <c r="O76" s="489"/>
      <c r="P76" s="489"/>
      <c r="Q76" s="489"/>
      <c r="R76" s="489"/>
      <c r="S76" s="489" t="s">
        <v>1432</v>
      </c>
      <c r="T76" s="489"/>
      <c r="U76" s="489"/>
      <c r="V76" s="489"/>
      <c r="W76" s="489"/>
      <c r="X76" s="489"/>
      <c r="Y76" s="489"/>
      <c r="Z76" s="489"/>
      <c r="AA76" s="489"/>
      <c r="AB76" s="488"/>
      <c r="AC76" s="489"/>
      <c r="AD76" s="480"/>
      <c r="AE76" s="487"/>
    </row>
    <row r="77" spans="1:31" s="495" customFormat="1" ht="20.25" customHeight="1">
      <c r="A77" s="489" t="s">
        <v>15961</v>
      </c>
      <c r="B77" s="489" t="s">
        <v>988</v>
      </c>
      <c r="C77" s="480" t="s">
        <v>16701</v>
      </c>
      <c r="D77" s="489" t="s">
        <v>16702</v>
      </c>
      <c r="E77" s="489" t="s">
        <v>16703</v>
      </c>
      <c r="F77" s="489" t="s">
        <v>16704</v>
      </c>
      <c r="G77" s="489" t="s">
        <v>16705</v>
      </c>
      <c r="H77" s="489" t="s">
        <v>16706</v>
      </c>
      <c r="I77" s="489" t="s">
        <v>16707</v>
      </c>
      <c r="J77" s="406" t="s">
        <v>16708</v>
      </c>
      <c r="K77" s="489" t="s">
        <v>16709</v>
      </c>
      <c r="L77" s="489" t="s">
        <v>1955</v>
      </c>
      <c r="M77" s="489" t="s">
        <v>15986</v>
      </c>
      <c r="N77" s="489"/>
      <c r="O77" s="489"/>
      <c r="P77" s="489"/>
      <c r="Q77" s="489"/>
      <c r="R77" s="489"/>
      <c r="S77" s="489" t="s">
        <v>1432</v>
      </c>
      <c r="T77" s="489"/>
      <c r="U77" s="489"/>
      <c r="V77" s="489"/>
      <c r="W77" s="489"/>
      <c r="X77" s="489"/>
      <c r="Y77" s="489"/>
      <c r="Z77" s="489"/>
      <c r="AA77" s="489"/>
      <c r="AB77" s="489"/>
      <c r="AC77" s="489"/>
      <c r="AD77" s="480"/>
      <c r="AE77" s="487"/>
    </row>
    <row r="78" spans="1:31" s="495" customFormat="1" ht="20.25" customHeight="1">
      <c r="A78" s="489" t="s">
        <v>15961</v>
      </c>
      <c r="B78" s="482" t="s">
        <v>16411</v>
      </c>
      <c r="C78" s="481" t="s">
        <v>16710</v>
      </c>
      <c r="D78" s="482" t="s">
        <v>16711</v>
      </c>
      <c r="E78" s="482" t="s">
        <v>16712</v>
      </c>
      <c r="F78" s="482" t="s">
        <v>16713</v>
      </c>
      <c r="G78" s="482" t="s">
        <v>16714</v>
      </c>
      <c r="H78" s="482" t="s">
        <v>16715</v>
      </c>
      <c r="I78" s="482" t="s">
        <v>16716</v>
      </c>
      <c r="J78" s="482"/>
      <c r="K78" s="482" t="s">
        <v>16717</v>
      </c>
      <c r="L78" s="482" t="s">
        <v>15985</v>
      </c>
      <c r="M78" s="482" t="s">
        <v>15986</v>
      </c>
      <c r="N78" s="482"/>
      <c r="O78" s="482"/>
      <c r="P78" s="482"/>
      <c r="Q78" s="482"/>
      <c r="R78" s="482"/>
      <c r="S78" s="482" t="s">
        <v>2360</v>
      </c>
      <c r="T78" s="482"/>
      <c r="U78" s="482"/>
      <c r="V78" s="482"/>
      <c r="W78" s="482"/>
      <c r="X78" s="482"/>
      <c r="Y78" s="482"/>
      <c r="Z78" s="482"/>
      <c r="AA78" s="482"/>
      <c r="AB78" s="482"/>
      <c r="AC78" s="482"/>
      <c r="AD78" s="481"/>
    </row>
    <row r="79" spans="1:31" s="495" customFormat="1" ht="20.25" customHeight="1">
      <c r="A79" s="489" t="s">
        <v>15961</v>
      </c>
      <c r="B79" s="482" t="s">
        <v>16411</v>
      </c>
      <c r="C79" s="481" t="s">
        <v>16718</v>
      </c>
      <c r="D79" s="482" t="s">
        <v>16719</v>
      </c>
      <c r="E79" s="482" t="s">
        <v>16720</v>
      </c>
      <c r="F79" s="482" t="s">
        <v>16721</v>
      </c>
      <c r="G79" s="482" t="s">
        <v>16722</v>
      </c>
      <c r="H79" s="482" t="s">
        <v>16723</v>
      </c>
      <c r="I79" s="482" t="s">
        <v>16724</v>
      </c>
      <c r="J79" s="482" t="s">
        <v>16725</v>
      </c>
      <c r="K79" s="482" t="s">
        <v>2006</v>
      </c>
      <c r="L79" s="482"/>
      <c r="M79" s="482"/>
      <c r="N79" s="482"/>
      <c r="O79" s="482"/>
      <c r="P79" s="482"/>
      <c r="Q79" s="482"/>
      <c r="R79" s="482"/>
      <c r="S79" s="482" t="s">
        <v>1432</v>
      </c>
      <c r="T79" s="482"/>
      <c r="U79" s="482"/>
      <c r="V79" s="482"/>
      <c r="W79" s="482"/>
      <c r="X79" s="482"/>
      <c r="Y79" s="482" t="s">
        <v>95</v>
      </c>
      <c r="Z79" s="482"/>
      <c r="AA79" s="482"/>
      <c r="AB79" s="482"/>
      <c r="AC79" s="482"/>
      <c r="AD79" s="481"/>
    </row>
    <row r="80" spans="1:31" s="495" customFormat="1" ht="20.25" customHeight="1">
      <c r="A80" s="489" t="s">
        <v>15961</v>
      </c>
      <c r="B80" s="482" t="s">
        <v>16411</v>
      </c>
      <c r="C80" s="481" t="s">
        <v>16726</v>
      </c>
      <c r="D80" s="482" t="s">
        <v>16727</v>
      </c>
      <c r="E80" s="482" t="s">
        <v>16728</v>
      </c>
      <c r="F80" s="482" t="s">
        <v>16729</v>
      </c>
      <c r="G80" s="482" t="s">
        <v>16730</v>
      </c>
      <c r="H80" s="482" t="s">
        <v>16731</v>
      </c>
      <c r="I80" s="482" t="s">
        <v>16732</v>
      </c>
      <c r="J80" s="482" t="s">
        <v>16733</v>
      </c>
      <c r="K80" s="482" t="s">
        <v>1694</v>
      </c>
      <c r="L80" s="482" t="s">
        <v>5638</v>
      </c>
      <c r="M80" s="482" t="s">
        <v>15986</v>
      </c>
      <c r="N80" s="482"/>
      <c r="O80" s="482"/>
      <c r="P80" s="482"/>
      <c r="Q80" s="482"/>
      <c r="R80" s="482"/>
      <c r="S80" s="482" t="s">
        <v>2360</v>
      </c>
      <c r="T80" s="482"/>
      <c r="U80" s="482"/>
      <c r="V80" s="482"/>
      <c r="W80" s="482"/>
      <c r="X80" s="482"/>
      <c r="Y80" s="482"/>
      <c r="Z80" s="482"/>
      <c r="AA80" s="482"/>
      <c r="AB80" s="482"/>
      <c r="AC80" s="482"/>
      <c r="AD80" s="481"/>
    </row>
    <row r="81" spans="1:30" s="495" customFormat="1" ht="20.25" customHeight="1">
      <c r="A81" s="489" t="s">
        <v>15961</v>
      </c>
      <c r="B81" s="482" t="s">
        <v>16411</v>
      </c>
      <c r="C81" s="481" t="s">
        <v>16734</v>
      </c>
      <c r="D81" s="482" t="s">
        <v>16735</v>
      </c>
      <c r="E81" s="482" t="s">
        <v>16736</v>
      </c>
      <c r="F81" s="482" t="s">
        <v>16737</v>
      </c>
      <c r="G81" s="482" t="s">
        <v>16738</v>
      </c>
      <c r="H81" s="482" t="s">
        <v>16739</v>
      </c>
      <c r="I81" s="482" t="s">
        <v>16740</v>
      </c>
      <c r="J81" s="482" t="s">
        <v>16741</v>
      </c>
      <c r="K81" s="482" t="s">
        <v>15995</v>
      </c>
      <c r="L81" s="482" t="s">
        <v>16635</v>
      </c>
      <c r="M81" s="482" t="s">
        <v>15986</v>
      </c>
      <c r="N81" s="482"/>
      <c r="O81" s="482"/>
      <c r="P81" s="482"/>
      <c r="Q81" s="482"/>
      <c r="R81" s="482"/>
      <c r="S81" s="482" t="s">
        <v>2360</v>
      </c>
      <c r="T81" s="482"/>
      <c r="U81" s="482"/>
      <c r="V81" s="482"/>
      <c r="W81" s="482"/>
      <c r="X81" s="482"/>
      <c r="Y81" s="482"/>
      <c r="Z81" s="482"/>
      <c r="AA81" s="482"/>
      <c r="AB81" s="482"/>
      <c r="AC81" s="482"/>
      <c r="AD81" s="481"/>
    </row>
    <row r="82" spans="1:30" s="495" customFormat="1" ht="20.25" customHeight="1">
      <c r="A82" s="489" t="s">
        <v>15961</v>
      </c>
      <c r="B82" s="482" t="s">
        <v>16411</v>
      </c>
      <c r="C82" s="481" t="s">
        <v>16742</v>
      </c>
      <c r="D82" s="482" t="s">
        <v>16743</v>
      </c>
      <c r="E82" s="482" t="s">
        <v>16744</v>
      </c>
      <c r="F82" s="482" t="s">
        <v>16745</v>
      </c>
      <c r="G82" s="482" t="s">
        <v>16746</v>
      </c>
      <c r="H82" s="482" t="s">
        <v>16747</v>
      </c>
      <c r="I82" s="482" t="s">
        <v>16748</v>
      </c>
      <c r="J82" s="482" t="s">
        <v>16749</v>
      </c>
      <c r="K82" s="482" t="s">
        <v>16254</v>
      </c>
      <c r="L82" s="482" t="s">
        <v>15985</v>
      </c>
      <c r="M82" s="482" t="s">
        <v>15986</v>
      </c>
      <c r="N82" s="482"/>
      <c r="O82" s="482"/>
      <c r="P82" s="482"/>
      <c r="Q82" s="482"/>
      <c r="R82" s="482"/>
      <c r="S82" s="482" t="s">
        <v>2360</v>
      </c>
      <c r="T82" s="482"/>
      <c r="U82" s="482"/>
      <c r="V82" s="482"/>
      <c r="W82" s="482"/>
      <c r="X82" s="482"/>
      <c r="Y82" s="482"/>
      <c r="Z82" s="482"/>
      <c r="AA82" s="482"/>
      <c r="AB82" s="482"/>
      <c r="AC82" s="482"/>
      <c r="AD82" s="481"/>
    </row>
    <row r="83" spans="1:30" s="495" customFormat="1" ht="20.25" customHeight="1">
      <c r="A83" s="489" t="s">
        <v>15961</v>
      </c>
      <c r="B83" s="482" t="s">
        <v>16411</v>
      </c>
      <c r="C83" s="481" t="s">
        <v>16750</v>
      </c>
      <c r="D83" s="482" t="s">
        <v>16751</v>
      </c>
      <c r="E83" s="482" t="s">
        <v>16752</v>
      </c>
      <c r="F83" s="482" t="s">
        <v>16753</v>
      </c>
      <c r="G83" s="482" t="s">
        <v>16754</v>
      </c>
      <c r="H83" s="482" t="s">
        <v>16755</v>
      </c>
      <c r="I83" s="482" t="s">
        <v>16756</v>
      </c>
      <c r="J83" s="482" t="s">
        <v>16757</v>
      </c>
      <c r="K83" s="482" t="s">
        <v>16333</v>
      </c>
      <c r="L83" s="482" t="s">
        <v>1614</v>
      </c>
      <c r="M83" s="482" t="s">
        <v>15986</v>
      </c>
      <c r="N83" s="482"/>
      <c r="O83" s="482"/>
      <c r="P83" s="482"/>
      <c r="Q83" s="482"/>
      <c r="R83" s="482"/>
      <c r="S83" s="482" t="s">
        <v>2360</v>
      </c>
      <c r="T83" s="482"/>
      <c r="U83" s="482"/>
      <c r="V83" s="482"/>
      <c r="W83" s="482"/>
      <c r="X83" s="482"/>
      <c r="Y83" s="482"/>
      <c r="Z83" s="482"/>
      <c r="AA83" s="482"/>
      <c r="AB83" s="482"/>
      <c r="AC83" s="482"/>
      <c r="AD83" s="481"/>
    </row>
    <row r="84" spans="1:30" s="495" customFormat="1" ht="20.25" customHeight="1">
      <c r="A84" s="489" t="s">
        <v>15961</v>
      </c>
      <c r="B84" s="482" t="s">
        <v>16411</v>
      </c>
      <c r="C84" s="481" t="s">
        <v>16758</v>
      </c>
      <c r="D84" s="482" t="s">
        <v>16759</v>
      </c>
      <c r="E84" s="482" t="s">
        <v>16760</v>
      </c>
      <c r="F84" s="482" t="s">
        <v>16761</v>
      </c>
      <c r="G84" s="482" t="s">
        <v>16762</v>
      </c>
      <c r="H84" s="482" t="s">
        <v>16763</v>
      </c>
      <c r="I84" s="482" t="s">
        <v>16764</v>
      </c>
      <c r="J84" s="482" t="s">
        <v>16765</v>
      </c>
      <c r="K84" s="482" t="s">
        <v>247</v>
      </c>
      <c r="L84" s="482" t="s">
        <v>15985</v>
      </c>
      <c r="M84" s="482" t="s">
        <v>15986</v>
      </c>
      <c r="N84" s="482"/>
      <c r="O84" s="482"/>
      <c r="P84" s="482"/>
      <c r="Q84" s="482"/>
      <c r="R84" s="482"/>
      <c r="S84" s="482" t="s">
        <v>1432</v>
      </c>
      <c r="T84" s="482"/>
      <c r="U84" s="482"/>
      <c r="V84" s="482"/>
      <c r="W84" s="482"/>
      <c r="X84" s="482"/>
      <c r="Y84" s="482"/>
      <c r="Z84" s="482"/>
      <c r="AA84" s="482"/>
      <c r="AB84" s="482"/>
      <c r="AC84" s="482"/>
      <c r="AD84" s="481"/>
    </row>
    <row r="85" spans="1:30" s="495" customFormat="1" ht="20.25" customHeight="1">
      <c r="A85" s="489" t="s">
        <v>15961</v>
      </c>
      <c r="B85" s="482" t="s">
        <v>16411</v>
      </c>
      <c r="C85" s="481" t="s">
        <v>16766</v>
      </c>
      <c r="D85" s="482" t="s">
        <v>16767</v>
      </c>
      <c r="E85" s="482" t="s">
        <v>16768</v>
      </c>
      <c r="F85" s="482" t="s">
        <v>16769</v>
      </c>
      <c r="G85" s="482" t="s">
        <v>16770</v>
      </c>
      <c r="H85" s="482" t="s">
        <v>16771</v>
      </c>
      <c r="I85" s="482" t="s">
        <v>16772</v>
      </c>
      <c r="J85" s="482" t="s">
        <v>16773</v>
      </c>
      <c r="K85" s="482" t="s">
        <v>16774</v>
      </c>
      <c r="L85" s="482" t="s">
        <v>15985</v>
      </c>
      <c r="M85" s="482" t="s">
        <v>15986</v>
      </c>
      <c r="N85" s="482"/>
      <c r="O85" s="482"/>
      <c r="P85" s="482"/>
      <c r="Q85" s="482"/>
      <c r="R85" s="482"/>
      <c r="S85" s="482" t="s">
        <v>2360</v>
      </c>
      <c r="T85" s="482"/>
      <c r="U85" s="482"/>
      <c r="V85" s="482"/>
      <c r="W85" s="482"/>
      <c r="X85" s="482"/>
      <c r="Y85" s="482"/>
      <c r="Z85" s="482"/>
      <c r="AA85" s="482"/>
      <c r="AB85" s="482"/>
      <c r="AC85" s="482"/>
      <c r="AD85" s="481"/>
    </row>
    <row r="86" spans="1:30" s="495" customFormat="1" ht="20.25" customHeight="1">
      <c r="A86" s="489" t="s">
        <v>15961</v>
      </c>
      <c r="B86" s="482" t="s">
        <v>16411</v>
      </c>
      <c r="C86" s="481" t="s">
        <v>16775</v>
      </c>
      <c r="D86" s="482" t="s">
        <v>6787</v>
      </c>
      <c r="E86" s="482" t="s">
        <v>16776</v>
      </c>
      <c r="F86" s="482" t="s">
        <v>16777</v>
      </c>
      <c r="G86" s="482" t="s">
        <v>16778</v>
      </c>
      <c r="H86" s="482" t="s">
        <v>16779</v>
      </c>
      <c r="I86" s="482" t="s">
        <v>16780</v>
      </c>
      <c r="J86" s="482" t="s">
        <v>16781</v>
      </c>
      <c r="K86" s="482" t="s">
        <v>16782</v>
      </c>
      <c r="L86" s="482" t="s">
        <v>112</v>
      </c>
      <c r="M86" s="482" t="s">
        <v>15986</v>
      </c>
      <c r="N86" s="482"/>
      <c r="O86" s="482"/>
      <c r="P86" s="482"/>
      <c r="Q86" s="482"/>
      <c r="R86" s="482"/>
      <c r="S86" s="482" t="s">
        <v>1432</v>
      </c>
      <c r="T86" s="482"/>
      <c r="U86" s="482"/>
      <c r="V86" s="482"/>
      <c r="W86" s="482"/>
      <c r="X86" s="482"/>
      <c r="Y86" s="482"/>
      <c r="Z86" s="482"/>
      <c r="AA86" s="482"/>
      <c r="AB86" s="482"/>
      <c r="AC86" s="482"/>
      <c r="AD86" s="481"/>
    </row>
    <row r="87" spans="1:30" s="495" customFormat="1" ht="20.25" customHeight="1">
      <c r="A87" s="489" t="s">
        <v>15961</v>
      </c>
      <c r="B87" s="482" t="s">
        <v>16411</v>
      </c>
      <c r="C87" s="481" t="s">
        <v>16783</v>
      </c>
      <c r="D87" s="482" t="s">
        <v>16784</v>
      </c>
      <c r="E87" s="482" t="s">
        <v>16785</v>
      </c>
      <c r="F87" s="482" t="s">
        <v>16786</v>
      </c>
      <c r="G87" s="482" t="s">
        <v>16787</v>
      </c>
      <c r="H87" s="482" t="s">
        <v>16788</v>
      </c>
      <c r="I87" s="482" t="s">
        <v>16789</v>
      </c>
      <c r="J87" s="482" t="s">
        <v>16790</v>
      </c>
      <c r="K87" s="482" t="s">
        <v>16791</v>
      </c>
      <c r="L87" s="482" t="s">
        <v>15985</v>
      </c>
      <c r="M87" s="482" t="s">
        <v>15986</v>
      </c>
      <c r="N87" s="482"/>
      <c r="O87" s="482"/>
      <c r="P87" s="482"/>
      <c r="Q87" s="482"/>
      <c r="R87" s="482"/>
      <c r="S87" s="482" t="s">
        <v>1432</v>
      </c>
      <c r="T87" s="482"/>
      <c r="U87" s="482"/>
      <c r="V87" s="482"/>
      <c r="W87" s="482"/>
      <c r="X87" s="482"/>
      <c r="Y87" s="482"/>
      <c r="Z87" s="482"/>
      <c r="AA87" s="482"/>
      <c r="AB87" s="482"/>
      <c r="AC87" s="482"/>
      <c r="AD87" s="481"/>
    </row>
    <row r="88" spans="1:30" s="495" customFormat="1" ht="20.25" customHeight="1">
      <c r="A88" s="489" t="s">
        <v>15961</v>
      </c>
      <c r="B88" s="482" t="s">
        <v>16411</v>
      </c>
      <c r="C88" s="481" t="s">
        <v>16792</v>
      </c>
      <c r="D88" s="482" t="s">
        <v>16793</v>
      </c>
      <c r="E88" s="482" t="s">
        <v>16794</v>
      </c>
      <c r="F88" s="482" t="s">
        <v>16795</v>
      </c>
      <c r="G88" s="482" t="s">
        <v>16796</v>
      </c>
      <c r="H88" s="482" t="s">
        <v>16797</v>
      </c>
      <c r="I88" s="482" t="s">
        <v>16798</v>
      </c>
      <c r="J88" s="482" t="s">
        <v>16799</v>
      </c>
      <c r="K88" s="482" t="s">
        <v>16800</v>
      </c>
      <c r="L88" s="482" t="s">
        <v>5638</v>
      </c>
      <c r="M88" s="482" t="s">
        <v>15986</v>
      </c>
      <c r="N88" s="482"/>
      <c r="O88" s="482"/>
      <c r="P88" s="482"/>
      <c r="Q88" s="482"/>
      <c r="R88" s="482"/>
      <c r="S88" s="482" t="s">
        <v>2360</v>
      </c>
      <c r="T88" s="482"/>
      <c r="U88" s="482"/>
      <c r="V88" s="482"/>
      <c r="W88" s="482" t="s">
        <v>3</v>
      </c>
      <c r="X88" s="482" t="s">
        <v>16801</v>
      </c>
      <c r="Y88" s="482"/>
      <c r="Z88" s="482"/>
      <c r="AA88" s="482"/>
      <c r="AB88" s="482"/>
      <c r="AC88" s="482"/>
      <c r="AD88" s="481"/>
    </row>
    <row r="89" spans="1:30" s="495" customFormat="1" ht="20.25" customHeight="1">
      <c r="A89" s="489" t="s">
        <v>15961</v>
      </c>
      <c r="B89" s="482" t="s">
        <v>16411</v>
      </c>
      <c r="C89" s="481" t="s">
        <v>16802</v>
      </c>
      <c r="D89" s="482" t="s">
        <v>16803</v>
      </c>
      <c r="E89" s="482" t="s">
        <v>16804</v>
      </c>
      <c r="F89" s="482" t="s">
        <v>16805</v>
      </c>
      <c r="G89" s="482" t="s">
        <v>16806</v>
      </c>
      <c r="H89" s="482" t="s">
        <v>16807</v>
      </c>
      <c r="I89" s="482" t="s">
        <v>16808</v>
      </c>
      <c r="J89" s="482" t="s">
        <v>16809</v>
      </c>
      <c r="K89" s="482" t="s">
        <v>15995</v>
      </c>
      <c r="L89" s="482" t="s">
        <v>5638</v>
      </c>
      <c r="M89" s="482" t="s">
        <v>15986</v>
      </c>
      <c r="N89" s="482"/>
      <c r="O89" s="482"/>
      <c r="P89" s="482"/>
      <c r="Q89" s="482"/>
      <c r="R89" s="482"/>
      <c r="S89" s="482" t="s">
        <v>2360</v>
      </c>
      <c r="T89" s="482"/>
      <c r="U89" s="482"/>
      <c r="V89" s="482"/>
      <c r="W89" s="482"/>
      <c r="X89" s="482"/>
      <c r="Y89" s="482"/>
      <c r="Z89" s="482"/>
      <c r="AA89" s="482"/>
      <c r="AB89" s="482"/>
      <c r="AC89" s="482"/>
      <c r="AD89" s="481"/>
    </row>
    <row r="90" spans="1:30" s="495" customFormat="1" ht="20.25" customHeight="1">
      <c r="A90" s="489" t="s">
        <v>15961</v>
      </c>
      <c r="B90" s="482" t="s">
        <v>16411</v>
      </c>
      <c r="C90" s="481" t="s">
        <v>16810</v>
      </c>
      <c r="D90" s="482" t="s">
        <v>16811</v>
      </c>
      <c r="E90" s="482" t="s">
        <v>16628</v>
      </c>
      <c r="F90" s="482" t="s">
        <v>16812</v>
      </c>
      <c r="G90" s="482" t="s">
        <v>16813</v>
      </c>
      <c r="H90" s="482" t="s">
        <v>16814</v>
      </c>
      <c r="I90" s="482" t="s">
        <v>16815</v>
      </c>
      <c r="J90" s="482"/>
      <c r="K90" s="482" t="s">
        <v>1694</v>
      </c>
      <c r="L90" s="482" t="s">
        <v>16635</v>
      </c>
      <c r="M90" s="482" t="s">
        <v>15986</v>
      </c>
      <c r="N90" s="482"/>
      <c r="O90" s="482"/>
      <c r="P90" s="482"/>
      <c r="Q90" s="482"/>
      <c r="R90" s="482"/>
      <c r="S90" s="482" t="s">
        <v>2360</v>
      </c>
      <c r="T90" s="482"/>
      <c r="U90" s="482"/>
      <c r="V90" s="482"/>
      <c r="W90" s="482"/>
      <c r="X90" s="482"/>
      <c r="Y90" s="482" t="s">
        <v>95</v>
      </c>
      <c r="Z90" s="482" t="s">
        <v>16816</v>
      </c>
      <c r="AA90" s="482"/>
      <c r="AB90" s="482"/>
      <c r="AC90" s="482"/>
      <c r="AD90" s="481"/>
    </row>
    <row r="91" spans="1:30" s="495" customFormat="1" ht="20.25" customHeight="1">
      <c r="A91" s="489" t="s">
        <v>15961</v>
      </c>
      <c r="B91" s="482" t="s">
        <v>16411</v>
      </c>
      <c r="C91" s="481" t="s">
        <v>16817</v>
      </c>
      <c r="D91" s="482" t="s">
        <v>16818</v>
      </c>
      <c r="E91" s="482" t="s">
        <v>16736</v>
      </c>
      <c r="F91" s="482" t="s">
        <v>16819</v>
      </c>
      <c r="G91" s="482" t="s">
        <v>16820</v>
      </c>
      <c r="H91" s="482" t="s">
        <v>16821</v>
      </c>
      <c r="I91" s="482" t="s">
        <v>16822</v>
      </c>
      <c r="J91" s="482" t="s">
        <v>16823</v>
      </c>
      <c r="K91" s="482" t="s">
        <v>16824</v>
      </c>
      <c r="L91" s="482" t="s">
        <v>5638</v>
      </c>
      <c r="M91" s="482" t="s">
        <v>15986</v>
      </c>
      <c r="N91" s="482"/>
      <c r="O91" s="482"/>
      <c r="P91" s="482"/>
      <c r="Q91" s="482"/>
      <c r="R91" s="482"/>
      <c r="S91" s="482" t="s">
        <v>2360</v>
      </c>
      <c r="T91" s="482"/>
      <c r="U91" s="482"/>
      <c r="V91" s="482"/>
      <c r="W91" s="482"/>
      <c r="X91" s="482"/>
      <c r="Y91" s="482"/>
      <c r="Z91" s="482"/>
      <c r="AA91" s="482"/>
      <c r="AB91" s="482"/>
      <c r="AC91" s="482"/>
      <c r="AD91" s="481"/>
    </row>
    <row r="92" spans="1:30" s="495" customFormat="1" ht="20.25" customHeight="1">
      <c r="A92" s="489" t="s">
        <v>15961</v>
      </c>
      <c r="B92" s="482" t="s">
        <v>16411</v>
      </c>
      <c r="C92" s="481" t="s">
        <v>16825</v>
      </c>
      <c r="D92" s="482" t="s">
        <v>16826</v>
      </c>
      <c r="E92" s="482" t="s">
        <v>16827</v>
      </c>
      <c r="F92" s="482" t="s">
        <v>16828</v>
      </c>
      <c r="G92" s="482" t="s">
        <v>16829</v>
      </c>
      <c r="H92" s="482" t="s">
        <v>16830</v>
      </c>
      <c r="I92" s="482" t="s">
        <v>16831</v>
      </c>
      <c r="J92" s="482" t="s">
        <v>16832</v>
      </c>
      <c r="K92" s="482" t="s">
        <v>16833</v>
      </c>
      <c r="L92" s="482" t="s">
        <v>15985</v>
      </c>
      <c r="M92" s="482" t="s">
        <v>15986</v>
      </c>
      <c r="N92" s="482"/>
      <c r="O92" s="482"/>
      <c r="P92" s="482"/>
      <c r="Q92" s="482"/>
      <c r="R92" s="482"/>
      <c r="S92" s="482" t="s">
        <v>1432</v>
      </c>
      <c r="T92" s="482"/>
      <c r="U92" s="482"/>
      <c r="V92" s="482"/>
      <c r="W92" s="482"/>
      <c r="X92" s="482"/>
      <c r="Y92" s="482"/>
      <c r="Z92" s="482"/>
      <c r="AA92" s="482"/>
      <c r="AB92" s="482"/>
      <c r="AC92" s="482"/>
      <c r="AD92" s="481"/>
    </row>
    <row r="93" spans="1:30" s="495" customFormat="1" ht="20.25" customHeight="1">
      <c r="A93" s="489" t="s">
        <v>15961</v>
      </c>
      <c r="B93" s="482" t="s">
        <v>16411</v>
      </c>
      <c r="C93" s="481" t="s">
        <v>16834</v>
      </c>
      <c r="D93" s="482" t="s">
        <v>16835</v>
      </c>
      <c r="E93" s="482" t="s">
        <v>16836</v>
      </c>
      <c r="F93" s="482" t="s">
        <v>16837</v>
      </c>
      <c r="G93" s="482" t="s">
        <v>16838</v>
      </c>
      <c r="H93" s="482" t="s">
        <v>16839</v>
      </c>
      <c r="I93" s="482" t="s">
        <v>16840</v>
      </c>
      <c r="J93" s="482"/>
      <c r="K93" s="482" t="s">
        <v>16841</v>
      </c>
      <c r="L93" s="482" t="s">
        <v>1614</v>
      </c>
      <c r="M93" s="482" t="s">
        <v>15986</v>
      </c>
      <c r="N93" s="482"/>
      <c r="O93" s="482"/>
      <c r="P93" s="482"/>
      <c r="Q93" s="482"/>
      <c r="R93" s="482"/>
      <c r="S93" s="482" t="s">
        <v>2360</v>
      </c>
      <c r="T93" s="482"/>
      <c r="U93" s="482"/>
      <c r="V93" s="482"/>
      <c r="W93" s="482"/>
      <c r="X93" s="482"/>
      <c r="Y93" s="482"/>
      <c r="Z93" s="482"/>
      <c r="AA93" s="482"/>
      <c r="AB93" s="482"/>
      <c r="AC93" s="482"/>
      <c r="AD93" s="481"/>
    </row>
    <row r="94" spans="1:30" s="495" customFormat="1" ht="20.25" customHeight="1">
      <c r="A94" s="489" t="s">
        <v>15961</v>
      </c>
      <c r="B94" s="482" t="s">
        <v>16411</v>
      </c>
      <c r="C94" s="481" t="s">
        <v>16842</v>
      </c>
      <c r="D94" s="482" t="s">
        <v>16843</v>
      </c>
      <c r="E94" s="482" t="s">
        <v>16844</v>
      </c>
      <c r="F94" s="482" t="s">
        <v>16845</v>
      </c>
      <c r="G94" s="482" t="s">
        <v>16846</v>
      </c>
      <c r="H94" s="482" t="s">
        <v>16847</v>
      </c>
      <c r="I94" s="482" t="s">
        <v>16848</v>
      </c>
      <c r="J94" s="482" t="s">
        <v>16849</v>
      </c>
      <c r="K94" s="482" t="s">
        <v>16850</v>
      </c>
      <c r="L94" s="482" t="s">
        <v>1614</v>
      </c>
      <c r="M94" s="482" t="s">
        <v>2961</v>
      </c>
      <c r="N94" s="482"/>
      <c r="O94" s="482"/>
      <c r="P94" s="482"/>
      <c r="Q94" s="482"/>
      <c r="R94" s="482"/>
      <c r="S94" s="482" t="s">
        <v>1432</v>
      </c>
      <c r="T94" s="482" t="s">
        <v>15973</v>
      </c>
      <c r="U94" s="482"/>
      <c r="V94" s="482"/>
      <c r="W94" s="482"/>
      <c r="X94" s="482"/>
      <c r="Y94" s="482"/>
      <c r="Z94" s="482"/>
      <c r="AA94" s="482" t="s">
        <v>95</v>
      </c>
      <c r="AB94" s="482" t="s">
        <v>16851</v>
      </c>
      <c r="AC94" s="482"/>
      <c r="AD94" s="481"/>
    </row>
    <row r="95" spans="1:30" s="495" customFormat="1" ht="20.25" customHeight="1">
      <c r="A95" s="489" t="s">
        <v>15961</v>
      </c>
      <c r="B95" s="482" t="s">
        <v>16411</v>
      </c>
      <c r="C95" s="481" t="s">
        <v>16852</v>
      </c>
      <c r="D95" s="482" t="s">
        <v>16853</v>
      </c>
      <c r="E95" s="482" t="s">
        <v>16854</v>
      </c>
      <c r="F95" s="482" t="s">
        <v>16855</v>
      </c>
      <c r="G95" s="482" t="s">
        <v>16856</v>
      </c>
      <c r="H95" s="482" t="s">
        <v>16857</v>
      </c>
      <c r="I95" s="482" t="s">
        <v>16858</v>
      </c>
      <c r="J95" s="482" t="s">
        <v>16859</v>
      </c>
      <c r="K95" s="482" t="s">
        <v>16254</v>
      </c>
      <c r="L95" s="482" t="s">
        <v>16635</v>
      </c>
      <c r="M95" s="482" t="s">
        <v>16860</v>
      </c>
      <c r="N95" s="482"/>
      <c r="O95" s="482"/>
      <c r="P95" s="482"/>
      <c r="Q95" s="482"/>
      <c r="R95" s="482"/>
      <c r="S95" s="482" t="s">
        <v>2360</v>
      </c>
      <c r="T95" s="482"/>
      <c r="U95" s="482"/>
      <c r="V95" s="482"/>
      <c r="W95" s="482"/>
      <c r="X95" s="482"/>
      <c r="Y95" s="482"/>
      <c r="Z95" s="482"/>
      <c r="AA95" s="482"/>
      <c r="AB95" s="482"/>
      <c r="AC95" s="482"/>
      <c r="AD95" s="481"/>
    </row>
    <row r="96" spans="1:30" s="495" customFormat="1" ht="20.25" customHeight="1">
      <c r="A96" s="489" t="s">
        <v>15961</v>
      </c>
      <c r="B96" s="482" t="s">
        <v>16411</v>
      </c>
      <c r="C96" s="481" t="s">
        <v>16861</v>
      </c>
      <c r="D96" s="482" t="s">
        <v>16862</v>
      </c>
      <c r="E96" s="482" t="s">
        <v>16863</v>
      </c>
      <c r="F96" s="482" t="s">
        <v>16864</v>
      </c>
      <c r="G96" s="482" t="s">
        <v>16865</v>
      </c>
      <c r="H96" s="482" t="s">
        <v>16866</v>
      </c>
      <c r="I96" s="482" t="s">
        <v>16867</v>
      </c>
      <c r="J96" s="482" t="s">
        <v>16868</v>
      </c>
      <c r="K96" s="482" t="s">
        <v>15995</v>
      </c>
      <c r="L96" s="482" t="s">
        <v>112</v>
      </c>
      <c r="M96" s="482" t="s">
        <v>15986</v>
      </c>
      <c r="N96" s="482"/>
      <c r="O96" s="482"/>
      <c r="P96" s="482"/>
      <c r="Q96" s="482"/>
      <c r="R96" s="482"/>
      <c r="S96" s="482" t="s">
        <v>2360</v>
      </c>
      <c r="T96" s="482"/>
      <c r="U96" s="482"/>
      <c r="V96" s="482"/>
      <c r="W96" s="482"/>
      <c r="X96" s="482"/>
      <c r="Y96" s="482"/>
      <c r="Z96" s="482"/>
      <c r="AA96" s="482"/>
      <c r="AB96" s="482"/>
      <c r="AC96" s="482"/>
      <c r="AD96" s="481"/>
    </row>
    <row r="97" spans="1:30" s="495" customFormat="1" ht="20.25" customHeight="1">
      <c r="A97" s="489" t="s">
        <v>15961</v>
      </c>
      <c r="B97" s="482" t="s">
        <v>16411</v>
      </c>
      <c r="C97" s="481" t="s">
        <v>16869</v>
      </c>
      <c r="D97" s="482" t="s">
        <v>16870</v>
      </c>
      <c r="E97" s="482" t="s">
        <v>16871</v>
      </c>
      <c r="F97" s="482" t="s">
        <v>16872</v>
      </c>
      <c r="G97" s="482" t="s">
        <v>16873</v>
      </c>
      <c r="H97" s="482" t="s">
        <v>16874</v>
      </c>
      <c r="I97" s="482" t="s">
        <v>16875</v>
      </c>
      <c r="J97" s="482" t="s">
        <v>16876</v>
      </c>
      <c r="K97" s="482" t="s">
        <v>16877</v>
      </c>
      <c r="L97" s="482" t="s">
        <v>5638</v>
      </c>
      <c r="M97" s="482" t="s">
        <v>15986</v>
      </c>
      <c r="N97" s="482"/>
      <c r="O97" s="482"/>
      <c r="P97" s="482"/>
      <c r="Q97" s="482"/>
      <c r="R97" s="482"/>
      <c r="S97" s="482" t="s">
        <v>2360</v>
      </c>
      <c r="T97" s="482"/>
      <c r="U97" s="482"/>
      <c r="V97" s="482"/>
      <c r="W97" s="482"/>
      <c r="X97" s="482"/>
      <c r="Y97" s="482"/>
      <c r="Z97" s="482"/>
      <c r="AA97" s="482"/>
      <c r="AB97" s="482"/>
      <c r="AC97" s="482" t="s">
        <v>95</v>
      </c>
      <c r="AD97" s="489" t="s">
        <v>16878</v>
      </c>
    </row>
    <row r="98" spans="1:30" s="495" customFormat="1" ht="20.25" customHeight="1">
      <c r="A98" s="489" t="s">
        <v>15961</v>
      </c>
      <c r="B98" s="482" t="s">
        <v>16411</v>
      </c>
      <c r="C98" s="481" t="s">
        <v>16879</v>
      </c>
      <c r="D98" s="482" t="s">
        <v>16880</v>
      </c>
      <c r="E98" s="482" t="s">
        <v>16881</v>
      </c>
      <c r="F98" s="482" t="s">
        <v>16882</v>
      </c>
      <c r="G98" s="482" t="s">
        <v>16883</v>
      </c>
      <c r="H98" s="482" t="s">
        <v>16884</v>
      </c>
      <c r="I98" s="482" t="s">
        <v>16885</v>
      </c>
      <c r="J98" s="482" t="s">
        <v>16886</v>
      </c>
      <c r="K98" s="482" t="s">
        <v>16887</v>
      </c>
      <c r="L98" s="482" t="s">
        <v>15985</v>
      </c>
      <c r="M98" s="482" t="s">
        <v>15986</v>
      </c>
      <c r="N98" s="482"/>
      <c r="O98" s="482"/>
      <c r="P98" s="482"/>
      <c r="Q98" s="482"/>
      <c r="R98" s="482"/>
      <c r="S98" s="482" t="s">
        <v>1432</v>
      </c>
      <c r="T98" s="482"/>
      <c r="U98" s="482"/>
      <c r="V98" s="482"/>
      <c r="W98" s="482"/>
      <c r="X98" s="482"/>
      <c r="Y98" s="482"/>
      <c r="Z98" s="482"/>
      <c r="AA98" s="482"/>
      <c r="AB98" s="482"/>
      <c r="AC98" s="482"/>
      <c r="AD98" s="481"/>
    </row>
    <row r="99" spans="1:30" s="495" customFormat="1" ht="20.25" customHeight="1">
      <c r="A99" s="489" t="s">
        <v>15961</v>
      </c>
      <c r="B99" s="482" t="s">
        <v>16411</v>
      </c>
      <c r="C99" s="481" t="s">
        <v>16888</v>
      </c>
      <c r="D99" s="482" t="s">
        <v>16889</v>
      </c>
      <c r="E99" s="482" t="s">
        <v>16890</v>
      </c>
      <c r="F99" s="482" t="s">
        <v>16891</v>
      </c>
      <c r="G99" s="482" t="s">
        <v>16892</v>
      </c>
      <c r="H99" s="482" t="s">
        <v>16893</v>
      </c>
      <c r="I99" s="482" t="s">
        <v>16894</v>
      </c>
      <c r="J99" s="482" t="s">
        <v>16895</v>
      </c>
      <c r="K99" s="482" t="s">
        <v>16896</v>
      </c>
      <c r="L99" s="482" t="s">
        <v>15985</v>
      </c>
      <c r="M99" s="482" t="s">
        <v>15986</v>
      </c>
      <c r="N99" s="482"/>
      <c r="O99" s="482"/>
      <c r="P99" s="482"/>
      <c r="Q99" s="482"/>
      <c r="R99" s="482"/>
      <c r="S99" s="482" t="s">
        <v>1432</v>
      </c>
      <c r="T99" s="482"/>
      <c r="U99" s="482"/>
      <c r="V99" s="482"/>
      <c r="W99" s="482"/>
      <c r="X99" s="482"/>
      <c r="Y99" s="482" t="s">
        <v>95</v>
      </c>
      <c r="Z99" s="482" t="s">
        <v>16897</v>
      </c>
      <c r="AA99" s="482"/>
      <c r="AB99" s="482"/>
      <c r="AC99" s="482"/>
      <c r="AD99" s="481"/>
    </row>
    <row r="100" spans="1:30" s="495" customFormat="1" ht="20.25" customHeight="1">
      <c r="A100" s="489" t="s">
        <v>15961</v>
      </c>
      <c r="B100" s="482" t="s">
        <v>16411</v>
      </c>
      <c r="C100" s="481" t="s">
        <v>16898</v>
      </c>
      <c r="D100" s="482" t="s">
        <v>16899</v>
      </c>
      <c r="E100" s="482" t="s">
        <v>16900</v>
      </c>
      <c r="F100" s="482" t="s">
        <v>16901</v>
      </c>
      <c r="G100" s="482" t="s">
        <v>16902</v>
      </c>
      <c r="H100" s="482" t="s">
        <v>16903</v>
      </c>
      <c r="I100" s="482" t="s">
        <v>16904</v>
      </c>
      <c r="J100" s="482" t="s">
        <v>16905</v>
      </c>
      <c r="K100" s="482" t="s">
        <v>16906</v>
      </c>
      <c r="L100" s="482" t="s">
        <v>16907</v>
      </c>
      <c r="M100" s="482" t="s">
        <v>16908</v>
      </c>
      <c r="N100" s="482"/>
      <c r="O100" s="482"/>
      <c r="P100" s="482"/>
      <c r="Q100" s="482"/>
      <c r="R100" s="482"/>
      <c r="S100" s="482" t="s">
        <v>2360</v>
      </c>
      <c r="T100" s="482"/>
      <c r="U100" s="482"/>
      <c r="V100" s="482"/>
      <c r="W100" s="482"/>
      <c r="X100" s="482"/>
      <c r="Y100" s="482"/>
      <c r="Z100" s="482"/>
      <c r="AA100" s="482"/>
      <c r="AB100" s="482"/>
      <c r="AC100" s="482"/>
      <c r="AD100" s="481"/>
    </row>
    <row r="101" spans="1:30" s="495" customFormat="1" ht="20.25" customHeight="1">
      <c r="A101" s="489" t="s">
        <v>15961</v>
      </c>
      <c r="B101" s="482" t="s">
        <v>16411</v>
      </c>
      <c r="C101" s="481" t="s">
        <v>16909</v>
      </c>
      <c r="D101" s="482" t="s">
        <v>16910</v>
      </c>
      <c r="E101" s="482" t="s">
        <v>16911</v>
      </c>
      <c r="F101" s="482" t="s">
        <v>16912</v>
      </c>
      <c r="G101" s="482" t="s">
        <v>16913</v>
      </c>
      <c r="H101" s="482" t="s">
        <v>16914</v>
      </c>
      <c r="I101" s="482" t="s">
        <v>16915</v>
      </c>
      <c r="J101" s="482" t="s">
        <v>16916</v>
      </c>
      <c r="K101" s="482" t="s">
        <v>1694</v>
      </c>
      <c r="L101" s="482" t="s">
        <v>16635</v>
      </c>
      <c r="M101" s="482" t="s">
        <v>2961</v>
      </c>
      <c r="N101" s="482"/>
      <c r="O101" s="482"/>
      <c r="P101" s="482"/>
      <c r="Q101" s="482"/>
      <c r="R101" s="482"/>
      <c r="S101" s="482" t="s">
        <v>2360</v>
      </c>
      <c r="T101" s="482"/>
      <c r="U101" s="482"/>
      <c r="V101" s="482"/>
      <c r="W101" s="482"/>
      <c r="X101" s="482"/>
      <c r="Y101" s="482"/>
      <c r="Z101" s="482"/>
      <c r="AA101" s="482"/>
      <c r="AB101" s="482"/>
      <c r="AC101" s="482"/>
      <c r="AD101" s="481"/>
    </row>
    <row r="102" spans="1:30" s="495" customFormat="1" ht="20.25" customHeight="1">
      <c r="A102" s="482" t="s">
        <v>15917</v>
      </c>
      <c r="B102" s="482" t="s">
        <v>16411</v>
      </c>
      <c r="C102" s="479" t="s">
        <v>16917</v>
      </c>
      <c r="D102" s="482" t="s">
        <v>16918</v>
      </c>
      <c r="E102" s="482" t="s">
        <v>16919</v>
      </c>
      <c r="F102" s="482" t="s">
        <v>16920</v>
      </c>
      <c r="G102" s="482" t="s">
        <v>16921</v>
      </c>
      <c r="H102" s="482" t="s">
        <v>16922</v>
      </c>
      <c r="I102" s="482" t="s">
        <v>16923</v>
      </c>
      <c r="J102" s="482" t="s">
        <v>16924</v>
      </c>
      <c r="K102" s="482" t="s">
        <v>16925</v>
      </c>
      <c r="L102" s="482" t="s">
        <v>14325</v>
      </c>
      <c r="M102" s="482" t="s">
        <v>15986</v>
      </c>
      <c r="N102" s="482"/>
      <c r="O102" s="482"/>
      <c r="P102" s="482"/>
      <c r="Q102" s="482"/>
      <c r="R102" s="482"/>
      <c r="S102" s="482" t="s">
        <v>2360</v>
      </c>
      <c r="T102" s="482"/>
      <c r="U102" s="482"/>
      <c r="V102" s="482"/>
      <c r="W102" s="482"/>
      <c r="X102" s="482"/>
      <c r="Y102" s="482"/>
      <c r="Z102" s="482"/>
      <c r="AA102" s="482"/>
      <c r="AB102" s="482"/>
      <c r="AC102" s="482"/>
      <c r="AD102" s="482"/>
    </row>
    <row r="103" spans="1:30" s="495" customFormat="1" ht="20.25" customHeight="1">
      <c r="A103" s="482" t="s">
        <v>15930</v>
      </c>
      <c r="B103" s="482" t="s">
        <v>16411</v>
      </c>
      <c r="C103" s="481" t="s">
        <v>16926</v>
      </c>
      <c r="D103" s="482" t="s">
        <v>16927</v>
      </c>
      <c r="E103" s="482" t="s">
        <v>16928</v>
      </c>
      <c r="F103" s="482" t="s">
        <v>16929</v>
      </c>
      <c r="G103" s="482" t="s">
        <v>16930</v>
      </c>
      <c r="H103" s="482" t="s">
        <v>16931</v>
      </c>
      <c r="I103" s="482" t="s">
        <v>16932</v>
      </c>
      <c r="J103" s="482" t="s">
        <v>16933</v>
      </c>
      <c r="K103" s="482" t="s">
        <v>16934</v>
      </c>
      <c r="L103" s="482" t="s">
        <v>1955</v>
      </c>
      <c r="M103" s="482" t="s">
        <v>2961</v>
      </c>
      <c r="N103" s="482"/>
      <c r="O103" s="482"/>
      <c r="P103" s="482"/>
      <c r="Q103" s="482"/>
      <c r="R103" s="489"/>
      <c r="S103" s="482" t="s">
        <v>16935</v>
      </c>
      <c r="T103" s="482"/>
      <c r="U103" s="482"/>
      <c r="V103" s="482"/>
      <c r="W103" s="482"/>
      <c r="X103" s="482"/>
      <c r="Y103" s="482" t="s">
        <v>95</v>
      </c>
      <c r="Z103" s="482" t="s">
        <v>16936</v>
      </c>
      <c r="AA103" s="482"/>
      <c r="AB103" s="482"/>
      <c r="AC103" s="482"/>
      <c r="AD103" s="489"/>
    </row>
    <row r="104" spans="1:30" s="495" customFormat="1" ht="20.25" customHeight="1">
      <c r="A104" s="482" t="s">
        <v>15917</v>
      </c>
      <c r="B104" s="482" t="s">
        <v>16411</v>
      </c>
      <c r="C104" s="482" t="s">
        <v>16937</v>
      </c>
      <c r="D104" s="482" t="s">
        <v>16938</v>
      </c>
      <c r="E104" s="482" t="s">
        <v>16402</v>
      </c>
      <c r="F104" s="482" t="s">
        <v>16939</v>
      </c>
      <c r="G104" s="482" t="s">
        <v>16940</v>
      </c>
      <c r="H104" s="482" t="s">
        <v>16941</v>
      </c>
      <c r="I104" s="482" t="s">
        <v>16942</v>
      </c>
      <c r="J104" s="482" t="s">
        <v>16943</v>
      </c>
      <c r="K104" s="482" t="s">
        <v>16944</v>
      </c>
      <c r="L104" s="482" t="s">
        <v>7180</v>
      </c>
      <c r="M104" s="482" t="s">
        <v>15986</v>
      </c>
      <c r="N104" s="482"/>
      <c r="O104" s="482"/>
      <c r="P104" s="482"/>
      <c r="Q104" s="482"/>
      <c r="R104" s="482"/>
      <c r="S104" s="482" t="s">
        <v>2360</v>
      </c>
      <c r="T104" s="482"/>
      <c r="U104" s="482" t="s">
        <v>95</v>
      </c>
      <c r="V104" s="482" t="s">
        <v>16945</v>
      </c>
      <c r="W104" s="482" t="s">
        <v>95</v>
      </c>
      <c r="X104" s="482" t="s">
        <v>16945</v>
      </c>
      <c r="Y104" s="482" t="s">
        <v>95</v>
      </c>
      <c r="Z104" s="482" t="s">
        <v>16946</v>
      </c>
      <c r="AA104" s="482" t="s">
        <v>95</v>
      </c>
      <c r="AB104" s="482" t="s">
        <v>16947</v>
      </c>
      <c r="AC104" s="482"/>
      <c r="AD104" s="482"/>
    </row>
    <row r="105" spans="1:30" s="495" customFormat="1" ht="20.25" customHeight="1">
      <c r="A105" s="489" t="s">
        <v>15961</v>
      </c>
      <c r="B105" s="489" t="s">
        <v>16411</v>
      </c>
      <c r="C105" s="489" t="s">
        <v>16948</v>
      </c>
      <c r="D105" s="489" t="s">
        <v>16949</v>
      </c>
      <c r="E105" s="489" t="s">
        <v>16950</v>
      </c>
      <c r="F105" s="489" t="s">
        <v>16951</v>
      </c>
      <c r="G105" s="489" t="s">
        <v>16952</v>
      </c>
      <c r="H105" s="489" t="s">
        <v>16953</v>
      </c>
      <c r="I105" s="489" t="s">
        <v>16954</v>
      </c>
      <c r="J105" s="489" t="s">
        <v>16955</v>
      </c>
      <c r="K105" s="489" t="s">
        <v>16956</v>
      </c>
      <c r="L105" s="489" t="s">
        <v>16957</v>
      </c>
      <c r="M105" s="489" t="s">
        <v>16958</v>
      </c>
      <c r="N105" s="489"/>
      <c r="O105" s="489"/>
      <c r="P105" s="489"/>
      <c r="Q105" s="489"/>
      <c r="R105" s="489"/>
      <c r="S105" s="489" t="s">
        <v>2360</v>
      </c>
      <c r="T105" s="489"/>
      <c r="U105" s="489"/>
      <c r="V105" s="489"/>
      <c r="W105" s="489"/>
      <c r="X105" s="489"/>
      <c r="Y105" s="489"/>
      <c r="Z105" s="489"/>
      <c r="AA105" s="489"/>
      <c r="AB105" s="489"/>
      <c r="AC105" s="489"/>
      <c r="AD105" s="489"/>
    </row>
    <row r="106" spans="1:30" s="495" customFormat="1" ht="20.25" customHeight="1">
      <c r="A106" s="489" t="s">
        <v>15961</v>
      </c>
      <c r="B106" s="489" t="s">
        <v>16411</v>
      </c>
      <c r="C106" s="480" t="s">
        <v>16959</v>
      </c>
      <c r="D106" s="489" t="s">
        <v>16960</v>
      </c>
      <c r="E106" s="489" t="s">
        <v>16610</v>
      </c>
      <c r="F106" s="489" t="s">
        <v>16961</v>
      </c>
      <c r="G106" s="489" t="s">
        <v>16962</v>
      </c>
      <c r="H106" s="489" t="s">
        <v>16963</v>
      </c>
      <c r="I106" s="489" t="s">
        <v>16964</v>
      </c>
      <c r="J106" s="489" t="s">
        <v>16965</v>
      </c>
      <c r="K106" s="489" t="s">
        <v>16966</v>
      </c>
      <c r="L106" s="489" t="s">
        <v>16967</v>
      </c>
      <c r="M106" s="489" t="s">
        <v>15986</v>
      </c>
      <c r="N106" s="489"/>
      <c r="O106" s="489"/>
      <c r="P106" s="489"/>
      <c r="Q106" s="489"/>
      <c r="R106" s="489"/>
      <c r="S106" s="489" t="s">
        <v>1432</v>
      </c>
      <c r="T106" s="489"/>
      <c r="U106" s="489"/>
      <c r="V106" s="489"/>
      <c r="W106" s="489"/>
      <c r="X106" s="489"/>
      <c r="Y106" s="489"/>
      <c r="Z106" s="489"/>
      <c r="AA106" s="489"/>
      <c r="AB106" s="489"/>
      <c r="AC106" s="489"/>
      <c r="AD106" s="480"/>
    </row>
    <row r="107" spans="1:30" s="495" customFormat="1" ht="20.25" customHeight="1">
      <c r="A107" s="489" t="s">
        <v>15961</v>
      </c>
      <c r="B107" s="489" t="s">
        <v>16411</v>
      </c>
      <c r="C107" s="480" t="s">
        <v>16968</v>
      </c>
      <c r="D107" s="489" t="s">
        <v>16969</v>
      </c>
      <c r="E107" s="489" t="s">
        <v>16970</v>
      </c>
      <c r="F107" s="489" t="s">
        <v>16971</v>
      </c>
      <c r="G107" s="489" t="s">
        <v>16972</v>
      </c>
      <c r="H107" s="489" t="s">
        <v>16973</v>
      </c>
      <c r="I107" s="489" t="s">
        <v>16974</v>
      </c>
      <c r="J107" s="489" t="s">
        <v>16975</v>
      </c>
      <c r="K107" s="489" t="s">
        <v>16976</v>
      </c>
      <c r="L107" s="489" t="s">
        <v>15985</v>
      </c>
      <c r="M107" s="489" t="s">
        <v>15986</v>
      </c>
      <c r="N107" s="489"/>
      <c r="O107" s="489"/>
      <c r="P107" s="489"/>
      <c r="Q107" s="489"/>
      <c r="R107" s="489"/>
      <c r="S107" s="489" t="s">
        <v>1432</v>
      </c>
      <c r="T107" s="489"/>
      <c r="U107" s="489"/>
      <c r="V107" s="489"/>
      <c r="W107" s="489"/>
      <c r="X107" s="489"/>
      <c r="Y107" s="489"/>
      <c r="Z107" s="489"/>
      <c r="AA107" s="489"/>
      <c r="AB107" s="489"/>
      <c r="AC107" s="489"/>
      <c r="AD107" s="480"/>
    </row>
    <row r="108" spans="1:30" s="495" customFormat="1" ht="20.25" customHeight="1">
      <c r="A108" s="489" t="s">
        <v>15961</v>
      </c>
      <c r="B108" s="489" t="s">
        <v>16411</v>
      </c>
      <c r="C108" s="480" t="s">
        <v>16977</v>
      </c>
      <c r="D108" s="489" t="s">
        <v>16978</v>
      </c>
      <c r="E108" s="489" t="s">
        <v>16979</v>
      </c>
      <c r="F108" s="489" t="s">
        <v>16980</v>
      </c>
      <c r="G108" s="489" t="s">
        <v>16981</v>
      </c>
      <c r="H108" s="489" t="s">
        <v>16982</v>
      </c>
      <c r="I108" s="489" t="s">
        <v>16983</v>
      </c>
      <c r="J108" s="489" t="s">
        <v>16984</v>
      </c>
      <c r="K108" s="489" t="s">
        <v>15995</v>
      </c>
      <c r="L108" s="489" t="s">
        <v>5638</v>
      </c>
      <c r="M108" s="489" t="s">
        <v>16985</v>
      </c>
      <c r="N108" s="489"/>
      <c r="O108" s="489"/>
      <c r="P108" s="489"/>
      <c r="Q108" s="489"/>
      <c r="R108" s="489"/>
      <c r="S108" s="489" t="s">
        <v>2360</v>
      </c>
      <c r="T108" s="489"/>
      <c r="U108" s="489"/>
      <c r="V108" s="489"/>
      <c r="W108" s="489"/>
      <c r="X108" s="489"/>
      <c r="Y108" s="489"/>
      <c r="Z108" s="489"/>
      <c r="AA108" s="489"/>
      <c r="AB108" s="489"/>
      <c r="AC108" s="489"/>
      <c r="AD108" s="480"/>
    </row>
    <row r="109" spans="1:30" s="495" customFormat="1" ht="20.25" customHeight="1">
      <c r="A109" s="489" t="s">
        <v>15961</v>
      </c>
      <c r="B109" s="489" t="s">
        <v>16411</v>
      </c>
      <c r="C109" s="480" t="s">
        <v>16986</v>
      </c>
      <c r="D109" s="489" t="s">
        <v>16987</v>
      </c>
      <c r="E109" s="489" t="s">
        <v>16988</v>
      </c>
      <c r="F109" s="489" t="s">
        <v>16989</v>
      </c>
      <c r="G109" s="489" t="s">
        <v>16990</v>
      </c>
      <c r="H109" s="489" t="s">
        <v>16991</v>
      </c>
      <c r="I109" s="489" t="s">
        <v>16992</v>
      </c>
      <c r="J109" s="406" t="s">
        <v>16993</v>
      </c>
      <c r="K109" s="489" t="s">
        <v>16994</v>
      </c>
      <c r="L109" s="489" t="s">
        <v>16995</v>
      </c>
      <c r="M109" s="489" t="s">
        <v>15941</v>
      </c>
      <c r="N109" s="489"/>
      <c r="O109" s="489"/>
      <c r="P109" s="489" t="s">
        <v>2434</v>
      </c>
      <c r="Q109" s="489" t="s">
        <v>95</v>
      </c>
      <c r="R109" s="489"/>
      <c r="S109" s="489" t="s">
        <v>98</v>
      </c>
      <c r="T109" s="489"/>
      <c r="U109" s="489" t="s">
        <v>95</v>
      </c>
      <c r="V109" s="489" t="s">
        <v>16996</v>
      </c>
      <c r="W109" s="489" t="s">
        <v>95</v>
      </c>
      <c r="X109" s="489" t="s">
        <v>16996</v>
      </c>
      <c r="Y109" s="489"/>
      <c r="Z109" s="489"/>
      <c r="AA109" s="489" t="s">
        <v>95</v>
      </c>
      <c r="AB109" s="489" t="s">
        <v>16997</v>
      </c>
      <c r="AC109" s="489" t="s">
        <v>95</v>
      </c>
      <c r="AD109" s="489" t="s">
        <v>16998</v>
      </c>
    </row>
    <row r="110" spans="1:30" s="495" customFormat="1" ht="20.25" customHeight="1">
      <c r="A110" s="489" t="s">
        <v>15961</v>
      </c>
      <c r="B110" s="482" t="s">
        <v>16411</v>
      </c>
      <c r="C110" s="481" t="s">
        <v>16999</v>
      </c>
      <c r="D110" s="482" t="s">
        <v>17000</v>
      </c>
      <c r="E110" s="482" t="s">
        <v>17001</v>
      </c>
      <c r="F110" s="482" t="s">
        <v>17002</v>
      </c>
      <c r="G110" s="482" t="s">
        <v>17003</v>
      </c>
      <c r="H110" s="482" t="s">
        <v>17004</v>
      </c>
      <c r="I110" s="482" t="s">
        <v>17005</v>
      </c>
      <c r="J110" s="482" t="s">
        <v>17006</v>
      </c>
      <c r="K110" s="482" t="s">
        <v>15995</v>
      </c>
      <c r="L110" s="482" t="s">
        <v>15985</v>
      </c>
      <c r="M110" s="482" t="s">
        <v>15986</v>
      </c>
      <c r="N110" s="482"/>
      <c r="O110" s="482"/>
      <c r="P110" s="482"/>
      <c r="Q110" s="482"/>
      <c r="R110" s="482"/>
      <c r="S110" s="482" t="s">
        <v>2360</v>
      </c>
      <c r="T110" s="482"/>
      <c r="U110" s="482" t="s">
        <v>95</v>
      </c>
      <c r="V110" s="482" t="s">
        <v>17007</v>
      </c>
      <c r="W110" s="482" t="s">
        <v>95</v>
      </c>
      <c r="X110" s="482" t="s">
        <v>17007</v>
      </c>
      <c r="Y110" s="482" t="s">
        <v>95</v>
      </c>
      <c r="Z110" s="482" t="s">
        <v>17007</v>
      </c>
      <c r="AA110" s="482" t="s">
        <v>95</v>
      </c>
      <c r="AB110" s="482" t="s">
        <v>17007</v>
      </c>
      <c r="AC110" s="482"/>
      <c r="AD110" s="481"/>
    </row>
    <row r="111" spans="1:30" s="495" customFormat="1" ht="20.25" customHeight="1">
      <c r="A111" s="489" t="s">
        <v>15961</v>
      </c>
      <c r="B111" s="482" t="s">
        <v>16411</v>
      </c>
      <c r="C111" s="481" t="s">
        <v>17008</v>
      </c>
      <c r="D111" s="482" t="s">
        <v>17009</v>
      </c>
      <c r="E111" s="482" t="s">
        <v>17010</v>
      </c>
      <c r="F111" s="482" t="s">
        <v>17011</v>
      </c>
      <c r="G111" s="482" t="s">
        <v>17012</v>
      </c>
      <c r="H111" s="482" t="s">
        <v>17013</v>
      </c>
      <c r="I111" s="482" t="s">
        <v>17014</v>
      </c>
      <c r="J111" s="482" t="s">
        <v>17015</v>
      </c>
      <c r="K111" s="482" t="s">
        <v>17016</v>
      </c>
      <c r="L111" s="482" t="s">
        <v>112</v>
      </c>
      <c r="M111" s="482" t="s">
        <v>15986</v>
      </c>
      <c r="N111" s="482"/>
      <c r="O111" s="482"/>
      <c r="P111" s="482"/>
      <c r="Q111" s="482"/>
      <c r="R111" s="482"/>
      <c r="S111" s="482" t="s">
        <v>1432</v>
      </c>
      <c r="T111" s="482"/>
      <c r="U111" s="482"/>
      <c r="V111" s="482"/>
      <c r="W111" s="482"/>
      <c r="X111" s="482"/>
      <c r="Y111" s="482"/>
      <c r="Z111" s="482"/>
      <c r="AA111" s="482"/>
      <c r="AB111" s="482"/>
      <c r="AC111" s="482"/>
      <c r="AD111" s="481"/>
    </row>
    <row r="112" spans="1:30" s="495" customFormat="1" ht="20.25" customHeight="1">
      <c r="A112" s="489" t="s">
        <v>15961</v>
      </c>
      <c r="B112" s="482" t="s">
        <v>16411</v>
      </c>
      <c r="C112" s="481" t="s">
        <v>17017</v>
      </c>
      <c r="D112" s="482" t="s">
        <v>17018</v>
      </c>
      <c r="E112" s="482" t="s">
        <v>17019</v>
      </c>
      <c r="F112" s="482" t="s">
        <v>17020</v>
      </c>
      <c r="G112" s="482" t="s">
        <v>17021</v>
      </c>
      <c r="H112" s="482" t="s">
        <v>17022</v>
      </c>
      <c r="I112" s="482" t="s">
        <v>17023</v>
      </c>
      <c r="J112" s="482" t="s">
        <v>17024</v>
      </c>
      <c r="K112" s="482" t="s">
        <v>17025</v>
      </c>
      <c r="L112" s="482" t="s">
        <v>15985</v>
      </c>
      <c r="M112" s="482" t="s">
        <v>15986</v>
      </c>
      <c r="N112" s="482"/>
      <c r="O112" s="482"/>
      <c r="P112" s="482"/>
      <c r="Q112" s="482"/>
      <c r="R112" s="482"/>
      <c r="S112" s="482" t="s">
        <v>1432</v>
      </c>
      <c r="T112" s="482"/>
      <c r="U112" s="482"/>
      <c r="V112" s="482"/>
      <c r="W112" s="482"/>
      <c r="X112" s="482"/>
      <c r="Y112" s="482"/>
      <c r="Z112" s="482"/>
      <c r="AA112" s="482"/>
      <c r="AB112" s="482"/>
      <c r="AC112" s="482"/>
      <c r="AD112" s="481"/>
    </row>
    <row r="113" spans="1:33" s="495" customFormat="1" ht="20.25" customHeight="1">
      <c r="A113" s="489" t="s">
        <v>15961</v>
      </c>
      <c r="B113" s="482" t="s">
        <v>16411</v>
      </c>
      <c r="C113" s="481" t="s">
        <v>17026</v>
      </c>
      <c r="D113" s="482" t="s">
        <v>17027</v>
      </c>
      <c r="E113" s="482" t="s">
        <v>17028</v>
      </c>
      <c r="F113" s="482" t="s">
        <v>17029</v>
      </c>
      <c r="G113" s="482" t="s">
        <v>17030</v>
      </c>
      <c r="H113" s="482" t="s">
        <v>17031</v>
      </c>
      <c r="I113" s="482" t="s">
        <v>17032</v>
      </c>
      <c r="J113" s="482" t="s">
        <v>17033</v>
      </c>
      <c r="K113" s="482" t="s">
        <v>16333</v>
      </c>
      <c r="L113" s="482" t="s">
        <v>5638</v>
      </c>
      <c r="M113" s="482" t="s">
        <v>17034</v>
      </c>
      <c r="N113" s="482"/>
      <c r="O113" s="482"/>
      <c r="P113" s="482"/>
      <c r="Q113" s="482"/>
      <c r="R113" s="482"/>
      <c r="S113" s="482" t="s">
        <v>2360</v>
      </c>
      <c r="T113" s="482"/>
      <c r="U113" s="482"/>
      <c r="V113" s="482"/>
      <c r="W113" s="482"/>
      <c r="X113" s="482"/>
      <c r="Y113" s="482"/>
      <c r="Z113" s="482"/>
      <c r="AA113" s="482"/>
      <c r="AB113" s="482"/>
      <c r="AC113" s="482"/>
      <c r="AD113" s="481"/>
    </row>
    <row r="114" spans="1:33" s="495" customFormat="1" ht="20.25" customHeight="1">
      <c r="A114" s="489" t="s">
        <v>15961</v>
      </c>
      <c r="B114" s="482" t="s">
        <v>16411</v>
      </c>
      <c r="C114" s="481" t="s">
        <v>17035</v>
      </c>
      <c r="D114" s="482" t="s">
        <v>17036</v>
      </c>
      <c r="E114" s="482" t="s">
        <v>17037</v>
      </c>
      <c r="F114" s="482" t="s">
        <v>17038</v>
      </c>
      <c r="G114" s="482" t="s">
        <v>17039</v>
      </c>
      <c r="H114" s="482" t="s">
        <v>17040</v>
      </c>
      <c r="I114" s="482" t="s">
        <v>17041</v>
      </c>
      <c r="J114" s="482" t="s">
        <v>17042</v>
      </c>
      <c r="K114" s="482" t="s">
        <v>17043</v>
      </c>
      <c r="L114" s="482" t="s">
        <v>15985</v>
      </c>
      <c r="M114" s="482" t="s">
        <v>15986</v>
      </c>
      <c r="N114" s="482"/>
      <c r="O114" s="482"/>
      <c r="P114" s="482"/>
      <c r="Q114" s="482"/>
      <c r="R114" s="482"/>
      <c r="S114" s="482" t="s">
        <v>2360</v>
      </c>
      <c r="T114" s="482"/>
      <c r="U114" s="482"/>
      <c r="V114" s="482"/>
      <c r="W114" s="482"/>
      <c r="X114" s="482"/>
      <c r="Y114" s="482"/>
      <c r="Z114" s="482"/>
      <c r="AA114" s="482"/>
      <c r="AB114" s="482"/>
      <c r="AC114" s="482"/>
      <c r="AD114" s="481"/>
    </row>
    <row r="115" spans="1:33" s="495" customFormat="1" ht="20.25" customHeight="1">
      <c r="A115" s="489" t="s">
        <v>15961</v>
      </c>
      <c r="B115" s="482" t="s">
        <v>16411</v>
      </c>
      <c r="C115" s="481" t="s">
        <v>17044</v>
      </c>
      <c r="D115" s="482" t="s">
        <v>17045</v>
      </c>
      <c r="E115" s="482" t="s">
        <v>16402</v>
      </c>
      <c r="F115" s="482" t="s">
        <v>17046</v>
      </c>
      <c r="G115" s="482" t="s">
        <v>17047</v>
      </c>
      <c r="H115" s="482" t="s">
        <v>17048</v>
      </c>
      <c r="I115" s="482" t="s">
        <v>17049</v>
      </c>
      <c r="J115" s="482" t="s">
        <v>17050</v>
      </c>
      <c r="K115" s="482" t="s">
        <v>17051</v>
      </c>
      <c r="L115" s="482" t="s">
        <v>15985</v>
      </c>
      <c r="M115" s="482" t="s">
        <v>15986</v>
      </c>
      <c r="N115" s="482"/>
      <c r="O115" s="482"/>
      <c r="P115" s="482"/>
      <c r="Q115" s="482"/>
      <c r="R115" s="489"/>
      <c r="S115" s="482" t="s">
        <v>2360</v>
      </c>
      <c r="T115" s="482"/>
      <c r="U115" s="482"/>
      <c r="V115" s="482"/>
      <c r="W115" s="482"/>
      <c r="X115" s="482"/>
      <c r="Y115" s="482"/>
      <c r="Z115" s="482"/>
      <c r="AA115" s="482"/>
      <c r="AB115" s="482"/>
      <c r="AC115" s="482" t="s">
        <v>95</v>
      </c>
      <c r="AD115" s="489" t="s">
        <v>17052</v>
      </c>
    </row>
    <row r="116" spans="1:33" s="495" customFormat="1" ht="20.25" customHeight="1">
      <c r="A116" s="489" t="s">
        <v>15961</v>
      </c>
      <c r="B116" s="489" t="s">
        <v>16411</v>
      </c>
      <c r="C116" s="480" t="s">
        <v>17053</v>
      </c>
      <c r="D116" s="489" t="s">
        <v>17054</v>
      </c>
      <c r="E116" s="489" t="s">
        <v>16768</v>
      </c>
      <c r="F116" s="489" t="s">
        <v>17055</v>
      </c>
      <c r="G116" s="489" t="s">
        <v>17056</v>
      </c>
      <c r="H116" s="489" t="s">
        <v>17057</v>
      </c>
      <c r="I116" s="489" t="s">
        <v>17058</v>
      </c>
      <c r="J116" s="489" t="s">
        <v>17059</v>
      </c>
      <c r="K116" s="489" t="s">
        <v>17060</v>
      </c>
      <c r="L116" s="489"/>
      <c r="M116" s="489"/>
      <c r="N116" s="489"/>
      <c r="O116" s="489"/>
      <c r="P116" s="489"/>
      <c r="Q116" s="489"/>
      <c r="R116" s="489"/>
      <c r="S116" s="489" t="s">
        <v>1432</v>
      </c>
      <c r="T116" s="489"/>
      <c r="U116" s="489"/>
      <c r="V116" s="489"/>
      <c r="W116" s="489"/>
      <c r="X116" s="489"/>
      <c r="Y116" s="489"/>
      <c r="Z116" s="489"/>
      <c r="AA116" s="489"/>
      <c r="AB116" s="489"/>
      <c r="AC116" s="489"/>
      <c r="AD116" s="480"/>
    </row>
    <row r="117" spans="1:33" s="495" customFormat="1" ht="20.25" customHeight="1">
      <c r="A117" s="489" t="s">
        <v>15961</v>
      </c>
      <c r="B117" s="482" t="s">
        <v>16411</v>
      </c>
      <c r="C117" s="481" t="s">
        <v>17061</v>
      </c>
      <c r="D117" s="482" t="s">
        <v>17062</v>
      </c>
      <c r="E117" s="482" t="s">
        <v>17063</v>
      </c>
      <c r="F117" s="482" t="s">
        <v>17064</v>
      </c>
      <c r="G117" s="482" t="s">
        <v>17065</v>
      </c>
      <c r="H117" s="482" t="s">
        <v>17066</v>
      </c>
      <c r="I117" s="482" t="s">
        <v>17067</v>
      </c>
      <c r="J117" s="482" t="s">
        <v>17068</v>
      </c>
      <c r="K117" s="482" t="s">
        <v>17069</v>
      </c>
      <c r="L117" s="482" t="s">
        <v>5638</v>
      </c>
      <c r="M117" s="482" t="s">
        <v>2961</v>
      </c>
      <c r="N117" s="482"/>
      <c r="O117" s="482"/>
      <c r="P117" s="482"/>
      <c r="Q117" s="482"/>
      <c r="R117" s="482"/>
      <c r="S117" s="482" t="s">
        <v>1432</v>
      </c>
      <c r="T117" s="482"/>
      <c r="U117" s="482"/>
      <c r="V117" s="482"/>
      <c r="W117" s="482"/>
      <c r="X117" s="482"/>
      <c r="Y117" s="482"/>
      <c r="Z117" s="482"/>
      <c r="AA117" s="482"/>
      <c r="AB117" s="482"/>
      <c r="AC117" s="482"/>
      <c r="AD117" s="481"/>
    </row>
    <row r="118" spans="1:33" s="495" customFormat="1" ht="20.25" customHeight="1">
      <c r="A118" s="482" t="s">
        <v>15930</v>
      </c>
      <c r="B118" s="482" t="s">
        <v>16411</v>
      </c>
      <c r="C118" s="481" t="s">
        <v>17070</v>
      </c>
      <c r="D118" s="482" t="s">
        <v>17071</v>
      </c>
      <c r="E118" s="482" t="s">
        <v>17072</v>
      </c>
      <c r="F118" s="482" t="s">
        <v>17073</v>
      </c>
      <c r="G118" s="482" t="s">
        <v>17074</v>
      </c>
      <c r="H118" s="482" t="s">
        <v>17075</v>
      </c>
      <c r="I118" s="482" t="s">
        <v>17076</v>
      </c>
      <c r="J118" s="482" t="s">
        <v>17077</v>
      </c>
      <c r="K118" s="482" t="s">
        <v>17078</v>
      </c>
      <c r="L118" s="482"/>
      <c r="M118" s="482"/>
      <c r="N118" s="482"/>
      <c r="O118" s="482"/>
      <c r="P118" s="482"/>
      <c r="Q118" s="482"/>
      <c r="R118" s="482"/>
      <c r="S118" s="482" t="s">
        <v>17079</v>
      </c>
      <c r="T118" s="482"/>
      <c r="U118" s="482" t="s">
        <v>3</v>
      </c>
      <c r="V118" s="482" t="s">
        <v>17080</v>
      </c>
      <c r="W118" s="482"/>
      <c r="X118" s="482"/>
      <c r="Y118" s="482" t="s">
        <v>3</v>
      </c>
      <c r="Z118" s="482" t="s">
        <v>17080</v>
      </c>
      <c r="AA118" s="482"/>
      <c r="AB118" s="482"/>
      <c r="AC118" s="482"/>
      <c r="AD118" s="489"/>
    </row>
    <row r="119" spans="1:33" s="486" customFormat="1" ht="20.25" customHeight="1">
      <c r="A119" s="489" t="s">
        <v>15961</v>
      </c>
      <c r="B119" s="482" t="s">
        <v>16411</v>
      </c>
      <c r="C119" s="481" t="s">
        <v>17081</v>
      </c>
      <c r="D119" s="482" t="s">
        <v>17082</v>
      </c>
      <c r="E119" s="482" t="s">
        <v>17083</v>
      </c>
      <c r="F119" s="482" t="s">
        <v>17084</v>
      </c>
      <c r="G119" s="482" t="s">
        <v>17085</v>
      </c>
      <c r="H119" s="482" t="s">
        <v>17086</v>
      </c>
      <c r="I119" s="482" t="s">
        <v>17087</v>
      </c>
      <c r="J119" s="482" t="s">
        <v>17088</v>
      </c>
      <c r="K119" s="482" t="s">
        <v>17089</v>
      </c>
      <c r="L119" s="482" t="s">
        <v>17090</v>
      </c>
      <c r="M119" s="482" t="s">
        <v>15986</v>
      </c>
      <c r="N119" s="482"/>
      <c r="O119" s="482"/>
      <c r="P119" s="482"/>
      <c r="Q119" s="482"/>
      <c r="R119" s="489"/>
      <c r="S119" s="482" t="s">
        <v>1028</v>
      </c>
      <c r="T119" s="482"/>
      <c r="U119" s="482"/>
      <c r="V119" s="482"/>
      <c r="W119" s="482"/>
      <c r="X119" s="482"/>
      <c r="Y119" s="482" t="s">
        <v>3</v>
      </c>
      <c r="Z119" s="482" t="s">
        <v>17091</v>
      </c>
      <c r="AA119" s="482" t="s">
        <v>3</v>
      </c>
      <c r="AB119" s="482" t="s">
        <v>17091</v>
      </c>
      <c r="AC119" s="482" t="s">
        <v>3</v>
      </c>
      <c r="AD119" s="489" t="s">
        <v>17092</v>
      </c>
      <c r="AE119" s="517"/>
    </row>
    <row r="120" spans="1:33" s="486" customFormat="1" ht="20.25" customHeight="1">
      <c r="A120" s="489" t="s">
        <v>15961</v>
      </c>
      <c r="B120" s="489" t="s">
        <v>16411</v>
      </c>
      <c r="C120" s="480" t="s">
        <v>17093</v>
      </c>
      <c r="D120" s="489" t="s">
        <v>17094</v>
      </c>
      <c r="E120" s="489" t="s">
        <v>17095</v>
      </c>
      <c r="F120" s="489" t="s">
        <v>17096</v>
      </c>
      <c r="G120" s="489" t="s">
        <v>17097</v>
      </c>
      <c r="H120" s="489" t="s">
        <v>17098</v>
      </c>
      <c r="I120" s="489" t="s">
        <v>17099</v>
      </c>
      <c r="J120" s="482" t="s">
        <v>17100</v>
      </c>
      <c r="K120" s="489" t="s">
        <v>17101</v>
      </c>
      <c r="L120" s="489" t="s">
        <v>17102</v>
      </c>
      <c r="M120" s="482" t="s">
        <v>2961</v>
      </c>
      <c r="N120" s="489"/>
      <c r="O120" s="489"/>
      <c r="P120" s="489"/>
      <c r="Q120" s="489"/>
      <c r="R120" s="489"/>
      <c r="S120" s="489" t="s">
        <v>1028</v>
      </c>
      <c r="T120" s="489"/>
      <c r="U120" s="489"/>
      <c r="V120" s="489"/>
      <c r="W120" s="489"/>
      <c r="X120" s="489"/>
      <c r="Y120" s="489"/>
      <c r="Z120" s="489"/>
      <c r="AA120" s="489"/>
      <c r="AB120" s="489"/>
      <c r="AC120" s="489" t="s">
        <v>95</v>
      </c>
      <c r="AD120" s="489" t="s">
        <v>17103</v>
      </c>
      <c r="AE120" s="517"/>
    </row>
    <row r="121" spans="1:33" s="486" customFormat="1" ht="20.25" customHeight="1">
      <c r="A121" s="489" t="s">
        <v>15961</v>
      </c>
      <c r="B121" s="489" t="s">
        <v>16411</v>
      </c>
      <c r="C121" s="480" t="s">
        <v>17104</v>
      </c>
      <c r="D121" s="489" t="s">
        <v>17105</v>
      </c>
      <c r="E121" s="489" t="s">
        <v>17106</v>
      </c>
      <c r="F121" s="489" t="s">
        <v>17107</v>
      </c>
      <c r="G121" s="489" t="s">
        <v>17108</v>
      </c>
      <c r="H121" s="489" t="s">
        <v>17109</v>
      </c>
      <c r="I121" s="489" t="s">
        <v>17110</v>
      </c>
      <c r="J121" s="482" t="s">
        <v>17111</v>
      </c>
      <c r="K121" s="489" t="s">
        <v>17112</v>
      </c>
      <c r="L121" s="489" t="s">
        <v>16314</v>
      </c>
      <c r="M121" s="489" t="s">
        <v>17113</v>
      </c>
      <c r="N121" s="489"/>
      <c r="O121" s="489"/>
      <c r="P121" s="489"/>
      <c r="Q121" s="489"/>
      <c r="R121" s="489"/>
      <c r="S121" s="489" t="s">
        <v>1028</v>
      </c>
      <c r="T121" s="489"/>
      <c r="U121" s="489"/>
      <c r="V121" s="489"/>
      <c r="W121" s="489" t="s">
        <v>3</v>
      </c>
      <c r="X121" s="489" t="s">
        <v>17114</v>
      </c>
      <c r="Y121" s="489" t="s">
        <v>3</v>
      </c>
      <c r="Z121" s="489" t="s">
        <v>17114</v>
      </c>
      <c r="AA121" s="489"/>
      <c r="AB121" s="489"/>
      <c r="AC121" s="489" t="s">
        <v>3</v>
      </c>
      <c r="AD121" s="489" t="s">
        <v>17114</v>
      </c>
      <c r="AE121" s="517"/>
    </row>
    <row r="122" spans="1:33" s="486" customFormat="1" ht="20.25" customHeight="1">
      <c r="A122" s="489" t="s">
        <v>15961</v>
      </c>
      <c r="B122" s="482" t="s">
        <v>16411</v>
      </c>
      <c r="C122" s="481" t="s">
        <v>17115</v>
      </c>
      <c r="D122" s="482" t="s">
        <v>17116</v>
      </c>
      <c r="E122" s="482" t="s">
        <v>17117</v>
      </c>
      <c r="F122" s="482" t="s">
        <v>17118</v>
      </c>
      <c r="G122" s="482" t="s">
        <v>17119</v>
      </c>
      <c r="H122" s="482" t="s">
        <v>17120</v>
      </c>
      <c r="I122" s="482" t="s">
        <v>17121</v>
      </c>
      <c r="J122" s="482" t="s">
        <v>17122</v>
      </c>
      <c r="K122" s="482" t="s">
        <v>17123</v>
      </c>
      <c r="L122" s="482" t="s">
        <v>16314</v>
      </c>
      <c r="M122" s="482"/>
      <c r="N122" s="482"/>
      <c r="O122" s="482"/>
      <c r="P122" s="482"/>
      <c r="Q122" s="482"/>
      <c r="R122" s="482" t="s">
        <v>223</v>
      </c>
      <c r="S122" s="482" t="s">
        <v>461</v>
      </c>
      <c r="T122" s="482" t="s">
        <v>17124</v>
      </c>
      <c r="U122" s="482" t="s">
        <v>3</v>
      </c>
      <c r="V122" s="482"/>
      <c r="W122" s="482" t="s">
        <v>3</v>
      </c>
      <c r="X122" s="482"/>
      <c r="Y122" s="482"/>
      <c r="Z122" s="482"/>
      <c r="AA122" s="482" t="s">
        <v>3</v>
      </c>
      <c r="AB122" s="482" t="s">
        <v>17125</v>
      </c>
      <c r="AC122" s="482" t="s">
        <v>3</v>
      </c>
      <c r="AD122" s="489" t="s">
        <v>17126</v>
      </c>
      <c r="AE122" s="517"/>
    </row>
    <row r="123" spans="1:33" s="486" customFormat="1" ht="20.25" customHeight="1">
      <c r="A123" s="489" t="s">
        <v>15961</v>
      </c>
      <c r="B123" s="482" t="s">
        <v>16411</v>
      </c>
      <c r="C123" s="482" t="s">
        <v>17127</v>
      </c>
      <c r="D123" s="482" t="s">
        <v>17128</v>
      </c>
      <c r="E123" s="482" t="s">
        <v>17129</v>
      </c>
      <c r="F123" s="482" t="s">
        <v>17130</v>
      </c>
      <c r="G123" s="482" t="s">
        <v>17131</v>
      </c>
      <c r="H123" s="482" t="s">
        <v>17132</v>
      </c>
      <c r="I123" s="482" t="s">
        <v>17133</v>
      </c>
      <c r="J123" s="482" t="s">
        <v>17134</v>
      </c>
      <c r="K123" s="482" t="s">
        <v>17135</v>
      </c>
      <c r="L123" s="482" t="s">
        <v>16314</v>
      </c>
      <c r="M123" s="482" t="s">
        <v>11749</v>
      </c>
      <c r="N123" s="482"/>
      <c r="O123" s="482"/>
      <c r="P123" s="482"/>
      <c r="Q123" s="482"/>
      <c r="R123" s="482"/>
      <c r="S123" s="482" t="s">
        <v>1028</v>
      </c>
      <c r="T123" s="482"/>
      <c r="U123" s="482"/>
      <c r="V123" s="482"/>
      <c r="W123" s="482"/>
      <c r="X123" s="482"/>
      <c r="Y123" s="482"/>
      <c r="Z123" s="482"/>
      <c r="AA123" s="482" t="s">
        <v>3</v>
      </c>
      <c r="AB123" s="482" t="s">
        <v>17136</v>
      </c>
      <c r="AC123" s="482"/>
      <c r="AD123" s="482"/>
      <c r="AE123" s="517"/>
    </row>
    <row r="124" spans="1:33" s="486" customFormat="1" ht="20.25" customHeight="1">
      <c r="A124" s="482" t="s">
        <v>684</v>
      </c>
      <c r="B124" s="489" t="s">
        <v>988</v>
      </c>
      <c r="C124" s="482" t="s">
        <v>17137</v>
      </c>
      <c r="D124" s="482" t="s">
        <v>17138</v>
      </c>
      <c r="E124" s="482" t="s">
        <v>17139</v>
      </c>
      <c r="F124" s="482" t="s">
        <v>17140</v>
      </c>
      <c r="G124" s="482" t="s">
        <v>17141</v>
      </c>
      <c r="H124" s="482" t="s">
        <v>17142</v>
      </c>
      <c r="I124" s="482" t="s">
        <v>17143</v>
      </c>
      <c r="J124" s="482" t="s">
        <v>17144</v>
      </c>
      <c r="K124" s="482" t="s">
        <v>17145</v>
      </c>
      <c r="L124" s="482" t="s">
        <v>17146</v>
      </c>
      <c r="M124" s="482"/>
      <c r="N124" s="482"/>
      <c r="O124" s="482"/>
      <c r="P124" s="482" t="s">
        <v>95</v>
      </c>
      <c r="Q124" s="482"/>
      <c r="R124" s="527" t="s">
        <v>15484</v>
      </c>
      <c r="S124" s="482" t="s">
        <v>461</v>
      </c>
      <c r="T124" s="482" t="s">
        <v>17124</v>
      </c>
      <c r="U124" s="482" t="s">
        <v>95</v>
      </c>
      <c r="V124" s="482" t="s">
        <v>17147</v>
      </c>
      <c r="W124" s="482" t="s">
        <v>95</v>
      </c>
      <c r="X124" s="482" t="s">
        <v>17148</v>
      </c>
      <c r="Y124" s="482"/>
      <c r="Z124" s="482"/>
      <c r="AA124" s="482" t="s">
        <v>3</v>
      </c>
      <c r="AB124" s="482" t="s">
        <v>17149</v>
      </c>
      <c r="AC124" s="482" t="s">
        <v>3</v>
      </c>
      <c r="AD124" s="482" t="s">
        <v>17150</v>
      </c>
    </row>
    <row r="125" spans="1:33" s="486" customFormat="1" ht="20.25" customHeight="1">
      <c r="A125" s="489" t="s">
        <v>15961</v>
      </c>
      <c r="B125" s="482" t="s">
        <v>16411</v>
      </c>
      <c r="C125" s="482" t="s">
        <v>17151</v>
      </c>
      <c r="D125" s="482" t="s">
        <v>17152</v>
      </c>
      <c r="E125" s="482" t="s">
        <v>16836</v>
      </c>
      <c r="F125" s="482" t="s">
        <v>17153</v>
      </c>
      <c r="G125" s="482" t="s">
        <v>17154</v>
      </c>
      <c r="H125" s="482" t="s">
        <v>17155</v>
      </c>
      <c r="I125" s="482" t="s">
        <v>17156</v>
      </c>
      <c r="J125" s="482" t="s">
        <v>17157</v>
      </c>
      <c r="K125" s="482" t="s">
        <v>17158</v>
      </c>
      <c r="L125" s="482" t="s">
        <v>17159</v>
      </c>
      <c r="M125" s="482" t="s">
        <v>17160</v>
      </c>
      <c r="N125" s="482" t="s">
        <v>3</v>
      </c>
      <c r="O125" s="482"/>
      <c r="P125" s="482"/>
      <c r="Q125" s="482"/>
      <c r="R125" s="482"/>
      <c r="S125" s="482" t="s">
        <v>98</v>
      </c>
      <c r="T125" s="489" t="s">
        <v>16058</v>
      </c>
      <c r="U125" s="482"/>
      <c r="V125" s="482" t="s">
        <v>17161</v>
      </c>
      <c r="W125" s="482" t="s">
        <v>95</v>
      </c>
      <c r="X125" s="482"/>
      <c r="Y125" s="482" t="s">
        <v>3546</v>
      </c>
      <c r="Z125" s="482"/>
      <c r="AA125" s="482" t="s">
        <v>17162</v>
      </c>
      <c r="AB125" s="482" t="s">
        <v>17149</v>
      </c>
      <c r="AC125" s="482"/>
      <c r="AD125" s="482" t="s">
        <v>17163</v>
      </c>
    </row>
    <row r="126" spans="1:33" s="486" customFormat="1" ht="48" customHeight="1">
      <c r="A126" s="489" t="s">
        <v>15961</v>
      </c>
      <c r="B126" s="482" t="s">
        <v>16411</v>
      </c>
      <c r="C126" s="482" t="s">
        <v>17164</v>
      </c>
      <c r="D126" s="482" t="s">
        <v>17165</v>
      </c>
      <c r="E126" s="482" t="s">
        <v>17166</v>
      </c>
      <c r="F126" s="482" t="s">
        <v>17167</v>
      </c>
      <c r="G126" s="482" t="s">
        <v>17168</v>
      </c>
      <c r="H126" s="482" t="s">
        <v>17169</v>
      </c>
      <c r="I126" s="482" t="s">
        <v>17170</v>
      </c>
      <c r="J126" s="482" t="s">
        <v>17171</v>
      </c>
      <c r="K126" s="482" t="s">
        <v>17172</v>
      </c>
      <c r="L126" s="479" t="s">
        <v>17173</v>
      </c>
      <c r="M126" s="482"/>
      <c r="N126" s="482" t="s">
        <v>17174</v>
      </c>
      <c r="O126" s="482" t="s">
        <v>3</v>
      </c>
      <c r="P126" s="482"/>
      <c r="Q126" s="482"/>
      <c r="R126" s="482" t="s">
        <v>1027</v>
      </c>
      <c r="S126" s="482" t="s">
        <v>1026</v>
      </c>
      <c r="T126" s="489" t="s">
        <v>16058</v>
      </c>
      <c r="U126" s="482"/>
      <c r="V126" s="482"/>
      <c r="W126" s="482"/>
      <c r="X126" s="482"/>
      <c r="Y126" s="482"/>
      <c r="Z126" s="482"/>
      <c r="AA126" s="482" t="s">
        <v>3</v>
      </c>
      <c r="AB126" s="482" t="s">
        <v>17175</v>
      </c>
      <c r="AC126" s="482" t="s">
        <v>3</v>
      </c>
      <c r="AD126" s="489" t="s">
        <v>17176</v>
      </c>
    </row>
    <row r="127" spans="1:33" s="495" customFormat="1" ht="20.25" customHeight="1">
      <c r="A127" s="489" t="s">
        <v>15961</v>
      </c>
      <c r="B127" s="482" t="s">
        <v>16411</v>
      </c>
      <c r="C127" s="482" t="s">
        <v>17177</v>
      </c>
      <c r="D127" s="482" t="s">
        <v>17178</v>
      </c>
      <c r="E127" s="482" t="s">
        <v>17179</v>
      </c>
      <c r="F127" s="482" t="s">
        <v>17180</v>
      </c>
      <c r="G127" s="482" t="s">
        <v>17181</v>
      </c>
      <c r="H127" s="482" t="s">
        <v>17182</v>
      </c>
      <c r="I127" s="482" t="s">
        <v>17183</v>
      </c>
      <c r="J127" s="277" t="s">
        <v>17184</v>
      </c>
      <c r="K127" s="482" t="s">
        <v>17185</v>
      </c>
      <c r="L127" s="482" t="s">
        <v>9216</v>
      </c>
      <c r="M127" s="482"/>
      <c r="N127" s="482" t="s">
        <v>17186</v>
      </c>
      <c r="O127" s="482"/>
      <c r="P127" s="482"/>
      <c r="Q127" s="482"/>
      <c r="R127" s="482"/>
      <c r="S127" s="482" t="s">
        <v>1026</v>
      </c>
      <c r="T127" s="489" t="s">
        <v>16058</v>
      </c>
      <c r="U127" s="482"/>
      <c r="V127" s="482" t="s">
        <v>17187</v>
      </c>
      <c r="W127" s="482"/>
      <c r="X127" s="482"/>
      <c r="Y127" s="482"/>
      <c r="Z127" s="482"/>
      <c r="AA127" s="482"/>
      <c r="AB127" s="482"/>
      <c r="AC127" s="482"/>
      <c r="AD127" s="489"/>
      <c r="AE127" s="486"/>
      <c r="AF127" s="486"/>
      <c r="AG127" s="486"/>
    </row>
    <row r="128" spans="1:33" s="495" customFormat="1" ht="20.25" customHeight="1">
      <c r="A128" s="489" t="s">
        <v>17188</v>
      </c>
      <c r="B128" s="489" t="s">
        <v>16411</v>
      </c>
      <c r="C128" s="489" t="s">
        <v>17189</v>
      </c>
      <c r="D128" s="528" t="s">
        <v>17190</v>
      </c>
      <c r="E128" s="529" t="s">
        <v>17191</v>
      </c>
      <c r="F128" s="529" t="s">
        <v>17192</v>
      </c>
      <c r="G128" s="529" t="s">
        <v>17193</v>
      </c>
      <c r="H128" s="530" t="s">
        <v>17194</v>
      </c>
      <c r="I128" s="529" t="s">
        <v>17195</v>
      </c>
      <c r="J128" s="529" t="s">
        <v>17196</v>
      </c>
      <c r="K128" s="529" t="s">
        <v>17197</v>
      </c>
      <c r="L128" s="529" t="s">
        <v>15985</v>
      </c>
      <c r="M128" s="529" t="s">
        <v>15986</v>
      </c>
      <c r="N128" s="531"/>
      <c r="O128" s="531"/>
      <c r="P128" s="531"/>
      <c r="Q128" s="531"/>
      <c r="R128" s="531"/>
      <c r="S128" s="529" t="s">
        <v>1432</v>
      </c>
      <c r="T128" s="529"/>
      <c r="U128" s="531"/>
      <c r="V128" s="531"/>
      <c r="W128" s="531"/>
      <c r="X128" s="531"/>
      <c r="Y128" s="531"/>
      <c r="Z128" s="531"/>
      <c r="AA128" s="531"/>
      <c r="AB128" s="531"/>
      <c r="AC128" s="529" t="s">
        <v>95</v>
      </c>
      <c r="AD128" s="529" t="s">
        <v>17198</v>
      </c>
      <c r="AE128" s="532"/>
      <c r="AF128" s="532"/>
      <c r="AG128" s="533"/>
    </row>
    <row r="129" spans="1:31" s="495" customFormat="1" ht="19.899999999999999" customHeight="1">
      <c r="A129" s="489" t="s">
        <v>17188</v>
      </c>
      <c r="B129" s="482" t="s">
        <v>988</v>
      </c>
      <c r="C129" s="489" t="s">
        <v>17199</v>
      </c>
      <c r="D129" s="489" t="s">
        <v>17200</v>
      </c>
      <c r="E129" s="489" t="s">
        <v>17201</v>
      </c>
      <c r="F129" s="489" t="s">
        <v>17202</v>
      </c>
      <c r="G129" s="489" t="s">
        <v>17203</v>
      </c>
      <c r="H129" s="489" t="s">
        <v>17204</v>
      </c>
      <c r="I129" s="489" t="s">
        <v>17205</v>
      </c>
      <c r="J129" s="489" t="s">
        <v>17206</v>
      </c>
      <c r="K129" s="489" t="s">
        <v>17207</v>
      </c>
      <c r="L129" s="489" t="s">
        <v>17208</v>
      </c>
      <c r="M129" s="489" t="s">
        <v>17209</v>
      </c>
      <c r="N129" s="489"/>
      <c r="O129" s="489"/>
      <c r="P129" s="489"/>
      <c r="Q129" s="489"/>
      <c r="R129" s="489"/>
      <c r="S129" s="489" t="s">
        <v>17079</v>
      </c>
      <c r="T129" s="489"/>
      <c r="U129" s="489"/>
      <c r="V129" s="489"/>
      <c r="W129" s="489"/>
      <c r="X129" s="489"/>
      <c r="Y129" s="489"/>
      <c r="Z129" s="489"/>
      <c r="AA129" s="489"/>
      <c r="AB129" s="489"/>
      <c r="AC129" s="489" t="s">
        <v>12920</v>
      </c>
      <c r="AD129" s="489" t="s">
        <v>17210</v>
      </c>
      <c r="AE129" s="489"/>
    </row>
    <row r="130" spans="1:31" s="495" customFormat="1" ht="33.6" customHeight="1">
      <c r="A130" s="490" t="s">
        <v>17188</v>
      </c>
      <c r="B130" s="491" t="s">
        <v>16411</v>
      </c>
      <c r="C130" s="490" t="s">
        <v>17211</v>
      </c>
      <c r="D130" s="490" t="s">
        <v>17212</v>
      </c>
      <c r="E130" s="490" t="s">
        <v>17213</v>
      </c>
      <c r="F130" s="490" t="s">
        <v>17214</v>
      </c>
      <c r="G130" s="492" t="s">
        <v>17215</v>
      </c>
      <c r="H130" s="493" t="s">
        <v>17216</v>
      </c>
      <c r="I130" s="490" t="s">
        <v>17217</v>
      </c>
      <c r="J130" s="490" t="s">
        <v>17218</v>
      </c>
      <c r="K130" s="494" t="s">
        <v>17219</v>
      </c>
      <c r="L130" s="490" t="s">
        <v>17220</v>
      </c>
      <c r="M130" s="213" t="s">
        <v>15986</v>
      </c>
      <c r="N130" s="490"/>
      <c r="O130" s="490"/>
      <c r="P130" s="490"/>
      <c r="Q130" s="490"/>
      <c r="R130" s="490"/>
      <c r="S130" s="490" t="s">
        <v>98</v>
      </c>
      <c r="T130" s="490" t="s">
        <v>99</v>
      </c>
      <c r="U130" s="490"/>
      <c r="V130" s="490"/>
      <c r="W130" s="490"/>
      <c r="X130" s="490"/>
      <c r="Y130" s="490"/>
      <c r="Z130" s="490"/>
      <c r="AA130" s="490"/>
      <c r="AB130" s="490"/>
      <c r="AC130" s="491" t="s">
        <v>3</v>
      </c>
      <c r="AD130" s="491" t="s">
        <v>17221</v>
      </c>
    </row>
    <row r="131" spans="1:31" s="486" customFormat="1" ht="82.9" customHeight="1">
      <c r="A131" s="496" t="s">
        <v>17188</v>
      </c>
      <c r="B131" s="496" t="s">
        <v>16411</v>
      </c>
      <c r="C131" s="496" t="s">
        <v>17222</v>
      </c>
      <c r="D131" s="496" t="s">
        <v>17223</v>
      </c>
      <c r="E131" s="496" t="s">
        <v>17224</v>
      </c>
      <c r="F131" s="496" t="s">
        <v>17225</v>
      </c>
      <c r="G131" s="496" t="s">
        <v>17226</v>
      </c>
      <c r="H131" s="496" t="s">
        <v>17227</v>
      </c>
      <c r="I131" s="496" t="s">
        <v>17228</v>
      </c>
      <c r="J131" s="496" t="s">
        <v>17229</v>
      </c>
      <c r="K131" s="497" t="s">
        <v>17230</v>
      </c>
      <c r="L131" s="496" t="s">
        <v>17231</v>
      </c>
      <c r="M131" s="496"/>
      <c r="N131" s="496" t="s">
        <v>3</v>
      </c>
      <c r="O131" s="496"/>
      <c r="P131" s="496"/>
      <c r="Q131" s="496"/>
      <c r="R131" s="496" t="s">
        <v>223</v>
      </c>
      <c r="S131" s="496" t="s">
        <v>98</v>
      </c>
      <c r="T131" s="496"/>
      <c r="U131" s="496"/>
      <c r="V131" s="496"/>
      <c r="W131" s="496" t="s">
        <v>3</v>
      </c>
      <c r="X131" s="496" t="s">
        <v>17232</v>
      </c>
      <c r="Y131" s="496"/>
      <c r="Z131" s="496"/>
      <c r="AA131" s="496" t="s">
        <v>3</v>
      </c>
      <c r="AB131" s="497" t="s">
        <v>17233</v>
      </c>
      <c r="AC131" s="496"/>
      <c r="AD131" s="496"/>
    </row>
    <row r="132" spans="1:31" s="534" customFormat="1" ht="49.9" customHeight="1">
      <c r="A132" s="498" t="s">
        <v>684</v>
      </c>
      <c r="B132" s="497" t="s">
        <v>16411</v>
      </c>
      <c r="C132" s="498" t="s">
        <v>17234</v>
      </c>
      <c r="D132" s="498" t="s">
        <v>17235</v>
      </c>
      <c r="E132" s="498" t="s">
        <v>17236</v>
      </c>
      <c r="F132" s="498" t="s">
        <v>17237</v>
      </c>
      <c r="G132" s="499" t="s">
        <v>17238</v>
      </c>
      <c r="H132" s="500" t="s">
        <v>17239</v>
      </c>
      <c r="I132" s="498" t="s">
        <v>17240</v>
      </c>
      <c r="J132" s="498" t="s">
        <v>17241</v>
      </c>
      <c r="K132" s="498" t="s">
        <v>17242</v>
      </c>
      <c r="L132" s="498" t="s">
        <v>17243</v>
      </c>
      <c r="M132" s="396" t="s">
        <v>17244</v>
      </c>
      <c r="N132" s="488"/>
      <c r="O132" s="488"/>
      <c r="P132" s="488"/>
      <c r="Q132" s="488"/>
      <c r="R132" s="488"/>
      <c r="S132" s="488" t="s">
        <v>17245</v>
      </c>
      <c r="T132" s="488"/>
      <c r="U132" s="488"/>
      <c r="V132" s="488" t="s">
        <v>17246</v>
      </c>
      <c r="W132" s="488" t="s">
        <v>95</v>
      </c>
      <c r="X132" s="488" t="s">
        <v>17247</v>
      </c>
      <c r="Y132" s="488" t="s">
        <v>95</v>
      </c>
      <c r="Z132" s="488" t="s">
        <v>17248</v>
      </c>
      <c r="AA132" s="488"/>
      <c r="AB132" s="488"/>
      <c r="AC132" s="479" t="s">
        <v>3</v>
      </c>
      <c r="AD132" s="479" t="s">
        <v>17249</v>
      </c>
    </row>
    <row r="133" spans="1:31" s="486" customFormat="1" ht="82.9" customHeight="1">
      <c r="A133" s="501" t="s">
        <v>17188</v>
      </c>
      <c r="B133" s="501" t="s">
        <v>16411</v>
      </c>
      <c r="C133" s="501" t="s">
        <v>17250</v>
      </c>
      <c r="D133" s="501" t="s">
        <v>17251</v>
      </c>
      <c r="E133" s="501" t="s">
        <v>17252</v>
      </c>
      <c r="F133" s="501" t="s">
        <v>17253</v>
      </c>
      <c r="G133" s="501" t="s">
        <v>17254</v>
      </c>
      <c r="H133" s="501" t="s">
        <v>17255</v>
      </c>
      <c r="I133" s="501" t="s">
        <v>17256</v>
      </c>
      <c r="J133" s="502" t="s">
        <v>17257</v>
      </c>
      <c r="K133" s="501" t="s">
        <v>17258</v>
      </c>
      <c r="L133" s="501" t="s">
        <v>17259</v>
      </c>
      <c r="M133" s="501" t="s">
        <v>2061</v>
      </c>
      <c r="N133" s="501" t="s">
        <v>95</v>
      </c>
      <c r="O133" s="501"/>
      <c r="P133" s="501"/>
      <c r="Q133" s="501"/>
      <c r="R133" s="501"/>
      <c r="S133" s="501" t="s">
        <v>98</v>
      </c>
      <c r="T133" s="501" t="s">
        <v>17260</v>
      </c>
      <c r="U133" s="501"/>
      <c r="V133" s="501"/>
      <c r="W133" s="501"/>
      <c r="X133" s="501"/>
      <c r="Y133" s="501"/>
      <c r="Z133" s="501"/>
      <c r="AA133" s="501" t="s">
        <v>95</v>
      </c>
      <c r="AB133" s="501" t="s">
        <v>17149</v>
      </c>
      <c r="AC133" s="501" t="s">
        <v>95</v>
      </c>
      <c r="AD133" s="501" t="s">
        <v>17261</v>
      </c>
    </row>
    <row r="134" spans="1:31" s="486" customFormat="1" ht="82.9" customHeight="1">
      <c r="A134" s="503" t="s">
        <v>17188</v>
      </c>
      <c r="B134" s="483" t="s">
        <v>988</v>
      </c>
      <c r="C134" s="503" t="s">
        <v>17262</v>
      </c>
      <c r="D134" s="503" t="s">
        <v>17263</v>
      </c>
      <c r="E134" s="503" t="s">
        <v>17264</v>
      </c>
      <c r="F134" s="503" t="s">
        <v>17265</v>
      </c>
      <c r="G134" s="503" t="s">
        <v>17266</v>
      </c>
      <c r="H134" s="503" t="s">
        <v>17267</v>
      </c>
      <c r="I134" s="503" t="s">
        <v>17268</v>
      </c>
      <c r="J134" s="503"/>
      <c r="K134" s="503" t="s">
        <v>17269</v>
      </c>
      <c r="L134" s="503" t="s">
        <v>15985</v>
      </c>
      <c r="M134" s="483" t="s">
        <v>15986</v>
      </c>
      <c r="N134" s="483" t="s">
        <v>3</v>
      </c>
      <c r="O134" s="503"/>
      <c r="P134" s="503"/>
      <c r="Q134" s="503"/>
      <c r="R134" s="503"/>
      <c r="S134" s="503" t="s">
        <v>461</v>
      </c>
      <c r="T134" s="503" t="s">
        <v>16058</v>
      </c>
      <c r="U134" s="503"/>
      <c r="V134" s="503"/>
      <c r="W134" s="503"/>
      <c r="X134" s="503"/>
      <c r="Y134" s="503"/>
      <c r="Z134" s="503"/>
      <c r="AA134" s="503"/>
      <c r="AB134" s="503"/>
      <c r="AC134" s="503"/>
      <c r="AD134" s="483" t="s">
        <v>16588</v>
      </c>
    </row>
    <row r="135" spans="1:31" s="486" customFormat="1" ht="82.9" customHeight="1">
      <c r="A135" s="503" t="s">
        <v>17188</v>
      </c>
      <c r="B135" s="483" t="s">
        <v>988</v>
      </c>
      <c r="C135" s="503" t="s">
        <v>17270</v>
      </c>
      <c r="D135" s="503" t="s">
        <v>17271</v>
      </c>
      <c r="E135" s="503" t="s">
        <v>17264</v>
      </c>
      <c r="F135" s="503" t="s">
        <v>17272</v>
      </c>
      <c r="G135" s="504" t="s">
        <v>17273</v>
      </c>
      <c r="H135" s="503" t="s">
        <v>17274</v>
      </c>
      <c r="I135" s="503" t="s">
        <v>17275</v>
      </c>
      <c r="J135" s="477" t="s">
        <v>17276</v>
      </c>
      <c r="K135" s="503" t="s">
        <v>17277</v>
      </c>
      <c r="L135" s="503" t="s">
        <v>17278</v>
      </c>
      <c r="M135" s="503"/>
      <c r="N135" s="503" t="s">
        <v>95</v>
      </c>
      <c r="O135" s="503" t="s">
        <v>95</v>
      </c>
      <c r="P135" s="503"/>
      <c r="Q135" s="503"/>
      <c r="R135" s="503"/>
      <c r="S135" s="503" t="s">
        <v>461</v>
      </c>
      <c r="T135" s="503" t="s">
        <v>16058</v>
      </c>
      <c r="U135" s="503"/>
      <c r="V135" s="503"/>
      <c r="W135" s="503"/>
      <c r="X135" s="503"/>
      <c r="Y135" s="503"/>
      <c r="Z135" s="503"/>
      <c r="AA135" s="503" t="s">
        <v>95</v>
      </c>
      <c r="AB135" s="503" t="s">
        <v>17279</v>
      </c>
      <c r="AC135" s="503" t="s">
        <v>95</v>
      </c>
      <c r="AD135" s="503" t="s">
        <v>17280</v>
      </c>
    </row>
    <row r="136" spans="1:31" s="486" customFormat="1" ht="82.9" customHeight="1">
      <c r="A136" s="483" t="s">
        <v>15917</v>
      </c>
      <c r="B136" s="483" t="s">
        <v>16411</v>
      </c>
      <c r="C136" s="483" t="s">
        <v>17281</v>
      </c>
      <c r="D136" s="483" t="s">
        <v>17282</v>
      </c>
      <c r="E136" s="483" t="s">
        <v>17283</v>
      </c>
      <c r="F136" s="483" t="s">
        <v>17284</v>
      </c>
      <c r="G136" s="483" t="s">
        <v>17285</v>
      </c>
      <c r="H136" s="483" t="s">
        <v>17286</v>
      </c>
      <c r="I136" s="483" t="s">
        <v>17287</v>
      </c>
      <c r="J136" s="477" t="s">
        <v>17288</v>
      </c>
      <c r="K136" s="483" t="s">
        <v>17289</v>
      </c>
      <c r="L136" s="483" t="s">
        <v>3114</v>
      </c>
      <c r="M136" s="483"/>
      <c r="N136" s="483" t="s">
        <v>95</v>
      </c>
      <c r="O136" s="483"/>
      <c r="P136" s="483"/>
      <c r="Q136" s="483"/>
      <c r="R136" s="483"/>
      <c r="S136" s="483" t="s">
        <v>98</v>
      </c>
      <c r="T136" s="483" t="s">
        <v>10248</v>
      </c>
      <c r="U136" s="483"/>
      <c r="V136" s="483"/>
      <c r="W136" s="483"/>
      <c r="X136" s="483"/>
      <c r="Y136" s="483"/>
      <c r="Z136" s="483"/>
      <c r="AA136" s="483"/>
      <c r="AB136" s="483"/>
      <c r="AC136" s="483" t="s">
        <v>95</v>
      </c>
      <c r="AD136" s="483" t="s">
        <v>17290</v>
      </c>
    </row>
    <row r="137" spans="1:31" s="486" customFormat="1" ht="196.5" customHeight="1">
      <c r="A137" s="503" t="s">
        <v>17188</v>
      </c>
      <c r="B137" s="483" t="s">
        <v>16411</v>
      </c>
      <c r="C137" s="503" t="s">
        <v>17291</v>
      </c>
      <c r="D137" s="503" t="s">
        <v>17292</v>
      </c>
      <c r="E137" s="503" t="s">
        <v>17293</v>
      </c>
      <c r="F137" s="503" t="s">
        <v>17294</v>
      </c>
      <c r="G137" s="503" t="s">
        <v>17295</v>
      </c>
      <c r="H137" s="503" t="s">
        <v>17296</v>
      </c>
      <c r="I137" s="503" t="s">
        <v>17297</v>
      </c>
      <c r="J137" s="477" t="s">
        <v>17298</v>
      </c>
      <c r="K137" s="503" t="s">
        <v>17299</v>
      </c>
      <c r="L137" s="503" t="s">
        <v>3114</v>
      </c>
      <c r="M137" s="503" t="s">
        <v>15986</v>
      </c>
      <c r="N137" s="503" t="s">
        <v>95</v>
      </c>
      <c r="O137" s="503"/>
      <c r="P137" s="503"/>
      <c r="Q137" s="503"/>
      <c r="R137" s="503"/>
      <c r="S137" s="503" t="s">
        <v>461</v>
      </c>
      <c r="T137" s="503" t="s">
        <v>17300</v>
      </c>
      <c r="U137" s="503"/>
      <c r="V137" s="503"/>
      <c r="W137" s="503"/>
      <c r="X137" s="503"/>
      <c r="Y137" s="503"/>
      <c r="Z137" s="503"/>
      <c r="AA137" s="503"/>
      <c r="AB137" s="503"/>
      <c r="AC137" s="503"/>
      <c r="AD137" s="503" t="s">
        <v>17301</v>
      </c>
    </row>
    <row r="138" spans="1:31" s="486" customFormat="1" ht="82.9" customHeight="1">
      <c r="A138" s="503" t="s">
        <v>17188</v>
      </c>
      <c r="B138" s="483" t="s">
        <v>988</v>
      </c>
      <c r="C138" s="503" t="s">
        <v>17302</v>
      </c>
      <c r="D138" s="503" t="s">
        <v>17303</v>
      </c>
      <c r="E138" s="503" t="s">
        <v>17304</v>
      </c>
      <c r="F138" s="503" t="s">
        <v>17305</v>
      </c>
      <c r="G138" s="503" t="s">
        <v>17306</v>
      </c>
      <c r="H138" s="503" t="s">
        <v>17307</v>
      </c>
      <c r="I138" s="503" t="s">
        <v>17308</v>
      </c>
      <c r="J138" s="477" t="s">
        <v>17309</v>
      </c>
      <c r="K138" s="503" t="s">
        <v>17310</v>
      </c>
      <c r="L138" s="503" t="s">
        <v>4065</v>
      </c>
      <c r="M138" s="503" t="s">
        <v>4065</v>
      </c>
      <c r="N138" s="503"/>
      <c r="O138" s="503"/>
      <c r="P138" s="503"/>
      <c r="Q138" s="503"/>
      <c r="R138" s="503"/>
      <c r="S138" s="503" t="s">
        <v>461</v>
      </c>
      <c r="T138" s="503"/>
      <c r="U138" s="503"/>
      <c r="V138" s="503"/>
      <c r="W138" s="503"/>
      <c r="X138" s="503"/>
      <c r="Y138" s="503"/>
      <c r="Z138" s="503"/>
      <c r="AA138" s="503"/>
      <c r="AB138" s="503"/>
      <c r="AC138" s="503" t="s">
        <v>95</v>
      </c>
      <c r="AD138" s="503" t="s">
        <v>17311</v>
      </c>
    </row>
    <row r="139" spans="1:31" s="486" customFormat="1" ht="82.9" customHeight="1">
      <c r="A139" s="503" t="s">
        <v>17188</v>
      </c>
      <c r="B139" s="483" t="s">
        <v>17312</v>
      </c>
      <c r="C139" s="503" t="s">
        <v>17313</v>
      </c>
      <c r="D139" s="503" t="s">
        <v>17314</v>
      </c>
      <c r="E139" s="503" t="s">
        <v>17315</v>
      </c>
      <c r="F139" s="503" t="s">
        <v>17316</v>
      </c>
      <c r="G139" s="503" t="s">
        <v>17317</v>
      </c>
      <c r="H139" s="503" t="s">
        <v>17318</v>
      </c>
      <c r="I139" s="503" t="s">
        <v>17319</v>
      </c>
      <c r="J139" s="214" t="s">
        <v>17320</v>
      </c>
      <c r="K139" s="503" t="s">
        <v>17321</v>
      </c>
      <c r="L139" s="503" t="s">
        <v>17208</v>
      </c>
      <c r="M139" s="503"/>
      <c r="N139" s="503"/>
      <c r="O139" s="503"/>
      <c r="P139" s="503"/>
      <c r="Q139" s="503"/>
      <c r="R139" s="503"/>
      <c r="S139" s="503" t="s">
        <v>461</v>
      </c>
      <c r="T139" s="483" t="s">
        <v>16546</v>
      </c>
      <c r="U139" s="503"/>
      <c r="V139" s="503"/>
      <c r="W139" s="503"/>
      <c r="X139" s="503"/>
      <c r="Y139" s="503"/>
      <c r="Z139" s="503"/>
      <c r="AA139" s="503"/>
      <c r="AB139" s="503"/>
      <c r="AC139" s="503"/>
      <c r="AD139" s="503"/>
    </row>
    <row r="140" spans="1:31" s="486" customFormat="1" ht="82.9" customHeight="1">
      <c r="A140" s="503" t="s">
        <v>17188</v>
      </c>
      <c r="B140" s="483" t="s">
        <v>988</v>
      </c>
      <c r="C140" s="503" t="s">
        <v>17322</v>
      </c>
      <c r="D140" s="503" t="s">
        <v>17323</v>
      </c>
      <c r="E140" s="503" t="s">
        <v>17324</v>
      </c>
      <c r="F140" s="503" t="s">
        <v>17325</v>
      </c>
      <c r="G140" s="503" t="s">
        <v>17326</v>
      </c>
      <c r="H140" s="503" t="s">
        <v>17327</v>
      </c>
      <c r="I140" s="503" t="s">
        <v>17328</v>
      </c>
      <c r="J140" s="477" t="s">
        <v>17329</v>
      </c>
      <c r="K140" s="503" t="s">
        <v>17330</v>
      </c>
      <c r="L140" s="503" t="s">
        <v>3114</v>
      </c>
      <c r="M140" s="503"/>
      <c r="N140" s="503"/>
      <c r="O140" s="503"/>
      <c r="P140" s="503"/>
      <c r="Q140" s="503"/>
      <c r="R140" s="503"/>
      <c r="S140" s="503" t="s">
        <v>461</v>
      </c>
      <c r="T140" s="503" t="s">
        <v>17331</v>
      </c>
      <c r="U140" s="503"/>
      <c r="V140" s="503"/>
      <c r="W140" s="503"/>
      <c r="X140" s="503"/>
      <c r="Y140" s="503"/>
      <c r="Z140" s="503"/>
      <c r="AA140" s="503"/>
      <c r="AB140" s="503"/>
      <c r="AC140" s="503" t="s">
        <v>95</v>
      </c>
      <c r="AD140" s="503" t="s">
        <v>17332</v>
      </c>
    </row>
    <row r="141" spans="1:31" s="486" customFormat="1" ht="82.9" customHeight="1">
      <c r="A141" s="503" t="s">
        <v>17188</v>
      </c>
      <c r="B141" s="483" t="s">
        <v>988</v>
      </c>
      <c r="C141" s="503" t="s">
        <v>17333</v>
      </c>
      <c r="D141" s="503" t="s">
        <v>17334</v>
      </c>
      <c r="E141" s="503" t="s">
        <v>17335</v>
      </c>
      <c r="F141" s="503" t="s">
        <v>17336</v>
      </c>
      <c r="G141" s="503" t="s">
        <v>17337</v>
      </c>
      <c r="H141" s="503" t="s">
        <v>17338</v>
      </c>
      <c r="I141" s="503" t="s">
        <v>17339</v>
      </c>
      <c r="J141" s="535" t="s">
        <v>17340</v>
      </c>
      <c r="K141" s="503" t="s">
        <v>17341</v>
      </c>
      <c r="L141" s="503" t="s">
        <v>17342</v>
      </c>
      <c r="M141" s="483" t="s">
        <v>15986</v>
      </c>
      <c r="N141" s="503"/>
      <c r="O141" s="503"/>
      <c r="P141" s="503"/>
      <c r="Q141" s="503"/>
      <c r="R141" s="503"/>
      <c r="S141" s="503" t="s">
        <v>1028</v>
      </c>
      <c r="T141" s="503"/>
      <c r="U141" s="503"/>
      <c r="V141" s="503"/>
      <c r="W141" s="503"/>
      <c r="X141" s="503"/>
      <c r="Y141" s="503"/>
      <c r="Z141" s="503"/>
      <c r="AA141" s="503" t="s">
        <v>95</v>
      </c>
      <c r="AB141" s="503" t="s">
        <v>17343</v>
      </c>
      <c r="AC141" s="503"/>
      <c r="AD141" s="503"/>
    </row>
    <row r="142" spans="1:31" s="486" customFormat="1" ht="82.9" customHeight="1">
      <c r="A142" s="503" t="s">
        <v>17188</v>
      </c>
      <c r="B142" s="483" t="s">
        <v>988</v>
      </c>
      <c r="C142" s="503" t="s">
        <v>17344</v>
      </c>
      <c r="D142" s="503" t="s">
        <v>17345</v>
      </c>
      <c r="E142" s="503" t="s">
        <v>17346</v>
      </c>
      <c r="F142" s="503" t="s">
        <v>17347</v>
      </c>
      <c r="G142" s="503" t="s">
        <v>17348</v>
      </c>
      <c r="H142" s="503" t="s">
        <v>17349</v>
      </c>
      <c r="I142" s="503" t="s">
        <v>17350</v>
      </c>
      <c r="J142" s="477" t="s">
        <v>17351</v>
      </c>
      <c r="K142" s="503" t="s">
        <v>17352</v>
      </c>
      <c r="L142" s="503" t="s">
        <v>17353</v>
      </c>
      <c r="M142" s="503" t="s">
        <v>16143</v>
      </c>
      <c r="N142" s="503"/>
      <c r="O142" s="503"/>
      <c r="P142" s="503"/>
      <c r="Q142" s="503"/>
      <c r="R142" s="503"/>
      <c r="S142" s="503" t="s">
        <v>398</v>
      </c>
      <c r="T142" s="503" t="s">
        <v>17354</v>
      </c>
      <c r="U142" s="503"/>
      <c r="V142" s="503" t="s">
        <v>17355</v>
      </c>
      <c r="W142" s="503"/>
      <c r="X142" s="503"/>
      <c r="Y142" s="503"/>
      <c r="Z142" s="503"/>
      <c r="AA142" s="503"/>
      <c r="AB142" s="503"/>
      <c r="AC142" s="503" t="s">
        <v>95</v>
      </c>
      <c r="AD142" s="503" t="s">
        <v>17356</v>
      </c>
    </row>
    <row r="143" spans="1:31" s="486" customFormat="1" ht="82.9" customHeight="1">
      <c r="A143" s="503" t="s">
        <v>17188</v>
      </c>
      <c r="B143" s="483" t="s">
        <v>16411</v>
      </c>
      <c r="C143" s="503" t="s">
        <v>17357</v>
      </c>
      <c r="D143" s="503" t="s">
        <v>17358</v>
      </c>
      <c r="E143" s="503" t="s">
        <v>17359</v>
      </c>
      <c r="F143" s="503" t="s">
        <v>17360</v>
      </c>
      <c r="G143" s="503" t="s">
        <v>17361</v>
      </c>
      <c r="H143" s="503" t="s">
        <v>17362</v>
      </c>
      <c r="I143" s="503" t="s">
        <v>17363</v>
      </c>
      <c r="J143" s="477" t="s">
        <v>17364</v>
      </c>
      <c r="K143" s="503" t="s">
        <v>17365</v>
      </c>
      <c r="L143" s="503" t="s">
        <v>15958</v>
      </c>
      <c r="M143" s="503" t="s">
        <v>16143</v>
      </c>
      <c r="N143" s="503" t="s">
        <v>95</v>
      </c>
      <c r="O143" s="503"/>
      <c r="P143" s="503"/>
      <c r="Q143" s="503"/>
      <c r="R143" s="503"/>
      <c r="S143" s="503" t="s">
        <v>1026</v>
      </c>
      <c r="T143" s="503" t="s">
        <v>1029</v>
      </c>
      <c r="U143" s="503"/>
      <c r="V143" s="503"/>
      <c r="W143" s="503"/>
      <c r="X143" s="503"/>
      <c r="Y143" s="503"/>
      <c r="Z143" s="503"/>
      <c r="AA143" s="503"/>
      <c r="AB143" s="503"/>
      <c r="AC143" s="503"/>
      <c r="AD143" s="503"/>
    </row>
    <row r="144" spans="1:31" s="486" customFormat="1" ht="100.15" customHeight="1">
      <c r="A144" s="505" t="s">
        <v>17188</v>
      </c>
      <c r="B144" s="506" t="s">
        <v>16411</v>
      </c>
      <c r="C144" s="505" t="s">
        <v>17366</v>
      </c>
      <c r="D144" s="505" t="s">
        <v>17367</v>
      </c>
      <c r="E144" s="505" t="s">
        <v>17368</v>
      </c>
      <c r="F144" s="505" t="s">
        <v>17369</v>
      </c>
      <c r="G144" s="505" t="s">
        <v>17370</v>
      </c>
      <c r="H144" s="505" t="s">
        <v>17371</v>
      </c>
      <c r="I144" s="505" t="s">
        <v>17372</v>
      </c>
      <c r="J144" s="397" t="s">
        <v>17373</v>
      </c>
      <c r="K144" s="505" t="s">
        <v>17374</v>
      </c>
      <c r="L144" s="505" t="s">
        <v>7180</v>
      </c>
      <c r="M144" s="505" t="s">
        <v>16143</v>
      </c>
      <c r="N144" s="505" t="s">
        <v>95</v>
      </c>
      <c r="O144" s="505"/>
      <c r="P144" s="505"/>
      <c r="Q144" s="505"/>
      <c r="R144" s="215"/>
      <c r="S144" s="506" t="s">
        <v>461</v>
      </c>
      <c r="T144" s="506" t="s">
        <v>17124</v>
      </c>
      <c r="U144" s="505"/>
      <c r="V144" s="505"/>
      <c r="W144" s="505"/>
      <c r="X144" s="505"/>
      <c r="Y144" s="505"/>
      <c r="Z144" s="505"/>
      <c r="AA144" s="505"/>
      <c r="AB144" s="505"/>
      <c r="AC144" s="506" t="s">
        <v>3</v>
      </c>
      <c r="AD144" s="506" t="s">
        <v>17150</v>
      </c>
    </row>
    <row r="145" spans="1:30" s="486" customFormat="1" ht="82.9" customHeight="1">
      <c r="A145" s="507" t="s">
        <v>17188</v>
      </c>
      <c r="B145" s="508" t="s">
        <v>16411</v>
      </c>
      <c r="C145" s="507" t="s">
        <v>17375</v>
      </c>
      <c r="D145" s="536" t="s">
        <v>17376</v>
      </c>
      <c r="E145" s="536" t="s">
        <v>17377</v>
      </c>
      <c r="F145" s="536" t="s">
        <v>17378</v>
      </c>
      <c r="G145" s="509" t="s">
        <v>17379</v>
      </c>
      <c r="H145" s="536" t="s">
        <v>17380</v>
      </c>
      <c r="I145" s="508" t="s">
        <v>17381</v>
      </c>
      <c r="J145" s="216" t="s">
        <v>17382</v>
      </c>
      <c r="K145" s="498" t="s">
        <v>24933</v>
      </c>
      <c r="L145" s="507" t="s">
        <v>17208</v>
      </c>
      <c r="M145" s="217" t="s">
        <v>15986</v>
      </c>
      <c r="N145" s="536" t="s">
        <v>3</v>
      </c>
      <c r="O145" s="536"/>
      <c r="P145" s="536"/>
      <c r="Q145" s="536"/>
      <c r="R145" s="508"/>
      <c r="S145" s="507" t="s">
        <v>98</v>
      </c>
      <c r="T145" s="507" t="s">
        <v>16058</v>
      </c>
      <c r="U145" s="536"/>
      <c r="V145" s="536"/>
      <c r="W145" s="536"/>
      <c r="X145" s="536"/>
      <c r="Y145" s="536"/>
      <c r="Z145" s="536"/>
      <c r="AA145" s="536"/>
      <c r="AB145" s="536"/>
      <c r="AC145" s="536"/>
      <c r="AD145" s="536"/>
    </row>
    <row r="146" spans="1:30" s="486" customFormat="1" ht="82.9" customHeight="1">
      <c r="A146" s="507" t="s">
        <v>17188</v>
      </c>
      <c r="B146" s="507" t="s">
        <v>16411</v>
      </c>
      <c r="C146" s="507" t="s">
        <v>17383</v>
      </c>
      <c r="D146" s="508" t="s">
        <v>17384</v>
      </c>
      <c r="E146" s="507" t="s">
        <v>17385</v>
      </c>
      <c r="F146" s="507" t="s">
        <v>17386</v>
      </c>
      <c r="G146" s="507" t="s">
        <v>17387</v>
      </c>
      <c r="H146" s="507" t="s">
        <v>17388</v>
      </c>
      <c r="I146" s="507" t="s">
        <v>17389</v>
      </c>
      <c r="J146" s="216" t="s">
        <v>17390</v>
      </c>
      <c r="K146" s="508" t="s">
        <v>17391</v>
      </c>
      <c r="L146" s="508" t="s">
        <v>17102</v>
      </c>
      <c r="M146" s="508"/>
      <c r="N146" s="508" t="s">
        <v>17174</v>
      </c>
      <c r="O146" s="507"/>
      <c r="P146" s="507"/>
      <c r="Q146" s="507"/>
      <c r="R146" s="508"/>
      <c r="S146" s="508" t="s">
        <v>1026</v>
      </c>
      <c r="T146" s="507" t="s">
        <v>16058</v>
      </c>
      <c r="U146" s="507"/>
      <c r="V146" s="507"/>
      <c r="W146" s="507"/>
      <c r="X146" s="507"/>
      <c r="Y146" s="507"/>
      <c r="Z146" s="507"/>
      <c r="AA146" s="507"/>
      <c r="AB146" s="507"/>
      <c r="AC146" s="508" t="s">
        <v>95</v>
      </c>
      <c r="AD146" s="507" t="s">
        <v>16574</v>
      </c>
    </row>
    <row r="147" spans="1:30" s="486" customFormat="1" ht="82.9" customHeight="1">
      <c r="A147" s="507" t="s">
        <v>17188</v>
      </c>
      <c r="B147" s="508" t="s">
        <v>988</v>
      </c>
      <c r="C147" s="507" t="s">
        <v>17392</v>
      </c>
      <c r="D147" s="507" t="s">
        <v>17393</v>
      </c>
      <c r="E147" s="507" t="s">
        <v>17394</v>
      </c>
      <c r="F147" s="507" t="s">
        <v>17395</v>
      </c>
      <c r="G147" s="507" t="s">
        <v>17396</v>
      </c>
      <c r="H147" s="507" t="s">
        <v>17397</v>
      </c>
      <c r="I147" s="507" t="s">
        <v>17398</v>
      </c>
      <c r="J147" s="537" t="s">
        <v>17399</v>
      </c>
      <c r="K147" s="507" t="s">
        <v>17400</v>
      </c>
      <c r="L147" s="507" t="s">
        <v>16314</v>
      </c>
      <c r="M147" s="507" t="s">
        <v>16143</v>
      </c>
      <c r="N147" s="507" t="s">
        <v>95</v>
      </c>
      <c r="O147" s="507"/>
      <c r="P147" s="507"/>
      <c r="Q147" s="507"/>
      <c r="R147" s="507"/>
      <c r="S147" s="507" t="s">
        <v>461</v>
      </c>
      <c r="T147" s="507" t="s">
        <v>17300</v>
      </c>
      <c r="U147" s="507"/>
      <c r="V147" s="507"/>
      <c r="W147" s="507"/>
      <c r="X147" s="507"/>
      <c r="Y147" s="507"/>
      <c r="Z147" s="507"/>
      <c r="AA147" s="507"/>
      <c r="AB147" s="507"/>
      <c r="AC147" s="507" t="s">
        <v>95</v>
      </c>
      <c r="AD147" s="507" t="s">
        <v>17401</v>
      </c>
    </row>
    <row r="148" spans="1:30" s="486" customFormat="1" ht="82.9" customHeight="1">
      <c r="A148" s="507" t="s">
        <v>17188</v>
      </c>
      <c r="B148" s="508" t="s">
        <v>988</v>
      </c>
      <c r="C148" s="507" t="s">
        <v>17402</v>
      </c>
      <c r="D148" s="507" t="s">
        <v>17403</v>
      </c>
      <c r="E148" s="507" t="s">
        <v>17201</v>
      </c>
      <c r="F148" s="507" t="s">
        <v>17404</v>
      </c>
      <c r="G148" s="507" t="s">
        <v>17405</v>
      </c>
      <c r="H148" s="507" t="s">
        <v>17406</v>
      </c>
      <c r="I148" s="507" t="s">
        <v>17407</v>
      </c>
      <c r="J148" s="507" t="s">
        <v>17408</v>
      </c>
      <c r="K148" s="497" t="s">
        <v>17409</v>
      </c>
      <c r="L148" s="507" t="s">
        <v>17208</v>
      </c>
      <c r="M148" s="507"/>
      <c r="N148" s="507"/>
      <c r="O148" s="507" t="s">
        <v>95</v>
      </c>
      <c r="P148" s="507"/>
      <c r="Q148" s="507"/>
      <c r="R148" s="507"/>
      <c r="S148" s="508" t="s">
        <v>1026</v>
      </c>
      <c r="T148" s="507" t="s">
        <v>16484</v>
      </c>
      <c r="U148" s="507"/>
      <c r="V148" s="507"/>
      <c r="W148" s="507"/>
      <c r="X148" s="507"/>
      <c r="Y148" s="507" t="s">
        <v>95</v>
      </c>
      <c r="Z148" s="508" t="s">
        <v>17410</v>
      </c>
      <c r="AA148" s="507" t="s">
        <v>95</v>
      </c>
      <c r="AB148" s="508" t="s">
        <v>17411</v>
      </c>
      <c r="AC148" s="507"/>
      <c r="AD148" s="507"/>
    </row>
    <row r="149" spans="1:30" s="486" customFormat="1" ht="100.15" customHeight="1">
      <c r="A149" s="507" t="s">
        <v>17188</v>
      </c>
      <c r="B149" s="508" t="s">
        <v>988</v>
      </c>
      <c r="C149" s="507" t="s">
        <v>17412</v>
      </c>
      <c r="D149" s="507" t="s">
        <v>17413</v>
      </c>
      <c r="E149" s="507" t="s">
        <v>17414</v>
      </c>
      <c r="F149" s="507" t="s">
        <v>17415</v>
      </c>
      <c r="G149" s="507" t="s">
        <v>17416</v>
      </c>
      <c r="H149" s="507" t="s">
        <v>17417</v>
      </c>
      <c r="I149" s="507" t="s">
        <v>17418</v>
      </c>
      <c r="J149" s="216" t="s">
        <v>17419</v>
      </c>
      <c r="K149" s="507" t="s">
        <v>17420</v>
      </c>
      <c r="L149" s="507" t="s">
        <v>17421</v>
      </c>
      <c r="M149" s="507" t="s">
        <v>17422</v>
      </c>
      <c r="N149" s="507"/>
      <c r="O149" s="507"/>
      <c r="P149" s="507"/>
      <c r="Q149" s="507"/>
      <c r="R149" s="507"/>
      <c r="S149" s="507" t="s">
        <v>461</v>
      </c>
      <c r="T149" s="507"/>
      <c r="U149" s="507"/>
      <c r="V149" s="507" t="s">
        <v>17423</v>
      </c>
      <c r="W149" s="507"/>
      <c r="X149" s="507" t="s">
        <v>17423</v>
      </c>
      <c r="Y149" s="507"/>
      <c r="Z149" s="507" t="s">
        <v>17423</v>
      </c>
      <c r="AA149" s="507"/>
      <c r="AB149" s="507" t="s">
        <v>17424</v>
      </c>
      <c r="AC149" s="507"/>
      <c r="AD149" s="507" t="s">
        <v>17424</v>
      </c>
    </row>
    <row r="150" spans="1:30" s="486" customFormat="1" ht="82.9" customHeight="1">
      <c r="A150" s="498" t="s">
        <v>17188</v>
      </c>
      <c r="B150" s="497" t="s">
        <v>17312</v>
      </c>
      <c r="C150" s="498" t="s">
        <v>17425</v>
      </c>
      <c r="D150" s="498" t="s">
        <v>17426</v>
      </c>
      <c r="E150" s="498" t="s">
        <v>17414</v>
      </c>
      <c r="F150" s="498" t="s">
        <v>17427</v>
      </c>
      <c r="G150" s="498" t="s">
        <v>17428</v>
      </c>
      <c r="H150" s="498" t="s">
        <v>17429</v>
      </c>
      <c r="I150" s="498" t="s">
        <v>17430</v>
      </c>
      <c r="J150" s="216" t="s">
        <v>17431</v>
      </c>
      <c r="K150" s="498" t="s">
        <v>17432</v>
      </c>
      <c r="L150" s="498" t="s">
        <v>7180</v>
      </c>
      <c r="M150" s="218"/>
      <c r="N150" s="498" t="s">
        <v>95</v>
      </c>
      <c r="O150" s="498" t="s">
        <v>95</v>
      </c>
      <c r="P150" s="498"/>
      <c r="Q150" s="498"/>
      <c r="R150" s="498"/>
      <c r="S150" s="498" t="s">
        <v>461</v>
      </c>
      <c r="T150" s="498" t="s">
        <v>16058</v>
      </c>
      <c r="U150" s="498"/>
      <c r="V150" s="498"/>
      <c r="W150" s="498"/>
      <c r="X150" s="498"/>
      <c r="Y150" s="498"/>
      <c r="Z150" s="498"/>
      <c r="AA150" s="498"/>
      <c r="AB150" s="498"/>
      <c r="AC150" s="498"/>
      <c r="AD150" s="498"/>
    </row>
    <row r="151" spans="1:30" s="486" customFormat="1" ht="82.9" customHeight="1">
      <c r="A151" s="507" t="s">
        <v>17188</v>
      </c>
      <c r="B151" s="508" t="s">
        <v>17433</v>
      </c>
      <c r="C151" s="507" t="s">
        <v>17434</v>
      </c>
      <c r="D151" s="507" t="s">
        <v>17435</v>
      </c>
      <c r="E151" s="507" t="s">
        <v>17436</v>
      </c>
      <c r="F151" s="507" t="s">
        <v>17437</v>
      </c>
      <c r="G151" s="507" t="s">
        <v>17438</v>
      </c>
      <c r="H151" s="507" t="s">
        <v>17439</v>
      </c>
      <c r="I151" s="508" t="s">
        <v>17440</v>
      </c>
      <c r="J151" s="216" t="s">
        <v>17441</v>
      </c>
      <c r="K151" s="507" t="s">
        <v>17442</v>
      </c>
      <c r="L151" s="507" t="s">
        <v>17443</v>
      </c>
      <c r="M151" s="507" t="s">
        <v>17444</v>
      </c>
      <c r="N151" s="507"/>
      <c r="O151" s="507" t="s">
        <v>95</v>
      </c>
      <c r="P151" s="507"/>
      <c r="Q151" s="507"/>
      <c r="R151" s="507"/>
      <c r="S151" s="507" t="s">
        <v>461</v>
      </c>
      <c r="T151" s="507" t="s">
        <v>17300</v>
      </c>
      <c r="U151" s="507"/>
      <c r="V151" s="507"/>
      <c r="W151" s="507"/>
      <c r="X151" s="507"/>
      <c r="Y151" s="507"/>
      <c r="Z151" s="507"/>
      <c r="AA151" s="507"/>
      <c r="AB151" s="507"/>
      <c r="AC151" s="507" t="s">
        <v>95</v>
      </c>
      <c r="AD151" s="507" t="s">
        <v>17445</v>
      </c>
    </row>
    <row r="152" spans="1:30" s="486" customFormat="1" ht="106.5" customHeight="1">
      <c r="A152" s="507" t="s">
        <v>17188</v>
      </c>
      <c r="B152" s="508" t="s">
        <v>938</v>
      </c>
      <c r="C152" s="507" t="s">
        <v>17446</v>
      </c>
      <c r="D152" s="507" t="s">
        <v>17447</v>
      </c>
      <c r="E152" s="507" t="s">
        <v>17448</v>
      </c>
      <c r="F152" s="507" t="s">
        <v>17449</v>
      </c>
      <c r="G152" s="507" t="s">
        <v>17450</v>
      </c>
      <c r="H152" s="507" t="s">
        <v>17451</v>
      </c>
      <c r="I152" s="507" t="s">
        <v>17452</v>
      </c>
      <c r="J152" s="216" t="s">
        <v>17453</v>
      </c>
      <c r="K152" s="507" t="s">
        <v>17454</v>
      </c>
      <c r="L152" s="507" t="s">
        <v>17455</v>
      </c>
      <c r="M152" s="507"/>
      <c r="N152" s="507" t="s">
        <v>95</v>
      </c>
      <c r="O152" s="507"/>
      <c r="P152" s="507"/>
      <c r="Q152" s="507"/>
      <c r="R152" s="507"/>
      <c r="S152" s="507" t="s">
        <v>461</v>
      </c>
      <c r="T152" s="507"/>
      <c r="U152" s="507"/>
      <c r="V152" s="507"/>
      <c r="W152" s="507"/>
      <c r="X152" s="507"/>
      <c r="Y152" s="507"/>
      <c r="Z152" s="507"/>
      <c r="AA152" s="507" t="s">
        <v>95</v>
      </c>
      <c r="AB152" s="507" t="s">
        <v>17456</v>
      </c>
      <c r="AC152" s="507" t="s">
        <v>95</v>
      </c>
      <c r="AD152" s="507" t="s">
        <v>17457</v>
      </c>
    </row>
    <row r="153" spans="1:30" s="486" customFormat="1" ht="82.9" customHeight="1">
      <c r="A153" s="507" t="s">
        <v>17188</v>
      </c>
      <c r="B153" s="508" t="s">
        <v>938</v>
      </c>
      <c r="C153" s="507" t="s">
        <v>17458</v>
      </c>
      <c r="D153" s="507" t="s">
        <v>17459</v>
      </c>
      <c r="E153" s="507" t="s">
        <v>17448</v>
      </c>
      <c r="F153" s="507" t="s">
        <v>17460</v>
      </c>
      <c r="G153" s="507" t="s">
        <v>17461</v>
      </c>
      <c r="H153" s="507" t="s">
        <v>17462</v>
      </c>
      <c r="I153" s="507" t="s">
        <v>17463</v>
      </c>
      <c r="J153" s="216" t="s">
        <v>17464</v>
      </c>
      <c r="K153" s="507" t="s">
        <v>17465</v>
      </c>
      <c r="L153" s="507"/>
      <c r="M153" s="507"/>
      <c r="N153" s="507"/>
      <c r="O153" s="507"/>
      <c r="P153" s="507"/>
      <c r="Q153" s="507"/>
      <c r="R153" s="507"/>
      <c r="S153" s="507" t="s">
        <v>1028</v>
      </c>
      <c r="T153" s="507"/>
      <c r="U153" s="507"/>
      <c r="V153" s="507"/>
      <c r="W153" s="507"/>
      <c r="X153" s="507"/>
      <c r="Y153" s="507"/>
      <c r="Z153" s="507"/>
      <c r="AA153" s="507"/>
      <c r="AB153" s="507"/>
      <c r="AC153" s="507" t="s">
        <v>95</v>
      </c>
      <c r="AD153" s="507" t="s">
        <v>17466</v>
      </c>
    </row>
    <row r="154" spans="1:30" s="486" customFormat="1" ht="82.9" customHeight="1">
      <c r="A154" s="507" t="s">
        <v>17188</v>
      </c>
      <c r="B154" s="508" t="s">
        <v>938</v>
      </c>
      <c r="C154" s="507" t="s">
        <v>17467</v>
      </c>
      <c r="D154" s="507" t="s">
        <v>17468</v>
      </c>
      <c r="E154" s="507" t="s">
        <v>17448</v>
      </c>
      <c r="F154" s="507" t="s">
        <v>17469</v>
      </c>
      <c r="G154" s="507" t="s">
        <v>17470</v>
      </c>
      <c r="H154" s="507" t="s">
        <v>17471</v>
      </c>
      <c r="I154" s="507" t="s">
        <v>17472</v>
      </c>
      <c r="J154" s="216" t="s">
        <v>17473</v>
      </c>
      <c r="K154" s="507" t="s">
        <v>17474</v>
      </c>
      <c r="L154" s="507" t="s">
        <v>17455</v>
      </c>
      <c r="M154" s="507"/>
      <c r="N154" s="507"/>
      <c r="O154" s="507"/>
      <c r="P154" s="507"/>
      <c r="Q154" s="507"/>
      <c r="R154" s="507"/>
      <c r="S154" s="507" t="s">
        <v>461</v>
      </c>
      <c r="T154" s="507"/>
      <c r="U154" s="507"/>
      <c r="V154" s="507"/>
      <c r="W154" s="507"/>
      <c r="X154" s="507"/>
      <c r="Y154" s="507"/>
      <c r="Z154" s="507"/>
      <c r="AA154" s="507"/>
      <c r="AB154" s="507"/>
      <c r="AC154" s="507" t="s">
        <v>95</v>
      </c>
      <c r="AD154" s="507" t="s">
        <v>17475</v>
      </c>
    </row>
    <row r="155" spans="1:30" s="486" customFormat="1" ht="82.9" customHeight="1">
      <c r="A155" s="507" t="s">
        <v>17188</v>
      </c>
      <c r="B155" s="508" t="s">
        <v>938</v>
      </c>
      <c r="C155" s="507" t="s">
        <v>17476</v>
      </c>
      <c r="D155" s="507" t="s">
        <v>17477</v>
      </c>
      <c r="E155" s="507" t="s">
        <v>17478</v>
      </c>
      <c r="F155" s="507" t="s">
        <v>17479</v>
      </c>
      <c r="G155" s="507" t="s">
        <v>17480</v>
      </c>
      <c r="H155" s="507" t="s">
        <v>17462</v>
      </c>
      <c r="I155" s="507" t="s">
        <v>17481</v>
      </c>
      <c r="J155" s="216" t="s">
        <v>17482</v>
      </c>
      <c r="K155" s="507" t="s">
        <v>17483</v>
      </c>
      <c r="L155" s="507"/>
      <c r="M155" s="507"/>
      <c r="N155" s="507"/>
      <c r="O155" s="507"/>
      <c r="P155" s="507"/>
      <c r="Q155" s="507"/>
      <c r="R155" s="507"/>
      <c r="S155" s="507" t="s">
        <v>1028</v>
      </c>
      <c r="T155" s="507"/>
      <c r="U155" s="507"/>
      <c r="V155" s="507"/>
      <c r="W155" s="507"/>
      <c r="X155" s="507"/>
      <c r="Y155" s="507"/>
      <c r="Z155" s="507"/>
      <c r="AA155" s="507"/>
      <c r="AB155" s="507"/>
      <c r="AC155" s="507" t="s">
        <v>95</v>
      </c>
      <c r="AD155" s="507" t="s">
        <v>17475</v>
      </c>
    </row>
    <row r="156" spans="1:30" s="486" customFormat="1" ht="82.9" customHeight="1">
      <c r="A156" s="507" t="s">
        <v>17188</v>
      </c>
      <c r="B156" s="508" t="s">
        <v>965</v>
      </c>
      <c r="C156" s="507" t="s">
        <v>17484</v>
      </c>
      <c r="D156" s="507" t="s">
        <v>17485</v>
      </c>
      <c r="E156" s="507" t="s">
        <v>17486</v>
      </c>
      <c r="F156" s="507" t="s">
        <v>17487</v>
      </c>
      <c r="G156" s="507" t="s">
        <v>17488</v>
      </c>
      <c r="H156" s="507" t="s">
        <v>17489</v>
      </c>
      <c r="I156" s="507" t="s">
        <v>17490</v>
      </c>
      <c r="J156" s="216" t="s">
        <v>17491</v>
      </c>
      <c r="K156" s="507" t="s">
        <v>17492</v>
      </c>
      <c r="L156" s="507"/>
      <c r="M156" s="507"/>
      <c r="N156" s="507"/>
      <c r="O156" s="507"/>
      <c r="P156" s="507"/>
      <c r="Q156" s="507"/>
      <c r="R156" s="507"/>
      <c r="S156" s="507" t="s">
        <v>1028</v>
      </c>
      <c r="T156" s="507"/>
      <c r="U156" s="507"/>
      <c r="V156" s="507"/>
      <c r="W156" s="507"/>
      <c r="X156" s="507"/>
      <c r="Y156" s="507"/>
      <c r="Z156" s="507"/>
      <c r="AA156" s="507"/>
      <c r="AB156" s="507"/>
      <c r="AC156" s="507" t="s">
        <v>95</v>
      </c>
      <c r="AD156" s="507" t="s">
        <v>17475</v>
      </c>
    </row>
    <row r="157" spans="1:30" s="486" customFormat="1" ht="82.9" customHeight="1">
      <c r="A157" s="507" t="s">
        <v>17188</v>
      </c>
      <c r="B157" s="508" t="s">
        <v>17493</v>
      </c>
      <c r="C157" s="507" t="s">
        <v>17494</v>
      </c>
      <c r="D157" s="507" t="s">
        <v>17495</v>
      </c>
      <c r="E157" s="507" t="s">
        <v>17496</v>
      </c>
      <c r="F157" s="507" t="s">
        <v>17497</v>
      </c>
      <c r="G157" s="507" t="s">
        <v>17498</v>
      </c>
      <c r="H157" s="507" t="s">
        <v>17499</v>
      </c>
      <c r="I157" s="507" t="s">
        <v>17500</v>
      </c>
      <c r="J157" s="216" t="s">
        <v>17501</v>
      </c>
      <c r="K157" s="507" t="s">
        <v>17502</v>
      </c>
      <c r="L157" s="507" t="s">
        <v>17503</v>
      </c>
      <c r="M157" s="507" t="s">
        <v>16143</v>
      </c>
      <c r="N157" s="507"/>
      <c r="O157" s="507"/>
      <c r="P157" s="507"/>
      <c r="Q157" s="507"/>
      <c r="R157" s="507"/>
      <c r="S157" s="507" t="s">
        <v>398</v>
      </c>
      <c r="T157" s="507" t="s">
        <v>16058</v>
      </c>
      <c r="U157" s="507"/>
      <c r="V157" s="507" t="s">
        <v>17504</v>
      </c>
      <c r="W157" s="507"/>
      <c r="X157" s="507"/>
      <c r="Y157" s="507" t="s">
        <v>95</v>
      </c>
      <c r="Z157" s="507" t="s">
        <v>17505</v>
      </c>
      <c r="AA157" s="507" t="s">
        <v>95</v>
      </c>
      <c r="AB157" s="507" t="s">
        <v>17506</v>
      </c>
      <c r="AC157" s="507" t="s">
        <v>95</v>
      </c>
      <c r="AD157" s="507" t="s">
        <v>17507</v>
      </c>
    </row>
    <row r="158" spans="1:30" s="486" customFormat="1" ht="82.9" customHeight="1">
      <c r="A158" s="507" t="s">
        <v>17188</v>
      </c>
      <c r="B158" s="508" t="s">
        <v>17493</v>
      </c>
      <c r="C158" s="507" t="s">
        <v>17508</v>
      </c>
      <c r="D158" s="507" t="s">
        <v>17509</v>
      </c>
      <c r="E158" s="507" t="s">
        <v>17510</v>
      </c>
      <c r="F158" s="507" t="s">
        <v>17511</v>
      </c>
      <c r="G158" s="507" t="s">
        <v>17512</v>
      </c>
      <c r="H158" s="507" t="s">
        <v>17513</v>
      </c>
      <c r="I158" s="507" t="s">
        <v>17514</v>
      </c>
      <c r="J158" s="216" t="s">
        <v>17515</v>
      </c>
      <c r="K158" s="507" t="s">
        <v>17516</v>
      </c>
      <c r="L158" s="507" t="s">
        <v>17517</v>
      </c>
      <c r="M158" s="507"/>
      <c r="N158" s="507"/>
      <c r="O158" s="507" t="s">
        <v>95</v>
      </c>
      <c r="P158" s="507"/>
      <c r="Q158" s="507"/>
      <c r="R158" s="507"/>
      <c r="S158" s="507" t="s">
        <v>461</v>
      </c>
      <c r="T158" s="510" t="s">
        <v>17518</v>
      </c>
      <c r="U158" s="507"/>
      <c r="V158" s="507"/>
      <c r="W158" s="507" t="s">
        <v>95</v>
      </c>
      <c r="X158" s="507" t="s">
        <v>17519</v>
      </c>
      <c r="Y158" s="507" t="s">
        <v>95</v>
      </c>
      <c r="Z158" s="507" t="s">
        <v>17520</v>
      </c>
      <c r="AA158" s="507" t="s">
        <v>95</v>
      </c>
      <c r="AB158" s="507" t="s">
        <v>17521</v>
      </c>
      <c r="AC158" s="507" t="s">
        <v>95</v>
      </c>
      <c r="AD158" s="507" t="s">
        <v>17522</v>
      </c>
    </row>
    <row r="159" spans="1:30" s="486" customFormat="1" ht="82.9" customHeight="1">
      <c r="A159" s="507" t="s">
        <v>17188</v>
      </c>
      <c r="B159" s="508" t="s">
        <v>17493</v>
      </c>
      <c r="C159" s="507" t="s">
        <v>17523</v>
      </c>
      <c r="D159" s="507" t="s">
        <v>17524</v>
      </c>
      <c r="E159" s="507" t="s">
        <v>17525</v>
      </c>
      <c r="F159" s="507" t="s">
        <v>17526</v>
      </c>
      <c r="G159" s="507" t="s">
        <v>17527</v>
      </c>
      <c r="H159" s="507" t="s">
        <v>17528</v>
      </c>
      <c r="I159" s="507" t="s">
        <v>17529</v>
      </c>
      <c r="J159" s="216" t="s">
        <v>17530</v>
      </c>
      <c r="K159" s="507" t="s">
        <v>17531</v>
      </c>
      <c r="L159" s="507" t="s">
        <v>17532</v>
      </c>
      <c r="M159" s="507"/>
      <c r="N159" s="507"/>
      <c r="O159" s="507"/>
      <c r="P159" s="507"/>
      <c r="Q159" s="507"/>
      <c r="R159" s="507"/>
      <c r="S159" s="507" t="s">
        <v>98</v>
      </c>
      <c r="T159" s="507" t="s">
        <v>1029</v>
      </c>
      <c r="U159" s="507"/>
      <c r="V159" s="507" t="s">
        <v>17533</v>
      </c>
      <c r="W159" s="507"/>
      <c r="X159" s="507"/>
      <c r="Y159" s="507"/>
      <c r="Z159" s="507"/>
      <c r="AA159" s="507"/>
      <c r="AB159" s="507"/>
      <c r="AC159" s="507"/>
      <c r="AD159" s="507" t="s">
        <v>17534</v>
      </c>
    </row>
    <row r="160" spans="1:30" s="486" customFormat="1" ht="82.9" customHeight="1">
      <c r="A160" s="507" t="s">
        <v>17188</v>
      </c>
      <c r="B160" s="508" t="s">
        <v>965</v>
      </c>
      <c r="C160" s="507" t="s">
        <v>17535</v>
      </c>
      <c r="D160" s="507" t="s">
        <v>17536</v>
      </c>
      <c r="E160" s="507" t="s">
        <v>17537</v>
      </c>
      <c r="F160" s="507" t="s">
        <v>17538</v>
      </c>
      <c r="G160" s="507" t="s">
        <v>17539</v>
      </c>
      <c r="H160" s="507" t="s">
        <v>17540</v>
      </c>
      <c r="I160" s="507" t="s">
        <v>17541</v>
      </c>
      <c r="J160" s="216" t="s">
        <v>17542</v>
      </c>
      <c r="K160" s="507" t="s">
        <v>17543</v>
      </c>
      <c r="L160" s="507" t="s">
        <v>17544</v>
      </c>
      <c r="M160" s="507" t="s">
        <v>16143</v>
      </c>
      <c r="N160" s="507"/>
      <c r="O160" s="507"/>
      <c r="P160" s="507"/>
      <c r="Q160" s="507"/>
      <c r="R160" s="507"/>
      <c r="S160" s="507" t="s">
        <v>1028</v>
      </c>
      <c r="T160" s="507"/>
      <c r="U160" s="507" t="s">
        <v>95</v>
      </c>
      <c r="V160" s="507" t="s">
        <v>17545</v>
      </c>
      <c r="W160" s="507" t="s">
        <v>95</v>
      </c>
      <c r="X160" s="507" t="s">
        <v>17546</v>
      </c>
      <c r="Y160" s="507" t="s">
        <v>95</v>
      </c>
      <c r="Z160" s="507" t="s">
        <v>17546</v>
      </c>
      <c r="AA160" s="507" t="s">
        <v>95</v>
      </c>
      <c r="AB160" s="508" t="s">
        <v>17547</v>
      </c>
      <c r="AC160" s="507"/>
      <c r="AD160" s="507"/>
    </row>
    <row r="161" spans="1:33" s="486" customFormat="1" ht="220.15" customHeight="1">
      <c r="A161" s="507" t="s">
        <v>17188</v>
      </c>
      <c r="B161" s="508" t="s">
        <v>17548</v>
      </c>
      <c r="C161" s="507" t="s">
        <v>17549</v>
      </c>
      <c r="D161" s="507" t="s">
        <v>17550</v>
      </c>
      <c r="E161" s="507" t="s">
        <v>17551</v>
      </c>
      <c r="F161" s="507" t="s">
        <v>17552</v>
      </c>
      <c r="G161" s="507" t="s">
        <v>17553</v>
      </c>
      <c r="H161" s="507" t="s">
        <v>17554</v>
      </c>
      <c r="I161" s="507" t="s">
        <v>17555</v>
      </c>
      <c r="J161" s="216" t="s">
        <v>17556</v>
      </c>
      <c r="K161" s="498" t="s">
        <v>24934</v>
      </c>
      <c r="L161" s="507" t="s">
        <v>17557</v>
      </c>
      <c r="M161" s="507" t="s">
        <v>17558</v>
      </c>
      <c r="N161" s="507" t="s">
        <v>3</v>
      </c>
      <c r="O161" s="507"/>
      <c r="P161" s="507"/>
      <c r="Q161" s="507"/>
      <c r="R161" s="507"/>
      <c r="S161" s="507" t="s">
        <v>461</v>
      </c>
      <c r="T161" s="507" t="s">
        <v>16058</v>
      </c>
      <c r="U161" s="507"/>
      <c r="V161" s="507"/>
      <c r="W161" s="507"/>
      <c r="X161" s="507"/>
      <c r="Y161" s="507"/>
      <c r="Z161" s="507"/>
      <c r="AA161" s="507"/>
      <c r="AB161" s="507"/>
      <c r="AC161" s="507" t="s">
        <v>95</v>
      </c>
      <c r="AD161" s="507" t="s">
        <v>17559</v>
      </c>
    </row>
    <row r="162" spans="1:33" s="486" customFormat="1" ht="82.9" customHeight="1">
      <c r="A162" s="507" t="s">
        <v>17188</v>
      </c>
      <c r="B162" s="508" t="s">
        <v>730</v>
      </c>
      <c r="C162" s="507" t="s">
        <v>17560</v>
      </c>
      <c r="D162" s="507" t="s">
        <v>17561</v>
      </c>
      <c r="E162" s="507" t="s">
        <v>17562</v>
      </c>
      <c r="F162" s="507" t="s">
        <v>17563</v>
      </c>
      <c r="G162" s="507" t="s">
        <v>17564</v>
      </c>
      <c r="H162" s="507" t="s">
        <v>17565</v>
      </c>
      <c r="I162" s="507" t="s">
        <v>17566</v>
      </c>
      <c r="J162" s="216" t="s">
        <v>17567</v>
      </c>
      <c r="K162" s="507" t="s">
        <v>17568</v>
      </c>
      <c r="L162" s="507" t="s">
        <v>16366</v>
      </c>
      <c r="M162" s="507" t="s">
        <v>17569</v>
      </c>
      <c r="N162" s="507"/>
      <c r="O162" s="507"/>
      <c r="P162" s="507"/>
      <c r="Q162" s="507"/>
      <c r="R162" s="507"/>
      <c r="S162" s="507" t="s">
        <v>1028</v>
      </c>
      <c r="T162" s="507"/>
      <c r="U162" s="507"/>
      <c r="V162" s="507"/>
      <c r="W162" s="507"/>
      <c r="X162" s="507"/>
      <c r="Y162" s="507"/>
      <c r="Z162" s="507"/>
      <c r="AA162" s="507"/>
      <c r="AB162" s="507"/>
      <c r="AC162" s="507" t="s">
        <v>95</v>
      </c>
      <c r="AD162" s="507" t="s">
        <v>17570</v>
      </c>
    </row>
    <row r="163" spans="1:33" s="486" customFormat="1" ht="82.9" customHeight="1">
      <c r="A163" s="508" t="s">
        <v>15961</v>
      </c>
      <c r="B163" s="508" t="s">
        <v>16388</v>
      </c>
      <c r="C163" s="507" t="s">
        <v>17571</v>
      </c>
      <c r="D163" s="507" t="s">
        <v>17572</v>
      </c>
      <c r="E163" s="507" t="s">
        <v>17573</v>
      </c>
      <c r="F163" s="507" t="s">
        <v>17574</v>
      </c>
      <c r="G163" s="507" t="s">
        <v>17575</v>
      </c>
      <c r="H163" s="507" t="s">
        <v>17576</v>
      </c>
      <c r="I163" s="507" t="s">
        <v>17577</v>
      </c>
      <c r="J163" s="216" t="s">
        <v>17578</v>
      </c>
      <c r="K163" s="507" t="s">
        <v>17579</v>
      </c>
      <c r="L163" s="398" t="s">
        <v>15985</v>
      </c>
      <c r="M163" s="398" t="s">
        <v>15986</v>
      </c>
      <c r="N163" s="507"/>
      <c r="O163" s="507"/>
      <c r="P163" s="507"/>
      <c r="Q163" s="507"/>
      <c r="R163" s="507"/>
      <c r="S163" s="507" t="s">
        <v>461</v>
      </c>
      <c r="T163" s="507" t="s">
        <v>17580</v>
      </c>
      <c r="U163" s="507" t="s">
        <v>95</v>
      </c>
      <c r="V163" s="507" t="s">
        <v>17581</v>
      </c>
      <c r="W163" s="507"/>
      <c r="X163" s="507"/>
      <c r="Y163" s="507"/>
      <c r="Z163" s="507"/>
      <c r="AA163" s="507"/>
      <c r="AB163" s="507"/>
      <c r="AC163" s="507"/>
      <c r="AD163" s="507"/>
    </row>
    <row r="164" spans="1:33" s="534" customFormat="1" ht="63.6" customHeight="1">
      <c r="A164" s="498" t="s">
        <v>684</v>
      </c>
      <c r="B164" s="497" t="s">
        <v>904</v>
      </c>
      <c r="C164" s="498" t="s">
        <v>17582</v>
      </c>
      <c r="D164" s="498" t="s">
        <v>17583</v>
      </c>
      <c r="E164" s="498" t="s">
        <v>17584</v>
      </c>
      <c r="F164" s="498" t="s">
        <v>17585</v>
      </c>
      <c r="G164" s="498" t="s">
        <v>17586</v>
      </c>
      <c r="H164" s="498" t="s">
        <v>17587</v>
      </c>
      <c r="I164" s="498" t="s">
        <v>17588</v>
      </c>
      <c r="J164" s="218" t="s">
        <v>17589</v>
      </c>
      <c r="K164" s="498" t="s">
        <v>17590</v>
      </c>
      <c r="L164" s="497" t="s">
        <v>16302</v>
      </c>
      <c r="M164" s="498"/>
      <c r="N164" s="498"/>
      <c r="O164" s="498"/>
      <c r="P164" s="498"/>
      <c r="Q164" s="498"/>
      <c r="R164" s="498"/>
      <c r="S164" s="498" t="s">
        <v>398</v>
      </c>
      <c r="T164" s="498" t="s">
        <v>17591</v>
      </c>
      <c r="U164" s="498"/>
      <c r="V164" s="498"/>
      <c r="W164" s="498"/>
      <c r="X164" s="498"/>
      <c r="Y164" s="498"/>
      <c r="Z164" s="498"/>
      <c r="AA164" s="498"/>
      <c r="AB164" s="498"/>
      <c r="AC164" s="498" t="s">
        <v>95</v>
      </c>
      <c r="AD164" s="498" t="s">
        <v>17592</v>
      </c>
    </row>
    <row r="165" spans="1:33" s="495" customFormat="1" ht="100.15" customHeight="1">
      <c r="A165" s="498" t="s">
        <v>17188</v>
      </c>
      <c r="B165" s="497" t="s">
        <v>17593</v>
      </c>
      <c r="C165" s="498" t="s">
        <v>17594</v>
      </c>
      <c r="D165" s="498" t="s">
        <v>17595</v>
      </c>
      <c r="E165" s="498" t="s">
        <v>17596</v>
      </c>
      <c r="F165" s="498" t="s">
        <v>17597</v>
      </c>
      <c r="G165" s="498" t="s">
        <v>17598</v>
      </c>
      <c r="H165" s="498" t="s">
        <v>17599</v>
      </c>
      <c r="I165" s="511" t="s">
        <v>17600</v>
      </c>
      <c r="J165" s="294" t="s">
        <v>17601</v>
      </c>
      <c r="K165" s="488" t="s">
        <v>17602</v>
      </c>
      <c r="L165" s="488"/>
      <c r="M165" s="488"/>
      <c r="N165" s="488"/>
      <c r="O165" s="488"/>
      <c r="P165" s="488"/>
      <c r="Q165" s="488"/>
      <c r="R165" s="488"/>
      <c r="S165" s="396" t="s">
        <v>1432</v>
      </c>
      <c r="T165" s="488"/>
      <c r="U165" s="488"/>
      <c r="V165" s="511" t="s">
        <v>17600</v>
      </c>
      <c r="W165" s="488"/>
      <c r="X165" s="488"/>
      <c r="Y165" s="488"/>
      <c r="Z165" s="488"/>
      <c r="AA165" s="488"/>
      <c r="AB165" s="488"/>
      <c r="AC165" s="488" t="s">
        <v>95</v>
      </c>
      <c r="AD165" s="488"/>
      <c r="AE165" s="512"/>
      <c r="AF165" s="486"/>
      <c r="AG165" s="486"/>
    </row>
    <row r="166" spans="1:33" s="495" customFormat="1" ht="88.15" customHeight="1">
      <c r="A166" s="488" t="s">
        <v>17188</v>
      </c>
      <c r="B166" s="479" t="s">
        <v>17548</v>
      </c>
      <c r="C166" s="488" t="s">
        <v>17603</v>
      </c>
      <c r="D166" s="488" t="s">
        <v>17604</v>
      </c>
      <c r="E166" s="488" t="s">
        <v>17605</v>
      </c>
      <c r="F166" s="488" t="s">
        <v>17606</v>
      </c>
      <c r="G166" s="488" t="s">
        <v>17607</v>
      </c>
      <c r="H166" s="488" t="s">
        <v>17608</v>
      </c>
      <c r="I166" s="488" t="s">
        <v>17609</v>
      </c>
      <c r="J166" s="294" t="s">
        <v>17610</v>
      </c>
      <c r="K166" s="488" t="s">
        <v>17611</v>
      </c>
      <c r="L166" s="488" t="s">
        <v>17612</v>
      </c>
      <c r="M166" s="488" t="s">
        <v>4065</v>
      </c>
      <c r="N166" s="488" t="s">
        <v>95</v>
      </c>
      <c r="O166" s="488"/>
      <c r="P166" s="488"/>
      <c r="Q166" s="488"/>
      <c r="R166" s="488"/>
      <c r="S166" s="488" t="s">
        <v>461</v>
      </c>
      <c r="T166" s="488"/>
      <c r="U166" s="488"/>
      <c r="V166" s="488"/>
      <c r="W166" s="488"/>
      <c r="X166" s="488"/>
      <c r="Y166" s="488"/>
      <c r="Z166" s="488"/>
      <c r="AA166" s="488"/>
      <c r="AB166" s="488"/>
      <c r="AC166" s="488"/>
      <c r="AD166" s="488"/>
      <c r="AE166" s="512"/>
      <c r="AF166" s="486"/>
      <c r="AG166" s="486"/>
    </row>
    <row r="167" spans="1:33" s="495" customFormat="1" ht="88.15" customHeight="1">
      <c r="A167" s="488" t="s">
        <v>17188</v>
      </c>
      <c r="B167" s="479" t="s">
        <v>16411</v>
      </c>
      <c r="C167" s="488" t="s">
        <v>17613</v>
      </c>
      <c r="D167" s="488" t="s">
        <v>17614</v>
      </c>
      <c r="E167" s="488" t="s">
        <v>17615</v>
      </c>
      <c r="F167" s="488" t="s">
        <v>17616</v>
      </c>
      <c r="G167" s="488" t="s">
        <v>17617</v>
      </c>
      <c r="H167" s="488" t="s">
        <v>17618</v>
      </c>
      <c r="I167" s="488" t="s">
        <v>17619</v>
      </c>
      <c r="J167" s="488" t="s">
        <v>17620</v>
      </c>
      <c r="K167" s="488" t="s">
        <v>17621</v>
      </c>
      <c r="L167" s="488"/>
      <c r="M167" s="488"/>
      <c r="N167" s="488"/>
      <c r="O167" s="488"/>
      <c r="P167" s="488"/>
      <c r="Q167" s="488"/>
      <c r="R167" s="488"/>
      <c r="S167" s="488" t="s">
        <v>1432</v>
      </c>
      <c r="T167" s="488"/>
      <c r="U167" s="488"/>
      <c r="V167" s="488"/>
      <c r="W167" s="488"/>
      <c r="X167" s="488"/>
      <c r="Y167" s="488"/>
      <c r="Z167" s="488" t="s">
        <v>17622</v>
      </c>
      <c r="AA167" s="488"/>
      <c r="AB167" s="488"/>
      <c r="AC167" s="488"/>
      <c r="AD167" s="488" t="s">
        <v>17623</v>
      </c>
      <c r="AE167" s="512"/>
      <c r="AF167" s="486"/>
      <c r="AG167" s="486"/>
    </row>
    <row r="168" spans="1:33" s="495" customFormat="1" ht="300" customHeight="1">
      <c r="A168" s="488" t="s">
        <v>17188</v>
      </c>
      <c r="B168" s="479" t="s">
        <v>17624</v>
      </c>
      <c r="C168" s="488" t="s">
        <v>17625</v>
      </c>
      <c r="D168" s="513" t="s">
        <v>17626</v>
      </c>
      <c r="E168" s="488" t="s">
        <v>17627</v>
      </c>
      <c r="F168" s="488" t="s">
        <v>17628</v>
      </c>
      <c r="G168" s="514" t="s">
        <v>17629</v>
      </c>
      <c r="H168" s="488" t="s">
        <v>17630</v>
      </c>
      <c r="I168" s="488" t="s">
        <v>17631</v>
      </c>
      <c r="J168" s="294" t="s">
        <v>17632</v>
      </c>
      <c r="K168" s="488" t="s">
        <v>24935</v>
      </c>
      <c r="L168" s="488" t="s">
        <v>16995</v>
      </c>
      <c r="M168" s="488" t="s">
        <v>17209</v>
      </c>
      <c r="N168" s="488" t="s">
        <v>95</v>
      </c>
      <c r="O168" s="488" t="s">
        <v>95</v>
      </c>
      <c r="P168" s="488"/>
      <c r="Q168" s="488"/>
      <c r="R168" s="488"/>
      <c r="S168" s="488" t="s">
        <v>398</v>
      </c>
      <c r="T168" s="488" t="s">
        <v>16058</v>
      </c>
      <c r="U168" s="488"/>
      <c r="V168" s="488"/>
      <c r="W168" s="488"/>
      <c r="X168" s="488"/>
      <c r="Y168" s="488"/>
      <c r="Z168" s="488"/>
      <c r="AA168" s="488"/>
      <c r="AB168" s="488"/>
      <c r="AC168" s="488"/>
      <c r="AD168" s="488"/>
      <c r="AE168" s="512"/>
      <c r="AF168" s="486"/>
      <c r="AG168" s="486"/>
    </row>
    <row r="169" spans="1:33" s="495" customFormat="1" ht="88.15" customHeight="1">
      <c r="A169" s="488" t="s">
        <v>17188</v>
      </c>
      <c r="B169" s="479" t="s">
        <v>17312</v>
      </c>
      <c r="C169" s="479" t="s">
        <v>17633</v>
      </c>
      <c r="D169" s="479" t="s">
        <v>17634</v>
      </c>
      <c r="E169" s="488" t="s">
        <v>17635</v>
      </c>
      <c r="F169" s="488" t="s">
        <v>17636</v>
      </c>
      <c r="G169" s="479" t="s">
        <v>17637</v>
      </c>
      <c r="H169" s="488" t="s">
        <v>17638</v>
      </c>
      <c r="I169" s="479" t="s">
        <v>17639</v>
      </c>
      <c r="J169" s="294" t="s">
        <v>17640</v>
      </c>
      <c r="K169" s="479" t="s">
        <v>17641</v>
      </c>
      <c r="L169" s="488" t="s">
        <v>17208</v>
      </c>
      <c r="M169" s="488"/>
      <c r="N169" s="488" t="s">
        <v>95</v>
      </c>
      <c r="O169" s="488"/>
      <c r="P169" s="488"/>
      <c r="Q169" s="488"/>
      <c r="R169" s="488"/>
      <c r="S169" s="488" t="s">
        <v>461</v>
      </c>
      <c r="T169" s="479" t="s">
        <v>17124</v>
      </c>
      <c r="U169" s="488"/>
      <c r="V169" s="488"/>
      <c r="W169" s="488"/>
      <c r="X169" s="488"/>
      <c r="Y169" s="488"/>
      <c r="Z169" s="488"/>
      <c r="AA169" s="488"/>
      <c r="AB169" s="488"/>
      <c r="AC169" s="488"/>
      <c r="AD169" s="479" t="s">
        <v>16399</v>
      </c>
      <c r="AE169" s="512"/>
      <c r="AF169" s="486"/>
      <c r="AG169" s="486"/>
    </row>
    <row r="170" spans="1:33" s="495" customFormat="1" ht="88.15" customHeight="1">
      <c r="A170" s="488" t="s">
        <v>17188</v>
      </c>
      <c r="B170" s="479" t="s">
        <v>17548</v>
      </c>
      <c r="C170" s="488" t="s">
        <v>17642</v>
      </c>
      <c r="D170" s="488" t="s">
        <v>17643</v>
      </c>
      <c r="E170" s="488" t="s">
        <v>17644</v>
      </c>
      <c r="F170" s="488" t="s">
        <v>17645</v>
      </c>
      <c r="G170" s="488" t="s">
        <v>17646</v>
      </c>
      <c r="H170" s="488" t="s">
        <v>17647</v>
      </c>
      <c r="I170" s="488" t="s">
        <v>17648</v>
      </c>
      <c r="J170" s="294" t="s">
        <v>17649</v>
      </c>
      <c r="K170" s="488" t="s">
        <v>17650</v>
      </c>
      <c r="L170" s="488" t="s">
        <v>7180</v>
      </c>
      <c r="M170" s="488" t="s">
        <v>16143</v>
      </c>
      <c r="N170" s="488"/>
      <c r="O170" s="488"/>
      <c r="P170" s="488"/>
      <c r="Q170" s="488"/>
      <c r="R170" s="488"/>
      <c r="S170" s="488" t="s">
        <v>17651</v>
      </c>
      <c r="T170" s="488" t="s">
        <v>17300</v>
      </c>
      <c r="U170" s="488"/>
      <c r="V170" s="515"/>
      <c r="W170" s="488"/>
      <c r="X170" s="488"/>
      <c r="Y170" s="488"/>
      <c r="Z170" s="488"/>
      <c r="AA170" s="488" t="s">
        <v>95</v>
      </c>
      <c r="AB170" s="488" t="s">
        <v>17652</v>
      </c>
      <c r="AC170" s="488"/>
      <c r="AD170" s="488"/>
      <c r="AE170" s="512"/>
      <c r="AF170" s="486"/>
      <c r="AG170" s="486"/>
    </row>
    <row r="171" spans="1:33" s="495" customFormat="1" ht="287.25" customHeight="1">
      <c r="A171" s="488" t="s">
        <v>17188</v>
      </c>
      <c r="B171" s="479" t="s">
        <v>904</v>
      </c>
      <c r="C171" s="488" t="s">
        <v>17653</v>
      </c>
      <c r="D171" s="488" t="s">
        <v>17654</v>
      </c>
      <c r="E171" s="488" t="s">
        <v>17655</v>
      </c>
      <c r="F171" s="488" t="s">
        <v>17656</v>
      </c>
      <c r="G171" s="488" t="s">
        <v>17657</v>
      </c>
      <c r="H171" s="488" t="s">
        <v>17658</v>
      </c>
      <c r="I171" s="488" t="s">
        <v>17659</v>
      </c>
      <c r="J171" s="294" t="s">
        <v>17660</v>
      </c>
      <c r="K171" s="488" t="s">
        <v>17661</v>
      </c>
      <c r="L171" s="488" t="s">
        <v>17662</v>
      </c>
      <c r="M171" s="488" t="s">
        <v>17663</v>
      </c>
      <c r="N171" s="488"/>
      <c r="O171" s="488"/>
      <c r="P171" s="488"/>
      <c r="Q171" s="488"/>
      <c r="R171" s="488"/>
      <c r="S171" s="488" t="s">
        <v>1026</v>
      </c>
      <c r="T171" s="488" t="s">
        <v>17300</v>
      </c>
      <c r="U171" s="488"/>
      <c r="V171" s="488"/>
      <c r="W171" s="488"/>
      <c r="X171" s="488"/>
      <c r="Y171" s="488"/>
      <c r="Z171" s="488"/>
      <c r="AA171" s="488" t="s">
        <v>95</v>
      </c>
      <c r="AB171" s="488" t="s">
        <v>17664</v>
      </c>
      <c r="AC171" s="488" t="s">
        <v>95</v>
      </c>
      <c r="AD171" s="488" t="s">
        <v>17665</v>
      </c>
      <c r="AE171" s="512"/>
      <c r="AF171" s="486"/>
      <c r="AG171" s="486"/>
    </row>
    <row r="172" spans="1:33" s="495" customFormat="1" ht="88.15" customHeight="1">
      <c r="A172" s="488" t="s">
        <v>17188</v>
      </c>
      <c r="B172" s="479" t="s">
        <v>16411</v>
      </c>
      <c r="C172" s="488" t="s">
        <v>17666</v>
      </c>
      <c r="D172" s="488" t="s">
        <v>17667</v>
      </c>
      <c r="E172" s="488" t="s">
        <v>17668</v>
      </c>
      <c r="F172" s="488" t="s">
        <v>17669</v>
      </c>
      <c r="G172" s="488" t="s">
        <v>17670</v>
      </c>
      <c r="H172" s="488" t="s">
        <v>17671</v>
      </c>
      <c r="I172" s="488" t="s">
        <v>17672</v>
      </c>
      <c r="J172" s="294" t="s">
        <v>17673</v>
      </c>
      <c r="K172" s="488" t="s">
        <v>17674</v>
      </c>
      <c r="L172" s="488" t="s">
        <v>12280</v>
      </c>
      <c r="M172" s="488"/>
      <c r="N172" s="488"/>
      <c r="O172" s="488"/>
      <c r="P172" s="488"/>
      <c r="Q172" s="488"/>
      <c r="R172" s="488"/>
      <c r="S172" s="488" t="s">
        <v>1028</v>
      </c>
      <c r="T172" s="488"/>
      <c r="U172" s="488"/>
      <c r="V172" s="488"/>
      <c r="W172" s="488"/>
      <c r="X172" s="488"/>
      <c r="Y172" s="488"/>
      <c r="Z172" s="488"/>
      <c r="AA172" s="488"/>
      <c r="AB172" s="488"/>
      <c r="AC172" s="488"/>
      <c r="AD172" s="488" t="s">
        <v>17675</v>
      </c>
      <c r="AE172" s="512"/>
      <c r="AF172" s="486"/>
      <c r="AG172" s="486"/>
    </row>
    <row r="173" spans="1:33" s="495" customFormat="1" ht="100.15" customHeight="1">
      <c r="A173" s="488" t="s">
        <v>17188</v>
      </c>
      <c r="B173" s="479" t="s">
        <v>16411</v>
      </c>
      <c r="C173" s="488" t="s">
        <v>17676</v>
      </c>
      <c r="D173" s="516" t="s">
        <v>17677</v>
      </c>
      <c r="E173" s="488" t="s">
        <v>17678</v>
      </c>
      <c r="F173" s="488" t="s">
        <v>17679</v>
      </c>
      <c r="G173" s="515" t="s">
        <v>17680</v>
      </c>
      <c r="H173" s="488" t="s">
        <v>17681</v>
      </c>
      <c r="I173" s="488" t="s">
        <v>17682</v>
      </c>
      <c r="J173" s="294" t="s">
        <v>17683</v>
      </c>
      <c r="K173" s="488" t="s">
        <v>17684</v>
      </c>
      <c r="L173" s="488" t="s">
        <v>17208</v>
      </c>
      <c r="M173" s="488"/>
      <c r="N173" s="488"/>
      <c r="O173" s="488"/>
      <c r="P173" s="488"/>
      <c r="Q173" s="488"/>
      <c r="R173" s="488"/>
      <c r="S173" s="488" t="s">
        <v>461</v>
      </c>
      <c r="T173" s="488"/>
      <c r="U173" s="488"/>
      <c r="V173" s="488"/>
      <c r="W173" s="488"/>
      <c r="X173" s="488"/>
      <c r="Y173" s="488"/>
      <c r="Z173" s="488" t="s">
        <v>17685</v>
      </c>
      <c r="AA173" s="488"/>
      <c r="AB173" s="488"/>
      <c r="AC173" s="488"/>
      <c r="AD173" s="488"/>
      <c r="AE173" s="512"/>
      <c r="AF173" s="486"/>
      <c r="AG173" s="486"/>
    </row>
    <row r="174" spans="1:33" s="495" customFormat="1" ht="200.1" customHeight="1">
      <c r="A174" s="488" t="s">
        <v>17188</v>
      </c>
      <c r="B174" s="479" t="s">
        <v>17312</v>
      </c>
      <c r="C174" s="488" t="s">
        <v>17686</v>
      </c>
      <c r="D174" s="488" t="s">
        <v>17687</v>
      </c>
      <c r="E174" s="488" t="s">
        <v>17688</v>
      </c>
      <c r="F174" s="488" t="s">
        <v>17689</v>
      </c>
      <c r="G174" s="488" t="s">
        <v>17690</v>
      </c>
      <c r="H174" s="488" t="s">
        <v>17691</v>
      </c>
      <c r="I174" s="488" t="s">
        <v>17692</v>
      </c>
      <c r="J174" s="294" t="s">
        <v>17693</v>
      </c>
      <c r="K174" s="488" t="s">
        <v>17694</v>
      </c>
      <c r="L174" s="488" t="s">
        <v>1614</v>
      </c>
      <c r="M174" s="488" t="s">
        <v>15986</v>
      </c>
      <c r="N174" s="488" t="s">
        <v>95</v>
      </c>
      <c r="O174" s="488"/>
      <c r="P174" s="488"/>
      <c r="Q174" s="488"/>
      <c r="R174" s="488"/>
      <c r="S174" s="488" t="s">
        <v>98</v>
      </c>
      <c r="T174" s="488" t="s">
        <v>16398</v>
      </c>
      <c r="U174" s="488"/>
      <c r="V174" s="488"/>
      <c r="W174" s="488"/>
      <c r="X174" s="488"/>
      <c r="Y174" s="488"/>
      <c r="Z174" s="488"/>
      <c r="AA174" s="488" t="s">
        <v>95</v>
      </c>
      <c r="AB174" s="488" t="s">
        <v>17695</v>
      </c>
      <c r="AC174" s="488" t="s">
        <v>95</v>
      </c>
      <c r="AD174" s="488" t="s">
        <v>17696</v>
      </c>
      <c r="AE174" s="512"/>
      <c r="AF174" s="486"/>
      <c r="AG174" s="486"/>
    </row>
    <row r="175" spans="1:33" s="495" customFormat="1" ht="90" customHeight="1">
      <c r="A175" s="485" t="s">
        <v>24936</v>
      </c>
      <c r="B175" s="485" t="s">
        <v>24937</v>
      </c>
      <c r="C175" s="485" t="s">
        <v>24938</v>
      </c>
      <c r="D175" s="485" t="s">
        <v>24939</v>
      </c>
      <c r="E175" s="485" t="s">
        <v>24940</v>
      </c>
      <c r="F175" s="485" t="s">
        <v>24941</v>
      </c>
      <c r="G175" s="485" t="s">
        <v>24942</v>
      </c>
      <c r="H175" s="485" t="s">
        <v>24943</v>
      </c>
      <c r="I175" s="485" t="s">
        <v>24944</v>
      </c>
      <c r="J175" s="350" t="s">
        <v>24945</v>
      </c>
      <c r="K175" s="485" t="s">
        <v>16906</v>
      </c>
      <c r="L175" s="485" t="s">
        <v>17173</v>
      </c>
      <c r="M175" s="485"/>
      <c r="N175" s="485"/>
      <c r="O175" s="485"/>
      <c r="P175" s="485"/>
      <c r="Q175" s="485"/>
      <c r="R175" s="485"/>
      <c r="S175" s="485" t="s">
        <v>1030</v>
      </c>
      <c r="T175" s="485"/>
      <c r="U175" s="485"/>
      <c r="V175" s="485"/>
      <c r="W175" s="485"/>
      <c r="X175" s="485"/>
      <c r="Y175" s="485"/>
      <c r="Z175" s="485"/>
      <c r="AA175" s="485"/>
      <c r="AB175" s="485"/>
      <c r="AC175" s="485"/>
      <c r="AD175" s="484" t="s">
        <v>24946</v>
      </c>
    </row>
    <row r="176" spans="1:33" s="495" customFormat="1" ht="90" customHeight="1">
      <c r="A176" s="489" t="s">
        <v>15961</v>
      </c>
      <c r="B176" s="482" t="s">
        <v>16411</v>
      </c>
      <c r="C176" s="481" t="s">
        <v>24947</v>
      </c>
      <c r="D176" s="482" t="s">
        <v>24948</v>
      </c>
      <c r="E176" s="482" t="s">
        <v>24949</v>
      </c>
      <c r="F176" s="482" t="s">
        <v>24950</v>
      </c>
      <c r="G176" s="482" t="s">
        <v>24951</v>
      </c>
      <c r="H176" s="482" t="s">
        <v>17013</v>
      </c>
      <c r="I176" s="482" t="s">
        <v>24952</v>
      </c>
      <c r="J176" s="482" t="s">
        <v>17015</v>
      </c>
      <c r="K176" s="482" t="s">
        <v>17016</v>
      </c>
      <c r="L176" s="482" t="s">
        <v>112</v>
      </c>
      <c r="M176" s="482" t="s">
        <v>15986</v>
      </c>
      <c r="N176" s="482"/>
      <c r="O176" s="482"/>
      <c r="P176" s="482"/>
      <c r="Q176" s="482"/>
      <c r="R176" s="482"/>
      <c r="S176" s="482" t="s">
        <v>1432</v>
      </c>
      <c r="T176" s="482"/>
      <c r="U176" s="482"/>
      <c r="V176" s="482"/>
      <c r="W176" s="482"/>
      <c r="X176" s="482"/>
      <c r="Y176" s="482"/>
      <c r="Z176" s="482"/>
      <c r="AA176" s="482"/>
      <c r="AB176" s="482"/>
      <c r="AC176" s="482"/>
      <c r="AD176" s="481"/>
    </row>
    <row r="177" spans="1:33" s="495" customFormat="1" ht="88.15" customHeight="1">
      <c r="A177" s="489" t="s">
        <v>17188</v>
      </c>
      <c r="B177" s="482" t="s">
        <v>988</v>
      </c>
      <c r="C177" s="489" t="s">
        <v>24953</v>
      </c>
      <c r="D177" s="488" t="s">
        <v>24954</v>
      </c>
      <c r="E177" s="489" t="s">
        <v>24955</v>
      </c>
      <c r="F177" s="488" t="s">
        <v>24956</v>
      </c>
      <c r="G177" s="488" t="s">
        <v>24957</v>
      </c>
      <c r="H177" s="489" t="s">
        <v>24958</v>
      </c>
      <c r="I177" s="489" t="s">
        <v>24959</v>
      </c>
      <c r="J177" s="538" t="s">
        <v>24960</v>
      </c>
      <c r="K177" s="488" t="s">
        <v>24961</v>
      </c>
      <c r="L177" s="488" t="s">
        <v>17208</v>
      </c>
      <c r="M177" s="488" t="s">
        <v>16143</v>
      </c>
      <c r="N177" s="489" t="s">
        <v>95</v>
      </c>
      <c r="O177" s="489"/>
      <c r="P177" s="489"/>
      <c r="Q177" s="489"/>
      <c r="R177" s="489"/>
      <c r="S177" s="489" t="s">
        <v>461</v>
      </c>
      <c r="T177" s="489" t="s">
        <v>24962</v>
      </c>
      <c r="U177" s="489"/>
      <c r="V177" s="489"/>
      <c r="W177" s="489"/>
      <c r="X177" s="489"/>
      <c r="Y177" s="489"/>
      <c r="Z177" s="489"/>
      <c r="AA177" s="489"/>
      <c r="AB177" s="489"/>
      <c r="AC177" s="489" t="s">
        <v>95</v>
      </c>
      <c r="AD177" s="488" t="s">
        <v>24963</v>
      </c>
      <c r="AE177" s="512" t="s">
        <v>24964</v>
      </c>
      <c r="AF177" s="486"/>
      <c r="AG177" s="486"/>
    </row>
    <row r="178" spans="1:33" s="21" customFormat="1" ht="77.45" customHeight="1">
      <c r="AB178"/>
      <c r="AC178"/>
      <c r="AD178"/>
    </row>
    <row r="179" spans="1:33" s="21" customFormat="1" ht="20.25" customHeight="1">
      <c r="AB179"/>
      <c r="AC179"/>
      <c r="AD179"/>
    </row>
    <row r="180" spans="1:33" s="21" customFormat="1" ht="20.25" customHeight="1">
      <c r="AB180"/>
      <c r="AC180"/>
      <c r="AD180"/>
    </row>
    <row r="181" spans="1:33" s="21" customFormat="1" ht="20.25" customHeight="1">
      <c r="AB181"/>
      <c r="AC181"/>
      <c r="AD181"/>
    </row>
    <row r="182" spans="1:33" s="21" customFormat="1" ht="20.25" customHeight="1"/>
    <row r="183" spans="1:33" s="21" customFormat="1" ht="20.25" customHeight="1"/>
    <row r="184" spans="1:33" s="21" customFormat="1" ht="20.25" customHeight="1"/>
    <row r="185" spans="1:33" s="21" customFormat="1" ht="20.25" customHeight="1"/>
    <row r="186" spans="1:33" s="21" customFormat="1" ht="20.25" customHeight="1"/>
    <row r="187" spans="1:33" s="21" customFormat="1" ht="20.25" customHeight="1"/>
    <row r="188" spans="1:33" s="21" customFormat="1" ht="20.25" customHeight="1"/>
    <row r="189" spans="1:33" s="21" customFormat="1" ht="20.25" customHeight="1"/>
    <row r="190" spans="1:33" s="21" customFormat="1" ht="20.25" customHeight="1"/>
    <row r="191" spans="1:33" s="21" customFormat="1" ht="20.25" customHeight="1"/>
    <row r="192" spans="1:33" s="21" customFormat="1" ht="20.25" customHeight="1"/>
    <row r="193" s="21" customFormat="1" ht="20.25" customHeight="1"/>
    <row r="194" s="21" customFormat="1" ht="20.25" customHeight="1"/>
    <row r="195" s="21" customFormat="1" ht="20.25" customHeight="1"/>
    <row r="196" s="21" customFormat="1" ht="20.25" customHeight="1"/>
    <row r="197" s="21" customFormat="1" ht="20.25" customHeight="1"/>
    <row r="198" s="21" customFormat="1" ht="20.25" customHeight="1"/>
    <row r="199" s="21" customFormat="1" ht="20.25" customHeight="1"/>
    <row r="200" s="21" customFormat="1" ht="20.25" customHeight="1"/>
    <row r="201" s="21" customFormat="1" ht="20.25" customHeight="1"/>
    <row r="202" s="21" customFormat="1" ht="20.25" customHeight="1"/>
    <row r="203" s="21" customFormat="1" ht="20.25" customHeight="1"/>
    <row r="204" s="21" customFormat="1" ht="20.25" customHeight="1"/>
    <row r="205" s="21" customFormat="1" ht="20.25" customHeight="1"/>
    <row r="206" s="21" customFormat="1" ht="20.25" customHeight="1"/>
    <row r="207" s="21" customFormat="1" ht="20.25" customHeight="1"/>
    <row r="208" s="21" customFormat="1" ht="20.25" customHeight="1"/>
    <row r="209" s="21" customFormat="1" ht="20.25" customHeight="1"/>
    <row r="210" s="21" customFormat="1" ht="20.25" customHeight="1"/>
    <row r="211" s="21" customFormat="1" ht="20.25" customHeight="1"/>
    <row r="212" s="21" customFormat="1" ht="20.25" customHeight="1"/>
    <row r="213" s="21" customFormat="1" ht="20.25" customHeight="1"/>
    <row r="214" s="21" customFormat="1" ht="20.25" customHeight="1"/>
    <row r="215" s="21" customFormat="1" ht="20.25" customHeight="1"/>
    <row r="216" s="21" customFormat="1" ht="20.25" customHeight="1"/>
    <row r="217" s="21" customFormat="1" ht="20.25" customHeight="1"/>
    <row r="218" s="21" customFormat="1" ht="20.25" customHeight="1"/>
    <row r="219" s="21" customFormat="1" ht="20.25" customHeight="1"/>
    <row r="220" s="21" customFormat="1" ht="20.25" customHeight="1"/>
    <row r="221" s="21" customFormat="1" ht="20.25" customHeight="1"/>
    <row r="222" s="21" customFormat="1" ht="20.25" customHeight="1"/>
    <row r="223" s="21" customFormat="1" ht="20.25" customHeight="1"/>
    <row r="224" s="21" customFormat="1" ht="20.25" customHeight="1"/>
    <row r="225" s="21" customFormat="1" ht="20.25" customHeight="1"/>
    <row r="226" s="21" customFormat="1" ht="20.25" customHeight="1"/>
    <row r="227" s="21" customFormat="1" ht="20.25" customHeight="1"/>
    <row r="228" s="21" customFormat="1" ht="20.25" customHeight="1"/>
    <row r="229" s="21" customFormat="1" ht="20.25" customHeight="1"/>
    <row r="230" s="21" customFormat="1" ht="20.25" customHeight="1"/>
    <row r="231" s="21" customFormat="1" ht="20.25" customHeight="1"/>
    <row r="232" s="21" customFormat="1" ht="20.25" customHeight="1"/>
    <row r="233" s="21" customFormat="1" ht="20.25" customHeight="1"/>
    <row r="234" s="21" customFormat="1" ht="20.25" customHeight="1"/>
    <row r="235" s="21" customFormat="1" ht="20.25" customHeight="1"/>
    <row r="236" s="21" customFormat="1" ht="20.25" customHeight="1"/>
    <row r="237" s="21" customFormat="1" ht="20.25" customHeight="1"/>
    <row r="238" s="21" customFormat="1" ht="20.25" customHeight="1"/>
    <row r="239" s="21" customFormat="1" ht="20.25" customHeight="1"/>
    <row r="240" s="21" customFormat="1" ht="20.25" customHeight="1"/>
    <row r="241" s="21" customFormat="1" ht="20.25" customHeight="1"/>
    <row r="242" s="21" customFormat="1" ht="20.25" customHeight="1"/>
    <row r="243" s="21" customFormat="1" ht="20.25" customHeight="1"/>
    <row r="244" s="21" customFormat="1" ht="20.25" customHeight="1"/>
    <row r="245" s="21" customFormat="1" ht="20.25" customHeight="1"/>
    <row r="246" s="21" customFormat="1" ht="20.25" customHeight="1"/>
    <row r="247" s="21" customFormat="1" ht="20.25" customHeight="1"/>
    <row r="248" s="21" customFormat="1" ht="20.25" customHeight="1"/>
    <row r="249" s="21" customFormat="1" ht="20.25" customHeight="1"/>
    <row r="250" s="21" customFormat="1" ht="20.25" customHeight="1"/>
    <row r="251" s="21" customFormat="1" ht="20.25" customHeight="1"/>
    <row r="252" s="21" customFormat="1" ht="20.25" customHeight="1"/>
    <row r="253" s="21" customFormat="1" ht="20.25" customHeight="1"/>
    <row r="254" s="21" customFormat="1" ht="20.25" customHeight="1"/>
    <row r="255" s="21" customFormat="1" ht="20.25" customHeight="1"/>
    <row r="256" s="21" customFormat="1" ht="20.25" customHeight="1"/>
    <row r="257" s="21" customFormat="1" ht="20.25" customHeight="1"/>
    <row r="258" s="21" customFormat="1" ht="20.25" customHeight="1"/>
    <row r="259" s="21" customFormat="1" ht="20.25" customHeight="1"/>
    <row r="260" s="21" customFormat="1" ht="20.25" customHeight="1"/>
    <row r="261" s="21" customFormat="1" ht="20.25" customHeight="1"/>
    <row r="262" s="21" customFormat="1" ht="20.25" customHeight="1"/>
    <row r="263" s="21" customFormat="1" ht="20.25" customHeight="1"/>
    <row r="264" s="21" customFormat="1" ht="20.25" customHeight="1"/>
    <row r="265" s="21" customFormat="1" ht="20.25" customHeight="1"/>
    <row r="266" s="21" customFormat="1" ht="20.25" customHeight="1"/>
    <row r="267" s="21" customFormat="1" ht="20.25" customHeight="1"/>
    <row r="268" s="21" customFormat="1" ht="20.25" customHeight="1"/>
    <row r="269" s="21" customFormat="1" ht="20.25" customHeight="1"/>
    <row r="270" s="21" customFormat="1" ht="20.25" customHeight="1"/>
    <row r="271" s="21" customFormat="1" ht="20.25" customHeight="1"/>
    <row r="272" s="21" customFormat="1" ht="20.25" customHeight="1"/>
    <row r="273" s="21" customFormat="1" ht="20.25" customHeight="1"/>
    <row r="274" s="21" customFormat="1" ht="20.25" customHeight="1"/>
    <row r="275" s="21" customFormat="1" ht="20.25" customHeight="1"/>
    <row r="276" s="21" customFormat="1" ht="20.25" customHeight="1"/>
    <row r="277" s="21" customFormat="1" ht="20.25" customHeight="1"/>
    <row r="278" s="21" customFormat="1" ht="20.25" customHeight="1"/>
    <row r="279" s="21" customFormat="1" ht="20.25" customHeight="1"/>
    <row r="280" s="21" customFormat="1" ht="20.25" customHeight="1"/>
    <row r="281" s="21" customFormat="1" ht="20.25" customHeight="1"/>
    <row r="282" s="21" customFormat="1" ht="20.25" customHeight="1"/>
    <row r="283" s="21" customFormat="1" ht="20.25" customHeight="1"/>
    <row r="284" s="21" customFormat="1" ht="20.25" customHeight="1"/>
    <row r="285" s="21" customFormat="1" ht="20.25" customHeight="1"/>
    <row r="286" s="21" customFormat="1" ht="20.25" customHeight="1"/>
    <row r="287" s="21" customFormat="1" ht="20.25" customHeight="1"/>
    <row r="288" s="21" customFormat="1" ht="20.25" customHeight="1"/>
    <row r="289" s="21" customFormat="1" ht="20.25" customHeight="1"/>
    <row r="290" s="21" customFormat="1" ht="20.25" customHeight="1"/>
    <row r="291" s="21" customFormat="1" ht="20.25" customHeight="1"/>
    <row r="292" s="21" customFormat="1" ht="20.25" customHeight="1"/>
    <row r="293" s="21" customFormat="1" ht="20.25" customHeight="1"/>
    <row r="294" s="21" customFormat="1" ht="20.25" customHeight="1"/>
    <row r="295" s="21" customFormat="1" ht="20.25" customHeight="1"/>
    <row r="296" s="21" customFormat="1" ht="20.25" customHeight="1"/>
    <row r="297" s="21" customFormat="1" ht="20.25" customHeight="1"/>
    <row r="298" s="21" customFormat="1" ht="20.25" customHeight="1"/>
    <row r="299" s="21" customFormat="1" ht="20.25" customHeight="1"/>
    <row r="300" s="21" customFormat="1" ht="20.25" customHeight="1"/>
    <row r="301" s="21" customFormat="1" ht="20.25" customHeight="1"/>
    <row r="302" s="21" customFormat="1" ht="20.25" customHeight="1"/>
    <row r="303" s="21" customFormat="1" ht="20.25" customHeight="1"/>
    <row r="304" s="21" customFormat="1" ht="20.25" customHeight="1"/>
    <row r="305" s="21" customFormat="1" ht="20.25" customHeight="1"/>
    <row r="306" s="21" customFormat="1" ht="20.25" customHeight="1"/>
    <row r="307" s="21" customFormat="1" ht="20.25" customHeight="1"/>
    <row r="308" s="21" customFormat="1" ht="20.25" customHeight="1"/>
    <row r="309" s="21" customFormat="1" ht="20.25" customHeight="1"/>
    <row r="310" s="21" customFormat="1" ht="20.25" customHeight="1"/>
    <row r="311" s="21" customFormat="1" ht="20.25" customHeight="1"/>
    <row r="312" s="21" customFormat="1" ht="20.25" customHeight="1"/>
    <row r="313" s="21" customFormat="1" ht="20.25" customHeight="1"/>
    <row r="314" s="21" customFormat="1" ht="20.25" customHeight="1"/>
    <row r="315" s="21" customFormat="1" ht="20.25" customHeight="1"/>
    <row r="316" s="21" customFormat="1" ht="20.25" customHeight="1"/>
    <row r="317" s="21" customFormat="1" ht="20.25" customHeight="1"/>
    <row r="318" s="21" customFormat="1" ht="20.25" customHeight="1"/>
    <row r="319" s="21" customFormat="1" ht="20.25" customHeight="1"/>
    <row r="320" s="21" customFormat="1"/>
    <row r="321" s="21" customFormat="1"/>
    <row r="322" s="21" customFormat="1"/>
    <row r="323" s="21" customFormat="1"/>
    <row r="324" s="21" customFormat="1"/>
    <row r="325" s="21" customFormat="1"/>
    <row r="326" s="21" customFormat="1"/>
    <row r="327" s="21" customFormat="1"/>
    <row r="328" s="21" customFormat="1"/>
    <row r="329" s="21" customFormat="1"/>
    <row r="330" s="21" customFormat="1"/>
    <row r="331" s="21" customFormat="1"/>
    <row r="332" s="21" customFormat="1"/>
    <row r="333" s="21" customFormat="1"/>
    <row r="334" s="21" customFormat="1"/>
    <row r="335" s="21" customFormat="1"/>
    <row r="336" s="21" customFormat="1"/>
    <row r="337" s="21" customFormat="1"/>
    <row r="338" s="21" customFormat="1"/>
    <row r="339" s="21" customFormat="1"/>
    <row r="340" s="21" customFormat="1"/>
    <row r="341" s="21" customFormat="1"/>
    <row r="342" s="21" customFormat="1"/>
    <row r="343" s="21" customFormat="1"/>
    <row r="344" s="21" customFormat="1"/>
    <row r="345" s="21" customFormat="1"/>
    <row r="346" s="21" customFormat="1"/>
    <row r="347" s="21" customFormat="1"/>
    <row r="348" s="21" customFormat="1"/>
    <row r="349" s="21" customFormat="1"/>
    <row r="350" s="21" customFormat="1"/>
    <row r="351" s="21" customFormat="1"/>
    <row r="352" s="21" customFormat="1"/>
    <row r="353" s="21" customFormat="1"/>
    <row r="354" s="21" customFormat="1"/>
    <row r="355" s="21" customFormat="1"/>
    <row r="356" s="21" customFormat="1"/>
    <row r="357" s="21" customFormat="1"/>
    <row r="358" s="21" customFormat="1"/>
    <row r="359" s="21" customFormat="1"/>
    <row r="360" s="21" customFormat="1"/>
    <row r="361" s="21" customFormat="1"/>
    <row r="362" s="21" customFormat="1"/>
    <row r="363" s="21" customFormat="1"/>
    <row r="364" s="21" customFormat="1"/>
    <row r="365" s="21" customFormat="1"/>
    <row r="366" s="21" customFormat="1"/>
    <row r="367" s="21" customFormat="1"/>
    <row r="368" s="21" customFormat="1"/>
    <row r="369" s="21" customFormat="1"/>
    <row r="370" s="21" customFormat="1"/>
    <row r="371" s="21" customFormat="1"/>
    <row r="372" s="21" customFormat="1"/>
    <row r="373" s="21" customFormat="1"/>
    <row r="374" s="21" customFormat="1"/>
    <row r="375" s="21" customFormat="1"/>
    <row r="376" s="21" customFormat="1"/>
    <row r="377" s="21" customFormat="1"/>
    <row r="378" s="21" customFormat="1"/>
    <row r="379" s="21" customFormat="1"/>
    <row r="380" s="21" customFormat="1"/>
    <row r="381" s="21" customFormat="1"/>
    <row r="382" s="21" customFormat="1"/>
    <row r="383" s="21" customFormat="1"/>
    <row r="384" s="21" customFormat="1"/>
    <row r="385" s="21" customFormat="1"/>
    <row r="386" s="21" customFormat="1"/>
    <row r="387" s="21" customFormat="1"/>
    <row r="388" s="21" customFormat="1"/>
    <row r="389" s="21" customFormat="1"/>
    <row r="390" s="21" customFormat="1"/>
    <row r="391" s="21" customFormat="1"/>
    <row r="392" s="21" customFormat="1"/>
    <row r="393" s="21" customFormat="1"/>
    <row r="394" s="21" customFormat="1"/>
    <row r="395" s="21" customFormat="1"/>
    <row r="396" s="21" customFormat="1"/>
    <row r="397" s="21" customFormat="1"/>
    <row r="398" s="21" customFormat="1"/>
    <row r="399" s="21" customFormat="1"/>
    <row r="400" s="21" customFormat="1"/>
    <row r="401" s="21" customFormat="1"/>
    <row r="402" s="21" customFormat="1"/>
    <row r="403" s="21" customFormat="1"/>
    <row r="404" s="21" customFormat="1"/>
    <row r="405" s="21" customFormat="1"/>
    <row r="406" s="21" customFormat="1"/>
    <row r="407" s="21" customFormat="1"/>
    <row r="408" s="21" customFormat="1"/>
    <row r="409" s="21" customFormat="1"/>
    <row r="410" s="21" customFormat="1"/>
    <row r="411" s="21" customFormat="1"/>
    <row r="412" s="21" customFormat="1"/>
    <row r="413" s="21" customFormat="1"/>
    <row r="414" s="21" customFormat="1"/>
    <row r="415" s="21" customFormat="1"/>
    <row r="416" s="21" customFormat="1"/>
    <row r="417" s="21" customFormat="1"/>
    <row r="418" s="21" customFormat="1"/>
    <row r="419" s="21" customFormat="1"/>
    <row r="420" s="21" customFormat="1"/>
    <row r="421" s="21" customFormat="1"/>
    <row r="422" s="21" customFormat="1"/>
    <row r="423" s="21" customFormat="1"/>
    <row r="424" s="21" customFormat="1"/>
    <row r="425" s="21" customFormat="1"/>
    <row r="426" s="21" customFormat="1"/>
    <row r="427" s="21" customFormat="1"/>
    <row r="428" s="21" customFormat="1"/>
    <row r="429" s="21" customFormat="1"/>
    <row r="430" s="21" customFormat="1"/>
    <row r="431" s="21" customFormat="1"/>
    <row r="432" s="21" customFormat="1"/>
    <row r="433" s="21" customFormat="1"/>
    <row r="434" s="21" customFormat="1"/>
    <row r="435" s="21" customFormat="1"/>
    <row r="436" s="21" customFormat="1"/>
    <row r="437" s="21" customFormat="1"/>
    <row r="438" s="21" customFormat="1"/>
    <row r="439" s="21" customFormat="1"/>
    <row r="440" s="21" customFormat="1"/>
    <row r="441" s="21" customFormat="1"/>
    <row r="442" s="21" customFormat="1"/>
    <row r="443" s="21" customFormat="1"/>
    <row r="444" s="21" customFormat="1"/>
    <row r="445" s="21" customFormat="1"/>
    <row r="446" s="21" customFormat="1"/>
    <row r="447" s="21" customFormat="1"/>
    <row r="448" s="21" customFormat="1"/>
    <row r="449" s="21" customFormat="1"/>
    <row r="450" s="21" customFormat="1"/>
    <row r="451" s="21" customFormat="1"/>
    <row r="452" s="21" customFormat="1"/>
    <row r="453" s="21" customFormat="1"/>
    <row r="454" s="21" customFormat="1"/>
    <row r="455" s="21" customFormat="1"/>
    <row r="456" s="21" customFormat="1"/>
    <row r="457" s="21" customFormat="1"/>
    <row r="458" s="21" customFormat="1"/>
    <row r="459" s="21" customFormat="1"/>
    <row r="460" s="21" customFormat="1"/>
    <row r="461" s="21" customFormat="1"/>
    <row r="462" s="21" customFormat="1"/>
    <row r="463" s="21" customFormat="1"/>
    <row r="464" s="21" customFormat="1"/>
    <row r="465" s="21" customFormat="1"/>
    <row r="466" s="21" customFormat="1"/>
    <row r="467" s="21" customFormat="1"/>
    <row r="468" s="21" customFormat="1"/>
    <row r="469" s="21" customFormat="1"/>
    <row r="470" s="21" customFormat="1"/>
    <row r="471" s="21" customFormat="1"/>
    <row r="472" s="21" customFormat="1"/>
    <row r="473" s="21" customFormat="1"/>
    <row r="474" s="21" customFormat="1"/>
    <row r="475" s="21" customFormat="1"/>
    <row r="476" s="21" customFormat="1"/>
    <row r="477" s="21" customFormat="1"/>
    <row r="478" s="21" customFormat="1"/>
    <row r="479" s="21" customFormat="1"/>
    <row r="480" s="21" customFormat="1"/>
    <row r="481" s="21" customFormat="1"/>
    <row r="482" s="21" customFormat="1"/>
    <row r="483" s="21" customFormat="1"/>
    <row r="484" s="21" customFormat="1"/>
    <row r="485" s="21" customFormat="1"/>
    <row r="486" s="21" customFormat="1"/>
    <row r="487" s="21" customFormat="1"/>
    <row r="488" s="21" customFormat="1"/>
    <row r="489" s="21" customFormat="1"/>
    <row r="490" s="21" customFormat="1"/>
    <row r="491" s="21" customFormat="1"/>
    <row r="492" s="21" customFormat="1"/>
    <row r="493" s="21" customFormat="1"/>
    <row r="494" s="21" customFormat="1"/>
    <row r="495" s="21" customFormat="1"/>
    <row r="496" s="21" customFormat="1"/>
    <row r="497" s="21" customFormat="1"/>
    <row r="498" s="21" customFormat="1"/>
    <row r="499" s="21" customFormat="1"/>
    <row r="500" s="21" customFormat="1"/>
    <row r="501" s="21" customFormat="1"/>
    <row r="502" s="21" customFormat="1"/>
    <row r="503" s="21" customFormat="1"/>
    <row r="504" s="21" customFormat="1"/>
    <row r="505" s="21" customFormat="1"/>
    <row r="506" s="21" customFormat="1"/>
    <row r="507" s="21" customFormat="1"/>
    <row r="508" s="21" customFormat="1"/>
    <row r="509" s="21" customFormat="1"/>
    <row r="510" s="21" customFormat="1"/>
    <row r="511" s="21" customFormat="1"/>
    <row r="512" s="21" customFormat="1"/>
    <row r="513" s="21" customFormat="1"/>
    <row r="514" s="21" customFormat="1"/>
    <row r="515" s="21" customFormat="1"/>
    <row r="516" s="21" customFormat="1"/>
    <row r="517" s="21" customFormat="1"/>
    <row r="518" s="21" customFormat="1"/>
    <row r="519" s="21" customFormat="1"/>
    <row r="520" s="21" customFormat="1"/>
    <row r="521" s="21" customFormat="1"/>
    <row r="522" s="21" customFormat="1"/>
    <row r="523" s="21" customFormat="1"/>
    <row r="524" s="21" customFormat="1"/>
    <row r="525" s="21" customFormat="1"/>
    <row r="526" s="21" customFormat="1"/>
    <row r="527" s="21" customFormat="1"/>
    <row r="528" s="21" customFormat="1"/>
    <row r="529" s="21" customFormat="1"/>
    <row r="530" s="21" customFormat="1"/>
    <row r="531" s="21" customFormat="1"/>
    <row r="532" s="21" customFormat="1"/>
    <row r="533" s="21" customFormat="1"/>
    <row r="534" s="21" customFormat="1"/>
    <row r="535" s="21" customFormat="1"/>
    <row r="536" s="21" customFormat="1"/>
    <row r="537" s="21" customFormat="1"/>
    <row r="538" s="21" customFormat="1"/>
    <row r="539" s="21" customFormat="1"/>
    <row r="540" s="21" customFormat="1"/>
    <row r="541" s="21" customFormat="1"/>
    <row r="542" s="21" customFormat="1"/>
    <row r="543" s="21" customFormat="1"/>
    <row r="544" s="21" customFormat="1"/>
    <row r="545" s="21" customFormat="1"/>
    <row r="546" s="21" customFormat="1"/>
    <row r="547" s="21" customFormat="1"/>
    <row r="548" s="21" customFormat="1"/>
    <row r="549" s="21" customFormat="1"/>
    <row r="550" s="21" customFormat="1"/>
    <row r="551" s="21" customFormat="1"/>
    <row r="552" s="21" customFormat="1"/>
    <row r="553" s="21" customFormat="1"/>
    <row r="554" s="21" customFormat="1"/>
    <row r="555" s="21" customFormat="1"/>
    <row r="556" s="21" customFormat="1"/>
    <row r="557" s="21" customFormat="1"/>
    <row r="558" s="21" customFormat="1"/>
    <row r="559" s="21" customFormat="1"/>
    <row r="560" s="21" customFormat="1"/>
    <row r="561" s="21" customFormat="1"/>
    <row r="562" s="21" customFormat="1"/>
    <row r="563" s="21" customFormat="1"/>
    <row r="564" s="21" customFormat="1"/>
    <row r="565" s="21" customFormat="1"/>
    <row r="566" s="21" customFormat="1"/>
    <row r="567" s="21" customFormat="1"/>
    <row r="568" s="21" customFormat="1"/>
    <row r="569" s="21" customFormat="1"/>
    <row r="570" s="21" customFormat="1"/>
    <row r="571" s="21" customFormat="1"/>
    <row r="572" s="21" customFormat="1"/>
    <row r="573" s="21" customFormat="1"/>
    <row r="574" s="21" customFormat="1"/>
    <row r="575" s="21" customFormat="1"/>
    <row r="576" s="21" customFormat="1"/>
    <row r="577" s="21" customFormat="1"/>
    <row r="578" s="21" customFormat="1"/>
    <row r="579" s="21" customFormat="1"/>
    <row r="580" s="21" customFormat="1"/>
    <row r="581" s="21" customFormat="1"/>
    <row r="582" s="21" customFormat="1"/>
    <row r="583" s="21" customFormat="1"/>
    <row r="584" s="21" customFormat="1"/>
    <row r="585" s="21" customFormat="1"/>
    <row r="586" s="21" customFormat="1"/>
    <row r="587" s="21" customFormat="1"/>
    <row r="588" s="21" customFormat="1"/>
    <row r="589" s="21" customFormat="1"/>
    <row r="590" s="21" customFormat="1"/>
    <row r="591" s="21" customFormat="1"/>
    <row r="592" s="21" customFormat="1"/>
    <row r="593" s="21" customFormat="1"/>
    <row r="594" s="21" customFormat="1"/>
    <row r="595" s="21" customFormat="1"/>
    <row r="596" s="21" customFormat="1"/>
    <row r="597" s="21" customFormat="1"/>
    <row r="598" s="21" customFormat="1"/>
    <row r="599" s="21" customFormat="1"/>
    <row r="600" s="21" customFormat="1"/>
    <row r="601" s="21" customFormat="1"/>
    <row r="602" s="21" customFormat="1"/>
    <row r="603" s="21" customFormat="1"/>
    <row r="604" s="21" customFormat="1"/>
    <row r="605" s="21" customFormat="1"/>
    <row r="606" s="21" customFormat="1"/>
    <row r="607" s="21" customFormat="1"/>
    <row r="608" s="21" customFormat="1"/>
    <row r="609" s="21" customFormat="1"/>
    <row r="610" s="21" customFormat="1"/>
    <row r="611" s="21" customFormat="1"/>
    <row r="612" s="21" customFormat="1"/>
    <row r="613" s="21" customFormat="1"/>
    <row r="614" s="21" customFormat="1"/>
    <row r="615" s="21" customFormat="1"/>
    <row r="616" s="21" customFormat="1"/>
    <row r="617" s="21" customFormat="1"/>
    <row r="618" s="21" customFormat="1"/>
  </sheetData>
  <autoFilter ref="A2:AI176" xr:uid="{00000000-0009-0000-0000-000001000000}"/>
  <phoneticPr fontId="1"/>
  <dataValidations count="4">
    <dataValidation type="list" allowBlank="1" showInputMessage="1" showErrorMessage="1" sqref="N64" xr:uid="{5B712902-9C53-4107-922B-909F3C3B985D}">
      <formula1>"○（救急搬送のみ）"</formula1>
    </dataValidation>
    <dataValidation imeMode="off" allowBlank="1" showInputMessage="1" showErrorMessage="1" sqref="D21:E21 H12 D12:E12 D14:E18 H34 D3:E9 D25:E32 H25:H32 D34:E34 H21 H3:H9 H14:H18" xr:uid="{A83DD8E2-A7E3-4608-80E4-A59D55377091}"/>
    <dataValidation type="list" allowBlank="1" showInputMessage="1" showErrorMessage="1" sqref="N65:N130 Y132 AC132 W132 N134:Q144 AC134:AC144 U134:U144 W134:W144 Y134:Y144 AA134:AA144 U146:U157 AA146:AA174 Y146:Y174 W146:W174 AC146:AC174 U159:U174 AC3:AC130 O3:Q130 N3:N63 AA3:AA130 Y3:Y130 W3:W130 U3:U130 N146:Q174 AA176:AA177 Y176:Y177 W176:W177 U176:U177 AC176:AC177 N176:Q177" xr:uid="{33AB4F27-4E95-4478-9718-4B1721D145D1}">
      <formula1>"○"</formula1>
    </dataValidation>
    <dataValidation type="list" allowBlank="1" showErrorMessage="1" sqref="N133:Q133 U133 W133 Y133 AA133 AC133" xr:uid="{E19A0744-EA31-47B2-9038-AAD3AC5117DF}">
      <formula1>"○"</formula1>
    </dataValidation>
  </dataValidations>
  <hyperlinks>
    <hyperlink ref="J119" r:id="rId1" xr:uid="{131747EA-5A76-4B48-9BAA-A94303E97D75}"/>
    <hyperlink ref="J120" r:id="rId2" xr:uid="{9ABF65ED-E926-470B-BC1D-B964F7C45A03}"/>
    <hyperlink ref="J18" r:id="rId3" xr:uid="{E116A534-B8BC-409D-A0FA-1B4FC0982BB0}"/>
    <hyperlink ref="J122" r:id="rId4" xr:uid="{BBB690D6-7B90-481E-A0CF-DF9D09F42135}"/>
    <hyperlink ref="J123" r:id="rId5" xr:uid="{B3198056-6D10-4108-ADB8-13032BEA3A32}"/>
    <hyperlink ref="J124" r:id="rId6" xr:uid="{357D646F-3610-4CFE-8C98-82B490AAFDCB}"/>
    <hyperlink ref="J121" r:id="rId7" xr:uid="{B6460D67-D77E-4AF7-AF22-60438E19E913}"/>
    <hyperlink ref="J125" r:id="rId8" xr:uid="{AB3EBE9C-698A-45CB-AAFF-98AE8C00230C}"/>
    <hyperlink ref="J60" r:id="rId9" xr:uid="{0905E02B-F479-4307-BA18-F2E31DB8ED5F}"/>
    <hyperlink ref="J19" r:id="rId10" xr:uid="{D27CF9AA-82DA-4313-89DB-67571119CDF0}"/>
    <hyperlink ref="J40" r:id="rId11" xr:uid="{8158AFEA-E2C7-4829-BE43-87F146E338B1}"/>
    <hyperlink ref="J53" r:id="rId12" xr:uid="{1CF24F90-338A-4A39-84F0-B2C806712DAF}"/>
    <hyperlink ref="J127" r:id="rId13" xr:uid="{106AAACA-BBE5-46A5-B64C-1FF5A9A461C7}"/>
    <hyperlink ref="J129" r:id="rId14" xr:uid="{E2CE306D-5EEF-4D86-9839-063D7D8E0A4D}"/>
    <hyperlink ref="J128" r:id="rId15" xr:uid="{6655C595-DE2E-4066-B2C4-10AFF30DD441}"/>
    <hyperlink ref="J10" r:id="rId16" xr:uid="{1EE13453-5C01-4DFD-A208-6EF66233D975}"/>
    <hyperlink ref="J11" r:id="rId17" xr:uid="{C8013E28-601D-44D5-AEE7-03A49F344D31}"/>
    <hyperlink ref="J12" r:id="rId18" xr:uid="{3A2D9FD3-74FB-4FA3-8F49-702F1D352C76}"/>
    <hyperlink ref="J14" r:id="rId19" xr:uid="{5CF6B956-A153-4DE1-A8D0-0A2A268DE47C}"/>
    <hyperlink ref="J17" r:id="rId20" xr:uid="{8DB3C98C-0D62-4D0C-8AAB-9F0A3BF10315}"/>
    <hyperlink ref="J24" r:id="rId21" xr:uid="{C8086F23-D263-4D18-AFD1-24EC3B766723}"/>
    <hyperlink ref="J64" r:id="rId22" display="https://www.hosp.omu.ac.jp/【日本語】" xr:uid="{5D58E6E6-F9BA-4381-BC6F-3AF60CE15EE7}"/>
    <hyperlink ref="J126" r:id="rId23" display="https://www.oph.gr.jp/" xr:uid="{E95DE949-EEC1-4C27-A8E3-B317BB4C0399}"/>
    <hyperlink ref="J133" r:id="rId24" xr:uid="{7B8C73A9-3F64-4C8D-8AEE-02B0DE6E7B46}"/>
    <hyperlink ref="J136" r:id="rId25" xr:uid="{4677715E-3571-4E4F-80D6-0528EEC22FE3}"/>
    <hyperlink ref="J137" r:id="rId26" xr:uid="{73B96180-BC0C-4601-B6D0-271C5016D355}"/>
    <hyperlink ref="J138" r:id="rId27" xr:uid="{0EF44748-D5D3-4E22-8F31-720CE829227D}"/>
    <hyperlink ref="J139" r:id="rId28" display="https://www.bing.com/ck/a?!&amp;&amp;p=e9b55a992a3f0714a8c56a46d2fab0c6faa62fe94fc79cab19bd974ee298abfbJmltdHM9MTc0MDcwMDgwMA&amp;ptn=3&amp;ver=2&amp;hsh=4&amp;fclid=318a880c-6bfe-6e4d-1b92-9ba06a806fb9&amp;psq=%e6%9d%be%e5%b4%8e%e7%97%85%e9%99%a2+%e7%94%9f%e9%87%8e%e5%8c%ba&amp;u=a1aHR0cDovL3d3dy5tZWRpY2Fscy5qcC9taC8&amp;ntb=1" xr:uid="{8C8BBE6A-5B70-485D-8F88-6BC4636971A9}"/>
    <hyperlink ref="J140" r:id="rId29" xr:uid="{312F29D5-EC9B-4A49-99EF-CA604ADFC533}"/>
    <hyperlink ref="J143" r:id="rId30" xr:uid="{6389012C-C34E-41D8-A16C-017ED45F5421}"/>
    <hyperlink ref="J145" r:id="rId31" xr:uid="{D0A5F2EC-928F-4B95-B77E-393852DB045D}"/>
    <hyperlink ref="J146" r:id="rId32" xr:uid="{5A8E7A7B-AD69-4B66-AAA0-01BB585F22C8}"/>
    <hyperlink ref="J147" r:id="rId33" xr:uid="{A77B27D0-ED84-4F5D-9FC5-70F6D121507D}"/>
    <hyperlink ref="J149" r:id="rId34" xr:uid="{619849ED-79D8-420D-BC5C-B66695D95D68}"/>
    <hyperlink ref="J151" r:id="rId35" xr:uid="{20A83A2C-5738-455D-BFBE-D19B7AF2BE2B}"/>
    <hyperlink ref="J152" r:id="rId36" xr:uid="{A5B0BC57-E033-41B0-A82E-D958272088A8}"/>
    <hyperlink ref="J153" r:id="rId37" xr:uid="{5840DD40-056F-445E-9BAE-4476285BFF57}"/>
    <hyperlink ref="J154" r:id="rId38" xr:uid="{89DFA279-87AC-42F6-8EF1-ED5529A8A1E1}"/>
    <hyperlink ref="J155" r:id="rId39" xr:uid="{A318637A-CFF8-461A-AEDB-F328732034E4}"/>
    <hyperlink ref="J156" r:id="rId40" xr:uid="{A17DEA9C-03B4-4BA7-9EFB-67BDD87D9E76}"/>
    <hyperlink ref="J158" r:id="rId41" xr:uid="{20ABB560-23F8-42B2-98BE-72AC4F3BC7A8}"/>
    <hyperlink ref="J159" r:id="rId42" xr:uid="{1DF3CBB7-C916-404A-9D2C-1645ACA9F3B5}"/>
    <hyperlink ref="J161" r:id="rId43" xr:uid="{0505E807-DD42-4753-BB77-A86F94630511}"/>
    <hyperlink ref="J162" r:id="rId44" xr:uid="{26C4BECC-2BBE-4867-A92E-844D5FB415AA}"/>
    <hyperlink ref="J163" r:id="rId45" xr:uid="{87E930D3-778A-414F-8457-72DE4A02578D}"/>
    <hyperlink ref="J157" r:id="rId46" xr:uid="{25DE29B1-BA1E-4525-AB0E-4477A4DDF1DB}"/>
    <hyperlink ref="J160" r:id="rId47" xr:uid="{A1EA1F02-2425-486F-B391-222652A23D0D}"/>
    <hyperlink ref="J144" r:id="rId48" location="main" xr:uid="{60FD8DD7-9BDF-4554-86FF-A3E22140181C}"/>
    <hyperlink ref="J142" r:id="rId49" xr:uid="{8EDC7A3A-BC97-4E79-9190-311D429E1026}"/>
    <hyperlink ref="J169" r:id="rId50" xr:uid="{ED55E2C9-D480-4355-A96F-24C74FDBF06C}"/>
    <hyperlink ref="J170" r:id="rId51" xr:uid="{91FBEAFA-6201-49FF-9CAA-C2DE0636CAD4}"/>
    <hyperlink ref="J172" r:id="rId52" xr:uid="{8E6E1B21-7361-4ADC-9C76-E476419BA9CC}"/>
    <hyperlink ref="J173" r:id="rId53" xr:uid="{8C8F1E83-FBF9-42F5-9072-D61972C5149B}"/>
    <hyperlink ref="J174" r:id="rId54" xr:uid="{314B79D1-833D-4801-B9A9-80F88674A8C2}"/>
    <hyperlink ref="J165" r:id="rId55" xr:uid="{001B0E7A-27FD-4BA7-A694-078E715B3377}"/>
    <hyperlink ref="J171" r:id="rId56" xr:uid="{97C33E56-6B80-4181-B368-41423E3389D0}"/>
    <hyperlink ref="J168" r:id="rId57" xr:uid="{9CAE4C22-DD94-4B91-A7A2-B190CC0915FA}"/>
    <hyperlink ref="J166" r:id="rId58" xr:uid="{7A95CC07-23B0-41A0-8FE8-685AFED0303B}"/>
    <hyperlink ref="J135" r:id="rId59" xr:uid="{2193C6B0-03FE-43D0-97B6-5BF5D743A4EF}"/>
    <hyperlink ref="J150" r:id="rId60" xr:uid="{D7D0FDA2-D026-4D53-B405-442A806A0971}"/>
    <hyperlink ref="J175" r:id="rId61" xr:uid="{42E6A94C-A170-46D3-A4AF-81205C7D4A31}"/>
  </hyperlinks>
  <pageMargins left="0.70866141732283472" right="0.70866141732283472" top="0.74803149606299213" bottom="0.74803149606299213" header="0.31496062992125984" footer="0.31496062992125984"/>
  <pageSetup paperSize="8" scale="24" fitToHeight="4" orientation="landscape" r:id="rId6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C7BBCE-78A3-4C99-AB3B-F917DFD2DF75}">
  <dimension ref="B1:AV28"/>
  <sheetViews>
    <sheetView zoomScale="85" zoomScaleNormal="85" workbookViewId="0">
      <pane xSplit="6" ySplit="3" topLeftCell="G4" activePane="bottomRight" state="frozen"/>
      <selection pane="topRight" activeCell="G1" sqref="G1"/>
      <selection pane="bottomLeft" activeCell="A4" sqref="A4"/>
      <selection pane="bottomRight" activeCell="B2" sqref="B2"/>
    </sheetView>
  </sheetViews>
  <sheetFormatPr defaultRowHeight="18.75"/>
  <cols>
    <col min="1" max="1" width="3.25" customWidth="1"/>
    <col min="2" max="2" width="14.875" bestFit="1" customWidth="1"/>
    <col min="3" max="3" width="13.5" bestFit="1" customWidth="1"/>
  </cols>
  <sheetData>
    <row r="1" spans="2:48" ht="24">
      <c r="B1" s="150" t="s">
        <v>657</v>
      </c>
    </row>
    <row r="3" spans="2:48" ht="19.5" thickBot="1">
      <c r="B3" s="135" t="s">
        <v>658</v>
      </c>
      <c r="C3" s="135" t="s">
        <v>659</v>
      </c>
      <c r="D3" s="135" t="s">
        <v>660</v>
      </c>
      <c r="E3" s="135" t="s">
        <v>661</v>
      </c>
      <c r="F3" s="135" t="s">
        <v>662</v>
      </c>
      <c r="G3" s="135" t="s">
        <v>663</v>
      </c>
      <c r="H3" s="135" t="s">
        <v>664</v>
      </c>
      <c r="I3" s="135" t="s">
        <v>665</v>
      </c>
      <c r="J3" s="135" t="s">
        <v>666</v>
      </c>
      <c r="K3" s="135" t="s">
        <v>667</v>
      </c>
      <c r="L3" s="135" t="s">
        <v>668</v>
      </c>
      <c r="M3" s="135" t="s">
        <v>669</v>
      </c>
      <c r="N3" s="135" t="s">
        <v>670</v>
      </c>
      <c r="O3" s="135" t="s">
        <v>671</v>
      </c>
      <c r="P3" s="135" t="s">
        <v>672</v>
      </c>
      <c r="Q3" s="135" t="s">
        <v>673</v>
      </c>
      <c r="R3" s="135" t="s">
        <v>674</v>
      </c>
      <c r="S3" s="135" t="s">
        <v>675</v>
      </c>
      <c r="T3" s="135" t="s">
        <v>676</v>
      </c>
      <c r="U3" s="135" t="s">
        <v>677</v>
      </c>
      <c r="V3" s="135" t="s">
        <v>678</v>
      </c>
      <c r="W3" s="135" t="s">
        <v>679</v>
      </c>
      <c r="X3" s="135" t="s">
        <v>680</v>
      </c>
      <c r="Y3" s="135" t="s">
        <v>681</v>
      </c>
      <c r="Z3" s="135" t="s">
        <v>682</v>
      </c>
      <c r="AA3" s="135" t="s">
        <v>683</v>
      </c>
      <c r="AB3" s="135" t="s">
        <v>684</v>
      </c>
      <c r="AC3" s="135" t="s">
        <v>685</v>
      </c>
      <c r="AD3" s="135" t="s">
        <v>686</v>
      </c>
      <c r="AE3" s="135" t="s">
        <v>687</v>
      </c>
      <c r="AF3" s="135" t="s">
        <v>688</v>
      </c>
      <c r="AG3" s="135" t="s">
        <v>689</v>
      </c>
      <c r="AH3" s="135" t="s">
        <v>690</v>
      </c>
      <c r="AI3" s="135" t="s">
        <v>691</v>
      </c>
      <c r="AJ3" s="135" t="s">
        <v>692</v>
      </c>
      <c r="AK3" s="135" t="s">
        <v>693</v>
      </c>
      <c r="AL3" s="135" t="s">
        <v>694</v>
      </c>
      <c r="AM3" s="135" t="s">
        <v>695</v>
      </c>
      <c r="AN3" s="135" t="s">
        <v>696</v>
      </c>
      <c r="AO3" s="135" t="s">
        <v>697</v>
      </c>
      <c r="AP3" s="135" t="s">
        <v>698</v>
      </c>
      <c r="AQ3" s="135" t="s">
        <v>699</v>
      </c>
      <c r="AR3" s="135" t="s">
        <v>700</v>
      </c>
      <c r="AS3" s="135" t="s">
        <v>701</v>
      </c>
      <c r="AT3" s="135" t="s">
        <v>702</v>
      </c>
      <c r="AU3" s="135" t="s">
        <v>703</v>
      </c>
      <c r="AV3" s="136" t="s">
        <v>704</v>
      </c>
    </row>
    <row r="4" spans="2:48">
      <c r="B4" s="137" t="s">
        <v>102</v>
      </c>
      <c r="C4" s="138" t="s">
        <v>705</v>
      </c>
      <c r="D4" s="138" t="s">
        <v>706</v>
      </c>
      <c r="E4" s="138" t="s">
        <v>707</v>
      </c>
      <c r="F4" s="138" t="s">
        <v>708</v>
      </c>
      <c r="G4" s="138" t="s">
        <v>709</v>
      </c>
      <c r="H4" s="139" t="s">
        <v>710</v>
      </c>
      <c r="I4" s="138" t="s">
        <v>711</v>
      </c>
      <c r="J4" s="138" t="s">
        <v>712</v>
      </c>
      <c r="K4" s="138" t="s">
        <v>713</v>
      </c>
      <c r="L4" s="138" t="s">
        <v>714</v>
      </c>
      <c r="M4" s="138" t="s">
        <v>715</v>
      </c>
      <c r="N4" s="138" t="s">
        <v>716</v>
      </c>
      <c r="O4" s="138" t="s">
        <v>717</v>
      </c>
      <c r="P4" s="139" t="s">
        <v>718</v>
      </c>
      <c r="Q4" s="138" t="s">
        <v>719</v>
      </c>
      <c r="R4" s="138" t="s">
        <v>720</v>
      </c>
      <c r="S4" s="138" t="s">
        <v>721</v>
      </c>
      <c r="T4" s="138" t="s">
        <v>722</v>
      </c>
      <c r="U4" s="138" t="s">
        <v>723</v>
      </c>
      <c r="V4" s="138" t="s">
        <v>724</v>
      </c>
      <c r="W4" s="138" t="s">
        <v>725</v>
      </c>
      <c r="X4" s="138" t="s">
        <v>726</v>
      </c>
      <c r="Y4" s="138" t="s">
        <v>727</v>
      </c>
      <c r="Z4" s="138" t="s">
        <v>728</v>
      </c>
      <c r="AA4" s="138" t="s">
        <v>729</v>
      </c>
      <c r="AB4" s="138" t="s">
        <v>730</v>
      </c>
      <c r="AC4" s="138" t="s">
        <v>731</v>
      </c>
      <c r="AD4" s="138" t="s">
        <v>732</v>
      </c>
      <c r="AE4" s="138" t="s">
        <v>733</v>
      </c>
      <c r="AF4" s="138" t="s">
        <v>734</v>
      </c>
      <c r="AG4" s="138" t="s">
        <v>735</v>
      </c>
      <c r="AH4" s="138" t="s">
        <v>736</v>
      </c>
      <c r="AI4" s="138" t="s">
        <v>737</v>
      </c>
      <c r="AJ4" s="138" t="s">
        <v>738</v>
      </c>
      <c r="AK4" s="138" t="s">
        <v>739</v>
      </c>
      <c r="AL4" s="138" t="s">
        <v>740</v>
      </c>
      <c r="AM4" s="138" t="s">
        <v>741</v>
      </c>
      <c r="AN4" s="138" t="s">
        <v>742</v>
      </c>
      <c r="AO4" s="138" t="s">
        <v>743</v>
      </c>
      <c r="AP4" s="138" t="s">
        <v>744</v>
      </c>
      <c r="AQ4" s="138" t="s">
        <v>745</v>
      </c>
      <c r="AR4" s="138" t="s">
        <v>746</v>
      </c>
      <c r="AS4" s="138" t="s">
        <v>747</v>
      </c>
      <c r="AT4" s="138" t="s">
        <v>748</v>
      </c>
      <c r="AU4" s="138" t="s">
        <v>749</v>
      </c>
      <c r="AV4" s="140" t="s">
        <v>750</v>
      </c>
    </row>
    <row r="5" spans="2:48">
      <c r="B5" s="141" t="s">
        <v>618</v>
      </c>
      <c r="C5" s="142" t="s">
        <v>751</v>
      </c>
      <c r="D5" s="142" t="s">
        <v>752</v>
      </c>
      <c r="E5" s="142" t="s">
        <v>753</v>
      </c>
      <c r="F5" s="142" t="s">
        <v>754</v>
      </c>
      <c r="G5" s="142" t="s">
        <v>755</v>
      </c>
      <c r="H5" s="142" t="s">
        <v>756</v>
      </c>
      <c r="I5" s="142" t="s">
        <v>757</v>
      </c>
      <c r="J5" s="142" t="s">
        <v>758</v>
      </c>
      <c r="K5" s="142" t="s">
        <v>759</v>
      </c>
      <c r="L5" s="142" t="s">
        <v>760</v>
      </c>
      <c r="M5" s="142" t="s">
        <v>761</v>
      </c>
      <c r="N5" s="142" t="s">
        <v>762</v>
      </c>
      <c r="O5" s="142" t="s">
        <v>763</v>
      </c>
      <c r="P5" s="142" t="s">
        <v>764</v>
      </c>
      <c r="Q5" s="142" t="s">
        <v>765</v>
      </c>
      <c r="R5" s="142" t="s">
        <v>766</v>
      </c>
      <c r="S5" s="142" t="s">
        <v>767</v>
      </c>
      <c r="T5" s="142" t="s">
        <v>768</v>
      </c>
      <c r="U5" s="142" t="s">
        <v>769</v>
      </c>
      <c r="V5" s="142" t="s">
        <v>770</v>
      </c>
      <c r="W5" s="142" t="s">
        <v>771</v>
      </c>
      <c r="X5" s="142" t="s">
        <v>772</v>
      </c>
      <c r="Y5" s="142" t="s">
        <v>773</v>
      </c>
      <c r="Z5" s="142" t="s">
        <v>774</v>
      </c>
      <c r="AA5" s="142" t="s">
        <v>775</v>
      </c>
      <c r="AB5" s="142" t="s">
        <v>776</v>
      </c>
      <c r="AC5" s="142" t="s">
        <v>777</v>
      </c>
      <c r="AD5" s="142" t="s">
        <v>778</v>
      </c>
      <c r="AE5" s="143" t="s">
        <v>779</v>
      </c>
      <c r="AF5" s="142" t="s">
        <v>780</v>
      </c>
      <c r="AG5" s="142" t="s">
        <v>781</v>
      </c>
      <c r="AH5" s="142" t="s">
        <v>782</v>
      </c>
      <c r="AI5" s="143" t="s">
        <v>783</v>
      </c>
      <c r="AJ5" s="143" t="s">
        <v>784</v>
      </c>
      <c r="AK5" s="142" t="s">
        <v>785</v>
      </c>
      <c r="AL5" s="142" t="s">
        <v>786</v>
      </c>
      <c r="AM5" s="142" t="s">
        <v>787</v>
      </c>
      <c r="AN5" s="142" t="s">
        <v>788</v>
      </c>
      <c r="AO5" s="142" t="s">
        <v>789</v>
      </c>
      <c r="AP5" s="143" t="s">
        <v>790</v>
      </c>
      <c r="AQ5" s="142" t="s">
        <v>791</v>
      </c>
      <c r="AR5" s="142" t="s">
        <v>792</v>
      </c>
      <c r="AS5" s="142" t="s">
        <v>793</v>
      </c>
      <c r="AT5" s="142" t="s">
        <v>794</v>
      </c>
      <c r="AU5" s="142" t="s">
        <v>795</v>
      </c>
      <c r="AV5" s="144" t="s">
        <v>796</v>
      </c>
    </row>
    <row r="6" spans="2:48">
      <c r="B6" s="141" t="s">
        <v>607</v>
      </c>
      <c r="C6" s="142" t="s">
        <v>797</v>
      </c>
      <c r="D6" s="142" t="s">
        <v>798</v>
      </c>
      <c r="E6" s="142" t="s">
        <v>799</v>
      </c>
      <c r="F6" s="142" t="s">
        <v>800</v>
      </c>
      <c r="G6" s="142" t="s">
        <v>801</v>
      </c>
      <c r="H6" s="143" t="s">
        <v>802</v>
      </c>
      <c r="I6" s="142" t="s">
        <v>803</v>
      </c>
      <c r="J6" s="142" t="s">
        <v>804</v>
      </c>
      <c r="K6" s="142" t="s">
        <v>805</v>
      </c>
      <c r="L6" s="142" t="s">
        <v>806</v>
      </c>
      <c r="M6" s="142" t="s">
        <v>807</v>
      </c>
      <c r="N6" s="142" t="s">
        <v>808</v>
      </c>
      <c r="O6" s="142" t="s">
        <v>809</v>
      </c>
      <c r="P6" s="143" t="s">
        <v>810</v>
      </c>
      <c r="Q6" s="142" t="s">
        <v>811</v>
      </c>
      <c r="R6" s="142" t="s">
        <v>812</v>
      </c>
      <c r="S6" s="142" t="s">
        <v>813</v>
      </c>
      <c r="T6" s="142" t="s">
        <v>814</v>
      </c>
      <c r="U6" s="142" t="s">
        <v>815</v>
      </c>
      <c r="V6" s="142" t="s">
        <v>816</v>
      </c>
      <c r="W6" s="142" t="s">
        <v>817</v>
      </c>
      <c r="X6" s="142" t="s">
        <v>818</v>
      </c>
      <c r="Y6" s="142" t="s">
        <v>819</v>
      </c>
      <c r="Z6" s="142" t="s">
        <v>820</v>
      </c>
      <c r="AA6" s="143" t="s">
        <v>821</v>
      </c>
      <c r="AB6" s="142" t="s">
        <v>822</v>
      </c>
      <c r="AC6" s="142" t="s">
        <v>823</v>
      </c>
      <c r="AD6" s="142" t="s">
        <v>824</v>
      </c>
      <c r="AE6" s="142" t="s">
        <v>825</v>
      </c>
      <c r="AF6" s="142" t="s">
        <v>826</v>
      </c>
      <c r="AG6" s="142" t="s">
        <v>827</v>
      </c>
      <c r="AH6" s="142" t="s">
        <v>828</v>
      </c>
      <c r="AI6" s="142" t="s">
        <v>829</v>
      </c>
      <c r="AJ6" s="142" t="s">
        <v>830</v>
      </c>
      <c r="AK6" s="142" t="s">
        <v>831</v>
      </c>
      <c r="AL6" s="142" t="s">
        <v>832</v>
      </c>
      <c r="AM6" s="142" t="s">
        <v>833</v>
      </c>
      <c r="AN6" s="142" t="s">
        <v>834</v>
      </c>
      <c r="AO6" s="142" t="s">
        <v>835</v>
      </c>
      <c r="AP6" s="142" t="s">
        <v>836</v>
      </c>
      <c r="AQ6" s="142" t="s">
        <v>837</v>
      </c>
      <c r="AR6" s="142" t="s">
        <v>838</v>
      </c>
      <c r="AS6" s="142" t="s">
        <v>839</v>
      </c>
      <c r="AT6" s="142" t="s">
        <v>840</v>
      </c>
      <c r="AU6" s="142" t="s">
        <v>841</v>
      </c>
      <c r="AV6" s="144" t="s">
        <v>842</v>
      </c>
    </row>
    <row r="7" spans="2:48">
      <c r="B7" s="141" t="s">
        <v>116</v>
      </c>
      <c r="C7" s="143" t="s">
        <v>843</v>
      </c>
      <c r="D7" s="142" t="s">
        <v>844</v>
      </c>
      <c r="E7" s="142" t="s">
        <v>845</v>
      </c>
      <c r="F7" s="142" t="s">
        <v>846</v>
      </c>
      <c r="G7" s="142" t="s">
        <v>847</v>
      </c>
      <c r="H7" s="143" t="s">
        <v>848</v>
      </c>
      <c r="I7" s="142" t="s">
        <v>849</v>
      </c>
      <c r="J7" s="142" t="s">
        <v>850</v>
      </c>
      <c r="K7" s="142" t="s">
        <v>851</v>
      </c>
      <c r="L7" s="142" t="s">
        <v>852</v>
      </c>
      <c r="M7" s="142" t="s">
        <v>853</v>
      </c>
      <c r="N7" s="142" t="s">
        <v>854</v>
      </c>
      <c r="O7" s="142" t="s">
        <v>855</v>
      </c>
      <c r="P7" s="142" t="s">
        <v>856</v>
      </c>
      <c r="Q7" s="142" t="s">
        <v>857</v>
      </c>
      <c r="R7" s="142" t="s">
        <v>858</v>
      </c>
      <c r="S7" s="142" t="s">
        <v>859</v>
      </c>
      <c r="T7" s="142" t="s">
        <v>860</v>
      </c>
      <c r="U7" s="142" t="s">
        <v>861</v>
      </c>
      <c r="V7" s="142" t="s">
        <v>862</v>
      </c>
      <c r="W7" s="142" t="s">
        <v>863</v>
      </c>
      <c r="X7" s="142" t="s">
        <v>864</v>
      </c>
      <c r="Y7" s="142" t="s">
        <v>865</v>
      </c>
      <c r="Z7" s="142" t="s">
        <v>866</v>
      </c>
      <c r="AA7" s="142" t="s">
        <v>867</v>
      </c>
      <c r="AB7" s="142" t="s">
        <v>868</v>
      </c>
      <c r="AC7" s="142" t="s">
        <v>869</v>
      </c>
      <c r="AD7" s="142" t="s">
        <v>870</v>
      </c>
      <c r="AE7" s="143" t="s">
        <v>871</v>
      </c>
      <c r="AF7" s="142"/>
      <c r="AG7" s="142" t="s">
        <v>872</v>
      </c>
      <c r="AH7" s="142" t="s">
        <v>873</v>
      </c>
      <c r="AI7" s="143" t="s">
        <v>874</v>
      </c>
      <c r="AJ7" s="142" t="s">
        <v>875</v>
      </c>
      <c r="AK7" s="142"/>
      <c r="AL7" s="142"/>
      <c r="AM7" s="142" t="s">
        <v>876</v>
      </c>
      <c r="AN7" s="142" t="s">
        <v>877</v>
      </c>
      <c r="AO7" s="142" t="s">
        <v>878</v>
      </c>
      <c r="AP7" s="142" t="s">
        <v>879</v>
      </c>
      <c r="AQ7" s="142" t="s">
        <v>880</v>
      </c>
      <c r="AR7" s="142" t="s">
        <v>881</v>
      </c>
      <c r="AS7" s="142" t="s">
        <v>882</v>
      </c>
      <c r="AT7" s="142" t="s">
        <v>883</v>
      </c>
      <c r="AU7" s="142" t="s">
        <v>884</v>
      </c>
      <c r="AV7" s="145" t="s">
        <v>885</v>
      </c>
    </row>
    <row r="8" spans="2:48">
      <c r="B8" s="141" t="s">
        <v>146</v>
      </c>
      <c r="C8" s="142" t="s">
        <v>886</v>
      </c>
      <c r="D8" s="142" t="s">
        <v>887</v>
      </c>
      <c r="E8" s="142"/>
      <c r="F8" s="142" t="s">
        <v>888</v>
      </c>
      <c r="G8" s="142"/>
      <c r="H8" s="142" t="s">
        <v>889</v>
      </c>
      <c r="I8" s="142" t="s">
        <v>890</v>
      </c>
      <c r="J8" s="142" t="s">
        <v>891</v>
      </c>
      <c r="K8" s="142" t="s">
        <v>892</v>
      </c>
      <c r="L8" s="142" t="s">
        <v>893</v>
      </c>
      <c r="M8" s="143" t="s">
        <v>894</v>
      </c>
      <c r="N8" s="142" t="s">
        <v>895</v>
      </c>
      <c r="O8" s="142" t="s">
        <v>896</v>
      </c>
      <c r="P8" s="142" t="s">
        <v>897</v>
      </c>
      <c r="Q8" s="142"/>
      <c r="R8" s="142"/>
      <c r="S8" s="142"/>
      <c r="T8" s="142"/>
      <c r="U8" s="142" t="s">
        <v>898</v>
      </c>
      <c r="V8" s="142" t="s">
        <v>899</v>
      </c>
      <c r="W8" s="142" t="s">
        <v>900</v>
      </c>
      <c r="X8" s="142" t="s">
        <v>901</v>
      </c>
      <c r="Y8" s="142"/>
      <c r="Z8" s="143" t="s">
        <v>902</v>
      </c>
      <c r="AA8" s="142" t="s">
        <v>903</v>
      </c>
      <c r="AB8" s="142" t="s">
        <v>904</v>
      </c>
      <c r="AC8" s="142" t="s">
        <v>905</v>
      </c>
      <c r="AD8" s="142" t="s">
        <v>906</v>
      </c>
      <c r="AE8" s="143" t="s">
        <v>907</v>
      </c>
      <c r="AF8" s="142"/>
      <c r="AG8" s="142" t="s">
        <v>908</v>
      </c>
      <c r="AH8" s="142" t="s">
        <v>909</v>
      </c>
      <c r="AI8" s="142" t="s">
        <v>910</v>
      </c>
      <c r="AJ8" s="142" t="s">
        <v>911</v>
      </c>
      <c r="AK8" s="142"/>
      <c r="AL8" s="142"/>
      <c r="AM8" s="142" t="s">
        <v>912</v>
      </c>
      <c r="AN8" s="142"/>
      <c r="AO8" s="142" t="s">
        <v>913</v>
      </c>
      <c r="AP8" s="142" t="s">
        <v>914</v>
      </c>
      <c r="AQ8" s="142" t="s">
        <v>915</v>
      </c>
      <c r="AR8" s="142" t="s">
        <v>916</v>
      </c>
      <c r="AS8" s="142" t="s">
        <v>917</v>
      </c>
      <c r="AT8" s="142" t="s">
        <v>918</v>
      </c>
      <c r="AU8" s="142" t="s">
        <v>919</v>
      </c>
      <c r="AV8" s="145" t="s">
        <v>920</v>
      </c>
    </row>
    <row r="9" spans="2:48">
      <c r="B9" s="141" t="s">
        <v>388</v>
      </c>
      <c r="C9" s="143" t="s">
        <v>921</v>
      </c>
      <c r="D9" s="142" t="s">
        <v>922</v>
      </c>
      <c r="E9" s="142"/>
      <c r="F9" s="142" t="s">
        <v>923</v>
      </c>
      <c r="G9" s="142"/>
      <c r="H9" s="142" t="s">
        <v>924</v>
      </c>
      <c r="I9" s="142" t="s">
        <v>925</v>
      </c>
      <c r="J9" s="142" t="s">
        <v>926</v>
      </c>
      <c r="K9" s="142" t="s">
        <v>927</v>
      </c>
      <c r="L9" s="142" t="s">
        <v>928</v>
      </c>
      <c r="M9" s="142" t="s">
        <v>929</v>
      </c>
      <c r="N9" s="142" t="s">
        <v>930</v>
      </c>
      <c r="O9" s="142" t="s">
        <v>931</v>
      </c>
      <c r="P9" s="142" t="s">
        <v>932</v>
      </c>
      <c r="Q9" s="142"/>
      <c r="R9" s="142"/>
      <c r="S9" s="142"/>
      <c r="T9" s="142"/>
      <c r="U9" s="142" t="s">
        <v>933</v>
      </c>
      <c r="V9" s="142"/>
      <c r="W9" s="142" t="s">
        <v>934</v>
      </c>
      <c r="X9" s="142" t="s">
        <v>935</v>
      </c>
      <c r="Y9" s="142"/>
      <c r="Z9" s="142" t="s">
        <v>936</v>
      </c>
      <c r="AA9" s="143" t="s">
        <v>937</v>
      </c>
      <c r="AB9" s="142" t="s">
        <v>938</v>
      </c>
      <c r="AC9" s="142" t="s">
        <v>939</v>
      </c>
      <c r="AD9" s="142"/>
      <c r="AE9" s="142" t="s">
        <v>940</v>
      </c>
      <c r="AF9" s="142"/>
      <c r="AG9" s="142" t="s">
        <v>941</v>
      </c>
      <c r="AH9" s="142"/>
      <c r="AI9" s="142" t="s">
        <v>942</v>
      </c>
      <c r="AJ9" s="142" t="s">
        <v>943</v>
      </c>
      <c r="AK9" s="142"/>
      <c r="AL9" s="142"/>
      <c r="AM9" s="142" t="s">
        <v>944</v>
      </c>
      <c r="AN9" s="142"/>
      <c r="AO9" s="142" t="s">
        <v>945</v>
      </c>
      <c r="AP9" s="142"/>
      <c r="AQ9" s="142" t="s">
        <v>946</v>
      </c>
      <c r="AR9" s="142" t="s">
        <v>947</v>
      </c>
      <c r="AS9" s="142" t="s">
        <v>948</v>
      </c>
      <c r="AT9" s="143" t="s">
        <v>949</v>
      </c>
      <c r="AU9" s="142" t="s">
        <v>950</v>
      </c>
      <c r="AV9" s="144"/>
    </row>
    <row r="10" spans="2:48">
      <c r="B10" s="146" t="s">
        <v>951</v>
      </c>
      <c r="C10" s="142"/>
      <c r="D10" s="142" t="s">
        <v>952</v>
      </c>
      <c r="E10" s="142"/>
      <c r="F10" s="142" t="s">
        <v>953</v>
      </c>
      <c r="G10" s="142"/>
      <c r="H10" s="142"/>
      <c r="I10" s="142" t="s">
        <v>954</v>
      </c>
      <c r="J10" s="142"/>
      <c r="K10" s="142" t="s">
        <v>955</v>
      </c>
      <c r="L10" s="142" t="s">
        <v>956</v>
      </c>
      <c r="M10" s="142" t="s">
        <v>957</v>
      </c>
      <c r="N10" s="142" t="s">
        <v>958</v>
      </c>
      <c r="O10" s="142" t="s">
        <v>959</v>
      </c>
      <c r="P10" s="143" t="s">
        <v>960</v>
      </c>
      <c r="Q10" s="142"/>
      <c r="R10" s="142"/>
      <c r="S10" s="142"/>
      <c r="T10" s="142"/>
      <c r="U10" s="142" t="s">
        <v>961</v>
      </c>
      <c r="V10" s="142"/>
      <c r="W10" s="142" t="s">
        <v>962</v>
      </c>
      <c r="X10" s="142" t="s">
        <v>963</v>
      </c>
      <c r="Y10" s="142"/>
      <c r="Z10" s="142" t="s">
        <v>964</v>
      </c>
      <c r="AA10" s="142"/>
      <c r="AB10" s="142" t="s">
        <v>965</v>
      </c>
      <c r="AC10" s="142" t="s">
        <v>966</v>
      </c>
      <c r="AD10" s="142"/>
      <c r="AE10" s="142" t="s">
        <v>967</v>
      </c>
      <c r="AF10" s="142"/>
      <c r="AG10" s="142" t="s">
        <v>968</v>
      </c>
      <c r="AH10" s="142"/>
      <c r="AI10" s="142" t="s">
        <v>969</v>
      </c>
      <c r="AJ10" s="142" t="s">
        <v>970</v>
      </c>
      <c r="AK10" s="142"/>
      <c r="AL10" s="142"/>
      <c r="AM10" s="142"/>
      <c r="AN10" s="142"/>
      <c r="AO10" s="142" t="s">
        <v>971</v>
      </c>
      <c r="AP10" s="142"/>
      <c r="AQ10" s="142" t="s">
        <v>972</v>
      </c>
      <c r="AR10" s="142" t="s">
        <v>973</v>
      </c>
      <c r="AS10" s="142"/>
      <c r="AT10" s="143" t="s">
        <v>974</v>
      </c>
      <c r="AU10" s="142" t="s">
        <v>975</v>
      </c>
      <c r="AV10" s="144"/>
    </row>
    <row r="11" spans="2:48">
      <c r="B11" s="146" t="s">
        <v>976</v>
      </c>
      <c r="C11" s="142"/>
      <c r="D11" s="142" t="s">
        <v>977</v>
      </c>
      <c r="E11" s="142"/>
      <c r="F11" s="143" t="s">
        <v>978</v>
      </c>
      <c r="G11" s="142"/>
      <c r="H11" s="142"/>
      <c r="I11" s="142" t="s">
        <v>979</v>
      </c>
      <c r="J11" s="142"/>
      <c r="K11" s="142" t="s">
        <v>980</v>
      </c>
      <c r="L11" s="142" t="s">
        <v>981</v>
      </c>
      <c r="M11" s="142" t="s">
        <v>982</v>
      </c>
      <c r="N11" s="142" t="s">
        <v>983</v>
      </c>
      <c r="O11" s="142" t="s">
        <v>984</v>
      </c>
      <c r="P11" s="142"/>
      <c r="Q11" s="142"/>
      <c r="R11" s="142"/>
      <c r="S11" s="142"/>
      <c r="T11" s="142"/>
      <c r="U11" s="142" t="s">
        <v>985</v>
      </c>
      <c r="V11" s="142"/>
      <c r="W11" s="142" t="s">
        <v>986</v>
      </c>
      <c r="X11" s="142" t="s">
        <v>987</v>
      </c>
      <c r="Y11" s="142"/>
      <c r="Z11" s="142"/>
      <c r="AA11" s="142"/>
      <c r="AB11" s="142" t="s">
        <v>988</v>
      </c>
      <c r="AC11" s="142" t="s">
        <v>989</v>
      </c>
      <c r="AD11" s="142"/>
      <c r="AE11" s="142"/>
      <c r="AF11" s="142"/>
      <c r="AG11" s="142"/>
      <c r="AH11" s="142"/>
      <c r="AI11" s="142"/>
      <c r="AJ11" s="142" t="s">
        <v>990</v>
      </c>
      <c r="AK11" s="142"/>
      <c r="AL11" s="142"/>
      <c r="AM11" s="142"/>
      <c r="AN11" s="142"/>
      <c r="AO11" s="142" t="s">
        <v>991</v>
      </c>
      <c r="AP11" s="142"/>
      <c r="AQ11" s="142" t="s">
        <v>992</v>
      </c>
      <c r="AR11" s="142" t="s">
        <v>993</v>
      </c>
      <c r="AS11" s="142"/>
      <c r="AT11" s="142"/>
      <c r="AU11" s="142" t="s">
        <v>994</v>
      </c>
      <c r="AV11" s="144"/>
    </row>
    <row r="12" spans="2:48">
      <c r="B12" s="141" t="s">
        <v>399</v>
      </c>
      <c r="C12" s="142"/>
      <c r="D12" s="142" t="s">
        <v>995</v>
      </c>
      <c r="E12" s="142"/>
      <c r="F12" s="142"/>
      <c r="G12" s="142"/>
      <c r="H12" s="142"/>
      <c r="I12" s="142" t="s">
        <v>996</v>
      </c>
      <c r="J12" s="142"/>
      <c r="K12" s="142" t="s">
        <v>997</v>
      </c>
      <c r="L12" s="142" t="s">
        <v>998</v>
      </c>
      <c r="M12" s="142" t="s">
        <v>999</v>
      </c>
      <c r="N12" s="142" t="s">
        <v>1000</v>
      </c>
      <c r="O12" s="142" t="s">
        <v>1001</v>
      </c>
      <c r="P12" s="142"/>
      <c r="Q12" s="142"/>
      <c r="R12" s="142"/>
      <c r="S12" s="142"/>
      <c r="T12" s="142"/>
      <c r="U12" s="142" t="s">
        <v>1002</v>
      </c>
      <c r="V12" s="142"/>
      <c r="W12" s="142"/>
      <c r="X12" s="142" t="s">
        <v>1003</v>
      </c>
      <c r="Y12" s="142"/>
      <c r="Z12" s="142"/>
      <c r="AA12" s="142"/>
      <c r="AB12" s="142"/>
      <c r="AC12" s="142"/>
      <c r="AD12" s="142"/>
      <c r="AE12" s="142"/>
      <c r="AF12" s="142"/>
      <c r="AG12" s="142"/>
      <c r="AH12" s="142"/>
      <c r="AI12" s="142"/>
      <c r="AJ12" s="142"/>
      <c r="AK12" s="142"/>
      <c r="AL12" s="142"/>
      <c r="AM12" s="142"/>
      <c r="AN12" s="142"/>
      <c r="AO12" s="142" t="s">
        <v>1004</v>
      </c>
      <c r="AP12" s="142"/>
      <c r="AQ12" s="142"/>
      <c r="AR12" s="142" t="s">
        <v>1005</v>
      </c>
      <c r="AS12" s="142"/>
      <c r="AT12" s="142"/>
      <c r="AU12" s="142" t="s">
        <v>1006</v>
      </c>
      <c r="AV12" s="144"/>
    </row>
    <row r="13" spans="2:48">
      <c r="B13" s="141" t="s">
        <v>412</v>
      </c>
      <c r="C13" s="142"/>
      <c r="D13" s="142"/>
      <c r="E13" s="142"/>
      <c r="F13" s="142"/>
      <c r="G13" s="142"/>
      <c r="H13" s="142"/>
      <c r="I13" s="142"/>
      <c r="J13" s="142"/>
      <c r="K13" s="142" t="s">
        <v>1007</v>
      </c>
      <c r="L13" s="142" t="s">
        <v>1008</v>
      </c>
      <c r="M13" s="142"/>
      <c r="N13" s="142" t="s">
        <v>1009</v>
      </c>
      <c r="O13" s="142"/>
      <c r="P13" s="142"/>
      <c r="Q13" s="142"/>
      <c r="R13" s="142"/>
      <c r="S13" s="142"/>
      <c r="T13" s="142"/>
      <c r="U13" s="142" t="s">
        <v>1010</v>
      </c>
      <c r="V13" s="142"/>
      <c r="W13" s="142"/>
      <c r="X13" s="142" t="s">
        <v>1011</v>
      </c>
      <c r="Y13" s="142"/>
      <c r="Z13" s="142"/>
      <c r="AA13" s="142"/>
      <c r="AB13" s="142"/>
      <c r="AC13" s="142"/>
      <c r="AD13" s="142"/>
      <c r="AE13" s="142"/>
      <c r="AF13" s="142"/>
      <c r="AG13" s="142"/>
      <c r="AH13" s="142"/>
      <c r="AI13" s="142"/>
      <c r="AJ13" s="142"/>
      <c r="AK13" s="142"/>
      <c r="AL13" s="142"/>
      <c r="AM13" s="142"/>
      <c r="AN13" s="142"/>
      <c r="AO13" s="142" t="s">
        <v>1012</v>
      </c>
      <c r="AP13" s="142"/>
      <c r="AQ13" s="142"/>
      <c r="AR13" s="142" t="s">
        <v>1013</v>
      </c>
      <c r="AS13" s="142"/>
      <c r="AT13" s="142"/>
      <c r="AU13" s="142"/>
      <c r="AV13" s="144"/>
    </row>
    <row r="14" spans="2:48">
      <c r="B14" s="141" t="s">
        <v>450</v>
      </c>
      <c r="C14" s="142"/>
      <c r="D14" s="142"/>
      <c r="E14" s="142"/>
      <c r="F14" s="142"/>
      <c r="G14" s="142"/>
      <c r="H14" s="142"/>
      <c r="I14" s="142"/>
      <c r="J14" s="142"/>
      <c r="K14" s="142"/>
      <c r="L14" s="142"/>
      <c r="M14" s="142"/>
      <c r="N14" s="142" t="s">
        <v>1014</v>
      </c>
      <c r="O14" s="142"/>
      <c r="P14" s="142"/>
      <c r="Q14" s="142"/>
      <c r="R14" s="142"/>
      <c r="S14" s="142"/>
      <c r="T14" s="142"/>
      <c r="U14" s="142"/>
      <c r="V14" s="142"/>
      <c r="W14" s="142"/>
      <c r="X14" s="142" t="s">
        <v>1015</v>
      </c>
      <c r="Y14" s="142"/>
      <c r="Z14" s="142"/>
      <c r="AA14" s="142"/>
      <c r="AB14" s="142"/>
      <c r="AC14" s="142"/>
      <c r="AD14" s="142"/>
      <c r="AE14" s="142"/>
      <c r="AF14" s="142"/>
      <c r="AG14" s="142"/>
      <c r="AH14" s="142"/>
      <c r="AI14" s="142"/>
      <c r="AJ14" s="142"/>
      <c r="AK14" s="142"/>
      <c r="AL14" s="142"/>
      <c r="AM14" s="142"/>
      <c r="AN14" s="142"/>
      <c r="AO14" s="142" t="s">
        <v>1016</v>
      </c>
      <c r="AP14" s="142"/>
      <c r="AQ14" s="142"/>
      <c r="AR14" s="142"/>
      <c r="AS14" s="142"/>
      <c r="AT14" s="142"/>
      <c r="AU14" s="142"/>
      <c r="AV14" s="144"/>
    </row>
    <row r="15" spans="2:48">
      <c r="B15" s="141" t="s">
        <v>160</v>
      </c>
      <c r="C15" s="142"/>
      <c r="D15" s="142"/>
      <c r="E15" s="142"/>
      <c r="F15" s="142"/>
      <c r="G15" s="142"/>
      <c r="H15" s="142"/>
      <c r="I15" s="142"/>
      <c r="J15" s="142"/>
      <c r="K15" s="142"/>
      <c r="L15" s="142"/>
      <c r="M15" s="142"/>
      <c r="N15" s="142" t="s">
        <v>1017</v>
      </c>
      <c r="O15" s="142"/>
      <c r="P15" s="142"/>
      <c r="Q15" s="142"/>
      <c r="R15" s="142"/>
      <c r="S15" s="142"/>
      <c r="T15" s="142"/>
      <c r="U15" s="142"/>
      <c r="V15" s="142"/>
      <c r="W15" s="142"/>
      <c r="X15" s="142"/>
      <c r="Y15" s="142"/>
      <c r="Z15" s="142"/>
      <c r="AA15" s="142"/>
      <c r="AB15" s="142"/>
      <c r="AC15" s="142"/>
      <c r="AD15" s="142"/>
      <c r="AE15" s="142"/>
      <c r="AF15" s="142"/>
      <c r="AG15" s="142"/>
      <c r="AH15" s="142"/>
      <c r="AI15" s="142"/>
      <c r="AJ15" s="142"/>
      <c r="AK15" s="142"/>
      <c r="AL15" s="142"/>
      <c r="AM15" s="142"/>
      <c r="AN15" s="142"/>
      <c r="AO15" s="142" t="s">
        <v>1018</v>
      </c>
      <c r="AP15" s="142"/>
      <c r="AQ15" s="142"/>
      <c r="AR15" s="142"/>
      <c r="AS15" s="142"/>
      <c r="AT15" s="142"/>
      <c r="AU15" s="142"/>
      <c r="AV15" s="144"/>
    </row>
    <row r="16" spans="2:48">
      <c r="B16" s="141" t="s">
        <v>509</v>
      </c>
      <c r="C16" s="142"/>
      <c r="D16" s="142"/>
      <c r="E16" s="142"/>
      <c r="F16" s="142"/>
      <c r="G16" s="142"/>
      <c r="H16" s="142"/>
      <c r="I16" s="142"/>
      <c r="J16" s="142"/>
      <c r="K16" s="142"/>
      <c r="L16" s="142"/>
      <c r="M16" s="142"/>
      <c r="N16" s="143" t="s">
        <v>1019</v>
      </c>
      <c r="O16" s="142"/>
      <c r="P16" s="142"/>
      <c r="Q16" s="142"/>
      <c r="R16" s="142"/>
      <c r="S16" s="142"/>
      <c r="T16" s="142"/>
      <c r="U16" s="142"/>
      <c r="V16" s="142"/>
      <c r="W16" s="142"/>
      <c r="X16" s="142"/>
      <c r="Y16" s="142"/>
      <c r="Z16" s="142"/>
      <c r="AA16" s="142"/>
      <c r="AB16" s="142"/>
      <c r="AC16" s="142"/>
      <c r="AD16" s="142"/>
      <c r="AE16" s="142"/>
      <c r="AF16" s="142"/>
      <c r="AG16" s="142"/>
      <c r="AH16" s="142"/>
      <c r="AI16" s="142"/>
      <c r="AJ16" s="142"/>
      <c r="AK16" s="142"/>
      <c r="AL16" s="142"/>
      <c r="AM16" s="142"/>
      <c r="AN16" s="142"/>
      <c r="AO16" s="142" t="s">
        <v>1020</v>
      </c>
      <c r="AP16" s="142"/>
      <c r="AQ16" s="142"/>
      <c r="AR16" s="142"/>
      <c r="AS16" s="142"/>
      <c r="AT16" s="142"/>
      <c r="AU16" s="142"/>
      <c r="AV16" s="144"/>
    </row>
    <row r="17" spans="2:48">
      <c r="B17" s="146" t="s">
        <v>1021</v>
      </c>
      <c r="C17" s="142"/>
      <c r="D17" s="142"/>
      <c r="E17" s="142"/>
      <c r="F17" s="142"/>
      <c r="G17" s="142"/>
      <c r="H17" s="142"/>
      <c r="I17" s="142"/>
      <c r="J17" s="142"/>
      <c r="K17" s="142"/>
      <c r="L17" s="142"/>
      <c r="M17" s="142"/>
      <c r="N17" s="142"/>
      <c r="O17" s="142"/>
      <c r="P17" s="142"/>
      <c r="Q17" s="142"/>
      <c r="R17" s="142"/>
      <c r="S17" s="142"/>
      <c r="T17" s="142"/>
      <c r="U17" s="142"/>
      <c r="V17" s="142"/>
      <c r="W17" s="142"/>
      <c r="X17" s="142"/>
      <c r="Y17" s="142"/>
      <c r="Z17" s="142"/>
      <c r="AA17" s="142"/>
      <c r="AB17" s="142"/>
      <c r="AC17" s="142"/>
      <c r="AD17" s="142"/>
      <c r="AE17" s="142"/>
      <c r="AF17" s="142"/>
      <c r="AG17" s="142"/>
      <c r="AH17" s="142"/>
      <c r="AI17" s="142"/>
      <c r="AJ17" s="142"/>
      <c r="AK17" s="142"/>
      <c r="AL17" s="142"/>
      <c r="AM17" s="142"/>
      <c r="AN17" s="142"/>
      <c r="AO17" s="142"/>
      <c r="AP17" s="142"/>
      <c r="AQ17" s="142"/>
      <c r="AR17" s="142"/>
      <c r="AS17" s="142"/>
      <c r="AT17" s="142"/>
      <c r="AU17" s="142"/>
      <c r="AV17" s="144"/>
    </row>
    <row r="18" spans="2:48">
      <c r="B18" s="141" t="s">
        <v>530</v>
      </c>
      <c r="C18" s="142"/>
      <c r="D18" s="142"/>
      <c r="E18" s="142"/>
      <c r="F18" s="142"/>
      <c r="G18" s="142"/>
      <c r="H18" s="142"/>
      <c r="I18" s="142"/>
      <c r="J18" s="142"/>
      <c r="K18" s="142"/>
      <c r="L18" s="142"/>
      <c r="M18" s="142"/>
      <c r="N18" s="142"/>
      <c r="O18" s="142"/>
      <c r="P18" s="142"/>
      <c r="Q18" s="142"/>
      <c r="R18" s="142"/>
      <c r="S18" s="142"/>
      <c r="T18" s="142"/>
      <c r="U18" s="142"/>
      <c r="V18" s="142"/>
      <c r="W18" s="142"/>
      <c r="X18" s="142"/>
      <c r="Y18" s="142"/>
      <c r="Z18" s="142"/>
      <c r="AA18" s="142"/>
      <c r="AB18" s="142"/>
      <c r="AC18" s="142"/>
      <c r="AD18" s="142"/>
      <c r="AE18" s="142"/>
      <c r="AF18" s="142"/>
      <c r="AG18" s="142"/>
      <c r="AH18" s="142"/>
      <c r="AI18" s="142"/>
      <c r="AJ18" s="142"/>
      <c r="AK18" s="142"/>
      <c r="AL18" s="142"/>
      <c r="AM18" s="142"/>
      <c r="AN18" s="142"/>
      <c r="AO18" s="142"/>
      <c r="AP18" s="142"/>
      <c r="AQ18" s="142"/>
      <c r="AR18" s="142"/>
      <c r="AS18" s="142"/>
      <c r="AT18" s="142"/>
      <c r="AU18" s="142"/>
      <c r="AV18" s="144"/>
    </row>
    <row r="19" spans="2:48">
      <c r="B19" s="141" t="s">
        <v>595</v>
      </c>
      <c r="C19" s="142"/>
      <c r="D19" s="142"/>
      <c r="E19" s="142"/>
      <c r="F19" s="142"/>
      <c r="G19" s="142"/>
      <c r="H19" s="142"/>
      <c r="I19" s="142"/>
      <c r="J19" s="142"/>
      <c r="K19" s="142"/>
      <c r="L19" s="142"/>
      <c r="M19" s="142"/>
      <c r="N19" s="142"/>
      <c r="O19" s="142"/>
      <c r="P19" s="142"/>
      <c r="Q19" s="142"/>
      <c r="R19" s="142"/>
      <c r="S19" s="142"/>
      <c r="T19" s="142"/>
      <c r="U19" s="142"/>
      <c r="V19" s="142"/>
      <c r="W19" s="142"/>
      <c r="X19" s="142"/>
      <c r="Y19" s="142"/>
      <c r="Z19" s="142"/>
      <c r="AA19" s="142"/>
      <c r="AB19" s="142"/>
      <c r="AC19" s="142"/>
      <c r="AD19" s="142"/>
      <c r="AE19" s="142"/>
      <c r="AF19" s="142"/>
      <c r="AG19" s="142"/>
      <c r="AH19" s="142"/>
      <c r="AI19" s="142"/>
      <c r="AJ19" s="142"/>
      <c r="AK19" s="142"/>
      <c r="AL19" s="142"/>
      <c r="AM19" s="142"/>
      <c r="AN19" s="142"/>
      <c r="AO19" s="142"/>
      <c r="AP19" s="142"/>
      <c r="AQ19" s="142"/>
      <c r="AR19" s="142"/>
      <c r="AS19" s="142"/>
      <c r="AT19" s="142"/>
      <c r="AU19" s="142"/>
      <c r="AV19" s="144"/>
    </row>
    <row r="20" spans="2:48">
      <c r="B20" s="146" t="s">
        <v>1022</v>
      </c>
      <c r="C20" s="142"/>
      <c r="D20" s="142"/>
      <c r="E20" s="142"/>
      <c r="F20" s="142"/>
      <c r="G20" s="142"/>
      <c r="H20" s="142"/>
      <c r="I20" s="142"/>
      <c r="J20" s="142"/>
      <c r="K20" s="142"/>
      <c r="L20" s="142"/>
      <c r="M20" s="142"/>
      <c r="N20" s="142"/>
      <c r="O20" s="142"/>
      <c r="P20" s="142"/>
      <c r="Q20" s="142"/>
      <c r="R20" s="142"/>
      <c r="S20" s="142"/>
      <c r="T20" s="142"/>
      <c r="U20" s="142"/>
      <c r="V20" s="142"/>
      <c r="W20" s="142"/>
      <c r="X20" s="142"/>
      <c r="Y20" s="142"/>
      <c r="Z20" s="142"/>
      <c r="AA20" s="142"/>
      <c r="AB20" s="142"/>
      <c r="AC20" s="142"/>
      <c r="AD20" s="142"/>
      <c r="AE20" s="142"/>
      <c r="AF20" s="142"/>
      <c r="AG20" s="142"/>
      <c r="AH20" s="142"/>
      <c r="AI20" s="142"/>
      <c r="AJ20" s="142"/>
      <c r="AK20" s="142"/>
      <c r="AL20" s="142"/>
      <c r="AM20" s="142"/>
      <c r="AN20" s="142"/>
      <c r="AO20" s="142"/>
      <c r="AP20" s="142"/>
      <c r="AQ20" s="142"/>
      <c r="AR20" s="142"/>
      <c r="AS20" s="142"/>
      <c r="AT20" s="142"/>
      <c r="AU20" s="142"/>
      <c r="AV20" s="144"/>
    </row>
    <row r="21" spans="2:48">
      <c r="B21" s="146" t="s">
        <v>1023</v>
      </c>
      <c r="C21" s="142"/>
      <c r="D21" s="142"/>
      <c r="E21" s="142"/>
      <c r="F21" s="142"/>
      <c r="G21" s="142"/>
      <c r="H21" s="142"/>
      <c r="I21" s="142"/>
      <c r="J21" s="142"/>
      <c r="K21" s="142"/>
      <c r="L21" s="142"/>
      <c r="M21" s="142"/>
      <c r="N21" s="142"/>
      <c r="O21" s="142"/>
      <c r="P21" s="142"/>
      <c r="Q21" s="142"/>
      <c r="R21" s="142"/>
      <c r="S21" s="142"/>
      <c r="T21" s="142"/>
      <c r="U21" s="142"/>
      <c r="V21" s="142"/>
      <c r="W21" s="142"/>
      <c r="X21" s="142"/>
      <c r="Y21" s="142"/>
      <c r="Z21" s="142"/>
      <c r="AA21" s="142"/>
      <c r="AB21" s="142"/>
      <c r="AC21" s="142"/>
      <c r="AD21" s="142"/>
      <c r="AE21" s="142"/>
      <c r="AF21" s="142"/>
      <c r="AG21" s="142"/>
      <c r="AH21" s="142"/>
      <c r="AI21" s="142"/>
      <c r="AJ21" s="142"/>
      <c r="AK21" s="142"/>
      <c r="AL21" s="142"/>
      <c r="AM21" s="142"/>
      <c r="AN21" s="142"/>
      <c r="AO21" s="142"/>
      <c r="AP21" s="142"/>
      <c r="AQ21" s="142"/>
      <c r="AR21" s="142"/>
      <c r="AS21" s="142"/>
      <c r="AT21" s="142"/>
      <c r="AU21" s="142"/>
      <c r="AV21" s="144"/>
    </row>
    <row r="22" spans="2:48">
      <c r="B22" s="141" t="s">
        <v>185</v>
      </c>
      <c r="C22" s="142"/>
      <c r="D22" s="142"/>
      <c r="E22" s="142"/>
      <c r="F22" s="142"/>
      <c r="G22" s="142"/>
      <c r="H22" s="142"/>
      <c r="I22" s="142"/>
      <c r="J22" s="142"/>
      <c r="K22" s="142"/>
      <c r="L22" s="142"/>
      <c r="M22" s="142"/>
      <c r="N22" s="142"/>
      <c r="O22" s="142"/>
      <c r="P22" s="142"/>
      <c r="Q22" s="142"/>
      <c r="R22" s="142"/>
      <c r="S22" s="142"/>
      <c r="T22" s="142"/>
      <c r="U22" s="142"/>
      <c r="V22" s="142"/>
      <c r="W22" s="142"/>
      <c r="X22" s="142"/>
      <c r="Y22" s="142"/>
      <c r="Z22" s="142"/>
      <c r="AA22" s="142"/>
      <c r="AB22" s="142"/>
      <c r="AC22" s="142"/>
      <c r="AD22" s="142"/>
      <c r="AE22" s="142"/>
      <c r="AF22" s="142"/>
      <c r="AG22" s="142"/>
      <c r="AH22" s="142"/>
      <c r="AI22" s="142"/>
      <c r="AJ22" s="142"/>
      <c r="AK22" s="142"/>
      <c r="AL22" s="142"/>
      <c r="AM22" s="142"/>
      <c r="AN22" s="142"/>
      <c r="AO22" s="142"/>
      <c r="AP22" s="142"/>
      <c r="AQ22" s="142"/>
      <c r="AR22" s="142"/>
      <c r="AS22" s="142"/>
      <c r="AT22" s="142"/>
      <c r="AU22" s="142"/>
      <c r="AV22" s="144"/>
    </row>
    <row r="23" spans="2:48">
      <c r="B23" s="141" t="s">
        <v>199</v>
      </c>
      <c r="C23" s="142"/>
      <c r="D23" s="142"/>
      <c r="E23" s="142"/>
      <c r="F23" s="142"/>
      <c r="G23" s="142"/>
      <c r="H23" s="142"/>
      <c r="I23" s="142"/>
      <c r="J23" s="142"/>
      <c r="K23" s="142"/>
      <c r="L23" s="142"/>
      <c r="M23" s="142"/>
      <c r="N23" s="142"/>
      <c r="O23" s="142"/>
      <c r="P23" s="142"/>
      <c r="Q23" s="142"/>
      <c r="R23" s="142"/>
      <c r="S23" s="142"/>
      <c r="T23" s="142"/>
      <c r="U23" s="142"/>
      <c r="V23" s="142"/>
      <c r="W23" s="142"/>
      <c r="X23" s="142"/>
      <c r="Y23" s="142"/>
      <c r="Z23" s="142"/>
      <c r="AA23" s="142"/>
      <c r="AB23" s="142"/>
      <c r="AC23" s="142"/>
      <c r="AD23" s="142"/>
      <c r="AE23" s="142"/>
      <c r="AF23" s="142"/>
      <c r="AG23" s="142"/>
      <c r="AH23" s="142"/>
      <c r="AI23" s="142"/>
      <c r="AJ23" s="142"/>
      <c r="AK23" s="142"/>
      <c r="AL23" s="142"/>
      <c r="AM23" s="142"/>
      <c r="AN23" s="142"/>
      <c r="AO23" s="142"/>
      <c r="AP23" s="142"/>
      <c r="AQ23" s="142"/>
      <c r="AR23" s="142"/>
      <c r="AS23" s="142"/>
      <c r="AT23" s="142"/>
      <c r="AU23" s="142"/>
      <c r="AV23" s="144"/>
    </row>
    <row r="24" spans="2:48" ht="19.5" thickBot="1">
      <c r="B24" s="147" t="s">
        <v>1024</v>
      </c>
      <c r="C24" s="148"/>
      <c r="D24" s="148"/>
      <c r="E24" s="148"/>
      <c r="F24" s="148"/>
      <c r="G24" s="148"/>
      <c r="H24" s="148"/>
      <c r="I24" s="148"/>
      <c r="J24" s="148"/>
      <c r="K24" s="148"/>
      <c r="L24" s="148"/>
      <c r="M24" s="148"/>
      <c r="N24" s="148"/>
      <c r="O24" s="148"/>
      <c r="P24" s="148"/>
      <c r="Q24" s="148"/>
      <c r="R24" s="148"/>
      <c r="S24" s="148"/>
      <c r="T24" s="148"/>
      <c r="U24" s="148"/>
      <c r="V24" s="148"/>
      <c r="W24" s="148"/>
      <c r="X24" s="148"/>
      <c r="Y24" s="148"/>
      <c r="Z24" s="148"/>
      <c r="AA24" s="148"/>
      <c r="AB24" s="148"/>
      <c r="AC24" s="148"/>
      <c r="AD24" s="148"/>
      <c r="AE24" s="148"/>
      <c r="AF24" s="148"/>
      <c r="AG24" s="148"/>
      <c r="AH24" s="148"/>
      <c r="AI24" s="148"/>
      <c r="AJ24" s="148"/>
      <c r="AK24" s="148"/>
      <c r="AL24" s="148"/>
      <c r="AM24" s="148"/>
      <c r="AN24" s="148"/>
      <c r="AO24" s="148"/>
      <c r="AP24" s="148"/>
      <c r="AQ24" s="148"/>
      <c r="AR24" s="148"/>
      <c r="AS24" s="148"/>
      <c r="AT24" s="148"/>
      <c r="AU24" s="148"/>
      <c r="AV24" s="149"/>
    </row>
    <row r="26" spans="2:48">
      <c r="B26" t="s">
        <v>1025</v>
      </c>
      <c r="D26" t="s">
        <v>1026</v>
      </c>
      <c r="F26" t="s">
        <v>183</v>
      </c>
    </row>
    <row r="27" spans="2:48">
      <c r="B27" t="s">
        <v>1027</v>
      </c>
      <c r="D27" t="s">
        <v>1028</v>
      </c>
      <c r="F27" t="s">
        <v>1029</v>
      </c>
    </row>
    <row r="28" spans="2:48">
      <c r="B28" t="s">
        <v>638</v>
      </c>
      <c r="D28" t="s">
        <v>1030</v>
      </c>
      <c r="F28" t="s">
        <v>1031</v>
      </c>
    </row>
  </sheetData>
  <phoneticPr fontId="1"/>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405409-01BC-4B59-92E3-C3759CBECEA9}">
  <sheetPr>
    <pageSetUpPr fitToPage="1"/>
  </sheetPr>
  <dimension ref="A1:AD575"/>
  <sheetViews>
    <sheetView showGridLines="0" zoomScale="64" zoomScaleNormal="64" workbookViewId="0">
      <pane xSplit="3" ySplit="2" topLeftCell="J14" activePane="bottomRight" state="frozen"/>
      <selection pane="topRight" activeCell="D1" sqref="D1"/>
      <selection pane="bottomLeft" activeCell="A3" sqref="A3"/>
      <selection pane="bottomRight" activeCell="AD3" sqref="AD3"/>
    </sheetView>
  </sheetViews>
  <sheetFormatPr defaultRowHeight="18.75"/>
  <cols>
    <col min="1" max="1" width="10.75" customWidth="1"/>
    <col min="2" max="2" width="15.125" customWidth="1"/>
    <col min="3" max="3" width="39.375" bestFit="1" customWidth="1"/>
    <col min="4" max="4" width="11.25" customWidth="1"/>
    <col min="5" max="10" width="11.875" customWidth="1"/>
    <col min="11" max="11" width="47.625" style="11" customWidth="1"/>
    <col min="12" max="18" width="11.875" customWidth="1"/>
    <col min="19" max="30" width="12.375" customWidth="1"/>
  </cols>
  <sheetData>
    <row r="1" spans="1:30" ht="21.75" customHeight="1">
      <c r="A1" s="151" t="s">
        <v>56</v>
      </c>
      <c r="R1" s="19"/>
    </row>
    <row r="2" spans="1:30" s="134" customFormat="1" ht="247.15" customHeight="1">
      <c r="A2" s="8" t="s">
        <v>57</v>
      </c>
      <c r="B2" s="8" t="s">
        <v>58</v>
      </c>
      <c r="C2" s="16" t="s">
        <v>59</v>
      </c>
      <c r="D2" s="8" t="s">
        <v>60</v>
      </c>
      <c r="E2" s="8" t="s">
        <v>61</v>
      </c>
      <c r="F2" s="8" t="s">
        <v>62</v>
      </c>
      <c r="G2" s="8" t="s">
        <v>63</v>
      </c>
      <c r="H2" s="8" t="s">
        <v>64</v>
      </c>
      <c r="I2" s="8" t="s">
        <v>65</v>
      </c>
      <c r="J2" s="8" t="s">
        <v>66</v>
      </c>
      <c r="K2" s="8" t="s">
        <v>67</v>
      </c>
      <c r="L2" s="8" t="s">
        <v>68</v>
      </c>
      <c r="M2" s="8" t="s">
        <v>69</v>
      </c>
      <c r="N2" s="8" t="s">
        <v>70</v>
      </c>
      <c r="O2" s="8" t="s">
        <v>71</v>
      </c>
      <c r="P2" s="8" t="s">
        <v>72</v>
      </c>
      <c r="Q2" s="8" t="s">
        <v>73</v>
      </c>
      <c r="R2" s="17" t="s">
        <v>74</v>
      </c>
      <c r="S2" s="8" t="s">
        <v>75</v>
      </c>
      <c r="T2" s="8" t="s">
        <v>76</v>
      </c>
      <c r="U2" s="8" t="s">
        <v>77</v>
      </c>
      <c r="V2" s="8" t="s">
        <v>78</v>
      </c>
      <c r="W2" s="8" t="s">
        <v>79</v>
      </c>
      <c r="X2" s="8" t="s">
        <v>78</v>
      </c>
      <c r="Y2" s="8" t="s">
        <v>80</v>
      </c>
      <c r="Z2" s="8" t="s">
        <v>78</v>
      </c>
      <c r="AA2" s="8" t="s">
        <v>81</v>
      </c>
      <c r="AB2" s="8" t="s">
        <v>78</v>
      </c>
      <c r="AC2" s="8" t="s">
        <v>82</v>
      </c>
      <c r="AD2" s="8" t="s">
        <v>78</v>
      </c>
    </row>
    <row r="3" spans="1:30" s="19" customFormat="1" ht="256.5">
      <c r="A3" s="232" t="s">
        <v>17697</v>
      </c>
      <c r="B3" s="394" t="s">
        <v>731</v>
      </c>
      <c r="C3" s="234" t="s">
        <v>17698</v>
      </c>
      <c r="D3" s="232" t="s">
        <v>17699</v>
      </c>
      <c r="E3" s="232" t="s">
        <v>17700</v>
      </c>
      <c r="F3" s="232" t="s">
        <v>17701</v>
      </c>
      <c r="G3" s="232" t="s">
        <v>17702</v>
      </c>
      <c r="H3" s="232" t="s">
        <v>17703</v>
      </c>
      <c r="I3" s="232" t="s">
        <v>17704</v>
      </c>
      <c r="J3" s="232" t="s">
        <v>17705</v>
      </c>
      <c r="K3" s="234" t="s">
        <v>17706</v>
      </c>
      <c r="L3" s="234" t="s">
        <v>17707</v>
      </c>
      <c r="M3" s="234" t="s">
        <v>2869</v>
      </c>
      <c r="N3" s="232" t="s">
        <v>17708</v>
      </c>
      <c r="O3" s="232" t="s">
        <v>95</v>
      </c>
      <c r="P3" s="232" t="s">
        <v>95</v>
      </c>
      <c r="Q3" s="232" t="s">
        <v>95</v>
      </c>
      <c r="R3" s="232" t="s">
        <v>97</v>
      </c>
      <c r="S3" s="232" t="s">
        <v>2307</v>
      </c>
      <c r="T3" s="232" t="s">
        <v>10007</v>
      </c>
      <c r="U3" s="232" t="s">
        <v>96</v>
      </c>
      <c r="V3" s="234" t="s">
        <v>17709</v>
      </c>
      <c r="W3" s="232"/>
      <c r="X3" s="232"/>
      <c r="Y3" s="232" t="s">
        <v>96</v>
      </c>
      <c r="Z3" s="232" t="s">
        <v>17710</v>
      </c>
      <c r="AA3" s="232" t="s">
        <v>96</v>
      </c>
      <c r="AB3" s="234" t="s">
        <v>17711</v>
      </c>
      <c r="AC3" s="232" t="s">
        <v>95</v>
      </c>
      <c r="AD3" s="223" t="s">
        <v>17712</v>
      </c>
    </row>
    <row r="4" spans="1:30" s="19" customFormat="1" ht="156.75">
      <c r="A4" s="232" t="s">
        <v>17697</v>
      </c>
      <c r="B4" s="394" t="s">
        <v>731</v>
      </c>
      <c r="C4" s="399" t="s">
        <v>17713</v>
      </c>
      <c r="D4" s="232" t="s">
        <v>17714</v>
      </c>
      <c r="E4" s="232" t="s">
        <v>17715</v>
      </c>
      <c r="F4" s="232" t="s">
        <v>17716</v>
      </c>
      <c r="G4" s="232" t="s">
        <v>17717</v>
      </c>
      <c r="H4" s="232" t="s">
        <v>17718</v>
      </c>
      <c r="I4" s="232" t="s">
        <v>17719</v>
      </c>
      <c r="J4" s="232" t="s">
        <v>17720</v>
      </c>
      <c r="K4" s="234" t="s">
        <v>17721</v>
      </c>
      <c r="L4" s="234" t="s">
        <v>3581</v>
      </c>
      <c r="M4" s="232"/>
      <c r="N4" s="232" t="s">
        <v>3</v>
      </c>
      <c r="O4" s="232"/>
      <c r="P4" s="232"/>
      <c r="Q4" s="221"/>
      <c r="R4" s="232" t="s">
        <v>2201</v>
      </c>
      <c r="S4" s="232" t="s">
        <v>17722</v>
      </c>
      <c r="T4" s="232" t="s">
        <v>17723</v>
      </c>
      <c r="U4" s="232"/>
      <c r="V4" s="232"/>
      <c r="W4" s="232"/>
      <c r="X4" s="232"/>
      <c r="Y4" s="232"/>
      <c r="Z4" s="232"/>
      <c r="AA4" s="232"/>
      <c r="AB4" s="232"/>
      <c r="AC4" s="221" t="s">
        <v>95</v>
      </c>
      <c r="AD4" s="223" t="s">
        <v>17724</v>
      </c>
    </row>
    <row r="5" spans="1:30" s="19" customFormat="1" ht="28.5">
      <c r="A5" s="232" t="s">
        <v>17697</v>
      </c>
      <c r="B5" s="394" t="s">
        <v>731</v>
      </c>
      <c r="C5" s="232" t="s">
        <v>17725</v>
      </c>
      <c r="D5" s="232" t="s">
        <v>17726</v>
      </c>
      <c r="E5" s="232" t="s">
        <v>17727</v>
      </c>
      <c r="F5" s="232" t="s">
        <v>17728</v>
      </c>
      <c r="G5" s="232" t="s">
        <v>17729</v>
      </c>
      <c r="H5" s="232" t="s">
        <v>17730</v>
      </c>
      <c r="I5" s="232" t="s">
        <v>17731</v>
      </c>
      <c r="J5" s="232"/>
      <c r="K5" s="234" t="s">
        <v>17732</v>
      </c>
      <c r="L5" s="232"/>
      <c r="M5" s="232"/>
      <c r="N5" s="232"/>
      <c r="O5" s="232"/>
      <c r="P5" s="232"/>
      <c r="Q5" s="232"/>
      <c r="R5" s="232" t="s">
        <v>223</v>
      </c>
      <c r="S5" s="232" t="s">
        <v>398</v>
      </c>
      <c r="T5" s="232"/>
      <c r="U5" s="232"/>
      <c r="V5" s="232"/>
      <c r="W5" s="232"/>
      <c r="X5" s="232"/>
      <c r="Y5" s="232"/>
      <c r="Z5" s="232"/>
      <c r="AA5" s="232"/>
      <c r="AB5" s="232"/>
      <c r="AC5" s="232"/>
      <c r="AD5" s="221"/>
    </row>
    <row r="6" spans="1:30" s="19" customFormat="1" ht="42.75">
      <c r="A6" s="221" t="s">
        <v>17697</v>
      </c>
      <c r="B6" s="394" t="s">
        <v>731</v>
      </c>
      <c r="C6" s="221" t="s">
        <v>17733</v>
      </c>
      <c r="D6" s="221" t="s">
        <v>17734</v>
      </c>
      <c r="E6" s="221" t="s">
        <v>17735</v>
      </c>
      <c r="F6" s="221" t="s">
        <v>17736</v>
      </c>
      <c r="G6" s="221" t="s">
        <v>17737</v>
      </c>
      <c r="H6" s="221" t="s">
        <v>17738</v>
      </c>
      <c r="I6" s="221" t="s">
        <v>17739</v>
      </c>
      <c r="J6" s="400" t="s">
        <v>17740</v>
      </c>
      <c r="K6" s="223" t="s">
        <v>17741</v>
      </c>
      <c r="L6" s="221"/>
      <c r="M6" s="221"/>
      <c r="N6" s="221"/>
      <c r="O6" s="221"/>
      <c r="P6" s="221"/>
      <c r="Q6" s="221"/>
      <c r="R6" s="221" t="s">
        <v>223</v>
      </c>
      <c r="S6" s="221" t="s">
        <v>14547</v>
      </c>
      <c r="T6" s="221"/>
      <c r="U6" s="221"/>
      <c r="V6" s="221" t="s">
        <v>17742</v>
      </c>
      <c r="W6" s="221"/>
      <c r="X6" s="221"/>
      <c r="Y6" s="221"/>
      <c r="Z6" s="221"/>
      <c r="AA6" s="221"/>
      <c r="AB6" s="221"/>
      <c r="AC6" s="221" t="s">
        <v>17743</v>
      </c>
      <c r="AD6" s="223" t="s">
        <v>17744</v>
      </c>
    </row>
    <row r="7" spans="1:30" s="19" customFormat="1" ht="20.100000000000001" customHeight="1">
      <c r="A7" s="221" t="s">
        <v>17697</v>
      </c>
      <c r="B7" s="394" t="s">
        <v>731</v>
      </c>
      <c r="C7" s="385" t="s">
        <v>17745</v>
      </c>
      <c r="D7" s="221" t="s">
        <v>17746</v>
      </c>
      <c r="E7" s="221" t="s">
        <v>17747</v>
      </c>
      <c r="F7" s="221" t="s">
        <v>17748</v>
      </c>
      <c r="G7" s="221" t="s">
        <v>17749</v>
      </c>
      <c r="H7" s="221" t="s">
        <v>17750</v>
      </c>
      <c r="I7" s="221" t="s">
        <v>17751</v>
      </c>
      <c r="J7" s="221" t="s">
        <v>17752</v>
      </c>
      <c r="K7" s="223" t="s">
        <v>17753</v>
      </c>
      <c r="L7" s="221"/>
      <c r="M7" s="221"/>
      <c r="N7" s="221"/>
      <c r="O7" s="221"/>
      <c r="P7" s="221"/>
      <c r="Q7" s="221"/>
      <c r="R7" s="221" t="s">
        <v>223</v>
      </c>
      <c r="S7" s="221" t="s">
        <v>14547</v>
      </c>
      <c r="T7" s="221"/>
      <c r="U7" s="221"/>
      <c r="V7" s="221"/>
      <c r="W7" s="221"/>
      <c r="X7" s="221"/>
      <c r="Y7" s="221"/>
      <c r="Z7" s="221" t="s">
        <v>17754</v>
      </c>
      <c r="AA7" s="221"/>
      <c r="AB7" s="221"/>
      <c r="AC7" s="385"/>
      <c r="AD7" s="221"/>
    </row>
    <row r="8" spans="1:30" s="19" customFormat="1" ht="20.100000000000001" customHeight="1">
      <c r="A8" s="221" t="s">
        <v>17697</v>
      </c>
      <c r="B8" s="394" t="s">
        <v>731</v>
      </c>
      <c r="C8" s="385" t="s">
        <v>17755</v>
      </c>
      <c r="D8" s="221" t="s">
        <v>17756</v>
      </c>
      <c r="E8" s="221" t="s">
        <v>17757</v>
      </c>
      <c r="F8" s="221" t="s">
        <v>17758</v>
      </c>
      <c r="G8" s="221" t="s">
        <v>17759</v>
      </c>
      <c r="H8" s="221" t="s">
        <v>17760</v>
      </c>
      <c r="I8" s="221" t="s">
        <v>17761</v>
      </c>
      <c r="J8" s="221"/>
      <c r="K8" s="223" t="s">
        <v>17762</v>
      </c>
      <c r="L8" s="221"/>
      <c r="M8" s="221"/>
      <c r="N8" s="221"/>
      <c r="O8" s="221"/>
      <c r="P8" s="221"/>
      <c r="Q8" s="221"/>
      <c r="R8" s="221" t="s">
        <v>223</v>
      </c>
      <c r="S8" s="221" t="s">
        <v>14547</v>
      </c>
      <c r="T8" s="221"/>
      <c r="U8" s="221" t="s">
        <v>95</v>
      </c>
      <c r="V8" s="221" t="s">
        <v>17763</v>
      </c>
      <c r="W8" s="221"/>
      <c r="X8" s="221"/>
      <c r="Y8" s="221" t="s">
        <v>95</v>
      </c>
      <c r="Z8" s="221" t="s">
        <v>17764</v>
      </c>
      <c r="AA8" s="221"/>
      <c r="AB8" s="221"/>
      <c r="AC8" s="385"/>
      <c r="AD8" s="221"/>
    </row>
    <row r="9" spans="1:30" s="19" customFormat="1" ht="99.75">
      <c r="A9" s="221" t="s">
        <v>17765</v>
      </c>
      <c r="B9" s="394" t="s">
        <v>731</v>
      </c>
      <c r="C9" s="385" t="s">
        <v>17766</v>
      </c>
      <c r="D9" s="221" t="s">
        <v>17767</v>
      </c>
      <c r="E9" s="221" t="s">
        <v>17768</v>
      </c>
      <c r="F9" s="221" t="s">
        <v>17769</v>
      </c>
      <c r="G9" s="221" t="s">
        <v>17770</v>
      </c>
      <c r="H9" s="221" t="s">
        <v>17771</v>
      </c>
      <c r="I9" s="221" t="s">
        <v>17772</v>
      </c>
      <c r="J9" s="221" t="s">
        <v>17773</v>
      </c>
      <c r="K9" s="223" t="s">
        <v>17774</v>
      </c>
      <c r="L9" s="223" t="s">
        <v>17775</v>
      </c>
      <c r="M9" s="221" t="s">
        <v>17776</v>
      </c>
      <c r="N9" s="221"/>
      <c r="O9" s="221"/>
      <c r="P9" s="221"/>
      <c r="Q9" s="221"/>
      <c r="R9" s="221" t="s">
        <v>238</v>
      </c>
      <c r="S9" s="221" t="s">
        <v>14547</v>
      </c>
      <c r="T9" s="221"/>
      <c r="U9" s="221" t="s">
        <v>17777</v>
      </c>
      <c r="V9" s="223" t="s">
        <v>17778</v>
      </c>
      <c r="W9" s="221" t="s">
        <v>96</v>
      </c>
      <c r="X9" s="223" t="s">
        <v>17779</v>
      </c>
      <c r="Y9" s="221" t="s">
        <v>96</v>
      </c>
      <c r="Z9" s="223" t="s">
        <v>17780</v>
      </c>
      <c r="AA9" s="221" t="s">
        <v>96</v>
      </c>
      <c r="AB9" s="223" t="s">
        <v>17781</v>
      </c>
      <c r="AC9" s="385"/>
      <c r="AD9" s="237"/>
    </row>
    <row r="10" spans="1:30" s="19" customFormat="1" ht="57">
      <c r="A10" s="221" t="s">
        <v>17697</v>
      </c>
      <c r="B10" s="284" t="s">
        <v>966</v>
      </c>
      <c r="C10" s="385" t="s">
        <v>17782</v>
      </c>
      <c r="D10" s="221" t="s">
        <v>17783</v>
      </c>
      <c r="E10" s="221" t="s">
        <v>17784</v>
      </c>
      <c r="F10" s="221" t="s">
        <v>17785</v>
      </c>
      <c r="G10" s="221" t="s">
        <v>17786</v>
      </c>
      <c r="H10" s="221" t="s">
        <v>17787</v>
      </c>
      <c r="I10" s="221" t="s">
        <v>17788</v>
      </c>
      <c r="J10" s="401" t="s">
        <v>17789</v>
      </c>
      <c r="K10" s="223" t="s">
        <v>17790</v>
      </c>
      <c r="L10" s="223" t="s">
        <v>17791</v>
      </c>
      <c r="M10" s="221"/>
      <c r="N10" s="221"/>
      <c r="O10" s="221"/>
      <c r="P10" s="221"/>
      <c r="Q10" s="221"/>
      <c r="R10" s="221" t="s">
        <v>223</v>
      </c>
      <c r="S10" s="221" t="s">
        <v>2475</v>
      </c>
      <c r="T10" s="221"/>
      <c r="U10" s="221"/>
      <c r="V10" s="221" t="s">
        <v>17792</v>
      </c>
      <c r="W10" s="221" t="s">
        <v>95</v>
      </c>
      <c r="X10" s="221" t="s">
        <v>17793</v>
      </c>
      <c r="Y10" s="221" t="s">
        <v>95</v>
      </c>
      <c r="Z10" s="221" t="s">
        <v>17793</v>
      </c>
      <c r="AA10" s="221"/>
      <c r="AB10" s="221"/>
      <c r="AC10" s="385"/>
      <c r="AD10" s="221"/>
    </row>
    <row r="11" spans="1:30" s="19" customFormat="1" ht="20.100000000000001" customHeight="1">
      <c r="A11" s="221" t="s">
        <v>17697</v>
      </c>
      <c r="B11" s="394" t="s">
        <v>17794</v>
      </c>
      <c r="C11" s="399" t="s">
        <v>17795</v>
      </c>
      <c r="D11" s="232" t="s">
        <v>17796</v>
      </c>
      <c r="E11" s="232" t="s">
        <v>17797</v>
      </c>
      <c r="F11" s="232" t="s">
        <v>17798</v>
      </c>
      <c r="G11" s="232" t="s">
        <v>17799</v>
      </c>
      <c r="H11" s="232" t="s">
        <v>17800</v>
      </c>
      <c r="I11" s="232" t="s">
        <v>17801</v>
      </c>
      <c r="J11" s="232" t="s">
        <v>17802</v>
      </c>
      <c r="K11" s="234" t="s">
        <v>17803</v>
      </c>
      <c r="L11" s="232"/>
      <c r="M11" s="232"/>
      <c r="N11" s="232"/>
      <c r="O11" s="232"/>
      <c r="P11" s="232"/>
      <c r="Q11" s="232"/>
      <c r="R11" s="232" t="s">
        <v>223</v>
      </c>
      <c r="S11" s="232" t="s">
        <v>14547</v>
      </c>
      <c r="T11" s="232"/>
      <c r="U11" s="232"/>
      <c r="V11" s="232"/>
      <c r="W11" s="232"/>
      <c r="X11" s="232"/>
      <c r="Y11" s="232"/>
      <c r="Z11" s="232"/>
      <c r="AA11" s="232"/>
      <c r="AB11" s="232"/>
      <c r="AC11" s="399"/>
      <c r="AD11" s="221"/>
    </row>
    <row r="12" spans="1:30" s="19" customFormat="1" ht="22.5" customHeight="1">
      <c r="A12" s="221" t="s">
        <v>17697</v>
      </c>
      <c r="B12" s="394" t="s">
        <v>17794</v>
      </c>
      <c r="C12" s="399" t="s">
        <v>17804</v>
      </c>
      <c r="D12" s="232" t="s">
        <v>17805</v>
      </c>
      <c r="E12" s="232" t="s">
        <v>17806</v>
      </c>
      <c r="F12" s="232" t="s">
        <v>17807</v>
      </c>
      <c r="G12" s="232" t="s">
        <v>17808</v>
      </c>
      <c r="H12" s="232" t="s">
        <v>17809</v>
      </c>
      <c r="I12" s="235" t="s">
        <v>17810</v>
      </c>
      <c r="J12" s="232"/>
      <c r="K12" s="234" t="s">
        <v>17811</v>
      </c>
      <c r="L12" s="232"/>
      <c r="M12" s="232"/>
      <c r="N12" s="232"/>
      <c r="O12" s="232"/>
      <c r="P12" s="232"/>
      <c r="Q12" s="232"/>
      <c r="R12" s="232" t="s">
        <v>223</v>
      </c>
      <c r="S12" s="232" t="s">
        <v>14547</v>
      </c>
      <c r="T12" s="232"/>
      <c r="U12" s="232"/>
      <c r="V12" s="232"/>
      <c r="W12" s="232"/>
      <c r="X12" s="232"/>
      <c r="Y12" s="232"/>
      <c r="Z12" s="232"/>
      <c r="AA12" s="232"/>
      <c r="AB12" s="232"/>
      <c r="AC12" s="399"/>
      <c r="AD12" s="221"/>
    </row>
    <row r="13" spans="1:30" s="19" customFormat="1" ht="28.5">
      <c r="A13" s="221" t="s">
        <v>17697</v>
      </c>
      <c r="B13" s="394" t="s">
        <v>17794</v>
      </c>
      <c r="C13" s="399" t="s">
        <v>17812</v>
      </c>
      <c r="D13" s="232" t="s">
        <v>17813</v>
      </c>
      <c r="E13" s="232" t="s">
        <v>17814</v>
      </c>
      <c r="F13" s="232" t="s">
        <v>17815</v>
      </c>
      <c r="G13" s="232" t="s">
        <v>17816</v>
      </c>
      <c r="H13" s="232" t="s">
        <v>17817</v>
      </c>
      <c r="I13" s="232" t="s">
        <v>17818</v>
      </c>
      <c r="J13" s="232" t="s">
        <v>17819</v>
      </c>
      <c r="K13" s="234" t="s">
        <v>17820</v>
      </c>
      <c r="L13" s="234" t="s">
        <v>17821</v>
      </c>
      <c r="M13" s="232"/>
      <c r="N13" s="232"/>
      <c r="O13" s="232"/>
      <c r="P13" s="232"/>
      <c r="Q13" s="232"/>
      <c r="R13" s="232" t="s">
        <v>223</v>
      </c>
      <c r="S13" s="232" t="s">
        <v>14547</v>
      </c>
      <c r="T13" s="232"/>
      <c r="U13" s="232"/>
      <c r="V13" s="232"/>
      <c r="W13" s="232"/>
      <c r="X13" s="232"/>
      <c r="Y13" s="232"/>
      <c r="Z13" s="232"/>
      <c r="AA13" s="232"/>
      <c r="AB13" s="232"/>
      <c r="AC13" s="399"/>
      <c r="AD13" s="221"/>
    </row>
    <row r="14" spans="1:30" s="19" customFormat="1" ht="42.75">
      <c r="A14" s="221" t="s">
        <v>17697</v>
      </c>
      <c r="B14" s="394" t="s">
        <v>17794</v>
      </c>
      <c r="C14" s="399" t="s">
        <v>17822</v>
      </c>
      <c r="D14" s="232" t="s">
        <v>17823</v>
      </c>
      <c r="E14" s="232" t="s">
        <v>17824</v>
      </c>
      <c r="F14" s="232" t="s">
        <v>17825</v>
      </c>
      <c r="G14" s="232" t="s">
        <v>17826</v>
      </c>
      <c r="H14" s="232" t="s">
        <v>17827</v>
      </c>
      <c r="I14" s="232" t="s">
        <v>17828</v>
      </c>
      <c r="J14" s="232" t="s">
        <v>17829</v>
      </c>
      <c r="K14" s="234" t="s">
        <v>17830</v>
      </c>
      <c r="L14" s="234" t="s">
        <v>17831</v>
      </c>
      <c r="M14" s="232"/>
      <c r="N14" s="232"/>
      <c r="O14" s="232"/>
      <c r="P14" s="232"/>
      <c r="Q14" s="232"/>
      <c r="R14" s="232" t="s">
        <v>223</v>
      </c>
      <c r="S14" s="232" t="s">
        <v>14547</v>
      </c>
      <c r="T14" s="232"/>
      <c r="U14" s="232"/>
      <c r="V14" s="232"/>
      <c r="W14" s="232"/>
      <c r="X14" s="232"/>
      <c r="Y14" s="232"/>
      <c r="Z14" s="232" t="s">
        <v>17832</v>
      </c>
      <c r="AA14" s="232"/>
      <c r="AB14" s="232"/>
      <c r="AC14" s="399"/>
      <c r="AD14" s="221"/>
    </row>
    <row r="15" spans="1:30" s="19" customFormat="1" ht="20.100000000000001" customHeight="1">
      <c r="A15" s="221" t="s">
        <v>17697</v>
      </c>
      <c r="B15" s="394" t="s">
        <v>17794</v>
      </c>
      <c r="C15" s="399" t="s">
        <v>17833</v>
      </c>
      <c r="D15" s="232" t="s">
        <v>17834</v>
      </c>
      <c r="E15" s="232" t="s">
        <v>17835</v>
      </c>
      <c r="F15" s="232" t="s">
        <v>17836</v>
      </c>
      <c r="G15" s="232" t="s">
        <v>17837</v>
      </c>
      <c r="H15" s="232" t="s">
        <v>17838</v>
      </c>
      <c r="I15" s="232" t="s">
        <v>17839</v>
      </c>
      <c r="J15" s="232" t="s">
        <v>17840</v>
      </c>
      <c r="K15" s="234" t="s">
        <v>17841</v>
      </c>
      <c r="L15" s="232"/>
      <c r="M15" s="232"/>
      <c r="N15" s="232"/>
      <c r="O15" s="232"/>
      <c r="P15" s="232"/>
      <c r="Q15" s="232"/>
      <c r="R15" s="232" t="s">
        <v>223</v>
      </c>
      <c r="S15" s="232" t="s">
        <v>14547</v>
      </c>
      <c r="T15" s="232"/>
      <c r="U15" s="232"/>
      <c r="V15" s="232" t="s">
        <v>17842</v>
      </c>
      <c r="W15" s="232"/>
      <c r="X15" s="232"/>
      <c r="Y15" s="232"/>
      <c r="Z15" s="232" t="s">
        <v>17843</v>
      </c>
      <c r="AA15" s="232"/>
      <c r="AB15" s="232" t="s">
        <v>17844</v>
      </c>
      <c r="AC15" s="399"/>
      <c r="AD15" s="221"/>
    </row>
    <row r="16" spans="1:30" s="19" customFormat="1" ht="57">
      <c r="A16" s="221" t="s">
        <v>17697</v>
      </c>
      <c r="B16" s="394" t="s">
        <v>17794</v>
      </c>
      <c r="C16" s="399" t="s">
        <v>17845</v>
      </c>
      <c r="D16" s="232" t="s">
        <v>17846</v>
      </c>
      <c r="E16" s="232" t="s">
        <v>17847</v>
      </c>
      <c r="F16" s="232" t="s">
        <v>17848</v>
      </c>
      <c r="G16" s="232" t="s">
        <v>17849</v>
      </c>
      <c r="H16" s="232" t="s">
        <v>17850</v>
      </c>
      <c r="I16" s="232" t="s">
        <v>17851</v>
      </c>
      <c r="J16" s="232" t="s">
        <v>17852</v>
      </c>
      <c r="K16" s="234" t="s">
        <v>17853</v>
      </c>
      <c r="L16" s="232"/>
      <c r="M16" s="232"/>
      <c r="N16" s="232"/>
      <c r="O16" s="232"/>
      <c r="P16" s="232"/>
      <c r="Q16" s="221"/>
      <c r="R16" s="232" t="s">
        <v>223</v>
      </c>
      <c r="S16" s="232" t="s">
        <v>14547</v>
      </c>
      <c r="T16" s="232"/>
      <c r="U16" s="232"/>
      <c r="V16" s="232" t="s">
        <v>17742</v>
      </c>
      <c r="W16" s="232"/>
      <c r="X16" s="232"/>
      <c r="Y16" s="232"/>
      <c r="Z16" s="232"/>
      <c r="AA16" s="232"/>
      <c r="AB16" s="232"/>
      <c r="AC16" s="221"/>
      <c r="AD16" s="221"/>
    </row>
    <row r="17" spans="1:30" s="19" customFormat="1" ht="67.5" customHeight="1">
      <c r="A17" s="221" t="s">
        <v>17697</v>
      </c>
      <c r="B17" s="284" t="s">
        <v>17794</v>
      </c>
      <c r="C17" s="385" t="s">
        <v>17854</v>
      </c>
      <c r="D17" s="221" t="s">
        <v>17855</v>
      </c>
      <c r="E17" s="221" t="s">
        <v>17856</v>
      </c>
      <c r="F17" s="221" t="s">
        <v>17857</v>
      </c>
      <c r="G17" s="221" t="s">
        <v>17858</v>
      </c>
      <c r="H17" s="221" t="s">
        <v>17859</v>
      </c>
      <c r="I17" s="221" t="s">
        <v>17860</v>
      </c>
      <c r="J17" s="221" t="s">
        <v>17861</v>
      </c>
      <c r="K17" s="223" t="s">
        <v>17862</v>
      </c>
      <c r="L17" s="221"/>
      <c r="M17" s="221"/>
      <c r="N17" s="221"/>
      <c r="O17" s="221"/>
      <c r="P17" s="221"/>
      <c r="Q17" s="221"/>
      <c r="R17" s="221" t="s">
        <v>223</v>
      </c>
      <c r="S17" s="221" t="s">
        <v>14547</v>
      </c>
      <c r="T17" s="221" t="s">
        <v>17863</v>
      </c>
      <c r="U17" s="221" t="s">
        <v>95</v>
      </c>
      <c r="V17" s="223" t="s">
        <v>17864</v>
      </c>
      <c r="W17" s="221" t="s">
        <v>95</v>
      </c>
      <c r="X17" s="223" t="s">
        <v>17865</v>
      </c>
      <c r="Y17" s="221"/>
      <c r="Z17" s="221"/>
      <c r="AA17" s="221"/>
      <c r="AB17" s="221"/>
      <c r="AC17" s="385"/>
      <c r="AD17" s="221"/>
    </row>
    <row r="18" spans="1:30" s="19" customFormat="1" ht="242.25">
      <c r="A18" s="221" t="s">
        <v>17697</v>
      </c>
      <c r="B18" s="394" t="s">
        <v>777</v>
      </c>
      <c r="C18" s="399" t="s">
        <v>17866</v>
      </c>
      <c r="D18" s="232" t="s">
        <v>17867</v>
      </c>
      <c r="E18" s="232" t="s">
        <v>17868</v>
      </c>
      <c r="F18" s="232" t="s">
        <v>17869</v>
      </c>
      <c r="G18" s="232" t="s">
        <v>17870</v>
      </c>
      <c r="H18" s="232" t="s">
        <v>17871</v>
      </c>
      <c r="I18" s="232" t="s">
        <v>17872</v>
      </c>
      <c r="J18" s="205" t="s">
        <v>17873</v>
      </c>
      <c r="K18" s="234" t="s">
        <v>17874</v>
      </c>
      <c r="L18" s="234" t="s">
        <v>17875</v>
      </c>
      <c r="M18" s="234" t="s">
        <v>2869</v>
      </c>
      <c r="N18" s="232"/>
      <c r="O18" s="232"/>
      <c r="P18" s="232"/>
      <c r="Q18" s="232"/>
      <c r="R18" s="232" t="s">
        <v>223</v>
      </c>
      <c r="S18" s="232" t="s">
        <v>2307</v>
      </c>
      <c r="T18" s="232" t="s">
        <v>17876</v>
      </c>
      <c r="U18" s="232"/>
      <c r="V18" s="232"/>
      <c r="W18" s="232"/>
      <c r="X18" s="232"/>
      <c r="Y18" s="232"/>
      <c r="Z18" s="232"/>
      <c r="AA18" s="232" t="s">
        <v>9</v>
      </c>
      <c r="AB18" s="234" t="s">
        <v>17877</v>
      </c>
      <c r="AC18" s="399"/>
      <c r="AD18" s="221"/>
    </row>
    <row r="19" spans="1:30" s="19" customFormat="1" ht="112.5" customHeight="1">
      <c r="A19" s="232" t="s">
        <v>17697</v>
      </c>
      <c r="B19" s="394" t="s">
        <v>823</v>
      </c>
      <c r="C19" s="232" t="s">
        <v>17878</v>
      </c>
      <c r="D19" s="232" t="s">
        <v>17879</v>
      </c>
      <c r="E19" s="232" t="s">
        <v>17880</v>
      </c>
      <c r="F19" s="232" t="s">
        <v>17881</v>
      </c>
      <c r="G19" s="232" t="s">
        <v>17882</v>
      </c>
      <c r="H19" s="232" t="s">
        <v>17883</v>
      </c>
      <c r="I19" s="235" t="s">
        <v>17884</v>
      </c>
      <c r="J19" s="232"/>
      <c r="K19" s="234" t="s">
        <v>17885</v>
      </c>
      <c r="L19" s="234" t="s">
        <v>17886</v>
      </c>
      <c r="M19" s="234" t="s">
        <v>17887</v>
      </c>
      <c r="N19" s="232"/>
      <c r="O19" s="232"/>
      <c r="P19" s="232"/>
      <c r="Q19" s="232"/>
      <c r="R19" s="232" t="s">
        <v>223</v>
      </c>
      <c r="S19" s="232" t="s">
        <v>14547</v>
      </c>
      <c r="T19" s="232"/>
      <c r="U19" s="232"/>
      <c r="V19" s="232"/>
      <c r="W19" s="232"/>
      <c r="X19" s="232"/>
      <c r="Y19" s="232"/>
      <c r="Z19" s="232"/>
      <c r="AA19" s="232"/>
      <c r="AB19" s="232"/>
      <c r="AC19" s="232"/>
      <c r="AD19" s="221"/>
    </row>
    <row r="20" spans="1:30" s="19" customFormat="1" ht="256.5">
      <c r="A20" s="232" t="s">
        <v>17888</v>
      </c>
      <c r="B20" s="394" t="s">
        <v>823</v>
      </c>
      <c r="C20" s="399" t="s">
        <v>17889</v>
      </c>
      <c r="D20" s="232" t="s">
        <v>17890</v>
      </c>
      <c r="E20" s="232" t="s">
        <v>17891</v>
      </c>
      <c r="F20" s="232" t="s">
        <v>17892</v>
      </c>
      <c r="G20" s="232" t="s">
        <v>17893</v>
      </c>
      <c r="H20" s="232" t="s">
        <v>17894</v>
      </c>
      <c r="I20" s="232" t="s">
        <v>17895</v>
      </c>
      <c r="J20" s="232" t="s">
        <v>17896</v>
      </c>
      <c r="K20" s="234" t="s">
        <v>17897</v>
      </c>
      <c r="L20" s="234" t="s">
        <v>17898</v>
      </c>
      <c r="M20" s="234" t="s">
        <v>17776</v>
      </c>
      <c r="N20" s="232"/>
      <c r="O20" s="232"/>
      <c r="P20" s="232"/>
      <c r="Q20" s="232"/>
      <c r="R20" s="232" t="s">
        <v>2201</v>
      </c>
      <c r="S20" s="232" t="s">
        <v>398</v>
      </c>
      <c r="T20" s="232" t="s">
        <v>17899</v>
      </c>
      <c r="U20" s="232"/>
      <c r="V20" s="232"/>
      <c r="W20" s="232"/>
      <c r="X20" s="232"/>
      <c r="Y20" s="232"/>
      <c r="Z20" s="232"/>
      <c r="AA20" s="234" t="s">
        <v>17900</v>
      </c>
      <c r="AB20" s="234" t="s">
        <v>17901</v>
      </c>
      <c r="AC20" s="221"/>
      <c r="AD20" s="232"/>
    </row>
    <row r="21" spans="1:30" s="19" customFormat="1" ht="114">
      <c r="A21" s="221" t="s">
        <v>17697</v>
      </c>
      <c r="B21" s="394" t="s">
        <v>989</v>
      </c>
      <c r="C21" s="399" t="s">
        <v>17902</v>
      </c>
      <c r="D21" s="232" t="s">
        <v>17903</v>
      </c>
      <c r="E21" s="232" t="s">
        <v>17904</v>
      </c>
      <c r="F21" s="232" t="s">
        <v>17905</v>
      </c>
      <c r="G21" s="232" t="s">
        <v>17906</v>
      </c>
      <c r="H21" s="232" t="s">
        <v>17907</v>
      </c>
      <c r="I21" s="232" t="s">
        <v>17908</v>
      </c>
      <c r="J21" s="232" t="s">
        <v>17909</v>
      </c>
      <c r="K21" s="234" t="s">
        <v>17910</v>
      </c>
      <c r="L21" s="234" t="s">
        <v>17911</v>
      </c>
      <c r="M21" s="234" t="s">
        <v>17912</v>
      </c>
      <c r="N21" s="234" t="s">
        <v>17708</v>
      </c>
      <c r="O21" s="232" t="s">
        <v>95</v>
      </c>
      <c r="P21" s="232"/>
      <c r="Q21" s="221"/>
      <c r="R21" s="232" t="s">
        <v>97</v>
      </c>
      <c r="S21" s="232" t="s">
        <v>398</v>
      </c>
      <c r="T21" s="232" t="s">
        <v>4542</v>
      </c>
      <c r="U21" s="232"/>
      <c r="V21" s="234" t="s">
        <v>17913</v>
      </c>
      <c r="W21" s="232"/>
      <c r="X21" s="232"/>
      <c r="Y21" s="232"/>
      <c r="Z21" s="232"/>
      <c r="AA21" s="232"/>
      <c r="AB21" s="232"/>
      <c r="AC21" s="399" t="s">
        <v>3</v>
      </c>
      <c r="AD21" s="223" t="s">
        <v>17914</v>
      </c>
    </row>
    <row r="22" spans="1:30" s="19" customFormat="1" ht="71.25">
      <c r="A22" s="221" t="s">
        <v>17697</v>
      </c>
      <c r="B22" s="284" t="s">
        <v>17915</v>
      </c>
      <c r="C22" s="385" t="s">
        <v>17916</v>
      </c>
      <c r="D22" s="221" t="s">
        <v>17917</v>
      </c>
      <c r="E22" s="221" t="s">
        <v>17918</v>
      </c>
      <c r="F22" s="221" t="s">
        <v>17919</v>
      </c>
      <c r="G22" s="221" t="s">
        <v>17920</v>
      </c>
      <c r="H22" s="221" t="s">
        <v>17921</v>
      </c>
      <c r="I22" s="221" t="s">
        <v>17922</v>
      </c>
      <c r="J22" s="232" t="s">
        <v>17923</v>
      </c>
      <c r="K22" s="223" t="s">
        <v>17924</v>
      </c>
      <c r="L22" s="223" t="s">
        <v>17925</v>
      </c>
      <c r="M22" s="223" t="s">
        <v>17926</v>
      </c>
      <c r="N22" s="221"/>
      <c r="O22" s="221"/>
      <c r="P22" s="221"/>
      <c r="Q22" s="221"/>
      <c r="R22" s="221" t="s">
        <v>223</v>
      </c>
      <c r="S22" s="221" t="s">
        <v>398</v>
      </c>
      <c r="T22" s="221"/>
      <c r="U22" s="221"/>
      <c r="V22" s="221"/>
      <c r="W22" s="221"/>
      <c r="X22" s="221"/>
      <c r="Y22" s="221"/>
      <c r="Z22" s="221"/>
      <c r="AA22" s="221"/>
      <c r="AB22" s="221"/>
      <c r="AC22" s="385"/>
      <c r="AD22" s="221"/>
    </row>
    <row r="23" spans="1:30" s="19" customFormat="1" ht="114">
      <c r="A23" s="221" t="s">
        <v>17765</v>
      </c>
      <c r="B23" s="226" t="s">
        <v>17915</v>
      </c>
      <c r="C23" s="385" t="s">
        <v>17927</v>
      </c>
      <c r="D23" s="221" t="s">
        <v>17928</v>
      </c>
      <c r="E23" s="221" t="s">
        <v>17929</v>
      </c>
      <c r="F23" s="221" t="s">
        <v>17930</v>
      </c>
      <c r="G23" s="221" t="s">
        <v>17931</v>
      </c>
      <c r="H23" s="221" t="s">
        <v>17932</v>
      </c>
      <c r="I23" s="221" t="s">
        <v>17933</v>
      </c>
      <c r="J23" s="221" t="s">
        <v>17934</v>
      </c>
      <c r="K23" s="223" t="s">
        <v>17935</v>
      </c>
      <c r="L23" s="223" t="s">
        <v>17936</v>
      </c>
      <c r="M23" s="223"/>
      <c r="N23" s="221"/>
      <c r="O23" s="221"/>
      <c r="P23" s="221"/>
      <c r="Q23" s="221"/>
      <c r="R23" s="221" t="s">
        <v>223</v>
      </c>
      <c r="S23" s="221" t="s">
        <v>398</v>
      </c>
      <c r="T23" s="221" t="s">
        <v>17723</v>
      </c>
      <c r="U23" s="221"/>
      <c r="V23" s="223" t="s">
        <v>17937</v>
      </c>
      <c r="W23" s="221"/>
      <c r="X23" s="221"/>
      <c r="Y23" s="221"/>
      <c r="Z23" s="221"/>
      <c r="AA23" s="221"/>
      <c r="AB23" s="221"/>
      <c r="AC23" s="385"/>
      <c r="AD23" s="232"/>
    </row>
    <row r="24" spans="1:30" s="19" customFormat="1" ht="165" customHeight="1">
      <c r="A24" s="221" t="s">
        <v>17697</v>
      </c>
      <c r="B24" s="394" t="s">
        <v>17915</v>
      </c>
      <c r="C24" s="399" t="s">
        <v>17938</v>
      </c>
      <c r="D24" s="232" t="s">
        <v>17939</v>
      </c>
      <c r="E24" s="232" t="s">
        <v>17940</v>
      </c>
      <c r="F24" s="232" t="s">
        <v>17941</v>
      </c>
      <c r="G24" s="232" t="s">
        <v>17942</v>
      </c>
      <c r="H24" s="232" t="s">
        <v>17943</v>
      </c>
      <c r="I24" s="234" t="s">
        <v>17944</v>
      </c>
      <c r="J24" s="232" t="s">
        <v>17945</v>
      </c>
      <c r="K24" s="234" t="s">
        <v>17946</v>
      </c>
      <c r="L24" s="234" t="s">
        <v>17947</v>
      </c>
      <c r="M24" s="234"/>
      <c r="N24" s="232"/>
      <c r="O24" s="232"/>
      <c r="P24" s="232"/>
      <c r="Q24" s="232"/>
      <c r="R24" s="232" t="s">
        <v>223</v>
      </c>
      <c r="S24" s="232" t="s">
        <v>398</v>
      </c>
      <c r="T24" s="232" t="s">
        <v>17723</v>
      </c>
      <c r="U24" s="232"/>
      <c r="V24" s="232"/>
      <c r="W24" s="232"/>
      <c r="X24" s="232"/>
      <c r="Y24" s="232"/>
      <c r="Z24" s="232"/>
      <c r="AA24" s="232"/>
      <c r="AB24" s="232"/>
      <c r="AC24" s="399" t="s">
        <v>95</v>
      </c>
      <c r="AD24" s="221" t="s">
        <v>17948</v>
      </c>
    </row>
    <row r="25" spans="1:30" s="19" customFormat="1" ht="171">
      <c r="A25" s="221" t="s">
        <v>17765</v>
      </c>
      <c r="B25" s="394" t="s">
        <v>17949</v>
      </c>
      <c r="C25" s="399" t="s">
        <v>17950</v>
      </c>
      <c r="D25" s="232" t="s">
        <v>17951</v>
      </c>
      <c r="E25" s="232" t="s">
        <v>17952</v>
      </c>
      <c r="F25" s="232" t="s">
        <v>17953</v>
      </c>
      <c r="G25" s="232" t="s">
        <v>17954</v>
      </c>
      <c r="H25" s="232" t="s">
        <v>17955</v>
      </c>
      <c r="I25" s="232" t="s">
        <v>17956</v>
      </c>
      <c r="J25" s="232" t="s">
        <v>17957</v>
      </c>
      <c r="K25" s="234" t="s">
        <v>17958</v>
      </c>
      <c r="L25" s="234" t="s">
        <v>17959</v>
      </c>
      <c r="M25" s="234"/>
      <c r="N25" s="232"/>
      <c r="O25" s="232" t="s">
        <v>95</v>
      </c>
      <c r="P25" s="232"/>
      <c r="Q25" s="232"/>
      <c r="R25" s="232" t="s">
        <v>223</v>
      </c>
      <c r="S25" s="232" t="s">
        <v>17960</v>
      </c>
      <c r="T25" s="232" t="s">
        <v>1896</v>
      </c>
      <c r="U25" s="232"/>
      <c r="V25" s="232"/>
      <c r="W25" s="232"/>
      <c r="X25" s="232"/>
      <c r="Y25" s="232" t="s">
        <v>17961</v>
      </c>
      <c r="Z25" s="232" t="s">
        <v>339</v>
      </c>
      <c r="AA25" s="232"/>
      <c r="AB25" s="232"/>
      <c r="AC25" s="399" t="s">
        <v>3</v>
      </c>
      <c r="AD25" s="223" t="s">
        <v>17962</v>
      </c>
    </row>
    <row r="26" spans="1:30" s="19" customFormat="1" ht="72" customHeight="1">
      <c r="A26" s="221" t="s">
        <v>17697</v>
      </c>
      <c r="B26" s="394" t="s">
        <v>905</v>
      </c>
      <c r="C26" s="399" t="s">
        <v>17963</v>
      </c>
      <c r="D26" s="232" t="s">
        <v>17964</v>
      </c>
      <c r="E26" s="232" t="s">
        <v>17965</v>
      </c>
      <c r="F26" s="232" t="s">
        <v>17966</v>
      </c>
      <c r="G26" s="232" t="s">
        <v>17967</v>
      </c>
      <c r="H26" s="232" t="s">
        <v>17968</v>
      </c>
      <c r="I26" s="232" t="s">
        <v>17969</v>
      </c>
      <c r="J26" s="232" t="s">
        <v>17970</v>
      </c>
      <c r="K26" s="234" t="s">
        <v>17971</v>
      </c>
      <c r="L26" s="234" t="s">
        <v>17972</v>
      </c>
      <c r="M26" s="234" t="s">
        <v>2869</v>
      </c>
      <c r="N26" s="232"/>
      <c r="O26" s="232" t="s">
        <v>95</v>
      </c>
      <c r="P26" s="232"/>
      <c r="Q26" s="232"/>
      <c r="R26" s="232" t="s">
        <v>1025</v>
      </c>
      <c r="S26" s="232" t="s">
        <v>398</v>
      </c>
      <c r="T26" s="232" t="s">
        <v>17973</v>
      </c>
      <c r="U26" s="232"/>
      <c r="V26" s="232" t="s">
        <v>17974</v>
      </c>
      <c r="W26" s="232"/>
      <c r="X26" s="232"/>
      <c r="Y26" s="232"/>
      <c r="Z26" s="232" t="s">
        <v>339</v>
      </c>
      <c r="AA26" s="232"/>
      <c r="AB26" s="232" t="s">
        <v>17975</v>
      </c>
      <c r="AC26" s="399" t="s">
        <v>95</v>
      </c>
      <c r="AD26" s="221" t="s">
        <v>17962</v>
      </c>
    </row>
    <row r="27" spans="1:30" s="19" customFormat="1" ht="28.5">
      <c r="A27" s="221" t="s">
        <v>17697</v>
      </c>
      <c r="B27" s="394" t="s">
        <v>939</v>
      </c>
      <c r="C27" s="399" t="s">
        <v>17976</v>
      </c>
      <c r="D27" s="232" t="s">
        <v>17977</v>
      </c>
      <c r="E27" s="232" t="s">
        <v>17978</v>
      </c>
      <c r="F27" s="232" t="s">
        <v>17979</v>
      </c>
      <c r="G27" s="232" t="s">
        <v>17980</v>
      </c>
      <c r="H27" s="232" t="s">
        <v>17981</v>
      </c>
      <c r="I27" s="232" t="s">
        <v>17982</v>
      </c>
      <c r="J27" s="232"/>
      <c r="K27" s="234" t="s">
        <v>17983</v>
      </c>
      <c r="L27" s="232"/>
      <c r="M27" s="232"/>
      <c r="N27" s="232"/>
      <c r="O27" s="232"/>
      <c r="P27" s="232"/>
      <c r="Q27" s="232"/>
      <c r="R27" s="232" t="s">
        <v>223</v>
      </c>
      <c r="S27" s="232" t="s">
        <v>14547</v>
      </c>
      <c r="T27" s="232"/>
      <c r="U27" s="232"/>
      <c r="V27" s="232"/>
      <c r="W27" s="232"/>
      <c r="X27" s="232"/>
      <c r="Y27" s="232"/>
      <c r="Z27" s="232"/>
      <c r="AA27" s="232"/>
      <c r="AB27" s="232"/>
      <c r="AC27" s="399"/>
      <c r="AD27" s="221"/>
    </row>
    <row r="28" spans="1:30" s="116" customFormat="1" ht="71.25">
      <c r="A28" s="235" t="s">
        <v>17697</v>
      </c>
      <c r="B28" s="235" t="s">
        <v>731</v>
      </c>
      <c r="C28" s="239" t="s">
        <v>17984</v>
      </c>
      <c r="D28" s="235" t="s">
        <v>9174</v>
      </c>
      <c r="E28" s="235" t="s">
        <v>17985</v>
      </c>
      <c r="F28" s="235" t="s">
        <v>17986</v>
      </c>
      <c r="G28" s="235" t="s">
        <v>17987</v>
      </c>
      <c r="H28" s="235" t="s">
        <v>17988</v>
      </c>
      <c r="I28" s="235" t="s">
        <v>17989</v>
      </c>
      <c r="J28" s="277" t="s">
        <v>17990</v>
      </c>
      <c r="K28" s="239" t="s">
        <v>17991</v>
      </c>
      <c r="L28" s="239"/>
      <c r="M28" s="235"/>
      <c r="N28" s="239"/>
      <c r="O28" s="235"/>
      <c r="P28" s="235"/>
      <c r="Q28" s="235"/>
      <c r="R28" s="235" t="s">
        <v>223</v>
      </c>
      <c r="S28" s="235" t="s">
        <v>2475</v>
      </c>
      <c r="T28" s="235"/>
      <c r="U28" s="235" t="s">
        <v>95</v>
      </c>
      <c r="V28" s="239" t="s">
        <v>17992</v>
      </c>
      <c r="W28" s="235"/>
      <c r="X28" s="235"/>
      <c r="Y28" s="235"/>
      <c r="Z28" s="235"/>
      <c r="AA28" s="235"/>
      <c r="AB28" s="235"/>
      <c r="AC28" s="235"/>
      <c r="AD28" s="226"/>
    </row>
    <row r="29" spans="1:30" s="116" customFormat="1" ht="128.25">
      <c r="A29" s="402" t="s">
        <v>17697</v>
      </c>
      <c r="B29" s="394" t="s">
        <v>17794</v>
      </c>
      <c r="C29" s="239" t="s">
        <v>17993</v>
      </c>
      <c r="D29" s="235" t="s">
        <v>17994</v>
      </c>
      <c r="E29" s="235" t="s">
        <v>17995</v>
      </c>
      <c r="F29" s="235" t="s">
        <v>17996</v>
      </c>
      <c r="G29" s="403" t="s">
        <v>17997</v>
      </c>
      <c r="H29" s="235" t="s">
        <v>17998</v>
      </c>
      <c r="I29" s="239" t="s">
        <v>17999</v>
      </c>
      <c r="J29" s="404" t="s">
        <v>18000</v>
      </c>
      <c r="K29" s="405" t="s">
        <v>18001</v>
      </c>
      <c r="L29" s="239" t="s">
        <v>18002</v>
      </c>
      <c r="M29" s="239" t="s">
        <v>18003</v>
      </c>
      <c r="N29" s="235"/>
      <c r="O29" s="235"/>
      <c r="P29" s="235"/>
      <c r="Q29" s="235"/>
      <c r="R29" s="235" t="s">
        <v>223</v>
      </c>
      <c r="S29" s="235" t="s">
        <v>18004</v>
      </c>
      <c r="T29" s="239"/>
      <c r="U29" s="235"/>
      <c r="V29" s="239"/>
      <c r="W29" s="235"/>
      <c r="X29" s="239"/>
      <c r="Y29" s="235"/>
      <c r="Z29" s="235"/>
      <c r="AA29" s="235"/>
      <c r="AB29" s="235"/>
      <c r="AC29" s="235"/>
      <c r="AD29" s="228"/>
    </row>
    <row r="30" spans="1:30" s="19" customFormat="1" ht="20.25" customHeight="1">
      <c r="B30" s="20"/>
      <c r="C30" s="96"/>
      <c r="D30" s="20"/>
      <c r="E30" s="20"/>
      <c r="F30" s="20"/>
      <c r="G30" s="20"/>
      <c r="H30" s="20"/>
      <c r="I30" s="20"/>
      <c r="J30" s="20"/>
      <c r="K30" s="12"/>
      <c r="L30" s="20"/>
      <c r="M30" s="20"/>
      <c r="N30" s="20"/>
      <c r="O30" s="20"/>
      <c r="P30" s="20"/>
      <c r="Q30" s="20"/>
      <c r="R30" s="20"/>
      <c r="S30" s="20"/>
      <c r="T30" s="20"/>
      <c r="U30" s="20"/>
      <c r="V30" s="20"/>
      <c r="W30" s="20"/>
      <c r="X30" s="20"/>
      <c r="Y30" s="20"/>
      <c r="Z30" s="20"/>
      <c r="AA30" s="20"/>
      <c r="AB30" s="20"/>
      <c r="AC30" s="96"/>
    </row>
    <row r="31" spans="1:30" s="19" customFormat="1" ht="20.25" customHeight="1">
      <c r="A31" s="21"/>
      <c r="B31" s="20"/>
      <c r="C31" s="96"/>
      <c r="D31" s="20"/>
      <c r="E31" s="20"/>
      <c r="F31" s="20"/>
      <c r="G31" s="20"/>
      <c r="H31" s="20"/>
      <c r="I31" s="20"/>
      <c r="J31" s="20"/>
      <c r="K31" s="12"/>
      <c r="L31" s="20"/>
      <c r="M31" s="20"/>
      <c r="N31" s="20"/>
      <c r="O31" s="20"/>
      <c r="P31" s="20"/>
      <c r="Q31" s="20"/>
      <c r="R31" s="20"/>
      <c r="S31" s="20"/>
      <c r="T31" s="20"/>
      <c r="U31" s="20"/>
      <c r="V31" s="20"/>
      <c r="W31" s="20"/>
      <c r="X31" s="20"/>
      <c r="Y31" s="20"/>
      <c r="Z31" s="20"/>
      <c r="AA31" s="20"/>
      <c r="AB31" s="20"/>
      <c r="AC31" s="96"/>
    </row>
    <row r="32" spans="1:30" s="21" customFormat="1" ht="20.25" customHeight="1">
      <c r="K32" s="39"/>
    </row>
    <row r="33" spans="11:11" s="21" customFormat="1" ht="20.25" customHeight="1">
      <c r="K33" s="39"/>
    </row>
    <row r="34" spans="11:11" s="21" customFormat="1" ht="20.25" customHeight="1">
      <c r="K34" s="39"/>
    </row>
    <row r="35" spans="11:11" s="21" customFormat="1" ht="20.25" customHeight="1">
      <c r="K35" s="39"/>
    </row>
    <row r="36" spans="11:11" s="21" customFormat="1" ht="20.25" customHeight="1">
      <c r="K36" s="39"/>
    </row>
    <row r="37" spans="11:11" s="21" customFormat="1" ht="20.25" customHeight="1">
      <c r="K37" s="39"/>
    </row>
    <row r="38" spans="11:11" s="21" customFormat="1" ht="20.25" customHeight="1">
      <c r="K38" s="39"/>
    </row>
    <row r="39" spans="11:11" s="21" customFormat="1" ht="20.25" customHeight="1">
      <c r="K39" s="39"/>
    </row>
    <row r="40" spans="11:11" s="21" customFormat="1" ht="20.25" customHeight="1">
      <c r="K40" s="39"/>
    </row>
    <row r="41" spans="11:11" s="21" customFormat="1" ht="20.25" customHeight="1">
      <c r="K41" s="39"/>
    </row>
    <row r="42" spans="11:11" s="21" customFormat="1" ht="20.25" customHeight="1">
      <c r="K42" s="39"/>
    </row>
    <row r="43" spans="11:11" s="21" customFormat="1" ht="20.25" customHeight="1">
      <c r="K43" s="39"/>
    </row>
    <row r="44" spans="11:11" s="21" customFormat="1" ht="20.25" customHeight="1">
      <c r="K44" s="39"/>
    </row>
    <row r="45" spans="11:11" s="21" customFormat="1" ht="20.25" customHeight="1">
      <c r="K45" s="39"/>
    </row>
    <row r="46" spans="11:11" s="21" customFormat="1" ht="20.25" customHeight="1">
      <c r="K46" s="39"/>
    </row>
    <row r="47" spans="11:11" s="21" customFormat="1" ht="20.25" customHeight="1">
      <c r="K47" s="39"/>
    </row>
    <row r="48" spans="11:11" s="21" customFormat="1" ht="20.25" customHeight="1">
      <c r="K48" s="39"/>
    </row>
    <row r="49" spans="11:11" s="21" customFormat="1" ht="20.25" customHeight="1">
      <c r="K49" s="39"/>
    </row>
    <row r="50" spans="11:11" s="21" customFormat="1" ht="20.25" customHeight="1">
      <c r="K50" s="39"/>
    </row>
    <row r="51" spans="11:11" s="21" customFormat="1" ht="20.25" customHeight="1">
      <c r="K51" s="39"/>
    </row>
    <row r="52" spans="11:11" s="21" customFormat="1" ht="20.25" customHeight="1">
      <c r="K52" s="39"/>
    </row>
    <row r="53" spans="11:11" s="21" customFormat="1" ht="20.25" customHeight="1">
      <c r="K53" s="39"/>
    </row>
    <row r="54" spans="11:11" s="21" customFormat="1" ht="20.25" customHeight="1">
      <c r="K54" s="39"/>
    </row>
    <row r="55" spans="11:11" s="21" customFormat="1" ht="20.25" customHeight="1">
      <c r="K55" s="39"/>
    </row>
    <row r="56" spans="11:11" s="21" customFormat="1" ht="20.25" customHeight="1">
      <c r="K56" s="39"/>
    </row>
    <row r="57" spans="11:11" s="21" customFormat="1" ht="20.25" customHeight="1">
      <c r="K57" s="39"/>
    </row>
    <row r="58" spans="11:11" s="21" customFormat="1" ht="20.25" customHeight="1">
      <c r="K58" s="39"/>
    </row>
    <row r="59" spans="11:11" s="21" customFormat="1" ht="20.25" customHeight="1">
      <c r="K59" s="39"/>
    </row>
    <row r="60" spans="11:11" s="21" customFormat="1" ht="20.25" customHeight="1">
      <c r="K60" s="39"/>
    </row>
    <row r="61" spans="11:11" s="21" customFormat="1" ht="20.25" customHeight="1">
      <c r="K61" s="39"/>
    </row>
    <row r="62" spans="11:11" s="21" customFormat="1" ht="20.25" customHeight="1">
      <c r="K62" s="39"/>
    </row>
    <row r="63" spans="11:11" s="21" customFormat="1" ht="20.25" customHeight="1">
      <c r="K63" s="39"/>
    </row>
    <row r="64" spans="11:11" s="21" customFormat="1" ht="20.25" customHeight="1">
      <c r="K64" s="39"/>
    </row>
    <row r="65" spans="11:11" s="21" customFormat="1" ht="20.25" customHeight="1">
      <c r="K65" s="39"/>
    </row>
    <row r="66" spans="11:11" s="21" customFormat="1" ht="20.25" customHeight="1">
      <c r="K66" s="39"/>
    </row>
    <row r="67" spans="11:11" s="21" customFormat="1" ht="20.25" customHeight="1">
      <c r="K67" s="39"/>
    </row>
    <row r="68" spans="11:11" s="21" customFormat="1" ht="20.25" customHeight="1">
      <c r="K68" s="39"/>
    </row>
    <row r="69" spans="11:11" s="21" customFormat="1" ht="20.25" customHeight="1">
      <c r="K69" s="39"/>
    </row>
    <row r="70" spans="11:11" s="21" customFormat="1" ht="20.25" customHeight="1">
      <c r="K70" s="39"/>
    </row>
    <row r="71" spans="11:11" s="21" customFormat="1" ht="20.25" customHeight="1">
      <c r="K71" s="39"/>
    </row>
    <row r="72" spans="11:11" s="21" customFormat="1" ht="20.25" customHeight="1">
      <c r="K72" s="39"/>
    </row>
    <row r="73" spans="11:11" s="21" customFormat="1" ht="20.25" customHeight="1">
      <c r="K73" s="39"/>
    </row>
    <row r="74" spans="11:11" s="21" customFormat="1" ht="20.25" customHeight="1">
      <c r="K74" s="39"/>
    </row>
    <row r="75" spans="11:11" s="21" customFormat="1" ht="20.25" customHeight="1">
      <c r="K75" s="39"/>
    </row>
    <row r="76" spans="11:11" s="21" customFormat="1" ht="20.25" customHeight="1">
      <c r="K76" s="39"/>
    </row>
    <row r="77" spans="11:11" s="21" customFormat="1" ht="20.25" customHeight="1">
      <c r="K77" s="39"/>
    </row>
    <row r="78" spans="11:11" s="21" customFormat="1" ht="20.25" customHeight="1">
      <c r="K78" s="39"/>
    </row>
    <row r="79" spans="11:11" s="21" customFormat="1" ht="20.25" customHeight="1">
      <c r="K79" s="39"/>
    </row>
    <row r="80" spans="11:11" s="21" customFormat="1" ht="20.25" customHeight="1">
      <c r="K80" s="39"/>
    </row>
    <row r="81" spans="11:11" s="21" customFormat="1" ht="20.25" customHeight="1">
      <c r="K81" s="39"/>
    </row>
    <row r="82" spans="11:11" s="21" customFormat="1" ht="20.25" customHeight="1">
      <c r="K82" s="39"/>
    </row>
    <row r="83" spans="11:11" s="21" customFormat="1" ht="20.25" customHeight="1">
      <c r="K83" s="39"/>
    </row>
    <row r="84" spans="11:11" s="21" customFormat="1" ht="20.25" customHeight="1">
      <c r="K84" s="39"/>
    </row>
    <row r="85" spans="11:11" s="21" customFormat="1" ht="20.25" customHeight="1">
      <c r="K85" s="39"/>
    </row>
    <row r="86" spans="11:11" s="21" customFormat="1" ht="20.25" customHeight="1">
      <c r="K86" s="39"/>
    </row>
    <row r="87" spans="11:11" s="21" customFormat="1" ht="20.25" customHeight="1">
      <c r="K87" s="39"/>
    </row>
    <row r="88" spans="11:11" s="21" customFormat="1" ht="20.25" customHeight="1">
      <c r="K88" s="39"/>
    </row>
    <row r="89" spans="11:11" s="21" customFormat="1" ht="20.25" customHeight="1">
      <c r="K89" s="39"/>
    </row>
    <row r="90" spans="11:11" s="21" customFormat="1" ht="20.25" customHeight="1">
      <c r="K90" s="39"/>
    </row>
    <row r="91" spans="11:11" s="21" customFormat="1" ht="20.25" customHeight="1">
      <c r="K91" s="39"/>
    </row>
    <row r="92" spans="11:11" s="21" customFormat="1" ht="20.25" customHeight="1">
      <c r="K92" s="39"/>
    </row>
    <row r="93" spans="11:11" s="21" customFormat="1" ht="20.25" customHeight="1">
      <c r="K93" s="39"/>
    </row>
    <row r="94" spans="11:11" s="21" customFormat="1" ht="20.25" customHeight="1">
      <c r="K94" s="39"/>
    </row>
    <row r="95" spans="11:11" s="21" customFormat="1" ht="20.25" customHeight="1">
      <c r="K95" s="39"/>
    </row>
    <row r="96" spans="11:11" s="21" customFormat="1" ht="20.25" customHeight="1">
      <c r="K96" s="39"/>
    </row>
    <row r="97" spans="11:11" s="21" customFormat="1" ht="20.25" customHeight="1">
      <c r="K97" s="39"/>
    </row>
    <row r="98" spans="11:11" s="21" customFormat="1" ht="20.25" customHeight="1">
      <c r="K98" s="39"/>
    </row>
    <row r="99" spans="11:11" s="21" customFormat="1" ht="20.25" customHeight="1">
      <c r="K99" s="39"/>
    </row>
    <row r="100" spans="11:11" s="21" customFormat="1" ht="20.25" customHeight="1">
      <c r="K100" s="39"/>
    </row>
    <row r="101" spans="11:11" s="21" customFormat="1" ht="20.25" customHeight="1">
      <c r="K101" s="39"/>
    </row>
    <row r="102" spans="11:11" s="21" customFormat="1" ht="20.25" customHeight="1">
      <c r="K102" s="39"/>
    </row>
    <row r="103" spans="11:11" s="21" customFormat="1" ht="20.25" customHeight="1">
      <c r="K103" s="39"/>
    </row>
    <row r="104" spans="11:11" s="21" customFormat="1" ht="20.25" customHeight="1">
      <c r="K104" s="39"/>
    </row>
    <row r="105" spans="11:11" s="21" customFormat="1" ht="20.25" customHeight="1">
      <c r="K105" s="39"/>
    </row>
    <row r="106" spans="11:11" s="21" customFormat="1" ht="20.25" customHeight="1">
      <c r="K106" s="39"/>
    </row>
    <row r="107" spans="11:11" s="21" customFormat="1" ht="20.25" customHeight="1">
      <c r="K107" s="39"/>
    </row>
    <row r="108" spans="11:11" s="21" customFormat="1" ht="20.25" customHeight="1">
      <c r="K108" s="39"/>
    </row>
    <row r="109" spans="11:11" s="21" customFormat="1" ht="20.25" customHeight="1">
      <c r="K109" s="39"/>
    </row>
    <row r="110" spans="11:11" s="21" customFormat="1" ht="20.25" customHeight="1">
      <c r="K110" s="39"/>
    </row>
    <row r="111" spans="11:11" s="21" customFormat="1" ht="20.25" customHeight="1">
      <c r="K111" s="39"/>
    </row>
    <row r="112" spans="11:11" s="21" customFormat="1" ht="20.25" customHeight="1">
      <c r="K112" s="39"/>
    </row>
    <row r="113" spans="11:11" s="21" customFormat="1" ht="20.25" customHeight="1">
      <c r="K113" s="39"/>
    </row>
    <row r="114" spans="11:11" s="21" customFormat="1" ht="20.25" customHeight="1">
      <c r="K114" s="39"/>
    </row>
    <row r="115" spans="11:11" s="21" customFormat="1" ht="20.25" customHeight="1">
      <c r="K115" s="39"/>
    </row>
    <row r="116" spans="11:11" s="21" customFormat="1" ht="20.25" customHeight="1">
      <c r="K116" s="39"/>
    </row>
    <row r="117" spans="11:11" s="21" customFormat="1" ht="20.25" customHeight="1">
      <c r="K117" s="39"/>
    </row>
    <row r="118" spans="11:11" s="21" customFormat="1" ht="20.25" customHeight="1">
      <c r="K118" s="39"/>
    </row>
    <row r="119" spans="11:11" s="21" customFormat="1" ht="20.25" customHeight="1">
      <c r="K119" s="39"/>
    </row>
    <row r="120" spans="11:11" s="21" customFormat="1" ht="20.25" customHeight="1">
      <c r="K120" s="39"/>
    </row>
    <row r="121" spans="11:11" s="21" customFormat="1" ht="20.25" customHeight="1">
      <c r="K121" s="39"/>
    </row>
    <row r="122" spans="11:11" s="21" customFormat="1" ht="20.25" customHeight="1">
      <c r="K122" s="39"/>
    </row>
    <row r="123" spans="11:11" s="21" customFormat="1" ht="20.25" customHeight="1">
      <c r="K123" s="39"/>
    </row>
    <row r="124" spans="11:11" s="21" customFormat="1" ht="20.25" customHeight="1">
      <c r="K124" s="39"/>
    </row>
    <row r="125" spans="11:11" s="21" customFormat="1" ht="20.25" customHeight="1">
      <c r="K125" s="39"/>
    </row>
    <row r="126" spans="11:11" s="21" customFormat="1" ht="20.25" customHeight="1">
      <c r="K126" s="39"/>
    </row>
    <row r="127" spans="11:11" s="21" customFormat="1" ht="20.25" customHeight="1">
      <c r="K127" s="39"/>
    </row>
    <row r="128" spans="11:11" s="21" customFormat="1" ht="20.25" customHeight="1">
      <c r="K128" s="39"/>
    </row>
    <row r="129" spans="11:11" s="21" customFormat="1" ht="20.25" customHeight="1">
      <c r="K129" s="39"/>
    </row>
    <row r="130" spans="11:11" s="21" customFormat="1" ht="20.25" customHeight="1">
      <c r="K130" s="39"/>
    </row>
    <row r="131" spans="11:11" s="21" customFormat="1" ht="20.25" customHeight="1">
      <c r="K131" s="39"/>
    </row>
    <row r="132" spans="11:11" s="21" customFormat="1" ht="20.25" customHeight="1">
      <c r="K132" s="39"/>
    </row>
    <row r="133" spans="11:11" s="21" customFormat="1" ht="20.25" customHeight="1">
      <c r="K133" s="39"/>
    </row>
    <row r="134" spans="11:11" s="21" customFormat="1" ht="20.25" customHeight="1">
      <c r="K134" s="39"/>
    </row>
    <row r="135" spans="11:11" s="21" customFormat="1" ht="20.25" customHeight="1">
      <c r="K135" s="39"/>
    </row>
    <row r="136" spans="11:11" s="21" customFormat="1" ht="20.25" customHeight="1">
      <c r="K136" s="39"/>
    </row>
    <row r="137" spans="11:11" s="21" customFormat="1" ht="20.25" customHeight="1">
      <c r="K137" s="39"/>
    </row>
    <row r="138" spans="11:11" s="21" customFormat="1" ht="20.25" customHeight="1">
      <c r="K138" s="39"/>
    </row>
    <row r="139" spans="11:11" s="21" customFormat="1" ht="20.25" customHeight="1">
      <c r="K139" s="39"/>
    </row>
    <row r="140" spans="11:11" s="21" customFormat="1" ht="20.25" customHeight="1">
      <c r="K140" s="39"/>
    </row>
    <row r="141" spans="11:11" s="21" customFormat="1" ht="20.25" customHeight="1">
      <c r="K141" s="39"/>
    </row>
    <row r="142" spans="11:11" s="21" customFormat="1" ht="20.25" customHeight="1">
      <c r="K142" s="39"/>
    </row>
    <row r="143" spans="11:11" s="21" customFormat="1" ht="20.25" customHeight="1">
      <c r="K143" s="39"/>
    </row>
    <row r="144" spans="11:11" s="21" customFormat="1" ht="20.25" customHeight="1">
      <c r="K144" s="39"/>
    </row>
    <row r="145" spans="11:11" s="21" customFormat="1" ht="20.25" customHeight="1">
      <c r="K145" s="39"/>
    </row>
    <row r="146" spans="11:11" s="21" customFormat="1" ht="20.25" customHeight="1">
      <c r="K146" s="39"/>
    </row>
    <row r="147" spans="11:11" s="21" customFormat="1" ht="20.25" customHeight="1">
      <c r="K147" s="39"/>
    </row>
    <row r="148" spans="11:11" s="21" customFormat="1" ht="20.25" customHeight="1">
      <c r="K148" s="39"/>
    </row>
    <row r="149" spans="11:11" s="21" customFormat="1" ht="20.25" customHeight="1">
      <c r="K149" s="39"/>
    </row>
    <row r="150" spans="11:11" s="21" customFormat="1" ht="20.25" customHeight="1">
      <c r="K150" s="39"/>
    </row>
    <row r="151" spans="11:11" s="21" customFormat="1" ht="20.25" customHeight="1">
      <c r="K151" s="39"/>
    </row>
    <row r="152" spans="11:11" s="21" customFormat="1" ht="20.25" customHeight="1">
      <c r="K152" s="39"/>
    </row>
    <row r="153" spans="11:11" s="21" customFormat="1" ht="20.25" customHeight="1">
      <c r="K153" s="39"/>
    </row>
    <row r="154" spans="11:11" s="21" customFormat="1" ht="20.25" customHeight="1">
      <c r="K154" s="39"/>
    </row>
    <row r="155" spans="11:11" s="21" customFormat="1" ht="20.25" customHeight="1">
      <c r="K155" s="39"/>
    </row>
    <row r="156" spans="11:11" s="21" customFormat="1" ht="20.25" customHeight="1">
      <c r="K156" s="39"/>
    </row>
    <row r="157" spans="11:11" s="21" customFormat="1" ht="20.25" customHeight="1">
      <c r="K157" s="39"/>
    </row>
    <row r="158" spans="11:11" s="21" customFormat="1" ht="20.25" customHeight="1">
      <c r="K158" s="39"/>
    </row>
    <row r="159" spans="11:11" s="21" customFormat="1" ht="20.25" customHeight="1">
      <c r="K159" s="39"/>
    </row>
    <row r="160" spans="11:11" s="21" customFormat="1" ht="20.25" customHeight="1">
      <c r="K160" s="39"/>
    </row>
    <row r="161" spans="11:11" s="21" customFormat="1" ht="20.25" customHeight="1">
      <c r="K161" s="39"/>
    </row>
    <row r="162" spans="11:11" s="21" customFormat="1" ht="20.25" customHeight="1">
      <c r="K162" s="39"/>
    </row>
    <row r="163" spans="11:11" s="21" customFormat="1" ht="20.25" customHeight="1">
      <c r="K163" s="39"/>
    </row>
    <row r="164" spans="11:11" s="21" customFormat="1" ht="20.25" customHeight="1">
      <c r="K164" s="39"/>
    </row>
    <row r="165" spans="11:11" s="21" customFormat="1" ht="20.25" customHeight="1">
      <c r="K165" s="39"/>
    </row>
    <row r="166" spans="11:11" s="21" customFormat="1" ht="20.25" customHeight="1">
      <c r="K166" s="39"/>
    </row>
    <row r="167" spans="11:11" s="21" customFormat="1" ht="20.25" customHeight="1">
      <c r="K167" s="39"/>
    </row>
    <row r="168" spans="11:11" s="21" customFormat="1" ht="20.25" customHeight="1">
      <c r="K168" s="39"/>
    </row>
    <row r="169" spans="11:11" s="21" customFormat="1" ht="20.25" customHeight="1">
      <c r="K169" s="39"/>
    </row>
    <row r="170" spans="11:11" s="21" customFormat="1" ht="20.25" customHeight="1">
      <c r="K170" s="39"/>
    </row>
    <row r="171" spans="11:11" s="21" customFormat="1" ht="20.25" customHeight="1">
      <c r="K171" s="39"/>
    </row>
    <row r="172" spans="11:11" s="21" customFormat="1" ht="20.25" customHeight="1">
      <c r="K172" s="39"/>
    </row>
    <row r="173" spans="11:11" s="21" customFormat="1" ht="20.25" customHeight="1">
      <c r="K173" s="39"/>
    </row>
    <row r="174" spans="11:11" s="21" customFormat="1" ht="20.25" customHeight="1">
      <c r="K174" s="39"/>
    </row>
    <row r="175" spans="11:11" s="21" customFormat="1" ht="20.25" customHeight="1">
      <c r="K175" s="39"/>
    </row>
    <row r="176" spans="11:11" s="21" customFormat="1" ht="20.25" customHeight="1">
      <c r="K176" s="39"/>
    </row>
    <row r="177" spans="11:11" s="21" customFormat="1" ht="20.25" customHeight="1">
      <c r="K177" s="39"/>
    </row>
    <row r="178" spans="11:11" s="21" customFormat="1" ht="20.25" customHeight="1">
      <c r="K178" s="39"/>
    </row>
    <row r="179" spans="11:11" s="21" customFormat="1" ht="20.25" customHeight="1">
      <c r="K179" s="39"/>
    </row>
    <row r="180" spans="11:11" s="21" customFormat="1" ht="20.25" customHeight="1">
      <c r="K180" s="39"/>
    </row>
    <row r="181" spans="11:11" s="21" customFormat="1" ht="20.25" customHeight="1">
      <c r="K181" s="39"/>
    </row>
    <row r="182" spans="11:11" s="21" customFormat="1" ht="20.25" customHeight="1">
      <c r="K182" s="39"/>
    </row>
    <row r="183" spans="11:11" s="21" customFormat="1" ht="20.25" customHeight="1">
      <c r="K183" s="39"/>
    </row>
    <row r="184" spans="11:11" s="21" customFormat="1" ht="20.25" customHeight="1">
      <c r="K184" s="39"/>
    </row>
    <row r="185" spans="11:11" s="21" customFormat="1" ht="20.25" customHeight="1">
      <c r="K185" s="39"/>
    </row>
    <row r="186" spans="11:11" s="21" customFormat="1" ht="20.25" customHeight="1">
      <c r="K186" s="39"/>
    </row>
    <row r="187" spans="11:11" s="21" customFormat="1" ht="20.25" customHeight="1">
      <c r="K187" s="39"/>
    </row>
    <row r="188" spans="11:11" s="21" customFormat="1" ht="20.25" customHeight="1">
      <c r="K188" s="39"/>
    </row>
    <row r="189" spans="11:11" s="21" customFormat="1" ht="20.25" customHeight="1">
      <c r="K189" s="39"/>
    </row>
    <row r="190" spans="11:11" s="21" customFormat="1" ht="20.25" customHeight="1">
      <c r="K190" s="39"/>
    </row>
    <row r="191" spans="11:11" s="21" customFormat="1" ht="20.25" customHeight="1">
      <c r="K191" s="39"/>
    </row>
    <row r="192" spans="11:11" s="21" customFormat="1" ht="20.25" customHeight="1">
      <c r="K192" s="39"/>
    </row>
    <row r="193" spans="11:11" s="21" customFormat="1" ht="20.25" customHeight="1">
      <c r="K193" s="39"/>
    </row>
    <row r="194" spans="11:11" s="21" customFormat="1" ht="20.25" customHeight="1">
      <c r="K194" s="39"/>
    </row>
    <row r="195" spans="11:11" s="21" customFormat="1" ht="20.25" customHeight="1">
      <c r="K195" s="39"/>
    </row>
    <row r="196" spans="11:11" s="21" customFormat="1" ht="20.25" customHeight="1">
      <c r="K196" s="39"/>
    </row>
    <row r="197" spans="11:11" s="21" customFormat="1" ht="20.25" customHeight="1">
      <c r="K197" s="39"/>
    </row>
    <row r="198" spans="11:11" s="21" customFormat="1" ht="20.25" customHeight="1">
      <c r="K198" s="39"/>
    </row>
    <row r="199" spans="11:11" s="21" customFormat="1" ht="20.25" customHeight="1">
      <c r="K199" s="39"/>
    </row>
    <row r="200" spans="11:11" s="21" customFormat="1" ht="20.25" customHeight="1">
      <c r="K200" s="39"/>
    </row>
    <row r="201" spans="11:11" s="21" customFormat="1" ht="20.25" customHeight="1">
      <c r="K201" s="39"/>
    </row>
    <row r="202" spans="11:11" s="21" customFormat="1" ht="20.25" customHeight="1">
      <c r="K202" s="39"/>
    </row>
    <row r="203" spans="11:11" s="21" customFormat="1" ht="20.25" customHeight="1">
      <c r="K203" s="39"/>
    </row>
    <row r="204" spans="11:11" s="21" customFormat="1" ht="20.25" customHeight="1">
      <c r="K204" s="39"/>
    </row>
    <row r="205" spans="11:11" s="21" customFormat="1" ht="20.25" customHeight="1">
      <c r="K205" s="39"/>
    </row>
    <row r="206" spans="11:11" s="21" customFormat="1" ht="20.25" customHeight="1">
      <c r="K206" s="39"/>
    </row>
    <row r="207" spans="11:11" s="21" customFormat="1" ht="20.25" customHeight="1">
      <c r="K207" s="39"/>
    </row>
    <row r="208" spans="11:11" s="21" customFormat="1" ht="20.25" customHeight="1">
      <c r="K208" s="39"/>
    </row>
    <row r="209" spans="11:11" s="21" customFormat="1" ht="20.25" customHeight="1">
      <c r="K209" s="39"/>
    </row>
    <row r="210" spans="11:11" s="21" customFormat="1" ht="20.25" customHeight="1">
      <c r="K210" s="39"/>
    </row>
    <row r="211" spans="11:11" s="21" customFormat="1" ht="20.25" customHeight="1">
      <c r="K211" s="39"/>
    </row>
    <row r="212" spans="11:11" s="21" customFormat="1" ht="20.25" customHeight="1">
      <c r="K212" s="39"/>
    </row>
    <row r="213" spans="11:11" s="21" customFormat="1" ht="20.25" customHeight="1">
      <c r="K213" s="39"/>
    </row>
    <row r="214" spans="11:11" s="21" customFormat="1" ht="20.25" customHeight="1">
      <c r="K214" s="39"/>
    </row>
    <row r="215" spans="11:11" s="21" customFormat="1" ht="20.25" customHeight="1">
      <c r="K215" s="39"/>
    </row>
    <row r="216" spans="11:11" s="21" customFormat="1" ht="20.25" customHeight="1">
      <c r="K216" s="39"/>
    </row>
    <row r="217" spans="11:11" s="21" customFormat="1" ht="20.25" customHeight="1">
      <c r="K217" s="39"/>
    </row>
    <row r="218" spans="11:11" s="21" customFormat="1" ht="20.25" customHeight="1">
      <c r="K218" s="39"/>
    </row>
    <row r="219" spans="11:11" s="21" customFormat="1" ht="20.25" customHeight="1">
      <c r="K219" s="39"/>
    </row>
    <row r="220" spans="11:11" s="21" customFormat="1" ht="20.25" customHeight="1">
      <c r="K220" s="39"/>
    </row>
    <row r="221" spans="11:11" s="21" customFormat="1" ht="20.25" customHeight="1">
      <c r="K221" s="39"/>
    </row>
    <row r="222" spans="11:11" s="21" customFormat="1" ht="20.25" customHeight="1">
      <c r="K222" s="39"/>
    </row>
    <row r="223" spans="11:11" s="21" customFormat="1" ht="20.25" customHeight="1">
      <c r="K223" s="39"/>
    </row>
    <row r="224" spans="11:11" s="21" customFormat="1" ht="20.25" customHeight="1">
      <c r="K224" s="39"/>
    </row>
    <row r="225" spans="11:11" s="21" customFormat="1" ht="20.25" customHeight="1">
      <c r="K225" s="39"/>
    </row>
    <row r="226" spans="11:11" s="21" customFormat="1" ht="20.25" customHeight="1">
      <c r="K226" s="39"/>
    </row>
    <row r="227" spans="11:11" s="21" customFormat="1" ht="20.25" customHeight="1">
      <c r="K227" s="39"/>
    </row>
    <row r="228" spans="11:11" s="21" customFormat="1" ht="20.25" customHeight="1">
      <c r="K228" s="39"/>
    </row>
    <row r="229" spans="11:11" s="21" customFormat="1" ht="20.25" customHeight="1">
      <c r="K229" s="39"/>
    </row>
    <row r="230" spans="11:11" s="21" customFormat="1" ht="20.25" customHeight="1">
      <c r="K230" s="39"/>
    </row>
    <row r="231" spans="11:11" s="21" customFormat="1" ht="20.25" customHeight="1">
      <c r="K231" s="39"/>
    </row>
    <row r="232" spans="11:11" s="21" customFormat="1" ht="20.25" customHeight="1">
      <c r="K232" s="39"/>
    </row>
    <row r="233" spans="11:11" s="21" customFormat="1" ht="20.25" customHeight="1">
      <c r="K233" s="39"/>
    </row>
    <row r="234" spans="11:11" s="21" customFormat="1" ht="20.25" customHeight="1">
      <c r="K234" s="39"/>
    </row>
    <row r="235" spans="11:11" s="21" customFormat="1" ht="20.25" customHeight="1">
      <c r="K235" s="39"/>
    </row>
    <row r="236" spans="11:11" s="21" customFormat="1" ht="20.25" customHeight="1">
      <c r="K236" s="39"/>
    </row>
    <row r="237" spans="11:11" s="21" customFormat="1" ht="20.25" customHeight="1">
      <c r="K237" s="39"/>
    </row>
    <row r="238" spans="11:11" s="21" customFormat="1" ht="20.25" customHeight="1">
      <c r="K238" s="39"/>
    </row>
    <row r="239" spans="11:11" s="21" customFormat="1" ht="20.25" customHeight="1">
      <c r="K239" s="39"/>
    </row>
    <row r="240" spans="11:11" s="21" customFormat="1" ht="20.25" customHeight="1">
      <c r="K240" s="39"/>
    </row>
    <row r="241" spans="11:11" s="21" customFormat="1" ht="20.25" customHeight="1">
      <c r="K241" s="39"/>
    </row>
    <row r="242" spans="11:11" s="21" customFormat="1" ht="20.25" customHeight="1">
      <c r="K242" s="39"/>
    </row>
    <row r="243" spans="11:11" s="21" customFormat="1" ht="20.25" customHeight="1">
      <c r="K243" s="39"/>
    </row>
    <row r="244" spans="11:11" s="21" customFormat="1" ht="20.25" customHeight="1">
      <c r="K244" s="39"/>
    </row>
    <row r="245" spans="11:11" s="21" customFormat="1" ht="20.25" customHeight="1">
      <c r="K245" s="39"/>
    </row>
    <row r="246" spans="11:11" s="21" customFormat="1" ht="20.25" customHeight="1">
      <c r="K246" s="39"/>
    </row>
    <row r="247" spans="11:11" s="21" customFormat="1" ht="20.25" customHeight="1">
      <c r="K247" s="39"/>
    </row>
    <row r="248" spans="11:11" s="21" customFormat="1" ht="20.25" customHeight="1">
      <c r="K248" s="39"/>
    </row>
    <row r="249" spans="11:11" s="21" customFormat="1" ht="20.25" customHeight="1">
      <c r="K249" s="39"/>
    </row>
    <row r="250" spans="11:11" s="21" customFormat="1" ht="20.25" customHeight="1">
      <c r="K250" s="39"/>
    </row>
    <row r="251" spans="11:11" s="21" customFormat="1" ht="20.25" customHeight="1">
      <c r="K251" s="39"/>
    </row>
    <row r="252" spans="11:11" s="21" customFormat="1" ht="20.25" customHeight="1">
      <c r="K252" s="39"/>
    </row>
    <row r="253" spans="11:11" s="21" customFormat="1" ht="20.25" customHeight="1">
      <c r="K253" s="39"/>
    </row>
    <row r="254" spans="11:11" s="21" customFormat="1" ht="20.25" customHeight="1">
      <c r="K254" s="39"/>
    </row>
    <row r="255" spans="11:11" s="21" customFormat="1" ht="20.25" customHeight="1">
      <c r="K255" s="39"/>
    </row>
    <row r="256" spans="11:11" s="21" customFormat="1" ht="20.25" customHeight="1">
      <c r="K256" s="39"/>
    </row>
    <row r="257" spans="11:11" s="21" customFormat="1" ht="20.25" customHeight="1">
      <c r="K257" s="39"/>
    </row>
    <row r="258" spans="11:11" s="21" customFormat="1" ht="20.25" customHeight="1">
      <c r="K258" s="39"/>
    </row>
    <row r="259" spans="11:11" s="21" customFormat="1" ht="20.25" customHeight="1">
      <c r="K259" s="39"/>
    </row>
    <row r="260" spans="11:11" s="21" customFormat="1" ht="20.25" customHeight="1">
      <c r="K260" s="39"/>
    </row>
    <row r="261" spans="11:11" s="21" customFormat="1" ht="20.25" customHeight="1">
      <c r="K261" s="39"/>
    </row>
    <row r="262" spans="11:11" s="21" customFormat="1" ht="20.25" customHeight="1">
      <c r="K262" s="39"/>
    </row>
    <row r="263" spans="11:11" s="21" customFormat="1" ht="20.25" customHeight="1">
      <c r="K263" s="39"/>
    </row>
    <row r="264" spans="11:11" s="21" customFormat="1" ht="20.25" customHeight="1">
      <c r="K264" s="39"/>
    </row>
    <row r="265" spans="11:11" s="21" customFormat="1" ht="20.25" customHeight="1">
      <c r="K265" s="39"/>
    </row>
    <row r="266" spans="11:11" s="21" customFormat="1" ht="20.25" customHeight="1">
      <c r="K266" s="39"/>
    </row>
    <row r="267" spans="11:11" s="21" customFormat="1" ht="20.25" customHeight="1">
      <c r="K267" s="39"/>
    </row>
    <row r="268" spans="11:11" s="21" customFormat="1" ht="20.25" customHeight="1">
      <c r="K268" s="39"/>
    </row>
    <row r="269" spans="11:11" s="21" customFormat="1" ht="20.25" customHeight="1">
      <c r="K269" s="39"/>
    </row>
    <row r="270" spans="11:11" s="21" customFormat="1" ht="20.25" customHeight="1">
      <c r="K270" s="39"/>
    </row>
    <row r="271" spans="11:11" s="21" customFormat="1" ht="20.25" customHeight="1">
      <c r="K271" s="39"/>
    </row>
    <row r="272" spans="11:11" s="21" customFormat="1" ht="20.25" customHeight="1">
      <c r="K272" s="39"/>
    </row>
    <row r="273" spans="11:11" s="21" customFormat="1" ht="20.25" customHeight="1">
      <c r="K273" s="39"/>
    </row>
    <row r="274" spans="11:11" s="21" customFormat="1" ht="20.25" customHeight="1">
      <c r="K274" s="39"/>
    </row>
    <row r="275" spans="11:11" s="21" customFormat="1" ht="20.25" customHeight="1">
      <c r="K275" s="39"/>
    </row>
    <row r="276" spans="11:11" s="21" customFormat="1" ht="20.25" customHeight="1">
      <c r="K276" s="39"/>
    </row>
    <row r="277" spans="11:11" s="21" customFormat="1" ht="20.25" customHeight="1">
      <c r="K277" s="39"/>
    </row>
    <row r="278" spans="11:11" s="21" customFormat="1" ht="20.25" customHeight="1">
      <c r="K278" s="39"/>
    </row>
    <row r="279" spans="11:11" s="21" customFormat="1" ht="20.25" customHeight="1">
      <c r="K279" s="39"/>
    </row>
    <row r="280" spans="11:11" s="21" customFormat="1">
      <c r="K280" s="39"/>
    </row>
    <row r="281" spans="11:11" s="21" customFormat="1">
      <c r="K281" s="39"/>
    </row>
    <row r="282" spans="11:11" s="21" customFormat="1">
      <c r="K282" s="39"/>
    </row>
    <row r="283" spans="11:11" s="21" customFormat="1">
      <c r="K283" s="39"/>
    </row>
    <row r="284" spans="11:11" s="21" customFormat="1">
      <c r="K284" s="39"/>
    </row>
    <row r="285" spans="11:11" s="21" customFormat="1">
      <c r="K285" s="39"/>
    </row>
    <row r="286" spans="11:11" s="21" customFormat="1">
      <c r="K286" s="39"/>
    </row>
    <row r="287" spans="11:11" s="21" customFormat="1">
      <c r="K287" s="39"/>
    </row>
    <row r="288" spans="11:11" s="21" customFormat="1">
      <c r="K288" s="39"/>
    </row>
    <row r="289" spans="11:11" s="21" customFormat="1">
      <c r="K289" s="39"/>
    </row>
    <row r="290" spans="11:11" s="21" customFormat="1">
      <c r="K290" s="39"/>
    </row>
    <row r="291" spans="11:11" s="21" customFormat="1">
      <c r="K291" s="39"/>
    </row>
    <row r="292" spans="11:11" s="21" customFormat="1">
      <c r="K292" s="39"/>
    </row>
    <row r="293" spans="11:11" s="21" customFormat="1">
      <c r="K293" s="39"/>
    </row>
    <row r="294" spans="11:11" s="21" customFormat="1">
      <c r="K294" s="39"/>
    </row>
    <row r="295" spans="11:11" s="21" customFormat="1">
      <c r="K295" s="39"/>
    </row>
    <row r="296" spans="11:11" s="21" customFormat="1">
      <c r="K296" s="39"/>
    </row>
    <row r="297" spans="11:11" s="21" customFormat="1">
      <c r="K297" s="39"/>
    </row>
    <row r="298" spans="11:11" s="21" customFormat="1">
      <c r="K298" s="39"/>
    </row>
    <row r="299" spans="11:11" s="21" customFormat="1">
      <c r="K299" s="39"/>
    </row>
    <row r="300" spans="11:11" s="21" customFormat="1">
      <c r="K300" s="39"/>
    </row>
    <row r="301" spans="11:11" s="21" customFormat="1">
      <c r="K301" s="39"/>
    </row>
    <row r="302" spans="11:11" s="21" customFormat="1">
      <c r="K302" s="39"/>
    </row>
    <row r="303" spans="11:11" s="21" customFormat="1">
      <c r="K303" s="39"/>
    </row>
    <row r="304" spans="11:11" s="21" customFormat="1">
      <c r="K304" s="39"/>
    </row>
    <row r="305" spans="11:11" s="21" customFormat="1">
      <c r="K305" s="39"/>
    </row>
    <row r="306" spans="11:11" s="21" customFormat="1">
      <c r="K306" s="39"/>
    </row>
    <row r="307" spans="11:11" s="21" customFormat="1">
      <c r="K307" s="39"/>
    </row>
    <row r="308" spans="11:11" s="21" customFormat="1">
      <c r="K308" s="39"/>
    </row>
    <row r="309" spans="11:11" s="21" customFormat="1">
      <c r="K309" s="39"/>
    </row>
    <row r="310" spans="11:11" s="21" customFormat="1">
      <c r="K310" s="39"/>
    </row>
    <row r="311" spans="11:11" s="21" customFormat="1">
      <c r="K311" s="39"/>
    </row>
    <row r="312" spans="11:11" s="21" customFormat="1">
      <c r="K312" s="39"/>
    </row>
    <row r="313" spans="11:11" s="21" customFormat="1">
      <c r="K313" s="39"/>
    </row>
    <row r="314" spans="11:11" s="21" customFormat="1">
      <c r="K314" s="39"/>
    </row>
    <row r="315" spans="11:11" s="21" customFormat="1">
      <c r="K315" s="39"/>
    </row>
    <row r="316" spans="11:11" s="21" customFormat="1">
      <c r="K316" s="39"/>
    </row>
    <row r="317" spans="11:11" s="21" customFormat="1">
      <c r="K317" s="39"/>
    </row>
    <row r="318" spans="11:11" s="21" customFormat="1">
      <c r="K318" s="39"/>
    </row>
    <row r="319" spans="11:11" s="21" customFormat="1">
      <c r="K319" s="39"/>
    </row>
    <row r="320" spans="11:11" s="21" customFormat="1">
      <c r="K320" s="39"/>
    </row>
    <row r="321" spans="11:11" s="21" customFormat="1">
      <c r="K321" s="39"/>
    </row>
    <row r="322" spans="11:11" s="21" customFormat="1">
      <c r="K322" s="39"/>
    </row>
    <row r="323" spans="11:11" s="21" customFormat="1">
      <c r="K323" s="39"/>
    </row>
    <row r="324" spans="11:11" s="21" customFormat="1">
      <c r="K324" s="39"/>
    </row>
    <row r="325" spans="11:11" s="21" customFormat="1">
      <c r="K325" s="39"/>
    </row>
    <row r="326" spans="11:11" s="21" customFormat="1">
      <c r="K326" s="39"/>
    </row>
    <row r="327" spans="11:11" s="21" customFormat="1">
      <c r="K327" s="39"/>
    </row>
    <row r="328" spans="11:11" s="21" customFormat="1">
      <c r="K328" s="39"/>
    </row>
    <row r="329" spans="11:11" s="21" customFormat="1">
      <c r="K329" s="39"/>
    </row>
    <row r="330" spans="11:11" s="21" customFormat="1">
      <c r="K330" s="39"/>
    </row>
    <row r="331" spans="11:11" s="21" customFormat="1">
      <c r="K331" s="39"/>
    </row>
    <row r="332" spans="11:11" s="21" customFormat="1">
      <c r="K332" s="39"/>
    </row>
    <row r="333" spans="11:11" s="21" customFormat="1">
      <c r="K333" s="39"/>
    </row>
    <row r="334" spans="11:11" s="21" customFormat="1">
      <c r="K334" s="39"/>
    </row>
    <row r="335" spans="11:11" s="21" customFormat="1">
      <c r="K335" s="39"/>
    </row>
    <row r="336" spans="11:11" s="21" customFormat="1">
      <c r="K336" s="39"/>
    </row>
    <row r="337" spans="11:11" s="21" customFormat="1">
      <c r="K337" s="39"/>
    </row>
    <row r="338" spans="11:11" s="21" customFormat="1">
      <c r="K338" s="39"/>
    </row>
    <row r="339" spans="11:11" s="21" customFormat="1">
      <c r="K339" s="39"/>
    </row>
    <row r="340" spans="11:11" s="21" customFormat="1">
      <c r="K340" s="39"/>
    </row>
    <row r="341" spans="11:11" s="21" customFormat="1">
      <c r="K341" s="39"/>
    </row>
    <row r="342" spans="11:11" s="21" customFormat="1">
      <c r="K342" s="39"/>
    </row>
    <row r="343" spans="11:11" s="21" customFormat="1">
      <c r="K343" s="39"/>
    </row>
    <row r="344" spans="11:11" s="21" customFormat="1">
      <c r="K344" s="39"/>
    </row>
    <row r="345" spans="11:11" s="21" customFormat="1">
      <c r="K345" s="39"/>
    </row>
    <row r="346" spans="11:11" s="21" customFormat="1">
      <c r="K346" s="39"/>
    </row>
    <row r="347" spans="11:11" s="21" customFormat="1">
      <c r="K347" s="39"/>
    </row>
    <row r="348" spans="11:11" s="21" customFormat="1">
      <c r="K348" s="39"/>
    </row>
    <row r="349" spans="11:11" s="21" customFormat="1">
      <c r="K349" s="39"/>
    </row>
    <row r="350" spans="11:11" s="21" customFormat="1">
      <c r="K350" s="39"/>
    </row>
    <row r="351" spans="11:11" s="21" customFormat="1">
      <c r="K351" s="39"/>
    </row>
    <row r="352" spans="11:11" s="21" customFormat="1">
      <c r="K352" s="39"/>
    </row>
    <row r="353" spans="11:11" s="21" customFormat="1">
      <c r="K353" s="39"/>
    </row>
    <row r="354" spans="11:11" s="21" customFormat="1">
      <c r="K354" s="39"/>
    </row>
    <row r="355" spans="11:11" s="21" customFormat="1">
      <c r="K355" s="39"/>
    </row>
    <row r="356" spans="11:11" s="21" customFormat="1">
      <c r="K356" s="39"/>
    </row>
    <row r="357" spans="11:11" s="21" customFormat="1">
      <c r="K357" s="39"/>
    </row>
    <row r="358" spans="11:11" s="21" customFormat="1">
      <c r="K358" s="39"/>
    </row>
    <row r="359" spans="11:11" s="21" customFormat="1">
      <c r="K359" s="39"/>
    </row>
    <row r="360" spans="11:11" s="21" customFormat="1">
      <c r="K360" s="39"/>
    </row>
    <row r="361" spans="11:11" s="21" customFormat="1">
      <c r="K361" s="39"/>
    </row>
    <row r="362" spans="11:11" s="21" customFormat="1">
      <c r="K362" s="39"/>
    </row>
    <row r="363" spans="11:11" s="21" customFormat="1">
      <c r="K363" s="39"/>
    </row>
    <row r="364" spans="11:11" s="21" customFormat="1">
      <c r="K364" s="39"/>
    </row>
    <row r="365" spans="11:11" s="21" customFormat="1">
      <c r="K365" s="39"/>
    </row>
    <row r="366" spans="11:11" s="21" customFormat="1">
      <c r="K366" s="39"/>
    </row>
    <row r="367" spans="11:11" s="21" customFormat="1">
      <c r="K367" s="39"/>
    </row>
    <row r="368" spans="11:11" s="21" customFormat="1">
      <c r="K368" s="39"/>
    </row>
    <row r="369" spans="11:11" s="21" customFormat="1">
      <c r="K369" s="39"/>
    </row>
    <row r="370" spans="11:11" s="21" customFormat="1">
      <c r="K370" s="39"/>
    </row>
    <row r="371" spans="11:11" s="21" customFormat="1">
      <c r="K371" s="39"/>
    </row>
    <row r="372" spans="11:11" s="21" customFormat="1">
      <c r="K372" s="39"/>
    </row>
    <row r="373" spans="11:11" s="21" customFormat="1">
      <c r="K373" s="39"/>
    </row>
    <row r="374" spans="11:11" s="21" customFormat="1">
      <c r="K374" s="39"/>
    </row>
    <row r="375" spans="11:11" s="21" customFormat="1">
      <c r="K375" s="39"/>
    </row>
    <row r="376" spans="11:11" s="21" customFormat="1">
      <c r="K376" s="39"/>
    </row>
    <row r="377" spans="11:11" s="21" customFormat="1">
      <c r="K377" s="39"/>
    </row>
    <row r="378" spans="11:11" s="21" customFormat="1">
      <c r="K378" s="39"/>
    </row>
    <row r="379" spans="11:11" s="21" customFormat="1">
      <c r="K379" s="39"/>
    </row>
    <row r="380" spans="11:11" s="21" customFormat="1">
      <c r="K380" s="39"/>
    </row>
    <row r="381" spans="11:11" s="21" customFormat="1">
      <c r="K381" s="39"/>
    </row>
    <row r="382" spans="11:11" s="21" customFormat="1">
      <c r="K382" s="39"/>
    </row>
    <row r="383" spans="11:11" s="21" customFormat="1">
      <c r="K383" s="39"/>
    </row>
    <row r="384" spans="11:11" s="21" customFormat="1">
      <c r="K384" s="39"/>
    </row>
    <row r="385" spans="11:11" s="21" customFormat="1">
      <c r="K385" s="39"/>
    </row>
    <row r="386" spans="11:11" s="21" customFormat="1">
      <c r="K386" s="39"/>
    </row>
    <row r="387" spans="11:11" s="21" customFormat="1">
      <c r="K387" s="39"/>
    </row>
    <row r="388" spans="11:11" s="21" customFormat="1">
      <c r="K388" s="39"/>
    </row>
    <row r="389" spans="11:11" s="21" customFormat="1">
      <c r="K389" s="39"/>
    </row>
    <row r="390" spans="11:11" s="21" customFormat="1">
      <c r="K390" s="39"/>
    </row>
    <row r="391" spans="11:11" s="21" customFormat="1">
      <c r="K391" s="39"/>
    </row>
    <row r="392" spans="11:11" s="21" customFormat="1">
      <c r="K392" s="39"/>
    </row>
    <row r="393" spans="11:11" s="21" customFormat="1">
      <c r="K393" s="39"/>
    </row>
    <row r="394" spans="11:11" s="21" customFormat="1">
      <c r="K394" s="39"/>
    </row>
    <row r="395" spans="11:11" s="21" customFormat="1">
      <c r="K395" s="39"/>
    </row>
    <row r="396" spans="11:11" s="21" customFormat="1">
      <c r="K396" s="39"/>
    </row>
    <row r="397" spans="11:11" s="21" customFormat="1">
      <c r="K397" s="39"/>
    </row>
    <row r="398" spans="11:11" s="21" customFormat="1">
      <c r="K398" s="39"/>
    </row>
    <row r="399" spans="11:11" s="21" customFormat="1">
      <c r="K399" s="39"/>
    </row>
    <row r="400" spans="11:11" s="21" customFormat="1">
      <c r="K400" s="39"/>
    </row>
    <row r="401" spans="11:11" s="21" customFormat="1">
      <c r="K401" s="39"/>
    </row>
    <row r="402" spans="11:11" s="21" customFormat="1">
      <c r="K402" s="39"/>
    </row>
    <row r="403" spans="11:11" s="21" customFormat="1">
      <c r="K403" s="39"/>
    </row>
    <row r="404" spans="11:11" s="21" customFormat="1">
      <c r="K404" s="39"/>
    </row>
    <row r="405" spans="11:11" s="21" customFormat="1">
      <c r="K405" s="39"/>
    </row>
    <row r="406" spans="11:11" s="21" customFormat="1">
      <c r="K406" s="39"/>
    </row>
    <row r="407" spans="11:11" s="21" customFormat="1">
      <c r="K407" s="39"/>
    </row>
    <row r="408" spans="11:11" s="21" customFormat="1">
      <c r="K408" s="39"/>
    </row>
    <row r="409" spans="11:11" s="21" customFormat="1">
      <c r="K409" s="39"/>
    </row>
    <row r="410" spans="11:11" s="21" customFormat="1">
      <c r="K410" s="39"/>
    </row>
    <row r="411" spans="11:11" s="21" customFormat="1">
      <c r="K411" s="39"/>
    </row>
    <row r="412" spans="11:11" s="21" customFormat="1">
      <c r="K412" s="39"/>
    </row>
    <row r="413" spans="11:11" s="21" customFormat="1">
      <c r="K413" s="39"/>
    </row>
    <row r="414" spans="11:11" s="21" customFormat="1">
      <c r="K414" s="39"/>
    </row>
    <row r="415" spans="11:11" s="21" customFormat="1">
      <c r="K415" s="39"/>
    </row>
    <row r="416" spans="11:11" s="21" customFormat="1">
      <c r="K416" s="39"/>
    </row>
    <row r="417" spans="11:11" s="21" customFormat="1">
      <c r="K417" s="39"/>
    </row>
    <row r="418" spans="11:11" s="21" customFormat="1">
      <c r="K418" s="39"/>
    </row>
    <row r="419" spans="11:11" s="21" customFormat="1">
      <c r="K419" s="39"/>
    </row>
    <row r="420" spans="11:11" s="21" customFormat="1">
      <c r="K420" s="39"/>
    </row>
    <row r="421" spans="11:11" s="21" customFormat="1">
      <c r="K421" s="39"/>
    </row>
    <row r="422" spans="11:11" s="21" customFormat="1">
      <c r="K422" s="39"/>
    </row>
    <row r="423" spans="11:11" s="21" customFormat="1">
      <c r="K423" s="39"/>
    </row>
    <row r="424" spans="11:11" s="21" customFormat="1">
      <c r="K424" s="39"/>
    </row>
    <row r="425" spans="11:11" s="21" customFormat="1">
      <c r="K425" s="39"/>
    </row>
    <row r="426" spans="11:11" s="21" customFormat="1">
      <c r="K426" s="39"/>
    </row>
    <row r="427" spans="11:11" s="21" customFormat="1">
      <c r="K427" s="39"/>
    </row>
    <row r="428" spans="11:11" s="21" customFormat="1">
      <c r="K428" s="39"/>
    </row>
    <row r="429" spans="11:11" s="21" customFormat="1">
      <c r="K429" s="39"/>
    </row>
    <row r="430" spans="11:11" s="21" customFormat="1">
      <c r="K430" s="39"/>
    </row>
    <row r="431" spans="11:11" s="21" customFormat="1">
      <c r="K431" s="39"/>
    </row>
    <row r="432" spans="11:11" s="21" customFormat="1">
      <c r="K432" s="39"/>
    </row>
    <row r="433" spans="11:11" s="21" customFormat="1">
      <c r="K433" s="39"/>
    </row>
    <row r="434" spans="11:11" s="21" customFormat="1">
      <c r="K434" s="39"/>
    </row>
    <row r="435" spans="11:11" s="21" customFormat="1">
      <c r="K435" s="39"/>
    </row>
    <row r="436" spans="11:11" s="21" customFormat="1">
      <c r="K436" s="39"/>
    </row>
    <row r="437" spans="11:11" s="21" customFormat="1">
      <c r="K437" s="39"/>
    </row>
    <row r="438" spans="11:11" s="21" customFormat="1">
      <c r="K438" s="39"/>
    </row>
    <row r="439" spans="11:11" s="21" customFormat="1">
      <c r="K439" s="39"/>
    </row>
    <row r="440" spans="11:11" s="21" customFormat="1">
      <c r="K440" s="39"/>
    </row>
    <row r="441" spans="11:11" s="21" customFormat="1">
      <c r="K441" s="39"/>
    </row>
    <row r="442" spans="11:11" s="21" customFormat="1">
      <c r="K442" s="39"/>
    </row>
    <row r="443" spans="11:11" s="21" customFormat="1">
      <c r="K443" s="39"/>
    </row>
    <row r="444" spans="11:11" s="21" customFormat="1">
      <c r="K444" s="39"/>
    </row>
    <row r="445" spans="11:11" s="21" customFormat="1">
      <c r="K445" s="39"/>
    </row>
    <row r="446" spans="11:11" s="21" customFormat="1">
      <c r="K446" s="39"/>
    </row>
    <row r="447" spans="11:11" s="21" customFormat="1">
      <c r="K447" s="39"/>
    </row>
    <row r="448" spans="11:11" s="21" customFormat="1">
      <c r="K448" s="39"/>
    </row>
    <row r="449" spans="11:11" s="21" customFormat="1">
      <c r="K449" s="39"/>
    </row>
    <row r="450" spans="11:11" s="21" customFormat="1">
      <c r="K450" s="39"/>
    </row>
    <row r="451" spans="11:11" s="21" customFormat="1">
      <c r="K451" s="39"/>
    </row>
    <row r="452" spans="11:11" s="21" customFormat="1">
      <c r="K452" s="39"/>
    </row>
    <row r="453" spans="11:11" s="21" customFormat="1">
      <c r="K453" s="39"/>
    </row>
    <row r="454" spans="11:11" s="21" customFormat="1">
      <c r="K454" s="39"/>
    </row>
    <row r="455" spans="11:11" s="21" customFormat="1">
      <c r="K455" s="39"/>
    </row>
    <row r="456" spans="11:11" s="21" customFormat="1">
      <c r="K456" s="39"/>
    </row>
    <row r="457" spans="11:11" s="21" customFormat="1">
      <c r="K457" s="39"/>
    </row>
    <row r="458" spans="11:11" s="21" customFormat="1">
      <c r="K458" s="39"/>
    </row>
    <row r="459" spans="11:11" s="21" customFormat="1">
      <c r="K459" s="39"/>
    </row>
    <row r="460" spans="11:11" s="21" customFormat="1">
      <c r="K460" s="39"/>
    </row>
    <row r="461" spans="11:11" s="21" customFormat="1">
      <c r="K461" s="39"/>
    </row>
    <row r="462" spans="11:11" s="21" customFormat="1">
      <c r="K462" s="39"/>
    </row>
    <row r="463" spans="11:11" s="21" customFormat="1">
      <c r="K463" s="39"/>
    </row>
    <row r="464" spans="11:11" s="21" customFormat="1">
      <c r="K464" s="39"/>
    </row>
    <row r="465" spans="11:11" s="21" customFormat="1">
      <c r="K465" s="39"/>
    </row>
    <row r="466" spans="11:11" s="21" customFormat="1">
      <c r="K466" s="39"/>
    </row>
    <row r="467" spans="11:11" s="21" customFormat="1">
      <c r="K467" s="39"/>
    </row>
    <row r="468" spans="11:11" s="21" customFormat="1">
      <c r="K468" s="39"/>
    </row>
    <row r="469" spans="11:11" s="21" customFormat="1">
      <c r="K469" s="39"/>
    </row>
    <row r="470" spans="11:11" s="21" customFormat="1">
      <c r="K470" s="39"/>
    </row>
    <row r="471" spans="11:11" s="21" customFormat="1">
      <c r="K471" s="39"/>
    </row>
    <row r="472" spans="11:11" s="21" customFormat="1">
      <c r="K472" s="39"/>
    </row>
    <row r="473" spans="11:11" s="21" customFormat="1">
      <c r="K473" s="39"/>
    </row>
    <row r="474" spans="11:11" s="21" customFormat="1">
      <c r="K474" s="39"/>
    </row>
    <row r="475" spans="11:11" s="21" customFormat="1">
      <c r="K475" s="39"/>
    </row>
    <row r="476" spans="11:11" s="21" customFormat="1">
      <c r="K476" s="39"/>
    </row>
    <row r="477" spans="11:11" s="21" customFormat="1">
      <c r="K477" s="39"/>
    </row>
    <row r="478" spans="11:11" s="21" customFormat="1">
      <c r="K478" s="39"/>
    </row>
    <row r="479" spans="11:11" s="21" customFormat="1">
      <c r="K479" s="39"/>
    </row>
    <row r="480" spans="11:11" s="21" customFormat="1">
      <c r="K480" s="39"/>
    </row>
    <row r="481" spans="11:11" s="21" customFormat="1">
      <c r="K481" s="39"/>
    </row>
    <row r="482" spans="11:11" s="21" customFormat="1">
      <c r="K482" s="39"/>
    </row>
    <row r="483" spans="11:11" s="21" customFormat="1">
      <c r="K483" s="39"/>
    </row>
    <row r="484" spans="11:11" s="21" customFormat="1">
      <c r="K484" s="39"/>
    </row>
    <row r="485" spans="11:11" s="21" customFormat="1">
      <c r="K485" s="39"/>
    </row>
    <row r="486" spans="11:11" s="21" customFormat="1">
      <c r="K486" s="39"/>
    </row>
    <row r="487" spans="11:11" s="21" customFormat="1">
      <c r="K487" s="39"/>
    </row>
    <row r="488" spans="11:11" s="21" customFormat="1">
      <c r="K488" s="39"/>
    </row>
    <row r="489" spans="11:11" s="21" customFormat="1">
      <c r="K489" s="39"/>
    </row>
    <row r="490" spans="11:11" s="21" customFormat="1">
      <c r="K490" s="39"/>
    </row>
    <row r="491" spans="11:11" s="21" customFormat="1">
      <c r="K491" s="39"/>
    </row>
    <row r="492" spans="11:11" s="21" customFormat="1">
      <c r="K492" s="39"/>
    </row>
    <row r="493" spans="11:11" s="21" customFormat="1">
      <c r="K493" s="39"/>
    </row>
    <row r="494" spans="11:11" s="21" customFormat="1">
      <c r="K494" s="39"/>
    </row>
    <row r="495" spans="11:11" s="21" customFormat="1">
      <c r="K495" s="39"/>
    </row>
    <row r="496" spans="11:11" s="21" customFormat="1">
      <c r="K496" s="39"/>
    </row>
    <row r="497" spans="11:11" s="21" customFormat="1">
      <c r="K497" s="39"/>
    </row>
    <row r="498" spans="11:11" s="21" customFormat="1">
      <c r="K498" s="39"/>
    </row>
    <row r="499" spans="11:11" s="21" customFormat="1">
      <c r="K499" s="39"/>
    </row>
    <row r="500" spans="11:11" s="21" customFormat="1">
      <c r="K500" s="39"/>
    </row>
    <row r="501" spans="11:11" s="21" customFormat="1">
      <c r="K501" s="39"/>
    </row>
    <row r="502" spans="11:11" s="21" customFormat="1">
      <c r="K502" s="39"/>
    </row>
    <row r="503" spans="11:11" s="21" customFormat="1">
      <c r="K503" s="39"/>
    </row>
    <row r="504" spans="11:11" s="21" customFormat="1">
      <c r="K504" s="39"/>
    </row>
    <row r="505" spans="11:11" s="21" customFormat="1">
      <c r="K505" s="39"/>
    </row>
    <row r="506" spans="11:11" s="21" customFormat="1">
      <c r="K506" s="39"/>
    </row>
    <row r="507" spans="11:11" s="21" customFormat="1">
      <c r="K507" s="39"/>
    </row>
    <row r="508" spans="11:11" s="21" customFormat="1">
      <c r="K508" s="39"/>
    </row>
    <row r="509" spans="11:11" s="21" customFormat="1">
      <c r="K509" s="39"/>
    </row>
    <row r="510" spans="11:11" s="21" customFormat="1">
      <c r="K510" s="39"/>
    </row>
    <row r="511" spans="11:11" s="21" customFormat="1">
      <c r="K511" s="39"/>
    </row>
    <row r="512" spans="11:11" s="21" customFormat="1">
      <c r="K512" s="39"/>
    </row>
    <row r="513" spans="11:11" s="21" customFormat="1">
      <c r="K513" s="39"/>
    </row>
    <row r="514" spans="11:11" s="21" customFormat="1">
      <c r="K514" s="39"/>
    </row>
    <row r="515" spans="11:11" s="21" customFormat="1">
      <c r="K515" s="39"/>
    </row>
    <row r="516" spans="11:11" s="21" customFormat="1">
      <c r="K516" s="39"/>
    </row>
    <row r="517" spans="11:11" s="21" customFormat="1">
      <c r="K517" s="39"/>
    </row>
    <row r="518" spans="11:11" s="21" customFormat="1">
      <c r="K518" s="39"/>
    </row>
    <row r="519" spans="11:11" s="21" customFormat="1">
      <c r="K519" s="39"/>
    </row>
    <row r="520" spans="11:11" s="21" customFormat="1">
      <c r="K520" s="39"/>
    </row>
    <row r="521" spans="11:11" s="21" customFormat="1">
      <c r="K521" s="39"/>
    </row>
    <row r="522" spans="11:11" s="21" customFormat="1">
      <c r="K522" s="39"/>
    </row>
    <row r="523" spans="11:11" s="21" customFormat="1">
      <c r="K523" s="39"/>
    </row>
    <row r="524" spans="11:11" s="21" customFormat="1">
      <c r="K524" s="39"/>
    </row>
    <row r="525" spans="11:11" s="21" customFormat="1">
      <c r="K525" s="39"/>
    </row>
    <row r="526" spans="11:11" s="21" customFormat="1">
      <c r="K526" s="39"/>
    </row>
    <row r="527" spans="11:11" s="21" customFormat="1">
      <c r="K527" s="39"/>
    </row>
    <row r="528" spans="11:11" s="21" customFormat="1">
      <c r="K528" s="39"/>
    </row>
    <row r="529" spans="11:11" s="21" customFormat="1">
      <c r="K529" s="39"/>
    </row>
    <row r="530" spans="11:11" s="21" customFormat="1">
      <c r="K530" s="39"/>
    </row>
    <row r="531" spans="11:11" s="21" customFormat="1">
      <c r="K531" s="39"/>
    </row>
    <row r="532" spans="11:11" s="21" customFormat="1">
      <c r="K532" s="39"/>
    </row>
    <row r="533" spans="11:11" s="21" customFormat="1">
      <c r="K533" s="39"/>
    </row>
    <row r="534" spans="11:11" s="21" customFormat="1">
      <c r="K534" s="39"/>
    </row>
    <row r="535" spans="11:11" s="21" customFormat="1">
      <c r="K535" s="39"/>
    </row>
    <row r="536" spans="11:11" s="21" customFormat="1">
      <c r="K536" s="39"/>
    </row>
    <row r="537" spans="11:11" s="21" customFormat="1">
      <c r="K537" s="39"/>
    </row>
    <row r="538" spans="11:11" s="21" customFormat="1">
      <c r="K538" s="39"/>
    </row>
    <row r="539" spans="11:11" s="21" customFormat="1">
      <c r="K539" s="39"/>
    </row>
    <row r="540" spans="11:11" s="21" customFormat="1">
      <c r="K540" s="39"/>
    </row>
    <row r="541" spans="11:11" s="21" customFormat="1">
      <c r="K541" s="39"/>
    </row>
    <row r="542" spans="11:11" s="21" customFormat="1">
      <c r="K542" s="39"/>
    </row>
    <row r="543" spans="11:11" s="21" customFormat="1">
      <c r="K543" s="39"/>
    </row>
    <row r="544" spans="11:11" s="21" customFormat="1">
      <c r="K544" s="39"/>
    </row>
    <row r="545" spans="11:11" s="21" customFormat="1">
      <c r="K545" s="39"/>
    </row>
    <row r="546" spans="11:11" s="21" customFormat="1">
      <c r="K546" s="39"/>
    </row>
    <row r="547" spans="11:11" s="21" customFormat="1">
      <c r="K547" s="39"/>
    </row>
    <row r="548" spans="11:11" s="21" customFormat="1">
      <c r="K548" s="39"/>
    </row>
    <row r="549" spans="11:11" s="21" customFormat="1">
      <c r="K549" s="39"/>
    </row>
    <row r="550" spans="11:11" s="21" customFormat="1">
      <c r="K550" s="39"/>
    </row>
    <row r="551" spans="11:11" s="21" customFormat="1">
      <c r="K551" s="39"/>
    </row>
    <row r="552" spans="11:11" s="21" customFormat="1">
      <c r="K552" s="39"/>
    </row>
    <row r="553" spans="11:11" s="21" customFormat="1">
      <c r="K553" s="39"/>
    </row>
    <row r="554" spans="11:11" s="21" customFormat="1">
      <c r="K554" s="39"/>
    </row>
    <row r="555" spans="11:11" s="21" customFormat="1">
      <c r="K555" s="39"/>
    </row>
    <row r="556" spans="11:11" s="21" customFormat="1">
      <c r="K556" s="39"/>
    </row>
    <row r="557" spans="11:11" s="21" customFormat="1">
      <c r="K557" s="39"/>
    </row>
    <row r="558" spans="11:11" s="21" customFormat="1">
      <c r="K558" s="39"/>
    </row>
    <row r="559" spans="11:11" s="21" customFormat="1">
      <c r="K559" s="39"/>
    </row>
    <row r="560" spans="11:11" s="21" customFormat="1">
      <c r="K560" s="39"/>
    </row>
    <row r="561" spans="1:11" s="21" customFormat="1">
      <c r="K561" s="39"/>
    </row>
    <row r="562" spans="1:11" s="21" customFormat="1">
      <c r="K562" s="39"/>
    </row>
    <row r="563" spans="1:11" s="21" customFormat="1">
      <c r="K563" s="39"/>
    </row>
    <row r="564" spans="1:11" s="21" customFormat="1">
      <c r="K564" s="39"/>
    </row>
    <row r="565" spans="1:11" s="21" customFormat="1">
      <c r="K565" s="39"/>
    </row>
    <row r="566" spans="1:11" s="21" customFormat="1">
      <c r="K566" s="39"/>
    </row>
    <row r="567" spans="1:11" s="21" customFormat="1">
      <c r="K567" s="39"/>
    </row>
    <row r="568" spans="1:11" s="21" customFormat="1">
      <c r="K568" s="39"/>
    </row>
    <row r="569" spans="1:11" s="21" customFormat="1">
      <c r="K569" s="39"/>
    </row>
    <row r="570" spans="1:11" s="21" customFormat="1">
      <c r="K570" s="39"/>
    </row>
    <row r="571" spans="1:11" s="21" customFormat="1">
      <c r="K571" s="39"/>
    </row>
    <row r="572" spans="1:11" s="21" customFormat="1">
      <c r="K572" s="39"/>
    </row>
    <row r="573" spans="1:11" s="21" customFormat="1">
      <c r="K573" s="39"/>
    </row>
    <row r="574" spans="1:11" s="21" customFormat="1">
      <c r="K574" s="39"/>
    </row>
    <row r="575" spans="1:11" s="21" customFormat="1">
      <c r="A575"/>
      <c r="K575" s="39"/>
    </row>
  </sheetData>
  <autoFilter ref="A2:AI29" xr:uid="{00000000-0009-0000-0000-00001D000000}"/>
  <phoneticPr fontId="1"/>
  <dataValidations count="1">
    <dataValidation type="list" allowBlank="1" showInputMessage="1" showErrorMessage="1" sqref="N3:Q29 AB29 AC3:AC28 Z29 AA3:AA28 X29 Y3:Y28 V29 W3:W28 T29 U3:U28" xr:uid="{F001B383-5DEF-4AD2-A2B4-0ABE0CFE6D6D}">
      <formula1>"○"</formula1>
    </dataValidation>
  </dataValidations>
  <hyperlinks>
    <hyperlink ref="J9" r:id="rId1" xr:uid="{C4ED11AF-E80C-4B7D-86EC-BAD5349D63EF}"/>
    <hyperlink ref="J23" r:id="rId2" display="http://www.inohos.com/ino" xr:uid="{938572F8-07DF-4438-8BCB-7C771C5DCD3F}"/>
    <hyperlink ref="J10" r:id="rId3" xr:uid="{8489BFC8-B658-43AF-8234-3182155F8D62}"/>
    <hyperlink ref="J18" r:id="rId4" xr:uid="{8FE82A2A-0CEB-4A07-A01E-6DD2BDC815F6}"/>
    <hyperlink ref="J6" r:id="rId5" xr:uid="{4B3B2072-F994-479B-8C3F-3A8D6C5FCC5C}"/>
    <hyperlink ref="J28" r:id="rId6" xr:uid="{8A1A4161-5D9B-4C82-B0DE-324D8CF3B4AC}"/>
    <hyperlink ref="J29" r:id="rId7" xr:uid="{B9B475D0-8EFD-4E9C-B30D-10346CDDFE53}"/>
  </hyperlinks>
  <pageMargins left="0.70866141732283472" right="0.70866141732283472" top="0.74803149606299213" bottom="0.74803149606299213" header="0.31496062992125984" footer="0.31496062992125984"/>
  <pageSetup paperSize="8" scale="69" fitToWidth="0" orientation="landscape" r:id="rId8"/>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2F956A-96C3-43B5-B64B-5364E45ECDC8}">
  <sheetPr>
    <pageSetUpPr fitToPage="1"/>
  </sheetPr>
  <dimension ref="A1:CIU569"/>
  <sheetViews>
    <sheetView showGridLines="0" zoomScale="70" zoomScaleNormal="70" workbookViewId="0">
      <pane xSplit="3" ySplit="2" topLeftCell="U6" activePane="bottomRight" state="frozen"/>
      <selection pane="topRight" activeCell="A3" sqref="A3:XFD15"/>
      <selection pane="bottomLeft" activeCell="A3" sqref="A3:XFD15"/>
      <selection pane="bottomRight" activeCell="AQ2" sqref="AQ2"/>
    </sheetView>
  </sheetViews>
  <sheetFormatPr defaultRowHeight="18.75"/>
  <cols>
    <col min="1" max="1" width="10.75" customWidth="1"/>
    <col min="2" max="2" width="15.125" customWidth="1"/>
    <col min="3" max="3" width="67.625" customWidth="1"/>
    <col min="4" max="4" width="11.25" customWidth="1"/>
    <col min="5" max="5" width="11.875" customWidth="1"/>
    <col min="6" max="6" width="17.5" customWidth="1"/>
    <col min="7" max="10" width="11.875" customWidth="1"/>
    <col min="11" max="11" width="48" customWidth="1"/>
    <col min="12" max="18" width="11.875" customWidth="1"/>
    <col min="19" max="30" width="12.375" customWidth="1"/>
  </cols>
  <sheetData>
    <row r="1" spans="1:31" ht="21.75" customHeight="1">
      <c r="A1" s="151" t="s">
        <v>56</v>
      </c>
      <c r="R1" s="19"/>
    </row>
    <row r="2" spans="1:31" s="134" customFormat="1" ht="247.15" customHeight="1">
      <c r="A2" s="8" t="s">
        <v>57</v>
      </c>
      <c r="B2" s="8" t="s">
        <v>58</v>
      </c>
      <c r="C2" s="16" t="s">
        <v>59</v>
      </c>
      <c r="D2" s="8" t="s">
        <v>60</v>
      </c>
      <c r="E2" s="8" t="s">
        <v>61</v>
      </c>
      <c r="F2" s="8" t="s">
        <v>62</v>
      </c>
      <c r="G2" s="8" t="s">
        <v>63</v>
      </c>
      <c r="H2" s="8" t="s">
        <v>64</v>
      </c>
      <c r="I2" s="8" t="s">
        <v>65</v>
      </c>
      <c r="J2" s="8" t="s">
        <v>66</v>
      </c>
      <c r="K2" s="8" t="s">
        <v>67</v>
      </c>
      <c r="L2" s="8" t="s">
        <v>68</v>
      </c>
      <c r="M2" s="8" t="s">
        <v>69</v>
      </c>
      <c r="N2" s="8" t="s">
        <v>70</v>
      </c>
      <c r="O2" s="8" t="s">
        <v>71</v>
      </c>
      <c r="P2" s="8" t="s">
        <v>72</v>
      </c>
      <c r="Q2" s="8" t="s">
        <v>73</v>
      </c>
      <c r="R2" s="17" t="s">
        <v>74</v>
      </c>
      <c r="S2" s="8" t="s">
        <v>75</v>
      </c>
      <c r="T2" s="8" t="s">
        <v>76</v>
      </c>
      <c r="U2" s="8" t="s">
        <v>77</v>
      </c>
      <c r="V2" s="8" t="s">
        <v>78</v>
      </c>
      <c r="W2" s="8" t="s">
        <v>79</v>
      </c>
      <c r="X2" s="8" t="s">
        <v>78</v>
      </c>
      <c r="Y2" s="8" t="s">
        <v>80</v>
      </c>
      <c r="Z2" s="8" t="s">
        <v>78</v>
      </c>
      <c r="AA2" s="8" t="s">
        <v>81</v>
      </c>
      <c r="AB2" s="8" t="s">
        <v>78</v>
      </c>
      <c r="AC2" s="8" t="s">
        <v>82</v>
      </c>
      <c r="AD2" s="8" t="s">
        <v>78</v>
      </c>
    </row>
    <row r="3" spans="1:31" s="18" customFormat="1" ht="114">
      <c r="A3" s="221" t="s">
        <v>18005</v>
      </c>
      <c r="B3" s="221" t="s">
        <v>732</v>
      </c>
      <c r="C3" s="221" t="s">
        <v>18006</v>
      </c>
      <c r="D3" s="221" t="s">
        <v>18007</v>
      </c>
      <c r="E3" s="221" t="s">
        <v>18008</v>
      </c>
      <c r="F3" s="221" t="s">
        <v>18009</v>
      </c>
      <c r="G3" s="221" t="s">
        <v>18010</v>
      </c>
      <c r="H3" s="221" t="s">
        <v>18011</v>
      </c>
      <c r="I3" s="221" t="s">
        <v>18012</v>
      </c>
      <c r="J3" s="401" t="s">
        <v>18013</v>
      </c>
      <c r="K3" s="223" t="s">
        <v>18014</v>
      </c>
      <c r="L3" s="223" t="s">
        <v>18015</v>
      </c>
      <c r="M3" s="221"/>
      <c r="N3" s="221" t="s">
        <v>95</v>
      </c>
      <c r="O3" s="221" t="s">
        <v>95</v>
      </c>
      <c r="P3" s="221"/>
      <c r="Q3" s="221"/>
      <c r="R3" s="221" t="s">
        <v>182</v>
      </c>
      <c r="S3" s="221" t="s">
        <v>2307</v>
      </c>
      <c r="T3" s="221" t="s">
        <v>14176</v>
      </c>
      <c r="U3" s="221"/>
      <c r="V3" s="221"/>
      <c r="W3" s="221"/>
      <c r="X3" s="221"/>
      <c r="Y3" s="221"/>
      <c r="Z3" s="221"/>
      <c r="AA3" s="221" t="s">
        <v>95</v>
      </c>
      <c r="AB3" s="228" t="s">
        <v>18016</v>
      </c>
      <c r="AC3" s="221" t="s">
        <v>95</v>
      </c>
      <c r="AD3" s="223" t="s">
        <v>18017</v>
      </c>
      <c r="AE3" s="119"/>
    </row>
    <row r="4" spans="1:31" s="18" customFormat="1" ht="102.75" customHeight="1">
      <c r="A4" s="221" t="s">
        <v>18005</v>
      </c>
      <c r="B4" s="221" t="s">
        <v>870</v>
      </c>
      <c r="C4" s="221" t="s">
        <v>18018</v>
      </c>
      <c r="D4" s="226" t="s">
        <v>18019</v>
      </c>
      <c r="E4" s="226" t="s">
        <v>18020</v>
      </c>
      <c r="F4" s="226" t="s">
        <v>18021</v>
      </c>
      <c r="G4" s="226" t="s">
        <v>18022</v>
      </c>
      <c r="H4" s="226" t="s">
        <v>18023</v>
      </c>
      <c r="I4" s="226" t="s">
        <v>18024</v>
      </c>
      <c r="J4" s="406" t="s">
        <v>18025</v>
      </c>
      <c r="K4" s="226" t="s">
        <v>18026</v>
      </c>
      <c r="L4" s="228" t="s">
        <v>18027</v>
      </c>
      <c r="M4" s="226"/>
      <c r="N4" s="221" t="s">
        <v>95</v>
      </c>
      <c r="O4" s="221"/>
      <c r="P4" s="221"/>
      <c r="Q4" s="221"/>
      <c r="R4" s="221" t="s">
        <v>182</v>
      </c>
      <c r="S4" s="221" t="s">
        <v>2307</v>
      </c>
      <c r="T4" s="221" t="s">
        <v>10248</v>
      </c>
      <c r="U4" s="221"/>
      <c r="V4" s="221"/>
      <c r="W4" s="221"/>
      <c r="X4" s="221"/>
      <c r="Y4" s="221"/>
      <c r="Z4" s="221"/>
      <c r="AA4" s="221" t="s">
        <v>95</v>
      </c>
      <c r="AB4" s="223" t="s">
        <v>18028</v>
      </c>
      <c r="AC4" s="221"/>
      <c r="AD4" s="221"/>
      <c r="AE4" s="119"/>
    </row>
    <row r="5" spans="1:31" s="18" customFormat="1" ht="142.5">
      <c r="A5" s="221" t="s">
        <v>18005</v>
      </c>
      <c r="B5" s="221" t="s">
        <v>18029</v>
      </c>
      <c r="C5" s="221" t="s">
        <v>18030</v>
      </c>
      <c r="D5" s="226" t="s">
        <v>18031</v>
      </c>
      <c r="E5" s="226" t="s">
        <v>18032</v>
      </c>
      <c r="F5" s="226" t="s">
        <v>18033</v>
      </c>
      <c r="G5" s="226" t="s">
        <v>18034</v>
      </c>
      <c r="H5" s="226" t="s">
        <v>18035</v>
      </c>
      <c r="I5" s="226" t="s">
        <v>18036</v>
      </c>
      <c r="J5" s="406" t="s">
        <v>18037</v>
      </c>
      <c r="K5" s="228" t="s">
        <v>18038</v>
      </c>
      <c r="L5" s="228" t="s">
        <v>18039</v>
      </c>
      <c r="M5" s="226"/>
      <c r="N5" s="221" t="s">
        <v>95</v>
      </c>
      <c r="O5" s="221"/>
      <c r="P5" s="221"/>
      <c r="Q5" s="221"/>
      <c r="R5" s="221" t="s">
        <v>182</v>
      </c>
      <c r="S5" s="221" t="s">
        <v>18040</v>
      </c>
      <c r="T5" s="221" t="s">
        <v>18041</v>
      </c>
      <c r="U5" s="221"/>
      <c r="V5" s="221"/>
      <c r="W5" s="221"/>
      <c r="X5" s="221"/>
      <c r="Y5" s="221"/>
      <c r="Z5" s="221"/>
      <c r="AA5" s="221" t="s">
        <v>9</v>
      </c>
      <c r="AB5" s="223" t="s">
        <v>18042</v>
      </c>
      <c r="AC5" s="221"/>
      <c r="AD5" s="221"/>
    </row>
    <row r="6" spans="1:31" s="18" customFormat="1" ht="149.25" customHeight="1">
      <c r="A6" s="223" t="s">
        <v>686</v>
      </c>
      <c r="B6" s="223" t="s">
        <v>18043</v>
      </c>
      <c r="C6" s="223" t="s">
        <v>18044</v>
      </c>
      <c r="D6" s="226" t="s">
        <v>18045</v>
      </c>
      <c r="E6" s="226" t="s">
        <v>18046</v>
      </c>
      <c r="F6" s="226" t="s">
        <v>18047</v>
      </c>
      <c r="G6" s="226" t="s">
        <v>18048</v>
      </c>
      <c r="H6" s="226" t="s">
        <v>18049</v>
      </c>
      <c r="I6" s="226" t="s">
        <v>18050</v>
      </c>
      <c r="J6" s="406" t="s">
        <v>18051</v>
      </c>
      <c r="K6" s="223" t="s">
        <v>18052</v>
      </c>
      <c r="L6" s="228" t="s">
        <v>18053</v>
      </c>
      <c r="M6" s="228"/>
      <c r="N6" s="223"/>
      <c r="O6" s="223"/>
      <c r="P6" s="223"/>
      <c r="Q6" s="223"/>
      <c r="R6" s="221" t="s">
        <v>182</v>
      </c>
      <c r="S6" s="223" t="s">
        <v>18040</v>
      </c>
      <c r="T6" s="221" t="s">
        <v>18054</v>
      </c>
      <c r="U6" s="223"/>
      <c r="V6" s="223"/>
      <c r="W6" s="223"/>
      <c r="X6" s="223"/>
      <c r="Y6" s="223"/>
      <c r="Z6" s="221"/>
      <c r="AA6" s="223"/>
      <c r="AB6" s="223"/>
      <c r="AC6" s="223"/>
      <c r="AD6" s="223"/>
      <c r="AE6" s="119"/>
    </row>
    <row r="7" spans="1:31" s="18" customFormat="1" ht="18" customHeight="1">
      <c r="A7" s="221" t="s">
        <v>18005</v>
      </c>
      <c r="B7" s="221" t="s">
        <v>732</v>
      </c>
      <c r="C7" s="221" t="s">
        <v>18055</v>
      </c>
      <c r="D7" s="226" t="s">
        <v>18056</v>
      </c>
      <c r="E7" s="226" t="s">
        <v>18057</v>
      </c>
      <c r="F7" s="226" t="s">
        <v>18058</v>
      </c>
      <c r="G7" s="226" t="s">
        <v>18059</v>
      </c>
      <c r="H7" s="226" t="s">
        <v>18060</v>
      </c>
      <c r="I7" s="226" t="s">
        <v>18061</v>
      </c>
      <c r="J7" s="406" t="s">
        <v>18062</v>
      </c>
      <c r="K7" s="226" t="s">
        <v>18063</v>
      </c>
      <c r="L7" s="226"/>
      <c r="M7" s="226"/>
      <c r="N7" s="221"/>
      <c r="O7" s="221"/>
      <c r="P7" s="221"/>
      <c r="Q7" s="221"/>
      <c r="R7" s="221" t="s">
        <v>223</v>
      </c>
      <c r="S7" s="221" t="s">
        <v>18064</v>
      </c>
      <c r="T7" s="221"/>
      <c r="U7" s="221"/>
      <c r="V7" s="221"/>
      <c r="W7" s="221"/>
      <c r="X7" s="221"/>
      <c r="Y7" s="221"/>
      <c r="Z7" s="221"/>
      <c r="AA7" s="221"/>
      <c r="AB7" s="221"/>
      <c r="AC7" s="221"/>
      <c r="AD7" s="221"/>
    </row>
    <row r="8" spans="1:31" s="18" customFormat="1" ht="18" customHeight="1">
      <c r="A8" s="221" t="s">
        <v>18005</v>
      </c>
      <c r="B8" s="221" t="s">
        <v>732</v>
      </c>
      <c r="C8" s="221" t="s">
        <v>18065</v>
      </c>
      <c r="D8" s="226" t="s">
        <v>18066</v>
      </c>
      <c r="E8" s="226" t="s">
        <v>18067</v>
      </c>
      <c r="F8" s="226" t="s">
        <v>18068</v>
      </c>
      <c r="G8" s="226" t="s">
        <v>18069</v>
      </c>
      <c r="H8" s="226" t="s">
        <v>18070</v>
      </c>
      <c r="I8" s="226" t="s">
        <v>18071</v>
      </c>
      <c r="J8" s="406" t="s">
        <v>18072</v>
      </c>
      <c r="K8" s="226" t="s">
        <v>18073</v>
      </c>
      <c r="L8" s="226"/>
      <c r="M8" s="226"/>
      <c r="N8" s="221"/>
      <c r="O8" s="221"/>
      <c r="P8" s="221"/>
      <c r="Q8" s="221"/>
      <c r="R8" s="221" t="s">
        <v>223</v>
      </c>
      <c r="S8" s="221" t="s">
        <v>18064</v>
      </c>
      <c r="T8" s="221"/>
      <c r="U8" s="221"/>
      <c r="V8" s="221"/>
      <c r="W8" s="221"/>
      <c r="X8" s="221"/>
      <c r="Y8" s="221"/>
      <c r="Z8" s="221"/>
      <c r="AA8" s="221"/>
      <c r="AB8" s="221"/>
      <c r="AC8" s="221"/>
      <c r="AD8" s="221"/>
    </row>
    <row r="9" spans="1:31" s="18" customFormat="1" ht="18" customHeight="1">
      <c r="A9" s="221" t="s">
        <v>18005</v>
      </c>
      <c r="B9" s="221" t="s">
        <v>732</v>
      </c>
      <c r="C9" s="221" t="s">
        <v>18074</v>
      </c>
      <c r="D9" s="226" t="s">
        <v>18075</v>
      </c>
      <c r="E9" s="226" t="s">
        <v>18076</v>
      </c>
      <c r="F9" s="226" t="s">
        <v>18077</v>
      </c>
      <c r="G9" s="226" t="s">
        <v>18078</v>
      </c>
      <c r="H9" s="226" t="s">
        <v>18079</v>
      </c>
      <c r="I9" s="226" t="s">
        <v>18080</v>
      </c>
      <c r="J9" s="406" t="s">
        <v>18081</v>
      </c>
      <c r="K9" s="226" t="s">
        <v>18082</v>
      </c>
      <c r="L9" s="226"/>
      <c r="M9" s="226"/>
      <c r="N9" s="221"/>
      <c r="O9" s="221"/>
      <c r="P9" s="221"/>
      <c r="Q9" s="221"/>
      <c r="R9" s="221" t="s">
        <v>223</v>
      </c>
      <c r="S9" s="221" t="s">
        <v>18064</v>
      </c>
      <c r="T9" s="221"/>
      <c r="U9" s="221"/>
      <c r="V9" s="221"/>
      <c r="W9" s="221"/>
      <c r="X9" s="221"/>
      <c r="Y9" s="221"/>
      <c r="Z9" s="221"/>
      <c r="AA9" s="221"/>
      <c r="AB9" s="221"/>
      <c r="AC9" s="221"/>
      <c r="AD9" s="221"/>
    </row>
    <row r="10" spans="1:31" s="18" customFormat="1" ht="18" customHeight="1">
      <c r="A10" s="221" t="s">
        <v>18005</v>
      </c>
      <c r="B10" s="221" t="s">
        <v>732</v>
      </c>
      <c r="C10" s="221" t="s">
        <v>18083</v>
      </c>
      <c r="D10" s="226" t="s">
        <v>18084</v>
      </c>
      <c r="E10" s="226" t="s">
        <v>18085</v>
      </c>
      <c r="F10" s="226" t="s">
        <v>18086</v>
      </c>
      <c r="G10" s="226" t="s">
        <v>18087</v>
      </c>
      <c r="H10" s="226" t="s">
        <v>18088</v>
      </c>
      <c r="I10" s="226" t="s">
        <v>18089</v>
      </c>
      <c r="J10" s="406"/>
      <c r="K10" s="226" t="s">
        <v>18090</v>
      </c>
      <c r="L10" s="226"/>
      <c r="M10" s="226"/>
      <c r="N10" s="221"/>
      <c r="O10" s="221"/>
      <c r="P10" s="221"/>
      <c r="Q10" s="221"/>
      <c r="R10" s="221" t="s">
        <v>223</v>
      </c>
      <c r="S10" s="221" t="s">
        <v>18064</v>
      </c>
      <c r="T10" s="221"/>
      <c r="U10" s="221"/>
      <c r="V10" s="221"/>
      <c r="W10" s="221"/>
      <c r="X10" s="221"/>
      <c r="Y10" s="221"/>
      <c r="Z10" s="221"/>
      <c r="AA10" s="221"/>
      <c r="AB10" s="221"/>
      <c r="AC10" s="221"/>
      <c r="AD10" s="221"/>
    </row>
    <row r="11" spans="1:31" s="18" customFormat="1" ht="18" customHeight="1">
      <c r="A11" s="221" t="s">
        <v>18005</v>
      </c>
      <c r="B11" s="221" t="s">
        <v>732</v>
      </c>
      <c r="C11" s="221" t="s">
        <v>18091</v>
      </c>
      <c r="D11" s="226" t="s">
        <v>18092</v>
      </c>
      <c r="E11" s="226" t="s">
        <v>18093</v>
      </c>
      <c r="F11" s="226" t="s">
        <v>18094</v>
      </c>
      <c r="G11" s="226" t="s">
        <v>18095</v>
      </c>
      <c r="H11" s="226" t="s">
        <v>18096</v>
      </c>
      <c r="I11" s="226" t="s">
        <v>18097</v>
      </c>
      <c r="J11" s="406" t="s">
        <v>18098</v>
      </c>
      <c r="K11" s="226" t="s">
        <v>18099</v>
      </c>
      <c r="L11" s="226"/>
      <c r="M11" s="226"/>
      <c r="N11" s="221"/>
      <c r="O11" s="221"/>
      <c r="P11" s="221"/>
      <c r="Q11" s="221"/>
      <c r="R11" s="221" t="s">
        <v>223</v>
      </c>
      <c r="S11" s="221" t="s">
        <v>18064</v>
      </c>
      <c r="T11" s="221"/>
      <c r="U11" s="221"/>
      <c r="V11" s="221"/>
      <c r="W11" s="221"/>
      <c r="X11" s="221"/>
      <c r="Y11" s="221"/>
      <c r="Z11" s="221"/>
      <c r="AA11" s="221"/>
      <c r="AB11" s="221"/>
      <c r="AC11" s="221"/>
      <c r="AD11" s="221"/>
    </row>
    <row r="12" spans="1:31" s="18" customFormat="1" ht="21" customHeight="1">
      <c r="A12" s="221" t="s">
        <v>18005</v>
      </c>
      <c r="B12" s="221" t="s">
        <v>732</v>
      </c>
      <c r="C12" s="221" t="s">
        <v>18100</v>
      </c>
      <c r="D12" s="226" t="s">
        <v>18101</v>
      </c>
      <c r="E12" s="226" t="s">
        <v>18102</v>
      </c>
      <c r="F12" s="226" t="s">
        <v>18103</v>
      </c>
      <c r="G12" s="226" t="s">
        <v>18104</v>
      </c>
      <c r="H12" s="226" t="s">
        <v>18105</v>
      </c>
      <c r="I12" s="226" t="s">
        <v>18106</v>
      </c>
      <c r="J12" s="406" t="s">
        <v>18107</v>
      </c>
      <c r="K12" s="226" t="s">
        <v>18063</v>
      </c>
      <c r="L12" s="226"/>
      <c r="M12" s="226"/>
      <c r="N12" s="221"/>
      <c r="O12" s="221"/>
      <c r="P12" s="221"/>
      <c r="Q12" s="221"/>
      <c r="R12" s="221" t="s">
        <v>223</v>
      </c>
      <c r="S12" s="221" t="s">
        <v>18064</v>
      </c>
      <c r="T12" s="221"/>
      <c r="U12" s="221"/>
      <c r="V12" s="221"/>
      <c r="W12" s="221"/>
      <c r="X12" s="221"/>
      <c r="Y12" s="221"/>
      <c r="Z12" s="221"/>
      <c r="AA12" s="221"/>
      <c r="AB12" s="221"/>
      <c r="AC12" s="221"/>
      <c r="AD12" s="221"/>
    </row>
    <row r="13" spans="1:31" s="18" customFormat="1" ht="20.25" customHeight="1">
      <c r="A13" s="221" t="s">
        <v>18005</v>
      </c>
      <c r="B13" s="221" t="s">
        <v>732</v>
      </c>
      <c r="C13" s="221" t="s">
        <v>18108</v>
      </c>
      <c r="D13" s="226" t="s">
        <v>18109</v>
      </c>
      <c r="E13" s="226" t="s">
        <v>18076</v>
      </c>
      <c r="F13" s="226" t="s">
        <v>18110</v>
      </c>
      <c r="G13" s="226" t="s">
        <v>18111</v>
      </c>
      <c r="H13" s="226" t="s">
        <v>18112</v>
      </c>
      <c r="I13" s="226" t="s">
        <v>18113</v>
      </c>
      <c r="J13" s="406" t="s">
        <v>18114</v>
      </c>
      <c r="K13" s="226" t="s">
        <v>18073</v>
      </c>
      <c r="L13" s="226"/>
      <c r="M13" s="226"/>
      <c r="N13" s="221"/>
      <c r="O13" s="221"/>
      <c r="P13" s="221"/>
      <c r="Q13" s="221"/>
      <c r="R13" s="221" t="s">
        <v>223</v>
      </c>
      <c r="S13" s="221" t="s">
        <v>18064</v>
      </c>
      <c r="T13" s="221"/>
      <c r="U13" s="221"/>
      <c r="V13" s="221"/>
      <c r="W13" s="221"/>
      <c r="X13" s="221"/>
      <c r="Y13" s="221"/>
      <c r="Z13" s="221"/>
      <c r="AA13" s="221"/>
      <c r="AB13" s="221"/>
      <c r="AC13" s="221"/>
      <c r="AD13" s="221"/>
    </row>
    <row r="14" spans="1:31" s="18" customFormat="1" ht="81" customHeight="1">
      <c r="A14" s="221" t="s">
        <v>18005</v>
      </c>
      <c r="B14" s="221" t="s">
        <v>732</v>
      </c>
      <c r="C14" s="221" t="s">
        <v>18115</v>
      </c>
      <c r="D14" s="226" t="s">
        <v>18116</v>
      </c>
      <c r="E14" s="226" t="s">
        <v>18117</v>
      </c>
      <c r="F14" s="226" t="s">
        <v>18118</v>
      </c>
      <c r="G14" s="226" t="s">
        <v>18119</v>
      </c>
      <c r="H14" s="226" t="s">
        <v>18120</v>
      </c>
      <c r="I14" s="226" t="s">
        <v>18121</v>
      </c>
      <c r="J14" s="406" t="s">
        <v>18122</v>
      </c>
      <c r="K14" s="226" t="s">
        <v>18123</v>
      </c>
      <c r="L14" s="228" t="s">
        <v>18124</v>
      </c>
      <c r="M14" s="228" t="s">
        <v>18125</v>
      </c>
      <c r="N14" s="221"/>
      <c r="O14" s="221"/>
      <c r="P14" s="221"/>
      <c r="Q14" s="221"/>
      <c r="R14" s="221" t="s">
        <v>223</v>
      </c>
      <c r="S14" s="221" t="s">
        <v>18064</v>
      </c>
      <c r="T14" s="221"/>
      <c r="U14" s="221"/>
      <c r="V14" s="221"/>
      <c r="W14" s="221"/>
      <c r="X14" s="221"/>
      <c r="Y14" s="221"/>
      <c r="Z14" s="221"/>
      <c r="AA14" s="221"/>
      <c r="AB14" s="221"/>
      <c r="AC14" s="221"/>
      <c r="AD14" s="221"/>
    </row>
    <row r="15" spans="1:31" s="18" customFormat="1" ht="18" customHeight="1">
      <c r="A15" s="221" t="s">
        <v>18126</v>
      </c>
      <c r="B15" s="221" t="s">
        <v>732</v>
      </c>
      <c r="C15" s="221" t="s">
        <v>18127</v>
      </c>
      <c r="D15" s="221" t="s">
        <v>18128</v>
      </c>
      <c r="E15" s="221" t="s">
        <v>18129</v>
      </c>
      <c r="F15" s="221" t="s">
        <v>18130</v>
      </c>
      <c r="G15" s="221" t="s">
        <v>18131</v>
      </c>
      <c r="H15" s="221" t="s">
        <v>18132</v>
      </c>
      <c r="I15" s="221" t="s">
        <v>18133</v>
      </c>
      <c r="J15" s="401" t="s">
        <v>18134</v>
      </c>
      <c r="K15" s="221" t="s">
        <v>636</v>
      </c>
      <c r="L15" s="221"/>
      <c r="M15" s="221"/>
      <c r="N15" s="221"/>
      <c r="O15" s="221"/>
      <c r="P15" s="221"/>
      <c r="Q15" s="221"/>
      <c r="R15" s="221" t="s">
        <v>223</v>
      </c>
      <c r="S15" s="221" t="s">
        <v>18135</v>
      </c>
      <c r="T15" s="221"/>
      <c r="U15" s="221"/>
      <c r="V15" s="221"/>
      <c r="W15" s="221"/>
      <c r="X15" s="221"/>
      <c r="Y15" s="221"/>
      <c r="Z15" s="221"/>
      <c r="AA15" s="221"/>
      <c r="AB15" s="221"/>
      <c r="AC15" s="221"/>
      <c r="AD15" s="221"/>
    </row>
    <row r="16" spans="1:31" s="18" customFormat="1" ht="18" customHeight="1">
      <c r="A16" s="221" t="s">
        <v>18005</v>
      </c>
      <c r="B16" s="223" t="s">
        <v>18043</v>
      </c>
      <c r="C16" s="221" t="s">
        <v>18136</v>
      </c>
      <c r="D16" s="221" t="s">
        <v>18137</v>
      </c>
      <c r="E16" s="221" t="s">
        <v>18138</v>
      </c>
      <c r="F16" s="221" t="s">
        <v>18139</v>
      </c>
      <c r="G16" s="221" t="s">
        <v>18140</v>
      </c>
      <c r="H16" s="221" t="s">
        <v>18141</v>
      </c>
      <c r="I16" s="221" t="s">
        <v>18142</v>
      </c>
      <c r="J16" s="401" t="s">
        <v>18143</v>
      </c>
      <c r="K16" s="221" t="s">
        <v>636</v>
      </c>
      <c r="L16" s="221" t="s">
        <v>2434</v>
      </c>
      <c r="M16" s="221"/>
      <c r="N16" s="221"/>
      <c r="O16" s="221"/>
      <c r="P16" s="221"/>
      <c r="Q16" s="221"/>
      <c r="R16" s="221" t="s">
        <v>223</v>
      </c>
      <c r="S16" s="221" t="s">
        <v>18064</v>
      </c>
      <c r="T16" s="221"/>
      <c r="U16" s="221"/>
      <c r="V16" s="221"/>
      <c r="W16" s="221"/>
      <c r="X16" s="221"/>
      <c r="Y16" s="221"/>
      <c r="Z16" s="221"/>
      <c r="AA16" s="221"/>
      <c r="AB16" s="221"/>
      <c r="AC16" s="221"/>
      <c r="AD16" s="221"/>
    </row>
    <row r="17" spans="1:30" s="18" customFormat="1" ht="28.5">
      <c r="A17" s="221" t="s">
        <v>18005</v>
      </c>
      <c r="B17" s="223" t="s">
        <v>18043</v>
      </c>
      <c r="C17" s="221" t="s">
        <v>18144</v>
      </c>
      <c r="D17" s="221" t="s">
        <v>18145</v>
      </c>
      <c r="E17" s="221" t="s">
        <v>18146</v>
      </c>
      <c r="F17" s="221" t="s">
        <v>18147</v>
      </c>
      <c r="G17" s="221" t="s">
        <v>18148</v>
      </c>
      <c r="H17" s="221" t="s">
        <v>18149</v>
      </c>
      <c r="I17" s="221" t="s">
        <v>18150</v>
      </c>
      <c r="J17" s="401" t="s">
        <v>2434</v>
      </c>
      <c r="K17" s="223" t="s">
        <v>18151</v>
      </c>
      <c r="L17" s="221" t="s">
        <v>2434</v>
      </c>
      <c r="M17" s="221"/>
      <c r="N17" s="221"/>
      <c r="O17" s="221"/>
      <c r="P17" s="221"/>
      <c r="Q17" s="221"/>
      <c r="R17" s="221" t="s">
        <v>223</v>
      </c>
      <c r="S17" s="221" t="s">
        <v>18064</v>
      </c>
      <c r="T17" s="221"/>
      <c r="U17" s="221"/>
      <c r="V17" s="221"/>
      <c r="W17" s="221"/>
      <c r="X17" s="221"/>
      <c r="Y17" s="221"/>
      <c r="Z17" s="221"/>
      <c r="AA17" s="221"/>
      <c r="AB17" s="221"/>
      <c r="AC17" s="221"/>
      <c r="AD17" s="221"/>
    </row>
    <row r="18" spans="1:30" s="18" customFormat="1" ht="18" customHeight="1">
      <c r="A18" s="221" t="s">
        <v>18005</v>
      </c>
      <c r="B18" s="223" t="s">
        <v>18043</v>
      </c>
      <c r="C18" s="221" t="s">
        <v>18152</v>
      </c>
      <c r="D18" s="221" t="s">
        <v>18153</v>
      </c>
      <c r="E18" s="221" t="s">
        <v>18154</v>
      </c>
      <c r="F18" s="221" t="s">
        <v>18155</v>
      </c>
      <c r="G18" s="221" t="s">
        <v>18156</v>
      </c>
      <c r="H18" s="221" t="s">
        <v>18157</v>
      </c>
      <c r="I18" s="221" t="s">
        <v>18158</v>
      </c>
      <c r="J18" s="401" t="s">
        <v>18159</v>
      </c>
      <c r="K18" s="221" t="s">
        <v>18160</v>
      </c>
      <c r="L18" s="221"/>
      <c r="M18" s="221"/>
      <c r="N18" s="221"/>
      <c r="O18" s="221"/>
      <c r="P18" s="221"/>
      <c r="Q18" s="221"/>
      <c r="R18" s="221" t="s">
        <v>223</v>
      </c>
      <c r="S18" s="221" t="s">
        <v>18064</v>
      </c>
      <c r="T18" s="221"/>
      <c r="U18" s="221"/>
      <c r="V18" s="221"/>
      <c r="W18" s="221"/>
      <c r="X18" s="221"/>
      <c r="Y18" s="221"/>
      <c r="Z18" s="221"/>
      <c r="AA18" s="221"/>
      <c r="AB18" s="221"/>
      <c r="AC18" s="221"/>
      <c r="AD18" s="221"/>
    </row>
    <row r="19" spans="1:30" s="18" customFormat="1" ht="18" customHeight="1">
      <c r="A19" s="221" t="s">
        <v>18005</v>
      </c>
      <c r="B19" s="221" t="s">
        <v>18029</v>
      </c>
      <c r="C19" s="221" t="s">
        <v>18161</v>
      </c>
      <c r="D19" s="221" t="s">
        <v>18162</v>
      </c>
      <c r="E19" s="221" t="s">
        <v>18163</v>
      </c>
      <c r="F19" s="221" t="s">
        <v>18164</v>
      </c>
      <c r="G19" s="221" t="s">
        <v>18165</v>
      </c>
      <c r="H19" s="221" t="s">
        <v>18166</v>
      </c>
      <c r="I19" s="221" t="s">
        <v>18167</v>
      </c>
      <c r="J19" s="401" t="s">
        <v>18168</v>
      </c>
      <c r="K19" s="221" t="s">
        <v>18169</v>
      </c>
      <c r="L19" s="221"/>
      <c r="M19" s="221"/>
      <c r="N19" s="221"/>
      <c r="O19" s="221"/>
      <c r="P19" s="221"/>
      <c r="Q19" s="221"/>
      <c r="R19" s="221" t="s">
        <v>223</v>
      </c>
      <c r="S19" s="221" t="s">
        <v>18064</v>
      </c>
      <c r="T19" s="221"/>
      <c r="U19" s="221"/>
      <c r="V19" s="221"/>
      <c r="W19" s="221"/>
      <c r="X19" s="221"/>
      <c r="Y19" s="221"/>
      <c r="Z19" s="221"/>
      <c r="AA19" s="221"/>
      <c r="AB19" s="221"/>
      <c r="AC19" s="221"/>
      <c r="AD19" s="221"/>
    </row>
    <row r="20" spans="1:30" s="18" customFormat="1" ht="18" customHeight="1">
      <c r="A20" s="221" t="s">
        <v>18005</v>
      </c>
      <c r="B20" s="221" t="s">
        <v>18029</v>
      </c>
      <c r="C20" s="221" t="s">
        <v>18170</v>
      </c>
      <c r="D20" s="221" t="s">
        <v>18171</v>
      </c>
      <c r="E20" s="221" t="s">
        <v>18172</v>
      </c>
      <c r="F20" s="221" t="s">
        <v>18173</v>
      </c>
      <c r="G20" s="221" t="s">
        <v>18174</v>
      </c>
      <c r="H20" s="221" t="s">
        <v>18175</v>
      </c>
      <c r="I20" s="221" t="s">
        <v>18176</v>
      </c>
      <c r="J20" s="401" t="s">
        <v>18177</v>
      </c>
      <c r="K20" s="221" t="s">
        <v>18178</v>
      </c>
      <c r="L20" s="221"/>
      <c r="M20" s="221"/>
      <c r="N20" s="221"/>
      <c r="O20" s="221"/>
      <c r="P20" s="221"/>
      <c r="Q20" s="221"/>
      <c r="R20" s="221" t="s">
        <v>223</v>
      </c>
      <c r="S20" s="221" t="s">
        <v>18064</v>
      </c>
      <c r="T20" s="221"/>
      <c r="U20" s="221"/>
      <c r="V20" s="221"/>
      <c r="W20" s="221"/>
      <c r="X20" s="221"/>
      <c r="Y20" s="221"/>
      <c r="Z20" s="221"/>
      <c r="AA20" s="221"/>
      <c r="AB20" s="221"/>
      <c r="AC20" s="221"/>
      <c r="AD20" s="221"/>
    </row>
    <row r="21" spans="1:30" s="18" customFormat="1" ht="18" customHeight="1">
      <c r="A21" s="221" t="s">
        <v>18005</v>
      </c>
      <c r="B21" s="221" t="s">
        <v>18029</v>
      </c>
      <c r="C21" s="221" t="s">
        <v>18179</v>
      </c>
      <c r="D21" s="221" t="s">
        <v>18180</v>
      </c>
      <c r="E21" s="221" t="s">
        <v>18181</v>
      </c>
      <c r="F21" s="221" t="s">
        <v>18182</v>
      </c>
      <c r="G21" s="221" t="s">
        <v>18183</v>
      </c>
      <c r="H21" s="221" t="s">
        <v>18184</v>
      </c>
      <c r="I21" s="221" t="s">
        <v>18185</v>
      </c>
      <c r="J21" s="401" t="s">
        <v>18186</v>
      </c>
      <c r="K21" s="221" t="s">
        <v>18063</v>
      </c>
      <c r="L21" s="221"/>
      <c r="M21" s="221"/>
      <c r="N21" s="221"/>
      <c r="O21" s="221"/>
      <c r="P21" s="221"/>
      <c r="Q21" s="221"/>
      <c r="R21" s="221" t="s">
        <v>223</v>
      </c>
      <c r="S21" s="221" t="s">
        <v>18064</v>
      </c>
      <c r="T21" s="221"/>
      <c r="U21" s="221"/>
      <c r="V21" s="221"/>
      <c r="W21" s="221"/>
      <c r="X21" s="221"/>
      <c r="Y21" s="221"/>
      <c r="Z21" s="221"/>
      <c r="AA21" s="221"/>
      <c r="AB21" s="221"/>
      <c r="AC21" s="221"/>
      <c r="AD21" s="221"/>
    </row>
    <row r="22" spans="1:30" s="18" customFormat="1" ht="18" customHeight="1">
      <c r="A22" s="221" t="s">
        <v>18005</v>
      </c>
      <c r="B22" s="221" t="s">
        <v>18029</v>
      </c>
      <c r="C22" s="221" t="s">
        <v>18187</v>
      </c>
      <c r="D22" s="221" t="s">
        <v>18188</v>
      </c>
      <c r="E22" s="221" t="s">
        <v>18189</v>
      </c>
      <c r="F22" s="221" t="s">
        <v>18190</v>
      </c>
      <c r="G22" s="221" t="s">
        <v>18191</v>
      </c>
      <c r="H22" s="221" t="s">
        <v>18192</v>
      </c>
      <c r="I22" s="221" t="s">
        <v>18193</v>
      </c>
      <c r="J22" s="401"/>
      <c r="K22" s="221" t="s">
        <v>18063</v>
      </c>
      <c r="L22" s="221"/>
      <c r="M22" s="221"/>
      <c r="N22" s="221"/>
      <c r="O22" s="221"/>
      <c r="P22" s="221"/>
      <c r="Q22" s="221"/>
      <c r="R22" s="221" t="s">
        <v>223</v>
      </c>
      <c r="S22" s="221" t="s">
        <v>18064</v>
      </c>
      <c r="T22" s="221"/>
      <c r="U22" s="221"/>
      <c r="V22" s="221"/>
      <c r="W22" s="221"/>
      <c r="X22" s="221"/>
      <c r="Y22" s="221"/>
      <c r="Z22" s="221"/>
      <c r="AA22" s="221"/>
      <c r="AB22" s="221"/>
      <c r="AC22" s="221"/>
      <c r="AD22" s="221"/>
    </row>
    <row r="23" spans="1:30" s="18" customFormat="1" ht="18" customHeight="1">
      <c r="A23" s="221" t="s">
        <v>18005</v>
      </c>
      <c r="B23" s="221" t="s">
        <v>870</v>
      </c>
      <c r="C23" s="221" t="s">
        <v>18194</v>
      </c>
      <c r="D23" s="221" t="s">
        <v>18195</v>
      </c>
      <c r="E23" s="221" t="s">
        <v>18196</v>
      </c>
      <c r="F23" s="221" t="s">
        <v>18197</v>
      </c>
      <c r="G23" s="221" t="s">
        <v>18198</v>
      </c>
      <c r="H23" s="221" t="s">
        <v>18199</v>
      </c>
      <c r="I23" s="221" t="s">
        <v>18200</v>
      </c>
      <c r="J23" s="401" t="s">
        <v>2434</v>
      </c>
      <c r="K23" s="221" t="s">
        <v>18201</v>
      </c>
      <c r="L23" s="221" t="s">
        <v>2434</v>
      </c>
      <c r="M23" s="221"/>
      <c r="N23" s="221"/>
      <c r="O23" s="221"/>
      <c r="P23" s="221"/>
      <c r="Q23" s="221"/>
      <c r="R23" s="221" t="s">
        <v>223</v>
      </c>
      <c r="S23" s="221" t="s">
        <v>18064</v>
      </c>
      <c r="T23" s="221"/>
      <c r="U23" s="221"/>
      <c r="V23" s="221"/>
      <c r="W23" s="221"/>
      <c r="X23" s="221"/>
      <c r="Y23" s="221"/>
      <c r="Z23" s="221"/>
      <c r="AA23" s="221"/>
      <c r="AB23" s="221"/>
      <c r="AC23" s="221"/>
      <c r="AD23" s="221"/>
    </row>
    <row r="24" spans="1:30" s="18" customFormat="1" ht="18" customHeight="1">
      <c r="A24" s="221" t="s">
        <v>18005</v>
      </c>
      <c r="B24" s="221" t="s">
        <v>870</v>
      </c>
      <c r="C24" s="221" t="s">
        <v>18202</v>
      </c>
      <c r="D24" s="221" t="s">
        <v>18203</v>
      </c>
      <c r="E24" s="221" t="s">
        <v>18204</v>
      </c>
      <c r="F24" s="221" t="s">
        <v>18205</v>
      </c>
      <c r="G24" s="221" t="s">
        <v>18206</v>
      </c>
      <c r="H24" s="221" t="s">
        <v>18207</v>
      </c>
      <c r="I24" s="221" t="s">
        <v>18208</v>
      </c>
      <c r="J24" s="401"/>
      <c r="K24" s="221" t="s">
        <v>18090</v>
      </c>
      <c r="L24" s="221"/>
      <c r="M24" s="221"/>
      <c r="N24" s="221"/>
      <c r="O24" s="221"/>
      <c r="P24" s="221"/>
      <c r="Q24" s="221"/>
      <c r="R24" s="221" t="s">
        <v>223</v>
      </c>
      <c r="S24" s="221" t="s">
        <v>18064</v>
      </c>
      <c r="T24" s="221"/>
      <c r="U24" s="221"/>
      <c r="V24" s="221"/>
      <c r="W24" s="221"/>
      <c r="X24" s="221"/>
      <c r="Y24" s="221"/>
      <c r="Z24" s="221"/>
      <c r="AA24" s="221"/>
      <c r="AB24" s="221"/>
      <c r="AC24" s="221"/>
      <c r="AD24" s="221"/>
    </row>
    <row r="25" spans="1:30" s="18" customFormat="1" ht="18" customHeight="1">
      <c r="A25" s="221" t="s">
        <v>18005</v>
      </c>
      <c r="B25" s="221" t="s">
        <v>870</v>
      </c>
      <c r="C25" s="221" t="s">
        <v>18209</v>
      </c>
      <c r="D25" s="221" t="s">
        <v>18210</v>
      </c>
      <c r="E25" s="221" t="s">
        <v>18211</v>
      </c>
      <c r="F25" s="221" t="s">
        <v>18212</v>
      </c>
      <c r="G25" s="221" t="s">
        <v>18213</v>
      </c>
      <c r="H25" s="221" t="s">
        <v>18214</v>
      </c>
      <c r="I25" s="221" t="s">
        <v>18215</v>
      </c>
      <c r="J25" s="401" t="s">
        <v>18216</v>
      </c>
      <c r="K25" s="221" t="s">
        <v>18217</v>
      </c>
      <c r="L25" s="221"/>
      <c r="M25" s="221"/>
      <c r="N25" s="221"/>
      <c r="O25" s="221"/>
      <c r="P25" s="221"/>
      <c r="Q25" s="221"/>
      <c r="R25" s="221" t="s">
        <v>223</v>
      </c>
      <c r="S25" s="221" t="s">
        <v>1294</v>
      </c>
      <c r="T25" s="221"/>
      <c r="U25" s="221"/>
      <c r="V25" s="221"/>
      <c r="W25" s="221"/>
      <c r="X25" s="221"/>
      <c r="Y25" s="221"/>
      <c r="Z25" s="221"/>
      <c r="AA25" s="221"/>
      <c r="AB25" s="221"/>
      <c r="AC25" s="221"/>
      <c r="AD25" s="221"/>
    </row>
    <row r="26" spans="1:30" s="39" customFormat="1" ht="18" customHeight="1">
      <c r="A26" s="232" t="s">
        <v>686</v>
      </c>
      <c r="B26" s="221" t="s">
        <v>732</v>
      </c>
      <c r="C26" s="232" t="s">
        <v>18218</v>
      </c>
      <c r="D26" s="232" t="s">
        <v>18219</v>
      </c>
      <c r="E26" s="232" t="s">
        <v>18220</v>
      </c>
      <c r="F26" s="232" t="s">
        <v>18221</v>
      </c>
      <c r="G26" s="232" t="s">
        <v>18222</v>
      </c>
      <c r="H26" s="232" t="s">
        <v>18223</v>
      </c>
      <c r="I26" s="232" t="s">
        <v>18224</v>
      </c>
      <c r="J26" s="401" t="s">
        <v>18225</v>
      </c>
      <c r="K26" s="232" t="s">
        <v>18226</v>
      </c>
      <c r="L26" s="232"/>
      <c r="M26" s="232"/>
      <c r="N26" s="232"/>
      <c r="O26" s="232"/>
      <c r="P26" s="232"/>
      <c r="Q26" s="232"/>
      <c r="R26" s="221" t="s">
        <v>223</v>
      </c>
      <c r="S26" s="221" t="s">
        <v>1294</v>
      </c>
      <c r="T26" s="232"/>
      <c r="U26" s="232"/>
      <c r="V26" s="238"/>
      <c r="W26" s="238"/>
      <c r="X26" s="238"/>
      <c r="Y26" s="238"/>
      <c r="Z26" s="238"/>
      <c r="AA26" s="238"/>
      <c r="AB26" s="238"/>
      <c r="AC26" s="238"/>
      <c r="AD26" s="238"/>
    </row>
    <row r="27" spans="1:30" s="39" customFormat="1" ht="18" customHeight="1">
      <c r="A27" s="232" t="s">
        <v>686</v>
      </c>
      <c r="B27" s="221" t="s">
        <v>870</v>
      </c>
      <c r="C27" s="232" t="s">
        <v>18227</v>
      </c>
      <c r="D27" s="232" t="s">
        <v>18228</v>
      </c>
      <c r="E27" s="232" t="s">
        <v>18229</v>
      </c>
      <c r="F27" s="232" t="s">
        <v>18230</v>
      </c>
      <c r="G27" s="232" t="s">
        <v>18231</v>
      </c>
      <c r="H27" s="232" t="s">
        <v>18232</v>
      </c>
      <c r="I27" s="232" t="s">
        <v>18233</v>
      </c>
      <c r="J27" s="401" t="s">
        <v>18234</v>
      </c>
      <c r="K27" s="232" t="s">
        <v>2006</v>
      </c>
      <c r="L27" s="232"/>
      <c r="M27" s="232"/>
      <c r="N27" s="232"/>
      <c r="O27" s="232"/>
      <c r="P27" s="232"/>
      <c r="Q27" s="232"/>
      <c r="R27" s="221" t="s">
        <v>223</v>
      </c>
      <c r="S27" s="221" t="s">
        <v>1294</v>
      </c>
      <c r="T27" s="232"/>
      <c r="U27" s="232"/>
      <c r="V27" s="238"/>
      <c r="W27" s="238"/>
      <c r="X27" s="238"/>
      <c r="Y27" s="238"/>
      <c r="Z27" s="238"/>
      <c r="AA27" s="238"/>
      <c r="AB27" s="238"/>
      <c r="AC27" s="238"/>
      <c r="AD27" s="238"/>
    </row>
    <row r="28" spans="1:30" s="39" customFormat="1" ht="18" customHeight="1">
      <c r="A28" s="232" t="s">
        <v>686</v>
      </c>
      <c r="B28" s="221" t="s">
        <v>732</v>
      </c>
      <c r="C28" s="232" t="s">
        <v>18235</v>
      </c>
      <c r="D28" s="232" t="s">
        <v>18236</v>
      </c>
      <c r="E28" s="232" t="s">
        <v>18237</v>
      </c>
      <c r="F28" s="232" t="s">
        <v>18238</v>
      </c>
      <c r="G28" s="232" t="s">
        <v>18239</v>
      </c>
      <c r="H28" s="232" t="s">
        <v>18240</v>
      </c>
      <c r="I28" s="232" t="s">
        <v>18241</v>
      </c>
      <c r="J28" s="401"/>
      <c r="K28" s="232" t="s">
        <v>18226</v>
      </c>
      <c r="L28" s="232"/>
      <c r="M28" s="232"/>
      <c r="N28" s="232"/>
      <c r="O28" s="232"/>
      <c r="P28" s="232"/>
      <c r="Q28" s="232"/>
      <c r="R28" s="221" t="s">
        <v>223</v>
      </c>
      <c r="S28" s="221" t="s">
        <v>1294</v>
      </c>
      <c r="T28" s="232"/>
      <c r="U28" s="232"/>
      <c r="V28" s="238"/>
      <c r="W28" s="238"/>
      <c r="X28" s="238"/>
      <c r="Y28" s="238"/>
      <c r="Z28" s="238"/>
      <c r="AA28" s="238"/>
      <c r="AB28" s="238"/>
      <c r="AC28" s="238"/>
      <c r="AD28" s="238"/>
    </row>
    <row r="29" spans="1:30" s="39" customFormat="1" ht="18" customHeight="1">
      <c r="A29" s="232" t="s">
        <v>686</v>
      </c>
      <c r="B29" s="221" t="s">
        <v>732</v>
      </c>
      <c r="C29" s="232" t="s">
        <v>18242</v>
      </c>
      <c r="D29" s="232" t="s">
        <v>18243</v>
      </c>
      <c r="E29" s="232" t="s">
        <v>18244</v>
      </c>
      <c r="F29" s="232" t="s">
        <v>18245</v>
      </c>
      <c r="G29" s="232" t="s">
        <v>18246</v>
      </c>
      <c r="H29" s="232" t="s">
        <v>18247</v>
      </c>
      <c r="I29" s="232" t="s">
        <v>18248</v>
      </c>
      <c r="J29" s="401" t="s">
        <v>18249</v>
      </c>
      <c r="K29" s="232" t="s">
        <v>18250</v>
      </c>
      <c r="L29" s="232"/>
      <c r="M29" s="232"/>
      <c r="N29" s="232"/>
      <c r="O29" s="232"/>
      <c r="P29" s="232"/>
      <c r="Q29" s="232"/>
      <c r="R29" s="221" t="s">
        <v>182</v>
      </c>
      <c r="S29" s="223" t="s">
        <v>18040</v>
      </c>
      <c r="T29" s="232" t="s">
        <v>10248</v>
      </c>
      <c r="U29" s="232"/>
      <c r="V29" s="238"/>
      <c r="W29" s="238"/>
      <c r="X29" s="238"/>
      <c r="Y29" s="238"/>
      <c r="Z29" s="238"/>
      <c r="AA29" s="238"/>
      <c r="AB29" s="238"/>
      <c r="AC29" s="238"/>
      <c r="AD29" s="238"/>
    </row>
    <row r="30" spans="1:30" s="39" customFormat="1" ht="18" customHeight="1">
      <c r="A30" s="232" t="s">
        <v>686</v>
      </c>
      <c r="B30" s="221" t="s">
        <v>732</v>
      </c>
      <c r="C30" s="232" t="s">
        <v>18251</v>
      </c>
      <c r="D30" s="232" t="s">
        <v>18252</v>
      </c>
      <c r="E30" s="232" t="s">
        <v>18253</v>
      </c>
      <c r="F30" s="232" t="s">
        <v>18254</v>
      </c>
      <c r="G30" s="232" t="s">
        <v>18255</v>
      </c>
      <c r="H30" s="232" t="s">
        <v>18256</v>
      </c>
      <c r="I30" s="232" t="s">
        <v>18257</v>
      </c>
      <c r="J30" s="401"/>
      <c r="K30" s="232" t="s">
        <v>18258</v>
      </c>
      <c r="L30" s="232"/>
      <c r="M30" s="232"/>
      <c r="N30" s="232"/>
      <c r="O30" s="232"/>
      <c r="P30" s="232"/>
      <c r="Q30" s="232"/>
      <c r="R30" s="221" t="s">
        <v>223</v>
      </c>
      <c r="S30" s="221" t="s">
        <v>1294</v>
      </c>
      <c r="T30" s="232"/>
      <c r="U30" s="232"/>
      <c r="V30" s="238"/>
      <c r="W30" s="238"/>
      <c r="X30" s="238"/>
      <c r="Y30" s="238"/>
      <c r="Z30" s="238"/>
      <c r="AA30" s="238"/>
      <c r="AB30" s="238"/>
      <c r="AC30" s="238"/>
      <c r="AD30" s="238"/>
    </row>
    <row r="31" spans="1:30" s="39" customFormat="1" ht="18" customHeight="1">
      <c r="A31" s="232" t="s">
        <v>686</v>
      </c>
      <c r="B31" s="221" t="s">
        <v>18029</v>
      </c>
      <c r="C31" s="232" t="s">
        <v>18259</v>
      </c>
      <c r="D31" s="232" t="s">
        <v>18260</v>
      </c>
      <c r="E31" s="232" t="s">
        <v>18261</v>
      </c>
      <c r="F31" s="232" t="s">
        <v>18262</v>
      </c>
      <c r="G31" s="232" t="s">
        <v>18263</v>
      </c>
      <c r="H31" s="232" t="s">
        <v>18264</v>
      </c>
      <c r="I31" s="232" t="s">
        <v>18265</v>
      </c>
      <c r="J31" s="401" t="s">
        <v>18266</v>
      </c>
      <c r="K31" s="232" t="s">
        <v>18226</v>
      </c>
      <c r="L31" s="232" t="s">
        <v>18267</v>
      </c>
      <c r="M31" s="232"/>
      <c r="N31" s="232"/>
      <c r="O31" s="232"/>
      <c r="P31" s="232"/>
      <c r="Q31" s="232"/>
      <c r="R31" s="221" t="s">
        <v>223</v>
      </c>
      <c r="S31" s="221" t="s">
        <v>1294</v>
      </c>
      <c r="T31" s="232"/>
      <c r="U31" s="232"/>
      <c r="V31" s="238"/>
      <c r="W31" s="238"/>
      <c r="X31" s="238"/>
      <c r="Y31" s="238"/>
      <c r="Z31" s="238"/>
      <c r="AA31" s="238"/>
      <c r="AB31" s="238"/>
      <c r="AC31" s="238"/>
      <c r="AD31" s="238"/>
    </row>
    <row r="32" spans="1:30" s="39" customFormat="1" ht="18" customHeight="1">
      <c r="A32" s="232" t="s">
        <v>686</v>
      </c>
      <c r="B32" s="232" t="s">
        <v>18268</v>
      </c>
      <c r="C32" s="232" t="s">
        <v>18269</v>
      </c>
      <c r="D32" s="232" t="s">
        <v>18270</v>
      </c>
      <c r="E32" s="232" t="s">
        <v>18271</v>
      </c>
      <c r="F32" s="232" t="s">
        <v>18272</v>
      </c>
      <c r="G32" s="232" t="s">
        <v>18273</v>
      </c>
      <c r="H32" s="232" t="s">
        <v>18274</v>
      </c>
      <c r="I32" s="232" t="s">
        <v>18275</v>
      </c>
      <c r="J32" s="401"/>
      <c r="K32" s="232" t="s">
        <v>18276</v>
      </c>
      <c r="L32" s="232"/>
      <c r="M32" s="232"/>
      <c r="N32" s="232"/>
      <c r="O32" s="232"/>
      <c r="P32" s="232"/>
      <c r="Q32" s="232"/>
      <c r="R32" s="221" t="s">
        <v>223</v>
      </c>
      <c r="S32" s="221" t="s">
        <v>1294</v>
      </c>
      <c r="T32" s="232"/>
      <c r="U32" s="232"/>
      <c r="V32" s="238"/>
      <c r="W32" s="238"/>
      <c r="X32" s="238"/>
      <c r="Y32" s="238"/>
      <c r="Z32" s="238"/>
      <c r="AA32" s="238"/>
      <c r="AB32" s="238"/>
      <c r="AC32" s="238"/>
      <c r="AD32" s="238"/>
    </row>
    <row r="33" spans="1:2283" s="39" customFormat="1" ht="18" customHeight="1">
      <c r="A33" s="232" t="s">
        <v>686</v>
      </c>
      <c r="B33" s="221" t="s">
        <v>732</v>
      </c>
      <c r="C33" s="235" t="s">
        <v>18277</v>
      </c>
      <c r="D33" s="235" t="s">
        <v>18278</v>
      </c>
      <c r="E33" s="235" t="s">
        <v>18279</v>
      </c>
      <c r="F33" s="235" t="s">
        <v>18280</v>
      </c>
      <c r="G33" s="235" t="s">
        <v>18281</v>
      </c>
      <c r="H33" s="235" t="s">
        <v>18282</v>
      </c>
      <c r="I33" s="235" t="s">
        <v>18283</v>
      </c>
      <c r="J33" s="406" t="s">
        <v>18284</v>
      </c>
      <c r="K33" s="232" t="s">
        <v>2006</v>
      </c>
      <c r="L33" s="232"/>
      <c r="M33" s="232"/>
      <c r="N33" s="232"/>
      <c r="O33" s="232"/>
      <c r="P33" s="232"/>
      <c r="Q33" s="232"/>
      <c r="R33" s="221" t="s">
        <v>223</v>
      </c>
      <c r="S33" s="221" t="s">
        <v>1294</v>
      </c>
      <c r="T33" s="232"/>
      <c r="U33" s="232"/>
      <c r="V33" s="238"/>
      <c r="W33" s="238"/>
      <c r="X33" s="238"/>
      <c r="Y33" s="238"/>
      <c r="Z33" s="238"/>
      <c r="AA33" s="238"/>
      <c r="AB33" s="238"/>
      <c r="AC33" s="238"/>
      <c r="AD33" s="238"/>
    </row>
    <row r="34" spans="1:2283" s="39" customFormat="1" ht="18" customHeight="1">
      <c r="A34" s="232" t="s">
        <v>686</v>
      </c>
      <c r="B34" s="221" t="s">
        <v>18029</v>
      </c>
      <c r="C34" s="232" t="s">
        <v>18285</v>
      </c>
      <c r="D34" s="235" t="s">
        <v>18286</v>
      </c>
      <c r="E34" s="235" t="s">
        <v>18287</v>
      </c>
      <c r="F34" s="235" t="s">
        <v>18288</v>
      </c>
      <c r="G34" s="235" t="s">
        <v>18289</v>
      </c>
      <c r="H34" s="235" t="s">
        <v>18290</v>
      </c>
      <c r="I34" s="235" t="s">
        <v>18291</v>
      </c>
      <c r="J34" s="235" t="s">
        <v>18292</v>
      </c>
      <c r="K34" s="232" t="s">
        <v>636</v>
      </c>
      <c r="L34" s="232" t="s">
        <v>2434</v>
      </c>
      <c r="M34" s="232" t="s">
        <v>2434</v>
      </c>
      <c r="N34" s="232"/>
      <c r="O34" s="232"/>
      <c r="P34" s="232"/>
      <c r="Q34" s="232"/>
      <c r="R34" s="221" t="s">
        <v>223</v>
      </c>
      <c r="S34" s="221" t="s">
        <v>1294</v>
      </c>
      <c r="T34" s="232"/>
      <c r="U34" s="232"/>
      <c r="V34" s="232"/>
      <c r="W34" s="232"/>
      <c r="X34" s="232"/>
      <c r="Y34" s="232"/>
      <c r="Z34" s="232"/>
      <c r="AA34" s="232"/>
      <c r="AB34" s="232"/>
      <c r="AC34" s="232"/>
      <c r="AD34" s="232"/>
    </row>
    <row r="35" spans="1:2283" s="39" customFormat="1" ht="18" customHeight="1">
      <c r="A35" s="232" t="s">
        <v>686</v>
      </c>
      <c r="B35" s="221" t="s">
        <v>732</v>
      </c>
      <c r="C35" s="232" t="s">
        <v>18293</v>
      </c>
      <c r="D35" s="235" t="s">
        <v>18294</v>
      </c>
      <c r="E35" s="235" t="s">
        <v>18295</v>
      </c>
      <c r="F35" s="235" t="s">
        <v>18296</v>
      </c>
      <c r="G35" s="235" t="s">
        <v>18297</v>
      </c>
      <c r="H35" s="235" t="s">
        <v>18298</v>
      </c>
      <c r="I35" s="235" t="s">
        <v>18299</v>
      </c>
      <c r="J35" s="235" t="s">
        <v>18300</v>
      </c>
      <c r="K35" s="232" t="s">
        <v>18301</v>
      </c>
      <c r="L35" s="232" t="s">
        <v>2434</v>
      </c>
      <c r="M35" s="232" t="s">
        <v>2434</v>
      </c>
      <c r="N35" s="232"/>
      <c r="O35" s="232"/>
      <c r="P35" s="232"/>
      <c r="Q35" s="232"/>
      <c r="R35" s="221" t="s">
        <v>223</v>
      </c>
      <c r="S35" s="221" t="s">
        <v>1294</v>
      </c>
      <c r="T35" s="232"/>
      <c r="U35" s="232"/>
      <c r="V35" s="232"/>
      <c r="W35" s="232"/>
      <c r="X35" s="232"/>
      <c r="Y35" s="232"/>
      <c r="Z35" s="232"/>
      <c r="AA35" s="232"/>
      <c r="AB35" s="232"/>
      <c r="AC35" s="232"/>
      <c r="AD35" s="232"/>
    </row>
    <row r="36" spans="1:2283" s="39" customFormat="1" ht="30.75" customHeight="1">
      <c r="A36" s="232" t="s">
        <v>686</v>
      </c>
      <c r="B36" s="221" t="s">
        <v>870</v>
      </c>
      <c r="C36" s="232" t="s">
        <v>18302</v>
      </c>
      <c r="D36" s="235" t="s">
        <v>18303</v>
      </c>
      <c r="E36" s="235" t="s">
        <v>18304</v>
      </c>
      <c r="F36" s="235" t="s">
        <v>18305</v>
      </c>
      <c r="G36" s="235" t="s">
        <v>18306</v>
      </c>
      <c r="H36" s="235" t="s">
        <v>18307</v>
      </c>
      <c r="I36" s="235" t="s">
        <v>18308</v>
      </c>
      <c r="J36" s="235" t="s">
        <v>18309</v>
      </c>
      <c r="K36" s="232" t="s">
        <v>180</v>
      </c>
      <c r="L36" s="234" t="s">
        <v>1614</v>
      </c>
      <c r="M36" s="234" t="s">
        <v>2434</v>
      </c>
      <c r="N36" s="232"/>
      <c r="O36" s="232"/>
      <c r="P36" s="232"/>
      <c r="Q36" s="232"/>
      <c r="R36" s="221" t="s">
        <v>223</v>
      </c>
      <c r="S36" s="221" t="s">
        <v>98</v>
      </c>
      <c r="T36" s="232" t="s">
        <v>10248</v>
      </c>
      <c r="U36" s="232"/>
      <c r="V36" s="232"/>
      <c r="W36" s="232"/>
      <c r="X36" s="232"/>
      <c r="Y36" s="232"/>
      <c r="Z36" s="232"/>
      <c r="AA36" s="232"/>
      <c r="AB36" s="232"/>
      <c r="AC36" s="232"/>
      <c r="AD36" s="232"/>
    </row>
    <row r="37" spans="1:2283" s="39" customFormat="1" ht="84" customHeight="1">
      <c r="A37" s="232" t="s">
        <v>686</v>
      </c>
      <c r="B37" s="221" t="s">
        <v>732</v>
      </c>
      <c r="C37" s="232" t="s">
        <v>18310</v>
      </c>
      <c r="D37" s="235" t="s">
        <v>18311</v>
      </c>
      <c r="E37" s="235" t="s">
        <v>18312</v>
      </c>
      <c r="F37" s="235" t="s">
        <v>18313</v>
      </c>
      <c r="G37" s="235" t="s">
        <v>18314</v>
      </c>
      <c r="H37" s="235" t="s">
        <v>18315</v>
      </c>
      <c r="I37" s="235" t="s">
        <v>18316</v>
      </c>
      <c r="J37" s="235" t="s">
        <v>18317</v>
      </c>
      <c r="K37" s="232" t="s">
        <v>636</v>
      </c>
      <c r="L37" s="234" t="s">
        <v>18318</v>
      </c>
      <c r="M37" s="234" t="s">
        <v>18319</v>
      </c>
      <c r="N37" s="232"/>
      <c r="O37" s="232"/>
      <c r="P37" s="232"/>
      <c r="Q37" s="232"/>
      <c r="R37" s="221" t="s">
        <v>223</v>
      </c>
      <c r="S37" s="221" t="s">
        <v>1294</v>
      </c>
      <c r="T37" s="232"/>
      <c r="U37" s="232"/>
      <c r="V37" s="232"/>
      <c r="W37" s="232"/>
      <c r="X37" s="232"/>
      <c r="Y37" s="232"/>
      <c r="Z37" s="232"/>
      <c r="AA37" s="232"/>
      <c r="AB37" s="235"/>
      <c r="AC37" s="235" t="s">
        <v>95</v>
      </c>
      <c r="AD37" s="239" t="s">
        <v>18320</v>
      </c>
      <c r="AE37" s="120"/>
    </row>
    <row r="38" spans="1:2283" s="39" customFormat="1" ht="18" customHeight="1">
      <c r="A38" s="232" t="s">
        <v>686</v>
      </c>
      <c r="B38" s="221" t="s">
        <v>18029</v>
      </c>
      <c r="C38" s="232" t="s">
        <v>18321</v>
      </c>
      <c r="D38" s="232" t="s">
        <v>18322</v>
      </c>
      <c r="E38" s="232" t="s">
        <v>18323</v>
      </c>
      <c r="F38" s="232" t="s">
        <v>18324</v>
      </c>
      <c r="G38" s="232" t="s">
        <v>18325</v>
      </c>
      <c r="H38" s="232" t="s">
        <v>18326</v>
      </c>
      <c r="I38" s="232" t="s">
        <v>18327</v>
      </c>
      <c r="J38" s="232" t="s">
        <v>18328</v>
      </c>
      <c r="K38" s="232" t="s">
        <v>1344</v>
      </c>
      <c r="L38" s="232" t="s">
        <v>18329</v>
      </c>
      <c r="M38" s="232"/>
      <c r="N38" s="232"/>
      <c r="O38" s="232"/>
      <c r="P38" s="232"/>
      <c r="Q38" s="232"/>
      <c r="R38" s="221" t="s">
        <v>223</v>
      </c>
      <c r="S38" s="221" t="s">
        <v>2234</v>
      </c>
      <c r="T38" s="232"/>
      <c r="U38" s="232"/>
      <c r="V38" s="232"/>
      <c r="W38" s="232"/>
      <c r="X38" s="232"/>
      <c r="Y38" s="232"/>
      <c r="Z38" s="232"/>
      <c r="AA38" s="232"/>
      <c r="AB38" s="235"/>
      <c r="AC38" s="235"/>
      <c r="AD38" s="235"/>
      <c r="AE38" s="121"/>
    </row>
    <row r="39" spans="1:2283" s="39" customFormat="1" ht="28.5">
      <c r="A39" s="232" t="s">
        <v>686</v>
      </c>
      <c r="B39" s="221" t="s">
        <v>870</v>
      </c>
      <c r="C39" s="232" t="s">
        <v>18330</v>
      </c>
      <c r="D39" s="235" t="s">
        <v>18331</v>
      </c>
      <c r="E39" s="235" t="s">
        <v>18332</v>
      </c>
      <c r="F39" s="235" t="s">
        <v>18333</v>
      </c>
      <c r="G39" s="235" t="s">
        <v>18334</v>
      </c>
      <c r="H39" s="235" t="s">
        <v>18335</v>
      </c>
      <c r="I39" s="235" t="s">
        <v>18336</v>
      </c>
      <c r="J39" s="235" t="s">
        <v>18337</v>
      </c>
      <c r="K39" s="239" t="s">
        <v>18338</v>
      </c>
      <c r="L39" s="235" t="s">
        <v>18339</v>
      </c>
      <c r="M39" s="232"/>
      <c r="N39" s="235"/>
      <c r="O39" s="235"/>
      <c r="P39" s="232"/>
      <c r="Q39" s="232"/>
      <c r="R39" s="221" t="s">
        <v>182</v>
      </c>
      <c r="S39" s="221" t="s">
        <v>98</v>
      </c>
      <c r="T39" s="232" t="s">
        <v>10248</v>
      </c>
      <c r="U39" s="232"/>
      <c r="V39" s="232"/>
      <c r="W39" s="232"/>
      <c r="X39" s="232"/>
      <c r="Y39" s="232"/>
      <c r="Z39" s="232"/>
      <c r="AA39" s="232"/>
      <c r="AB39" s="235"/>
      <c r="AC39" s="235"/>
      <c r="AD39" s="235"/>
      <c r="AE39" s="120"/>
    </row>
    <row r="40" spans="1:2283" s="12" customFormat="1" ht="299.25">
      <c r="A40" s="232" t="s">
        <v>686</v>
      </c>
      <c r="B40" s="221" t="s">
        <v>870</v>
      </c>
      <c r="C40" s="232" t="s">
        <v>18340</v>
      </c>
      <c r="D40" s="235" t="s">
        <v>18341</v>
      </c>
      <c r="E40" s="235" t="s">
        <v>18342</v>
      </c>
      <c r="F40" s="235" t="s">
        <v>18343</v>
      </c>
      <c r="G40" s="235" t="s">
        <v>18344</v>
      </c>
      <c r="H40" s="235" t="s">
        <v>18345</v>
      </c>
      <c r="I40" s="235" t="s">
        <v>18346</v>
      </c>
      <c r="J40" s="235" t="s">
        <v>18347</v>
      </c>
      <c r="K40" s="239" t="s">
        <v>18348</v>
      </c>
      <c r="L40" s="239" t="s">
        <v>18349</v>
      </c>
      <c r="M40" s="235"/>
      <c r="N40" s="235"/>
      <c r="O40" s="226" t="s">
        <v>95</v>
      </c>
      <c r="P40" s="232"/>
      <c r="Q40" s="232"/>
      <c r="R40" s="221" t="s">
        <v>182</v>
      </c>
      <c r="S40" s="221" t="s">
        <v>98</v>
      </c>
      <c r="T40" s="232" t="s">
        <v>18350</v>
      </c>
      <c r="U40" s="232"/>
      <c r="V40" s="232"/>
      <c r="W40" s="232"/>
      <c r="X40" s="232"/>
      <c r="Y40" s="232"/>
      <c r="Z40" s="232"/>
      <c r="AA40" s="232" t="s">
        <v>18351</v>
      </c>
      <c r="AB40" s="239" t="s">
        <v>18352</v>
      </c>
      <c r="AC40" s="235"/>
      <c r="AD40" s="235"/>
      <c r="AE40" s="122"/>
    </row>
    <row r="41" spans="1:2283" s="21" customFormat="1">
      <c r="A41" s="232" t="s">
        <v>686</v>
      </c>
      <c r="B41" s="221" t="s">
        <v>732</v>
      </c>
      <c r="C41" s="232" t="s">
        <v>18353</v>
      </c>
      <c r="D41" s="232" t="s">
        <v>18354</v>
      </c>
      <c r="E41" s="232" t="s">
        <v>18355</v>
      </c>
      <c r="F41" s="232" t="s">
        <v>18356</v>
      </c>
      <c r="G41" s="232" t="s">
        <v>18357</v>
      </c>
      <c r="H41" s="232" t="s">
        <v>18358</v>
      </c>
      <c r="I41" s="232" t="s">
        <v>18359</v>
      </c>
      <c r="J41" s="232" t="s">
        <v>18360</v>
      </c>
      <c r="K41" s="232" t="s">
        <v>18361</v>
      </c>
      <c r="L41" s="232" t="s">
        <v>18362</v>
      </c>
      <c r="M41" s="232"/>
      <c r="N41" s="232"/>
      <c r="O41" s="232"/>
      <c r="P41" s="232"/>
      <c r="Q41" s="232"/>
      <c r="R41" s="221" t="s">
        <v>223</v>
      </c>
      <c r="S41" s="221" t="s">
        <v>1432</v>
      </c>
      <c r="T41" s="232"/>
      <c r="U41" s="232" t="s">
        <v>2434</v>
      </c>
      <c r="V41" s="232" t="s">
        <v>2434</v>
      </c>
      <c r="W41" s="232" t="s">
        <v>2434</v>
      </c>
      <c r="X41" s="232" t="s">
        <v>2434</v>
      </c>
      <c r="Y41" s="232" t="s">
        <v>2434</v>
      </c>
      <c r="Z41" s="232" t="s">
        <v>2434</v>
      </c>
      <c r="AA41" s="232" t="s">
        <v>2434</v>
      </c>
      <c r="AB41" s="232" t="s">
        <v>2434</v>
      </c>
      <c r="AC41" s="232" t="s">
        <v>2434</v>
      </c>
      <c r="AD41" s="232" t="s">
        <v>2434</v>
      </c>
    </row>
    <row r="42" spans="1:2283" s="21" customFormat="1">
      <c r="A42" s="232" t="s">
        <v>686</v>
      </c>
      <c r="B42" s="221" t="s">
        <v>18029</v>
      </c>
      <c r="C42" s="232" t="s">
        <v>18363</v>
      </c>
      <c r="D42" s="232" t="s">
        <v>18364</v>
      </c>
      <c r="E42" s="232" t="s">
        <v>18365</v>
      </c>
      <c r="F42" s="232" t="s">
        <v>18366</v>
      </c>
      <c r="G42" s="232" t="s">
        <v>18367</v>
      </c>
      <c r="H42" s="232" t="s">
        <v>18368</v>
      </c>
      <c r="I42" s="232" t="s">
        <v>18369</v>
      </c>
      <c r="J42" s="232" t="s">
        <v>18370</v>
      </c>
      <c r="K42" s="232" t="s">
        <v>180</v>
      </c>
      <c r="L42" s="232" t="s">
        <v>18371</v>
      </c>
      <c r="M42" s="232"/>
      <c r="N42" s="232"/>
      <c r="O42" s="232"/>
      <c r="P42" s="232"/>
      <c r="Q42" s="232"/>
      <c r="R42" s="221" t="s">
        <v>223</v>
      </c>
      <c r="S42" s="221" t="s">
        <v>1432</v>
      </c>
      <c r="T42" s="232"/>
      <c r="U42" s="232" t="s">
        <v>95</v>
      </c>
      <c r="V42" s="232" t="s">
        <v>18372</v>
      </c>
      <c r="W42" s="232" t="s">
        <v>2434</v>
      </c>
      <c r="X42" s="232" t="s">
        <v>2434</v>
      </c>
      <c r="Y42" s="232" t="s">
        <v>2434</v>
      </c>
      <c r="Z42" s="232" t="s">
        <v>2434</v>
      </c>
      <c r="AA42" s="232" t="s">
        <v>2434</v>
      </c>
      <c r="AB42" s="232" t="s">
        <v>2434</v>
      </c>
      <c r="AC42" s="232" t="s">
        <v>2434</v>
      </c>
      <c r="AD42" s="232" t="s">
        <v>2434</v>
      </c>
    </row>
    <row r="43" spans="1:2283" s="21" customFormat="1" ht="114">
      <c r="A43" s="232" t="s">
        <v>686</v>
      </c>
      <c r="B43" s="221" t="s">
        <v>18029</v>
      </c>
      <c r="C43" s="232" t="s">
        <v>18373</v>
      </c>
      <c r="D43" s="232" t="s">
        <v>18374</v>
      </c>
      <c r="E43" s="232" t="s">
        <v>18375</v>
      </c>
      <c r="F43" s="232" t="s">
        <v>18376</v>
      </c>
      <c r="G43" s="232" t="s">
        <v>18377</v>
      </c>
      <c r="H43" s="232" t="s">
        <v>18378</v>
      </c>
      <c r="I43" s="232" t="s">
        <v>18379</v>
      </c>
      <c r="J43" s="232" t="s">
        <v>18380</v>
      </c>
      <c r="K43" s="232" t="s">
        <v>18381</v>
      </c>
      <c r="L43" s="234" t="s">
        <v>18027</v>
      </c>
      <c r="M43" s="234" t="s">
        <v>18382</v>
      </c>
      <c r="N43" s="232"/>
      <c r="O43" s="232"/>
      <c r="P43" s="232"/>
      <c r="Q43" s="232"/>
      <c r="R43" s="221" t="s">
        <v>223</v>
      </c>
      <c r="S43" s="221" t="s">
        <v>1432</v>
      </c>
      <c r="T43" s="232"/>
      <c r="U43" s="232" t="s">
        <v>2434</v>
      </c>
      <c r="V43" s="232" t="s">
        <v>2434</v>
      </c>
      <c r="W43" s="232" t="s">
        <v>2434</v>
      </c>
      <c r="X43" s="232" t="s">
        <v>2434</v>
      </c>
      <c r="Y43" s="232" t="s">
        <v>2434</v>
      </c>
      <c r="Z43" s="232" t="s">
        <v>2434</v>
      </c>
      <c r="AA43" s="232" t="s">
        <v>2434</v>
      </c>
      <c r="AB43" s="232" t="s">
        <v>2434</v>
      </c>
      <c r="AC43" s="232" t="s">
        <v>2434</v>
      </c>
      <c r="AD43" s="232" t="s">
        <v>2434</v>
      </c>
    </row>
    <row r="44" spans="1:2283" s="21" customFormat="1">
      <c r="A44" s="232" t="s">
        <v>686</v>
      </c>
      <c r="B44" s="221" t="s">
        <v>732</v>
      </c>
      <c r="C44" s="232" t="s">
        <v>18383</v>
      </c>
      <c r="D44" s="232" t="s">
        <v>18384</v>
      </c>
      <c r="E44" s="232" t="s">
        <v>18385</v>
      </c>
      <c r="F44" s="232" t="s">
        <v>18386</v>
      </c>
      <c r="G44" s="232" t="s">
        <v>18387</v>
      </c>
      <c r="H44" s="232" t="s">
        <v>18388</v>
      </c>
      <c r="I44" s="232" t="s">
        <v>18389</v>
      </c>
      <c r="J44" s="232" t="s">
        <v>18390</v>
      </c>
      <c r="K44" s="232" t="s">
        <v>18391</v>
      </c>
      <c r="L44" s="232" t="s">
        <v>18392</v>
      </c>
      <c r="M44" s="232"/>
      <c r="N44" s="232"/>
      <c r="O44" s="232"/>
      <c r="P44" s="232"/>
      <c r="Q44" s="232"/>
      <c r="R44" s="221" t="s">
        <v>223</v>
      </c>
      <c r="S44" s="221" t="s">
        <v>1432</v>
      </c>
      <c r="T44" s="232"/>
      <c r="U44" s="232" t="s">
        <v>2434</v>
      </c>
      <c r="V44" s="232" t="s">
        <v>2434</v>
      </c>
      <c r="W44" s="232" t="s">
        <v>2434</v>
      </c>
      <c r="X44" s="232" t="s">
        <v>2434</v>
      </c>
      <c r="Y44" s="232" t="s">
        <v>2434</v>
      </c>
      <c r="Z44" s="232" t="s">
        <v>2434</v>
      </c>
      <c r="AA44" s="232" t="s">
        <v>2434</v>
      </c>
      <c r="AB44" s="232" t="s">
        <v>2434</v>
      </c>
      <c r="AC44" s="232" t="s">
        <v>2434</v>
      </c>
      <c r="AD44" s="232" t="s">
        <v>2434</v>
      </c>
    </row>
    <row r="45" spans="1:2283" s="21" customFormat="1">
      <c r="A45" s="232" t="s">
        <v>686</v>
      </c>
      <c r="B45" s="221" t="s">
        <v>870</v>
      </c>
      <c r="C45" s="232" t="s">
        <v>18393</v>
      </c>
      <c r="D45" s="232" t="s">
        <v>18394</v>
      </c>
      <c r="E45" s="232" t="s">
        <v>18395</v>
      </c>
      <c r="F45" s="232" t="s">
        <v>18396</v>
      </c>
      <c r="G45" s="232" t="s">
        <v>18397</v>
      </c>
      <c r="H45" s="232" t="s">
        <v>18398</v>
      </c>
      <c r="I45" s="232" t="s">
        <v>18399</v>
      </c>
      <c r="J45" s="232" t="s">
        <v>18400</v>
      </c>
      <c r="K45" s="232" t="s">
        <v>18401</v>
      </c>
      <c r="L45" s="232"/>
      <c r="M45" s="232"/>
      <c r="N45" s="232"/>
      <c r="O45" s="232"/>
      <c r="P45" s="232"/>
      <c r="Q45" s="232"/>
      <c r="R45" s="221" t="s">
        <v>223</v>
      </c>
      <c r="S45" s="221" t="s">
        <v>1432</v>
      </c>
      <c r="T45" s="232"/>
      <c r="U45" s="232" t="s">
        <v>2434</v>
      </c>
      <c r="V45" s="232" t="s">
        <v>2434</v>
      </c>
      <c r="W45" s="232" t="s">
        <v>2434</v>
      </c>
      <c r="X45" s="232" t="s">
        <v>2434</v>
      </c>
      <c r="Y45" s="232" t="s">
        <v>2434</v>
      </c>
      <c r="Z45" s="232" t="s">
        <v>2434</v>
      </c>
      <c r="AA45" s="232" t="s">
        <v>2434</v>
      </c>
      <c r="AB45" s="232" t="s">
        <v>2434</v>
      </c>
      <c r="AC45" s="232" t="s">
        <v>2434</v>
      </c>
      <c r="AD45" s="232" t="s">
        <v>2434</v>
      </c>
    </row>
    <row r="46" spans="1:2283" s="21" customFormat="1">
      <c r="A46" s="232" t="s">
        <v>686</v>
      </c>
      <c r="B46" s="223" t="s">
        <v>18043</v>
      </c>
      <c r="C46" s="232" t="s">
        <v>18402</v>
      </c>
      <c r="D46" s="232" t="s">
        <v>18403</v>
      </c>
      <c r="E46" s="232" t="s">
        <v>18404</v>
      </c>
      <c r="F46" s="232" t="s">
        <v>18405</v>
      </c>
      <c r="G46" s="232" t="s">
        <v>18406</v>
      </c>
      <c r="H46" s="232" t="s">
        <v>18407</v>
      </c>
      <c r="I46" s="232" t="s">
        <v>18408</v>
      </c>
      <c r="J46" s="232" t="s">
        <v>18409</v>
      </c>
      <c r="K46" s="232" t="s">
        <v>18410</v>
      </c>
      <c r="L46" s="232"/>
      <c r="M46" s="232"/>
      <c r="N46" s="232"/>
      <c r="O46" s="232"/>
      <c r="P46" s="232"/>
      <c r="Q46" s="232"/>
      <c r="R46" s="221" t="s">
        <v>223</v>
      </c>
      <c r="S46" s="221" t="s">
        <v>1432</v>
      </c>
      <c r="T46" s="232"/>
      <c r="U46" s="232" t="s">
        <v>2434</v>
      </c>
      <c r="V46" s="232" t="s">
        <v>2434</v>
      </c>
      <c r="W46" s="232" t="s">
        <v>2434</v>
      </c>
      <c r="X46" s="232" t="s">
        <v>2434</v>
      </c>
      <c r="Y46" s="232" t="s">
        <v>2434</v>
      </c>
      <c r="Z46" s="232" t="s">
        <v>2434</v>
      </c>
      <c r="AA46" s="232" t="s">
        <v>2434</v>
      </c>
      <c r="AB46" s="232" t="s">
        <v>2434</v>
      </c>
      <c r="AC46" s="232" t="s">
        <v>2434</v>
      </c>
      <c r="AD46" s="232" t="s">
        <v>2434</v>
      </c>
    </row>
    <row r="47" spans="1:2283" s="21" customFormat="1">
      <c r="A47" s="232" t="s">
        <v>686</v>
      </c>
      <c r="B47" s="221" t="s">
        <v>732</v>
      </c>
      <c r="C47" s="232" t="s">
        <v>18411</v>
      </c>
      <c r="D47" s="232" t="s">
        <v>18412</v>
      </c>
      <c r="E47" s="232" t="s">
        <v>18413</v>
      </c>
      <c r="F47" s="232" t="s">
        <v>18414</v>
      </c>
      <c r="G47" s="232" t="s">
        <v>18415</v>
      </c>
      <c r="H47" s="232" t="s">
        <v>18416</v>
      </c>
      <c r="I47" s="221" t="s">
        <v>18417</v>
      </c>
      <c r="J47" s="232"/>
      <c r="K47" s="232" t="s">
        <v>1441</v>
      </c>
      <c r="L47" s="232"/>
      <c r="M47" s="232"/>
      <c r="N47" s="232"/>
      <c r="O47" s="232"/>
      <c r="P47" s="232"/>
      <c r="Q47" s="232"/>
      <c r="R47" s="221" t="s">
        <v>223</v>
      </c>
      <c r="S47" s="221" t="s">
        <v>1432</v>
      </c>
      <c r="T47" s="232"/>
      <c r="U47" s="232" t="s">
        <v>2434</v>
      </c>
      <c r="V47" s="232" t="s">
        <v>2434</v>
      </c>
      <c r="W47" s="232" t="s">
        <v>2434</v>
      </c>
      <c r="X47" s="232" t="s">
        <v>2434</v>
      </c>
      <c r="Y47" s="232" t="s">
        <v>2434</v>
      </c>
      <c r="Z47" s="232" t="s">
        <v>2434</v>
      </c>
      <c r="AA47" s="232" t="s">
        <v>2434</v>
      </c>
      <c r="AB47" s="232" t="s">
        <v>2434</v>
      </c>
      <c r="AC47" s="232" t="s">
        <v>2434</v>
      </c>
      <c r="AD47" s="232" t="s">
        <v>2434</v>
      </c>
    </row>
    <row r="48" spans="1:2283" s="93" customFormat="1">
      <c r="A48" s="232" t="s">
        <v>686</v>
      </c>
      <c r="B48" s="221" t="s">
        <v>732</v>
      </c>
      <c r="C48" s="232" t="s">
        <v>18418</v>
      </c>
      <c r="D48" s="232" t="s">
        <v>18419</v>
      </c>
      <c r="E48" s="232" t="s">
        <v>18420</v>
      </c>
      <c r="F48" s="232" t="s">
        <v>18421</v>
      </c>
      <c r="G48" s="232" t="s">
        <v>18422</v>
      </c>
      <c r="H48" s="232" t="s">
        <v>18423</v>
      </c>
      <c r="I48" s="232" t="s">
        <v>18424</v>
      </c>
      <c r="J48" s="232"/>
      <c r="K48" s="232" t="s">
        <v>18425</v>
      </c>
      <c r="L48" s="232"/>
      <c r="M48" s="232"/>
      <c r="N48" s="232"/>
      <c r="O48" s="232"/>
      <c r="P48" s="232"/>
      <c r="Q48" s="232"/>
      <c r="R48" s="221" t="s">
        <v>223</v>
      </c>
      <c r="S48" s="221" t="s">
        <v>1432</v>
      </c>
      <c r="T48" s="232"/>
      <c r="U48" s="232" t="s">
        <v>2434</v>
      </c>
      <c r="V48" s="232" t="s">
        <v>2434</v>
      </c>
      <c r="W48" s="232" t="s">
        <v>2434</v>
      </c>
      <c r="X48" s="232" t="s">
        <v>2434</v>
      </c>
      <c r="Y48" s="232" t="s">
        <v>2434</v>
      </c>
      <c r="Z48" s="232" t="s">
        <v>2434</v>
      </c>
      <c r="AA48" s="232" t="s">
        <v>2434</v>
      </c>
      <c r="AB48" s="232" t="s">
        <v>2434</v>
      </c>
      <c r="AC48" s="232" t="s">
        <v>2434</v>
      </c>
      <c r="AD48" s="232" t="s">
        <v>2434</v>
      </c>
      <c r="AF48" s="21"/>
      <c r="AG48" s="21"/>
      <c r="AH48" s="21"/>
      <c r="AI48" s="21"/>
      <c r="AJ48" s="21"/>
      <c r="AK48" s="21"/>
      <c r="AL48" s="21"/>
      <c r="AM48" s="21"/>
      <c r="AN48" s="21"/>
      <c r="AO48" s="21"/>
      <c r="AP48" s="21"/>
      <c r="AQ48" s="21"/>
      <c r="AR48" s="21"/>
      <c r="AS48" s="21"/>
      <c r="AT48" s="21"/>
      <c r="AU48" s="21"/>
      <c r="AV48" s="21"/>
      <c r="AW48" s="21"/>
      <c r="AX48" s="21"/>
      <c r="AY48" s="21"/>
      <c r="AZ48" s="21"/>
      <c r="BA48" s="21"/>
      <c r="BB48" s="21"/>
      <c r="BC48" s="21"/>
      <c r="BD48" s="21"/>
      <c r="BE48" s="21"/>
      <c r="BF48" s="21"/>
      <c r="BG48" s="21"/>
      <c r="BH48" s="21"/>
      <c r="BI48" s="21"/>
      <c r="BJ48" s="21"/>
      <c r="BK48" s="21"/>
      <c r="BL48" s="21"/>
      <c r="BM48" s="21"/>
      <c r="BN48" s="21"/>
      <c r="BO48" s="21"/>
      <c r="BP48" s="21"/>
      <c r="BQ48" s="21"/>
      <c r="BR48" s="21"/>
      <c r="BS48" s="21"/>
      <c r="BT48" s="21"/>
      <c r="BU48" s="21"/>
      <c r="BV48" s="21"/>
      <c r="BW48" s="21"/>
      <c r="BX48" s="21"/>
      <c r="BY48" s="21"/>
      <c r="BZ48" s="21"/>
      <c r="CA48" s="21"/>
      <c r="CB48" s="21"/>
      <c r="CC48" s="21"/>
      <c r="CD48" s="21"/>
      <c r="CE48" s="21"/>
      <c r="CF48" s="21"/>
      <c r="CG48" s="21"/>
      <c r="CH48" s="21"/>
      <c r="CI48" s="21"/>
      <c r="CJ48" s="21"/>
      <c r="CK48" s="21"/>
      <c r="CL48" s="21"/>
      <c r="CM48" s="21"/>
      <c r="CN48" s="21"/>
      <c r="CO48" s="21"/>
      <c r="CP48" s="21"/>
      <c r="CQ48" s="21"/>
      <c r="CR48" s="21"/>
      <c r="CS48" s="21"/>
      <c r="CT48" s="21"/>
      <c r="CU48" s="21"/>
      <c r="CV48" s="21"/>
      <c r="CW48" s="21"/>
      <c r="CX48" s="21"/>
      <c r="CY48" s="21"/>
      <c r="CZ48" s="21"/>
      <c r="DA48" s="21"/>
      <c r="DB48" s="21"/>
      <c r="DC48" s="21"/>
      <c r="DD48" s="21"/>
      <c r="DE48" s="21"/>
      <c r="DF48" s="21"/>
      <c r="DG48" s="21"/>
      <c r="DH48" s="21"/>
      <c r="DI48" s="21"/>
      <c r="DJ48" s="21"/>
      <c r="DK48" s="21"/>
      <c r="DL48" s="21"/>
      <c r="DM48" s="21"/>
      <c r="DN48" s="21"/>
      <c r="DO48" s="21"/>
      <c r="DP48" s="21"/>
      <c r="DQ48" s="21"/>
      <c r="DR48" s="21"/>
      <c r="DS48" s="21"/>
      <c r="DT48" s="21"/>
      <c r="DU48" s="21"/>
      <c r="DV48" s="21"/>
      <c r="DW48" s="21"/>
      <c r="DX48" s="21"/>
      <c r="DY48" s="21"/>
      <c r="DZ48" s="21"/>
      <c r="EA48" s="21"/>
      <c r="EB48" s="21"/>
      <c r="EC48" s="21"/>
      <c r="ED48" s="21"/>
      <c r="EE48" s="21"/>
      <c r="EF48" s="21"/>
      <c r="EG48" s="21"/>
      <c r="EH48" s="21"/>
      <c r="EI48" s="21"/>
      <c r="EJ48" s="21"/>
      <c r="EK48" s="21"/>
      <c r="EL48" s="21"/>
      <c r="EM48" s="21"/>
      <c r="EN48" s="21"/>
      <c r="EO48" s="21"/>
      <c r="EP48" s="21"/>
      <c r="EQ48" s="21"/>
      <c r="ER48" s="21"/>
      <c r="ES48" s="21"/>
      <c r="ET48" s="21"/>
      <c r="EU48" s="21"/>
      <c r="EV48" s="21"/>
      <c r="EW48" s="21"/>
      <c r="EX48" s="21"/>
      <c r="EY48" s="21"/>
      <c r="EZ48" s="21"/>
      <c r="FA48" s="21"/>
      <c r="FB48" s="21"/>
      <c r="FC48" s="21"/>
      <c r="FD48" s="21"/>
      <c r="FE48" s="21"/>
      <c r="FF48" s="21"/>
      <c r="FG48" s="21"/>
      <c r="FH48" s="21"/>
      <c r="FI48" s="21"/>
      <c r="FJ48" s="21"/>
      <c r="FK48" s="21"/>
      <c r="FL48" s="21"/>
      <c r="FM48" s="21"/>
      <c r="FN48" s="21"/>
      <c r="FO48" s="21"/>
      <c r="FP48" s="21"/>
      <c r="FQ48" s="21"/>
      <c r="FR48" s="21"/>
      <c r="FS48" s="21"/>
      <c r="FT48" s="21"/>
      <c r="FU48" s="21"/>
      <c r="FV48" s="21"/>
      <c r="FW48" s="21"/>
      <c r="FX48" s="21"/>
      <c r="FY48" s="21"/>
      <c r="FZ48" s="21"/>
      <c r="GA48" s="21"/>
      <c r="GB48" s="21"/>
      <c r="GC48" s="21"/>
      <c r="GD48" s="21"/>
      <c r="GE48" s="21"/>
      <c r="GF48" s="21"/>
      <c r="GG48" s="21"/>
      <c r="GH48" s="21"/>
      <c r="GI48" s="21"/>
      <c r="GJ48" s="21"/>
      <c r="GK48" s="21"/>
      <c r="GL48" s="21"/>
      <c r="GM48" s="21"/>
      <c r="GN48" s="21"/>
      <c r="GO48" s="21"/>
      <c r="GP48" s="21"/>
      <c r="GQ48" s="21"/>
      <c r="GR48" s="21"/>
      <c r="GS48" s="21"/>
      <c r="GT48" s="21"/>
      <c r="GU48" s="21"/>
      <c r="GV48" s="21"/>
      <c r="GW48" s="21"/>
      <c r="GX48" s="21"/>
      <c r="GY48" s="21"/>
      <c r="GZ48" s="21"/>
      <c r="HA48" s="21"/>
      <c r="HB48" s="21"/>
      <c r="HC48" s="21"/>
      <c r="HD48" s="21"/>
      <c r="HE48" s="21"/>
      <c r="HF48" s="21"/>
      <c r="HG48" s="21"/>
      <c r="HH48" s="21"/>
      <c r="HI48" s="21"/>
      <c r="HJ48" s="21"/>
      <c r="HK48" s="21"/>
      <c r="HL48" s="21"/>
      <c r="HM48" s="21"/>
      <c r="HN48" s="21"/>
      <c r="HO48" s="21"/>
      <c r="HP48" s="21"/>
      <c r="HQ48" s="21"/>
      <c r="HR48" s="21"/>
      <c r="HS48" s="21"/>
      <c r="HT48" s="21"/>
      <c r="HU48" s="21"/>
      <c r="HV48" s="21"/>
      <c r="HW48" s="21"/>
      <c r="HX48" s="21"/>
      <c r="HY48" s="21"/>
      <c r="HZ48" s="21"/>
      <c r="IA48" s="21"/>
      <c r="IB48" s="21"/>
      <c r="IC48" s="21"/>
      <c r="ID48" s="21"/>
      <c r="IE48" s="21"/>
      <c r="IF48" s="21"/>
      <c r="IG48" s="21"/>
      <c r="IH48" s="21"/>
      <c r="II48" s="21"/>
      <c r="IJ48" s="21"/>
      <c r="IK48" s="21"/>
      <c r="IL48" s="21"/>
      <c r="IM48" s="21"/>
      <c r="IN48" s="21"/>
      <c r="IO48" s="21"/>
      <c r="IP48" s="21"/>
      <c r="IQ48" s="21"/>
      <c r="IR48" s="21"/>
      <c r="IS48" s="21"/>
      <c r="IT48" s="21"/>
      <c r="IU48" s="21"/>
      <c r="IV48" s="21"/>
      <c r="IW48" s="21"/>
      <c r="IX48" s="21"/>
      <c r="IY48" s="21"/>
      <c r="IZ48" s="21"/>
      <c r="JA48" s="21"/>
      <c r="JB48" s="21"/>
      <c r="JC48" s="21"/>
      <c r="JD48" s="21"/>
      <c r="JE48" s="21"/>
      <c r="JF48" s="21"/>
      <c r="JG48" s="21"/>
      <c r="JH48" s="21"/>
      <c r="JI48" s="21"/>
      <c r="JJ48" s="21"/>
      <c r="JK48" s="21"/>
      <c r="JL48" s="21"/>
      <c r="JM48" s="21"/>
      <c r="JN48" s="21"/>
      <c r="JO48" s="21"/>
      <c r="JP48" s="21"/>
      <c r="JQ48" s="21"/>
      <c r="JR48" s="21"/>
      <c r="JS48" s="21"/>
      <c r="JT48" s="21"/>
      <c r="JU48" s="21"/>
      <c r="JV48" s="21"/>
      <c r="JW48" s="21"/>
      <c r="JX48" s="21"/>
      <c r="JY48" s="21"/>
      <c r="JZ48" s="21"/>
      <c r="KA48" s="21"/>
      <c r="KB48" s="21"/>
      <c r="KC48" s="21"/>
      <c r="KD48" s="21"/>
      <c r="KE48" s="21"/>
      <c r="KF48" s="21"/>
      <c r="KG48" s="21"/>
      <c r="KH48" s="21"/>
      <c r="KI48" s="21"/>
      <c r="KJ48" s="21"/>
      <c r="KK48" s="21"/>
      <c r="KL48" s="21"/>
      <c r="KM48" s="21"/>
      <c r="KN48" s="21"/>
      <c r="KO48" s="21"/>
      <c r="KP48" s="21"/>
      <c r="KQ48" s="21"/>
      <c r="KR48" s="21"/>
      <c r="KS48" s="21"/>
      <c r="KT48" s="21"/>
      <c r="KU48" s="21"/>
      <c r="KV48" s="21"/>
      <c r="KW48" s="21"/>
      <c r="KX48" s="21"/>
      <c r="KY48" s="21"/>
      <c r="KZ48" s="21"/>
      <c r="LA48" s="21"/>
      <c r="LB48" s="21"/>
      <c r="LC48" s="21"/>
      <c r="LD48" s="21"/>
      <c r="LE48" s="21"/>
      <c r="LF48" s="21"/>
      <c r="LG48" s="21"/>
      <c r="LH48" s="21"/>
      <c r="LI48" s="21"/>
      <c r="LJ48" s="21"/>
      <c r="LK48" s="21"/>
      <c r="LL48" s="21"/>
      <c r="LM48" s="21"/>
      <c r="LN48" s="21"/>
      <c r="LO48" s="21"/>
      <c r="LP48" s="21"/>
      <c r="LQ48" s="21"/>
      <c r="LR48" s="21"/>
      <c r="LS48" s="21"/>
      <c r="LT48" s="21"/>
      <c r="LU48" s="21"/>
      <c r="LV48" s="21"/>
      <c r="LW48" s="21"/>
      <c r="LX48" s="21"/>
      <c r="LY48" s="21"/>
      <c r="LZ48" s="21"/>
      <c r="MA48" s="21"/>
      <c r="MB48" s="21"/>
      <c r="MC48" s="21"/>
      <c r="MD48" s="21"/>
      <c r="ME48" s="21"/>
      <c r="MF48" s="21"/>
      <c r="MG48" s="21"/>
      <c r="MH48" s="21"/>
      <c r="MI48" s="21"/>
      <c r="MJ48" s="21"/>
      <c r="MK48" s="21"/>
      <c r="ML48" s="21"/>
      <c r="MM48" s="21"/>
      <c r="MN48" s="21"/>
      <c r="MO48" s="21"/>
      <c r="MP48" s="21"/>
      <c r="MQ48" s="21"/>
      <c r="MR48" s="21"/>
      <c r="MS48" s="21"/>
      <c r="MT48" s="21"/>
      <c r="MU48" s="21"/>
      <c r="MV48" s="21"/>
      <c r="MW48" s="21"/>
      <c r="MX48" s="21"/>
      <c r="MY48" s="21"/>
      <c r="MZ48" s="21"/>
      <c r="NA48" s="21"/>
      <c r="NB48" s="21"/>
      <c r="NC48" s="21"/>
      <c r="ND48" s="21"/>
      <c r="NE48" s="21"/>
      <c r="NF48" s="21"/>
      <c r="NG48" s="21"/>
      <c r="NH48" s="21"/>
      <c r="NI48" s="21"/>
      <c r="NJ48" s="21"/>
      <c r="NK48" s="21"/>
      <c r="NL48" s="21"/>
      <c r="NM48" s="21"/>
      <c r="NN48" s="21"/>
      <c r="NO48" s="21"/>
      <c r="NP48" s="21"/>
      <c r="NQ48" s="21"/>
      <c r="NR48" s="21"/>
      <c r="NS48" s="21"/>
      <c r="NT48" s="21"/>
      <c r="NU48" s="21"/>
      <c r="NV48" s="21"/>
      <c r="NW48" s="21"/>
      <c r="NX48" s="21"/>
      <c r="NY48" s="21"/>
      <c r="NZ48" s="21"/>
      <c r="OA48" s="21"/>
      <c r="OB48" s="21"/>
      <c r="OC48" s="21"/>
      <c r="OD48" s="21"/>
      <c r="OE48" s="21"/>
      <c r="OF48" s="21"/>
      <c r="OG48" s="21"/>
      <c r="OH48" s="21"/>
      <c r="OI48" s="21"/>
      <c r="OJ48" s="21"/>
      <c r="OK48" s="21"/>
      <c r="OL48" s="21"/>
      <c r="OM48" s="21"/>
      <c r="ON48" s="21"/>
      <c r="OO48" s="21"/>
      <c r="OP48" s="21"/>
      <c r="OQ48" s="21"/>
      <c r="OR48" s="21"/>
      <c r="OS48" s="21"/>
      <c r="OT48" s="21"/>
      <c r="OU48" s="21"/>
      <c r="OV48" s="21"/>
      <c r="OW48" s="21"/>
      <c r="OX48" s="21"/>
      <c r="OY48" s="21"/>
      <c r="OZ48" s="21"/>
      <c r="PA48" s="21"/>
      <c r="PB48" s="21"/>
      <c r="PC48" s="21"/>
      <c r="PD48" s="21"/>
      <c r="PE48" s="21"/>
      <c r="PF48" s="21"/>
      <c r="PG48" s="21"/>
      <c r="PH48" s="21"/>
      <c r="PI48" s="21"/>
      <c r="PJ48" s="21"/>
      <c r="PK48" s="21"/>
      <c r="PL48" s="21"/>
      <c r="PM48" s="21"/>
      <c r="PN48" s="21"/>
      <c r="PO48" s="21"/>
      <c r="PP48" s="21"/>
      <c r="PQ48" s="21"/>
      <c r="PR48" s="21"/>
      <c r="PS48" s="21"/>
      <c r="PT48" s="21"/>
      <c r="PU48" s="21"/>
      <c r="PV48" s="21"/>
      <c r="PW48" s="21"/>
      <c r="PX48" s="21"/>
      <c r="PY48" s="21"/>
      <c r="PZ48" s="21"/>
      <c r="QA48" s="21"/>
      <c r="QB48" s="21"/>
      <c r="QC48" s="21"/>
      <c r="QD48" s="21"/>
      <c r="QE48" s="21"/>
      <c r="QF48" s="21"/>
      <c r="QG48" s="21"/>
      <c r="QH48" s="21"/>
      <c r="QI48" s="21"/>
      <c r="QJ48" s="21"/>
      <c r="QK48" s="21"/>
      <c r="QL48" s="21"/>
      <c r="QM48" s="21"/>
      <c r="QN48" s="21"/>
      <c r="QO48" s="21"/>
      <c r="QP48" s="21"/>
      <c r="QQ48" s="21"/>
      <c r="QR48" s="21"/>
      <c r="QS48" s="21"/>
      <c r="QT48" s="21"/>
      <c r="QU48" s="21"/>
      <c r="QV48" s="21"/>
      <c r="QW48" s="21"/>
      <c r="QX48" s="21"/>
      <c r="QY48" s="21"/>
      <c r="QZ48" s="21"/>
      <c r="RA48" s="21"/>
      <c r="RB48" s="21"/>
      <c r="RC48" s="21"/>
      <c r="RD48" s="21"/>
      <c r="RE48" s="21"/>
      <c r="RF48" s="21"/>
      <c r="RG48" s="21"/>
      <c r="RH48" s="21"/>
      <c r="RI48" s="21"/>
      <c r="RJ48" s="21"/>
      <c r="RK48" s="21"/>
      <c r="RL48" s="21"/>
      <c r="RM48" s="21"/>
      <c r="RN48" s="21"/>
      <c r="RO48" s="21"/>
      <c r="RP48" s="21"/>
      <c r="RQ48" s="21"/>
      <c r="RR48" s="21"/>
      <c r="RS48" s="21"/>
      <c r="RT48" s="21"/>
      <c r="RU48" s="21"/>
      <c r="RV48" s="21"/>
      <c r="RW48" s="21"/>
      <c r="RX48" s="21"/>
      <c r="RY48" s="21"/>
      <c r="RZ48" s="21"/>
      <c r="SA48" s="21"/>
      <c r="SB48" s="21"/>
      <c r="SC48" s="21"/>
      <c r="SD48" s="21"/>
      <c r="SE48" s="21"/>
      <c r="SF48" s="21"/>
      <c r="SG48" s="21"/>
      <c r="SH48" s="21"/>
      <c r="SI48" s="21"/>
      <c r="SJ48" s="21"/>
      <c r="SK48" s="21"/>
      <c r="SL48" s="21"/>
      <c r="SM48" s="21"/>
      <c r="SN48" s="21"/>
      <c r="SO48" s="21"/>
      <c r="SP48" s="21"/>
      <c r="SQ48" s="21"/>
      <c r="SR48" s="21"/>
      <c r="SS48" s="21"/>
      <c r="ST48" s="21"/>
      <c r="SU48" s="21"/>
      <c r="SV48" s="21"/>
      <c r="SW48" s="21"/>
      <c r="SX48" s="21"/>
      <c r="SY48" s="21"/>
      <c r="SZ48" s="21"/>
      <c r="TA48" s="21"/>
      <c r="TB48" s="21"/>
      <c r="TC48" s="21"/>
      <c r="TD48" s="21"/>
      <c r="TE48" s="21"/>
      <c r="TF48" s="21"/>
      <c r="TG48" s="21"/>
      <c r="TH48" s="21"/>
      <c r="TI48" s="21"/>
      <c r="TJ48" s="21"/>
      <c r="TK48" s="21"/>
      <c r="TL48" s="21"/>
      <c r="TM48" s="21"/>
      <c r="TN48" s="21"/>
      <c r="TO48" s="21"/>
      <c r="TP48" s="21"/>
      <c r="TQ48" s="21"/>
      <c r="TR48" s="21"/>
      <c r="TS48" s="21"/>
      <c r="TT48" s="21"/>
      <c r="TU48" s="21"/>
      <c r="TV48" s="21"/>
      <c r="TW48" s="21"/>
      <c r="TX48" s="21"/>
      <c r="TY48" s="21"/>
      <c r="TZ48" s="21"/>
      <c r="UA48" s="21"/>
      <c r="UB48" s="21"/>
      <c r="UC48" s="21"/>
      <c r="UD48" s="21"/>
      <c r="UE48" s="21"/>
      <c r="UF48" s="21"/>
      <c r="UG48" s="21"/>
      <c r="UH48" s="21"/>
      <c r="UI48" s="21"/>
      <c r="UJ48" s="21"/>
      <c r="UK48" s="21"/>
      <c r="UL48" s="21"/>
      <c r="UM48" s="21"/>
      <c r="UN48" s="21"/>
      <c r="UO48" s="21"/>
      <c r="UP48" s="21"/>
      <c r="UQ48" s="21"/>
      <c r="UR48" s="21"/>
      <c r="US48" s="21"/>
      <c r="UT48" s="21"/>
      <c r="UU48" s="21"/>
      <c r="UV48" s="21"/>
      <c r="UW48" s="21"/>
      <c r="UX48" s="21"/>
      <c r="UY48" s="21"/>
      <c r="UZ48" s="21"/>
      <c r="VA48" s="21"/>
      <c r="VB48" s="21"/>
      <c r="VC48" s="21"/>
      <c r="VD48" s="21"/>
      <c r="VE48" s="21"/>
      <c r="VF48" s="21"/>
      <c r="VG48" s="21"/>
      <c r="VH48" s="21"/>
      <c r="VI48" s="21"/>
      <c r="VJ48" s="21"/>
      <c r="VK48" s="21"/>
      <c r="VL48" s="21"/>
      <c r="VM48" s="21"/>
      <c r="VN48" s="21"/>
      <c r="VO48" s="21"/>
      <c r="VP48" s="21"/>
      <c r="VQ48" s="21"/>
      <c r="VR48" s="21"/>
      <c r="VS48" s="21"/>
      <c r="VT48" s="21"/>
      <c r="VU48" s="21"/>
      <c r="VV48" s="21"/>
      <c r="VW48" s="21"/>
      <c r="VX48" s="21"/>
      <c r="VY48" s="21"/>
      <c r="VZ48" s="21"/>
      <c r="WA48" s="21"/>
      <c r="WB48" s="21"/>
      <c r="WC48" s="21"/>
      <c r="WD48" s="21"/>
      <c r="WE48" s="21"/>
      <c r="WF48" s="21"/>
      <c r="WG48" s="21"/>
      <c r="WH48" s="21"/>
      <c r="WI48" s="21"/>
      <c r="WJ48" s="21"/>
      <c r="WK48" s="21"/>
      <c r="WL48" s="21"/>
      <c r="WM48" s="21"/>
      <c r="WN48" s="21"/>
      <c r="WO48" s="21"/>
      <c r="WP48" s="21"/>
      <c r="WQ48" s="21"/>
      <c r="WR48" s="21"/>
      <c r="WS48" s="21"/>
      <c r="WT48" s="21"/>
      <c r="WU48" s="21"/>
      <c r="WV48" s="21"/>
      <c r="WW48" s="21"/>
      <c r="WX48" s="21"/>
      <c r="WY48" s="21"/>
      <c r="WZ48" s="21"/>
      <c r="XA48" s="21"/>
      <c r="XB48" s="21"/>
      <c r="XC48" s="21"/>
      <c r="XD48" s="21"/>
      <c r="XE48" s="21"/>
      <c r="XF48" s="21"/>
      <c r="XG48" s="21"/>
      <c r="XH48" s="21"/>
      <c r="XI48" s="21"/>
      <c r="XJ48" s="21"/>
      <c r="XK48" s="21"/>
      <c r="XL48" s="21"/>
      <c r="XM48" s="21"/>
      <c r="XN48" s="21"/>
      <c r="XO48" s="21"/>
      <c r="XP48" s="21"/>
      <c r="XQ48" s="21"/>
      <c r="XR48" s="21"/>
      <c r="XS48" s="21"/>
      <c r="XT48" s="21"/>
      <c r="XU48" s="21"/>
      <c r="XV48" s="21"/>
      <c r="XW48" s="21"/>
      <c r="XX48" s="21"/>
      <c r="XY48" s="21"/>
      <c r="XZ48" s="21"/>
      <c r="YA48" s="21"/>
      <c r="YB48" s="21"/>
      <c r="YC48" s="21"/>
      <c r="YD48" s="21"/>
      <c r="YE48" s="21"/>
      <c r="YF48" s="21"/>
      <c r="YG48" s="21"/>
      <c r="YH48" s="21"/>
      <c r="YI48" s="21"/>
      <c r="YJ48" s="21"/>
      <c r="YK48" s="21"/>
      <c r="YL48" s="21"/>
      <c r="YM48" s="21"/>
      <c r="YN48" s="21"/>
      <c r="YO48" s="21"/>
      <c r="YP48" s="21"/>
      <c r="YQ48" s="21"/>
      <c r="YR48" s="21"/>
      <c r="YS48" s="21"/>
      <c r="YT48" s="21"/>
      <c r="YU48" s="21"/>
      <c r="YV48" s="21"/>
      <c r="YW48" s="21"/>
      <c r="YX48" s="21"/>
      <c r="YY48" s="21"/>
      <c r="YZ48" s="21"/>
      <c r="ZA48" s="21"/>
      <c r="ZB48" s="21"/>
      <c r="ZC48" s="21"/>
      <c r="ZD48" s="21"/>
      <c r="ZE48" s="21"/>
      <c r="ZF48" s="21"/>
      <c r="ZG48" s="21"/>
      <c r="ZH48" s="21"/>
      <c r="ZI48" s="21"/>
      <c r="ZJ48" s="21"/>
      <c r="ZK48" s="21"/>
      <c r="ZL48" s="21"/>
      <c r="ZM48" s="21"/>
      <c r="ZN48" s="21"/>
      <c r="ZO48" s="21"/>
      <c r="ZP48" s="21"/>
      <c r="ZQ48" s="21"/>
      <c r="ZR48" s="21"/>
      <c r="ZS48" s="21"/>
      <c r="ZT48" s="21"/>
      <c r="ZU48" s="21"/>
      <c r="ZV48" s="21"/>
      <c r="ZW48" s="21"/>
      <c r="ZX48" s="21"/>
      <c r="ZY48" s="21"/>
      <c r="ZZ48" s="21"/>
      <c r="AAA48" s="21"/>
      <c r="AAB48" s="21"/>
      <c r="AAC48" s="21"/>
      <c r="AAD48" s="21"/>
      <c r="AAE48" s="21"/>
      <c r="AAF48" s="21"/>
      <c r="AAG48" s="21"/>
      <c r="AAH48" s="21"/>
      <c r="AAI48" s="21"/>
      <c r="AAJ48" s="21"/>
      <c r="AAK48" s="21"/>
      <c r="AAL48" s="21"/>
      <c r="AAM48" s="21"/>
      <c r="AAN48" s="21"/>
      <c r="AAO48" s="21"/>
      <c r="AAP48" s="21"/>
      <c r="AAQ48" s="21"/>
      <c r="AAR48" s="21"/>
      <c r="AAS48" s="21"/>
      <c r="AAT48" s="21"/>
      <c r="AAU48" s="21"/>
      <c r="AAV48" s="21"/>
      <c r="AAW48" s="21"/>
      <c r="AAX48" s="21"/>
      <c r="AAY48" s="21"/>
      <c r="AAZ48" s="21"/>
      <c r="ABA48" s="21"/>
      <c r="ABB48" s="21"/>
      <c r="ABC48" s="21"/>
      <c r="ABD48" s="21"/>
      <c r="ABE48" s="21"/>
      <c r="ABF48" s="21"/>
      <c r="ABG48" s="21"/>
      <c r="ABH48" s="21"/>
      <c r="ABI48" s="21"/>
      <c r="ABJ48" s="21"/>
      <c r="ABK48" s="21"/>
      <c r="ABL48" s="21"/>
      <c r="ABM48" s="21"/>
      <c r="ABN48" s="21"/>
      <c r="ABO48" s="21"/>
      <c r="ABP48" s="21"/>
      <c r="ABQ48" s="21"/>
      <c r="ABR48" s="21"/>
      <c r="ABS48" s="21"/>
      <c r="ABT48" s="21"/>
      <c r="ABU48" s="21"/>
      <c r="ABV48" s="21"/>
      <c r="ABW48" s="21"/>
      <c r="ABX48" s="21"/>
      <c r="ABY48" s="21"/>
      <c r="ABZ48" s="21"/>
      <c r="ACA48" s="21"/>
      <c r="ACB48" s="21"/>
      <c r="ACC48" s="21"/>
      <c r="ACD48" s="21"/>
      <c r="ACE48" s="21"/>
      <c r="ACF48" s="21"/>
      <c r="ACG48" s="21"/>
      <c r="ACH48" s="21"/>
      <c r="ACI48" s="21"/>
      <c r="ACJ48" s="21"/>
      <c r="ACK48" s="21"/>
      <c r="ACL48" s="21"/>
      <c r="ACM48" s="21"/>
      <c r="ACN48" s="21"/>
      <c r="ACO48" s="21"/>
      <c r="ACP48" s="21"/>
      <c r="ACQ48" s="21"/>
      <c r="ACR48" s="21"/>
      <c r="ACS48" s="21"/>
      <c r="ACT48" s="21"/>
      <c r="ACU48" s="21"/>
      <c r="ACV48" s="21"/>
      <c r="ACW48" s="21"/>
      <c r="ACX48" s="21"/>
      <c r="ACY48" s="21"/>
      <c r="ACZ48" s="21"/>
      <c r="ADA48" s="21"/>
      <c r="ADB48" s="21"/>
      <c r="ADC48" s="21"/>
      <c r="ADD48" s="21"/>
      <c r="ADE48" s="21"/>
      <c r="ADF48" s="21"/>
      <c r="ADG48" s="21"/>
      <c r="ADH48" s="21"/>
      <c r="ADI48" s="21"/>
      <c r="ADJ48" s="21"/>
      <c r="ADK48" s="21"/>
      <c r="ADL48" s="21"/>
      <c r="ADM48" s="21"/>
      <c r="ADN48" s="21"/>
      <c r="ADO48" s="21"/>
      <c r="ADP48" s="21"/>
      <c r="ADQ48" s="21"/>
      <c r="ADR48" s="21"/>
      <c r="ADS48" s="21"/>
      <c r="ADT48" s="21"/>
      <c r="ADU48" s="21"/>
      <c r="ADV48" s="21"/>
      <c r="ADW48" s="21"/>
      <c r="ADX48" s="21"/>
      <c r="ADY48" s="21"/>
      <c r="ADZ48" s="21"/>
      <c r="AEA48" s="21"/>
      <c r="AEB48" s="21"/>
      <c r="AEC48" s="21"/>
      <c r="AED48" s="21"/>
      <c r="AEE48" s="21"/>
      <c r="AEF48" s="21"/>
      <c r="AEG48" s="21"/>
      <c r="AEH48" s="21"/>
      <c r="AEI48" s="21"/>
      <c r="AEJ48" s="21"/>
      <c r="AEK48" s="21"/>
      <c r="AEL48" s="21"/>
      <c r="AEM48" s="21"/>
      <c r="AEN48" s="21"/>
      <c r="AEO48" s="21"/>
      <c r="AEP48" s="21"/>
      <c r="AEQ48" s="21"/>
      <c r="AER48" s="21"/>
      <c r="AES48" s="21"/>
      <c r="AET48" s="21"/>
      <c r="AEU48" s="21"/>
      <c r="AEV48" s="21"/>
      <c r="AEW48" s="21"/>
      <c r="AEX48" s="21"/>
      <c r="AEY48" s="21"/>
      <c r="AEZ48" s="21"/>
      <c r="AFA48" s="21"/>
      <c r="AFB48" s="21"/>
      <c r="AFC48" s="21"/>
      <c r="AFD48" s="21"/>
      <c r="AFE48" s="21"/>
      <c r="AFF48" s="21"/>
      <c r="AFG48" s="21"/>
      <c r="AFH48" s="21"/>
      <c r="AFI48" s="21"/>
      <c r="AFJ48" s="21"/>
      <c r="AFK48" s="21"/>
      <c r="AFL48" s="21"/>
      <c r="AFM48" s="21"/>
      <c r="AFN48" s="21"/>
      <c r="AFO48" s="21"/>
      <c r="AFP48" s="21"/>
      <c r="AFQ48" s="21"/>
      <c r="AFR48" s="21"/>
      <c r="AFS48" s="21"/>
      <c r="AFT48" s="21"/>
      <c r="AFU48" s="21"/>
      <c r="AFV48" s="21"/>
      <c r="AFW48" s="21"/>
      <c r="AFX48" s="21"/>
      <c r="AFY48" s="21"/>
      <c r="AFZ48" s="21"/>
      <c r="AGA48" s="21"/>
      <c r="AGB48" s="21"/>
      <c r="AGC48" s="21"/>
      <c r="AGD48" s="21"/>
      <c r="AGE48" s="21"/>
      <c r="AGF48" s="21"/>
      <c r="AGG48" s="21"/>
      <c r="AGH48" s="21"/>
      <c r="AGI48" s="21"/>
      <c r="AGJ48" s="21"/>
      <c r="AGK48" s="21"/>
      <c r="AGL48" s="21"/>
      <c r="AGM48" s="21"/>
      <c r="AGN48" s="21"/>
      <c r="AGO48" s="21"/>
      <c r="AGP48" s="21"/>
      <c r="AGQ48" s="21"/>
      <c r="AGR48" s="21"/>
      <c r="AGS48" s="21"/>
      <c r="AGT48" s="21"/>
      <c r="AGU48" s="21"/>
      <c r="AGV48" s="21"/>
      <c r="AGW48" s="21"/>
      <c r="AGX48" s="21"/>
      <c r="AGY48" s="21"/>
      <c r="AGZ48" s="21"/>
      <c r="AHA48" s="21"/>
      <c r="AHB48" s="21"/>
      <c r="AHC48" s="21"/>
      <c r="AHD48" s="21"/>
      <c r="AHE48" s="21"/>
      <c r="AHF48" s="21"/>
      <c r="AHG48" s="21"/>
      <c r="AHH48" s="21"/>
      <c r="AHI48" s="21"/>
      <c r="AHJ48" s="21"/>
      <c r="AHK48" s="21"/>
      <c r="AHL48" s="21"/>
      <c r="AHM48" s="21"/>
      <c r="AHN48" s="21"/>
      <c r="AHO48" s="21"/>
      <c r="AHP48" s="21"/>
      <c r="AHQ48" s="21"/>
      <c r="AHR48" s="21"/>
      <c r="AHS48" s="21"/>
      <c r="AHT48" s="21"/>
      <c r="AHU48" s="21"/>
      <c r="AHV48" s="21"/>
      <c r="AHW48" s="21"/>
      <c r="AHX48" s="21"/>
      <c r="AHY48" s="21"/>
      <c r="AHZ48" s="21"/>
      <c r="AIA48" s="21"/>
      <c r="AIB48" s="21"/>
      <c r="AIC48" s="21"/>
      <c r="AID48" s="21"/>
      <c r="AIE48" s="21"/>
      <c r="AIF48" s="21"/>
      <c r="AIG48" s="21"/>
      <c r="AIH48" s="21"/>
      <c r="AII48" s="21"/>
      <c r="AIJ48" s="21"/>
      <c r="AIK48" s="21"/>
      <c r="AIL48" s="21"/>
      <c r="AIM48" s="21"/>
      <c r="AIN48" s="21"/>
      <c r="AIO48" s="21"/>
      <c r="AIP48" s="21"/>
      <c r="AIQ48" s="21"/>
      <c r="AIR48" s="21"/>
      <c r="AIS48" s="21"/>
      <c r="AIT48" s="21"/>
      <c r="AIU48" s="21"/>
      <c r="AIV48" s="21"/>
      <c r="AIW48" s="21"/>
      <c r="AIX48" s="21"/>
      <c r="AIY48" s="21"/>
      <c r="AIZ48" s="21"/>
      <c r="AJA48" s="21"/>
      <c r="AJB48" s="21"/>
      <c r="AJC48" s="21"/>
      <c r="AJD48" s="21"/>
      <c r="AJE48" s="21"/>
      <c r="AJF48" s="21"/>
      <c r="AJG48" s="21"/>
      <c r="AJH48" s="21"/>
      <c r="AJI48" s="21"/>
      <c r="AJJ48" s="21"/>
      <c r="AJK48" s="21"/>
      <c r="AJL48" s="21"/>
      <c r="AJM48" s="21"/>
      <c r="AJN48" s="21"/>
      <c r="AJO48" s="21"/>
      <c r="AJP48" s="21"/>
      <c r="AJQ48" s="21"/>
      <c r="AJR48" s="21"/>
      <c r="AJS48" s="21"/>
      <c r="AJT48" s="21"/>
      <c r="AJU48" s="21"/>
      <c r="AJV48" s="21"/>
      <c r="AJW48" s="21"/>
      <c r="AJX48" s="21"/>
      <c r="AJY48" s="21"/>
      <c r="AJZ48" s="21"/>
      <c r="AKA48" s="21"/>
      <c r="AKB48" s="21"/>
      <c r="AKC48" s="21"/>
      <c r="AKD48" s="21"/>
      <c r="AKE48" s="21"/>
      <c r="AKF48" s="21"/>
      <c r="AKG48" s="21"/>
      <c r="AKH48" s="21"/>
      <c r="AKI48" s="21"/>
      <c r="AKJ48" s="21"/>
      <c r="AKK48" s="21"/>
      <c r="AKL48" s="21"/>
      <c r="AKM48" s="21"/>
      <c r="AKN48" s="21"/>
      <c r="AKO48" s="21"/>
      <c r="AKP48" s="21"/>
      <c r="AKQ48" s="21"/>
      <c r="AKR48" s="21"/>
      <c r="AKS48" s="21"/>
      <c r="AKT48" s="21"/>
      <c r="AKU48" s="21"/>
      <c r="AKV48" s="21"/>
      <c r="AKW48" s="21"/>
      <c r="AKX48" s="21"/>
      <c r="AKY48" s="21"/>
      <c r="AKZ48" s="21"/>
      <c r="ALA48" s="21"/>
      <c r="ALB48" s="21"/>
      <c r="ALC48" s="21"/>
      <c r="ALD48" s="21"/>
      <c r="ALE48" s="21"/>
      <c r="ALF48" s="21"/>
      <c r="ALG48" s="21"/>
      <c r="ALH48" s="21"/>
      <c r="ALI48" s="21"/>
      <c r="ALJ48" s="21"/>
      <c r="ALK48" s="21"/>
      <c r="ALL48" s="21"/>
      <c r="ALM48" s="21"/>
      <c r="ALN48" s="21"/>
      <c r="ALO48" s="21"/>
      <c r="ALP48" s="21"/>
      <c r="ALQ48" s="21"/>
      <c r="ALR48" s="21"/>
      <c r="ALS48" s="21"/>
      <c r="ALT48" s="21"/>
      <c r="ALU48" s="21"/>
      <c r="ALV48" s="21"/>
      <c r="ALW48" s="21"/>
      <c r="ALX48" s="21"/>
      <c r="ALY48" s="21"/>
      <c r="ALZ48" s="21"/>
      <c r="AMA48" s="21"/>
      <c r="AMB48" s="21"/>
      <c r="AMC48" s="21"/>
      <c r="AMD48" s="21"/>
      <c r="AME48" s="21"/>
      <c r="AMF48" s="21"/>
      <c r="AMG48" s="21"/>
      <c r="AMH48" s="21"/>
      <c r="AMI48" s="21"/>
      <c r="AMJ48" s="21"/>
      <c r="AMK48" s="21"/>
      <c r="AML48" s="21"/>
      <c r="AMM48" s="21"/>
      <c r="AMN48" s="21"/>
      <c r="AMO48" s="21"/>
      <c r="AMP48" s="21"/>
      <c r="AMQ48" s="21"/>
      <c r="AMR48" s="21"/>
      <c r="AMS48" s="21"/>
      <c r="AMT48" s="21"/>
      <c r="AMU48" s="21"/>
      <c r="AMV48" s="21"/>
      <c r="AMW48" s="21"/>
      <c r="AMX48" s="21"/>
      <c r="AMY48" s="21"/>
      <c r="AMZ48" s="21"/>
      <c r="ANA48" s="21"/>
      <c r="ANB48" s="21"/>
      <c r="ANC48" s="21"/>
      <c r="AND48" s="21"/>
      <c r="ANE48" s="21"/>
      <c r="ANF48" s="21"/>
      <c r="ANG48" s="21"/>
      <c r="ANH48" s="21"/>
      <c r="ANI48" s="21"/>
      <c r="ANJ48" s="21"/>
      <c r="ANK48" s="21"/>
      <c r="ANL48" s="21"/>
      <c r="ANM48" s="21"/>
      <c r="ANN48" s="21"/>
      <c r="ANO48" s="21"/>
      <c r="ANP48" s="21"/>
      <c r="ANQ48" s="21"/>
      <c r="ANR48" s="21"/>
      <c r="ANS48" s="21"/>
      <c r="ANT48" s="21"/>
      <c r="ANU48" s="21"/>
      <c r="ANV48" s="21"/>
      <c r="ANW48" s="21"/>
      <c r="ANX48" s="21"/>
      <c r="ANY48" s="21"/>
      <c r="ANZ48" s="21"/>
      <c r="AOA48" s="21"/>
      <c r="AOB48" s="21"/>
      <c r="AOC48" s="21"/>
      <c r="AOD48" s="21"/>
      <c r="AOE48" s="21"/>
      <c r="AOF48" s="21"/>
      <c r="AOG48" s="21"/>
      <c r="AOH48" s="21"/>
      <c r="AOI48" s="21"/>
      <c r="AOJ48" s="21"/>
      <c r="AOK48" s="21"/>
      <c r="AOL48" s="21"/>
      <c r="AOM48" s="21"/>
      <c r="AON48" s="21"/>
      <c r="AOO48" s="21"/>
      <c r="AOP48" s="21"/>
      <c r="AOQ48" s="21"/>
      <c r="AOR48" s="21"/>
      <c r="AOS48" s="21"/>
      <c r="AOT48" s="21"/>
      <c r="AOU48" s="21"/>
      <c r="AOV48" s="21"/>
      <c r="AOW48" s="21"/>
      <c r="AOX48" s="21"/>
      <c r="AOY48" s="21"/>
      <c r="AOZ48" s="21"/>
      <c r="APA48" s="21"/>
      <c r="APB48" s="21"/>
      <c r="APC48" s="21"/>
      <c r="APD48" s="21"/>
      <c r="APE48" s="21"/>
      <c r="APF48" s="21"/>
      <c r="APG48" s="21"/>
      <c r="APH48" s="21"/>
      <c r="API48" s="21"/>
      <c r="APJ48" s="21"/>
      <c r="APK48" s="21"/>
      <c r="APL48" s="21"/>
      <c r="APM48" s="21"/>
      <c r="APN48" s="21"/>
      <c r="APO48" s="21"/>
      <c r="APP48" s="21"/>
      <c r="APQ48" s="21"/>
      <c r="APR48" s="21"/>
      <c r="APS48" s="21"/>
      <c r="APT48" s="21"/>
      <c r="APU48" s="21"/>
      <c r="APV48" s="21"/>
      <c r="APW48" s="21"/>
      <c r="APX48" s="21"/>
      <c r="APY48" s="21"/>
      <c r="APZ48" s="21"/>
      <c r="AQA48" s="21"/>
      <c r="AQB48" s="21"/>
      <c r="AQC48" s="21"/>
      <c r="AQD48" s="21"/>
      <c r="AQE48" s="21"/>
      <c r="AQF48" s="21"/>
      <c r="AQG48" s="21"/>
      <c r="AQH48" s="21"/>
      <c r="AQI48" s="21"/>
      <c r="AQJ48" s="21"/>
      <c r="AQK48" s="21"/>
      <c r="AQL48" s="21"/>
      <c r="AQM48" s="21"/>
      <c r="AQN48" s="21"/>
      <c r="AQO48" s="21"/>
      <c r="AQP48" s="21"/>
      <c r="AQQ48" s="21"/>
      <c r="AQR48" s="21"/>
      <c r="AQS48" s="21"/>
      <c r="AQT48" s="21"/>
      <c r="AQU48" s="21"/>
      <c r="AQV48" s="21"/>
      <c r="AQW48" s="21"/>
      <c r="AQX48" s="21"/>
      <c r="AQY48" s="21"/>
      <c r="AQZ48" s="21"/>
      <c r="ARA48" s="21"/>
      <c r="ARB48" s="21"/>
      <c r="ARC48" s="21"/>
      <c r="ARD48" s="21"/>
      <c r="ARE48" s="21"/>
      <c r="ARF48" s="21"/>
      <c r="ARG48" s="21"/>
      <c r="ARH48" s="21"/>
      <c r="ARI48" s="21"/>
      <c r="ARJ48" s="21"/>
      <c r="ARK48" s="21"/>
      <c r="ARL48" s="21"/>
      <c r="ARM48" s="21"/>
      <c r="ARN48" s="21"/>
      <c r="ARO48" s="21"/>
      <c r="ARP48" s="21"/>
      <c r="ARQ48" s="21"/>
      <c r="ARR48" s="21"/>
      <c r="ARS48" s="21"/>
      <c r="ART48" s="21"/>
      <c r="ARU48" s="21"/>
      <c r="ARV48" s="21"/>
      <c r="ARW48" s="21"/>
      <c r="ARX48" s="21"/>
      <c r="ARY48" s="21"/>
      <c r="ARZ48" s="21"/>
      <c r="ASA48" s="21"/>
      <c r="ASB48" s="21"/>
      <c r="ASC48" s="21"/>
      <c r="ASD48" s="21"/>
      <c r="ASE48" s="21"/>
      <c r="ASF48" s="21"/>
      <c r="ASG48" s="21"/>
      <c r="ASH48" s="21"/>
      <c r="ASI48" s="21"/>
      <c r="ASJ48" s="21"/>
      <c r="ASK48" s="21"/>
      <c r="ASL48" s="21"/>
      <c r="ASM48" s="21"/>
      <c r="ASN48" s="21"/>
      <c r="ASO48" s="21"/>
      <c r="ASP48" s="21"/>
      <c r="ASQ48" s="21"/>
      <c r="ASR48" s="21"/>
      <c r="ASS48" s="21"/>
      <c r="AST48" s="21"/>
      <c r="ASU48" s="21"/>
      <c r="ASV48" s="21"/>
      <c r="ASW48" s="21"/>
      <c r="ASX48" s="21"/>
      <c r="ASY48" s="21"/>
      <c r="ASZ48" s="21"/>
      <c r="ATA48" s="21"/>
      <c r="ATB48" s="21"/>
      <c r="ATC48" s="21"/>
      <c r="ATD48" s="21"/>
      <c r="ATE48" s="21"/>
      <c r="ATF48" s="21"/>
      <c r="ATG48" s="21"/>
      <c r="ATH48" s="21"/>
      <c r="ATI48" s="21"/>
      <c r="ATJ48" s="21"/>
      <c r="ATK48" s="21"/>
      <c r="ATL48" s="21"/>
      <c r="ATM48" s="21"/>
      <c r="ATN48" s="21"/>
      <c r="ATO48" s="21"/>
      <c r="ATP48" s="21"/>
      <c r="ATQ48" s="21"/>
      <c r="ATR48" s="21"/>
      <c r="ATS48" s="21"/>
      <c r="ATT48" s="21"/>
      <c r="ATU48" s="21"/>
      <c r="ATV48" s="21"/>
      <c r="ATW48" s="21"/>
      <c r="ATX48" s="21"/>
      <c r="ATY48" s="21"/>
      <c r="ATZ48" s="21"/>
      <c r="AUA48" s="21"/>
      <c r="AUB48" s="21"/>
      <c r="AUC48" s="21"/>
      <c r="AUD48" s="21"/>
      <c r="AUE48" s="21"/>
      <c r="AUF48" s="21"/>
      <c r="AUG48" s="21"/>
      <c r="AUH48" s="21"/>
      <c r="AUI48" s="21"/>
      <c r="AUJ48" s="21"/>
      <c r="AUK48" s="21"/>
      <c r="AUL48" s="21"/>
      <c r="AUM48" s="21"/>
      <c r="AUN48" s="21"/>
      <c r="AUO48" s="21"/>
      <c r="AUP48" s="21"/>
      <c r="AUQ48" s="21"/>
      <c r="AUR48" s="21"/>
      <c r="AUS48" s="21"/>
      <c r="AUT48" s="21"/>
      <c r="AUU48" s="21"/>
      <c r="AUV48" s="21"/>
      <c r="AUW48" s="21"/>
      <c r="AUX48" s="21"/>
      <c r="AUY48" s="21"/>
      <c r="AUZ48" s="21"/>
      <c r="AVA48" s="21"/>
      <c r="AVB48" s="21"/>
      <c r="AVC48" s="21"/>
      <c r="AVD48" s="21"/>
      <c r="AVE48" s="21"/>
      <c r="AVF48" s="21"/>
      <c r="AVG48" s="21"/>
      <c r="AVH48" s="21"/>
      <c r="AVI48" s="21"/>
      <c r="AVJ48" s="21"/>
      <c r="AVK48" s="21"/>
      <c r="AVL48" s="21"/>
      <c r="AVM48" s="21"/>
      <c r="AVN48" s="21"/>
      <c r="AVO48" s="21"/>
      <c r="AVP48" s="21"/>
      <c r="AVQ48" s="21"/>
      <c r="AVR48" s="21"/>
      <c r="AVS48" s="21"/>
      <c r="AVT48" s="21"/>
      <c r="AVU48" s="21"/>
      <c r="AVV48" s="21"/>
      <c r="AVW48" s="21"/>
      <c r="AVX48" s="21"/>
      <c r="AVY48" s="21"/>
      <c r="AVZ48" s="21"/>
      <c r="AWA48" s="21"/>
      <c r="AWB48" s="21"/>
      <c r="AWC48" s="21"/>
      <c r="AWD48" s="21"/>
      <c r="AWE48" s="21"/>
      <c r="AWF48" s="21"/>
      <c r="AWG48" s="21"/>
      <c r="AWH48" s="21"/>
      <c r="AWI48" s="21"/>
      <c r="AWJ48" s="21"/>
      <c r="AWK48" s="21"/>
      <c r="AWL48" s="21"/>
      <c r="AWM48" s="21"/>
      <c r="AWN48" s="21"/>
      <c r="AWO48" s="21"/>
      <c r="AWP48" s="21"/>
      <c r="AWQ48" s="21"/>
      <c r="AWR48" s="21"/>
      <c r="AWS48" s="21"/>
      <c r="AWT48" s="21"/>
      <c r="AWU48" s="21"/>
      <c r="AWV48" s="21"/>
      <c r="AWW48" s="21"/>
      <c r="AWX48" s="21"/>
      <c r="AWY48" s="21"/>
      <c r="AWZ48" s="21"/>
      <c r="AXA48" s="21"/>
      <c r="AXB48" s="21"/>
      <c r="AXC48" s="21"/>
      <c r="AXD48" s="21"/>
      <c r="AXE48" s="21"/>
      <c r="AXF48" s="21"/>
      <c r="AXG48" s="21"/>
      <c r="AXH48" s="21"/>
      <c r="AXI48" s="21"/>
      <c r="AXJ48" s="21"/>
      <c r="AXK48" s="21"/>
      <c r="AXL48" s="21"/>
      <c r="AXM48" s="21"/>
      <c r="AXN48" s="21"/>
      <c r="AXO48" s="21"/>
      <c r="AXP48" s="21"/>
      <c r="AXQ48" s="21"/>
      <c r="AXR48" s="21"/>
      <c r="AXS48" s="21"/>
      <c r="AXT48" s="21"/>
      <c r="AXU48" s="21"/>
      <c r="AXV48" s="21"/>
      <c r="AXW48" s="21"/>
      <c r="AXX48" s="21"/>
      <c r="AXY48" s="21"/>
      <c r="AXZ48" s="21"/>
      <c r="AYA48" s="21"/>
      <c r="AYB48" s="21"/>
      <c r="AYC48" s="21"/>
      <c r="AYD48" s="21"/>
      <c r="AYE48" s="21"/>
      <c r="AYF48" s="21"/>
      <c r="AYG48" s="21"/>
      <c r="AYH48" s="21"/>
      <c r="AYI48" s="21"/>
      <c r="AYJ48" s="21"/>
      <c r="AYK48" s="21"/>
      <c r="AYL48" s="21"/>
      <c r="AYM48" s="21"/>
      <c r="AYN48" s="21"/>
      <c r="AYO48" s="21"/>
      <c r="AYP48" s="21"/>
      <c r="AYQ48" s="21"/>
      <c r="AYR48" s="21"/>
      <c r="AYS48" s="21"/>
      <c r="AYT48" s="21"/>
      <c r="AYU48" s="21"/>
      <c r="AYV48" s="21"/>
      <c r="AYW48" s="21"/>
      <c r="AYX48" s="21"/>
      <c r="AYY48" s="21"/>
      <c r="AYZ48" s="21"/>
      <c r="AZA48" s="21"/>
      <c r="AZB48" s="21"/>
      <c r="AZC48" s="21"/>
      <c r="AZD48" s="21"/>
      <c r="AZE48" s="21"/>
      <c r="AZF48" s="21"/>
      <c r="AZG48" s="21"/>
      <c r="AZH48" s="21"/>
      <c r="AZI48" s="21"/>
      <c r="AZJ48" s="21"/>
      <c r="AZK48" s="21"/>
      <c r="AZL48" s="21"/>
      <c r="AZM48" s="21"/>
      <c r="AZN48" s="21"/>
      <c r="AZO48" s="21"/>
      <c r="AZP48" s="21"/>
      <c r="AZQ48" s="21"/>
      <c r="AZR48" s="21"/>
      <c r="AZS48" s="21"/>
      <c r="AZT48" s="21"/>
      <c r="AZU48" s="21"/>
      <c r="AZV48" s="21"/>
      <c r="AZW48" s="21"/>
      <c r="AZX48" s="21"/>
      <c r="AZY48" s="21"/>
      <c r="AZZ48" s="21"/>
      <c r="BAA48" s="21"/>
      <c r="BAB48" s="21"/>
      <c r="BAC48" s="21"/>
      <c r="BAD48" s="21"/>
      <c r="BAE48" s="21"/>
      <c r="BAF48" s="21"/>
      <c r="BAG48" s="21"/>
      <c r="BAH48" s="21"/>
      <c r="BAI48" s="21"/>
      <c r="BAJ48" s="21"/>
      <c r="BAK48" s="21"/>
      <c r="BAL48" s="21"/>
      <c r="BAM48" s="21"/>
      <c r="BAN48" s="21"/>
      <c r="BAO48" s="21"/>
      <c r="BAP48" s="21"/>
      <c r="BAQ48" s="21"/>
      <c r="BAR48" s="21"/>
      <c r="BAS48" s="21"/>
      <c r="BAT48" s="21"/>
      <c r="BAU48" s="21"/>
      <c r="BAV48" s="21"/>
      <c r="BAW48" s="21"/>
      <c r="BAX48" s="21"/>
      <c r="BAY48" s="21"/>
      <c r="BAZ48" s="21"/>
      <c r="BBA48" s="21"/>
      <c r="BBB48" s="21"/>
      <c r="BBC48" s="21"/>
      <c r="BBD48" s="21"/>
      <c r="BBE48" s="21"/>
      <c r="BBF48" s="21"/>
      <c r="BBG48" s="21"/>
      <c r="BBH48" s="21"/>
      <c r="BBI48" s="21"/>
      <c r="BBJ48" s="21"/>
      <c r="BBK48" s="21"/>
      <c r="BBL48" s="21"/>
      <c r="BBM48" s="21"/>
      <c r="BBN48" s="21"/>
      <c r="BBO48" s="21"/>
      <c r="BBP48" s="21"/>
      <c r="BBQ48" s="21"/>
      <c r="BBR48" s="21"/>
      <c r="BBS48" s="21"/>
      <c r="BBT48" s="21"/>
      <c r="BBU48" s="21"/>
      <c r="BBV48" s="21"/>
      <c r="BBW48" s="21"/>
      <c r="BBX48" s="21"/>
      <c r="BBY48" s="21"/>
      <c r="BBZ48" s="21"/>
      <c r="BCA48" s="21"/>
      <c r="BCB48" s="21"/>
      <c r="BCC48" s="21"/>
      <c r="BCD48" s="21"/>
      <c r="BCE48" s="21"/>
      <c r="BCF48" s="21"/>
      <c r="BCG48" s="21"/>
      <c r="BCH48" s="21"/>
      <c r="BCI48" s="21"/>
      <c r="BCJ48" s="21"/>
      <c r="BCK48" s="21"/>
      <c r="BCL48" s="21"/>
      <c r="BCM48" s="21"/>
      <c r="BCN48" s="21"/>
      <c r="BCO48" s="21"/>
      <c r="BCP48" s="21"/>
      <c r="BCQ48" s="21"/>
      <c r="BCR48" s="21"/>
      <c r="BCS48" s="21"/>
      <c r="BCT48" s="21"/>
      <c r="BCU48" s="21"/>
      <c r="BCV48" s="21"/>
      <c r="BCW48" s="21"/>
      <c r="BCX48" s="21"/>
      <c r="BCY48" s="21"/>
      <c r="BCZ48" s="21"/>
      <c r="BDA48" s="21"/>
      <c r="BDB48" s="21"/>
      <c r="BDC48" s="21"/>
      <c r="BDD48" s="21"/>
      <c r="BDE48" s="21"/>
      <c r="BDF48" s="21"/>
      <c r="BDG48" s="21"/>
      <c r="BDH48" s="21"/>
      <c r="BDI48" s="21"/>
      <c r="BDJ48" s="21"/>
      <c r="BDK48" s="21"/>
      <c r="BDL48" s="21"/>
      <c r="BDM48" s="21"/>
      <c r="BDN48" s="21"/>
      <c r="BDO48" s="21"/>
      <c r="BDP48" s="21"/>
      <c r="BDQ48" s="21"/>
      <c r="BDR48" s="21"/>
      <c r="BDS48" s="21"/>
      <c r="BDT48" s="21"/>
      <c r="BDU48" s="21"/>
      <c r="BDV48" s="21"/>
      <c r="BDW48" s="21"/>
      <c r="BDX48" s="21"/>
      <c r="BDY48" s="21"/>
      <c r="BDZ48" s="21"/>
      <c r="BEA48" s="21"/>
      <c r="BEB48" s="21"/>
      <c r="BEC48" s="21"/>
      <c r="BED48" s="21"/>
      <c r="BEE48" s="21"/>
      <c r="BEF48" s="21"/>
      <c r="BEG48" s="21"/>
      <c r="BEH48" s="21"/>
      <c r="BEI48" s="21"/>
      <c r="BEJ48" s="21"/>
      <c r="BEK48" s="21"/>
      <c r="BEL48" s="21"/>
      <c r="BEM48" s="21"/>
      <c r="BEN48" s="21"/>
      <c r="BEO48" s="21"/>
      <c r="BEP48" s="21"/>
      <c r="BEQ48" s="21"/>
      <c r="BER48" s="21"/>
      <c r="BES48" s="21"/>
      <c r="BET48" s="21"/>
      <c r="BEU48" s="21"/>
      <c r="BEV48" s="21"/>
      <c r="BEW48" s="21"/>
      <c r="BEX48" s="21"/>
      <c r="BEY48" s="21"/>
      <c r="BEZ48" s="21"/>
      <c r="BFA48" s="21"/>
      <c r="BFB48" s="21"/>
      <c r="BFC48" s="21"/>
      <c r="BFD48" s="21"/>
      <c r="BFE48" s="21"/>
      <c r="BFF48" s="21"/>
      <c r="BFG48" s="21"/>
      <c r="BFH48" s="21"/>
      <c r="BFI48" s="21"/>
      <c r="BFJ48" s="21"/>
      <c r="BFK48" s="21"/>
      <c r="BFL48" s="21"/>
      <c r="BFM48" s="21"/>
      <c r="BFN48" s="21"/>
      <c r="BFO48" s="21"/>
      <c r="BFP48" s="21"/>
      <c r="BFQ48" s="21"/>
      <c r="BFR48" s="21"/>
      <c r="BFS48" s="21"/>
      <c r="BFT48" s="21"/>
      <c r="BFU48" s="21"/>
      <c r="BFV48" s="21"/>
      <c r="BFW48" s="21"/>
      <c r="BFX48" s="21"/>
      <c r="BFY48" s="21"/>
      <c r="BFZ48" s="21"/>
      <c r="BGA48" s="21"/>
      <c r="BGB48" s="21"/>
      <c r="BGC48" s="21"/>
      <c r="BGD48" s="21"/>
      <c r="BGE48" s="21"/>
      <c r="BGF48" s="21"/>
      <c r="BGG48" s="21"/>
      <c r="BGH48" s="21"/>
      <c r="BGI48" s="21"/>
      <c r="BGJ48" s="21"/>
      <c r="BGK48" s="21"/>
      <c r="BGL48" s="21"/>
      <c r="BGM48" s="21"/>
      <c r="BGN48" s="21"/>
      <c r="BGO48" s="21"/>
      <c r="BGP48" s="21"/>
      <c r="BGQ48" s="21"/>
      <c r="BGR48" s="21"/>
      <c r="BGS48" s="21"/>
      <c r="BGT48" s="21"/>
      <c r="BGU48" s="21"/>
      <c r="BGV48" s="21"/>
      <c r="BGW48" s="21"/>
      <c r="BGX48" s="21"/>
      <c r="BGY48" s="21"/>
      <c r="BGZ48" s="21"/>
      <c r="BHA48" s="21"/>
      <c r="BHB48" s="21"/>
      <c r="BHC48" s="21"/>
      <c r="BHD48" s="21"/>
      <c r="BHE48" s="21"/>
      <c r="BHF48" s="21"/>
      <c r="BHG48" s="21"/>
      <c r="BHH48" s="21"/>
      <c r="BHI48" s="21"/>
      <c r="BHJ48" s="21"/>
      <c r="BHK48" s="21"/>
      <c r="BHL48" s="21"/>
      <c r="BHM48" s="21"/>
      <c r="BHN48" s="21"/>
      <c r="BHO48" s="21"/>
      <c r="BHP48" s="21"/>
      <c r="BHQ48" s="21"/>
      <c r="BHR48" s="21"/>
      <c r="BHS48" s="21"/>
      <c r="BHT48" s="21"/>
      <c r="BHU48" s="21"/>
      <c r="BHV48" s="21"/>
      <c r="BHW48" s="21"/>
      <c r="BHX48" s="21"/>
      <c r="BHY48" s="21"/>
      <c r="BHZ48" s="21"/>
      <c r="BIA48" s="21"/>
      <c r="BIB48" s="21"/>
      <c r="BIC48" s="21"/>
      <c r="BID48" s="21"/>
      <c r="BIE48" s="21"/>
      <c r="BIF48" s="21"/>
      <c r="BIG48" s="21"/>
      <c r="BIH48" s="21"/>
      <c r="BII48" s="21"/>
      <c r="BIJ48" s="21"/>
      <c r="BIK48" s="21"/>
      <c r="BIL48" s="21"/>
      <c r="BIM48" s="21"/>
      <c r="BIN48" s="21"/>
      <c r="BIO48" s="21"/>
      <c r="BIP48" s="21"/>
      <c r="BIQ48" s="21"/>
      <c r="BIR48" s="21"/>
      <c r="BIS48" s="21"/>
      <c r="BIT48" s="21"/>
      <c r="BIU48" s="21"/>
      <c r="BIV48" s="21"/>
      <c r="BIW48" s="21"/>
      <c r="BIX48" s="21"/>
      <c r="BIY48" s="21"/>
      <c r="BIZ48" s="21"/>
      <c r="BJA48" s="21"/>
      <c r="BJB48" s="21"/>
      <c r="BJC48" s="21"/>
      <c r="BJD48" s="21"/>
      <c r="BJE48" s="21"/>
      <c r="BJF48" s="21"/>
      <c r="BJG48" s="21"/>
      <c r="BJH48" s="21"/>
      <c r="BJI48" s="21"/>
      <c r="BJJ48" s="21"/>
      <c r="BJK48" s="21"/>
      <c r="BJL48" s="21"/>
      <c r="BJM48" s="21"/>
      <c r="BJN48" s="21"/>
      <c r="BJO48" s="21"/>
      <c r="BJP48" s="21"/>
      <c r="BJQ48" s="21"/>
      <c r="BJR48" s="21"/>
      <c r="BJS48" s="21"/>
      <c r="BJT48" s="21"/>
      <c r="BJU48" s="21"/>
      <c r="BJV48" s="21"/>
      <c r="BJW48" s="21"/>
      <c r="BJX48" s="21"/>
      <c r="BJY48" s="21"/>
      <c r="BJZ48" s="21"/>
      <c r="BKA48" s="21"/>
      <c r="BKB48" s="21"/>
      <c r="BKC48" s="21"/>
      <c r="BKD48" s="21"/>
      <c r="BKE48" s="21"/>
      <c r="BKF48" s="21"/>
      <c r="BKG48" s="21"/>
      <c r="BKH48" s="21"/>
      <c r="BKI48" s="21"/>
      <c r="BKJ48" s="21"/>
      <c r="BKK48" s="21"/>
      <c r="BKL48" s="21"/>
      <c r="BKM48" s="21"/>
      <c r="BKN48" s="21"/>
      <c r="BKO48" s="21"/>
      <c r="BKP48" s="21"/>
      <c r="BKQ48" s="21"/>
      <c r="BKR48" s="21"/>
      <c r="BKS48" s="21"/>
      <c r="BKT48" s="21"/>
      <c r="BKU48" s="21"/>
      <c r="BKV48" s="21"/>
      <c r="BKW48" s="21"/>
      <c r="BKX48" s="21"/>
      <c r="BKY48" s="21"/>
      <c r="BKZ48" s="21"/>
      <c r="BLA48" s="21"/>
      <c r="BLB48" s="21"/>
      <c r="BLC48" s="21"/>
      <c r="BLD48" s="21"/>
      <c r="BLE48" s="21"/>
      <c r="BLF48" s="21"/>
      <c r="BLG48" s="21"/>
      <c r="BLH48" s="21"/>
      <c r="BLI48" s="21"/>
      <c r="BLJ48" s="21"/>
      <c r="BLK48" s="21"/>
      <c r="BLL48" s="21"/>
      <c r="BLM48" s="21"/>
      <c r="BLN48" s="21"/>
      <c r="BLO48" s="21"/>
      <c r="BLP48" s="21"/>
      <c r="BLQ48" s="21"/>
      <c r="BLR48" s="21"/>
      <c r="BLS48" s="21"/>
      <c r="BLT48" s="21"/>
      <c r="BLU48" s="21"/>
      <c r="BLV48" s="21"/>
      <c r="BLW48" s="21"/>
      <c r="BLX48" s="21"/>
      <c r="BLY48" s="21"/>
      <c r="BLZ48" s="21"/>
      <c r="BMA48" s="21"/>
      <c r="BMB48" s="21"/>
      <c r="BMC48" s="21"/>
      <c r="BMD48" s="21"/>
      <c r="BME48" s="21"/>
      <c r="BMF48" s="21"/>
      <c r="BMG48" s="21"/>
      <c r="BMH48" s="21"/>
      <c r="BMI48" s="21"/>
      <c r="BMJ48" s="21"/>
      <c r="BMK48" s="21"/>
      <c r="BML48" s="21"/>
      <c r="BMM48" s="21"/>
      <c r="BMN48" s="21"/>
      <c r="BMO48" s="21"/>
      <c r="BMP48" s="21"/>
      <c r="BMQ48" s="21"/>
      <c r="BMR48" s="21"/>
      <c r="BMS48" s="21"/>
      <c r="BMT48" s="21"/>
      <c r="BMU48" s="21"/>
      <c r="BMV48" s="21"/>
      <c r="BMW48" s="21"/>
      <c r="BMX48" s="21"/>
      <c r="BMY48" s="21"/>
      <c r="BMZ48" s="21"/>
      <c r="BNA48" s="21"/>
      <c r="BNB48" s="21"/>
      <c r="BNC48" s="21"/>
      <c r="BND48" s="21"/>
      <c r="BNE48" s="21"/>
      <c r="BNF48" s="21"/>
      <c r="BNG48" s="21"/>
      <c r="BNH48" s="21"/>
      <c r="BNI48" s="21"/>
      <c r="BNJ48" s="21"/>
      <c r="BNK48" s="21"/>
      <c r="BNL48" s="21"/>
      <c r="BNM48" s="21"/>
      <c r="BNN48" s="21"/>
      <c r="BNO48" s="21"/>
      <c r="BNP48" s="21"/>
      <c r="BNQ48" s="21"/>
      <c r="BNR48" s="21"/>
      <c r="BNS48" s="21"/>
      <c r="BNT48" s="21"/>
      <c r="BNU48" s="21"/>
      <c r="BNV48" s="21"/>
      <c r="BNW48" s="21"/>
      <c r="BNX48" s="21"/>
      <c r="BNY48" s="21"/>
      <c r="BNZ48" s="21"/>
      <c r="BOA48" s="21"/>
      <c r="BOB48" s="21"/>
      <c r="BOC48" s="21"/>
      <c r="BOD48" s="21"/>
      <c r="BOE48" s="21"/>
      <c r="BOF48" s="21"/>
      <c r="BOG48" s="21"/>
      <c r="BOH48" s="21"/>
      <c r="BOI48" s="21"/>
      <c r="BOJ48" s="21"/>
      <c r="BOK48" s="21"/>
      <c r="BOL48" s="21"/>
      <c r="BOM48" s="21"/>
      <c r="BON48" s="21"/>
      <c r="BOO48" s="21"/>
      <c r="BOP48" s="21"/>
      <c r="BOQ48" s="21"/>
      <c r="BOR48" s="21"/>
      <c r="BOS48" s="21"/>
      <c r="BOT48" s="21"/>
      <c r="BOU48" s="21"/>
      <c r="BOV48" s="21"/>
      <c r="BOW48" s="21"/>
      <c r="BOX48" s="21"/>
      <c r="BOY48" s="21"/>
      <c r="BOZ48" s="21"/>
      <c r="BPA48" s="21"/>
      <c r="BPB48" s="21"/>
      <c r="BPC48" s="21"/>
      <c r="BPD48" s="21"/>
      <c r="BPE48" s="21"/>
      <c r="BPF48" s="21"/>
      <c r="BPG48" s="21"/>
      <c r="BPH48" s="21"/>
      <c r="BPI48" s="21"/>
      <c r="BPJ48" s="21"/>
      <c r="BPK48" s="21"/>
      <c r="BPL48" s="21"/>
      <c r="BPM48" s="21"/>
      <c r="BPN48" s="21"/>
      <c r="BPO48" s="21"/>
      <c r="BPP48" s="21"/>
      <c r="BPQ48" s="21"/>
      <c r="BPR48" s="21"/>
      <c r="BPS48" s="21"/>
      <c r="BPT48" s="21"/>
      <c r="BPU48" s="21"/>
      <c r="BPV48" s="21"/>
      <c r="BPW48" s="21"/>
      <c r="BPX48" s="21"/>
      <c r="BPY48" s="21"/>
      <c r="BPZ48" s="21"/>
      <c r="BQA48" s="21"/>
      <c r="BQB48" s="21"/>
      <c r="BQC48" s="21"/>
      <c r="BQD48" s="21"/>
      <c r="BQE48" s="21"/>
      <c r="BQF48" s="21"/>
      <c r="BQG48" s="21"/>
      <c r="BQH48" s="21"/>
      <c r="BQI48" s="21"/>
      <c r="BQJ48" s="21"/>
      <c r="BQK48" s="21"/>
      <c r="BQL48" s="21"/>
      <c r="BQM48" s="21"/>
      <c r="BQN48" s="21"/>
      <c r="BQO48" s="21"/>
      <c r="BQP48" s="21"/>
      <c r="BQQ48" s="21"/>
      <c r="BQR48" s="21"/>
      <c r="BQS48" s="21"/>
      <c r="BQT48" s="21"/>
      <c r="BQU48" s="21"/>
      <c r="BQV48" s="21"/>
      <c r="BQW48" s="21"/>
      <c r="BQX48" s="21"/>
      <c r="BQY48" s="21"/>
      <c r="BQZ48" s="21"/>
      <c r="BRA48" s="21"/>
      <c r="BRB48" s="21"/>
      <c r="BRC48" s="21"/>
      <c r="BRD48" s="21"/>
      <c r="BRE48" s="21"/>
      <c r="BRF48" s="21"/>
      <c r="BRG48" s="21"/>
      <c r="BRH48" s="21"/>
      <c r="BRI48" s="21"/>
      <c r="BRJ48" s="21"/>
      <c r="BRK48" s="21"/>
      <c r="BRL48" s="21"/>
      <c r="BRM48" s="21"/>
      <c r="BRN48" s="21"/>
      <c r="BRO48" s="21"/>
      <c r="BRP48" s="21"/>
      <c r="BRQ48" s="21"/>
      <c r="BRR48" s="21"/>
      <c r="BRS48" s="21"/>
      <c r="BRT48" s="21"/>
      <c r="BRU48" s="21"/>
      <c r="BRV48" s="21"/>
      <c r="BRW48" s="21"/>
      <c r="BRX48" s="21"/>
      <c r="BRY48" s="21"/>
      <c r="BRZ48" s="21"/>
      <c r="BSA48" s="21"/>
      <c r="BSB48" s="21"/>
      <c r="BSC48" s="21"/>
      <c r="BSD48" s="21"/>
      <c r="BSE48" s="21"/>
      <c r="BSF48" s="21"/>
      <c r="BSG48" s="21"/>
      <c r="BSH48" s="21"/>
      <c r="BSI48" s="21"/>
      <c r="BSJ48" s="21"/>
      <c r="BSK48" s="21"/>
      <c r="BSL48" s="21"/>
      <c r="BSM48" s="21"/>
      <c r="BSN48" s="21"/>
      <c r="BSO48" s="21"/>
      <c r="BSP48" s="21"/>
      <c r="BSQ48" s="21"/>
      <c r="BSR48" s="21"/>
      <c r="BSS48" s="21"/>
      <c r="BST48" s="21"/>
      <c r="BSU48" s="21"/>
      <c r="BSV48" s="21"/>
      <c r="BSW48" s="21"/>
      <c r="BSX48" s="21"/>
      <c r="BSY48" s="21"/>
      <c r="BSZ48" s="21"/>
      <c r="BTA48" s="21"/>
      <c r="BTB48" s="21"/>
      <c r="BTC48" s="21"/>
      <c r="BTD48" s="21"/>
      <c r="BTE48" s="21"/>
      <c r="BTF48" s="21"/>
      <c r="BTG48" s="21"/>
      <c r="BTH48" s="21"/>
      <c r="BTI48" s="21"/>
      <c r="BTJ48" s="21"/>
      <c r="BTK48" s="21"/>
      <c r="BTL48" s="21"/>
      <c r="BTM48" s="21"/>
      <c r="BTN48" s="21"/>
      <c r="BTO48" s="21"/>
      <c r="BTP48" s="21"/>
      <c r="BTQ48" s="21"/>
      <c r="BTR48" s="21"/>
      <c r="BTS48" s="21"/>
      <c r="BTT48" s="21"/>
      <c r="BTU48" s="21"/>
      <c r="BTV48" s="21"/>
      <c r="BTW48" s="21"/>
      <c r="BTX48" s="21"/>
      <c r="BTY48" s="21"/>
      <c r="BTZ48" s="21"/>
      <c r="BUA48" s="21"/>
      <c r="BUB48" s="21"/>
      <c r="BUC48" s="21"/>
      <c r="BUD48" s="21"/>
      <c r="BUE48" s="21"/>
      <c r="BUF48" s="21"/>
      <c r="BUG48" s="21"/>
      <c r="BUH48" s="21"/>
      <c r="BUI48" s="21"/>
      <c r="BUJ48" s="21"/>
      <c r="BUK48" s="21"/>
      <c r="BUL48" s="21"/>
      <c r="BUM48" s="21"/>
      <c r="BUN48" s="21"/>
      <c r="BUO48" s="21"/>
      <c r="BUP48" s="21"/>
      <c r="BUQ48" s="21"/>
      <c r="BUR48" s="21"/>
      <c r="BUS48" s="21"/>
      <c r="BUT48" s="21"/>
      <c r="BUU48" s="21"/>
      <c r="BUV48" s="21"/>
      <c r="BUW48" s="21"/>
      <c r="BUX48" s="21"/>
      <c r="BUY48" s="21"/>
      <c r="BUZ48" s="21"/>
      <c r="BVA48" s="21"/>
      <c r="BVB48" s="21"/>
      <c r="BVC48" s="21"/>
      <c r="BVD48" s="21"/>
      <c r="BVE48" s="21"/>
      <c r="BVF48" s="21"/>
      <c r="BVG48" s="21"/>
      <c r="BVH48" s="21"/>
      <c r="BVI48" s="21"/>
      <c r="BVJ48" s="21"/>
      <c r="BVK48" s="21"/>
      <c r="BVL48" s="21"/>
      <c r="BVM48" s="21"/>
      <c r="BVN48" s="21"/>
      <c r="BVO48" s="21"/>
      <c r="BVP48" s="21"/>
      <c r="BVQ48" s="21"/>
      <c r="BVR48" s="21"/>
      <c r="BVS48" s="21"/>
      <c r="BVT48" s="21"/>
      <c r="BVU48" s="21"/>
      <c r="BVV48" s="21"/>
      <c r="BVW48" s="21"/>
      <c r="BVX48" s="21"/>
      <c r="BVY48" s="21"/>
      <c r="BVZ48" s="21"/>
      <c r="BWA48" s="21"/>
      <c r="BWB48" s="21"/>
      <c r="BWC48" s="21"/>
      <c r="BWD48" s="21"/>
      <c r="BWE48" s="21"/>
      <c r="BWF48" s="21"/>
      <c r="BWG48" s="21"/>
      <c r="BWH48" s="21"/>
      <c r="BWI48" s="21"/>
      <c r="BWJ48" s="21"/>
      <c r="BWK48" s="21"/>
      <c r="BWL48" s="21"/>
      <c r="BWM48" s="21"/>
      <c r="BWN48" s="21"/>
      <c r="BWO48" s="21"/>
      <c r="BWP48" s="21"/>
      <c r="BWQ48" s="21"/>
      <c r="BWR48" s="21"/>
      <c r="BWS48" s="21"/>
      <c r="BWT48" s="21"/>
      <c r="BWU48" s="21"/>
      <c r="BWV48" s="21"/>
      <c r="BWW48" s="21"/>
      <c r="BWX48" s="21"/>
      <c r="BWY48" s="21"/>
      <c r="BWZ48" s="21"/>
      <c r="BXA48" s="21"/>
      <c r="BXB48" s="21"/>
      <c r="BXC48" s="21"/>
      <c r="BXD48" s="21"/>
      <c r="BXE48" s="21"/>
      <c r="BXF48" s="21"/>
      <c r="BXG48" s="21"/>
      <c r="BXH48" s="21"/>
      <c r="BXI48" s="21"/>
      <c r="BXJ48" s="21"/>
      <c r="BXK48" s="21"/>
      <c r="BXL48" s="21"/>
      <c r="BXM48" s="21"/>
      <c r="BXN48" s="21"/>
      <c r="BXO48" s="21"/>
      <c r="BXP48" s="21"/>
      <c r="BXQ48" s="21"/>
      <c r="BXR48" s="21"/>
      <c r="BXS48" s="21"/>
      <c r="BXT48" s="21"/>
      <c r="BXU48" s="21"/>
      <c r="BXV48" s="21"/>
      <c r="BXW48" s="21"/>
      <c r="BXX48" s="21"/>
      <c r="BXY48" s="21"/>
      <c r="BXZ48" s="21"/>
      <c r="BYA48" s="21"/>
      <c r="BYB48" s="21"/>
      <c r="BYC48" s="21"/>
      <c r="BYD48" s="21"/>
      <c r="BYE48" s="21"/>
      <c r="BYF48" s="21"/>
      <c r="BYG48" s="21"/>
      <c r="BYH48" s="21"/>
      <c r="BYI48" s="21"/>
      <c r="BYJ48" s="21"/>
      <c r="BYK48" s="21"/>
      <c r="BYL48" s="21"/>
      <c r="BYM48" s="21"/>
      <c r="BYN48" s="21"/>
      <c r="BYO48" s="21"/>
      <c r="BYP48" s="21"/>
      <c r="BYQ48" s="21"/>
      <c r="BYR48" s="21"/>
      <c r="BYS48" s="21"/>
      <c r="BYT48" s="21"/>
      <c r="BYU48" s="21"/>
      <c r="BYV48" s="21"/>
      <c r="BYW48" s="21"/>
      <c r="BYX48" s="21"/>
      <c r="BYY48" s="21"/>
      <c r="BYZ48" s="21"/>
      <c r="BZA48" s="21"/>
      <c r="BZB48" s="21"/>
      <c r="BZC48" s="21"/>
      <c r="BZD48" s="21"/>
      <c r="BZE48" s="21"/>
      <c r="BZF48" s="21"/>
      <c r="BZG48" s="21"/>
      <c r="BZH48" s="21"/>
      <c r="BZI48" s="21"/>
      <c r="BZJ48" s="21"/>
      <c r="BZK48" s="21"/>
      <c r="BZL48" s="21"/>
      <c r="BZM48" s="21"/>
      <c r="BZN48" s="21"/>
      <c r="BZO48" s="21"/>
      <c r="BZP48" s="21"/>
      <c r="BZQ48" s="21"/>
      <c r="BZR48" s="21"/>
      <c r="BZS48" s="21"/>
      <c r="BZT48" s="21"/>
      <c r="BZU48" s="21"/>
      <c r="BZV48" s="21"/>
      <c r="BZW48" s="21"/>
      <c r="BZX48" s="21"/>
      <c r="BZY48" s="21"/>
      <c r="BZZ48" s="21"/>
      <c r="CAA48" s="21"/>
      <c r="CAB48" s="21"/>
      <c r="CAC48" s="21"/>
      <c r="CAD48" s="21"/>
      <c r="CAE48" s="21"/>
      <c r="CAF48" s="21"/>
      <c r="CAG48" s="21"/>
      <c r="CAH48" s="21"/>
      <c r="CAI48" s="21"/>
      <c r="CAJ48" s="21"/>
      <c r="CAK48" s="21"/>
      <c r="CAL48" s="21"/>
      <c r="CAM48" s="21"/>
      <c r="CAN48" s="21"/>
      <c r="CAO48" s="21"/>
      <c r="CAP48" s="21"/>
      <c r="CAQ48" s="21"/>
      <c r="CAR48" s="21"/>
      <c r="CAS48" s="21"/>
      <c r="CAT48" s="21"/>
      <c r="CAU48" s="21"/>
      <c r="CAV48" s="21"/>
      <c r="CAW48" s="21"/>
      <c r="CAX48" s="21"/>
      <c r="CAY48" s="21"/>
      <c r="CAZ48" s="21"/>
      <c r="CBA48" s="21"/>
      <c r="CBB48" s="21"/>
      <c r="CBC48" s="21"/>
      <c r="CBD48" s="21"/>
      <c r="CBE48" s="21"/>
      <c r="CBF48" s="21"/>
      <c r="CBG48" s="21"/>
      <c r="CBH48" s="21"/>
      <c r="CBI48" s="21"/>
      <c r="CBJ48" s="21"/>
      <c r="CBK48" s="21"/>
      <c r="CBL48" s="21"/>
      <c r="CBM48" s="21"/>
      <c r="CBN48" s="21"/>
      <c r="CBO48" s="21"/>
      <c r="CBP48" s="21"/>
      <c r="CBQ48" s="21"/>
      <c r="CBR48" s="21"/>
      <c r="CBS48" s="21"/>
      <c r="CBT48" s="21"/>
      <c r="CBU48" s="21"/>
      <c r="CBV48" s="21"/>
      <c r="CBW48" s="21"/>
      <c r="CBX48" s="21"/>
      <c r="CBY48" s="21"/>
      <c r="CBZ48" s="21"/>
      <c r="CCA48" s="21"/>
      <c r="CCB48" s="21"/>
      <c r="CCC48" s="21"/>
      <c r="CCD48" s="21"/>
      <c r="CCE48" s="21"/>
      <c r="CCF48" s="21"/>
      <c r="CCG48" s="21"/>
      <c r="CCH48" s="21"/>
      <c r="CCI48" s="21"/>
      <c r="CCJ48" s="21"/>
      <c r="CCK48" s="21"/>
      <c r="CCL48" s="21"/>
      <c r="CCM48" s="21"/>
      <c r="CCN48" s="21"/>
      <c r="CCO48" s="21"/>
      <c r="CCP48" s="21"/>
      <c r="CCQ48" s="21"/>
      <c r="CCR48" s="21"/>
      <c r="CCS48" s="21"/>
      <c r="CCT48" s="21"/>
      <c r="CCU48" s="21"/>
      <c r="CCV48" s="21"/>
      <c r="CCW48" s="21"/>
      <c r="CCX48" s="21"/>
      <c r="CCY48" s="21"/>
      <c r="CCZ48" s="21"/>
      <c r="CDA48" s="21"/>
      <c r="CDB48" s="21"/>
      <c r="CDC48" s="21"/>
      <c r="CDD48" s="21"/>
      <c r="CDE48" s="21"/>
      <c r="CDF48" s="21"/>
      <c r="CDG48" s="21"/>
      <c r="CDH48" s="21"/>
      <c r="CDI48" s="21"/>
      <c r="CDJ48" s="21"/>
      <c r="CDK48" s="21"/>
      <c r="CDL48" s="21"/>
      <c r="CDM48" s="21"/>
      <c r="CDN48" s="21"/>
      <c r="CDO48" s="21"/>
      <c r="CDP48" s="21"/>
      <c r="CDQ48" s="21"/>
      <c r="CDR48" s="21"/>
      <c r="CDS48" s="21"/>
      <c r="CDT48" s="21"/>
      <c r="CDU48" s="21"/>
      <c r="CDV48" s="21"/>
      <c r="CDW48" s="21"/>
      <c r="CDX48" s="21"/>
      <c r="CDY48" s="21"/>
      <c r="CDZ48" s="21"/>
      <c r="CEA48" s="21"/>
      <c r="CEB48" s="21"/>
      <c r="CEC48" s="21"/>
      <c r="CED48" s="21"/>
      <c r="CEE48" s="21"/>
      <c r="CEF48" s="21"/>
      <c r="CEG48" s="21"/>
      <c r="CEH48" s="21"/>
      <c r="CEI48" s="21"/>
      <c r="CEJ48" s="21"/>
      <c r="CEK48" s="21"/>
      <c r="CEL48" s="21"/>
      <c r="CEM48" s="21"/>
      <c r="CEN48" s="21"/>
      <c r="CEO48" s="21"/>
      <c r="CEP48" s="21"/>
      <c r="CEQ48" s="21"/>
      <c r="CER48" s="21"/>
      <c r="CES48" s="21"/>
      <c r="CET48" s="21"/>
      <c r="CEU48" s="21"/>
      <c r="CEV48" s="21"/>
      <c r="CEW48" s="21"/>
      <c r="CEX48" s="21"/>
      <c r="CEY48" s="21"/>
      <c r="CEZ48" s="21"/>
      <c r="CFA48" s="21"/>
      <c r="CFB48" s="21"/>
      <c r="CFC48" s="21"/>
      <c r="CFD48" s="21"/>
      <c r="CFE48" s="21"/>
      <c r="CFF48" s="21"/>
      <c r="CFG48" s="21"/>
      <c r="CFH48" s="21"/>
      <c r="CFI48" s="21"/>
      <c r="CFJ48" s="21"/>
      <c r="CFK48" s="21"/>
      <c r="CFL48" s="21"/>
      <c r="CFM48" s="21"/>
      <c r="CFN48" s="21"/>
      <c r="CFO48" s="21"/>
      <c r="CFP48" s="21"/>
      <c r="CFQ48" s="21"/>
      <c r="CFR48" s="21"/>
      <c r="CFS48" s="21"/>
      <c r="CFT48" s="21"/>
      <c r="CFU48" s="21"/>
      <c r="CFV48" s="21"/>
      <c r="CFW48" s="21"/>
      <c r="CFX48" s="21"/>
      <c r="CFY48" s="21"/>
      <c r="CFZ48" s="21"/>
      <c r="CGA48" s="21"/>
      <c r="CGB48" s="21"/>
      <c r="CGC48" s="21"/>
      <c r="CGD48" s="21"/>
      <c r="CGE48" s="21"/>
      <c r="CGF48" s="21"/>
      <c r="CGG48" s="21"/>
      <c r="CGH48" s="21"/>
      <c r="CGI48" s="21"/>
      <c r="CGJ48" s="21"/>
      <c r="CGK48" s="21"/>
      <c r="CGL48" s="21"/>
      <c r="CGM48" s="21"/>
      <c r="CGN48" s="21"/>
      <c r="CGO48" s="21"/>
      <c r="CGP48" s="21"/>
      <c r="CGQ48" s="21"/>
      <c r="CGR48" s="21"/>
      <c r="CGS48" s="21"/>
      <c r="CGT48" s="21"/>
      <c r="CGU48" s="21"/>
      <c r="CGV48" s="21"/>
      <c r="CGW48" s="21"/>
      <c r="CGX48" s="21"/>
      <c r="CGY48" s="21"/>
      <c r="CGZ48" s="21"/>
      <c r="CHA48" s="21"/>
      <c r="CHB48" s="21"/>
      <c r="CHC48" s="21"/>
      <c r="CHD48" s="21"/>
      <c r="CHE48" s="21"/>
      <c r="CHF48" s="21"/>
      <c r="CHG48" s="21"/>
      <c r="CHH48" s="21"/>
      <c r="CHI48" s="21"/>
      <c r="CHJ48" s="21"/>
      <c r="CHK48" s="21"/>
      <c r="CHL48" s="21"/>
      <c r="CHM48" s="21"/>
      <c r="CHN48" s="21"/>
      <c r="CHO48" s="21"/>
      <c r="CHP48" s="21"/>
      <c r="CHQ48" s="21"/>
      <c r="CHR48" s="21"/>
      <c r="CHS48" s="21"/>
      <c r="CHT48" s="21"/>
      <c r="CHU48" s="21"/>
      <c r="CHV48" s="21"/>
      <c r="CHW48" s="21"/>
      <c r="CHX48" s="21"/>
      <c r="CHY48" s="21"/>
      <c r="CHZ48" s="21"/>
      <c r="CIA48" s="21"/>
      <c r="CIB48" s="21"/>
      <c r="CIC48" s="21"/>
      <c r="CID48" s="21"/>
      <c r="CIE48" s="21"/>
      <c r="CIF48" s="21"/>
      <c r="CIG48" s="21"/>
      <c r="CIH48" s="21"/>
      <c r="CII48" s="21"/>
      <c r="CIJ48" s="21"/>
      <c r="CIK48" s="21"/>
      <c r="CIL48" s="21"/>
      <c r="CIM48" s="21"/>
      <c r="CIN48" s="21"/>
      <c r="CIO48" s="21"/>
      <c r="CIP48" s="21"/>
      <c r="CIQ48" s="21"/>
      <c r="CIR48" s="21"/>
      <c r="CIS48" s="21"/>
      <c r="CIT48" s="21"/>
      <c r="CIU48" s="21"/>
    </row>
    <row r="49" spans="1:2283" s="110" customFormat="1" ht="42.75">
      <c r="A49" s="235" t="s">
        <v>18426</v>
      </c>
      <c r="B49" s="226" t="s">
        <v>732</v>
      </c>
      <c r="C49" s="235" t="s">
        <v>18427</v>
      </c>
      <c r="D49" s="235" t="s">
        <v>18428</v>
      </c>
      <c r="E49" s="235" t="s">
        <v>18429</v>
      </c>
      <c r="F49" s="235" t="s">
        <v>18430</v>
      </c>
      <c r="G49" s="235" t="s">
        <v>18431</v>
      </c>
      <c r="H49" s="235" t="s">
        <v>18432</v>
      </c>
      <c r="I49" s="235" t="s">
        <v>18433</v>
      </c>
      <c r="J49" s="235" t="s">
        <v>18434</v>
      </c>
      <c r="K49" s="235" t="s">
        <v>18435</v>
      </c>
      <c r="L49" s="235"/>
      <c r="M49" s="235"/>
      <c r="N49" s="235"/>
      <c r="O49" s="235"/>
      <c r="P49" s="235"/>
      <c r="Q49" s="235"/>
      <c r="R49" s="235" t="s">
        <v>182</v>
      </c>
      <c r="S49" s="235" t="s">
        <v>98</v>
      </c>
      <c r="T49" s="235" t="s">
        <v>10248</v>
      </c>
      <c r="U49" s="235" t="s">
        <v>3</v>
      </c>
      <c r="V49" s="239" t="s">
        <v>18436</v>
      </c>
      <c r="W49" s="235" t="s">
        <v>3</v>
      </c>
      <c r="X49" s="239" t="s">
        <v>18436</v>
      </c>
      <c r="Y49" s="235" t="s">
        <v>3</v>
      </c>
      <c r="Z49" s="239" t="s">
        <v>18436</v>
      </c>
      <c r="AA49" s="235" t="s">
        <v>3</v>
      </c>
      <c r="AB49" s="239" t="s">
        <v>18436</v>
      </c>
      <c r="AC49" s="235" t="s">
        <v>3</v>
      </c>
      <c r="AD49" s="239" t="s">
        <v>18437</v>
      </c>
      <c r="AE49" s="93"/>
      <c r="AF49" s="21"/>
      <c r="AG49" s="21"/>
      <c r="AH49" s="21"/>
      <c r="AI49" s="21"/>
      <c r="AJ49" s="21"/>
      <c r="AK49" s="21"/>
      <c r="AL49" s="21"/>
      <c r="AM49" s="21"/>
      <c r="AN49" s="21"/>
      <c r="AO49" s="21"/>
      <c r="AP49" s="21"/>
      <c r="AQ49" s="21"/>
      <c r="AR49" s="21"/>
      <c r="AS49" s="21"/>
      <c r="AT49" s="21"/>
      <c r="AU49" s="21"/>
      <c r="AV49" s="21"/>
      <c r="AW49" s="21"/>
      <c r="AX49" s="21"/>
      <c r="AY49" s="21"/>
      <c r="AZ49" s="21"/>
      <c r="BA49" s="21"/>
      <c r="BB49" s="21"/>
      <c r="BC49" s="21"/>
      <c r="BD49" s="21"/>
      <c r="BE49" s="21"/>
      <c r="BF49" s="21"/>
      <c r="BG49" s="21"/>
      <c r="BH49" s="21"/>
      <c r="BI49" s="21"/>
      <c r="BJ49" s="21"/>
      <c r="BK49" s="21"/>
      <c r="BL49" s="21"/>
      <c r="BM49" s="21"/>
      <c r="BN49" s="21"/>
      <c r="BO49" s="21"/>
      <c r="BP49" s="21"/>
      <c r="BQ49" s="21"/>
      <c r="BR49" s="21"/>
      <c r="BS49" s="21"/>
      <c r="BT49" s="21"/>
      <c r="BU49" s="21"/>
      <c r="BV49" s="21"/>
      <c r="BW49" s="21"/>
      <c r="BX49" s="21"/>
      <c r="BY49" s="21"/>
      <c r="BZ49" s="21"/>
      <c r="CA49" s="21"/>
      <c r="CB49" s="21"/>
      <c r="CC49" s="21"/>
      <c r="CD49" s="21"/>
      <c r="CE49" s="21"/>
      <c r="CF49" s="21"/>
      <c r="CG49" s="21"/>
      <c r="CH49" s="21"/>
      <c r="CI49" s="21"/>
      <c r="CJ49" s="21"/>
      <c r="CK49" s="21"/>
      <c r="CL49" s="21"/>
      <c r="CM49" s="21"/>
      <c r="CN49" s="21"/>
      <c r="CO49" s="21"/>
      <c r="CP49" s="21"/>
      <c r="CQ49" s="21"/>
      <c r="CR49" s="21"/>
      <c r="CS49" s="21"/>
      <c r="CT49" s="21"/>
      <c r="CU49" s="21"/>
      <c r="CV49" s="21"/>
      <c r="CW49" s="21"/>
      <c r="CX49" s="21"/>
      <c r="CY49" s="21"/>
      <c r="CZ49" s="21"/>
      <c r="DA49" s="21"/>
      <c r="DB49" s="21"/>
      <c r="DC49" s="21"/>
      <c r="DD49" s="21"/>
      <c r="DE49" s="21"/>
      <c r="DF49" s="21"/>
      <c r="DG49" s="21"/>
      <c r="DH49" s="21"/>
      <c r="DI49" s="21"/>
      <c r="DJ49" s="21"/>
      <c r="DK49" s="21"/>
      <c r="DL49" s="21"/>
      <c r="DM49" s="21"/>
      <c r="DN49" s="21"/>
      <c r="DO49" s="21"/>
      <c r="DP49" s="21"/>
      <c r="DQ49" s="21"/>
      <c r="DR49" s="21"/>
      <c r="DS49" s="21"/>
      <c r="DT49" s="21"/>
      <c r="DU49" s="21"/>
      <c r="DV49" s="21"/>
      <c r="DW49" s="21"/>
      <c r="DX49" s="21"/>
      <c r="DY49" s="21"/>
      <c r="DZ49" s="21"/>
      <c r="EA49" s="21"/>
      <c r="EB49" s="21"/>
      <c r="EC49" s="21"/>
      <c r="ED49" s="21"/>
      <c r="EE49" s="21"/>
      <c r="EF49" s="21"/>
      <c r="EG49" s="21"/>
      <c r="EH49" s="21"/>
      <c r="EI49" s="21"/>
      <c r="EJ49" s="21"/>
      <c r="EK49" s="21"/>
      <c r="EL49" s="21"/>
      <c r="EM49" s="21"/>
      <c r="EN49" s="21"/>
      <c r="EO49" s="21"/>
      <c r="EP49" s="21"/>
      <c r="EQ49" s="21"/>
      <c r="ER49" s="21"/>
      <c r="ES49" s="21"/>
      <c r="ET49" s="21"/>
      <c r="EU49" s="21"/>
      <c r="EV49" s="21"/>
      <c r="EW49" s="21"/>
      <c r="EX49" s="21"/>
      <c r="EY49" s="21"/>
      <c r="EZ49" s="21"/>
      <c r="FA49" s="21"/>
      <c r="FB49" s="21"/>
      <c r="FC49" s="21"/>
      <c r="FD49" s="21"/>
      <c r="FE49" s="21"/>
      <c r="FF49" s="21"/>
      <c r="FG49" s="21"/>
      <c r="FH49" s="21"/>
      <c r="FI49" s="21"/>
      <c r="FJ49" s="21"/>
      <c r="FK49" s="21"/>
      <c r="FL49" s="21"/>
      <c r="FM49" s="21"/>
      <c r="FN49" s="21"/>
      <c r="FO49" s="21"/>
      <c r="FP49" s="21"/>
      <c r="FQ49" s="21"/>
      <c r="FR49" s="21"/>
      <c r="FS49" s="21"/>
      <c r="FT49" s="21"/>
      <c r="FU49" s="21"/>
      <c r="FV49" s="21"/>
      <c r="FW49" s="21"/>
      <c r="FX49" s="21"/>
      <c r="FY49" s="21"/>
      <c r="FZ49" s="21"/>
      <c r="GA49" s="21"/>
      <c r="GB49" s="21"/>
      <c r="GC49" s="21"/>
      <c r="GD49" s="21"/>
      <c r="GE49" s="21"/>
      <c r="GF49" s="21"/>
      <c r="GG49" s="21"/>
      <c r="GH49" s="21"/>
      <c r="GI49" s="21"/>
      <c r="GJ49" s="21"/>
      <c r="GK49" s="21"/>
      <c r="GL49" s="21"/>
      <c r="GM49" s="21"/>
      <c r="GN49" s="21"/>
      <c r="GO49" s="21"/>
      <c r="GP49" s="21"/>
      <c r="GQ49" s="21"/>
      <c r="GR49" s="21"/>
      <c r="GS49" s="21"/>
      <c r="GT49" s="21"/>
      <c r="GU49" s="21"/>
      <c r="GV49" s="21"/>
      <c r="GW49" s="21"/>
      <c r="GX49" s="21"/>
      <c r="GY49" s="21"/>
      <c r="GZ49" s="21"/>
      <c r="HA49" s="21"/>
      <c r="HB49" s="21"/>
      <c r="HC49" s="21"/>
      <c r="HD49" s="21"/>
      <c r="HE49" s="21"/>
      <c r="HF49" s="21"/>
      <c r="HG49" s="21"/>
      <c r="HH49" s="21"/>
      <c r="HI49" s="21"/>
      <c r="HJ49" s="21"/>
      <c r="HK49" s="21"/>
      <c r="HL49" s="21"/>
      <c r="HM49" s="21"/>
      <c r="HN49" s="21"/>
      <c r="HO49" s="21"/>
      <c r="HP49" s="21"/>
      <c r="HQ49" s="21"/>
      <c r="HR49" s="21"/>
      <c r="HS49" s="21"/>
      <c r="HT49" s="21"/>
      <c r="HU49" s="21"/>
      <c r="HV49" s="21"/>
      <c r="HW49" s="21"/>
      <c r="HX49" s="21"/>
      <c r="HY49" s="21"/>
      <c r="HZ49" s="21"/>
      <c r="IA49" s="21"/>
      <c r="IB49" s="21"/>
      <c r="IC49" s="21"/>
      <c r="ID49" s="21"/>
      <c r="IE49" s="21"/>
      <c r="IF49" s="21"/>
      <c r="IG49" s="21"/>
      <c r="IH49" s="21"/>
      <c r="II49" s="21"/>
      <c r="IJ49" s="21"/>
      <c r="IK49" s="21"/>
      <c r="IL49" s="21"/>
      <c r="IM49" s="21"/>
      <c r="IN49" s="21"/>
      <c r="IO49" s="21"/>
      <c r="IP49" s="21"/>
      <c r="IQ49" s="21"/>
      <c r="IR49" s="21"/>
      <c r="IS49" s="21"/>
      <c r="IT49" s="21"/>
      <c r="IU49" s="21"/>
      <c r="IV49" s="21"/>
      <c r="IW49" s="21"/>
      <c r="IX49" s="21"/>
      <c r="IY49" s="21"/>
      <c r="IZ49" s="21"/>
      <c r="JA49" s="21"/>
      <c r="JB49" s="21"/>
      <c r="JC49" s="21"/>
      <c r="JD49" s="21"/>
      <c r="JE49" s="21"/>
      <c r="JF49" s="21"/>
      <c r="JG49" s="21"/>
      <c r="JH49" s="21"/>
      <c r="JI49" s="21"/>
      <c r="JJ49" s="21"/>
      <c r="JK49" s="21"/>
      <c r="JL49" s="21"/>
      <c r="JM49" s="21"/>
      <c r="JN49" s="21"/>
      <c r="JO49" s="21"/>
      <c r="JP49" s="21"/>
      <c r="JQ49" s="21"/>
      <c r="JR49" s="21"/>
      <c r="JS49" s="21"/>
      <c r="JT49" s="21"/>
      <c r="JU49" s="21"/>
      <c r="JV49" s="21"/>
      <c r="JW49" s="21"/>
      <c r="JX49" s="21"/>
      <c r="JY49" s="21"/>
      <c r="JZ49" s="21"/>
      <c r="KA49" s="21"/>
      <c r="KB49" s="21"/>
      <c r="KC49" s="21"/>
      <c r="KD49" s="21"/>
      <c r="KE49" s="21"/>
      <c r="KF49" s="21"/>
      <c r="KG49" s="21"/>
      <c r="KH49" s="21"/>
      <c r="KI49" s="21"/>
      <c r="KJ49" s="21"/>
      <c r="KK49" s="21"/>
      <c r="KL49" s="21"/>
      <c r="KM49" s="21"/>
      <c r="KN49" s="21"/>
      <c r="KO49" s="21"/>
      <c r="KP49" s="21"/>
      <c r="KQ49" s="21"/>
      <c r="KR49" s="21"/>
      <c r="KS49" s="21"/>
      <c r="KT49" s="21"/>
      <c r="KU49" s="21"/>
      <c r="KV49" s="21"/>
      <c r="KW49" s="21"/>
      <c r="KX49" s="21"/>
      <c r="KY49" s="21"/>
      <c r="KZ49" s="21"/>
      <c r="LA49" s="21"/>
      <c r="LB49" s="21"/>
      <c r="LC49" s="21"/>
      <c r="LD49" s="21"/>
      <c r="LE49" s="21"/>
      <c r="LF49" s="21"/>
      <c r="LG49" s="21"/>
      <c r="LH49" s="21"/>
      <c r="LI49" s="21"/>
      <c r="LJ49" s="21"/>
      <c r="LK49" s="21"/>
      <c r="LL49" s="21"/>
      <c r="LM49" s="21"/>
      <c r="LN49" s="21"/>
      <c r="LO49" s="21"/>
      <c r="LP49" s="21"/>
      <c r="LQ49" s="21"/>
      <c r="LR49" s="21"/>
      <c r="LS49" s="21"/>
      <c r="LT49" s="21"/>
      <c r="LU49" s="21"/>
      <c r="LV49" s="21"/>
      <c r="LW49" s="21"/>
      <c r="LX49" s="21"/>
      <c r="LY49" s="21"/>
      <c r="LZ49" s="21"/>
      <c r="MA49" s="21"/>
      <c r="MB49" s="21"/>
      <c r="MC49" s="21"/>
      <c r="MD49" s="21"/>
      <c r="ME49" s="21"/>
      <c r="MF49" s="21"/>
      <c r="MG49" s="21"/>
      <c r="MH49" s="21"/>
      <c r="MI49" s="21"/>
      <c r="MJ49" s="21"/>
      <c r="MK49" s="21"/>
      <c r="ML49" s="21"/>
      <c r="MM49" s="21"/>
      <c r="MN49" s="21"/>
      <c r="MO49" s="21"/>
      <c r="MP49" s="21"/>
      <c r="MQ49" s="21"/>
      <c r="MR49" s="21"/>
      <c r="MS49" s="21"/>
      <c r="MT49" s="21"/>
      <c r="MU49" s="21"/>
      <c r="MV49" s="21"/>
      <c r="MW49" s="21"/>
      <c r="MX49" s="21"/>
      <c r="MY49" s="21"/>
      <c r="MZ49" s="21"/>
      <c r="NA49" s="21"/>
      <c r="NB49" s="21"/>
      <c r="NC49" s="21"/>
      <c r="ND49" s="21"/>
      <c r="NE49" s="21"/>
      <c r="NF49" s="21"/>
      <c r="NG49" s="21"/>
      <c r="NH49" s="21"/>
      <c r="NI49" s="21"/>
      <c r="NJ49" s="21"/>
      <c r="NK49" s="21"/>
      <c r="NL49" s="21"/>
      <c r="NM49" s="21"/>
      <c r="NN49" s="21"/>
      <c r="NO49" s="21"/>
      <c r="NP49" s="21"/>
      <c r="NQ49" s="21"/>
      <c r="NR49" s="21"/>
      <c r="NS49" s="21"/>
      <c r="NT49" s="21"/>
      <c r="NU49" s="21"/>
      <c r="NV49" s="21"/>
      <c r="NW49" s="21"/>
      <c r="NX49" s="21"/>
      <c r="NY49" s="21"/>
      <c r="NZ49" s="21"/>
      <c r="OA49" s="21"/>
      <c r="OB49" s="21"/>
      <c r="OC49" s="21"/>
      <c r="OD49" s="21"/>
      <c r="OE49" s="21"/>
      <c r="OF49" s="21"/>
      <c r="OG49" s="21"/>
      <c r="OH49" s="21"/>
      <c r="OI49" s="21"/>
      <c r="OJ49" s="21"/>
      <c r="OK49" s="21"/>
      <c r="OL49" s="21"/>
      <c r="OM49" s="21"/>
      <c r="ON49" s="21"/>
      <c r="OO49" s="21"/>
      <c r="OP49" s="21"/>
      <c r="OQ49" s="21"/>
      <c r="OR49" s="21"/>
      <c r="OS49" s="21"/>
      <c r="OT49" s="21"/>
      <c r="OU49" s="21"/>
      <c r="OV49" s="21"/>
      <c r="OW49" s="21"/>
      <c r="OX49" s="21"/>
      <c r="OY49" s="21"/>
      <c r="OZ49" s="21"/>
      <c r="PA49" s="21"/>
      <c r="PB49" s="21"/>
      <c r="PC49" s="21"/>
      <c r="PD49" s="21"/>
      <c r="PE49" s="21"/>
      <c r="PF49" s="21"/>
      <c r="PG49" s="21"/>
      <c r="PH49" s="21"/>
      <c r="PI49" s="21"/>
      <c r="PJ49" s="21"/>
      <c r="PK49" s="21"/>
      <c r="PL49" s="21"/>
      <c r="PM49" s="21"/>
      <c r="PN49" s="21"/>
      <c r="PO49" s="21"/>
      <c r="PP49" s="21"/>
      <c r="PQ49" s="21"/>
      <c r="PR49" s="21"/>
      <c r="PS49" s="21"/>
      <c r="PT49" s="21"/>
      <c r="PU49" s="21"/>
      <c r="PV49" s="21"/>
      <c r="PW49" s="21"/>
      <c r="PX49" s="21"/>
      <c r="PY49" s="21"/>
      <c r="PZ49" s="21"/>
      <c r="QA49" s="21"/>
      <c r="QB49" s="21"/>
      <c r="QC49" s="21"/>
      <c r="QD49" s="21"/>
      <c r="QE49" s="21"/>
      <c r="QF49" s="21"/>
      <c r="QG49" s="21"/>
      <c r="QH49" s="21"/>
      <c r="QI49" s="21"/>
      <c r="QJ49" s="21"/>
      <c r="QK49" s="21"/>
      <c r="QL49" s="21"/>
      <c r="QM49" s="21"/>
      <c r="QN49" s="21"/>
      <c r="QO49" s="21"/>
      <c r="QP49" s="21"/>
      <c r="QQ49" s="21"/>
      <c r="QR49" s="21"/>
      <c r="QS49" s="21"/>
      <c r="QT49" s="21"/>
      <c r="QU49" s="21"/>
      <c r="QV49" s="21"/>
      <c r="QW49" s="21"/>
      <c r="QX49" s="21"/>
      <c r="QY49" s="21"/>
      <c r="QZ49" s="21"/>
      <c r="RA49" s="21"/>
      <c r="RB49" s="21"/>
      <c r="RC49" s="21"/>
      <c r="RD49" s="21"/>
      <c r="RE49" s="21"/>
      <c r="RF49" s="21"/>
      <c r="RG49" s="21"/>
      <c r="RH49" s="21"/>
      <c r="RI49" s="21"/>
      <c r="RJ49" s="21"/>
      <c r="RK49" s="21"/>
      <c r="RL49" s="21"/>
      <c r="RM49" s="21"/>
      <c r="RN49" s="21"/>
      <c r="RO49" s="21"/>
      <c r="RP49" s="21"/>
      <c r="RQ49" s="21"/>
      <c r="RR49" s="21"/>
      <c r="RS49" s="21"/>
      <c r="RT49" s="21"/>
      <c r="RU49" s="21"/>
      <c r="RV49" s="21"/>
      <c r="RW49" s="21"/>
      <c r="RX49" s="21"/>
      <c r="RY49" s="21"/>
      <c r="RZ49" s="21"/>
      <c r="SA49" s="21"/>
      <c r="SB49" s="21"/>
      <c r="SC49" s="21"/>
      <c r="SD49" s="21"/>
      <c r="SE49" s="21"/>
      <c r="SF49" s="21"/>
      <c r="SG49" s="21"/>
      <c r="SH49" s="21"/>
      <c r="SI49" s="21"/>
      <c r="SJ49" s="21"/>
      <c r="SK49" s="21"/>
      <c r="SL49" s="21"/>
      <c r="SM49" s="21"/>
      <c r="SN49" s="21"/>
      <c r="SO49" s="21"/>
      <c r="SP49" s="21"/>
      <c r="SQ49" s="21"/>
      <c r="SR49" s="21"/>
      <c r="SS49" s="21"/>
      <c r="ST49" s="21"/>
      <c r="SU49" s="21"/>
      <c r="SV49" s="21"/>
      <c r="SW49" s="21"/>
      <c r="SX49" s="21"/>
      <c r="SY49" s="21"/>
      <c r="SZ49" s="21"/>
      <c r="TA49" s="21"/>
      <c r="TB49" s="21"/>
      <c r="TC49" s="21"/>
      <c r="TD49" s="21"/>
      <c r="TE49" s="21"/>
      <c r="TF49" s="21"/>
      <c r="TG49" s="21"/>
      <c r="TH49" s="21"/>
      <c r="TI49" s="21"/>
      <c r="TJ49" s="21"/>
      <c r="TK49" s="21"/>
      <c r="TL49" s="21"/>
      <c r="TM49" s="21"/>
      <c r="TN49" s="21"/>
      <c r="TO49" s="21"/>
      <c r="TP49" s="21"/>
      <c r="TQ49" s="21"/>
      <c r="TR49" s="21"/>
      <c r="TS49" s="21"/>
      <c r="TT49" s="21"/>
      <c r="TU49" s="21"/>
      <c r="TV49" s="21"/>
      <c r="TW49" s="21"/>
      <c r="TX49" s="21"/>
      <c r="TY49" s="21"/>
      <c r="TZ49" s="21"/>
      <c r="UA49" s="21"/>
      <c r="UB49" s="21"/>
      <c r="UC49" s="21"/>
      <c r="UD49" s="21"/>
      <c r="UE49" s="21"/>
      <c r="UF49" s="21"/>
      <c r="UG49" s="21"/>
      <c r="UH49" s="21"/>
      <c r="UI49" s="21"/>
      <c r="UJ49" s="21"/>
      <c r="UK49" s="21"/>
      <c r="UL49" s="21"/>
      <c r="UM49" s="21"/>
      <c r="UN49" s="21"/>
      <c r="UO49" s="21"/>
      <c r="UP49" s="21"/>
      <c r="UQ49" s="21"/>
      <c r="UR49" s="21"/>
      <c r="US49" s="21"/>
      <c r="UT49" s="21"/>
      <c r="UU49" s="21"/>
      <c r="UV49" s="21"/>
      <c r="UW49" s="21"/>
      <c r="UX49" s="21"/>
      <c r="UY49" s="21"/>
      <c r="UZ49" s="21"/>
      <c r="VA49" s="21"/>
      <c r="VB49" s="21"/>
      <c r="VC49" s="21"/>
      <c r="VD49" s="21"/>
      <c r="VE49" s="21"/>
      <c r="VF49" s="21"/>
      <c r="VG49" s="21"/>
      <c r="VH49" s="21"/>
      <c r="VI49" s="21"/>
      <c r="VJ49" s="21"/>
      <c r="VK49" s="21"/>
      <c r="VL49" s="21"/>
      <c r="VM49" s="21"/>
      <c r="VN49" s="21"/>
      <c r="VO49" s="21"/>
      <c r="VP49" s="21"/>
      <c r="VQ49" s="21"/>
      <c r="VR49" s="21"/>
      <c r="VS49" s="21"/>
      <c r="VT49" s="21"/>
      <c r="VU49" s="21"/>
      <c r="VV49" s="21"/>
      <c r="VW49" s="21"/>
      <c r="VX49" s="21"/>
      <c r="VY49" s="21"/>
      <c r="VZ49" s="21"/>
      <c r="WA49" s="21"/>
      <c r="WB49" s="21"/>
      <c r="WC49" s="21"/>
      <c r="WD49" s="21"/>
      <c r="WE49" s="21"/>
      <c r="WF49" s="21"/>
      <c r="WG49" s="21"/>
      <c r="WH49" s="21"/>
      <c r="WI49" s="21"/>
      <c r="WJ49" s="21"/>
      <c r="WK49" s="21"/>
      <c r="WL49" s="21"/>
      <c r="WM49" s="21"/>
      <c r="WN49" s="21"/>
      <c r="WO49" s="21"/>
      <c r="WP49" s="21"/>
      <c r="WQ49" s="21"/>
      <c r="WR49" s="21"/>
      <c r="WS49" s="21"/>
      <c r="WT49" s="21"/>
      <c r="WU49" s="21"/>
      <c r="WV49" s="21"/>
      <c r="WW49" s="21"/>
      <c r="WX49" s="21"/>
      <c r="WY49" s="21"/>
      <c r="WZ49" s="21"/>
      <c r="XA49" s="21"/>
      <c r="XB49" s="21"/>
      <c r="XC49" s="21"/>
      <c r="XD49" s="21"/>
      <c r="XE49" s="21"/>
      <c r="XF49" s="21"/>
      <c r="XG49" s="21"/>
      <c r="XH49" s="21"/>
      <c r="XI49" s="21"/>
      <c r="XJ49" s="21"/>
      <c r="XK49" s="21"/>
      <c r="XL49" s="21"/>
      <c r="XM49" s="21"/>
      <c r="XN49" s="21"/>
      <c r="XO49" s="21"/>
      <c r="XP49" s="21"/>
      <c r="XQ49" s="21"/>
      <c r="XR49" s="21"/>
      <c r="XS49" s="21"/>
      <c r="XT49" s="21"/>
      <c r="XU49" s="21"/>
      <c r="XV49" s="21"/>
      <c r="XW49" s="21"/>
      <c r="XX49" s="21"/>
      <c r="XY49" s="21"/>
      <c r="XZ49" s="21"/>
      <c r="YA49" s="21"/>
      <c r="YB49" s="21"/>
      <c r="YC49" s="21"/>
      <c r="YD49" s="21"/>
      <c r="YE49" s="21"/>
      <c r="YF49" s="21"/>
      <c r="YG49" s="21"/>
      <c r="YH49" s="21"/>
      <c r="YI49" s="21"/>
      <c r="YJ49" s="21"/>
      <c r="YK49" s="21"/>
      <c r="YL49" s="21"/>
      <c r="YM49" s="21"/>
      <c r="YN49" s="21"/>
      <c r="YO49" s="21"/>
      <c r="YP49" s="21"/>
      <c r="YQ49" s="21"/>
      <c r="YR49" s="21"/>
      <c r="YS49" s="21"/>
      <c r="YT49" s="21"/>
      <c r="YU49" s="21"/>
      <c r="YV49" s="21"/>
      <c r="YW49" s="21"/>
      <c r="YX49" s="21"/>
      <c r="YY49" s="21"/>
      <c r="YZ49" s="21"/>
      <c r="ZA49" s="21"/>
      <c r="ZB49" s="21"/>
      <c r="ZC49" s="21"/>
      <c r="ZD49" s="21"/>
      <c r="ZE49" s="21"/>
      <c r="ZF49" s="21"/>
      <c r="ZG49" s="21"/>
      <c r="ZH49" s="21"/>
      <c r="ZI49" s="21"/>
      <c r="ZJ49" s="21"/>
      <c r="ZK49" s="21"/>
      <c r="ZL49" s="21"/>
      <c r="ZM49" s="21"/>
      <c r="ZN49" s="21"/>
      <c r="ZO49" s="21"/>
      <c r="ZP49" s="21"/>
      <c r="ZQ49" s="21"/>
      <c r="ZR49" s="21"/>
      <c r="ZS49" s="21"/>
      <c r="ZT49" s="21"/>
      <c r="ZU49" s="21"/>
      <c r="ZV49" s="21"/>
      <c r="ZW49" s="21"/>
      <c r="ZX49" s="21"/>
      <c r="ZY49" s="21"/>
      <c r="ZZ49" s="21"/>
      <c r="AAA49" s="21"/>
      <c r="AAB49" s="21"/>
      <c r="AAC49" s="21"/>
      <c r="AAD49" s="21"/>
      <c r="AAE49" s="21"/>
      <c r="AAF49" s="21"/>
      <c r="AAG49" s="21"/>
      <c r="AAH49" s="21"/>
      <c r="AAI49" s="21"/>
      <c r="AAJ49" s="21"/>
      <c r="AAK49" s="21"/>
      <c r="AAL49" s="21"/>
      <c r="AAM49" s="21"/>
      <c r="AAN49" s="21"/>
      <c r="AAO49" s="21"/>
      <c r="AAP49" s="21"/>
      <c r="AAQ49" s="21"/>
      <c r="AAR49" s="21"/>
      <c r="AAS49" s="21"/>
      <c r="AAT49" s="21"/>
      <c r="AAU49" s="21"/>
      <c r="AAV49" s="21"/>
      <c r="AAW49" s="21"/>
      <c r="AAX49" s="21"/>
      <c r="AAY49" s="21"/>
      <c r="AAZ49" s="21"/>
      <c r="ABA49" s="21"/>
      <c r="ABB49" s="21"/>
      <c r="ABC49" s="21"/>
      <c r="ABD49" s="21"/>
      <c r="ABE49" s="21"/>
      <c r="ABF49" s="21"/>
      <c r="ABG49" s="21"/>
      <c r="ABH49" s="21"/>
      <c r="ABI49" s="21"/>
      <c r="ABJ49" s="21"/>
      <c r="ABK49" s="21"/>
      <c r="ABL49" s="21"/>
      <c r="ABM49" s="21"/>
      <c r="ABN49" s="21"/>
      <c r="ABO49" s="21"/>
      <c r="ABP49" s="21"/>
      <c r="ABQ49" s="21"/>
      <c r="ABR49" s="21"/>
      <c r="ABS49" s="21"/>
      <c r="ABT49" s="21"/>
      <c r="ABU49" s="21"/>
      <c r="ABV49" s="21"/>
      <c r="ABW49" s="21"/>
      <c r="ABX49" s="21"/>
      <c r="ABY49" s="21"/>
      <c r="ABZ49" s="21"/>
      <c r="ACA49" s="21"/>
      <c r="ACB49" s="21"/>
      <c r="ACC49" s="21"/>
      <c r="ACD49" s="21"/>
      <c r="ACE49" s="21"/>
      <c r="ACF49" s="21"/>
      <c r="ACG49" s="21"/>
      <c r="ACH49" s="21"/>
      <c r="ACI49" s="21"/>
      <c r="ACJ49" s="21"/>
      <c r="ACK49" s="21"/>
      <c r="ACL49" s="21"/>
      <c r="ACM49" s="21"/>
      <c r="ACN49" s="21"/>
      <c r="ACO49" s="21"/>
      <c r="ACP49" s="21"/>
      <c r="ACQ49" s="21"/>
      <c r="ACR49" s="21"/>
      <c r="ACS49" s="21"/>
      <c r="ACT49" s="21"/>
      <c r="ACU49" s="21"/>
      <c r="ACV49" s="21"/>
      <c r="ACW49" s="21"/>
      <c r="ACX49" s="21"/>
      <c r="ACY49" s="21"/>
      <c r="ACZ49" s="21"/>
      <c r="ADA49" s="21"/>
      <c r="ADB49" s="21"/>
      <c r="ADC49" s="21"/>
      <c r="ADD49" s="21"/>
      <c r="ADE49" s="21"/>
      <c r="ADF49" s="21"/>
      <c r="ADG49" s="21"/>
      <c r="ADH49" s="21"/>
      <c r="ADI49" s="21"/>
      <c r="ADJ49" s="21"/>
      <c r="ADK49" s="21"/>
      <c r="ADL49" s="21"/>
      <c r="ADM49" s="21"/>
      <c r="ADN49" s="21"/>
      <c r="ADO49" s="21"/>
      <c r="ADP49" s="21"/>
      <c r="ADQ49" s="21"/>
      <c r="ADR49" s="21"/>
      <c r="ADS49" s="21"/>
      <c r="ADT49" s="21"/>
      <c r="ADU49" s="21"/>
      <c r="ADV49" s="21"/>
      <c r="ADW49" s="21"/>
      <c r="ADX49" s="21"/>
      <c r="ADY49" s="21"/>
      <c r="ADZ49" s="21"/>
      <c r="AEA49" s="21"/>
      <c r="AEB49" s="21"/>
      <c r="AEC49" s="21"/>
      <c r="AED49" s="21"/>
      <c r="AEE49" s="21"/>
      <c r="AEF49" s="21"/>
      <c r="AEG49" s="21"/>
      <c r="AEH49" s="21"/>
      <c r="AEI49" s="21"/>
      <c r="AEJ49" s="21"/>
      <c r="AEK49" s="21"/>
      <c r="AEL49" s="21"/>
      <c r="AEM49" s="21"/>
      <c r="AEN49" s="21"/>
      <c r="AEO49" s="21"/>
      <c r="AEP49" s="21"/>
      <c r="AEQ49" s="21"/>
      <c r="AER49" s="21"/>
      <c r="AES49" s="21"/>
      <c r="AET49" s="21"/>
      <c r="AEU49" s="21"/>
      <c r="AEV49" s="21"/>
      <c r="AEW49" s="21"/>
      <c r="AEX49" s="21"/>
      <c r="AEY49" s="21"/>
      <c r="AEZ49" s="21"/>
      <c r="AFA49" s="21"/>
      <c r="AFB49" s="21"/>
      <c r="AFC49" s="21"/>
      <c r="AFD49" s="21"/>
      <c r="AFE49" s="21"/>
      <c r="AFF49" s="21"/>
      <c r="AFG49" s="21"/>
      <c r="AFH49" s="21"/>
      <c r="AFI49" s="21"/>
      <c r="AFJ49" s="21"/>
      <c r="AFK49" s="21"/>
      <c r="AFL49" s="21"/>
      <c r="AFM49" s="21"/>
      <c r="AFN49" s="21"/>
      <c r="AFO49" s="21"/>
      <c r="AFP49" s="21"/>
      <c r="AFQ49" s="21"/>
      <c r="AFR49" s="21"/>
      <c r="AFS49" s="21"/>
      <c r="AFT49" s="21"/>
      <c r="AFU49" s="21"/>
      <c r="AFV49" s="21"/>
      <c r="AFW49" s="21"/>
      <c r="AFX49" s="21"/>
      <c r="AFY49" s="21"/>
      <c r="AFZ49" s="21"/>
      <c r="AGA49" s="21"/>
      <c r="AGB49" s="21"/>
      <c r="AGC49" s="21"/>
      <c r="AGD49" s="21"/>
      <c r="AGE49" s="21"/>
      <c r="AGF49" s="21"/>
      <c r="AGG49" s="21"/>
      <c r="AGH49" s="21"/>
      <c r="AGI49" s="21"/>
      <c r="AGJ49" s="21"/>
      <c r="AGK49" s="21"/>
      <c r="AGL49" s="21"/>
      <c r="AGM49" s="21"/>
      <c r="AGN49" s="21"/>
      <c r="AGO49" s="21"/>
      <c r="AGP49" s="21"/>
      <c r="AGQ49" s="21"/>
      <c r="AGR49" s="21"/>
      <c r="AGS49" s="21"/>
      <c r="AGT49" s="21"/>
      <c r="AGU49" s="21"/>
      <c r="AGV49" s="21"/>
      <c r="AGW49" s="21"/>
      <c r="AGX49" s="21"/>
      <c r="AGY49" s="21"/>
      <c r="AGZ49" s="21"/>
      <c r="AHA49" s="21"/>
      <c r="AHB49" s="21"/>
      <c r="AHC49" s="21"/>
      <c r="AHD49" s="21"/>
      <c r="AHE49" s="21"/>
      <c r="AHF49" s="21"/>
      <c r="AHG49" s="21"/>
      <c r="AHH49" s="21"/>
      <c r="AHI49" s="21"/>
      <c r="AHJ49" s="21"/>
      <c r="AHK49" s="21"/>
      <c r="AHL49" s="21"/>
      <c r="AHM49" s="21"/>
      <c r="AHN49" s="21"/>
      <c r="AHO49" s="21"/>
      <c r="AHP49" s="21"/>
      <c r="AHQ49" s="21"/>
      <c r="AHR49" s="21"/>
      <c r="AHS49" s="21"/>
      <c r="AHT49" s="21"/>
      <c r="AHU49" s="21"/>
      <c r="AHV49" s="21"/>
      <c r="AHW49" s="21"/>
      <c r="AHX49" s="21"/>
      <c r="AHY49" s="21"/>
      <c r="AHZ49" s="21"/>
      <c r="AIA49" s="21"/>
      <c r="AIB49" s="21"/>
      <c r="AIC49" s="21"/>
      <c r="AID49" s="21"/>
      <c r="AIE49" s="21"/>
      <c r="AIF49" s="21"/>
      <c r="AIG49" s="21"/>
      <c r="AIH49" s="21"/>
      <c r="AII49" s="21"/>
      <c r="AIJ49" s="21"/>
      <c r="AIK49" s="21"/>
      <c r="AIL49" s="21"/>
      <c r="AIM49" s="21"/>
      <c r="AIN49" s="21"/>
      <c r="AIO49" s="21"/>
      <c r="AIP49" s="21"/>
      <c r="AIQ49" s="21"/>
      <c r="AIR49" s="21"/>
      <c r="AIS49" s="21"/>
      <c r="AIT49" s="21"/>
      <c r="AIU49" s="21"/>
      <c r="AIV49" s="21"/>
      <c r="AIW49" s="21"/>
      <c r="AIX49" s="21"/>
      <c r="AIY49" s="21"/>
      <c r="AIZ49" s="21"/>
      <c r="AJA49" s="21"/>
      <c r="AJB49" s="21"/>
      <c r="AJC49" s="21"/>
      <c r="AJD49" s="21"/>
      <c r="AJE49" s="21"/>
      <c r="AJF49" s="21"/>
      <c r="AJG49" s="21"/>
      <c r="AJH49" s="21"/>
      <c r="AJI49" s="21"/>
      <c r="AJJ49" s="21"/>
      <c r="AJK49" s="21"/>
      <c r="AJL49" s="21"/>
      <c r="AJM49" s="21"/>
      <c r="AJN49" s="21"/>
      <c r="AJO49" s="21"/>
      <c r="AJP49" s="21"/>
      <c r="AJQ49" s="21"/>
      <c r="AJR49" s="21"/>
      <c r="AJS49" s="21"/>
      <c r="AJT49" s="21"/>
      <c r="AJU49" s="21"/>
      <c r="AJV49" s="21"/>
      <c r="AJW49" s="21"/>
      <c r="AJX49" s="21"/>
      <c r="AJY49" s="21"/>
      <c r="AJZ49" s="21"/>
      <c r="AKA49" s="21"/>
      <c r="AKB49" s="21"/>
      <c r="AKC49" s="21"/>
      <c r="AKD49" s="21"/>
      <c r="AKE49" s="21"/>
      <c r="AKF49" s="21"/>
      <c r="AKG49" s="21"/>
      <c r="AKH49" s="21"/>
      <c r="AKI49" s="21"/>
      <c r="AKJ49" s="21"/>
      <c r="AKK49" s="21"/>
      <c r="AKL49" s="21"/>
      <c r="AKM49" s="21"/>
      <c r="AKN49" s="21"/>
      <c r="AKO49" s="21"/>
      <c r="AKP49" s="21"/>
      <c r="AKQ49" s="21"/>
      <c r="AKR49" s="21"/>
      <c r="AKS49" s="21"/>
      <c r="AKT49" s="21"/>
      <c r="AKU49" s="21"/>
      <c r="AKV49" s="21"/>
      <c r="AKW49" s="21"/>
      <c r="AKX49" s="21"/>
      <c r="AKY49" s="21"/>
      <c r="AKZ49" s="21"/>
      <c r="ALA49" s="21"/>
      <c r="ALB49" s="21"/>
      <c r="ALC49" s="21"/>
      <c r="ALD49" s="21"/>
      <c r="ALE49" s="21"/>
      <c r="ALF49" s="21"/>
      <c r="ALG49" s="21"/>
      <c r="ALH49" s="21"/>
      <c r="ALI49" s="21"/>
      <c r="ALJ49" s="21"/>
      <c r="ALK49" s="21"/>
      <c r="ALL49" s="21"/>
      <c r="ALM49" s="21"/>
      <c r="ALN49" s="21"/>
      <c r="ALO49" s="21"/>
      <c r="ALP49" s="21"/>
      <c r="ALQ49" s="21"/>
      <c r="ALR49" s="21"/>
      <c r="ALS49" s="21"/>
      <c r="ALT49" s="21"/>
      <c r="ALU49" s="21"/>
      <c r="ALV49" s="21"/>
      <c r="ALW49" s="21"/>
      <c r="ALX49" s="21"/>
      <c r="ALY49" s="21"/>
      <c r="ALZ49" s="21"/>
      <c r="AMA49" s="21"/>
      <c r="AMB49" s="21"/>
      <c r="AMC49" s="21"/>
      <c r="AMD49" s="21"/>
      <c r="AME49" s="21"/>
      <c r="AMF49" s="21"/>
      <c r="AMG49" s="21"/>
      <c r="AMH49" s="21"/>
      <c r="AMI49" s="21"/>
      <c r="AMJ49" s="21"/>
      <c r="AMK49" s="21"/>
      <c r="AML49" s="21"/>
      <c r="AMM49" s="21"/>
      <c r="AMN49" s="21"/>
      <c r="AMO49" s="21"/>
      <c r="AMP49" s="21"/>
      <c r="AMQ49" s="21"/>
      <c r="AMR49" s="21"/>
      <c r="AMS49" s="21"/>
      <c r="AMT49" s="21"/>
      <c r="AMU49" s="21"/>
      <c r="AMV49" s="21"/>
      <c r="AMW49" s="21"/>
      <c r="AMX49" s="21"/>
      <c r="AMY49" s="21"/>
      <c r="AMZ49" s="21"/>
      <c r="ANA49" s="21"/>
      <c r="ANB49" s="21"/>
      <c r="ANC49" s="21"/>
      <c r="AND49" s="21"/>
      <c r="ANE49" s="21"/>
      <c r="ANF49" s="21"/>
      <c r="ANG49" s="21"/>
      <c r="ANH49" s="21"/>
      <c r="ANI49" s="21"/>
      <c r="ANJ49" s="21"/>
      <c r="ANK49" s="21"/>
      <c r="ANL49" s="21"/>
      <c r="ANM49" s="21"/>
      <c r="ANN49" s="21"/>
      <c r="ANO49" s="21"/>
      <c r="ANP49" s="21"/>
      <c r="ANQ49" s="21"/>
      <c r="ANR49" s="21"/>
      <c r="ANS49" s="21"/>
      <c r="ANT49" s="21"/>
      <c r="ANU49" s="21"/>
      <c r="ANV49" s="21"/>
      <c r="ANW49" s="21"/>
      <c r="ANX49" s="21"/>
      <c r="ANY49" s="21"/>
      <c r="ANZ49" s="21"/>
      <c r="AOA49" s="21"/>
      <c r="AOB49" s="21"/>
      <c r="AOC49" s="21"/>
      <c r="AOD49" s="21"/>
      <c r="AOE49" s="21"/>
      <c r="AOF49" s="21"/>
      <c r="AOG49" s="21"/>
      <c r="AOH49" s="21"/>
      <c r="AOI49" s="21"/>
      <c r="AOJ49" s="21"/>
      <c r="AOK49" s="21"/>
      <c r="AOL49" s="21"/>
      <c r="AOM49" s="21"/>
      <c r="AON49" s="21"/>
      <c r="AOO49" s="21"/>
      <c r="AOP49" s="21"/>
      <c r="AOQ49" s="21"/>
      <c r="AOR49" s="21"/>
      <c r="AOS49" s="21"/>
      <c r="AOT49" s="21"/>
      <c r="AOU49" s="21"/>
      <c r="AOV49" s="21"/>
      <c r="AOW49" s="21"/>
      <c r="AOX49" s="21"/>
      <c r="AOY49" s="21"/>
      <c r="AOZ49" s="21"/>
      <c r="APA49" s="21"/>
      <c r="APB49" s="21"/>
      <c r="APC49" s="21"/>
      <c r="APD49" s="21"/>
      <c r="APE49" s="21"/>
      <c r="APF49" s="21"/>
      <c r="APG49" s="21"/>
      <c r="APH49" s="21"/>
      <c r="API49" s="21"/>
      <c r="APJ49" s="21"/>
      <c r="APK49" s="21"/>
      <c r="APL49" s="21"/>
      <c r="APM49" s="21"/>
      <c r="APN49" s="21"/>
      <c r="APO49" s="21"/>
      <c r="APP49" s="21"/>
      <c r="APQ49" s="21"/>
      <c r="APR49" s="21"/>
      <c r="APS49" s="21"/>
      <c r="APT49" s="21"/>
      <c r="APU49" s="21"/>
      <c r="APV49" s="21"/>
      <c r="APW49" s="21"/>
      <c r="APX49" s="21"/>
      <c r="APY49" s="21"/>
      <c r="APZ49" s="21"/>
      <c r="AQA49" s="21"/>
      <c r="AQB49" s="21"/>
      <c r="AQC49" s="21"/>
      <c r="AQD49" s="21"/>
      <c r="AQE49" s="21"/>
      <c r="AQF49" s="21"/>
      <c r="AQG49" s="21"/>
      <c r="AQH49" s="21"/>
      <c r="AQI49" s="21"/>
      <c r="AQJ49" s="21"/>
      <c r="AQK49" s="21"/>
      <c r="AQL49" s="21"/>
      <c r="AQM49" s="21"/>
      <c r="AQN49" s="21"/>
      <c r="AQO49" s="21"/>
      <c r="AQP49" s="21"/>
      <c r="AQQ49" s="21"/>
      <c r="AQR49" s="21"/>
      <c r="AQS49" s="21"/>
      <c r="AQT49" s="21"/>
      <c r="AQU49" s="21"/>
      <c r="AQV49" s="21"/>
      <c r="AQW49" s="21"/>
      <c r="AQX49" s="21"/>
      <c r="AQY49" s="21"/>
      <c r="AQZ49" s="21"/>
      <c r="ARA49" s="21"/>
      <c r="ARB49" s="21"/>
      <c r="ARC49" s="21"/>
      <c r="ARD49" s="21"/>
      <c r="ARE49" s="21"/>
      <c r="ARF49" s="21"/>
      <c r="ARG49" s="21"/>
      <c r="ARH49" s="21"/>
      <c r="ARI49" s="21"/>
      <c r="ARJ49" s="21"/>
      <c r="ARK49" s="21"/>
      <c r="ARL49" s="21"/>
      <c r="ARM49" s="21"/>
      <c r="ARN49" s="21"/>
      <c r="ARO49" s="21"/>
      <c r="ARP49" s="21"/>
      <c r="ARQ49" s="21"/>
      <c r="ARR49" s="21"/>
      <c r="ARS49" s="21"/>
      <c r="ART49" s="21"/>
      <c r="ARU49" s="21"/>
      <c r="ARV49" s="21"/>
      <c r="ARW49" s="21"/>
      <c r="ARX49" s="21"/>
      <c r="ARY49" s="21"/>
      <c r="ARZ49" s="21"/>
      <c r="ASA49" s="21"/>
      <c r="ASB49" s="21"/>
      <c r="ASC49" s="21"/>
      <c r="ASD49" s="21"/>
      <c r="ASE49" s="21"/>
      <c r="ASF49" s="21"/>
      <c r="ASG49" s="21"/>
      <c r="ASH49" s="21"/>
      <c r="ASI49" s="21"/>
      <c r="ASJ49" s="21"/>
      <c r="ASK49" s="21"/>
      <c r="ASL49" s="21"/>
      <c r="ASM49" s="21"/>
      <c r="ASN49" s="21"/>
      <c r="ASO49" s="21"/>
      <c r="ASP49" s="21"/>
      <c r="ASQ49" s="21"/>
      <c r="ASR49" s="21"/>
      <c r="ASS49" s="21"/>
      <c r="AST49" s="21"/>
      <c r="ASU49" s="21"/>
      <c r="ASV49" s="21"/>
      <c r="ASW49" s="21"/>
      <c r="ASX49" s="21"/>
      <c r="ASY49" s="21"/>
      <c r="ASZ49" s="21"/>
      <c r="ATA49" s="21"/>
      <c r="ATB49" s="21"/>
      <c r="ATC49" s="21"/>
      <c r="ATD49" s="21"/>
      <c r="ATE49" s="21"/>
      <c r="ATF49" s="21"/>
      <c r="ATG49" s="21"/>
      <c r="ATH49" s="21"/>
      <c r="ATI49" s="21"/>
      <c r="ATJ49" s="21"/>
      <c r="ATK49" s="21"/>
      <c r="ATL49" s="21"/>
      <c r="ATM49" s="21"/>
      <c r="ATN49" s="21"/>
      <c r="ATO49" s="21"/>
      <c r="ATP49" s="21"/>
      <c r="ATQ49" s="21"/>
      <c r="ATR49" s="21"/>
      <c r="ATS49" s="21"/>
      <c r="ATT49" s="21"/>
      <c r="ATU49" s="21"/>
      <c r="ATV49" s="21"/>
      <c r="ATW49" s="21"/>
      <c r="ATX49" s="21"/>
      <c r="ATY49" s="21"/>
      <c r="ATZ49" s="21"/>
      <c r="AUA49" s="21"/>
      <c r="AUB49" s="21"/>
      <c r="AUC49" s="21"/>
      <c r="AUD49" s="21"/>
      <c r="AUE49" s="21"/>
      <c r="AUF49" s="21"/>
      <c r="AUG49" s="21"/>
      <c r="AUH49" s="21"/>
      <c r="AUI49" s="21"/>
      <c r="AUJ49" s="21"/>
      <c r="AUK49" s="21"/>
      <c r="AUL49" s="21"/>
      <c r="AUM49" s="21"/>
      <c r="AUN49" s="21"/>
      <c r="AUO49" s="21"/>
      <c r="AUP49" s="21"/>
      <c r="AUQ49" s="21"/>
      <c r="AUR49" s="21"/>
      <c r="AUS49" s="21"/>
      <c r="AUT49" s="21"/>
      <c r="AUU49" s="21"/>
      <c r="AUV49" s="21"/>
      <c r="AUW49" s="21"/>
      <c r="AUX49" s="21"/>
      <c r="AUY49" s="21"/>
      <c r="AUZ49" s="21"/>
      <c r="AVA49" s="21"/>
      <c r="AVB49" s="21"/>
      <c r="AVC49" s="21"/>
      <c r="AVD49" s="21"/>
      <c r="AVE49" s="21"/>
      <c r="AVF49" s="21"/>
      <c r="AVG49" s="21"/>
      <c r="AVH49" s="21"/>
      <c r="AVI49" s="21"/>
      <c r="AVJ49" s="21"/>
      <c r="AVK49" s="21"/>
      <c r="AVL49" s="21"/>
      <c r="AVM49" s="21"/>
      <c r="AVN49" s="21"/>
      <c r="AVO49" s="21"/>
      <c r="AVP49" s="21"/>
      <c r="AVQ49" s="21"/>
      <c r="AVR49" s="21"/>
      <c r="AVS49" s="21"/>
      <c r="AVT49" s="21"/>
      <c r="AVU49" s="21"/>
      <c r="AVV49" s="21"/>
      <c r="AVW49" s="21"/>
      <c r="AVX49" s="21"/>
      <c r="AVY49" s="21"/>
      <c r="AVZ49" s="21"/>
      <c r="AWA49" s="21"/>
      <c r="AWB49" s="21"/>
      <c r="AWC49" s="21"/>
      <c r="AWD49" s="21"/>
      <c r="AWE49" s="21"/>
      <c r="AWF49" s="21"/>
      <c r="AWG49" s="21"/>
      <c r="AWH49" s="21"/>
      <c r="AWI49" s="21"/>
      <c r="AWJ49" s="21"/>
      <c r="AWK49" s="21"/>
      <c r="AWL49" s="21"/>
      <c r="AWM49" s="21"/>
      <c r="AWN49" s="21"/>
      <c r="AWO49" s="21"/>
      <c r="AWP49" s="21"/>
      <c r="AWQ49" s="21"/>
      <c r="AWR49" s="21"/>
      <c r="AWS49" s="21"/>
      <c r="AWT49" s="21"/>
      <c r="AWU49" s="21"/>
      <c r="AWV49" s="21"/>
      <c r="AWW49" s="21"/>
      <c r="AWX49" s="21"/>
      <c r="AWY49" s="21"/>
      <c r="AWZ49" s="21"/>
      <c r="AXA49" s="21"/>
      <c r="AXB49" s="21"/>
      <c r="AXC49" s="21"/>
      <c r="AXD49" s="21"/>
      <c r="AXE49" s="21"/>
      <c r="AXF49" s="21"/>
      <c r="AXG49" s="21"/>
      <c r="AXH49" s="21"/>
      <c r="AXI49" s="21"/>
      <c r="AXJ49" s="21"/>
      <c r="AXK49" s="21"/>
      <c r="AXL49" s="21"/>
      <c r="AXM49" s="21"/>
      <c r="AXN49" s="21"/>
      <c r="AXO49" s="21"/>
      <c r="AXP49" s="21"/>
      <c r="AXQ49" s="21"/>
      <c r="AXR49" s="21"/>
      <c r="AXS49" s="21"/>
      <c r="AXT49" s="21"/>
      <c r="AXU49" s="21"/>
      <c r="AXV49" s="21"/>
      <c r="AXW49" s="21"/>
      <c r="AXX49" s="21"/>
      <c r="AXY49" s="21"/>
      <c r="AXZ49" s="21"/>
      <c r="AYA49" s="21"/>
      <c r="AYB49" s="21"/>
      <c r="AYC49" s="21"/>
      <c r="AYD49" s="21"/>
      <c r="AYE49" s="21"/>
      <c r="AYF49" s="21"/>
      <c r="AYG49" s="21"/>
      <c r="AYH49" s="21"/>
      <c r="AYI49" s="21"/>
      <c r="AYJ49" s="21"/>
      <c r="AYK49" s="21"/>
      <c r="AYL49" s="21"/>
      <c r="AYM49" s="21"/>
      <c r="AYN49" s="21"/>
      <c r="AYO49" s="21"/>
      <c r="AYP49" s="21"/>
      <c r="AYQ49" s="21"/>
      <c r="AYR49" s="21"/>
      <c r="AYS49" s="21"/>
      <c r="AYT49" s="21"/>
      <c r="AYU49" s="21"/>
      <c r="AYV49" s="21"/>
      <c r="AYW49" s="21"/>
      <c r="AYX49" s="21"/>
      <c r="AYY49" s="21"/>
      <c r="AYZ49" s="21"/>
      <c r="AZA49" s="21"/>
      <c r="AZB49" s="21"/>
      <c r="AZC49" s="21"/>
      <c r="AZD49" s="21"/>
      <c r="AZE49" s="21"/>
      <c r="AZF49" s="21"/>
      <c r="AZG49" s="21"/>
      <c r="AZH49" s="21"/>
      <c r="AZI49" s="21"/>
      <c r="AZJ49" s="21"/>
      <c r="AZK49" s="21"/>
      <c r="AZL49" s="21"/>
      <c r="AZM49" s="21"/>
      <c r="AZN49" s="21"/>
      <c r="AZO49" s="21"/>
      <c r="AZP49" s="21"/>
      <c r="AZQ49" s="21"/>
      <c r="AZR49" s="21"/>
      <c r="AZS49" s="21"/>
      <c r="AZT49" s="21"/>
      <c r="AZU49" s="21"/>
      <c r="AZV49" s="21"/>
      <c r="AZW49" s="21"/>
      <c r="AZX49" s="21"/>
      <c r="AZY49" s="21"/>
      <c r="AZZ49" s="21"/>
      <c r="BAA49" s="21"/>
      <c r="BAB49" s="21"/>
      <c r="BAC49" s="21"/>
      <c r="BAD49" s="21"/>
      <c r="BAE49" s="21"/>
      <c r="BAF49" s="21"/>
      <c r="BAG49" s="21"/>
      <c r="BAH49" s="21"/>
      <c r="BAI49" s="21"/>
      <c r="BAJ49" s="21"/>
      <c r="BAK49" s="21"/>
      <c r="BAL49" s="21"/>
      <c r="BAM49" s="21"/>
      <c r="BAN49" s="21"/>
      <c r="BAO49" s="21"/>
      <c r="BAP49" s="21"/>
      <c r="BAQ49" s="21"/>
      <c r="BAR49" s="21"/>
      <c r="BAS49" s="21"/>
      <c r="BAT49" s="21"/>
      <c r="BAU49" s="21"/>
      <c r="BAV49" s="21"/>
      <c r="BAW49" s="21"/>
      <c r="BAX49" s="21"/>
      <c r="BAY49" s="21"/>
      <c r="BAZ49" s="21"/>
      <c r="BBA49" s="21"/>
      <c r="BBB49" s="21"/>
      <c r="BBC49" s="21"/>
      <c r="BBD49" s="21"/>
      <c r="BBE49" s="21"/>
      <c r="BBF49" s="21"/>
      <c r="BBG49" s="21"/>
      <c r="BBH49" s="21"/>
      <c r="BBI49" s="21"/>
      <c r="BBJ49" s="21"/>
      <c r="BBK49" s="21"/>
      <c r="BBL49" s="21"/>
      <c r="BBM49" s="21"/>
      <c r="BBN49" s="21"/>
      <c r="BBO49" s="21"/>
      <c r="BBP49" s="21"/>
      <c r="BBQ49" s="21"/>
      <c r="BBR49" s="21"/>
      <c r="BBS49" s="21"/>
      <c r="BBT49" s="21"/>
      <c r="BBU49" s="21"/>
      <c r="BBV49" s="21"/>
      <c r="BBW49" s="21"/>
      <c r="BBX49" s="21"/>
      <c r="BBY49" s="21"/>
      <c r="BBZ49" s="21"/>
      <c r="BCA49" s="21"/>
      <c r="BCB49" s="21"/>
      <c r="BCC49" s="21"/>
      <c r="BCD49" s="21"/>
      <c r="BCE49" s="21"/>
      <c r="BCF49" s="21"/>
      <c r="BCG49" s="21"/>
      <c r="BCH49" s="21"/>
      <c r="BCI49" s="21"/>
      <c r="BCJ49" s="21"/>
      <c r="BCK49" s="21"/>
      <c r="BCL49" s="21"/>
      <c r="BCM49" s="21"/>
      <c r="BCN49" s="21"/>
      <c r="BCO49" s="21"/>
      <c r="BCP49" s="21"/>
      <c r="BCQ49" s="21"/>
      <c r="BCR49" s="21"/>
      <c r="BCS49" s="21"/>
      <c r="BCT49" s="21"/>
      <c r="BCU49" s="21"/>
      <c r="BCV49" s="21"/>
      <c r="BCW49" s="21"/>
      <c r="BCX49" s="21"/>
      <c r="BCY49" s="21"/>
      <c r="BCZ49" s="21"/>
      <c r="BDA49" s="21"/>
      <c r="BDB49" s="21"/>
      <c r="BDC49" s="21"/>
      <c r="BDD49" s="21"/>
      <c r="BDE49" s="21"/>
      <c r="BDF49" s="21"/>
      <c r="BDG49" s="21"/>
      <c r="BDH49" s="21"/>
      <c r="BDI49" s="21"/>
      <c r="BDJ49" s="21"/>
      <c r="BDK49" s="21"/>
      <c r="BDL49" s="21"/>
      <c r="BDM49" s="21"/>
      <c r="BDN49" s="21"/>
      <c r="BDO49" s="21"/>
      <c r="BDP49" s="21"/>
      <c r="BDQ49" s="21"/>
      <c r="BDR49" s="21"/>
      <c r="BDS49" s="21"/>
      <c r="BDT49" s="21"/>
      <c r="BDU49" s="21"/>
      <c r="BDV49" s="21"/>
      <c r="BDW49" s="21"/>
      <c r="BDX49" s="21"/>
      <c r="BDY49" s="21"/>
      <c r="BDZ49" s="21"/>
      <c r="BEA49" s="21"/>
      <c r="BEB49" s="21"/>
      <c r="BEC49" s="21"/>
      <c r="BED49" s="21"/>
      <c r="BEE49" s="21"/>
      <c r="BEF49" s="21"/>
      <c r="BEG49" s="21"/>
      <c r="BEH49" s="21"/>
      <c r="BEI49" s="21"/>
      <c r="BEJ49" s="21"/>
      <c r="BEK49" s="21"/>
      <c r="BEL49" s="21"/>
      <c r="BEM49" s="21"/>
      <c r="BEN49" s="21"/>
      <c r="BEO49" s="21"/>
      <c r="BEP49" s="21"/>
      <c r="BEQ49" s="21"/>
      <c r="BER49" s="21"/>
      <c r="BES49" s="21"/>
      <c r="BET49" s="21"/>
      <c r="BEU49" s="21"/>
      <c r="BEV49" s="21"/>
      <c r="BEW49" s="21"/>
      <c r="BEX49" s="21"/>
      <c r="BEY49" s="21"/>
      <c r="BEZ49" s="21"/>
      <c r="BFA49" s="21"/>
      <c r="BFB49" s="21"/>
      <c r="BFC49" s="21"/>
      <c r="BFD49" s="21"/>
      <c r="BFE49" s="21"/>
      <c r="BFF49" s="21"/>
      <c r="BFG49" s="21"/>
      <c r="BFH49" s="21"/>
      <c r="BFI49" s="21"/>
      <c r="BFJ49" s="21"/>
      <c r="BFK49" s="21"/>
      <c r="BFL49" s="21"/>
      <c r="BFM49" s="21"/>
      <c r="BFN49" s="21"/>
      <c r="BFO49" s="21"/>
      <c r="BFP49" s="21"/>
      <c r="BFQ49" s="21"/>
      <c r="BFR49" s="21"/>
      <c r="BFS49" s="21"/>
      <c r="BFT49" s="21"/>
      <c r="BFU49" s="21"/>
      <c r="BFV49" s="21"/>
      <c r="BFW49" s="21"/>
      <c r="BFX49" s="21"/>
      <c r="BFY49" s="21"/>
      <c r="BFZ49" s="21"/>
      <c r="BGA49" s="21"/>
      <c r="BGB49" s="21"/>
      <c r="BGC49" s="21"/>
      <c r="BGD49" s="21"/>
      <c r="BGE49" s="21"/>
      <c r="BGF49" s="21"/>
      <c r="BGG49" s="21"/>
      <c r="BGH49" s="21"/>
      <c r="BGI49" s="21"/>
      <c r="BGJ49" s="21"/>
      <c r="BGK49" s="21"/>
      <c r="BGL49" s="21"/>
      <c r="BGM49" s="21"/>
      <c r="BGN49" s="21"/>
      <c r="BGO49" s="21"/>
      <c r="BGP49" s="21"/>
      <c r="BGQ49" s="21"/>
      <c r="BGR49" s="21"/>
      <c r="BGS49" s="21"/>
      <c r="BGT49" s="21"/>
      <c r="BGU49" s="21"/>
      <c r="BGV49" s="21"/>
      <c r="BGW49" s="21"/>
      <c r="BGX49" s="21"/>
      <c r="BGY49" s="21"/>
      <c r="BGZ49" s="21"/>
      <c r="BHA49" s="21"/>
      <c r="BHB49" s="21"/>
      <c r="BHC49" s="21"/>
      <c r="BHD49" s="21"/>
      <c r="BHE49" s="21"/>
      <c r="BHF49" s="21"/>
      <c r="BHG49" s="21"/>
      <c r="BHH49" s="21"/>
      <c r="BHI49" s="21"/>
      <c r="BHJ49" s="21"/>
      <c r="BHK49" s="21"/>
      <c r="BHL49" s="21"/>
      <c r="BHM49" s="21"/>
      <c r="BHN49" s="21"/>
      <c r="BHO49" s="21"/>
      <c r="BHP49" s="21"/>
      <c r="BHQ49" s="21"/>
      <c r="BHR49" s="21"/>
      <c r="BHS49" s="21"/>
      <c r="BHT49" s="21"/>
      <c r="BHU49" s="21"/>
      <c r="BHV49" s="21"/>
      <c r="BHW49" s="21"/>
      <c r="BHX49" s="21"/>
      <c r="BHY49" s="21"/>
      <c r="BHZ49" s="21"/>
      <c r="BIA49" s="21"/>
      <c r="BIB49" s="21"/>
      <c r="BIC49" s="21"/>
      <c r="BID49" s="21"/>
      <c r="BIE49" s="21"/>
      <c r="BIF49" s="21"/>
      <c r="BIG49" s="21"/>
      <c r="BIH49" s="21"/>
      <c r="BII49" s="21"/>
      <c r="BIJ49" s="21"/>
      <c r="BIK49" s="21"/>
      <c r="BIL49" s="21"/>
      <c r="BIM49" s="21"/>
      <c r="BIN49" s="21"/>
      <c r="BIO49" s="21"/>
      <c r="BIP49" s="21"/>
      <c r="BIQ49" s="21"/>
      <c r="BIR49" s="21"/>
      <c r="BIS49" s="21"/>
      <c r="BIT49" s="21"/>
      <c r="BIU49" s="21"/>
      <c r="BIV49" s="21"/>
      <c r="BIW49" s="21"/>
      <c r="BIX49" s="21"/>
      <c r="BIY49" s="21"/>
      <c r="BIZ49" s="21"/>
      <c r="BJA49" s="21"/>
      <c r="BJB49" s="21"/>
      <c r="BJC49" s="21"/>
      <c r="BJD49" s="21"/>
      <c r="BJE49" s="21"/>
      <c r="BJF49" s="21"/>
      <c r="BJG49" s="21"/>
      <c r="BJH49" s="21"/>
      <c r="BJI49" s="21"/>
      <c r="BJJ49" s="21"/>
      <c r="BJK49" s="21"/>
      <c r="BJL49" s="21"/>
      <c r="BJM49" s="21"/>
      <c r="BJN49" s="21"/>
      <c r="BJO49" s="21"/>
      <c r="BJP49" s="21"/>
      <c r="BJQ49" s="21"/>
      <c r="BJR49" s="21"/>
      <c r="BJS49" s="21"/>
      <c r="BJT49" s="21"/>
      <c r="BJU49" s="21"/>
      <c r="BJV49" s="21"/>
      <c r="BJW49" s="21"/>
      <c r="BJX49" s="21"/>
      <c r="BJY49" s="21"/>
      <c r="BJZ49" s="21"/>
      <c r="BKA49" s="21"/>
      <c r="BKB49" s="21"/>
      <c r="BKC49" s="21"/>
      <c r="BKD49" s="21"/>
      <c r="BKE49" s="21"/>
      <c r="BKF49" s="21"/>
      <c r="BKG49" s="21"/>
      <c r="BKH49" s="21"/>
      <c r="BKI49" s="21"/>
      <c r="BKJ49" s="21"/>
      <c r="BKK49" s="21"/>
      <c r="BKL49" s="21"/>
      <c r="BKM49" s="21"/>
      <c r="BKN49" s="21"/>
      <c r="BKO49" s="21"/>
      <c r="BKP49" s="21"/>
      <c r="BKQ49" s="21"/>
      <c r="BKR49" s="21"/>
      <c r="BKS49" s="21"/>
      <c r="BKT49" s="21"/>
      <c r="BKU49" s="21"/>
      <c r="BKV49" s="21"/>
      <c r="BKW49" s="21"/>
      <c r="BKX49" s="21"/>
      <c r="BKY49" s="21"/>
      <c r="BKZ49" s="21"/>
      <c r="BLA49" s="21"/>
      <c r="BLB49" s="21"/>
      <c r="BLC49" s="21"/>
      <c r="BLD49" s="21"/>
      <c r="BLE49" s="21"/>
      <c r="BLF49" s="21"/>
      <c r="BLG49" s="21"/>
      <c r="BLH49" s="21"/>
      <c r="BLI49" s="21"/>
      <c r="BLJ49" s="21"/>
      <c r="BLK49" s="21"/>
      <c r="BLL49" s="21"/>
      <c r="BLM49" s="21"/>
      <c r="BLN49" s="21"/>
      <c r="BLO49" s="21"/>
      <c r="BLP49" s="21"/>
      <c r="BLQ49" s="21"/>
      <c r="BLR49" s="21"/>
      <c r="BLS49" s="21"/>
      <c r="BLT49" s="21"/>
      <c r="BLU49" s="21"/>
      <c r="BLV49" s="21"/>
      <c r="BLW49" s="21"/>
      <c r="BLX49" s="21"/>
      <c r="BLY49" s="21"/>
      <c r="BLZ49" s="21"/>
      <c r="BMA49" s="21"/>
      <c r="BMB49" s="21"/>
      <c r="BMC49" s="21"/>
      <c r="BMD49" s="21"/>
      <c r="BME49" s="21"/>
      <c r="BMF49" s="21"/>
      <c r="BMG49" s="21"/>
      <c r="BMH49" s="21"/>
      <c r="BMI49" s="21"/>
      <c r="BMJ49" s="21"/>
      <c r="BMK49" s="21"/>
      <c r="BML49" s="21"/>
      <c r="BMM49" s="21"/>
      <c r="BMN49" s="21"/>
      <c r="BMO49" s="21"/>
      <c r="BMP49" s="21"/>
      <c r="BMQ49" s="21"/>
      <c r="BMR49" s="21"/>
      <c r="BMS49" s="21"/>
      <c r="BMT49" s="21"/>
      <c r="BMU49" s="21"/>
      <c r="BMV49" s="21"/>
      <c r="BMW49" s="21"/>
      <c r="BMX49" s="21"/>
      <c r="BMY49" s="21"/>
      <c r="BMZ49" s="21"/>
      <c r="BNA49" s="21"/>
      <c r="BNB49" s="21"/>
      <c r="BNC49" s="21"/>
      <c r="BND49" s="21"/>
      <c r="BNE49" s="21"/>
      <c r="BNF49" s="21"/>
      <c r="BNG49" s="21"/>
      <c r="BNH49" s="21"/>
      <c r="BNI49" s="21"/>
      <c r="BNJ49" s="21"/>
      <c r="BNK49" s="21"/>
      <c r="BNL49" s="21"/>
      <c r="BNM49" s="21"/>
      <c r="BNN49" s="21"/>
      <c r="BNO49" s="21"/>
      <c r="BNP49" s="21"/>
      <c r="BNQ49" s="21"/>
      <c r="BNR49" s="21"/>
      <c r="BNS49" s="21"/>
      <c r="BNT49" s="21"/>
      <c r="BNU49" s="21"/>
      <c r="BNV49" s="21"/>
      <c r="BNW49" s="21"/>
      <c r="BNX49" s="21"/>
      <c r="BNY49" s="21"/>
      <c r="BNZ49" s="21"/>
      <c r="BOA49" s="21"/>
      <c r="BOB49" s="21"/>
      <c r="BOC49" s="21"/>
      <c r="BOD49" s="21"/>
      <c r="BOE49" s="21"/>
      <c r="BOF49" s="21"/>
      <c r="BOG49" s="21"/>
      <c r="BOH49" s="21"/>
      <c r="BOI49" s="21"/>
      <c r="BOJ49" s="21"/>
      <c r="BOK49" s="21"/>
      <c r="BOL49" s="21"/>
      <c r="BOM49" s="21"/>
      <c r="BON49" s="21"/>
      <c r="BOO49" s="21"/>
      <c r="BOP49" s="21"/>
      <c r="BOQ49" s="21"/>
      <c r="BOR49" s="21"/>
      <c r="BOS49" s="21"/>
      <c r="BOT49" s="21"/>
      <c r="BOU49" s="21"/>
      <c r="BOV49" s="21"/>
      <c r="BOW49" s="21"/>
      <c r="BOX49" s="21"/>
      <c r="BOY49" s="21"/>
      <c r="BOZ49" s="21"/>
      <c r="BPA49" s="21"/>
      <c r="BPB49" s="21"/>
      <c r="BPC49" s="21"/>
      <c r="BPD49" s="21"/>
      <c r="BPE49" s="21"/>
      <c r="BPF49" s="21"/>
      <c r="BPG49" s="21"/>
      <c r="BPH49" s="21"/>
      <c r="BPI49" s="21"/>
      <c r="BPJ49" s="21"/>
      <c r="BPK49" s="21"/>
      <c r="BPL49" s="21"/>
      <c r="BPM49" s="21"/>
      <c r="BPN49" s="21"/>
      <c r="BPO49" s="21"/>
      <c r="BPP49" s="21"/>
      <c r="BPQ49" s="21"/>
      <c r="BPR49" s="21"/>
      <c r="BPS49" s="21"/>
      <c r="BPT49" s="21"/>
      <c r="BPU49" s="21"/>
      <c r="BPV49" s="21"/>
      <c r="BPW49" s="21"/>
      <c r="BPX49" s="21"/>
      <c r="BPY49" s="21"/>
      <c r="BPZ49" s="21"/>
      <c r="BQA49" s="21"/>
      <c r="BQB49" s="21"/>
      <c r="BQC49" s="21"/>
      <c r="BQD49" s="21"/>
      <c r="BQE49" s="21"/>
      <c r="BQF49" s="21"/>
      <c r="BQG49" s="21"/>
      <c r="BQH49" s="21"/>
      <c r="BQI49" s="21"/>
      <c r="BQJ49" s="21"/>
      <c r="BQK49" s="21"/>
      <c r="BQL49" s="21"/>
      <c r="BQM49" s="21"/>
      <c r="BQN49" s="21"/>
      <c r="BQO49" s="21"/>
      <c r="BQP49" s="21"/>
      <c r="BQQ49" s="21"/>
      <c r="BQR49" s="21"/>
      <c r="BQS49" s="21"/>
      <c r="BQT49" s="21"/>
      <c r="BQU49" s="21"/>
      <c r="BQV49" s="21"/>
      <c r="BQW49" s="21"/>
      <c r="BQX49" s="21"/>
      <c r="BQY49" s="21"/>
      <c r="BQZ49" s="21"/>
      <c r="BRA49" s="21"/>
      <c r="BRB49" s="21"/>
      <c r="BRC49" s="21"/>
      <c r="BRD49" s="21"/>
      <c r="BRE49" s="21"/>
      <c r="BRF49" s="21"/>
      <c r="BRG49" s="21"/>
      <c r="BRH49" s="21"/>
      <c r="BRI49" s="21"/>
      <c r="BRJ49" s="21"/>
      <c r="BRK49" s="21"/>
      <c r="BRL49" s="21"/>
      <c r="BRM49" s="21"/>
      <c r="BRN49" s="21"/>
      <c r="BRO49" s="21"/>
      <c r="BRP49" s="21"/>
      <c r="BRQ49" s="21"/>
      <c r="BRR49" s="21"/>
      <c r="BRS49" s="21"/>
      <c r="BRT49" s="21"/>
      <c r="BRU49" s="21"/>
      <c r="BRV49" s="21"/>
      <c r="BRW49" s="21"/>
      <c r="BRX49" s="21"/>
      <c r="BRY49" s="21"/>
      <c r="BRZ49" s="21"/>
      <c r="BSA49" s="21"/>
      <c r="BSB49" s="21"/>
      <c r="BSC49" s="21"/>
      <c r="BSD49" s="21"/>
      <c r="BSE49" s="21"/>
      <c r="BSF49" s="21"/>
      <c r="BSG49" s="21"/>
      <c r="BSH49" s="21"/>
      <c r="BSI49" s="21"/>
      <c r="BSJ49" s="21"/>
      <c r="BSK49" s="21"/>
      <c r="BSL49" s="21"/>
      <c r="BSM49" s="21"/>
      <c r="BSN49" s="21"/>
      <c r="BSO49" s="21"/>
      <c r="BSP49" s="21"/>
      <c r="BSQ49" s="21"/>
      <c r="BSR49" s="21"/>
      <c r="BSS49" s="21"/>
      <c r="BST49" s="21"/>
      <c r="BSU49" s="21"/>
      <c r="BSV49" s="21"/>
      <c r="BSW49" s="21"/>
      <c r="BSX49" s="21"/>
      <c r="BSY49" s="21"/>
      <c r="BSZ49" s="21"/>
      <c r="BTA49" s="21"/>
      <c r="BTB49" s="21"/>
      <c r="BTC49" s="21"/>
      <c r="BTD49" s="21"/>
      <c r="BTE49" s="21"/>
      <c r="BTF49" s="21"/>
      <c r="BTG49" s="21"/>
      <c r="BTH49" s="21"/>
      <c r="BTI49" s="21"/>
      <c r="BTJ49" s="21"/>
      <c r="BTK49" s="21"/>
      <c r="BTL49" s="21"/>
      <c r="BTM49" s="21"/>
      <c r="BTN49" s="21"/>
      <c r="BTO49" s="21"/>
      <c r="BTP49" s="21"/>
      <c r="BTQ49" s="21"/>
      <c r="BTR49" s="21"/>
      <c r="BTS49" s="21"/>
      <c r="BTT49" s="21"/>
      <c r="BTU49" s="21"/>
      <c r="BTV49" s="21"/>
      <c r="BTW49" s="21"/>
      <c r="BTX49" s="21"/>
      <c r="BTY49" s="21"/>
      <c r="BTZ49" s="21"/>
      <c r="BUA49" s="21"/>
      <c r="BUB49" s="21"/>
      <c r="BUC49" s="21"/>
      <c r="BUD49" s="21"/>
      <c r="BUE49" s="21"/>
      <c r="BUF49" s="21"/>
      <c r="BUG49" s="21"/>
      <c r="BUH49" s="21"/>
      <c r="BUI49" s="21"/>
      <c r="BUJ49" s="21"/>
      <c r="BUK49" s="21"/>
      <c r="BUL49" s="21"/>
      <c r="BUM49" s="21"/>
      <c r="BUN49" s="21"/>
      <c r="BUO49" s="21"/>
      <c r="BUP49" s="21"/>
      <c r="BUQ49" s="21"/>
      <c r="BUR49" s="21"/>
      <c r="BUS49" s="21"/>
      <c r="BUT49" s="21"/>
      <c r="BUU49" s="21"/>
      <c r="BUV49" s="21"/>
      <c r="BUW49" s="21"/>
      <c r="BUX49" s="21"/>
      <c r="BUY49" s="21"/>
      <c r="BUZ49" s="21"/>
      <c r="BVA49" s="21"/>
      <c r="BVB49" s="21"/>
      <c r="BVC49" s="21"/>
      <c r="BVD49" s="21"/>
      <c r="BVE49" s="21"/>
      <c r="BVF49" s="21"/>
      <c r="BVG49" s="21"/>
      <c r="BVH49" s="21"/>
      <c r="BVI49" s="21"/>
      <c r="BVJ49" s="21"/>
      <c r="BVK49" s="21"/>
      <c r="BVL49" s="21"/>
      <c r="BVM49" s="21"/>
      <c r="BVN49" s="21"/>
      <c r="BVO49" s="21"/>
      <c r="BVP49" s="21"/>
      <c r="BVQ49" s="21"/>
      <c r="BVR49" s="21"/>
      <c r="BVS49" s="21"/>
      <c r="BVT49" s="21"/>
      <c r="BVU49" s="21"/>
      <c r="BVV49" s="21"/>
      <c r="BVW49" s="21"/>
      <c r="BVX49" s="21"/>
      <c r="BVY49" s="21"/>
      <c r="BVZ49" s="21"/>
      <c r="BWA49" s="21"/>
      <c r="BWB49" s="21"/>
      <c r="BWC49" s="21"/>
      <c r="BWD49" s="21"/>
      <c r="BWE49" s="21"/>
      <c r="BWF49" s="21"/>
      <c r="BWG49" s="21"/>
      <c r="BWH49" s="21"/>
      <c r="BWI49" s="21"/>
      <c r="BWJ49" s="21"/>
      <c r="BWK49" s="21"/>
      <c r="BWL49" s="21"/>
      <c r="BWM49" s="21"/>
      <c r="BWN49" s="21"/>
      <c r="BWO49" s="21"/>
      <c r="BWP49" s="21"/>
      <c r="BWQ49" s="21"/>
      <c r="BWR49" s="21"/>
      <c r="BWS49" s="21"/>
      <c r="BWT49" s="21"/>
      <c r="BWU49" s="21"/>
      <c r="BWV49" s="21"/>
      <c r="BWW49" s="21"/>
      <c r="BWX49" s="21"/>
      <c r="BWY49" s="21"/>
      <c r="BWZ49" s="21"/>
      <c r="BXA49" s="21"/>
      <c r="BXB49" s="21"/>
      <c r="BXC49" s="21"/>
      <c r="BXD49" s="21"/>
      <c r="BXE49" s="21"/>
      <c r="BXF49" s="21"/>
      <c r="BXG49" s="21"/>
      <c r="BXH49" s="21"/>
      <c r="BXI49" s="21"/>
      <c r="BXJ49" s="21"/>
      <c r="BXK49" s="21"/>
      <c r="BXL49" s="21"/>
      <c r="BXM49" s="21"/>
      <c r="BXN49" s="21"/>
      <c r="BXO49" s="21"/>
      <c r="BXP49" s="21"/>
      <c r="BXQ49" s="21"/>
      <c r="BXR49" s="21"/>
      <c r="BXS49" s="21"/>
      <c r="BXT49" s="21"/>
      <c r="BXU49" s="21"/>
      <c r="BXV49" s="21"/>
      <c r="BXW49" s="21"/>
      <c r="BXX49" s="21"/>
      <c r="BXY49" s="21"/>
      <c r="BXZ49" s="21"/>
      <c r="BYA49" s="21"/>
      <c r="BYB49" s="21"/>
      <c r="BYC49" s="21"/>
      <c r="BYD49" s="21"/>
      <c r="BYE49" s="21"/>
      <c r="BYF49" s="21"/>
      <c r="BYG49" s="21"/>
      <c r="BYH49" s="21"/>
      <c r="BYI49" s="21"/>
      <c r="BYJ49" s="21"/>
      <c r="BYK49" s="21"/>
      <c r="BYL49" s="21"/>
      <c r="BYM49" s="21"/>
      <c r="BYN49" s="21"/>
      <c r="BYO49" s="21"/>
      <c r="BYP49" s="21"/>
      <c r="BYQ49" s="21"/>
      <c r="BYR49" s="21"/>
      <c r="BYS49" s="21"/>
      <c r="BYT49" s="21"/>
      <c r="BYU49" s="21"/>
      <c r="BYV49" s="21"/>
      <c r="BYW49" s="21"/>
      <c r="BYX49" s="21"/>
      <c r="BYY49" s="21"/>
      <c r="BYZ49" s="21"/>
      <c r="BZA49" s="21"/>
      <c r="BZB49" s="21"/>
      <c r="BZC49" s="21"/>
      <c r="BZD49" s="21"/>
      <c r="BZE49" s="21"/>
      <c r="BZF49" s="21"/>
      <c r="BZG49" s="21"/>
      <c r="BZH49" s="21"/>
      <c r="BZI49" s="21"/>
      <c r="BZJ49" s="21"/>
      <c r="BZK49" s="21"/>
      <c r="BZL49" s="21"/>
      <c r="BZM49" s="21"/>
      <c r="BZN49" s="21"/>
      <c r="BZO49" s="21"/>
      <c r="BZP49" s="21"/>
      <c r="BZQ49" s="21"/>
      <c r="BZR49" s="21"/>
      <c r="BZS49" s="21"/>
      <c r="BZT49" s="21"/>
      <c r="BZU49" s="21"/>
      <c r="BZV49" s="21"/>
      <c r="BZW49" s="21"/>
      <c r="BZX49" s="21"/>
      <c r="BZY49" s="21"/>
      <c r="BZZ49" s="21"/>
      <c r="CAA49" s="21"/>
      <c r="CAB49" s="21"/>
      <c r="CAC49" s="21"/>
      <c r="CAD49" s="21"/>
      <c r="CAE49" s="21"/>
      <c r="CAF49" s="21"/>
      <c r="CAG49" s="21"/>
      <c r="CAH49" s="21"/>
      <c r="CAI49" s="21"/>
      <c r="CAJ49" s="21"/>
      <c r="CAK49" s="21"/>
      <c r="CAL49" s="21"/>
      <c r="CAM49" s="21"/>
      <c r="CAN49" s="21"/>
      <c r="CAO49" s="21"/>
      <c r="CAP49" s="21"/>
      <c r="CAQ49" s="21"/>
      <c r="CAR49" s="21"/>
      <c r="CAS49" s="21"/>
      <c r="CAT49" s="21"/>
      <c r="CAU49" s="21"/>
      <c r="CAV49" s="21"/>
      <c r="CAW49" s="21"/>
      <c r="CAX49" s="21"/>
      <c r="CAY49" s="21"/>
      <c r="CAZ49" s="21"/>
      <c r="CBA49" s="21"/>
      <c r="CBB49" s="21"/>
      <c r="CBC49" s="21"/>
      <c r="CBD49" s="21"/>
      <c r="CBE49" s="21"/>
      <c r="CBF49" s="21"/>
      <c r="CBG49" s="21"/>
      <c r="CBH49" s="21"/>
      <c r="CBI49" s="21"/>
      <c r="CBJ49" s="21"/>
      <c r="CBK49" s="21"/>
      <c r="CBL49" s="21"/>
      <c r="CBM49" s="21"/>
      <c r="CBN49" s="21"/>
      <c r="CBO49" s="21"/>
      <c r="CBP49" s="21"/>
      <c r="CBQ49" s="21"/>
      <c r="CBR49" s="21"/>
      <c r="CBS49" s="21"/>
      <c r="CBT49" s="21"/>
      <c r="CBU49" s="21"/>
      <c r="CBV49" s="21"/>
      <c r="CBW49" s="21"/>
      <c r="CBX49" s="21"/>
      <c r="CBY49" s="21"/>
      <c r="CBZ49" s="21"/>
      <c r="CCA49" s="21"/>
      <c r="CCB49" s="21"/>
      <c r="CCC49" s="21"/>
      <c r="CCD49" s="21"/>
      <c r="CCE49" s="21"/>
      <c r="CCF49" s="21"/>
      <c r="CCG49" s="21"/>
      <c r="CCH49" s="21"/>
      <c r="CCI49" s="21"/>
      <c r="CCJ49" s="21"/>
      <c r="CCK49" s="21"/>
      <c r="CCL49" s="21"/>
      <c r="CCM49" s="21"/>
      <c r="CCN49" s="21"/>
      <c r="CCO49" s="21"/>
      <c r="CCP49" s="21"/>
      <c r="CCQ49" s="21"/>
      <c r="CCR49" s="21"/>
      <c r="CCS49" s="21"/>
      <c r="CCT49" s="21"/>
      <c r="CCU49" s="21"/>
      <c r="CCV49" s="21"/>
      <c r="CCW49" s="21"/>
      <c r="CCX49" s="21"/>
      <c r="CCY49" s="21"/>
      <c r="CCZ49" s="21"/>
      <c r="CDA49" s="21"/>
      <c r="CDB49" s="21"/>
      <c r="CDC49" s="21"/>
      <c r="CDD49" s="21"/>
      <c r="CDE49" s="21"/>
      <c r="CDF49" s="21"/>
      <c r="CDG49" s="21"/>
      <c r="CDH49" s="21"/>
      <c r="CDI49" s="21"/>
      <c r="CDJ49" s="21"/>
      <c r="CDK49" s="21"/>
      <c r="CDL49" s="21"/>
      <c r="CDM49" s="21"/>
      <c r="CDN49" s="21"/>
      <c r="CDO49" s="21"/>
      <c r="CDP49" s="21"/>
      <c r="CDQ49" s="21"/>
      <c r="CDR49" s="21"/>
      <c r="CDS49" s="21"/>
      <c r="CDT49" s="21"/>
      <c r="CDU49" s="21"/>
      <c r="CDV49" s="21"/>
      <c r="CDW49" s="21"/>
      <c r="CDX49" s="21"/>
      <c r="CDY49" s="21"/>
      <c r="CDZ49" s="21"/>
      <c r="CEA49" s="21"/>
      <c r="CEB49" s="21"/>
      <c r="CEC49" s="21"/>
      <c r="CED49" s="21"/>
      <c r="CEE49" s="21"/>
      <c r="CEF49" s="21"/>
      <c r="CEG49" s="21"/>
      <c r="CEH49" s="21"/>
      <c r="CEI49" s="21"/>
      <c r="CEJ49" s="21"/>
      <c r="CEK49" s="21"/>
      <c r="CEL49" s="21"/>
      <c r="CEM49" s="21"/>
      <c r="CEN49" s="21"/>
      <c r="CEO49" s="21"/>
      <c r="CEP49" s="21"/>
      <c r="CEQ49" s="21"/>
      <c r="CER49" s="21"/>
      <c r="CES49" s="21"/>
      <c r="CET49" s="21"/>
      <c r="CEU49" s="21"/>
      <c r="CEV49" s="21"/>
      <c r="CEW49" s="21"/>
      <c r="CEX49" s="21"/>
      <c r="CEY49" s="21"/>
      <c r="CEZ49" s="21"/>
      <c r="CFA49" s="21"/>
      <c r="CFB49" s="21"/>
      <c r="CFC49" s="21"/>
      <c r="CFD49" s="21"/>
      <c r="CFE49" s="21"/>
      <c r="CFF49" s="21"/>
      <c r="CFG49" s="21"/>
      <c r="CFH49" s="21"/>
      <c r="CFI49" s="21"/>
      <c r="CFJ49" s="21"/>
      <c r="CFK49" s="21"/>
      <c r="CFL49" s="21"/>
      <c r="CFM49" s="21"/>
      <c r="CFN49" s="21"/>
      <c r="CFO49" s="21"/>
      <c r="CFP49" s="21"/>
      <c r="CFQ49" s="21"/>
      <c r="CFR49" s="21"/>
      <c r="CFS49" s="21"/>
      <c r="CFT49" s="21"/>
      <c r="CFU49" s="21"/>
      <c r="CFV49" s="21"/>
      <c r="CFW49" s="21"/>
      <c r="CFX49" s="21"/>
      <c r="CFY49" s="21"/>
      <c r="CFZ49" s="21"/>
      <c r="CGA49" s="21"/>
      <c r="CGB49" s="21"/>
      <c r="CGC49" s="21"/>
      <c r="CGD49" s="21"/>
      <c r="CGE49" s="21"/>
      <c r="CGF49" s="21"/>
      <c r="CGG49" s="21"/>
      <c r="CGH49" s="21"/>
      <c r="CGI49" s="21"/>
      <c r="CGJ49" s="21"/>
      <c r="CGK49" s="21"/>
      <c r="CGL49" s="21"/>
      <c r="CGM49" s="21"/>
      <c r="CGN49" s="21"/>
      <c r="CGO49" s="21"/>
      <c r="CGP49" s="21"/>
      <c r="CGQ49" s="21"/>
      <c r="CGR49" s="21"/>
      <c r="CGS49" s="21"/>
      <c r="CGT49" s="21"/>
      <c r="CGU49" s="21"/>
      <c r="CGV49" s="21"/>
      <c r="CGW49" s="21"/>
      <c r="CGX49" s="21"/>
      <c r="CGY49" s="21"/>
      <c r="CGZ49" s="21"/>
      <c r="CHA49" s="21"/>
      <c r="CHB49" s="21"/>
      <c r="CHC49" s="21"/>
      <c r="CHD49" s="21"/>
      <c r="CHE49" s="21"/>
      <c r="CHF49" s="21"/>
      <c r="CHG49" s="21"/>
      <c r="CHH49" s="21"/>
      <c r="CHI49" s="21"/>
      <c r="CHJ49" s="21"/>
      <c r="CHK49" s="21"/>
      <c r="CHL49" s="21"/>
      <c r="CHM49" s="21"/>
      <c r="CHN49" s="21"/>
      <c r="CHO49" s="21"/>
      <c r="CHP49" s="21"/>
      <c r="CHQ49" s="21"/>
      <c r="CHR49" s="21"/>
      <c r="CHS49" s="21"/>
      <c r="CHT49" s="21"/>
      <c r="CHU49" s="21"/>
      <c r="CHV49" s="21"/>
      <c r="CHW49" s="21"/>
      <c r="CHX49" s="21"/>
      <c r="CHY49" s="21"/>
      <c r="CHZ49" s="21"/>
      <c r="CIA49" s="21"/>
      <c r="CIB49" s="21"/>
      <c r="CIC49" s="21"/>
      <c r="CID49" s="21"/>
      <c r="CIE49" s="21"/>
      <c r="CIF49" s="21"/>
      <c r="CIG49" s="21"/>
      <c r="CIH49" s="21"/>
      <c r="CII49" s="21"/>
      <c r="CIJ49" s="21"/>
      <c r="CIK49" s="21"/>
      <c r="CIL49" s="21"/>
      <c r="CIM49" s="21"/>
      <c r="CIN49" s="21"/>
      <c r="CIO49" s="21"/>
      <c r="CIP49" s="21"/>
      <c r="CIQ49" s="21"/>
      <c r="CIR49" s="21"/>
      <c r="CIS49" s="21"/>
      <c r="CIT49" s="21"/>
      <c r="CIU49" s="21"/>
    </row>
    <row r="50" spans="1:2283" s="110" customFormat="1">
      <c r="A50" s="235" t="s">
        <v>18426</v>
      </c>
      <c r="B50" s="226" t="s">
        <v>732</v>
      </c>
      <c r="C50" s="235" t="s">
        <v>18438</v>
      </c>
      <c r="D50" s="235" t="s">
        <v>18439</v>
      </c>
      <c r="E50" s="235" t="s">
        <v>18440</v>
      </c>
      <c r="F50" s="235" t="s">
        <v>18441</v>
      </c>
      <c r="G50" s="235" t="s">
        <v>18442</v>
      </c>
      <c r="H50" s="235" t="s">
        <v>18443</v>
      </c>
      <c r="I50" s="235" t="s">
        <v>18444</v>
      </c>
      <c r="J50" s="235" t="s">
        <v>18445</v>
      </c>
      <c r="K50" s="239" t="s">
        <v>18446</v>
      </c>
      <c r="L50" s="235" t="s">
        <v>4065</v>
      </c>
      <c r="M50" s="235" t="s">
        <v>4065</v>
      </c>
      <c r="N50" s="235"/>
      <c r="O50" s="235"/>
      <c r="P50" s="235"/>
      <c r="Q50" s="235"/>
      <c r="R50" s="235" t="s">
        <v>182</v>
      </c>
      <c r="S50" s="235" t="s">
        <v>98</v>
      </c>
      <c r="T50" s="235" t="s">
        <v>10248</v>
      </c>
      <c r="U50" s="235" t="s">
        <v>2434</v>
      </c>
      <c r="V50" s="235" t="s">
        <v>2434</v>
      </c>
      <c r="W50" s="235" t="s">
        <v>2434</v>
      </c>
      <c r="X50" s="235" t="s">
        <v>2434</v>
      </c>
      <c r="Y50" s="235" t="s">
        <v>2434</v>
      </c>
      <c r="Z50" s="235" t="s">
        <v>2434</v>
      </c>
      <c r="AA50" s="235" t="s">
        <v>2434</v>
      </c>
      <c r="AB50" s="235" t="s">
        <v>2434</v>
      </c>
      <c r="AC50" s="235" t="s">
        <v>2434</v>
      </c>
      <c r="AD50" s="235" t="s">
        <v>2434</v>
      </c>
      <c r="AE50" s="93"/>
      <c r="AF50" s="21"/>
      <c r="AG50" s="21"/>
      <c r="AH50" s="21"/>
      <c r="AI50" s="21"/>
      <c r="AJ50" s="21"/>
      <c r="AK50" s="21"/>
      <c r="AL50" s="21"/>
      <c r="AM50" s="21"/>
      <c r="AN50" s="21"/>
      <c r="AO50" s="21"/>
      <c r="AP50" s="21"/>
      <c r="AQ50" s="21"/>
      <c r="AR50" s="21"/>
      <c r="AS50" s="21"/>
      <c r="AT50" s="21"/>
      <c r="AU50" s="21"/>
      <c r="AV50" s="21"/>
      <c r="AW50" s="21"/>
      <c r="AX50" s="21"/>
      <c r="AY50" s="21"/>
      <c r="AZ50" s="21"/>
      <c r="BA50" s="21"/>
      <c r="BB50" s="21"/>
      <c r="BC50" s="21"/>
      <c r="BD50" s="21"/>
      <c r="BE50" s="21"/>
      <c r="BF50" s="21"/>
      <c r="BG50" s="21"/>
      <c r="BH50" s="21"/>
      <c r="BI50" s="21"/>
      <c r="BJ50" s="21"/>
      <c r="BK50" s="21"/>
      <c r="BL50" s="21"/>
      <c r="BM50" s="21"/>
      <c r="BN50" s="21"/>
      <c r="BO50" s="21"/>
      <c r="BP50" s="21"/>
      <c r="BQ50" s="21"/>
      <c r="BR50" s="21"/>
      <c r="BS50" s="21"/>
      <c r="BT50" s="21"/>
      <c r="BU50" s="21"/>
      <c r="BV50" s="21"/>
      <c r="BW50" s="21"/>
      <c r="BX50" s="21"/>
      <c r="BY50" s="21"/>
      <c r="BZ50" s="21"/>
      <c r="CA50" s="21"/>
      <c r="CB50" s="21"/>
      <c r="CC50" s="21"/>
      <c r="CD50" s="21"/>
      <c r="CE50" s="21"/>
      <c r="CF50" s="21"/>
      <c r="CG50" s="21"/>
      <c r="CH50" s="21"/>
      <c r="CI50" s="21"/>
      <c r="CJ50" s="21"/>
      <c r="CK50" s="21"/>
      <c r="CL50" s="21"/>
      <c r="CM50" s="21"/>
      <c r="CN50" s="21"/>
      <c r="CO50" s="21"/>
      <c r="CP50" s="21"/>
      <c r="CQ50" s="21"/>
      <c r="CR50" s="21"/>
      <c r="CS50" s="21"/>
      <c r="CT50" s="21"/>
      <c r="CU50" s="21"/>
      <c r="CV50" s="21"/>
      <c r="CW50" s="21"/>
      <c r="CX50" s="21"/>
      <c r="CY50" s="21"/>
      <c r="CZ50" s="21"/>
      <c r="DA50" s="21"/>
      <c r="DB50" s="21"/>
      <c r="DC50" s="21"/>
      <c r="DD50" s="21"/>
      <c r="DE50" s="21"/>
      <c r="DF50" s="21"/>
      <c r="DG50" s="21"/>
      <c r="DH50" s="21"/>
      <c r="DI50" s="21"/>
      <c r="DJ50" s="21"/>
      <c r="DK50" s="21"/>
      <c r="DL50" s="21"/>
      <c r="DM50" s="21"/>
      <c r="DN50" s="21"/>
      <c r="DO50" s="21"/>
      <c r="DP50" s="21"/>
      <c r="DQ50" s="21"/>
      <c r="DR50" s="21"/>
      <c r="DS50" s="21"/>
      <c r="DT50" s="21"/>
      <c r="DU50" s="21"/>
      <c r="DV50" s="21"/>
      <c r="DW50" s="21"/>
      <c r="DX50" s="21"/>
      <c r="DY50" s="21"/>
      <c r="DZ50" s="21"/>
      <c r="EA50" s="21"/>
      <c r="EB50" s="21"/>
      <c r="EC50" s="21"/>
      <c r="ED50" s="21"/>
      <c r="EE50" s="21"/>
      <c r="EF50" s="21"/>
      <c r="EG50" s="21"/>
      <c r="EH50" s="21"/>
      <c r="EI50" s="21"/>
      <c r="EJ50" s="21"/>
      <c r="EK50" s="21"/>
      <c r="EL50" s="21"/>
      <c r="EM50" s="21"/>
      <c r="EN50" s="21"/>
      <c r="EO50" s="21"/>
      <c r="EP50" s="21"/>
      <c r="EQ50" s="21"/>
      <c r="ER50" s="21"/>
      <c r="ES50" s="21"/>
      <c r="ET50" s="21"/>
      <c r="EU50" s="21"/>
      <c r="EV50" s="21"/>
      <c r="EW50" s="21"/>
      <c r="EX50" s="21"/>
      <c r="EY50" s="21"/>
      <c r="EZ50" s="21"/>
      <c r="FA50" s="21"/>
      <c r="FB50" s="21"/>
      <c r="FC50" s="21"/>
      <c r="FD50" s="21"/>
      <c r="FE50" s="21"/>
      <c r="FF50" s="21"/>
      <c r="FG50" s="21"/>
      <c r="FH50" s="21"/>
      <c r="FI50" s="21"/>
      <c r="FJ50" s="21"/>
      <c r="FK50" s="21"/>
      <c r="FL50" s="21"/>
      <c r="FM50" s="21"/>
      <c r="FN50" s="21"/>
      <c r="FO50" s="21"/>
      <c r="FP50" s="21"/>
      <c r="FQ50" s="21"/>
      <c r="FR50" s="21"/>
      <c r="FS50" s="21"/>
      <c r="FT50" s="21"/>
      <c r="FU50" s="21"/>
      <c r="FV50" s="21"/>
      <c r="FW50" s="21"/>
      <c r="FX50" s="21"/>
      <c r="FY50" s="21"/>
      <c r="FZ50" s="21"/>
      <c r="GA50" s="21"/>
      <c r="GB50" s="21"/>
      <c r="GC50" s="21"/>
      <c r="GD50" s="21"/>
      <c r="GE50" s="21"/>
      <c r="GF50" s="21"/>
      <c r="GG50" s="21"/>
      <c r="GH50" s="21"/>
      <c r="GI50" s="21"/>
      <c r="GJ50" s="21"/>
      <c r="GK50" s="21"/>
      <c r="GL50" s="21"/>
      <c r="GM50" s="21"/>
      <c r="GN50" s="21"/>
      <c r="GO50" s="21"/>
      <c r="GP50" s="21"/>
      <c r="GQ50" s="21"/>
      <c r="GR50" s="21"/>
      <c r="GS50" s="21"/>
      <c r="GT50" s="21"/>
      <c r="GU50" s="21"/>
      <c r="GV50" s="21"/>
      <c r="GW50" s="21"/>
      <c r="GX50" s="21"/>
      <c r="GY50" s="21"/>
      <c r="GZ50" s="21"/>
      <c r="HA50" s="21"/>
      <c r="HB50" s="21"/>
      <c r="HC50" s="21"/>
      <c r="HD50" s="21"/>
      <c r="HE50" s="21"/>
      <c r="HF50" s="21"/>
      <c r="HG50" s="21"/>
      <c r="HH50" s="21"/>
      <c r="HI50" s="21"/>
      <c r="HJ50" s="21"/>
      <c r="HK50" s="21"/>
      <c r="HL50" s="21"/>
      <c r="HM50" s="21"/>
      <c r="HN50" s="21"/>
      <c r="HO50" s="21"/>
      <c r="HP50" s="21"/>
      <c r="HQ50" s="21"/>
      <c r="HR50" s="21"/>
      <c r="HS50" s="21"/>
      <c r="HT50" s="21"/>
      <c r="HU50" s="21"/>
      <c r="HV50" s="21"/>
      <c r="HW50" s="21"/>
      <c r="HX50" s="21"/>
      <c r="HY50" s="21"/>
      <c r="HZ50" s="21"/>
      <c r="IA50" s="21"/>
      <c r="IB50" s="21"/>
      <c r="IC50" s="21"/>
      <c r="ID50" s="21"/>
      <c r="IE50" s="21"/>
      <c r="IF50" s="21"/>
      <c r="IG50" s="21"/>
      <c r="IH50" s="21"/>
      <c r="II50" s="21"/>
      <c r="IJ50" s="21"/>
      <c r="IK50" s="21"/>
      <c r="IL50" s="21"/>
      <c r="IM50" s="21"/>
      <c r="IN50" s="21"/>
      <c r="IO50" s="21"/>
      <c r="IP50" s="21"/>
      <c r="IQ50" s="21"/>
      <c r="IR50" s="21"/>
      <c r="IS50" s="21"/>
      <c r="IT50" s="21"/>
      <c r="IU50" s="21"/>
      <c r="IV50" s="21"/>
      <c r="IW50" s="21"/>
      <c r="IX50" s="21"/>
      <c r="IY50" s="21"/>
      <c r="IZ50" s="21"/>
      <c r="JA50" s="21"/>
      <c r="JB50" s="21"/>
      <c r="JC50" s="21"/>
      <c r="JD50" s="21"/>
      <c r="JE50" s="21"/>
      <c r="JF50" s="21"/>
      <c r="JG50" s="21"/>
      <c r="JH50" s="21"/>
      <c r="JI50" s="21"/>
      <c r="JJ50" s="21"/>
      <c r="JK50" s="21"/>
      <c r="JL50" s="21"/>
      <c r="JM50" s="21"/>
      <c r="JN50" s="21"/>
      <c r="JO50" s="21"/>
      <c r="JP50" s="21"/>
      <c r="JQ50" s="21"/>
      <c r="JR50" s="21"/>
      <c r="JS50" s="21"/>
      <c r="JT50" s="21"/>
      <c r="JU50" s="21"/>
      <c r="JV50" s="21"/>
      <c r="JW50" s="21"/>
      <c r="JX50" s="21"/>
      <c r="JY50" s="21"/>
      <c r="JZ50" s="21"/>
      <c r="KA50" s="21"/>
      <c r="KB50" s="21"/>
      <c r="KC50" s="21"/>
      <c r="KD50" s="21"/>
      <c r="KE50" s="21"/>
      <c r="KF50" s="21"/>
      <c r="KG50" s="21"/>
      <c r="KH50" s="21"/>
      <c r="KI50" s="21"/>
      <c r="KJ50" s="21"/>
      <c r="KK50" s="21"/>
      <c r="KL50" s="21"/>
      <c r="KM50" s="21"/>
      <c r="KN50" s="21"/>
      <c r="KO50" s="21"/>
      <c r="KP50" s="21"/>
      <c r="KQ50" s="21"/>
      <c r="KR50" s="21"/>
      <c r="KS50" s="21"/>
      <c r="KT50" s="21"/>
      <c r="KU50" s="21"/>
      <c r="KV50" s="21"/>
      <c r="KW50" s="21"/>
      <c r="KX50" s="21"/>
      <c r="KY50" s="21"/>
      <c r="KZ50" s="21"/>
      <c r="LA50" s="21"/>
      <c r="LB50" s="21"/>
      <c r="LC50" s="21"/>
      <c r="LD50" s="21"/>
      <c r="LE50" s="21"/>
      <c r="LF50" s="21"/>
      <c r="LG50" s="21"/>
      <c r="LH50" s="21"/>
      <c r="LI50" s="21"/>
      <c r="LJ50" s="21"/>
      <c r="LK50" s="21"/>
      <c r="LL50" s="21"/>
      <c r="LM50" s="21"/>
      <c r="LN50" s="21"/>
      <c r="LO50" s="21"/>
      <c r="LP50" s="21"/>
      <c r="LQ50" s="21"/>
      <c r="LR50" s="21"/>
      <c r="LS50" s="21"/>
      <c r="LT50" s="21"/>
      <c r="LU50" s="21"/>
      <c r="LV50" s="21"/>
      <c r="LW50" s="21"/>
      <c r="LX50" s="21"/>
      <c r="LY50" s="21"/>
      <c r="LZ50" s="21"/>
      <c r="MA50" s="21"/>
      <c r="MB50" s="21"/>
      <c r="MC50" s="21"/>
      <c r="MD50" s="21"/>
      <c r="ME50" s="21"/>
      <c r="MF50" s="21"/>
      <c r="MG50" s="21"/>
      <c r="MH50" s="21"/>
      <c r="MI50" s="21"/>
      <c r="MJ50" s="21"/>
      <c r="MK50" s="21"/>
      <c r="ML50" s="21"/>
      <c r="MM50" s="21"/>
      <c r="MN50" s="21"/>
      <c r="MO50" s="21"/>
      <c r="MP50" s="21"/>
      <c r="MQ50" s="21"/>
      <c r="MR50" s="21"/>
      <c r="MS50" s="21"/>
      <c r="MT50" s="21"/>
      <c r="MU50" s="21"/>
      <c r="MV50" s="21"/>
      <c r="MW50" s="21"/>
      <c r="MX50" s="21"/>
      <c r="MY50" s="21"/>
      <c r="MZ50" s="21"/>
      <c r="NA50" s="21"/>
      <c r="NB50" s="21"/>
      <c r="NC50" s="21"/>
      <c r="ND50" s="21"/>
      <c r="NE50" s="21"/>
      <c r="NF50" s="21"/>
      <c r="NG50" s="21"/>
      <c r="NH50" s="21"/>
      <c r="NI50" s="21"/>
      <c r="NJ50" s="21"/>
      <c r="NK50" s="21"/>
      <c r="NL50" s="21"/>
      <c r="NM50" s="21"/>
      <c r="NN50" s="21"/>
      <c r="NO50" s="21"/>
      <c r="NP50" s="21"/>
      <c r="NQ50" s="21"/>
      <c r="NR50" s="21"/>
      <c r="NS50" s="21"/>
      <c r="NT50" s="21"/>
      <c r="NU50" s="21"/>
      <c r="NV50" s="21"/>
      <c r="NW50" s="21"/>
      <c r="NX50" s="21"/>
      <c r="NY50" s="21"/>
      <c r="NZ50" s="21"/>
      <c r="OA50" s="21"/>
      <c r="OB50" s="21"/>
      <c r="OC50" s="21"/>
      <c r="OD50" s="21"/>
      <c r="OE50" s="21"/>
      <c r="OF50" s="21"/>
      <c r="OG50" s="21"/>
      <c r="OH50" s="21"/>
      <c r="OI50" s="21"/>
      <c r="OJ50" s="21"/>
      <c r="OK50" s="21"/>
      <c r="OL50" s="21"/>
      <c r="OM50" s="21"/>
      <c r="ON50" s="21"/>
      <c r="OO50" s="21"/>
      <c r="OP50" s="21"/>
      <c r="OQ50" s="21"/>
      <c r="OR50" s="21"/>
      <c r="OS50" s="21"/>
      <c r="OT50" s="21"/>
      <c r="OU50" s="21"/>
      <c r="OV50" s="21"/>
      <c r="OW50" s="21"/>
      <c r="OX50" s="21"/>
      <c r="OY50" s="21"/>
      <c r="OZ50" s="21"/>
      <c r="PA50" s="21"/>
      <c r="PB50" s="21"/>
      <c r="PC50" s="21"/>
      <c r="PD50" s="21"/>
      <c r="PE50" s="21"/>
      <c r="PF50" s="21"/>
      <c r="PG50" s="21"/>
      <c r="PH50" s="21"/>
      <c r="PI50" s="21"/>
      <c r="PJ50" s="21"/>
      <c r="PK50" s="21"/>
      <c r="PL50" s="21"/>
      <c r="PM50" s="21"/>
      <c r="PN50" s="21"/>
      <c r="PO50" s="21"/>
      <c r="PP50" s="21"/>
      <c r="PQ50" s="21"/>
      <c r="PR50" s="21"/>
      <c r="PS50" s="21"/>
      <c r="PT50" s="21"/>
      <c r="PU50" s="21"/>
      <c r="PV50" s="21"/>
      <c r="PW50" s="21"/>
      <c r="PX50" s="21"/>
      <c r="PY50" s="21"/>
      <c r="PZ50" s="21"/>
      <c r="QA50" s="21"/>
      <c r="QB50" s="21"/>
      <c r="QC50" s="21"/>
      <c r="QD50" s="21"/>
      <c r="QE50" s="21"/>
      <c r="QF50" s="21"/>
      <c r="QG50" s="21"/>
      <c r="QH50" s="21"/>
      <c r="QI50" s="21"/>
      <c r="QJ50" s="21"/>
      <c r="QK50" s="21"/>
      <c r="QL50" s="21"/>
      <c r="QM50" s="21"/>
      <c r="QN50" s="21"/>
      <c r="QO50" s="21"/>
      <c r="QP50" s="21"/>
      <c r="QQ50" s="21"/>
      <c r="QR50" s="21"/>
      <c r="QS50" s="21"/>
      <c r="QT50" s="21"/>
      <c r="QU50" s="21"/>
      <c r="QV50" s="21"/>
      <c r="QW50" s="21"/>
      <c r="QX50" s="21"/>
      <c r="QY50" s="21"/>
      <c r="QZ50" s="21"/>
      <c r="RA50" s="21"/>
      <c r="RB50" s="21"/>
      <c r="RC50" s="21"/>
      <c r="RD50" s="21"/>
      <c r="RE50" s="21"/>
      <c r="RF50" s="21"/>
      <c r="RG50" s="21"/>
      <c r="RH50" s="21"/>
      <c r="RI50" s="21"/>
      <c r="RJ50" s="21"/>
      <c r="RK50" s="21"/>
      <c r="RL50" s="21"/>
      <c r="RM50" s="21"/>
      <c r="RN50" s="21"/>
      <c r="RO50" s="21"/>
      <c r="RP50" s="21"/>
      <c r="RQ50" s="21"/>
      <c r="RR50" s="21"/>
      <c r="RS50" s="21"/>
      <c r="RT50" s="21"/>
      <c r="RU50" s="21"/>
      <c r="RV50" s="21"/>
      <c r="RW50" s="21"/>
      <c r="RX50" s="21"/>
      <c r="RY50" s="21"/>
      <c r="RZ50" s="21"/>
      <c r="SA50" s="21"/>
      <c r="SB50" s="21"/>
      <c r="SC50" s="21"/>
      <c r="SD50" s="21"/>
      <c r="SE50" s="21"/>
      <c r="SF50" s="21"/>
      <c r="SG50" s="21"/>
      <c r="SH50" s="21"/>
      <c r="SI50" s="21"/>
      <c r="SJ50" s="21"/>
      <c r="SK50" s="21"/>
      <c r="SL50" s="21"/>
      <c r="SM50" s="21"/>
      <c r="SN50" s="21"/>
      <c r="SO50" s="21"/>
      <c r="SP50" s="21"/>
      <c r="SQ50" s="21"/>
      <c r="SR50" s="21"/>
      <c r="SS50" s="21"/>
      <c r="ST50" s="21"/>
      <c r="SU50" s="21"/>
      <c r="SV50" s="21"/>
      <c r="SW50" s="21"/>
      <c r="SX50" s="21"/>
      <c r="SY50" s="21"/>
      <c r="SZ50" s="21"/>
      <c r="TA50" s="21"/>
      <c r="TB50" s="21"/>
      <c r="TC50" s="21"/>
      <c r="TD50" s="21"/>
      <c r="TE50" s="21"/>
      <c r="TF50" s="21"/>
      <c r="TG50" s="21"/>
      <c r="TH50" s="21"/>
      <c r="TI50" s="21"/>
      <c r="TJ50" s="21"/>
      <c r="TK50" s="21"/>
      <c r="TL50" s="21"/>
      <c r="TM50" s="21"/>
      <c r="TN50" s="21"/>
      <c r="TO50" s="21"/>
      <c r="TP50" s="21"/>
      <c r="TQ50" s="21"/>
      <c r="TR50" s="21"/>
      <c r="TS50" s="21"/>
      <c r="TT50" s="21"/>
      <c r="TU50" s="21"/>
      <c r="TV50" s="21"/>
      <c r="TW50" s="21"/>
      <c r="TX50" s="21"/>
      <c r="TY50" s="21"/>
      <c r="TZ50" s="21"/>
      <c r="UA50" s="21"/>
      <c r="UB50" s="21"/>
      <c r="UC50" s="21"/>
      <c r="UD50" s="21"/>
      <c r="UE50" s="21"/>
      <c r="UF50" s="21"/>
      <c r="UG50" s="21"/>
      <c r="UH50" s="21"/>
      <c r="UI50" s="21"/>
      <c r="UJ50" s="21"/>
      <c r="UK50" s="21"/>
      <c r="UL50" s="21"/>
      <c r="UM50" s="21"/>
      <c r="UN50" s="21"/>
      <c r="UO50" s="21"/>
      <c r="UP50" s="21"/>
      <c r="UQ50" s="21"/>
      <c r="UR50" s="21"/>
      <c r="US50" s="21"/>
      <c r="UT50" s="21"/>
      <c r="UU50" s="21"/>
      <c r="UV50" s="21"/>
      <c r="UW50" s="21"/>
      <c r="UX50" s="21"/>
      <c r="UY50" s="21"/>
      <c r="UZ50" s="21"/>
      <c r="VA50" s="21"/>
      <c r="VB50" s="21"/>
      <c r="VC50" s="21"/>
      <c r="VD50" s="21"/>
      <c r="VE50" s="21"/>
      <c r="VF50" s="21"/>
      <c r="VG50" s="21"/>
      <c r="VH50" s="21"/>
      <c r="VI50" s="21"/>
      <c r="VJ50" s="21"/>
      <c r="VK50" s="21"/>
      <c r="VL50" s="21"/>
      <c r="VM50" s="21"/>
      <c r="VN50" s="21"/>
      <c r="VO50" s="21"/>
      <c r="VP50" s="21"/>
      <c r="VQ50" s="21"/>
      <c r="VR50" s="21"/>
      <c r="VS50" s="21"/>
      <c r="VT50" s="21"/>
      <c r="VU50" s="21"/>
      <c r="VV50" s="21"/>
      <c r="VW50" s="21"/>
      <c r="VX50" s="21"/>
      <c r="VY50" s="21"/>
      <c r="VZ50" s="21"/>
      <c r="WA50" s="21"/>
      <c r="WB50" s="21"/>
      <c r="WC50" s="21"/>
      <c r="WD50" s="21"/>
      <c r="WE50" s="21"/>
      <c r="WF50" s="21"/>
      <c r="WG50" s="21"/>
      <c r="WH50" s="21"/>
      <c r="WI50" s="21"/>
      <c r="WJ50" s="21"/>
      <c r="WK50" s="21"/>
      <c r="WL50" s="21"/>
      <c r="WM50" s="21"/>
      <c r="WN50" s="21"/>
      <c r="WO50" s="21"/>
      <c r="WP50" s="21"/>
      <c r="WQ50" s="21"/>
      <c r="WR50" s="21"/>
      <c r="WS50" s="21"/>
      <c r="WT50" s="21"/>
      <c r="WU50" s="21"/>
      <c r="WV50" s="21"/>
      <c r="WW50" s="21"/>
      <c r="WX50" s="21"/>
      <c r="WY50" s="21"/>
      <c r="WZ50" s="21"/>
      <c r="XA50" s="21"/>
      <c r="XB50" s="21"/>
      <c r="XC50" s="21"/>
      <c r="XD50" s="21"/>
      <c r="XE50" s="21"/>
      <c r="XF50" s="21"/>
      <c r="XG50" s="21"/>
      <c r="XH50" s="21"/>
      <c r="XI50" s="21"/>
      <c r="XJ50" s="21"/>
      <c r="XK50" s="21"/>
      <c r="XL50" s="21"/>
      <c r="XM50" s="21"/>
      <c r="XN50" s="21"/>
      <c r="XO50" s="21"/>
      <c r="XP50" s="21"/>
      <c r="XQ50" s="21"/>
      <c r="XR50" s="21"/>
      <c r="XS50" s="21"/>
      <c r="XT50" s="21"/>
      <c r="XU50" s="21"/>
      <c r="XV50" s="21"/>
      <c r="XW50" s="21"/>
      <c r="XX50" s="21"/>
      <c r="XY50" s="21"/>
      <c r="XZ50" s="21"/>
      <c r="YA50" s="21"/>
      <c r="YB50" s="21"/>
      <c r="YC50" s="21"/>
      <c r="YD50" s="21"/>
      <c r="YE50" s="21"/>
      <c r="YF50" s="21"/>
      <c r="YG50" s="21"/>
      <c r="YH50" s="21"/>
      <c r="YI50" s="21"/>
      <c r="YJ50" s="21"/>
      <c r="YK50" s="21"/>
      <c r="YL50" s="21"/>
      <c r="YM50" s="21"/>
      <c r="YN50" s="21"/>
      <c r="YO50" s="21"/>
      <c r="YP50" s="21"/>
      <c r="YQ50" s="21"/>
      <c r="YR50" s="21"/>
      <c r="YS50" s="21"/>
      <c r="YT50" s="21"/>
      <c r="YU50" s="21"/>
      <c r="YV50" s="21"/>
      <c r="YW50" s="21"/>
      <c r="YX50" s="21"/>
      <c r="YY50" s="21"/>
      <c r="YZ50" s="21"/>
      <c r="ZA50" s="21"/>
      <c r="ZB50" s="21"/>
      <c r="ZC50" s="21"/>
      <c r="ZD50" s="21"/>
      <c r="ZE50" s="21"/>
      <c r="ZF50" s="21"/>
      <c r="ZG50" s="21"/>
      <c r="ZH50" s="21"/>
      <c r="ZI50" s="21"/>
      <c r="ZJ50" s="21"/>
      <c r="ZK50" s="21"/>
      <c r="ZL50" s="21"/>
      <c r="ZM50" s="21"/>
      <c r="ZN50" s="21"/>
      <c r="ZO50" s="21"/>
      <c r="ZP50" s="21"/>
      <c r="ZQ50" s="21"/>
      <c r="ZR50" s="21"/>
      <c r="ZS50" s="21"/>
      <c r="ZT50" s="21"/>
      <c r="ZU50" s="21"/>
      <c r="ZV50" s="21"/>
      <c r="ZW50" s="21"/>
      <c r="ZX50" s="21"/>
      <c r="ZY50" s="21"/>
      <c r="ZZ50" s="21"/>
      <c r="AAA50" s="21"/>
      <c r="AAB50" s="21"/>
      <c r="AAC50" s="21"/>
      <c r="AAD50" s="21"/>
      <c r="AAE50" s="21"/>
      <c r="AAF50" s="21"/>
      <c r="AAG50" s="21"/>
      <c r="AAH50" s="21"/>
      <c r="AAI50" s="21"/>
      <c r="AAJ50" s="21"/>
      <c r="AAK50" s="21"/>
      <c r="AAL50" s="21"/>
      <c r="AAM50" s="21"/>
      <c r="AAN50" s="21"/>
      <c r="AAO50" s="21"/>
      <c r="AAP50" s="21"/>
      <c r="AAQ50" s="21"/>
      <c r="AAR50" s="21"/>
      <c r="AAS50" s="21"/>
      <c r="AAT50" s="21"/>
      <c r="AAU50" s="21"/>
      <c r="AAV50" s="21"/>
      <c r="AAW50" s="21"/>
      <c r="AAX50" s="21"/>
      <c r="AAY50" s="21"/>
      <c r="AAZ50" s="21"/>
      <c r="ABA50" s="21"/>
      <c r="ABB50" s="21"/>
      <c r="ABC50" s="21"/>
      <c r="ABD50" s="21"/>
      <c r="ABE50" s="21"/>
      <c r="ABF50" s="21"/>
      <c r="ABG50" s="21"/>
      <c r="ABH50" s="21"/>
      <c r="ABI50" s="21"/>
      <c r="ABJ50" s="21"/>
      <c r="ABK50" s="21"/>
      <c r="ABL50" s="21"/>
      <c r="ABM50" s="21"/>
      <c r="ABN50" s="21"/>
      <c r="ABO50" s="21"/>
      <c r="ABP50" s="21"/>
      <c r="ABQ50" s="21"/>
      <c r="ABR50" s="21"/>
      <c r="ABS50" s="21"/>
      <c r="ABT50" s="21"/>
      <c r="ABU50" s="21"/>
      <c r="ABV50" s="21"/>
      <c r="ABW50" s="21"/>
      <c r="ABX50" s="21"/>
      <c r="ABY50" s="21"/>
      <c r="ABZ50" s="21"/>
      <c r="ACA50" s="21"/>
      <c r="ACB50" s="21"/>
      <c r="ACC50" s="21"/>
      <c r="ACD50" s="21"/>
      <c r="ACE50" s="21"/>
      <c r="ACF50" s="21"/>
      <c r="ACG50" s="21"/>
      <c r="ACH50" s="21"/>
      <c r="ACI50" s="21"/>
      <c r="ACJ50" s="21"/>
      <c r="ACK50" s="21"/>
      <c r="ACL50" s="21"/>
      <c r="ACM50" s="21"/>
      <c r="ACN50" s="21"/>
      <c r="ACO50" s="21"/>
      <c r="ACP50" s="21"/>
      <c r="ACQ50" s="21"/>
      <c r="ACR50" s="21"/>
      <c r="ACS50" s="21"/>
      <c r="ACT50" s="21"/>
      <c r="ACU50" s="21"/>
      <c r="ACV50" s="21"/>
      <c r="ACW50" s="21"/>
      <c r="ACX50" s="21"/>
      <c r="ACY50" s="21"/>
      <c r="ACZ50" s="21"/>
      <c r="ADA50" s="21"/>
      <c r="ADB50" s="21"/>
      <c r="ADC50" s="21"/>
      <c r="ADD50" s="21"/>
      <c r="ADE50" s="21"/>
      <c r="ADF50" s="21"/>
      <c r="ADG50" s="21"/>
      <c r="ADH50" s="21"/>
      <c r="ADI50" s="21"/>
      <c r="ADJ50" s="21"/>
      <c r="ADK50" s="21"/>
      <c r="ADL50" s="21"/>
      <c r="ADM50" s="21"/>
      <c r="ADN50" s="21"/>
      <c r="ADO50" s="21"/>
      <c r="ADP50" s="21"/>
      <c r="ADQ50" s="21"/>
      <c r="ADR50" s="21"/>
      <c r="ADS50" s="21"/>
      <c r="ADT50" s="21"/>
      <c r="ADU50" s="21"/>
      <c r="ADV50" s="21"/>
      <c r="ADW50" s="21"/>
      <c r="ADX50" s="21"/>
      <c r="ADY50" s="21"/>
      <c r="ADZ50" s="21"/>
      <c r="AEA50" s="21"/>
      <c r="AEB50" s="21"/>
      <c r="AEC50" s="21"/>
      <c r="AED50" s="21"/>
      <c r="AEE50" s="21"/>
      <c r="AEF50" s="21"/>
      <c r="AEG50" s="21"/>
      <c r="AEH50" s="21"/>
      <c r="AEI50" s="21"/>
      <c r="AEJ50" s="21"/>
      <c r="AEK50" s="21"/>
      <c r="AEL50" s="21"/>
      <c r="AEM50" s="21"/>
      <c r="AEN50" s="21"/>
      <c r="AEO50" s="21"/>
      <c r="AEP50" s="21"/>
      <c r="AEQ50" s="21"/>
      <c r="AER50" s="21"/>
      <c r="AES50" s="21"/>
      <c r="AET50" s="21"/>
      <c r="AEU50" s="21"/>
      <c r="AEV50" s="21"/>
      <c r="AEW50" s="21"/>
      <c r="AEX50" s="21"/>
      <c r="AEY50" s="21"/>
      <c r="AEZ50" s="21"/>
      <c r="AFA50" s="21"/>
      <c r="AFB50" s="21"/>
      <c r="AFC50" s="21"/>
      <c r="AFD50" s="21"/>
      <c r="AFE50" s="21"/>
      <c r="AFF50" s="21"/>
      <c r="AFG50" s="21"/>
      <c r="AFH50" s="21"/>
      <c r="AFI50" s="21"/>
      <c r="AFJ50" s="21"/>
      <c r="AFK50" s="21"/>
      <c r="AFL50" s="21"/>
      <c r="AFM50" s="21"/>
      <c r="AFN50" s="21"/>
      <c r="AFO50" s="21"/>
      <c r="AFP50" s="21"/>
      <c r="AFQ50" s="21"/>
      <c r="AFR50" s="21"/>
      <c r="AFS50" s="21"/>
      <c r="AFT50" s="21"/>
      <c r="AFU50" s="21"/>
      <c r="AFV50" s="21"/>
      <c r="AFW50" s="21"/>
      <c r="AFX50" s="21"/>
      <c r="AFY50" s="21"/>
      <c r="AFZ50" s="21"/>
      <c r="AGA50" s="21"/>
      <c r="AGB50" s="21"/>
      <c r="AGC50" s="21"/>
      <c r="AGD50" s="21"/>
      <c r="AGE50" s="21"/>
      <c r="AGF50" s="21"/>
      <c r="AGG50" s="21"/>
      <c r="AGH50" s="21"/>
      <c r="AGI50" s="21"/>
      <c r="AGJ50" s="21"/>
      <c r="AGK50" s="21"/>
      <c r="AGL50" s="21"/>
      <c r="AGM50" s="21"/>
      <c r="AGN50" s="21"/>
      <c r="AGO50" s="21"/>
      <c r="AGP50" s="21"/>
      <c r="AGQ50" s="21"/>
      <c r="AGR50" s="21"/>
      <c r="AGS50" s="21"/>
      <c r="AGT50" s="21"/>
      <c r="AGU50" s="21"/>
      <c r="AGV50" s="21"/>
      <c r="AGW50" s="21"/>
      <c r="AGX50" s="21"/>
      <c r="AGY50" s="21"/>
      <c r="AGZ50" s="21"/>
      <c r="AHA50" s="21"/>
      <c r="AHB50" s="21"/>
      <c r="AHC50" s="21"/>
      <c r="AHD50" s="21"/>
      <c r="AHE50" s="21"/>
      <c r="AHF50" s="21"/>
      <c r="AHG50" s="21"/>
      <c r="AHH50" s="21"/>
      <c r="AHI50" s="21"/>
      <c r="AHJ50" s="21"/>
      <c r="AHK50" s="21"/>
      <c r="AHL50" s="21"/>
      <c r="AHM50" s="21"/>
      <c r="AHN50" s="21"/>
      <c r="AHO50" s="21"/>
      <c r="AHP50" s="21"/>
      <c r="AHQ50" s="21"/>
      <c r="AHR50" s="21"/>
      <c r="AHS50" s="21"/>
      <c r="AHT50" s="21"/>
      <c r="AHU50" s="21"/>
      <c r="AHV50" s="21"/>
      <c r="AHW50" s="21"/>
      <c r="AHX50" s="21"/>
      <c r="AHY50" s="21"/>
      <c r="AHZ50" s="21"/>
      <c r="AIA50" s="21"/>
      <c r="AIB50" s="21"/>
      <c r="AIC50" s="21"/>
      <c r="AID50" s="21"/>
      <c r="AIE50" s="21"/>
      <c r="AIF50" s="21"/>
      <c r="AIG50" s="21"/>
      <c r="AIH50" s="21"/>
      <c r="AII50" s="21"/>
      <c r="AIJ50" s="21"/>
      <c r="AIK50" s="21"/>
      <c r="AIL50" s="21"/>
      <c r="AIM50" s="21"/>
      <c r="AIN50" s="21"/>
      <c r="AIO50" s="21"/>
      <c r="AIP50" s="21"/>
      <c r="AIQ50" s="21"/>
      <c r="AIR50" s="21"/>
      <c r="AIS50" s="21"/>
      <c r="AIT50" s="21"/>
      <c r="AIU50" s="21"/>
      <c r="AIV50" s="21"/>
      <c r="AIW50" s="21"/>
      <c r="AIX50" s="21"/>
      <c r="AIY50" s="21"/>
      <c r="AIZ50" s="21"/>
      <c r="AJA50" s="21"/>
      <c r="AJB50" s="21"/>
      <c r="AJC50" s="21"/>
      <c r="AJD50" s="21"/>
      <c r="AJE50" s="21"/>
      <c r="AJF50" s="21"/>
      <c r="AJG50" s="21"/>
      <c r="AJH50" s="21"/>
      <c r="AJI50" s="21"/>
      <c r="AJJ50" s="21"/>
      <c r="AJK50" s="21"/>
      <c r="AJL50" s="21"/>
      <c r="AJM50" s="21"/>
      <c r="AJN50" s="21"/>
      <c r="AJO50" s="21"/>
      <c r="AJP50" s="21"/>
      <c r="AJQ50" s="21"/>
      <c r="AJR50" s="21"/>
      <c r="AJS50" s="21"/>
      <c r="AJT50" s="21"/>
      <c r="AJU50" s="21"/>
      <c r="AJV50" s="21"/>
      <c r="AJW50" s="21"/>
      <c r="AJX50" s="21"/>
      <c r="AJY50" s="21"/>
      <c r="AJZ50" s="21"/>
      <c r="AKA50" s="21"/>
      <c r="AKB50" s="21"/>
      <c r="AKC50" s="21"/>
      <c r="AKD50" s="21"/>
      <c r="AKE50" s="21"/>
      <c r="AKF50" s="21"/>
      <c r="AKG50" s="21"/>
      <c r="AKH50" s="21"/>
      <c r="AKI50" s="21"/>
      <c r="AKJ50" s="21"/>
      <c r="AKK50" s="21"/>
      <c r="AKL50" s="21"/>
      <c r="AKM50" s="21"/>
      <c r="AKN50" s="21"/>
      <c r="AKO50" s="21"/>
      <c r="AKP50" s="21"/>
      <c r="AKQ50" s="21"/>
      <c r="AKR50" s="21"/>
      <c r="AKS50" s="21"/>
      <c r="AKT50" s="21"/>
      <c r="AKU50" s="21"/>
      <c r="AKV50" s="21"/>
      <c r="AKW50" s="21"/>
      <c r="AKX50" s="21"/>
      <c r="AKY50" s="21"/>
      <c r="AKZ50" s="21"/>
      <c r="ALA50" s="21"/>
      <c r="ALB50" s="21"/>
      <c r="ALC50" s="21"/>
      <c r="ALD50" s="21"/>
      <c r="ALE50" s="21"/>
      <c r="ALF50" s="21"/>
      <c r="ALG50" s="21"/>
      <c r="ALH50" s="21"/>
      <c r="ALI50" s="21"/>
      <c r="ALJ50" s="21"/>
      <c r="ALK50" s="21"/>
      <c r="ALL50" s="21"/>
      <c r="ALM50" s="21"/>
      <c r="ALN50" s="21"/>
      <c r="ALO50" s="21"/>
      <c r="ALP50" s="21"/>
      <c r="ALQ50" s="21"/>
      <c r="ALR50" s="21"/>
      <c r="ALS50" s="21"/>
      <c r="ALT50" s="21"/>
      <c r="ALU50" s="21"/>
      <c r="ALV50" s="21"/>
      <c r="ALW50" s="21"/>
      <c r="ALX50" s="21"/>
      <c r="ALY50" s="21"/>
      <c r="ALZ50" s="21"/>
      <c r="AMA50" s="21"/>
      <c r="AMB50" s="21"/>
      <c r="AMC50" s="21"/>
      <c r="AMD50" s="21"/>
      <c r="AME50" s="21"/>
      <c r="AMF50" s="21"/>
      <c r="AMG50" s="21"/>
      <c r="AMH50" s="21"/>
      <c r="AMI50" s="21"/>
      <c r="AMJ50" s="21"/>
      <c r="AMK50" s="21"/>
      <c r="AML50" s="21"/>
      <c r="AMM50" s="21"/>
      <c r="AMN50" s="21"/>
      <c r="AMO50" s="21"/>
      <c r="AMP50" s="21"/>
      <c r="AMQ50" s="21"/>
      <c r="AMR50" s="21"/>
      <c r="AMS50" s="21"/>
      <c r="AMT50" s="21"/>
      <c r="AMU50" s="21"/>
      <c r="AMV50" s="21"/>
      <c r="AMW50" s="21"/>
      <c r="AMX50" s="21"/>
      <c r="AMY50" s="21"/>
      <c r="AMZ50" s="21"/>
      <c r="ANA50" s="21"/>
      <c r="ANB50" s="21"/>
      <c r="ANC50" s="21"/>
      <c r="AND50" s="21"/>
      <c r="ANE50" s="21"/>
      <c r="ANF50" s="21"/>
      <c r="ANG50" s="21"/>
      <c r="ANH50" s="21"/>
      <c r="ANI50" s="21"/>
      <c r="ANJ50" s="21"/>
      <c r="ANK50" s="21"/>
      <c r="ANL50" s="21"/>
      <c r="ANM50" s="21"/>
      <c r="ANN50" s="21"/>
      <c r="ANO50" s="21"/>
      <c r="ANP50" s="21"/>
      <c r="ANQ50" s="21"/>
      <c r="ANR50" s="21"/>
      <c r="ANS50" s="21"/>
      <c r="ANT50" s="21"/>
      <c r="ANU50" s="21"/>
      <c r="ANV50" s="21"/>
      <c r="ANW50" s="21"/>
      <c r="ANX50" s="21"/>
      <c r="ANY50" s="21"/>
      <c r="ANZ50" s="21"/>
      <c r="AOA50" s="21"/>
      <c r="AOB50" s="21"/>
      <c r="AOC50" s="21"/>
      <c r="AOD50" s="21"/>
      <c r="AOE50" s="21"/>
      <c r="AOF50" s="21"/>
      <c r="AOG50" s="21"/>
      <c r="AOH50" s="21"/>
      <c r="AOI50" s="21"/>
      <c r="AOJ50" s="21"/>
      <c r="AOK50" s="21"/>
      <c r="AOL50" s="21"/>
      <c r="AOM50" s="21"/>
      <c r="AON50" s="21"/>
      <c r="AOO50" s="21"/>
      <c r="AOP50" s="21"/>
      <c r="AOQ50" s="21"/>
      <c r="AOR50" s="21"/>
      <c r="AOS50" s="21"/>
      <c r="AOT50" s="21"/>
      <c r="AOU50" s="21"/>
      <c r="AOV50" s="21"/>
      <c r="AOW50" s="21"/>
      <c r="AOX50" s="21"/>
      <c r="AOY50" s="21"/>
      <c r="AOZ50" s="21"/>
      <c r="APA50" s="21"/>
      <c r="APB50" s="21"/>
      <c r="APC50" s="21"/>
      <c r="APD50" s="21"/>
      <c r="APE50" s="21"/>
      <c r="APF50" s="21"/>
      <c r="APG50" s="21"/>
      <c r="APH50" s="21"/>
      <c r="API50" s="21"/>
      <c r="APJ50" s="21"/>
      <c r="APK50" s="21"/>
      <c r="APL50" s="21"/>
      <c r="APM50" s="21"/>
      <c r="APN50" s="21"/>
      <c r="APO50" s="21"/>
      <c r="APP50" s="21"/>
      <c r="APQ50" s="21"/>
      <c r="APR50" s="21"/>
      <c r="APS50" s="21"/>
      <c r="APT50" s="21"/>
      <c r="APU50" s="21"/>
      <c r="APV50" s="21"/>
      <c r="APW50" s="21"/>
      <c r="APX50" s="21"/>
      <c r="APY50" s="21"/>
      <c r="APZ50" s="21"/>
      <c r="AQA50" s="21"/>
      <c r="AQB50" s="21"/>
      <c r="AQC50" s="21"/>
      <c r="AQD50" s="21"/>
      <c r="AQE50" s="21"/>
      <c r="AQF50" s="21"/>
      <c r="AQG50" s="21"/>
      <c r="AQH50" s="21"/>
      <c r="AQI50" s="21"/>
      <c r="AQJ50" s="21"/>
      <c r="AQK50" s="21"/>
      <c r="AQL50" s="21"/>
      <c r="AQM50" s="21"/>
      <c r="AQN50" s="21"/>
      <c r="AQO50" s="21"/>
      <c r="AQP50" s="21"/>
      <c r="AQQ50" s="21"/>
      <c r="AQR50" s="21"/>
      <c r="AQS50" s="21"/>
      <c r="AQT50" s="21"/>
      <c r="AQU50" s="21"/>
      <c r="AQV50" s="21"/>
      <c r="AQW50" s="21"/>
      <c r="AQX50" s="21"/>
      <c r="AQY50" s="21"/>
      <c r="AQZ50" s="21"/>
      <c r="ARA50" s="21"/>
      <c r="ARB50" s="21"/>
      <c r="ARC50" s="21"/>
      <c r="ARD50" s="21"/>
      <c r="ARE50" s="21"/>
      <c r="ARF50" s="21"/>
      <c r="ARG50" s="21"/>
      <c r="ARH50" s="21"/>
      <c r="ARI50" s="21"/>
      <c r="ARJ50" s="21"/>
      <c r="ARK50" s="21"/>
      <c r="ARL50" s="21"/>
      <c r="ARM50" s="21"/>
      <c r="ARN50" s="21"/>
      <c r="ARO50" s="21"/>
      <c r="ARP50" s="21"/>
      <c r="ARQ50" s="21"/>
      <c r="ARR50" s="21"/>
      <c r="ARS50" s="21"/>
      <c r="ART50" s="21"/>
      <c r="ARU50" s="21"/>
      <c r="ARV50" s="21"/>
      <c r="ARW50" s="21"/>
      <c r="ARX50" s="21"/>
      <c r="ARY50" s="21"/>
      <c r="ARZ50" s="21"/>
      <c r="ASA50" s="21"/>
      <c r="ASB50" s="21"/>
      <c r="ASC50" s="21"/>
      <c r="ASD50" s="21"/>
      <c r="ASE50" s="21"/>
      <c r="ASF50" s="21"/>
      <c r="ASG50" s="21"/>
      <c r="ASH50" s="21"/>
      <c r="ASI50" s="21"/>
      <c r="ASJ50" s="21"/>
      <c r="ASK50" s="21"/>
      <c r="ASL50" s="21"/>
      <c r="ASM50" s="21"/>
      <c r="ASN50" s="21"/>
      <c r="ASO50" s="21"/>
      <c r="ASP50" s="21"/>
      <c r="ASQ50" s="21"/>
      <c r="ASR50" s="21"/>
      <c r="ASS50" s="21"/>
      <c r="AST50" s="21"/>
      <c r="ASU50" s="21"/>
      <c r="ASV50" s="21"/>
      <c r="ASW50" s="21"/>
      <c r="ASX50" s="21"/>
      <c r="ASY50" s="21"/>
      <c r="ASZ50" s="21"/>
      <c r="ATA50" s="21"/>
      <c r="ATB50" s="21"/>
      <c r="ATC50" s="21"/>
      <c r="ATD50" s="21"/>
      <c r="ATE50" s="21"/>
      <c r="ATF50" s="21"/>
      <c r="ATG50" s="21"/>
      <c r="ATH50" s="21"/>
      <c r="ATI50" s="21"/>
      <c r="ATJ50" s="21"/>
      <c r="ATK50" s="21"/>
      <c r="ATL50" s="21"/>
      <c r="ATM50" s="21"/>
      <c r="ATN50" s="21"/>
      <c r="ATO50" s="21"/>
      <c r="ATP50" s="21"/>
      <c r="ATQ50" s="21"/>
      <c r="ATR50" s="21"/>
      <c r="ATS50" s="21"/>
      <c r="ATT50" s="21"/>
      <c r="ATU50" s="21"/>
      <c r="ATV50" s="21"/>
      <c r="ATW50" s="21"/>
      <c r="ATX50" s="21"/>
      <c r="ATY50" s="21"/>
      <c r="ATZ50" s="21"/>
      <c r="AUA50" s="21"/>
      <c r="AUB50" s="21"/>
      <c r="AUC50" s="21"/>
      <c r="AUD50" s="21"/>
      <c r="AUE50" s="21"/>
      <c r="AUF50" s="21"/>
      <c r="AUG50" s="21"/>
      <c r="AUH50" s="21"/>
      <c r="AUI50" s="21"/>
      <c r="AUJ50" s="21"/>
      <c r="AUK50" s="21"/>
      <c r="AUL50" s="21"/>
      <c r="AUM50" s="21"/>
      <c r="AUN50" s="21"/>
      <c r="AUO50" s="21"/>
      <c r="AUP50" s="21"/>
      <c r="AUQ50" s="21"/>
      <c r="AUR50" s="21"/>
      <c r="AUS50" s="21"/>
      <c r="AUT50" s="21"/>
      <c r="AUU50" s="21"/>
      <c r="AUV50" s="21"/>
      <c r="AUW50" s="21"/>
      <c r="AUX50" s="21"/>
      <c r="AUY50" s="21"/>
      <c r="AUZ50" s="21"/>
      <c r="AVA50" s="21"/>
      <c r="AVB50" s="21"/>
      <c r="AVC50" s="21"/>
      <c r="AVD50" s="21"/>
      <c r="AVE50" s="21"/>
      <c r="AVF50" s="21"/>
      <c r="AVG50" s="21"/>
      <c r="AVH50" s="21"/>
      <c r="AVI50" s="21"/>
      <c r="AVJ50" s="21"/>
      <c r="AVK50" s="21"/>
      <c r="AVL50" s="21"/>
      <c r="AVM50" s="21"/>
      <c r="AVN50" s="21"/>
      <c r="AVO50" s="21"/>
      <c r="AVP50" s="21"/>
      <c r="AVQ50" s="21"/>
      <c r="AVR50" s="21"/>
      <c r="AVS50" s="21"/>
      <c r="AVT50" s="21"/>
      <c r="AVU50" s="21"/>
      <c r="AVV50" s="21"/>
      <c r="AVW50" s="21"/>
      <c r="AVX50" s="21"/>
      <c r="AVY50" s="21"/>
      <c r="AVZ50" s="21"/>
      <c r="AWA50" s="21"/>
      <c r="AWB50" s="21"/>
      <c r="AWC50" s="21"/>
      <c r="AWD50" s="21"/>
      <c r="AWE50" s="21"/>
      <c r="AWF50" s="21"/>
      <c r="AWG50" s="21"/>
      <c r="AWH50" s="21"/>
      <c r="AWI50" s="21"/>
      <c r="AWJ50" s="21"/>
      <c r="AWK50" s="21"/>
      <c r="AWL50" s="21"/>
      <c r="AWM50" s="21"/>
      <c r="AWN50" s="21"/>
      <c r="AWO50" s="21"/>
      <c r="AWP50" s="21"/>
      <c r="AWQ50" s="21"/>
      <c r="AWR50" s="21"/>
      <c r="AWS50" s="21"/>
      <c r="AWT50" s="21"/>
      <c r="AWU50" s="21"/>
      <c r="AWV50" s="21"/>
      <c r="AWW50" s="21"/>
      <c r="AWX50" s="21"/>
      <c r="AWY50" s="21"/>
      <c r="AWZ50" s="21"/>
      <c r="AXA50" s="21"/>
      <c r="AXB50" s="21"/>
      <c r="AXC50" s="21"/>
      <c r="AXD50" s="21"/>
      <c r="AXE50" s="21"/>
      <c r="AXF50" s="21"/>
      <c r="AXG50" s="21"/>
      <c r="AXH50" s="21"/>
      <c r="AXI50" s="21"/>
      <c r="AXJ50" s="21"/>
      <c r="AXK50" s="21"/>
      <c r="AXL50" s="21"/>
      <c r="AXM50" s="21"/>
      <c r="AXN50" s="21"/>
      <c r="AXO50" s="21"/>
      <c r="AXP50" s="21"/>
      <c r="AXQ50" s="21"/>
      <c r="AXR50" s="21"/>
      <c r="AXS50" s="21"/>
      <c r="AXT50" s="21"/>
      <c r="AXU50" s="21"/>
      <c r="AXV50" s="21"/>
      <c r="AXW50" s="21"/>
      <c r="AXX50" s="21"/>
      <c r="AXY50" s="21"/>
      <c r="AXZ50" s="21"/>
      <c r="AYA50" s="21"/>
      <c r="AYB50" s="21"/>
      <c r="AYC50" s="21"/>
      <c r="AYD50" s="21"/>
      <c r="AYE50" s="21"/>
      <c r="AYF50" s="21"/>
      <c r="AYG50" s="21"/>
      <c r="AYH50" s="21"/>
      <c r="AYI50" s="21"/>
      <c r="AYJ50" s="21"/>
      <c r="AYK50" s="21"/>
      <c r="AYL50" s="21"/>
      <c r="AYM50" s="21"/>
      <c r="AYN50" s="21"/>
      <c r="AYO50" s="21"/>
      <c r="AYP50" s="21"/>
      <c r="AYQ50" s="21"/>
      <c r="AYR50" s="21"/>
      <c r="AYS50" s="21"/>
      <c r="AYT50" s="21"/>
      <c r="AYU50" s="21"/>
      <c r="AYV50" s="21"/>
      <c r="AYW50" s="21"/>
      <c r="AYX50" s="21"/>
      <c r="AYY50" s="21"/>
      <c r="AYZ50" s="21"/>
      <c r="AZA50" s="21"/>
      <c r="AZB50" s="21"/>
      <c r="AZC50" s="21"/>
      <c r="AZD50" s="21"/>
      <c r="AZE50" s="21"/>
      <c r="AZF50" s="21"/>
      <c r="AZG50" s="21"/>
      <c r="AZH50" s="21"/>
      <c r="AZI50" s="21"/>
      <c r="AZJ50" s="21"/>
      <c r="AZK50" s="21"/>
      <c r="AZL50" s="21"/>
      <c r="AZM50" s="21"/>
      <c r="AZN50" s="21"/>
      <c r="AZO50" s="21"/>
      <c r="AZP50" s="21"/>
      <c r="AZQ50" s="21"/>
      <c r="AZR50" s="21"/>
      <c r="AZS50" s="21"/>
      <c r="AZT50" s="21"/>
      <c r="AZU50" s="21"/>
      <c r="AZV50" s="21"/>
      <c r="AZW50" s="21"/>
      <c r="AZX50" s="21"/>
      <c r="AZY50" s="21"/>
      <c r="AZZ50" s="21"/>
      <c r="BAA50" s="21"/>
      <c r="BAB50" s="21"/>
      <c r="BAC50" s="21"/>
      <c r="BAD50" s="21"/>
      <c r="BAE50" s="21"/>
      <c r="BAF50" s="21"/>
      <c r="BAG50" s="21"/>
      <c r="BAH50" s="21"/>
      <c r="BAI50" s="21"/>
      <c r="BAJ50" s="21"/>
      <c r="BAK50" s="21"/>
      <c r="BAL50" s="21"/>
      <c r="BAM50" s="21"/>
      <c r="BAN50" s="21"/>
      <c r="BAO50" s="21"/>
      <c r="BAP50" s="21"/>
      <c r="BAQ50" s="21"/>
      <c r="BAR50" s="21"/>
      <c r="BAS50" s="21"/>
      <c r="BAT50" s="21"/>
      <c r="BAU50" s="21"/>
      <c r="BAV50" s="21"/>
      <c r="BAW50" s="21"/>
      <c r="BAX50" s="21"/>
      <c r="BAY50" s="21"/>
      <c r="BAZ50" s="21"/>
      <c r="BBA50" s="21"/>
      <c r="BBB50" s="21"/>
      <c r="BBC50" s="21"/>
      <c r="BBD50" s="21"/>
      <c r="BBE50" s="21"/>
      <c r="BBF50" s="21"/>
      <c r="BBG50" s="21"/>
      <c r="BBH50" s="21"/>
      <c r="BBI50" s="21"/>
      <c r="BBJ50" s="21"/>
      <c r="BBK50" s="21"/>
      <c r="BBL50" s="21"/>
      <c r="BBM50" s="21"/>
      <c r="BBN50" s="21"/>
      <c r="BBO50" s="21"/>
      <c r="BBP50" s="21"/>
      <c r="BBQ50" s="21"/>
      <c r="BBR50" s="21"/>
      <c r="BBS50" s="21"/>
      <c r="BBT50" s="21"/>
      <c r="BBU50" s="21"/>
      <c r="BBV50" s="21"/>
      <c r="BBW50" s="21"/>
      <c r="BBX50" s="21"/>
      <c r="BBY50" s="21"/>
      <c r="BBZ50" s="21"/>
      <c r="BCA50" s="21"/>
      <c r="BCB50" s="21"/>
      <c r="BCC50" s="21"/>
      <c r="BCD50" s="21"/>
      <c r="BCE50" s="21"/>
      <c r="BCF50" s="21"/>
      <c r="BCG50" s="21"/>
      <c r="BCH50" s="21"/>
      <c r="BCI50" s="21"/>
      <c r="BCJ50" s="21"/>
      <c r="BCK50" s="21"/>
      <c r="BCL50" s="21"/>
      <c r="BCM50" s="21"/>
      <c r="BCN50" s="21"/>
      <c r="BCO50" s="21"/>
      <c r="BCP50" s="21"/>
      <c r="BCQ50" s="21"/>
      <c r="BCR50" s="21"/>
      <c r="BCS50" s="21"/>
      <c r="BCT50" s="21"/>
      <c r="BCU50" s="21"/>
      <c r="BCV50" s="21"/>
      <c r="BCW50" s="21"/>
      <c r="BCX50" s="21"/>
      <c r="BCY50" s="21"/>
      <c r="BCZ50" s="21"/>
      <c r="BDA50" s="21"/>
      <c r="BDB50" s="21"/>
      <c r="BDC50" s="21"/>
      <c r="BDD50" s="21"/>
      <c r="BDE50" s="21"/>
      <c r="BDF50" s="21"/>
      <c r="BDG50" s="21"/>
      <c r="BDH50" s="21"/>
      <c r="BDI50" s="21"/>
      <c r="BDJ50" s="21"/>
      <c r="BDK50" s="21"/>
      <c r="BDL50" s="21"/>
      <c r="BDM50" s="21"/>
      <c r="BDN50" s="21"/>
      <c r="BDO50" s="21"/>
      <c r="BDP50" s="21"/>
      <c r="BDQ50" s="21"/>
      <c r="BDR50" s="21"/>
      <c r="BDS50" s="21"/>
      <c r="BDT50" s="21"/>
      <c r="BDU50" s="21"/>
      <c r="BDV50" s="21"/>
      <c r="BDW50" s="21"/>
      <c r="BDX50" s="21"/>
      <c r="BDY50" s="21"/>
      <c r="BDZ50" s="21"/>
      <c r="BEA50" s="21"/>
      <c r="BEB50" s="21"/>
      <c r="BEC50" s="21"/>
      <c r="BED50" s="21"/>
      <c r="BEE50" s="21"/>
      <c r="BEF50" s="21"/>
      <c r="BEG50" s="21"/>
      <c r="BEH50" s="21"/>
      <c r="BEI50" s="21"/>
      <c r="BEJ50" s="21"/>
      <c r="BEK50" s="21"/>
      <c r="BEL50" s="21"/>
      <c r="BEM50" s="21"/>
      <c r="BEN50" s="21"/>
      <c r="BEO50" s="21"/>
      <c r="BEP50" s="21"/>
      <c r="BEQ50" s="21"/>
      <c r="BER50" s="21"/>
      <c r="BES50" s="21"/>
      <c r="BET50" s="21"/>
      <c r="BEU50" s="21"/>
      <c r="BEV50" s="21"/>
      <c r="BEW50" s="21"/>
      <c r="BEX50" s="21"/>
      <c r="BEY50" s="21"/>
      <c r="BEZ50" s="21"/>
      <c r="BFA50" s="21"/>
      <c r="BFB50" s="21"/>
      <c r="BFC50" s="21"/>
      <c r="BFD50" s="21"/>
      <c r="BFE50" s="21"/>
      <c r="BFF50" s="21"/>
      <c r="BFG50" s="21"/>
      <c r="BFH50" s="21"/>
      <c r="BFI50" s="21"/>
      <c r="BFJ50" s="21"/>
      <c r="BFK50" s="21"/>
      <c r="BFL50" s="21"/>
      <c r="BFM50" s="21"/>
      <c r="BFN50" s="21"/>
      <c r="BFO50" s="21"/>
      <c r="BFP50" s="21"/>
      <c r="BFQ50" s="21"/>
      <c r="BFR50" s="21"/>
      <c r="BFS50" s="21"/>
      <c r="BFT50" s="21"/>
      <c r="BFU50" s="21"/>
      <c r="BFV50" s="21"/>
      <c r="BFW50" s="21"/>
      <c r="BFX50" s="21"/>
      <c r="BFY50" s="21"/>
      <c r="BFZ50" s="21"/>
      <c r="BGA50" s="21"/>
      <c r="BGB50" s="21"/>
      <c r="BGC50" s="21"/>
      <c r="BGD50" s="21"/>
      <c r="BGE50" s="21"/>
      <c r="BGF50" s="21"/>
      <c r="BGG50" s="21"/>
      <c r="BGH50" s="21"/>
      <c r="BGI50" s="21"/>
      <c r="BGJ50" s="21"/>
      <c r="BGK50" s="21"/>
      <c r="BGL50" s="21"/>
      <c r="BGM50" s="21"/>
      <c r="BGN50" s="21"/>
      <c r="BGO50" s="21"/>
      <c r="BGP50" s="21"/>
      <c r="BGQ50" s="21"/>
      <c r="BGR50" s="21"/>
      <c r="BGS50" s="21"/>
      <c r="BGT50" s="21"/>
      <c r="BGU50" s="21"/>
      <c r="BGV50" s="21"/>
      <c r="BGW50" s="21"/>
      <c r="BGX50" s="21"/>
      <c r="BGY50" s="21"/>
      <c r="BGZ50" s="21"/>
      <c r="BHA50" s="21"/>
      <c r="BHB50" s="21"/>
      <c r="BHC50" s="21"/>
      <c r="BHD50" s="21"/>
      <c r="BHE50" s="21"/>
      <c r="BHF50" s="21"/>
      <c r="BHG50" s="21"/>
      <c r="BHH50" s="21"/>
      <c r="BHI50" s="21"/>
      <c r="BHJ50" s="21"/>
      <c r="BHK50" s="21"/>
      <c r="BHL50" s="21"/>
      <c r="BHM50" s="21"/>
      <c r="BHN50" s="21"/>
      <c r="BHO50" s="21"/>
      <c r="BHP50" s="21"/>
      <c r="BHQ50" s="21"/>
      <c r="BHR50" s="21"/>
      <c r="BHS50" s="21"/>
      <c r="BHT50" s="21"/>
      <c r="BHU50" s="21"/>
      <c r="BHV50" s="21"/>
      <c r="BHW50" s="21"/>
      <c r="BHX50" s="21"/>
      <c r="BHY50" s="21"/>
      <c r="BHZ50" s="21"/>
      <c r="BIA50" s="21"/>
      <c r="BIB50" s="21"/>
      <c r="BIC50" s="21"/>
      <c r="BID50" s="21"/>
      <c r="BIE50" s="21"/>
      <c r="BIF50" s="21"/>
      <c r="BIG50" s="21"/>
      <c r="BIH50" s="21"/>
      <c r="BII50" s="21"/>
      <c r="BIJ50" s="21"/>
      <c r="BIK50" s="21"/>
      <c r="BIL50" s="21"/>
      <c r="BIM50" s="21"/>
      <c r="BIN50" s="21"/>
      <c r="BIO50" s="21"/>
      <c r="BIP50" s="21"/>
      <c r="BIQ50" s="21"/>
      <c r="BIR50" s="21"/>
      <c r="BIS50" s="21"/>
      <c r="BIT50" s="21"/>
      <c r="BIU50" s="21"/>
      <c r="BIV50" s="21"/>
      <c r="BIW50" s="21"/>
      <c r="BIX50" s="21"/>
      <c r="BIY50" s="21"/>
      <c r="BIZ50" s="21"/>
      <c r="BJA50" s="21"/>
      <c r="BJB50" s="21"/>
      <c r="BJC50" s="21"/>
      <c r="BJD50" s="21"/>
      <c r="BJE50" s="21"/>
      <c r="BJF50" s="21"/>
      <c r="BJG50" s="21"/>
      <c r="BJH50" s="21"/>
      <c r="BJI50" s="21"/>
      <c r="BJJ50" s="21"/>
      <c r="BJK50" s="21"/>
      <c r="BJL50" s="21"/>
      <c r="BJM50" s="21"/>
      <c r="BJN50" s="21"/>
      <c r="BJO50" s="21"/>
      <c r="BJP50" s="21"/>
      <c r="BJQ50" s="21"/>
      <c r="BJR50" s="21"/>
      <c r="BJS50" s="21"/>
      <c r="BJT50" s="21"/>
      <c r="BJU50" s="21"/>
      <c r="BJV50" s="21"/>
      <c r="BJW50" s="21"/>
      <c r="BJX50" s="21"/>
      <c r="BJY50" s="21"/>
      <c r="BJZ50" s="21"/>
      <c r="BKA50" s="21"/>
      <c r="BKB50" s="21"/>
      <c r="BKC50" s="21"/>
      <c r="BKD50" s="21"/>
      <c r="BKE50" s="21"/>
      <c r="BKF50" s="21"/>
      <c r="BKG50" s="21"/>
      <c r="BKH50" s="21"/>
      <c r="BKI50" s="21"/>
      <c r="BKJ50" s="21"/>
      <c r="BKK50" s="21"/>
      <c r="BKL50" s="21"/>
      <c r="BKM50" s="21"/>
      <c r="BKN50" s="21"/>
      <c r="BKO50" s="21"/>
      <c r="BKP50" s="21"/>
      <c r="BKQ50" s="21"/>
      <c r="BKR50" s="21"/>
      <c r="BKS50" s="21"/>
      <c r="BKT50" s="21"/>
      <c r="BKU50" s="21"/>
      <c r="BKV50" s="21"/>
      <c r="BKW50" s="21"/>
      <c r="BKX50" s="21"/>
      <c r="BKY50" s="21"/>
      <c r="BKZ50" s="21"/>
      <c r="BLA50" s="21"/>
      <c r="BLB50" s="21"/>
      <c r="BLC50" s="21"/>
      <c r="BLD50" s="21"/>
      <c r="BLE50" s="21"/>
      <c r="BLF50" s="21"/>
      <c r="BLG50" s="21"/>
      <c r="BLH50" s="21"/>
      <c r="BLI50" s="21"/>
      <c r="BLJ50" s="21"/>
      <c r="BLK50" s="21"/>
      <c r="BLL50" s="21"/>
      <c r="BLM50" s="21"/>
      <c r="BLN50" s="21"/>
      <c r="BLO50" s="21"/>
      <c r="BLP50" s="21"/>
      <c r="BLQ50" s="21"/>
      <c r="BLR50" s="21"/>
      <c r="BLS50" s="21"/>
      <c r="BLT50" s="21"/>
      <c r="BLU50" s="21"/>
      <c r="BLV50" s="21"/>
      <c r="BLW50" s="21"/>
      <c r="BLX50" s="21"/>
      <c r="BLY50" s="21"/>
      <c r="BLZ50" s="21"/>
      <c r="BMA50" s="21"/>
      <c r="BMB50" s="21"/>
      <c r="BMC50" s="21"/>
      <c r="BMD50" s="21"/>
      <c r="BME50" s="21"/>
      <c r="BMF50" s="21"/>
      <c r="BMG50" s="21"/>
      <c r="BMH50" s="21"/>
      <c r="BMI50" s="21"/>
      <c r="BMJ50" s="21"/>
      <c r="BMK50" s="21"/>
      <c r="BML50" s="21"/>
      <c r="BMM50" s="21"/>
      <c r="BMN50" s="21"/>
      <c r="BMO50" s="21"/>
      <c r="BMP50" s="21"/>
      <c r="BMQ50" s="21"/>
      <c r="BMR50" s="21"/>
      <c r="BMS50" s="21"/>
      <c r="BMT50" s="21"/>
      <c r="BMU50" s="21"/>
      <c r="BMV50" s="21"/>
      <c r="BMW50" s="21"/>
      <c r="BMX50" s="21"/>
      <c r="BMY50" s="21"/>
      <c r="BMZ50" s="21"/>
      <c r="BNA50" s="21"/>
      <c r="BNB50" s="21"/>
      <c r="BNC50" s="21"/>
      <c r="BND50" s="21"/>
      <c r="BNE50" s="21"/>
      <c r="BNF50" s="21"/>
      <c r="BNG50" s="21"/>
      <c r="BNH50" s="21"/>
      <c r="BNI50" s="21"/>
      <c r="BNJ50" s="21"/>
      <c r="BNK50" s="21"/>
      <c r="BNL50" s="21"/>
      <c r="BNM50" s="21"/>
      <c r="BNN50" s="21"/>
      <c r="BNO50" s="21"/>
      <c r="BNP50" s="21"/>
      <c r="BNQ50" s="21"/>
      <c r="BNR50" s="21"/>
      <c r="BNS50" s="21"/>
      <c r="BNT50" s="21"/>
      <c r="BNU50" s="21"/>
      <c r="BNV50" s="21"/>
      <c r="BNW50" s="21"/>
      <c r="BNX50" s="21"/>
      <c r="BNY50" s="21"/>
      <c r="BNZ50" s="21"/>
      <c r="BOA50" s="21"/>
      <c r="BOB50" s="21"/>
      <c r="BOC50" s="21"/>
      <c r="BOD50" s="21"/>
      <c r="BOE50" s="21"/>
      <c r="BOF50" s="21"/>
      <c r="BOG50" s="21"/>
      <c r="BOH50" s="21"/>
      <c r="BOI50" s="21"/>
      <c r="BOJ50" s="21"/>
      <c r="BOK50" s="21"/>
      <c r="BOL50" s="21"/>
      <c r="BOM50" s="21"/>
      <c r="BON50" s="21"/>
      <c r="BOO50" s="21"/>
      <c r="BOP50" s="21"/>
      <c r="BOQ50" s="21"/>
      <c r="BOR50" s="21"/>
      <c r="BOS50" s="21"/>
      <c r="BOT50" s="21"/>
      <c r="BOU50" s="21"/>
      <c r="BOV50" s="21"/>
      <c r="BOW50" s="21"/>
      <c r="BOX50" s="21"/>
      <c r="BOY50" s="21"/>
      <c r="BOZ50" s="21"/>
      <c r="BPA50" s="21"/>
      <c r="BPB50" s="21"/>
      <c r="BPC50" s="21"/>
      <c r="BPD50" s="21"/>
      <c r="BPE50" s="21"/>
      <c r="BPF50" s="21"/>
      <c r="BPG50" s="21"/>
      <c r="BPH50" s="21"/>
      <c r="BPI50" s="21"/>
      <c r="BPJ50" s="21"/>
      <c r="BPK50" s="21"/>
      <c r="BPL50" s="21"/>
      <c r="BPM50" s="21"/>
      <c r="BPN50" s="21"/>
      <c r="BPO50" s="21"/>
      <c r="BPP50" s="21"/>
      <c r="BPQ50" s="21"/>
      <c r="BPR50" s="21"/>
      <c r="BPS50" s="21"/>
      <c r="BPT50" s="21"/>
      <c r="BPU50" s="21"/>
      <c r="BPV50" s="21"/>
      <c r="BPW50" s="21"/>
      <c r="BPX50" s="21"/>
      <c r="BPY50" s="21"/>
      <c r="BPZ50" s="21"/>
      <c r="BQA50" s="21"/>
      <c r="BQB50" s="21"/>
      <c r="BQC50" s="21"/>
      <c r="BQD50" s="21"/>
      <c r="BQE50" s="21"/>
      <c r="BQF50" s="21"/>
      <c r="BQG50" s="21"/>
      <c r="BQH50" s="21"/>
      <c r="BQI50" s="21"/>
      <c r="BQJ50" s="21"/>
      <c r="BQK50" s="21"/>
      <c r="BQL50" s="21"/>
      <c r="BQM50" s="21"/>
      <c r="BQN50" s="21"/>
      <c r="BQO50" s="21"/>
      <c r="BQP50" s="21"/>
      <c r="BQQ50" s="21"/>
      <c r="BQR50" s="21"/>
      <c r="BQS50" s="21"/>
      <c r="BQT50" s="21"/>
      <c r="BQU50" s="21"/>
      <c r="BQV50" s="21"/>
      <c r="BQW50" s="21"/>
      <c r="BQX50" s="21"/>
      <c r="BQY50" s="21"/>
      <c r="BQZ50" s="21"/>
      <c r="BRA50" s="21"/>
      <c r="BRB50" s="21"/>
      <c r="BRC50" s="21"/>
      <c r="BRD50" s="21"/>
      <c r="BRE50" s="21"/>
      <c r="BRF50" s="21"/>
      <c r="BRG50" s="21"/>
      <c r="BRH50" s="21"/>
      <c r="BRI50" s="21"/>
      <c r="BRJ50" s="21"/>
      <c r="BRK50" s="21"/>
      <c r="BRL50" s="21"/>
      <c r="BRM50" s="21"/>
      <c r="BRN50" s="21"/>
      <c r="BRO50" s="21"/>
      <c r="BRP50" s="21"/>
      <c r="BRQ50" s="21"/>
      <c r="BRR50" s="21"/>
      <c r="BRS50" s="21"/>
      <c r="BRT50" s="21"/>
      <c r="BRU50" s="21"/>
      <c r="BRV50" s="21"/>
      <c r="BRW50" s="21"/>
      <c r="BRX50" s="21"/>
      <c r="BRY50" s="21"/>
      <c r="BRZ50" s="21"/>
      <c r="BSA50" s="21"/>
      <c r="BSB50" s="21"/>
      <c r="BSC50" s="21"/>
      <c r="BSD50" s="21"/>
      <c r="BSE50" s="21"/>
      <c r="BSF50" s="21"/>
      <c r="BSG50" s="21"/>
      <c r="BSH50" s="21"/>
      <c r="BSI50" s="21"/>
      <c r="BSJ50" s="21"/>
      <c r="BSK50" s="21"/>
      <c r="BSL50" s="21"/>
      <c r="BSM50" s="21"/>
      <c r="BSN50" s="21"/>
      <c r="BSO50" s="21"/>
      <c r="BSP50" s="21"/>
      <c r="BSQ50" s="21"/>
      <c r="BSR50" s="21"/>
      <c r="BSS50" s="21"/>
      <c r="BST50" s="21"/>
      <c r="BSU50" s="21"/>
      <c r="BSV50" s="21"/>
      <c r="BSW50" s="21"/>
      <c r="BSX50" s="21"/>
      <c r="BSY50" s="21"/>
      <c r="BSZ50" s="21"/>
      <c r="BTA50" s="21"/>
      <c r="BTB50" s="21"/>
      <c r="BTC50" s="21"/>
      <c r="BTD50" s="21"/>
      <c r="BTE50" s="21"/>
      <c r="BTF50" s="21"/>
      <c r="BTG50" s="21"/>
      <c r="BTH50" s="21"/>
      <c r="BTI50" s="21"/>
      <c r="BTJ50" s="21"/>
      <c r="BTK50" s="21"/>
      <c r="BTL50" s="21"/>
      <c r="BTM50" s="21"/>
      <c r="BTN50" s="21"/>
      <c r="BTO50" s="21"/>
      <c r="BTP50" s="21"/>
      <c r="BTQ50" s="21"/>
      <c r="BTR50" s="21"/>
      <c r="BTS50" s="21"/>
      <c r="BTT50" s="21"/>
      <c r="BTU50" s="21"/>
      <c r="BTV50" s="21"/>
      <c r="BTW50" s="21"/>
      <c r="BTX50" s="21"/>
      <c r="BTY50" s="21"/>
      <c r="BTZ50" s="21"/>
      <c r="BUA50" s="21"/>
      <c r="BUB50" s="21"/>
      <c r="BUC50" s="21"/>
      <c r="BUD50" s="21"/>
      <c r="BUE50" s="21"/>
      <c r="BUF50" s="21"/>
      <c r="BUG50" s="21"/>
      <c r="BUH50" s="21"/>
      <c r="BUI50" s="21"/>
      <c r="BUJ50" s="21"/>
      <c r="BUK50" s="21"/>
      <c r="BUL50" s="21"/>
      <c r="BUM50" s="21"/>
      <c r="BUN50" s="21"/>
      <c r="BUO50" s="21"/>
      <c r="BUP50" s="21"/>
      <c r="BUQ50" s="21"/>
      <c r="BUR50" s="21"/>
      <c r="BUS50" s="21"/>
      <c r="BUT50" s="21"/>
      <c r="BUU50" s="21"/>
      <c r="BUV50" s="21"/>
      <c r="BUW50" s="21"/>
      <c r="BUX50" s="21"/>
      <c r="BUY50" s="21"/>
      <c r="BUZ50" s="21"/>
      <c r="BVA50" s="21"/>
      <c r="BVB50" s="21"/>
      <c r="BVC50" s="21"/>
      <c r="BVD50" s="21"/>
      <c r="BVE50" s="21"/>
      <c r="BVF50" s="21"/>
      <c r="BVG50" s="21"/>
      <c r="BVH50" s="21"/>
      <c r="BVI50" s="21"/>
      <c r="BVJ50" s="21"/>
      <c r="BVK50" s="21"/>
      <c r="BVL50" s="21"/>
      <c r="BVM50" s="21"/>
      <c r="BVN50" s="21"/>
      <c r="BVO50" s="21"/>
      <c r="BVP50" s="21"/>
      <c r="BVQ50" s="21"/>
      <c r="BVR50" s="21"/>
      <c r="BVS50" s="21"/>
      <c r="BVT50" s="21"/>
      <c r="BVU50" s="21"/>
      <c r="BVV50" s="21"/>
      <c r="BVW50" s="21"/>
      <c r="BVX50" s="21"/>
      <c r="BVY50" s="21"/>
      <c r="BVZ50" s="21"/>
      <c r="BWA50" s="21"/>
      <c r="BWB50" s="21"/>
      <c r="BWC50" s="21"/>
      <c r="BWD50" s="21"/>
      <c r="BWE50" s="21"/>
      <c r="BWF50" s="21"/>
      <c r="BWG50" s="21"/>
      <c r="BWH50" s="21"/>
      <c r="BWI50" s="21"/>
      <c r="BWJ50" s="21"/>
      <c r="BWK50" s="21"/>
      <c r="BWL50" s="21"/>
      <c r="BWM50" s="21"/>
      <c r="BWN50" s="21"/>
      <c r="BWO50" s="21"/>
      <c r="BWP50" s="21"/>
      <c r="BWQ50" s="21"/>
      <c r="BWR50" s="21"/>
      <c r="BWS50" s="21"/>
      <c r="BWT50" s="21"/>
      <c r="BWU50" s="21"/>
      <c r="BWV50" s="21"/>
      <c r="BWW50" s="21"/>
      <c r="BWX50" s="21"/>
      <c r="BWY50" s="21"/>
      <c r="BWZ50" s="21"/>
      <c r="BXA50" s="21"/>
      <c r="BXB50" s="21"/>
      <c r="BXC50" s="21"/>
      <c r="BXD50" s="21"/>
      <c r="BXE50" s="21"/>
      <c r="BXF50" s="21"/>
      <c r="BXG50" s="21"/>
      <c r="BXH50" s="21"/>
      <c r="BXI50" s="21"/>
      <c r="BXJ50" s="21"/>
      <c r="BXK50" s="21"/>
      <c r="BXL50" s="21"/>
      <c r="BXM50" s="21"/>
      <c r="BXN50" s="21"/>
      <c r="BXO50" s="21"/>
      <c r="BXP50" s="21"/>
      <c r="BXQ50" s="21"/>
      <c r="BXR50" s="21"/>
      <c r="BXS50" s="21"/>
      <c r="BXT50" s="21"/>
      <c r="BXU50" s="21"/>
      <c r="BXV50" s="21"/>
      <c r="BXW50" s="21"/>
      <c r="BXX50" s="21"/>
      <c r="BXY50" s="21"/>
      <c r="BXZ50" s="21"/>
      <c r="BYA50" s="21"/>
      <c r="BYB50" s="21"/>
      <c r="BYC50" s="21"/>
      <c r="BYD50" s="21"/>
      <c r="BYE50" s="21"/>
      <c r="BYF50" s="21"/>
      <c r="BYG50" s="21"/>
      <c r="BYH50" s="21"/>
      <c r="BYI50" s="21"/>
      <c r="BYJ50" s="21"/>
      <c r="BYK50" s="21"/>
      <c r="BYL50" s="21"/>
      <c r="BYM50" s="21"/>
      <c r="BYN50" s="21"/>
      <c r="BYO50" s="21"/>
      <c r="BYP50" s="21"/>
      <c r="BYQ50" s="21"/>
      <c r="BYR50" s="21"/>
      <c r="BYS50" s="21"/>
      <c r="BYT50" s="21"/>
      <c r="BYU50" s="21"/>
      <c r="BYV50" s="21"/>
      <c r="BYW50" s="21"/>
      <c r="BYX50" s="21"/>
      <c r="BYY50" s="21"/>
      <c r="BYZ50" s="21"/>
      <c r="BZA50" s="21"/>
      <c r="BZB50" s="21"/>
      <c r="BZC50" s="21"/>
      <c r="BZD50" s="21"/>
      <c r="BZE50" s="21"/>
      <c r="BZF50" s="21"/>
      <c r="BZG50" s="21"/>
      <c r="BZH50" s="21"/>
      <c r="BZI50" s="21"/>
      <c r="BZJ50" s="21"/>
      <c r="BZK50" s="21"/>
      <c r="BZL50" s="21"/>
      <c r="BZM50" s="21"/>
      <c r="BZN50" s="21"/>
      <c r="BZO50" s="21"/>
      <c r="BZP50" s="21"/>
      <c r="BZQ50" s="21"/>
      <c r="BZR50" s="21"/>
      <c r="BZS50" s="21"/>
      <c r="BZT50" s="21"/>
      <c r="BZU50" s="21"/>
      <c r="BZV50" s="21"/>
      <c r="BZW50" s="21"/>
      <c r="BZX50" s="21"/>
      <c r="BZY50" s="21"/>
      <c r="BZZ50" s="21"/>
      <c r="CAA50" s="21"/>
      <c r="CAB50" s="21"/>
      <c r="CAC50" s="21"/>
      <c r="CAD50" s="21"/>
      <c r="CAE50" s="21"/>
      <c r="CAF50" s="21"/>
      <c r="CAG50" s="21"/>
      <c r="CAH50" s="21"/>
      <c r="CAI50" s="21"/>
      <c r="CAJ50" s="21"/>
      <c r="CAK50" s="21"/>
      <c r="CAL50" s="21"/>
      <c r="CAM50" s="21"/>
      <c r="CAN50" s="21"/>
      <c r="CAO50" s="21"/>
      <c r="CAP50" s="21"/>
      <c r="CAQ50" s="21"/>
      <c r="CAR50" s="21"/>
      <c r="CAS50" s="21"/>
      <c r="CAT50" s="21"/>
      <c r="CAU50" s="21"/>
      <c r="CAV50" s="21"/>
      <c r="CAW50" s="21"/>
      <c r="CAX50" s="21"/>
      <c r="CAY50" s="21"/>
      <c r="CAZ50" s="21"/>
      <c r="CBA50" s="21"/>
      <c r="CBB50" s="21"/>
      <c r="CBC50" s="21"/>
      <c r="CBD50" s="21"/>
      <c r="CBE50" s="21"/>
      <c r="CBF50" s="21"/>
      <c r="CBG50" s="21"/>
      <c r="CBH50" s="21"/>
      <c r="CBI50" s="21"/>
      <c r="CBJ50" s="21"/>
      <c r="CBK50" s="21"/>
      <c r="CBL50" s="21"/>
      <c r="CBM50" s="21"/>
      <c r="CBN50" s="21"/>
      <c r="CBO50" s="21"/>
      <c r="CBP50" s="21"/>
      <c r="CBQ50" s="21"/>
      <c r="CBR50" s="21"/>
      <c r="CBS50" s="21"/>
      <c r="CBT50" s="21"/>
      <c r="CBU50" s="21"/>
      <c r="CBV50" s="21"/>
      <c r="CBW50" s="21"/>
      <c r="CBX50" s="21"/>
      <c r="CBY50" s="21"/>
      <c r="CBZ50" s="21"/>
      <c r="CCA50" s="21"/>
      <c r="CCB50" s="21"/>
      <c r="CCC50" s="21"/>
      <c r="CCD50" s="21"/>
      <c r="CCE50" s="21"/>
      <c r="CCF50" s="21"/>
      <c r="CCG50" s="21"/>
      <c r="CCH50" s="21"/>
      <c r="CCI50" s="21"/>
      <c r="CCJ50" s="21"/>
      <c r="CCK50" s="21"/>
      <c r="CCL50" s="21"/>
      <c r="CCM50" s="21"/>
      <c r="CCN50" s="21"/>
      <c r="CCO50" s="21"/>
      <c r="CCP50" s="21"/>
      <c r="CCQ50" s="21"/>
      <c r="CCR50" s="21"/>
      <c r="CCS50" s="21"/>
      <c r="CCT50" s="21"/>
      <c r="CCU50" s="21"/>
      <c r="CCV50" s="21"/>
      <c r="CCW50" s="21"/>
      <c r="CCX50" s="21"/>
      <c r="CCY50" s="21"/>
      <c r="CCZ50" s="21"/>
      <c r="CDA50" s="21"/>
      <c r="CDB50" s="21"/>
      <c r="CDC50" s="21"/>
      <c r="CDD50" s="21"/>
      <c r="CDE50" s="21"/>
      <c r="CDF50" s="21"/>
      <c r="CDG50" s="21"/>
      <c r="CDH50" s="21"/>
      <c r="CDI50" s="21"/>
      <c r="CDJ50" s="21"/>
      <c r="CDK50" s="21"/>
      <c r="CDL50" s="21"/>
      <c r="CDM50" s="21"/>
      <c r="CDN50" s="21"/>
      <c r="CDO50" s="21"/>
      <c r="CDP50" s="21"/>
      <c r="CDQ50" s="21"/>
      <c r="CDR50" s="21"/>
      <c r="CDS50" s="21"/>
      <c r="CDT50" s="21"/>
      <c r="CDU50" s="21"/>
      <c r="CDV50" s="21"/>
      <c r="CDW50" s="21"/>
      <c r="CDX50" s="21"/>
      <c r="CDY50" s="21"/>
      <c r="CDZ50" s="21"/>
      <c r="CEA50" s="21"/>
      <c r="CEB50" s="21"/>
      <c r="CEC50" s="21"/>
      <c r="CED50" s="21"/>
      <c r="CEE50" s="21"/>
      <c r="CEF50" s="21"/>
      <c r="CEG50" s="21"/>
      <c r="CEH50" s="21"/>
      <c r="CEI50" s="21"/>
      <c r="CEJ50" s="21"/>
      <c r="CEK50" s="21"/>
      <c r="CEL50" s="21"/>
      <c r="CEM50" s="21"/>
      <c r="CEN50" s="21"/>
      <c r="CEO50" s="21"/>
      <c r="CEP50" s="21"/>
      <c r="CEQ50" s="21"/>
      <c r="CER50" s="21"/>
      <c r="CES50" s="21"/>
      <c r="CET50" s="21"/>
      <c r="CEU50" s="21"/>
      <c r="CEV50" s="21"/>
      <c r="CEW50" s="21"/>
      <c r="CEX50" s="21"/>
      <c r="CEY50" s="21"/>
      <c r="CEZ50" s="21"/>
      <c r="CFA50" s="21"/>
      <c r="CFB50" s="21"/>
      <c r="CFC50" s="21"/>
      <c r="CFD50" s="21"/>
      <c r="CFE50" s="21"/>
      <c r="CFF50" s="21"/>
      <c r="CFG50" s="21"/>
      <c r="CFH50" s="21"/>
      <c r="CFI50" s="21"/>
      <c r="CFJ50" s="21"/>
      <c r="CFK50" s="21"/>
      <c r="CFL50" s="21"/>
      <c r="CFM50" s="21"/>
      <c r="CFN50" s="21"/>
      <c r="CFO50" s="21"/>
      <c r="CFP50" s="21"/>
      <c r="CFQ50" s="21"/>
      <c r="CFR50" s="21"/>
      <c r="CFS50" s="21"/>
      <c r="CFT50" s="21"/>
      <c r="CFU50" s="21"/>
      <c r="CFV50" s="21"/>
      <c r="CFW50" s="21"/>
      <c r="CFX50" s="21"/>
      <c r="CFY50" s="21"/>
      <c r="CFZ50" s="21"/>
      <c r="CGA50" s="21"/>
      <c r="CGB50" s="21"/>
      <c r="CGC50" s="21"/>
      <c r="CGD50" s="21"/>
      <c r="CGE50" s="21"/>
      <c r="CGF50" s="21"/>
      <c r="CGG50" s="21"/>
      <c r="CGH50" s="21"/>
      <c r="CGI50" s="21"/>
      <c r="CGJ50" s="21"/>
      <c r="CGK50" s="21"/>
      <c r="CGL50" s="21"/>
      <c r="CGM50" s="21"/>
      <c r="CGN50" s="21"/>
      <c r="CGO50" s="21"/>
      <c r="CGP50" s="21"/>
      <c r="CGQ50" s="21"/>
      <c r="CGR50" s="21"/>
      <c r="CGS50" s="21"/>
      <c r="CGT50" s="21"/>
      <c r="CGU50" s="21"/>
      <c r="CGV50" s="21"/>
      <c r="CGW50" s="21"/>
      <c r="CGX50" s="21"/>
      <c r="CGY50" s="21"/>
      <c r="CGZ50" s="21"/>
      <c r="CHA50" s="21"/>
      <c r="CHB50" s="21"/>
      <c r="CHC50" s="21"/>
      <c r="CHD50" s="21"/>
      <c r="CHE50" s="21"/>
      <c r="CHF50" s="21"/>
      <c r="CHG50" s="21"/>
      <c r="CHH50" s="21"/>
      <c r="CHI50" s="21"/>
      <c r="CHJ50" s="21"/>
      <c r="CHK50" s="21"/>
      <c r="CHL50" s="21"/>
      <c r="CHM50" s="21"/>
      <c r="CHN50" s="21"/>
      <c r="CHO50" s="21"/>
      <c r="CHP50" s="21"/>
      <c r="CHQ50" s="21"/>
      <c r="CHR50" s="21"/>
      <c r="CHS50" s="21"/>
      <c r="CHT50" s="21"/>
      <c r="CHU50" s="21"/>
      <c r="CHV50" s="21"/>
      <c r="CHW50" s="21"/>
      <c r="CHX50" s="21"/>
      <c r="CHY50" s="21"/>
      <c r="CHZ50" s="21"/>
      <c r="CIA50" s="21"/>
      <c r="CIB50" s="21"/>
      <c r="CIC50" s="21"/>
      <c r="CID50" s="21"/>
      <c r="CIE50" s="21"/>
      <c r="CIF50" s="21"/>
      <c r="CIG50" s="21"/>
      <c r="CIH50" s="21"/>
      <c r="CII50" s="21"/>
      <c r="CIJ50" s="21"/>
      <c r="CIK50" s="21"/>
      <c r="CIL50" s="21"/>
      <c r="CIM50" s="21"/>
      <c r="CIN50" s="21"/>
      <c r="CIO50" s="21"/>
      <c r="CIP50" s="21"/>
      <c r="CIQ50" s="21"/>
      <c r="CIR50" s="21"/>
      <c r="CIS50" s="21"/>
      <c r="CIT50" s="21"/>
      <c r="CIU50" s="21"/>
    </row>
    <row r="51" spans="1:2283" s="110" customFormat="1">
      <c r="A51" s="235" t="s">
        <v>18426</v>
      </c>
      <c r="B51" s="226" t="s">
        <v>732</v>
      </c>
      <c r="C51" s="235" t="s">
        <v>18447</v>
      </c>
      <c r="D51" s="235" t="s">
        <v>18448</v>
      </c>
      <c r="E51" s="235" t="s">
        <v>18449</v>
      </c>
      <c r="F51" s="235" t="s">
        <v>18450</v>
      </c>
      <c r="G51" s="232" t="s">
        <v>18451</v>
      </c>
      <c r="H51" s="235" t="s">
        <v>18452</v>
      </c>
      <c r="I51" s="235" t="s">
        <v>18453</v>
      </c>
      <c r="J51" s="235" t="s">
        <v>18454</v>
      </c>
      <c r="K51" s="235" t="s">
        <v>18455</v>
      </c>
      <c r="L51" s="235"/>
      <c r="M51" s="235"/>
      <c r="N51" s="235"/>
      <c r="O51" s="235"/>
      <c r="P51" s="235"/>
      <c r="Q51" s="235"/>
      <c r="R51" s="235" t="s">
        <v>223</v>
      </c>
      <c r="S51" s="235" t="s">
        <v>1432</v>
      </c>
      <c r="T51" s="235"/>
      <c r="U51" s="235" t="s">
        <v>2434</v>
      </c>
      <c r="V51" s="235" t="s">
        <v>2434</v>
      </c>
      <c r="W51" s="235" t="s">
        <v>2434</v>
      </c>
      <c r="X51" s="235" t="s">
        <v>2434</v>
      </c>
      <c r="Y51" s="235" t="s">
        <v>2434</v>
      </c>
      <c r="Z51" s="235" t="s">
        <v>2434</v>
      </c>
      <c r="AA51" s="235" t="s">
        <v>2434</v>
      </c>
      <c r="AB51" s="235" t="s">
        <v>2434</v>
      </c>
      <c r="AC51" s="235" t="s">
        <v>2434</v>
      </c>
      <c r="AD51" s="235" t="s">
        <v>2434</v>
      </c>
      <c r="AE51" s="93"/>
      <c r="AF51" s="21"/>
      <c r="AG51" s="21"/>
      <c r="AH51" s="21"/>
      <c r="AI51" s="21"/>
      <c r="AJ51" s="21"/>
      <c r="AK51" s="21"/>
      <c r="AL51" s="21"/>
      <c r="AM51" s="21"/>
      <c r="AN51" s="21"/>
      <c r="AO51" s="21"/>
      <c r="AP51" s="21"/>
      <c r="AQ51" s="21"/>
      <c r="AR51" s="21"/>
      <c r="AS51" s="21"/>
      <c r="AT51" s="21"/>
      <c r="AU51" s="21"/>
      <c r="AV51" s="21"/>
      <c r="AW51" s="21"/>
      <c r="AX51" s="21"/>
      <c r="AY51" s="21"/>
      <c r="AZ51" s="21"/>
      <c r="BA51" s="21"/>
      <c r="BB51" s="21"/>
      <c r="BC51" s="21"/>
      <c r="BD51" s="21"/>
      <c r="BE51" s="21"/>
      <c r="BF51" s="21"/>
      <c r="BG51" s="21"/>
      <c r="BH51" s="21"/>
      <c r="BI51" s="21"/>
      <c r="BJ51" s="21"/>
      <c r="BK51" s="21"/>
      <c r="BL51" s="21"/>
      <c r="BM51" s="21"/>
      <c r="BN51" s="21"/>
      <c r="BO51" s="21"/>
      <c r="BP51" s="21"/>
      <c r="BQ51" s="21"/>
      <c r="BR51" s="21"/>
      <c r="BS51" s="21"/>
      <c r="BT51" s="21"/>
      <c r="BU51" s="21"/>
      <c r="BV51" s="21"/>
      <c r="BW51" s="21"/>
      <c r="BX51" s="21"/>
      <c r="BY51" s="21"/>
      <c r="BZ51" s="21"/>
      <c r="CA51" s="21"/>
      <c r="CB51" s="21"/>
      <c r="CC51" s="21"/>
      <c r="CD51" s="21"/>
      <c r="CE51" s="21"/>
      <c r="CF51" s="21"/>
      <c r="CG51" s="21"/>
      <c r="CH51" s="21"/>
      <c r="CI51" s="21"/>
      <c r="CJ51" s="21"/>
      <c r="CK51" s="21"/>
      <c r="CL51" s="21"/>
      <c r="CM51" s="21"/>
      <c r="CN51" s="21"/>
      <c r="CO51" s="21"/>
      <c r="CP51" s="21"/>
      <c r="CQ51" s="21"/>
      <c r="CR51" s="21"/>
      <c r="CS51" s="21"/>
      <c r="CT51" s="21"/>
      <c r="CU51" s="21"/>
      <c r="CV51" s="21"/>
      <c r="CW51" s="21"/>
      <c r="CX51" s="21"/>
      <c r="CY51" s="21"/>
      <c r="CZ51" s="21"/>
      <c r="DA51" s="21"/>
      <c r="DB51" s="21"/>
      <c r="DC51" s="21"/>
      <c r="DD51" s="21"/>
      <c r="DE51" s="21"/>
      <c r="DF51" s="21"/>
      <c r="DG51" s="21"/>
      <c r="DH51" s="21"/>
      <c r="DI51" s="21"/>
      <c r="DJ51" s="21"/>
      <c r="DK51" s="21"/>
      <c r="DL51" s="21"/>
      <c r="DM51" s="21"/>
      <c r="DN51" s="21"/>
      <c r="DO51" s="21"/>
      <c r="DP51" s="21"/>
      <c r="DQ51" s="21"/>
      <c r="DR51" s="21"/>
      <c r="DS51" s="21"/>
      <c r="DT51" s="21"/>
      <c r="DU51" s="21"/>
      <c r="DV51" s="21"/>
      <c r="DW51" s="21"/>
      <c r="DX51" s="21"/>
      <c r="DY51" s="21"/>
      <c r="DZ51" s="21"/>
      <c r="EA51" s="21"/>
      <c r="EB51" s="21"/>
      <c r="EC51" s="21"/>
      <c r="ED51" s="21"/>
      <c r="EE51" s="21"/>
      <c r="EF51" s="21"/>
      <c r="EG51" s="21"/>
      <c r="EH51" s="21"/>
      <c r="EI51" s="21"/>
      <c r="EJ51" s="21"/>
      <c r="EK51" s="21"/>
      <c r="EL51" s="21"/>
      <c r="EM51" s="21"/>
      <c r="EN51" s="21"/>
      <c r="EO51" s="21"/>
      <c r="EP51" s="21"/>
      <c r="EQ51" s="21"/>
      <c r="ER51" s="21"/>
      <c r="ES51" s="21"/>
      <c r="ET51" s="21"/>
      <c r="EU51" s="21"/>
      <c r="EV51" s="21"/>
      <c r="EW51" s="21"/>
      <c r="EX51" s="21"/>
      <c r="EY51" s="21"/>
      <c r="EZ51" s="21"/>
      <c r="FA51" s="21"/>
      <c r="FB51" s="21"/>
      <c r="FC51" s="21"/>
      <c r="FD51" s="21"/>
      <c r="FE51" s="21"/>
      <c r="FF51" s="21"/>
      <c r="FG51" s="21"/>
      <c r="FH51" s="21"/>
      <c r="FI51" s="21"/>
      <c r="FJ51" s="21"/>
      <c r="FK51" s="21"/>
      <c r="FL51" s="21"/>
      <c r="FM51" s="21"/>
      <c r="FN51" s="21"/>
      <c r="FO51" s="21"/>
      <c r="FP51" s="21"/>
      <c r="FQ51" s="21"/>
      <c r="FR51" s="21"/>
      <c r="FS51" s="21"/>
      <c r="FT51" s="21"/>
      <c r="FU51" s="21"/>
      <c r="FV51" s="21"/>
      <c r="FW51" s="21"/>
      <c r="FX51" s="21"/>
      <c r="FY51" s="21"/>
      <c r="FZ51" s="21"/>
      <c r="GA51" s="21"/>
      <c r="GB51" s="21"/>
      <c r="GC51" s="21"/>
      <c r="GD51" s="21"/>
      <c r="GE51" s="21"/>
      <c r="GF51" s="21"/>
      <c r="GG51" s="21"/>
      <c r="GH51" s="21"/>
      <c r="GI51" s="21"/>
      <c r="GJ51" s="21"/>
      <c r="GK51" s="21"/>
      <c r="GL51" s="21"/>
      <c r="GM51" s="21"/>
      <c r="GN51" s="21"/>
      <c r="GO51" s="21"/>
      <c r="GP51" s="21"/>
      <c r="GQ51" s="21"/>
      <c r="GR51" s="21"/>
      <c r="GS51" s="21"/>
      <c r="GT51" s="21"/>
      <c r="GU51" s="21"/>
      <c r="GV51" s="21"/>
      <c r="GW51" s="21"/>
      <c r="GX51" s="21"/>
      <c r="GY51" s="21"/>
      <c r="GZ51" s="21"/>
      <c r="HA51" s="21"/>
      <c r="HB51" s="21"/>
      <c r="HC51" s="21"/>
      <c r="HD51" s="21"/>
      <c r="HE51" s="21"/>
      <c r="HF51" s="21"/>
      <c r="HG51" s="21"/>
      <c r="HH51" s="21"/>
      <c r="HI51" s="21"/>
      <c r="HJ51" s="21"/>
      <c r="HK51" s="21"/>
      <c r="HL51" s="21"/>
      <c r="HM51" s="21"/>
      <c r="HN51" s="21"/>
      <c r="HO51" s="21"/>
      <c r="HP51" s="21"/>
      <c r="HQ51" s="21"/>
      <c r="HR51" s="21"/>
      <c r="HS51" s="21"/>
      <c r="HT51" s="21"/>
      <c r="HU51" s="21"/>
      <c r="HV51" s="21"/>
      <c r="HW51" s="21"/>
      <c r="HX51" s="21"/>
      <c r="HY51" s="21"/>
      <c r="HZ51" s="21"/>
      <c r="IA51" s="21"/>
      <c r="IB51" s="21"/>
      <c r="IC51" s="21"/>
      <c r="ID51" s="21"/>
      <c r="IE51" s="21"/>
      <c r="IF51" s="21"/>
      <c r="IG51" s="21"/>
      <c r="IH51" s="21"/>
      <c r="II51" s="21"/>
      <c r="IJ51" s="21"/>
      <c r="IK51" s="21"/>
      <c r="IL51" s="21"/>
      <c r="IM51" s="21"/>
      <c r="IN51" s="21"/>
      <c r="IO51" s="21"/>
      <c r="IP51" s="21"/>
      <c r="IQ51" s="21"/>
      <c r="IR51" s="21"/>
      <c r="IS51" s="21"/>
      <c r="IT51" s="21"/>
      <c r="IU51" s="21"/>
      <c r="IV51" s="21"/>
      <c r="IW51" s="21"/>
      <c r="IX51" s="21"/>
      <c r="IY51" s="21"/>
      <c r="IZ51" s="21"/>
      <c r="JA51" s="21"/>
      <c r="JB51" s="21"/>
      <c r="JC51" s="21"/>
      <c r="JD51" s="21"/>
      <c r="JE51" s="21"/>
      <c r="JF51" s="21"/>
      <c r="JG51" s="21"/>
      <c r="JH51" s="21"/>
      <c r="JI51" s="21"/>
      <c r="JJ51" s="21"/>
      <c r="JK51" s="21"/>
      <c r="JL51" s="21"/>
      <c r="JM51" s="21"/>
      <c r="JN51" s="21"/>
      <c r="JO51" s="21"/>
      <c r="JP51" s="21"/>
      <c r="JQ51" s="21"/>
      <c r="JR51" s="21"/>
      <c r="JS51" s="21"/>
      <c r="JT51" s="21"/>
      <c r="JU51" s="21"/>
      <c r="JV51" s="21"/>
      <c r="JW51" s="21"/>
      <c r="JX51" s="21"/>
      <c r="JY51" s="21"/>
      <c r="JZ51" s="21"/>
      <c r="KA51" s="21"/>
      <c r="KB51" s="21"/>
      <c r="KC51" s="21"/>
      <c r="KD51" s="21"/>
      <c r="KE51" s="21"/>
      <c r="KF51" s="21"/>
      <c r="KG51" s="21"/>
      <c r="KH51" s="21"/>
      <c r="KI51" s="21"/>
      <c r="KJ51" s="21"/>
      <c r="KK51" s="21"/>
      <c r="KL51" s="21"/>
      <c r="KM51" s="21"/>
      <c r="KN51" s="21"/>
      <c r="KO51" s="21"/>
      <c r="KP51" s="21"/>
      <c r="KQ51" s="21"/>
      <c r="KR51" s="21"/>
      <c r="KS51" s="21"/>
      <c r="KT51" s="21"/>
      <c r="KU51" s="21"/>
      <c r="KV51" s="21"/>
      <c r="KW51" s="21"/>
      <c r="KX51" s="21"/>
      <c r="KY51" s="21"/>
      <c r="KZ51" s="21"/>
      <c r="LA51" s="21"/>
      <c r="LB51" s="21"/>
      <c r="LC51" s="21"/>
      <c r="LD51" s="21"/>
      <c r="LE51" s="21"/>
      <c r="LF51" s="21"/>
      <c r="LG51" s="21"/>
      <c r="LH51" s="21"/>
      <c r="LI51" s="21"/>
      <c r="LJ51" s="21"/>
      <c r="LK51" s="21"/>
      <c r="LL51" s="21"/>
      <c r="LM51" s="21"/>
      <c r="LN51" s="21"/>
      <c r="LO51" s="21"/>
      <c r="LP51" s="21"/>
      <c r="LQ51" s="21"/>
      <c r="LR51" s="21"/>
      <c r="LS51" s="21"/>
      <c r="LT51" s="21"/>
      <c r="LU51" s="21"/>
      <c r="LV51" s="21"/>
      <c r="LW51" s="21"/>
      <c r="LX51" s="21"/>
      <c r="LY51" s="21"/>
      <c r="LZ51" s="21"/>
      <c r="MA51" s="21"/>
      <c r="MB51" s="21"/>
      <c r="MC51" s="21"/>
      <c r="MD51" s="21"/>
      <c r="ME51" s="21"/>
      <c r="MF51" s="21"/>
      <c r="MG51" s="21"/>
      <c r="MH51" s="21"/>
      <c r="MI51" s="21"/>
      <c r="MJ51" s="21"/>
      <c r="MK51" s="21"/>
      <c r="ML51" s="21"/>
      <c r="MM51" s="21"/>
      <c r="MN51" s="21"/>
      <c r="MO51" s="21"/>
      <c r="MP51" s="21"/>
      <c r="MQ51" s="21"/>
      <c r="MR51" s="21"/>
      <c r="MS51" s="21"/>
      <c r="MT51" s="21"/>
      <c r="MU51" s="21"/>
      <c r="MV51" s="21"/>
      <c r="MW51" s="21"/>
      <c r="MX51" s="21"/>
      <c r="MY51" s="21"/>
      <c r="MZ51" s="21"/>
      <c r="NA51" s="21"/>
      <c r="NB51" s="21"/>
      <c r="NC51" s="21"/>
      <c r="ND51" s="21"/>
      <c r="NE51" s="21"/>
      <c r="NF51" s="21"/>
      <c r="NG51" s="21"/>
      <c r="NH51" s="21"/>
      <c r="NI51" s="21"/>
      <c r="NJ51" s="21"/>
      <c r="NK51" s="21"/>
      <c r="NL51" s="21"/>
      <c r="NM51" s="21"/>
      <c r="NN51" s="21"/>
      <c r="NO51" s="21"/>
      <c r="NP51" s="21"/>
      <c r="NQ51" s="21"/>
      <c r="NR51" s="21"/>
      <c r="NS51" s="21"/>
      <c r="NT51" s="21"/>
      <c r="NU51" s="21"/>
      <c r="NV51" s="21"/>
      <c r="NW51" s="21"/>
      <c r="NX51" s="21"/>
      <c r="NY51" s="21"/>
      <c r="NZ51" s="21"/>
      <c r="OA51" s="21"/>
      <c r="OB51" s="21"/>
      <c r="OC51" s="21"/>
      <c r="OD51" s="21"/>
      <c r="OE51" s="21"/>
      <c r="OF51" s="21"/>
      <c r="OG51" s="21"/>
      <c r="OH51" s="21"/>
      <c r="OI51" s="21"/>
      <c r="OJ51" s="21"/>
      <c r="OK51" s="21"/>
      <c r="OL51" s="21"/>
      <c r="OM51" s="21"/>
      <c r="ON51" s="21"/>
      <c r="OO51" s="21"/>
      <c r="OP51" s="21"/>
      <c r="OQ51" s="21"/>
      <c r="OR51" s="21"/>
      <c r="OS51" s="21"/>
      <c r="OT51" s="21"/>
      <c r="OU51" s="21"/>
      <c r="OV51" s="21"/>
      <c r="OW51" s="21"/>
      <c r="OX51" s="21"/>
      <c r="OY51" s="21"/>
      <c r="OZ51" s="21"/>
      <c r="PA51" s="21"/>
      <c r="PB51" s="21"/>
      <c r="PC51" s="21"/>
      <c r="PD51" s="21"/>
      <c r="PE51" s="21"/>
      <c r="PF51" s="21"/>
      <c r="PG51" s="21"/>
      <c r="PH51" s="21"/>
      <c r="PI51" s="21"/>
      <c r="PJ51" s="21"/>
      <c r="PK51" s="21"/>
      <c r="PL51" s="21"/>
      <c r="PM51" s="21"/>
      <c r="PN51" s="21"/>
      <c r="PO51" s="21"/>
      <c r="PP51" s="21"/>
      <c r="PQ51" s="21"/>
      <c r="PR51" s="21"/>
      <c r="PS51" s="21"/>
      <c r="PT51" s="21"/>
      <c r="PU51" s="21"/>
      <c r="PV51" s="21"/>
      <c r="PW51" s="21"/>
      <c r="PX51" s="21"/>
      <c r="PY51" s="21"/>
      <c r="PZ51" s="21"/>
      <c r="QA51" s="21"/>
      <c r="QB51" s="21"/>
      <c r="QC51" s="21"/>
      <c r="QD51" s="21"/>
      <c r="QE51" s="21"/>
      <c r="QF51" s="21"/>
      <c r="QG51" s="21"/>
      <c r="QH51" s="21"/>
      <c r="QI51" s="21"/>
      <c r="QJ51" s="21"/>
      <c r="QK51" s="21"/>
      <c r="QL51" s="21"/>
      <c r="QM51" s="21"/>
      <c r="QN51" s="21"/>
      <c r="QO51" s="21"/>
      <c r="QP51" s="21"/>
      <c r="QQ51" s="21"/>
      <c r="QR51" s="21"/>
      <c r="QS51" s="21"/>
      <c r="QT51" s="21"/>
      <c r="QU51" s="21"/>
      <c r="QV51" s="21"/>
      <c r="QW51" s="21"/>
      <c r="QX51" s="21"/>
      <c r="QY51" s="21"/>
      <c r="QZ51" s="21"/>
      <c r="RA51" s="21"/>
      <c r="RB51" s="21"/>
      <c r="RC51" s="21"/>
      <c r="RD51" s="21"/>
      <c r="RE51" s="21"/>
      <c r="RF51" s="21"/>
      <c r="RG51" s="21"/>
      <c r="RH51" s="21"/>
      <c r="RI51" s="21"/>
      <c r="RJ51" s="21"/>
      <c r="RK51" s="21"/>
      <c r="RL51" s="21"/>
      <c r="RM51" s="21"/>
      <c r="RN51" s="21"/>
      <c r="RO51" s="21"/>
      <c r="RP51" s="21"/>
      <c r="RQ51" s="21"/>
      <c r="RR51" s="21"/>
      <c r="RS51" s="21"/>
      <c r="RT51" s="21"/>
      <c r="RU51" s="21"/>
      <c r="RV51" s="21"/>
      <c r="RW51" s="21"/>
      <c r="RX51" s="21"/>
      <c r="RY51" s="21"/>
      <c r="RZ51" s="21"/>
      <c r="SA51" s="21"/>
      <c r="SB51" s="21"/>
      <c r="SC51" s="21"/>
      <c r="SD51" s="21"/>
      <c r="SE51" s="21"/>
      <c r="SF51" s="21"/>
      <c r="SG51" s="21"/>
      <c r="SH51" s="21"/>
      <c r="SI51" s="21"/>
      <c r="SJ51" s="21"/>
      <c r="SK51" s="21"/>
      <c r="SL51" s="21"/>
      <c r="SM51" s="21"/>
      <c r="SN51" s="21"/>
      <c r="SO51" s="21"/>
      <c r="SP51" s="21"/>
      <c r="SQ51" s="21"/>
      <c r="SR51" s="21"/>
      <c r="SS51" s="21"/>
      <c r="ST51" s="21"/>
      <c r="SU51" s="21"/>
      <c r="SV51" s="21"/>
      <c r="SW51" s="21"/>
      <c r="SX51" s="21"/>
      <c r="SY51" s="21"/>
      <c r="SZ51" s="21"/>
      <c r="TA51" s="21"/>
      <c r="TB51" s="21"/>
      <c r="TC51" s="21"/>
      <c r="TD51" s="21"/>
      <c r="TE51" s="21"/>
      <c r="TF51" s="21"/>
      <c r="TG51" s="21"/>
      <c r="TH51" s="21"/>
      <c r="TI51" s="21"/>
      <c r="TJ51" s="21"/>
      <c r="TK51" s="21"/>
      <c r="TL51" s="21"/>
      <c r="TM51" s="21"/>
      <c r="TN51" s="21"/>
      <c r="TO51" s="21"/>
      <c r="TP51" s="21"/>
      <c r="TQ51" s="21"/>
      <c r="TR51" s="21"/>
      <c r="TS51" s="21"/>
      <c r="TT51" s="21"/>
      <c r="TU51" s="21"/>
      <c r="TV51" s="21"/>
      <c r="TW51" s="21"/>
      <c r="TX51" s="21"/>
      <c r="TY51" s="21"/>
      <c r="TZ51" s="21"/>
      <c r="UA51" s="21"/>
      <c r="UB51" s="21"/>
      <c r="UC51" s="21"/>
      <c r="UD51" s="21"/>
      <c r="UE51" s="21"/>
      <c r="UF51" s="21"/>
      <c r="UG51" s="21"/>
      <c r="UH51" s="21"/>
      <c r="UI51" s="21"/>
      <c r="UJ51" s="21"/>
      <c r="UK51" s="21"/>
      <c r="UL51" s="21"/>
      <c r="UM51" s="21"/>
      <c r="UN51" s="21"/>
      <c r="UO51" s="21"/>
      <c r="UP51" s="21"/>
      <c r="UQ51" s="21"/>
      <c r="UR51" s="21"/>
      <c r="US51" s="21"/>
      <c r="UT51" s="21"/>
      <c r="UU51" s="21"/>
      <c r="UV51" s="21"/>
      <c r="UW51" s="21"/>
      <c r="UX51" s="21"/>
      <c r="UY51" s="21"/>
      <c r="UZ51" s="21"/>
      <c r="VA51" s="21"/>
      <c r="VB51" s="21"/>
      <c r="VC51" s="21"/>
      <c r="VD51" s="21"/>
      <c r="VE51" s="21"/>
      <c r="VF51" s="21"/>
      <c r="VG51" s="21"/>
      <c r="VH51" s="21"/>
      <c r="VI51" s="21"/>
      <c r="VJ51" s="21"/>
      <c r="VK51" s="21"/>
      <c r="VL51" s="21"/>
      <c r="VM51" s="21"/>
      <c r="VN51" s="21"/>
      <c r="VO51" s="21"/>
      <c r="VP51" s="21"/>
      <c r="VQ51" s="21"/>
      <c r="VR51" s="21"/>
      <c r="VS51" s="21"/>
      <c r="VT51" s="21"/>
      <c r="VU51" s="21"/>
      <c r="VV51" s="21"/>
      <c r="VW51" s="21"/>
      <c r="VX51" s="21"/>
      <c r="VY51" s="21"/>
      <c r="VZ51" s="21"/>
      <c r="WA51" s="21"/>
      <c r="WB51" s="21"/>
      <c r="WC51" s="21"/>
      <c r="WD51" s="21"/>
      <c r="WE51" s="21"/>
      <c r="WF51" s="21"/>
      <c r="WG51" s="21"/>
      <c r="WH51" s="21"/>
      <c r="WI51" s="21"/>
      <c r="WJ51" s="21"/>
      <c r="WK51" s="21"/>
      <c r="WL51" s="21"/>
      <c r="WM51" s="21"/>
      <c r="WN51" s="21"/>
      <c r="WO51" s="21"/>
      <c r="WP51" s="21"/>
      <c r="WQ51" s="21"/>
      <c r="WR51" s="21"/>
      <c r="WS51" s="21"/>
      <c r="WT51" s="21"/>
      <c r="WU51" s="21"/>
      <c r="WV51" s="21"/>
      <c r="WW51" s="21"/>
      <c r="WX51" s="21"/>
      <c r="WY51" s="21"/>
      <c r="WZ51" s="21"/>
      <c r="XA51" s="21"/>
      <c r="XB51" s="21"/>
      <c r="XC51" s="21"/>
      <c r="XD51" s="21"/>
      <c r="XE51" s="21"/>
      <c r="XF51" s="21"/>
      <c r="XG51" s="21"/>
      <c r="XH51" s="21"/>
      <c r="XI51" s="21"/>
      <c r="XJ51" s="21"/>
      <c r="XK51" s="21"/>
      <c r="XL51" s="21"/>
      <c r="XM51" s="21"/>
      <c r="XN51" s="21"/>
      <c r="XO51" s="21"/>
      <c r="XP51" s="21"/>
      <c r="XQ51" s="21"/>
      <c r="XR51" s="21"/>
      <c r="XS51" s="21"/>
      <c r="XT51" s="21"/>
      <c r="XU51" s="21"/>
      <c r="XV51" s="21"/>
      <c r="XW51" s="21"/>
      <c r="XX51" s="21"/>
      <c r="XY51" s="21"/>
      <c r="XZ51" s="21"/>
      <c r="YA51" s="21"/>
      <c r="YB51" s="21"/>
      <c r="YC51" s="21"/>
      <c r="YD51" s="21"/>
      <c r="YE51" s="21"/>
      <c r="YF51" s="21"/>
      <c r="YG51" s="21"/>
      <c r="YH51" s="21"/>
      <c r="YI51" s="21"/>
      <c r="YJ51" s="21"/>
      <c r="YK51" s="21"/>
      <c r="YL51" s="21"/>
      <c r="YM51" s="21"/>
      <c r="YN51" s="21"/>
      <c r="YO51" s="21"/>
      <c r="YP51" s="21"/>
      <c r="YQ51" s="21"/>
      <c r="YR51" s="21"/>
      <c r="YS51" s="21"/>
      <c r="YT51" s="21"/>
      <c r="YU51" s="21"/>
      <c r="YV51" s="21"/>
      <c r="YW51" s="21"/>
      <c r="YX51" s="21"/>
      <c r="YY51" s="21"/>
      <c r="YZ51" s="21"/>
      <c r="ZA51" s="21"/>
      <c r="ZB51" s="21"/>
      <c r="ZC51" s="21"/>
      <c r="ZD51" s="21"/>
      <c r="ZE51" s="21"/>
      <c r="ZF51" s="21"/>
      <c r="ZG51" s="21"/>
      <c r="ZH51" s="21"/>
      <c r="ZI51" s="21"/>
      <c r="ZJ51" s="21"/>
      <c r="ZK51" s="21"/>
      <c r="ZL51" s="21"/>
      <c r="ZM51" s="21"/>
      <c r="ZN51" s="21"/>
      <c r="ZO51" s="21"/>
      <c r="ZP51" s="21"/>
      <c r="ZQ51" s="21"/>
      <c r="ZR51" s="21"/>
      <c r="ZS51" s="21"/>
      <c r="ZT51" s="21"/>
      <c r="ZU51" s="21"/>
      <c r="ZV51" s="21"/>
      <c r="ZW51" s="21"/>
      <c r="ZX51" s="21"/>
      <c r="ZY51" s="21"/>
      <c r="ZZ51" s="21"/>
      <c r="AAA51" s="21"/>
      <c r="AAB51" s="21"/>
      <c r="AAC51" s="21"/>
      <c r="AAD51" s="21"/>
      <c r="AAE51" s="21"/>
      <c r="AAF51" s="21"/>
      <c r="AAG51" s="21"/>
      <c r="AAH51" s="21"/>
      <c r="AAI51" s="21"/>
      <c r="AAJ51" s="21"/>
      <c r="AAK51" s="21"/>
      <c r="AAL51" s="21"/>
      <c r="AAM51" s="21"/>
      <c r="AAN51" s="21"/>
      <c r="AAO51" s="21"/>
      <c r="AAP51" s="21"/>
      <c r="AAQ51" s="21"/>
      <c r="AAR51" s="21"/>
      <c r="AAS51" s="21"/>
      <c r="AAT51" s="21"/>
      <c r="AAU51" s="21"/>
      <c r="AAV51" s="21"/>
      <c r="AAW51" s="21"/>
      <c r="AAX51" s="21"/>
      <c r="AAY51" s="21"/>
      <c r="AAZ51" s="21"/>
      <c r="ABA51" s="21"/>
      <c r="ABB51" s="21"/>
      <c r="ABC51" s="21"/>
      <c r="ABD51" s="21"/>
      <c r="ABE51" s="21"/>
      <c r="ABF51" s="21"/>
      <c r="ABG51" s="21"/>
      <c r="ABH51" s="21"/>
      <c r="ABI51" s="21"/>
      <c r="ABJ51" s="21"/>
      <c r="ABK51" s="21"/>
      <c r="ABL51" s="21"/>
      <c r="ABM51" s="21"/>
      <c r="ABN51" s="21"/>
      <c r="ABO51" s="21"/>
      <c r="ABP51" s="21"/>
      <c r="ABQ51" s="21"/>
      <c r="ABR51" s="21"/>
      <c r="ABS51" s="21"/>
      <c r="ABT51" s="21"/>
      <c r="ABU51" s="21"/>
      <c r="ABV51" s="21"/>
      <c r="ABW51" s="21"/>
      <c r="ABX51" s="21"/>
      <c r="ABY51" s="21"/>
      <c r="ABZ51" s="21"/>
      <c r="ACA51" s="21"/>
      <c r="ACB51" s="21"/>
      <c r="ACC51" s="21"/>
      <c r="ACD51" s="21"/>
      <c r="ACE51" s="21"/>
      <c r="ACF51" s="21"/>
      <c r="ACG51" s="21"/>
      <c r="ACH51" s="21"/>
      <c r="ACI51" s="21"/>
      <c r="ACJ51" s="21"/>
      <c r="ACK51" s="21"/>
      <c r="ACL51" s="21"/>
      <c r="ACM51" s="21"/>
      <c r="ACN51" s="21"/>
      <c r="ACO51" s="21"/>
      <c r="ACP51" s="21"/>
      <c r="ACQ51" s="21"/>
      <c r="ACR51" s="21"/>
      <c r="ACS51" s="21"/>
      <c r="ACT51" s="21"/>
      <c r="ACU51" s="21"/>
      <c r="ACV51" s="21"/>
      <c r="ACW51" s="21"/>
      <c r="ACX51" s="21"/>
      <c r="ACY51" s="21"/>
      <c r="ACZ51" s="21"/>
      <c r="ADA51" s="21"/>
      <c r="ADB51" s="21"/>
      <c r="ADC51" s="21"/>
      <c r="ADD51" s="21"/>
      <c r="ADE51" s="21"/>
      <c r="ADF51" s="21"/>
      <c r="ADG51" s="21"/>
      <c r="ADH51" s="21"/>
      <c r="ADI51" s="21"/>
      <c r="ADJ51" s="21"/>
      <c r="ADK51" s="21"/>
      <c r="ADL51" s="21"/>
      <c r="ADM51" s="21"/>
      <c r="ADN51" s="21"/>
      <c r="ADO51" s="21"/>
      <c r="ADP51" s="21"/>
      <c r="ADQ51" s="21"/>
      <c r="ADR51" s="21"/>
      <c r="ADS51" s="21"/>
      <c r="ADT51" s="21"/>
      <c r="ADU51" s="21"/>
      <c r="ADV51" s="21"/>
      <c r="ADW51" s="21"/>
      <c r="ADX51" s="21"/>
      <c r="ADY51" s="21"/>
      <c r="ADZ51" s="21"/>
      <c r="AEA51" s="21"/>
      <c r="AEB51" s="21"/>
      <c r="AEC51" s="21"/>
      <c r="AED51" s="21"/>
      <c r="AEE51" s="21"/>
      <c r="AEF51" s="21"/>
      <c r="AEG51" s="21"/>
      <c r="AEH51" s="21"/>
      <c r="AEI51" s="21"/>
      <c r="AEJ51" s="21"/>
      <c r="AEK51" s="21"/>
      <c r="AEL51" s="21"/>
      <c r="AEM51" s="21"/>
      <c r="AEN51" s="21"/>
      <c r="AEO51" s="21"/>
      <c r="AEP51" s="21"/>
      <c r="AEQ51" s="21"/>
      <c r="AER51" s="21"/>
      <c r="AES51" s="21"/>
      <c r="AET51" s="21"/>
      <c r="AEU51" s="21"/>
      <c r="AEV51" s="21"/>
      <c r="AEW51" s="21"/>
      <c r="AEX51" s="21"/>
      <c r="AEY51" s="21"/>
      <c r="AEZ51" s="21"/>
      <c r="AFA51" s="21"/>
      <c r="AFB51" s="21"/>
      <c r="AFC51" s="21"/>
      <c r="AFD51" s="21"/>
      <c r="AFE51" s="21"/>
      <c r="AFF51" s="21"/>
      <c r="AFG51" s="21"/>
      <c r="AFH51" s="21"/>
      <c r="AFI51" s="21"/>
      <c r="AFJ51" s="21"/>
      <c r="AFK51" s="21"/>
      <c r="AFL51" s="21"/>
      <c r="AFM51" s="21"/>
      <c r="AFN51" s="21"/>
      <c r="AFO51" s="21"/>
      <c r="AFP51" s="21"/>
      <c r="AFQ51" s="21"/>
      <c r="AFR51" s="21"/>
      <c r="AFS51" s="21"/>
      <c r="AFT51" s="21"/>
      <c r="AFU51" s="21"/>
      <c r="AFV51" s="21"/>
      <c r="AFW51" s="21"/>
      <c r="AFX51" s="21"/>
      <c r="AFY51" s="21"/>
      <c r="AFZ51" s="21"/>
      <c r="AGA51" s="21"/>
      <c r="AGB51" s="21"/>
      <c r="AGC51" s="21"/>
      <c r="AGD51" s="21"/>
      <c r="AGE51" s="21"/>
      <c r="AGF51" s="21"/>
      <c r="AGG51" s="21"/>
      <c r="AGH51" s="21"/>
      <c r="AGI51" s="21"/>
      <c r="AGJ51" s="21"/>
      <c r="AGK51" s="21"/>
      <c r="AGL51" s="21"/>
      <c r="AGM51" s="21"/>
      <c r="AGN51" s="21"/>
      <c r="AGO51" s="21"/>
      <c r="AGP51" s="21"/>
      <c r="AGQ51" s="21"/>
      <c r="AGR51" s="21"/>
      <c r="AGS51" s="21"/>
      <c r="AGT51" s="21"/>
      <c r="AGU51" s="21"/>
      <c r="AGV51" s="21"/>
      <c r="AGW51" s="21"/>
      <c r="AGX51" s="21"/>
      <c r="AGY51" s="21"/>
      <c r="AGZ51" s="21"/>
      <c r="AHA51" s="21"/>
      <c r="AHB51" s="21"/>
      <c r="AHC51" s="21"/>
      <c r="AHD51" s="21"/>
      <c r="AHE51" s="21"/>
      <c r="AHF51" s="21"/>
      <c r="AHG51" s="21"/>
      <c r="AHH51" s="21"/>
      <c r="AHI51" s="21"/>
      <c r="AHJ51" s="21"/>
      <c r="AHK51" s="21"/>
      <c r="AHL51" s="21"/>
      <c r="AHM51" s="21"/>
      <c r="AHN51" s="21"/>
      <c r="AHO51" s="21"/>
      <c r="AHP51" s="21"/>
      <c r="AHQ51" s="21"/>
      <c r="AHR51" s="21"/>
      <c r="AHS51" s="21"/>
      <c r="AHT51" s="21"/>
      <c r="AHU51" s="21"/>
      <c r="AHV51" s="21"/>
      <c r="AHW51" s="21"/>
      <c r="AHX51" s="21"/>
      <c r="AHY51" s="21"/>
      <c r="AHZ51" s="21"/>
      <c r="AIA51" s="21"/>
      <c r="AIB51" s="21"/>
      <c r="AIC51" s="21"/>
      <c r="AID51" s="21"/>
      <c r="AIE51" s="21"/>
      <c r="AIF51" s="21"/>
      <c r="AIG51" s="21"/>
      <c r="AIH51" s="21"/>
      <c r="AII51" s="21"/>
      <c r="AIJ51" s="21"/>
      <c r="AIK51" s="21"/>
      <c r="AIL51" s="21"/>
      <c r="AIM51" s="21"/>
      <c r="AIN51" s="21"/>
      <c r="AIO51" s="21"/>
      <c r="AIP51" s="21"/>
      <c r="AIQ51" s="21"/>
      <c r="AIR51" s="21"/>
      <c r="AIS51" s="21"/>
      <c r="AIT51" s="21"/>
      <c r="AIU51" s="21"/>
      <c r="AIV51" s="21"/>
      <c r="AIW51" s="21"/>
      <c r="AIX51" s="21"/>
      <c r="AIY51" s="21"/>
      <c r="AIZ51" s="21"/>
      <c r="AJA51" s="21"/>
      <c r="AJB51" s="21"/>
      <c r="AJC51" s="21"/>
      <c r="AJD51" s="21"/>
      <c r="AJE51" s="21"/>
      <c r="AJF51" s="21"/>
      <c r="AJG51" s="21"/>
      <c r="AJH51" s="21"/>
      <c r="AJI51" s="21"/>
      <c r="AJJ51" s="21"/>
      <c r="AJK51" s="21"/>
      <c r="AJL51" s="21"/>
      <c r="AJM51" s="21"/>
      <c r="AJN51" s="21"/>
      <c r="AJO51" s="21"/>
      <c r="AJP51" s="21"/>
      <c r="AJQ51" s="21"/>
      <c r="AJR51" s="21"/>
      <c r="AJS51" s="21"/>
      <c r="AJT51" s="21"/>
      <c r="AJU51" s="21"/>
      <c r="AJV51" s="21"/>
      <c r="AJW51" s="21"/>
      <c r="AJX51" s="21"/>
      <c r="AJY51" s="21"/>
      <c r="AJZ51" s="21"/>
      <c r="AKA51" s="21"/>
      <c r="AKB51" s="21"/>
      <c r="AKC51" s="21"/>
      <c r="AKD51" s="21"/>
      <c r="AKE51" s="21"/>
      <c r="AKF51" s="21"/>
      <c r="AKG51" s="21"/>
      <c r="AKH51" s="21"/>
      <c r="AKI51" s="21"/>
      <c r="AKJ51" s="21"/>
      <c r="AKK51" s="21"/>
      <c r="AKL51" s="21"/>
      <c r="AKM51" s="21"/>
      <c r="AKN51" s="21"/>
      <c r="AKO51" s="21"/>
      <c r="AKP51" s="21"/>
      <c r="AKQ51" s="21"/>
      <c r="AKR51" s="21"/>
      <c r="AKS51" s="21"/>
      <c r="AKT51" s="21"/>
      <c r="AKU51" s="21"/>
      <c r="AKV51" s="21"/>
      <c r="AKW51" s="21"/>
      <c r="AKX51" s="21"/>
      <c r="AKY51" s="21"/>
      <c r="AKZ51" s="21"/>
      <c r="ALA51" s="21"/>
      <c r="ALB51" s="21"/>
      <c r="ALC51" s="21"/>
      <c r="ALD51" s="21"/>
      <c r="ALE51" s="21"/>
      <c r="ALF51" s="21"/>
      <c r="ALG51" s="21"/>
      <c r="ALH51" s="21"/>
      <c r="ALI51" s="21"/>
      <c r="ALJ51" s="21"/>
      <c r="ALK51" s="21"/>
      <c r="ALL51" s="21"/>
      <c r="ALM51" s="21"/>
      <c r="ALN51" s="21"/>
      <c r="ALO51" s="21"/>
      <c r="ALP51" s="21"/>
      <c r="ALQ51" s="21"/>
      <c r="ALR51" s="21"/>
      <c r="ALS51" s="21"/>
      <c r="ALT51" s="21"/>
      <c r="ALU51" s="21"/>
      <c r="ALV51" s="21"/>
      <c r="ALW51" s="21"/>
      <c r="ALX51" s="21"/>
      <c r="ALY51" s="21"/>
      <c r="ALZ51" s="21"/>
      <c r="AMA51" s="21"/>
      <c r="AMB51" s="21"/>
      <c r="AMC51" s="21"/>
      <c r="AMD51" s="21"/>
      <c r="AME51" s="21"/>
      <c r="AMF51" s="21"/>
      <c r="AMG51" s="21"/>
      <c r="AMH51" s="21"/>
      <c r="AMI51" s="21"/>
      <c r="AMJ51" s="21"/>
      <c r="AMK51" s="21"/>
      <c r="AML51" s="21"/>
      <c r="AMM51" s="21"/>
      <c r="AMN51" s="21"/>
      <c r="AMO51" s="21"/>
      <c r="AMP51" s="21"/>
      <c r="AMQ51" s="21"/>
      <c r="AMR51" s="21"/>
      <c r="AMS51" s="21"/>
      <c r="AMT51" s="21"/>
      <c r="AMU51" s="21"/>
      <c r="AMV51" s="21"/>
      <c r="AMW51" s="21"/>
      <c r="AMX51" s="21"/>
      <c r="AMY51" s="21"/>
      <c r="AMZ51" s="21"/>
      <c r="ANA51" s="21"/>
      <c r="ANB51" s="21"/>
      <c r="ANC51" s="21"/>
      <c r="AND51" s="21"/>
      <c r="ANE51" s="21"/>
      <c r="ANF51" s="21"/>
      <c r="ANG51" s="21"/>
      <c r="ANH51" s="21"/>
      <c r="ANI51" s="21"/>
      <c r="ANJ51" s="21"/>
      <c r="ANK51" s="21"/>
      <c r="ANL51" s="21"/>
      <c r="ANM51" s="21"/>
      <c r="ANN51" s="21"/>
      <c r="ANO51" s="21"/>
      <c r="ANP51" s="21"/>
      <c r="ANQ51" s="21"/>
      <c r="ANR51" s="21"/>
      <c r="ANS51" s="21"/>
      <c r="ANT51" s="21"/>
      <c r="ANU51" s="21"/>
      <c r="ANV51" s="21"/>
      <c r="ANW51" s="21"/>
      <c r="ANX51" s="21"/>
      <c r="ANY51" s="21"/>
      <c r="ANZ51" s="21"/>
      <c r="AOA51" s="21"/>
      <c r="AOB51" s="21"/>
      <c r="AOC51" s="21"/>
      <c r="AOD51" s="21"/>
      <c r="AOE51" s="21"/>
      <c r="AOF51" s="21"/>
      <c r="AOG51" s="21"/>
      <c r="AOH51" s="21"/>
      <c r="AOI51" s="21"/>
      <c r="AOJ51" s="21"/>
      <c r="AOK51" s="21"/>
      <c r="AOL51" s="21"/>
      <c r="AOM51" s="21"/>
      <c r="AON51" s="21"/>
      <c r="AOO51" s="21"/>
      <c r="AOP51" s="21"/>
      <c r="AOQ51" s="21"/>
      <c r="AOR51" s="21"/>
      <c r="AOS51" s="21"/>
      <c r="AOT51" s="21"/>
      <c r="AOU51" s="21"/>
      <c r="AOV51" s="21"/>
      <c r="AOW51" s="21"/>
      <c r="AOX51" s="21"/>
      <c r="AOY51" s="21"/>
      <c r="AOZ51" s="21"/>
      <c r="APA51" s="21"/>
      <c r="APB51" s="21"/>
      <c r="APC51" s="21"/>
      <c r="APD51" s="21"/>
      <c r="APE51" s="21"/>
      <c r="APF51" s="21"/>
      <c r="APG51" s="21"/>
      <c r="APH51" s="21"/>
      <c r="API51" s="21"/>
      <c r="APJ51" s="21"/>
      <c r="APK51" s="21"/>
      <c r="APL51" s="21"/>
      <c r="APM51" s="21"/>
      <c r="APN51" s="21"/>
      <c r="APO51" s="21"/>
      <c r="APP51" s="21"/>
      <c r="APQ51" s="21"/>
      <c r="APR51" s="21"/>
      <c r="APS51" s="21"/>
      <c r="APT51" s="21"/>
      <c r="APU51" s="21"/>
      <c r="APV51" s="21"/>
      <c r="APW51" s="21"/>
      <c r="APX51" s="21"/>
      <c r="APY51" s="21"/>
      <c r="APZ51" s="21"/>
      <c r="AQA51" s="21"/>
      <c r="AQB51" s="21"/>
      <c r="AQC51" s="21"/>
      <c r="AQD51" s="21"/>
      <c r="AQE51" s="21"/>
      <c r="AQF51" s="21"/>
      <c r="AQG51" s="21"/>
      <c r="AQH51" s="21"/>
      <c r="AQI51" s="21"/>
      <c r="AQJ51" s="21"/>
      <c r="AQK51" s="21"/>
      <c r="AQL51" s="21"/>
      <c r="AQM51" s="21"/>
      <c r="AQN51" s="21"/>
      <c r="AQO51" s="21"/>
      <c r="AQP51" s="21"/>
      <c r="AQQ51" s="21"/>
      <c r="AQR51" s="21"/>
      <c r="AQS51" s="21"/>
      <c r="AQT51" s="21"/>
      <c r="AQU51" s="21"/>
      <c r="AQV51" s="21"/>
      <c r="AQW51" s="21"/>
      <c r="AQX51" s="21"/>
      <c r="AQY51" s="21"/>
      <c r="AQZ51" s="21"/>
      <c r="ARA51" s="21"/>
      <c r="ARB51" s="21"/>
      <c r="ARC51" s="21"/>
      <c r="ARD51" s="21"/>
      <c r="ARE51" s="21"/>
      <c r="ARF51" s="21"/>
      <c r="ARG51" s="21"/>
      <c r="ARH51" s="21"/>
      <c r="ARI51" s="21"/>
      <c r="ARJ51" s="21"/>
      <c r="ARK51" s="21"/>
      <c r="ARL51" s="21"/>
      <c r="ARM51" s="21"/>
      <c r="ARN51" s="21"/>
      <c r="ARO51" s="21"/>
      <c r="ARP51" s="21"/>
      <c r="ARQ51" s="21"/>
      <c r="ARR51" s="21"/>
      <c r="ARS51" s="21"/>
      <c r="ART51" s="21"/>
      <c r="ARU51" s="21"/>
      <c r="ARV51" s="21"/>
      <c r="ARW51" s="21"/>
      <c r="ARX51" s="21"/>
      <c r="ARY51" s="21"/>
      <c r="ARZ51" s="21"/>
      <c r="ASA51" s="21"/>
      <c r="ASB51" s="21"/>
      <c r="ASC51" s="21"/>
      <c r="ASD51" s="21"/>
      <c r="ASE51" s="21"/>
      <c r="ASF51" s="21"/>
      <c r="ASG51" s="21"/>
      <c r="ASH51" s="21"/>
      <c r="ASI51" s="21"/>
      <c r="ASJ51" s="21"/>
      <c r="ASK51" s="21"/>
      <c r="ASL51" s="21"/>
      <c r="ASM51" s="21"/>
      <c r="ASN51" s="21"/>
      <c r="ASO51" s="21"/>
      <c r="ASP51" s="21"/>
      <c r="ASQ51" s="21"/>
      <c r="ASR51" s="21"/>
      <c r="ASS51" s="21"/>
      <c r="AST51" s="21"/>
      <c r="ASU51" s="21"/>
      <c r="ASV51" s="21"/>
      <c r="ASW51" s="21"/>
      <c r="ASX51" s="21"/>
      <c r="ASY51" s="21"/>
      <c r="ASZ51" s="21"/>
      <c r="ATA51" s="21"/>
      <c r="ATB51" s="21"/>
      <c r="ATC51" s="21"/>
      <c r="ATD51" s="21"/>
      <c r="ATE51" s="21"/>
      <c r="ATF51" s="21"/>
      <c r="ATG51" s="21"/>
      <c r="ATH51" s="21"/>
      <c r="ATI51" s="21"/>
      <c r="ATJ51" s="21"/>
      <c r="ATK51" s="21"/>
      <c r="ATL51" s="21"/>
      <c r="ATM51" s="21"/>
      <c r="ATN51" s="21"/>
      <c r="ATO51" s="21"/>
      <c r="ATP51" s="21"/>
      <c r="ATQ51" s="21"/>
      <c r="ATR51" s="21"/>
      <c r="ATS51" s="21"/>
      <c r="ATT51" s="21"/>
      <c r="ATU51" s="21"/>
      <c r="ATV51" s="21"/>
      <c r="ATW51" s="21"/>
      <c r="ATX51" s="21"/>
      <c r="ATY51" s="21"/>
      <c r="ATZ51" s="21"/>
      <c r="AUA51" s="21"/>
      <c r="AUB51" s="21"/>
      <c r="AUC51" s="21"/>
      <c r="AUD51" s="21"/>
      <c r="AUE51" s="21"/>
      <c r="AUF51" s="21"/>
      <c r="AUG51" s="21"/>
      <c r="AUH51" s="21"/>
      <c r="AUI51" s="21"/>
      <c r="AUJ51" s="21"/>
      <c r="AUK51" s="21"/>
      <c r="AUL51" s="21"/>
      <c r="AUM51" s="21"/>
      <c r="AUN51" s="21"/>
      <c r="AUO51" s="21"/>
      <c r="AUP51" s="21"/>
      <c r="AUQ51" s="21"/>
      <c r="AUR51" s="21"/>
      <c r="AUS51" s="21"/>
      <c r="AUT51" s="21"/>
      <c r="AUU51" s="21"/>
      <c r="AUV51" s="21"/>
      <c r="AUW51" s="21"/>
      <c r="AUX51" s="21"/>
      <c r="AUY51" s="21"/>
      <c r="AUZ51" s="21"/>
      <c r="AVA51" s="21"/>
      <c r="AVB51" s="21"/>
      <c r="AVC51" s="21"/>
      <c r="AVD51" s="21"/>
      <c r="AVE51" s="21"/>
      <c r="AVF51" s="21"/>
      <c r="AVG51" s="21"/>
      <c r="AVH51" s="21"/>
      <c r="AVI51" s="21"/>
      <c r="AVJ51" s="21"/>
      <c r="AVK51" s="21"/>
      <c r="AVL51" s="21"/>
      <c r="AVM51" s="21"/>
      <c r="AVN51" s="21"/>
      <c r="AVO51" s="21"/>
      <c r="AVP51" s="21"/>
      <c r="AVQ51" s="21"/>
      <c r="AVR51" s="21"/>
      <c r="AVS51" s="21"/>
      <c r="AVT51" s="21"/>
      <c r="AVU51" s="21"/>
      <c r="AVV51" s="21"/>
      <c r="AVW51" s="21"/>
      <c r="AVX51" s="21"/>
      <c r="AVY51" s="21"/>
      <c r="AVZ51" s="21"/>
      <c r="AWA51" s="21"/>
      <c r="AWB51" s="21"/>
      <c r="AWC51" s="21"/>
      <c r="AWD51" s="21"/>
      <c r="AWE51" s="21"/>
      <c r="AWF51" s="21"/>
      <c r="AWG51" s="21"/>
      <c r="AWH51" s="21"/>
      <c r="AWI51" s="21"/>
      <c r="AWJ51" s="21"/>
      <c r="AWK51" s="21"/>
      <c r="AWL51" s="21"/>
      <c r="AWM51" s="21"/>
      <c r="AWN51" s="21"/>
      <c r="AWO51" s="21"/>
      <c r="AWP51" s="21"/>
      <c r="AWQ51" s="21"/>
      <c r="AWR51" s="21"/>
      <c r="AWS51" s="21"/>
      <c r="AWT51" s="21"/>
      <c r="AWU51" s="21"/>
      <c r="AWV51" s="21"/>
      <c r="AWW51" s="21"/>
      <c r="AWX51" s="21"/>
      <c r="AWY51" s="21"/>
      <c r="AWZ51" s="21"/>
      <c r="AXA51" s="21"/>
      <c r="AXB51" s="21"/>
      <c r="AXC51" s="21"/>
      <c r="AXD51" s="21"/>
      <c r="AXE51" s="21"/>
      <c r="AXF51" s="21"/>
      <c r="AXG51" s="21"/>
      <c r="AXH51" s="21"/>
      <c r="AXI51" s="21"/>
      <c r="AXJ51" s="21"/>
      <c r="AXK51" s="21"/>
      <c r="AXL51" s="21"/>
      <c r="AXM51" s="21"/>
      <c r="AXN51" s="21"/>
      <c r="AXO51" s="21"/>
      <c r="AXP51" s="21"/>
      <c r="AXQ51" s="21"/>
      <c r="AXR51" s="21"/>
      <c r="AXS51" s="21"/>
      <c r="AXT51" s="21"/>
      <c r="AXU51" s="21"/>
      <c r="AXV51" s="21"/>
      <c r="AXW51" s="21"/>
      <c r="AXX51" s="21"/>
      <c r="AXY51" s="21"/>
      <c r="AXZ51" s="21"/>
      <c r="AYA51" s="21"/>
      <c r="AYB51" s="21"/>
      <c r="AYC51" s="21"/>
      <c r="AYD51" s="21"/>
      <c r="AYE51" s="21"/>
      <c r="AYF51" s="21"/>
      <c r="AYG51" s="21"/>
      <c r="AYH51" s="21"/>
      <c r="AYI51" s="21"/>
      <c r="AYJ51" s="21"/>
      <c r="AYK51" s="21"/>
      <c r="AYL51" s="21"/>
      <c r="AYM51" s="21"/>
      <c r="AYN51" s="21"/>
      <c r="AYO51" s="21"/>
      <c r="AYP51" s="21"/>
      <c r="AYQ51" s="21"/>
      <c r="AYR51" s="21"/>
      <c r="AYS51" s="21"/>
      <c r="AYT51" s="21"/>
      <c r="AYU51" s="21"/>
      <c r="AYV51" s="21"/>
      <c r="AYW51" s="21"/>
      <c r="AYX51" s="21"/>
      <c r="AYY51" s="21"/>
      <c r="AYZ51" s="21"/>
      <c r="AZA51" s="21"/>
      <c r="AZB51" s="21"/>
      <c r="AZC51" s="21"/>
      <c r="AZD51" s="21"/>
      <c r="AZE51" s="21"/>
      <c r="AZF51" s="21"/>
      <c r="AZG51" s="21"/>
      <c r="AZH51" s="21"/>
      <c r="AZI51" s="21"/>
      <c r="AZJ51" s="21"/>
      <c r="AZK51" s="21"/>
      <c r="AZL51" s="21"/>
      <c r="AZM51" s="21"/>
      <c r="AZN51" s="21"/>
      <c r="AZO51" s="21"/>
      <c r="AZP51" s="21"/>
      <c r="AZQ51" s="21"/>
      <c r="AZR51" s="21"/>
      <c r="AZS51" s="21"/>
      <c r="AZT51" s="21"/>
      <c r="AZU51" s="21"/>
      <c r="AZV51" s="21"/>
      <c r="AZW51" s="21"/>
      <c r="AZX51" s="21"/>
      <c r="AZY51" s="21"/>
      <c r="AZZ51" s="21"/>
      <c r="BAA51" s="21"/>
      <c r="BAB51" s="21"/>
      <c r="BAC51" s="21"/>
      <c r="BAD51" s="21"/>
      <c r="BAE51" s="21"/>
      <c r="BAF51" s="21"/>
      <c r="BAG51" s="21"/>
      <c r="BAH51" s="21"/>
      <c r="BAI51" s="21"/>
      <c r="BAJ51" s="21"/>
      <c r="BAK51" s="21"/>
      <c r="BAL51" s="21"/>
      <c r="BAM51" s="21"/>
      <c r="BAN51" s="21"/>
      <c r="BAO51" s="21"/>
      <c r="BAP51" s="21"/>
      <c r="BAQ51" s="21"/>
      <c r="BAR51" s="21"/>
      <c r="BAS51" s="21"/>
      <c r="BAT51" s="21"/>
      <c r="BAU51" s="21"/>
      <c r="BAV51" s="21"/>
      <c r="BAW51" s="21"/>
      <c r="BAX51" s="21"/>
      <c r="BAY51" s="21"/>
      <c r="BAZ51" s="21"/>
      <c r="BBA51" s="21"/>
      <c r="BBB51" s="21"/>
      <c r="BBC51" s="21"/>
      <c r="BBD51" s="21"/>
      <c r="BBE51" s="21"/>
      <c r="BBF51" s="21"/>
      <c r="BBG51" s="21"/>
      <c r="BBH51" s="21"/>
      <c r="BBI51" s="21"/>
      <c r="BBJ51" s="21"/>
      <c r="BBK51" s="21"/>
      <c r="BBL51" s="21"/>
      <c r="BBM51" s="21"/>
      <c r="BBN51" s="21"/>
      <c r="BBO51" s="21"/>
      <c r="BBP51" s="21"/>
      <c r="BBQ51" s="21"/>
      <c r="BBR51" s="21"/>
      <c r="BBS51" s="21"/>
      <c r="BBT51" s="21"/>
      <c r="BBU51" s="21"/>
      <c r="BBV51" s="21"/>
      <c r="BBW51" s="21"/>
      <c r="BBX51" s="21"/>
      <c r="BBY51" s="21"/>
      <c r="BBZ51" s="21"/>
      <c r="BCA51" s="21"/>
      <c r="BCB51" s="21"/>
      <c r="BCC51" s="21"/>
      <c r="BCD51" s="21"/>
      <c r="BCE51" s="21"/>
      <c r="BCF51" s="21"/>
      <c r="BCG51" s="21"/>
      <c r="BCH51" s="21"/>
      <c r="BCI51" s="21"/>
      <c r="BCJ51" s="21"/>
      <c r="BCK51" s="21"/>
      <c r="BCL51" s="21"/>
      <c r="BCM51" s="21"/>
      <c r="BCN51" s="21"/>
      <c r="BCO51" s="21"/>
      <c r="BCP51" s="21"/>
      <c r="BCQ51" s="21"/>
      <c r="BCR51" s="21"/>
      <c r="BCS51" s="21"/>
      <c r="BCT51" s="21"/>
      <c r="BCU51" s="21"/>
      <c r="BCV51" s="21"/>
      <c r="BCW51" s="21"/>
      <c r="BCX51" s="21"/>
      <c r="BCY51" s="21"/>
      <c r="BCZ51" s="21"/>
      <c r="BDA51" s="21"/>
      <c r="BDB51" s="21"/>
      <c r="BDC51" s="21"/>
      <c r="BDD51" s="21"/>
      <c r="BDE51" s="21"/>
      <c r="BDF51" s="21"/>
      <c r="BDG51" s="21"/>
      <c r="BDH51" s="21"/>
      <c r="BDI51" s="21"/>
      <c r="BDJ51" s="21"/>
      <c r="BDK51" s="21"/>
      <c r="BDL51" s="21"/>
      <c r="BDM51" s="21"/>
      <c r="BDN51" s="21"/>
      <c r="BDO51" s="21"/>
      <c r="BDP51" s="21"/>
      <c r="BDQ51" s="21"/>
      <c r="BDR51" s="21"/>
      <c r="BDS51" s="21"/>
      <c r="BDT51" s="21"/>
      <c r="BDU51" s="21"/>
      <c r="BDV51" s="21"/>
      <c r="BDW51" s="21"/>
      <c r="BDX51" s="21"/>
      <c r="BDY51" s="21"/>
      <c r="BDZ51" s="21"/>
      <c r="BEA51" s="21"/>
      <c r="BEB51" s="21"/>
      <c r="BEC51" s="21"/>
      <c r="BED51" s="21"/>
      <c r="BEE51" s="21"/>
      <c r="BEF51" s="21"/>
      <c r="BEG51" s="21"/>
      <c r="BEH51" s="21"/>
      <c r="BEI51" s="21"/>
      <c r="BEJ51" s="21"/>
      <c r="BEK51" s="21"/>
      <c r="BEL51" s="21"/>
      <c r="BEM51" s="21"/>
      <c r="BEN51" s="21"/>
      <c r="BEO51" s="21"/>
      <c r="BEP51" s="21"/>
      <c r="BEQ51" s="21"/>
      <c r="BER51" s="21"/>
      <c r="BES51" s="21"/>
      <c r="BET51" s="21"/>
      <c r="BEU51" s="21"/>
      <c r="BEV51" s="21"/>
      <c r="BEW51" s="21"/>
      <c r="BEX51" s="21"/>
      <c r="BEY51" s="21"/>
      <c r="BEZ51" s="21"/>
      <c r="BFA51" s="21"/>
      <c r="BFB51" s="21"/>
      <c r="BFC51" s="21"/>
      <c r="BFD51" s="21"/>
      <c r="BFE51" s="21"/>
      <c r="BFF51" s="21"/>
      <c r="BFG51" s="21"/>
      <c r="BFH51" s="21"/>
      <c r="BFI51" s="21"/>
      <c r="BFJ51" s="21"/>
      <c r="BFK51" s="21"/>
      <c r="BFL51" s="21"/>
      <c r="BFM51" s="21"/>
      <c r="BFN51" s="21"/>
      <c r="BFO51" s="21"/>
      <c r="BFP51" s="21"/>
      <c r="BFQ51" s="21"/>
      <c r="BFR51" s="21"/>
      <c r="BFS51" s="21"/>
      <c r="BFT51" s="21"/>
      <c r="BFU51" s="21"/>
      <c r="BFV51" s="21"/>
      <c r="BFW51" s="21"/>
      <c r="BFX51" s="21"/>
      <c r="BFY51" s="21"/>
      <c r="BFZ51" s="21"/>
      <c r="BGA51" s="21"/>
      <c r="BGB51" s="21"/>
      <c r="BGC51" s="21"/>
      <c r="BGD51" s="21"/>
      <c r="BGE51" s="21"/>
      <c r="BGF51" s="21"/>
      <c r="BGG51" s="21"/>
      <c r="BGH51" s="21"/>
      <c r="BGI51" s="21"/>
      <c r="BGJ51" s="21"/>
      <c r="BGK51" s="21"/>
      <c r="BGL51" s="21"/>
      <c r="BGM51" s="21"/>
      <c r="BGN51" s="21"/>
      <c r="BGO51" s="21"/>
      <c r="BGP51" s="21"/>
      <c r="BGQ51" s="21"/>
      <c r="BGR51" s="21"/>
      <c r="BGS51" s="21"/>
      <c r="BGT51" s="21"/>
      <c r="BGU51" s="21"/>
      <c r="BGV51" s="21"/>
      <c r="BGW51" s="21"/>
      <c r="BGX51" s="21"/>
      <c r="BGY51" s="21"/>
      <c r="BGZ51" s="21"/>
      <c r="BHA51" s="21"/>
      <c r="BHB51" s="21"/>
      <c r="BHC51" s="21"/>
      <c r="BHD51" s="21"/>
      <c r="BHE51" s="21"/>
      <c r="BHF51" s="21"/>
      <c r="BHG51" s="21"/>
      <c r="BHH51" s="21"/>
      <c r="BHI51" s="21"/>
      <c r="BHJ51" s="21"/>
      <c r="BHK51" s="21"/>
      <c r="BHL51" s="21"/>
      <c r="BHM51" s="21"/>
      <c r="BHN51" s="21"/>
      <c r="BHO51" s="21"/>
      <c r="BHP51" s="21"/>
      <c r="BHQ51" s="21"/>
      <c r="BHR51" s="21"/>
      <c r="BHS51" s="21"/>
      <c r="BHT51" s="21"/>
      <c r="BHU51" s="21"/>
      <c r="BHV51" s="21"/>
      <c r="BHW51" s="21"/>
      <c r="BHX51" s="21"/>
      <c r="BHY51" s="21"/>
      <c r="BHZ51" s="21"/>
      <c r="BIA51" s="21"/>
      <c r="BIB51" s="21"/>
      <c r="BIC51" s="21"/>
      <c r="BID51" s="21"/>
      <c r="BIE51" s="21"/>
      <c r="BIF51" s="21"/>
      <c r="BIG51" s="21"/>
      <c r="BIH51" s="21"/>
      <c r="BII51" s="21"/>
      <c r="BIJ51" s="21"/>
      <c r="BIK51" s="21"/>
      <c r="BIL51" s="21"/>
      <c r="BIM51" s="21"/>
      <c r="BIN51" s="21"/>
      <c r="BIO51" s="21"/>
      <c r="BIP51" s="21"/>
      <c r="BIQ51" s="21"/>
      <c r="BIR51" s="21"/>
      <c r="BIS51" s="21"/>
      <c r="BIT51" s="21"/>
      <c r="BIU51" s="21"/>
      <c r="BIV51" s="21"/>
      <c r="BIW51" s="21"/>
      <c r="BIX51" s="21"/>
      <c r="BIY51" s="21"/>
      <c r="BIZ51" s="21"/>
      <c r="BJA51" s="21"/>
      <c r="BJB51" s="21"/>
      <c r="BJC51" s="21"/>
      <c r="BJD51" s="21"/>
      <c r="BJE51" s="21"/>
      <c r="BJF51" s="21"/>
      <c r="BJG51" s="21"/>
      <c r="BJH51" s="21"/>
      <c r="BJI51" s="21"/>
      <c r="BJJ51" s="21"/>
      <c r="BJK51" s="21"/>
      <c r="BJL51" s="21"/>
      <c r="BJM51" s="21"/>
      <c r="BJN51" s="21"/>
      <c r="BJO51" s="21"/>
      <c r="BJP51" s="21"/>
      <c r="BJQ51" s="21"/>
      <c r="BJR51" s="21"/>
      <c r="BJS51" s="21"/>
      <c r="BJT51" s="21"/>
      <c r="BJU51" s="21"/>
      <c r="BJV51" s="21"/>
      <c r="BJW51" s="21"/>
      <c r="BJX51" s="21"/>
      <c r="BJY51" s="21"/>
      <c r="BJZ51" s="21"/>
      <c r="BKA51" s="21"/>
      <c r="BKB51" s="21"/>
      <c r="BKC51" s="21"/>
      <c r="BKD51" s="21"/>
      <c r="BKE51" s="21"/>
      <c r="BKF51" s="21"/>
      <c r="BKG51" s="21"/>
      <c r="BKH51" s="21"/>
      <c r="BKI51" s="21"/>
      <c r="BKJ51" s="21"/>
      <c r="BKK51" s="21"/>
      <c r="BKL51" s="21"/>
      <c r="BKM51" s="21"/>
      <c r="BKN51" s="21"/>
      <c r="BKO51" s="21"/>
      <c r="BKP51" s="21"/>
      <c r="BKQ51" s="21"/>
      <c r="BKR51" s="21"/>
      <c r="BKS51" s="21"/>
      <c r="BKT51" s="21"/>
      <c r="BKU51" s="21"/>
      <c r="BKV51" s="21"/>
      <c r="BKW51" s="21"/>
      <c r="BKX51" s="21"/>
      <c r="BKY51" s="21"/>
      <c r="BKZ51" s="21"/>
      <c r="BLA51" s="21"/>
      <c r="BLB51" s="21"/>
      <c r="BLC51" s="21"/>
      <c r="BLD51" s="21"/>
      <c r="BLE51" s="21"/>
      <c r="BLF51" s="21"/>
      <c r="BLG51" s="21"/>
      <c r="BLH51" s="21"/>
      <c r="BLI51" s="21"/>
      <c r="BLJ51" s="21"/>
      <c r="BLK51" s="21"/>
      <c r="BLL51" s="21"/>
      <c r="BLM51" s="21"/>
      <c r="BLN51" s="21"/>
      <c r="BLO51" s="21"/>
      <c r="BLP51" s="21"/>
      <c r="BLQ51" s="21"/>
      <c r="BLR51" s="21"/>
      <c r="BLS51" s="21"/>
      <c r="BLT51" s="21"/>
      <c r="BLU51" s="21"/>
      <c r="BLV51" s="21"/>
      <c r="BLW51" s="21"/>
      <c r="BLX51" s="21"/>
      <c r="BLY51" s="21"/>
      <c r="BLZ51" s="21"/>
      <c r="BMA51" s="21"/>
      <c r="BMB51" s="21"/>
      <c r="BMC51" s="21"/>
      <c r="BMD51" s="21"/>
      <c r="BME51" s="21"/>
      <c r="BMF51" s="21"/>
      <c r="BMG51" s="21"/>
      <c r="BMH51" s="21"/>
      <c r="BMI51" s="21"/>
      <c r="BMJ51" s="21"/>
      <c r="BMK51" s="21"/>
      <c r="BML51" s="21"/>
      <c r="BMM51" s="21"/>
      <c r="BMN51" s="21"/>
      <c r="BMO51" s="21"/>
      <c r="BMP51" s="21"/>
      <c r="BMQ51" s="21"/>
      <c r="BMR51" s="21"/>
      <c r="BMS51" s="21"/>
      <c r="BMT51" s="21"/>
      <c r="BMU51" s="21"/>
      <c r="BMV51" s="21"/>
      <c r="BMW51" s="21"/>
      <c r="BMX51" s="21"/>
      <c r="BMY51" s="21"/>
      <c r="BMZ51" s="21"/>
      <c r="BNA51" s="21"/>
      <c r="BNB51" s="21"/>
      <c r="BNC51" s="21"/>
      <c r="BND51" s="21"/>
      <c r="BNE51" s="21"/>
      <c r="BNF51" s="21"/>
      <c r="BNG51" s="21"/>
      <c r="BNH51" s="21"/>
      <c r="BNI51" s="21"/>
      <c r="BNJ51" s="21"/>
      <c r="BNK51" s="21"/>
      <c r="BNL51" s="21"/>
      <c r="BNM51" s="21"/>
      <c r="BNN51" s="21"/>
      <c r="BNO51" s="21"/>
      <c r="BNP51" s="21"/>
      <c r="BNQ51" s="21"/>
      <c r="BNR51" s="21"/>
      <c r="BNS51" s="21"/>
      <c r="BNT51" s="21"/>
      <c r="BNU51" s="21"/>
      <c r="BNV51" s="21"/>
      <c r="BNW51" s="21"/>
      <c r="BNX51" s="21"/>
      <c r="BNY51" s="21"/>
      <c r="BNZ51" s="21"/>
      <c r="BOA51" s="21"/>
      <c r="BOB51" s="21"/>
      <c r="BOC51" s="21"/>
      <c r="BOD51" s="21"/>
      <c r="BOE51" s="21"/>
      <c r="BOF51" s="21"/>
      <c r="BOG51" s="21"/>
      <c r="BOH51" s="21"/>
      <c r="BOI51" s="21"/>
      <c r="BOJ51" s="21"/>
      <c r="BOK51" s="21"/>
      <c r="BOL51" s="21"/>
      <c r="BOM51" s="21"/>
      <c r="BON51" s="21"/>
      <c r="BOO51" s="21"/>
      <c r="BOP51" s="21"/>
      <c r="BOQ51" s="21"/>
      <c r="BOR51" s="21"/>
      <c r="BOS51" s="21"/>
      <c r="BOT51" s="21"/>
      <c r="BOU51" s="21"/>
      <c r="BOV51" s="21"/>
      <c r="BOW51" s="21"/>
      <c r="BOX51" s="21"/>
      <c r="BOY51" s="21"/>
      <c r="BOZ51" s="21"/>
      <c r="BPA51" s="21"/>
      <c r="BPB51" s="21"/>
      <c r="BPC51" s="21"/>
      <c r="BPD51" s="21"/>
      <c r="BPE51" s="21"/>
      <c r="BPF51" s="21"/>
      <c r="BPG51" s="21"/>
      <c r="BPH51" s="21"/>
      <c r="BPI51" s="21"/>
      <c r="BPJ51" s="21"/>
      <c r="BPK51" s="21"/>
      <c r="BPL51" s="21"/>
      <c r="BPM51" s="21"/>
      <c r="BPN51" s="21"/>
      <c r="BPO51" s="21"/>
      <c r="BPP51" s="21"/>
      <c r="BPQ51" s="21"/>
      <c r="BPR51" s="21"/>
      <c r="BPS51" s="21"/>
      <c r="BPT51" s="21"/>
      <c r="BPU51" s="21"/>
      <c r="BPV51" s="21"/>
      <c r="BPW51" s="21"/>
      <c r="BPX51" s="21"/>
      <c r="BPY51" s="21"/>
      <c r="BPZ51" s="21"/>
      <c r="BQA51" s="21"/>
      <c r="BQB51" s="21"/>
      <c r="BQC51" s="21"/>
      <c r="BQD51" s="21"/>
      <c r="BQE51" s="21"/>
      <c r="BQF51" s="21"/>
      <c r="BQG51" s="21"/>
      <c r="BQH51" s="21"/>
      <c r="BQI51" s="21"/>
      <c r="BQJ51" s="21"/>
      <c r="BQK51" s="21"/>
      <c r="BQL51" s="21"/>
      <c r="BQM51" s="21"/>
      <c r="BQN51" s="21"/>
      <c r="BQO51" s="21"/>
      <c r="BQP51" s="21"/>
      <c r="BQQ51" s="21"/>
      <c r="BQR51" s="21"/>
      <c r="BQS51" s="21"/>
      <c r="BQT51" s="21"/>
      <c r="BQU51" s="21"/>
      <c r="BQV51" s="21"/>
      <c r="BQW51" s="21"/>
      <c r="BQX51" s="21"/>
      <c r="BQY51" s="21"/>
      <c r="BQZ51" s="21"/>
      <c r="BRA51" s="21"/>
      <c r="BRB51" s="21"/>
      <c r="BRC51" s="21"/>
      <c r="BRD51" s="21"/>
      <c r="BRE51" s="21"/>
      <c r="BRF51" s="21"/>
      <c r="BRG51" s="21"/>
      <c r="BRH51" s="21"/>
      <c r="BRI51" s="21"/>
      <c r="BRJ51" s="21"/>
      <c r="BRK51" s="21"/>
      <c r="BRL51" s="21"/>
      <c r="BRM51" s="21"/>
      <c r="BRN51" s="21"/>
      <c r="BRO51" s="21"/>
      <c r="BRP51" s="21"/>
      <c r="BRQ51" s="21"/>
      <c r="BRR51" s="21"/>
      <c r="BRS51" s="21"/>
      <c r="BRT51" s="21"/>
      <c r="BRU51" s="21"/>
      <c r="BRV51" s="21"/>
      <c r="BRW51" s="21"/>
      <c r="BRX51" s="21"/>
      <c r="BRY51" s="21"/>
      <c r="BRZ51" s="21"/>
      <c r="BSA51" s="21"/>
      <c r="BSB51" s="21"/>
      <c r="BSC51" s="21"/>
      <c r="BSD51" s="21"/>
      <c r="BSE51" s="21"/>
      <c r="BSF51" s="21"/>
      <c r="BSG51" s="21"/>
      <c r="BSH51" s="21"/>
      <c r="BSI51" s="21"/>
      <c r="BSJ51" s="21"/>
      <c r="BSK51" s="21"/>
      <c r="BSL51" s="21"/>
      <c r="BSM51" s="21"/>
      <c r="BSN51" s="21"/>
      <c r="BSO51" s="21"/>
      <c r="BSP51" s="21"/>
      <c r="BSQ51" s="21"/>
      <c r="BSR51" s="21"/>
      <c r="BSS51" s="21"/>
      <c r="BST51" s="21"/>
      <c r="BSU51" s="21"/>
      <c r="BSV51" s="21"/>
      <c r="BSW51" s="21"/>
      <c r="BSX51" s="21"/>
      <c r="BSY51" s="21"/>
      <c r="BSZ51" s="21"/>
      <c r="BTA51" s="21"/>
      <c r="BTB51" s="21"/>
      <c r="BTC51" s="21"/>
      <c r="BTD51" s="21"/>
      <c r="BTE51" s="21"/>
      <c r="BTF51" s="21"/>
      <c r="BTG51" s="21"/>
      <c r="BTH51" s="21"/>
      <c r="BTI51" s="21"/>
      <c r="BTJ51" s="21"/>
      <c r="BTK51" s="21"/>
      <c r="BTL51" s="21"/>
      <c r="BTM51" s="21"/>
      <c r="BTN51" s="21"/>
      <c r="BTO51" s="21"/>
      <c r="BTP51" s="21"/>
      <c r="BTQ51" s="21"/>
      <c r="BTR51" s="21"/>
      <c r="BTS51" s="21"/>
      <c r="BTT51" s="21"/>
      <c r="BTU51" s="21"/>
      <c r="BTV51" s="21"/>
      <c r="BTW51" s="21"/>
      <c r="BTX51" s="21"/>
      <c r="BTY51" s="21"/>
      <c r="BTZ51" s="21"/>
      <c r="BUA51" s="21"/>
      <c r="BUB51" s="21"/>
      <c r="BUC51" s="21"/>
      <c r="BUD51" s="21"/>
      <c r="BUE51" s="21"/>
      <c r="BUF51" s="21"/>
      <c r="BUG51" s="21"/>
      <c r="BUH51" s="21"/>
      <c r="BUI51" s="21"/>
      <c r="BUJ51" s="21"/>
      <c r="BUK51" s="21"/>
      <c r="BUL51" s="21"/>
      <c r="BUM51" s="21"/>
      <c r="BUN51" s="21"/>
      <c r="BUO51" s="21"/>
      <c r="BUP51" s="21"/>
      <c r="BUQ51" s="21"/>
      <c r="BUR51" s="21"/>
      <c r="BUS51" s="21"/>
      <c r="BUT51" s="21"/>
      <c r="BUU51" s="21"/>
      <c r="BUV51" s="21"/>
      <c r="BUW51" s="21"/>
      <c r="BUX51" s="21"/>
      <c r="BUY51" s="21"/>
      <c r="BUZ51" s="21"/>
      <c r="BVA51" s="21"/>
      <c r="BVB51" s="21"/>
      <c r="BVC51" s="21"/>
      <c r="BVD51" s="21"/>
      <c r="BVE51" s="21"/>
      <c r="BVF51" s="21"/>
      <c r="BVG51" s="21"/>
      <c r="BVH51" s="21"/>
      <c r="BVI51" s="21"/>
      <c r="BVJ51" s="21"/>
      <c r="BVK51" s="21"/>
      <c r="BVL51" s="21"/>
      <c r="BVM51" s="21"/>
      <c r="BVN51" s="21"/>
      <c r="BVO51" s="21"/>
      <c r="BVP51" s="21"/>
      <c r="BVQ51" s="21"/>
      <c r="BVR51" s="21"/>
      <c r="BVS51" s="21"/>
      <c r="BVT51" s="21"/>
      <c r="BVU51" s="21"/>
      <c r="BVV51" s="21"/>
      <c r="BVW51" s="21"/>
      <c r="BVX51" s="21"/>
      <c r="BVY51" s="21"/>
      <c r="BVZ51" s="21"/>
      <c r="BWA51" s="21"/>
      <c r="BWB51" s="21"/>
      <c r="BWC51" s="21"/>
      <c r="BWD51" s="21"/>
      <c r="BWE51" s="21"/>
      <c r="BWF51" s="21"/>
      <c r="BWG51" s="21"/>
      <c r="BWH51" s="21"/>
      <c r="BWI51" s="21"/>
      <c r="BWJ51" s="21"/>
      <c r="BWK51" s="21"/>
      <c r="BWL51" s="21"/>
      <c r="BWM51" s="21"/>
      <c r="BWN51" s="21"/>
      <c r="BWO51" s="21"/>
      <c r="BWP51" s="21"/>
      <c r="BWQ51" s="21"/>
      <c r="BWR51" s="21"/>
      <c r="BWS51" s="21"/>
      <c r="BWT51" s="21"/>
      <c r="BWU51" s="21"/>
      <c r="BWV51" s="21"/>
      <c r="BWW51" s="21"/>
      <c r="BWX51" s="21"/>
      <c r="BWY51" s="21"/>
      <c r="BWZ51" s="21"/>
      <c r="BXA51" s="21"/>
      <c r="BXB51" s="21"/>
      <c r="BXC51" s="21"/>
      <c r="BXD51" s="21"/>
      <c r="BXE51" s="21"/>
      <c r="BXF51" s="21"/>
      <c r="BXG51" s="21"/>
      <c r="BXH51" s="21"/>
      <c r="BXI51" s="21"/>
      <c r="BXJ51" s="21"/>
      <c r="BXK51" s="21"/>
      <c r="BXL51" s="21"/>
      <c r="BXM51" s="21"/>
      <c r="BXN51" s="21"/>
      <c r="BXO51" s="21"/>
      <c r="BXP51" s="21"/>
      <c r="BXQ51" s="21"/>
      <c r="BXR51" s="21"/>
      <c r="BXS51" s="21"/>
      <c r="BXT51" s="21"/>
      <c r="BXU51" s="21"/>
      <c r="BXV51" s="21"/>
      <c r="BXW51" s="21"/>
      <c r="BXX51" s="21"/>
      <c r="BXY51" s="21"/>
      <c r="BXZ51" s="21"/>
      <c r="BYA51" s="21"/>
      <c r="BYB51" s="21"/>
      <c r="BYC51" s="21"/>
      <c r="BYD51" s="21"/>
      <c r="BYE51" s="21"/>
      <c r="BYF51" s="21"/>
      <c r="BYG51" s="21"/>
      <c r="BYH51" s="21"/>
      <c r="BYI51" s="21"/>
      <c r="BYJ51" s="21"/>
      <c r="BYK51" s="21"/>
      <c r="BYL51" s="21"/>
      <c r="BYM51" s="21"/>
      <c r="BYN51" s="21"/>
      <c r="BYO51" s="21"/>
      <c r="BYP51" s="21"/>
      <c r="BYQ51" s="21"/>
      <c r="BYR51" s="21"/>
      <c r="BYS51" s="21"/>
      <c r="BYT51" s="21"/>
      <c r="BYU51" s="21"/>
      <c r="BYV51" s="21"/>
      <c r="BYW51" s="21"/>
      <c r="BYX51" s="21"/>
      <c r="BYY51" s="21"/>
      <c r="BYZ51" s="21"/>
      <c r="BZA51" s="21"/>
      <c r="BZB51" s="21"/>
      <c r="BZC51" s="21"/>
      <c r="BZD51" s="21"/>
      <c r="BZE51" s="21"/>
      <c r="BZF51" s="21"/>
      <c r="BZG51" s="21"/>
      <c r="BZH51" s="21"/>
      <c r="BZI51" s="21"/>
      <c r="BZJ51" s="21"/>
      <c r="BZK51" s="21"/>
      <c r="BZL51" s="21"/>
      <c r="BZM51" s="21"/>
      <c r="BZN51" s="21"/>
      <c r="BZO51" s="21"/>
      <c r="BZP51" s="21"/>
      <c r="BZQ51" s="21"/>
      <c r="BZR51" s="21"/>
      <c r="BZS51" s="21"/>
      <c r="BZT51" s="21"/>
      <c r="BZU51" s="21"/>
      <c r="BZV51" s="21"/>
      <c r="BZW51" s="21"/>
      <c r="BZX51" s="21"/>
      <c r="BZY51" s="21"/>
      <c r="BZZ51" s="21"/>
      <c r="CAA51" s="21"/>
      <c r="CAB51" s="21"/>
      <c r="CAC51" s="21"/>
      <c r="CAD51" s="21"/>
      <c r="CAE51" s="21"/>
      <c r="CAF51" s="21"/>
      <c r="CAG51" s="21"/>
      <c r="CAH51" s="21"/>
      <c r="CAI51" s="21"/>
      <c r="CAJ51" s="21"/>
      <c r="CAK51" s="21"/>
      <c r="CAL51" s="21"/>
      <c r="CAM51" s="21"/>
      <c r="CAN51" s="21"/>
      <c r="CAO51" s="21"/>
      <c r="CAP51" s="21"/>
      <c r="CAQ51" s="21"/>
      <c r="CAR51" s="21"/>
      <c r="CAS51" s="21"/>
      <c r="CAT51" s="21"/>
      <c r="CAU51" s="21"/>
      <c r="CAV51" s="21"/>
      <c r="CAW51" s="21"/>
      <c r="CAX51" s="21"/>
      <c r="CAY51" s="21"/>
      <c r="CAZ51" s="21"/>
      <c r="CBA51" s="21"/>
      <c r="CBB51" s="21"/>
      <c r="CBC51" s="21"/>
      <c r="CBD51" s="21"/>
      <c r="CBE51" s="21"/>
      <c r="CBF51" s="21"/>
      <c r="CBG51" s="21"/>
      <c r="CBH51" s="21"/>
      <c r="CBI51" s="21"/>
      <c r="CBJ51" s="21"/>
      <c r="CBK51" s="21"/>
      <c r="CBL51" s="21"/>
      <c r="CBM51" s="21"/>
      <c r="CBN51" s="21"/>
      <c r="CBO51" s="21"/>
      <c r="CBP51" s="21"/>
      <c r="CBQ51" s="21"/>
      <c r="CBR51" s="21"/>
      <c r="CBS51" s="21"/>
      <c r="CBT51" s="21"/>
      <c r="CBU51" s="21"/>
      <c r="CBV51" s="21"/>
      <c r="CBW51" s="21"/>
      <c r="CBX51" s="21"/>
      <c r="CBY51" s="21"/>
      <c r="CBZ51" s="21"/>
      <c r="CCA51" s="21"/>
      <c r="CCB51" s="21"/>
      <c r="CCC51" s="21"/>
      <c r="CCD51" s="21"/>
      <c r="CCE51" s="21"/>
      <c r="CCF51" s="21"/>
      <c r="CCG51" s="21"/>
      <c r="CCH51" s="21"/>
      <c r="CCI51" s="21"/>
      <c r="CCJ51" s="21"/>
      <c r="CCK51" s="21"/>
      <c r="CCL51" s="21"/>
      <c r="CCM51" s="21"/>
      <c r="CCN51" s="21"/>
      <c r="CCO51" s="21"/>
      <c r="CCP51" s="21"/>
      <c r="CCQ51" s="21"/>
      <c r="CCR51" s="21"/>
      <c r="CCS51" s="21"/>
      <c r="CCT51" s="21"/>
      <c r="CCU51" s="21"/>
      <c r="CCV51" s="21"/>
      <c r="CCW51" s="21"/>
      <c r="CCX51" s="21"/>
      <c r="CCY51" s="21"/>
      <c r="CCZ51" s="21"/>
      <c r="CDA51" s="21"/>
      <c r="CDB51" s="21"/>
      <c r="CDC51" s="21"/>
      <c r="CDD51" s="21"/>
      <c r="CDE51" s="21"/>
      <c r="CDF51" s="21"/>
      <c r="CDG51" s="21"/>
      <c r="CDH51" s="21"/>
      <c r="CDI51" s="21"/>
      <c r="CDJ51" s="21"/>
      <c r="CDK51" s="21"/>
      <c r="CDL51" s="21"/>
      <c r="CDM51" s="21"/>
      <c r="CDN51" s="21"/>
      <c r="CDO51" s="21"/>
      <c r="CDP51" s="21"/>
      <c r="CDQ51" s="21"/>
      <c r="CDR51" s="21"/>
      <c r="CDS51" s="21"/>
      <c r="CDT51" s="21"/>
      <c r="CDU51" s="21"/>
      <c r="CDV51" s="21"/>
      <c r="CDW51" s="21"/>
      <c r="CDX51" s="21"/>
      <c r="CDY51" s="21"/>
      <c r="CDZ51" s="21"/>
      <c r="CEA51" s="21"/>
      <c r="CEB51" s="21"/>
      <c r="CEC51" s="21"/>
      <c r="CED51" s="21"/>
      <c r="CEE51" s="21"/>
      <c r="CEF51" s="21"/>
      <c r="CEG51" s="21"/>
      <c r="CEH51" s="21"/>
      <c r="CEI51" s="21"/>
      <c r="CEJ51" s="21"/>
      <c r="CEK51" s="21"/>
      <c r="CEL51" s="21"/>
      <c r="CEM51" s="21"/>
      <c r="CEN51" s="21"/>
      <c r="CEO51" s="21"/>
      <c r="CEP51" s="21"/>
      <c r="CEQ51" s="21"/>
      <c r="CER51" s="21"/>
      <c r="CES51" s="21"/>
      <c r="CET51" s="21"/>
      <c r="CEU51" s="21"/>
      <c r="CEV51" s="21"/>
      <c r="CEW51" s="21"/>
      <c r="CEX51" s="21"/>
      <c r="CEY51" s="21"/>
      <c r="CEZ51" s="21"/>
      <c r="CFA51" s="21"/>
      <c r="CFB51" s="21"/>
      <c r="CFC51" s="21"/>
      <c r="CFD51" s="21"/>
      <c r="CFE51" s="21"/>
      <c r="CFF51" s="21"/>
      <c r="CFG51" s="21"/>
      <c r="CFH51" s="21"/>
      <c r="CFI51" s="21"/>
      <c r="CFJ51" s="21"/>
      <c r="CFK51" s="21"/>
      <c r="CFL51" s="21"/>
      <c r="CFM51" s="21"/>
      <c r="CFN51" s="21"/>
      <c r="CFO51" s="21"/>
      <c r="CFP51" s="21"/>
      <c r="CFQ51" s="21"/>
      <c r="CFR51" s="21"/>
      <c r="CFS51" s="21"/>
      <c r="CFT51" s="21"/>
      <c r="CFU51" s="21"/>
      <c r="CFV51" s="21"/>
      <c r="CFW51" s="21"/>
      <c r="CFX51" s="21"/>
      <c r="CFY51" s="21"/>
      <c r="CFZ51" s="21"/>
      <c r="CGA51" s="21"/>
      <c r="CGB51" s="21"/>
      <c r="CGC51" s="21"/>
      <c r="CGD51" s="21"/>
      <c r="CGE51" s="21"/>
      <c r="CGF51" s="21"/>
      <c r="CGG51" s="21"/>
      <c r="CGH51" s="21"/>
      <c r="CGI51" s="21"/>
      <c r="CGJ51" s="21"/>
      <c r="CGK51" s="21"/>
      <c r="CGL51" s="21"/>
      <c r="CGM51" s="21"/>
      <c r="CGN51" s="21"/>
      <c r="CGO51" s="21"/>
      <c r="CGP51" s="21"/>
      <c r="CGQ51" s="21"/>
      <c r="CGR51" s="21"/>
      <c r="CGS51" s="21"/>
      <c r="CGT51" s="21"/>
      <c r="CGU51" s="21"/>
      <c r="CGV51" s="21"/>
      <c r="CGW51" s="21"/>
      <c r="CGX51" s="21"/>
      <c r="CGY51" s="21"/>
      <c r="CGZ51" s="21"/>
      <c r="CHA51" s="21"/>
      <c r="CHB51" s="21"/>
      <c r="CHC51" s="21"/>
      <c r="CHD51" s="21"/>
      <c r="CHE51" s="21"/>
      <c r="CHF51" s="21"/>
      <c r="CHG51" s="21"/>
      <c r="CHH51" s="21"/>
      <c r="CHI51" s="21"/>
      <c r="CHJ51" s="21"/>
      <c r="CHK51" s="21"/>
      <c r="CHL51" s="21"/>
      <c r="CHM51" s="21"/>
      <c r="CHN51" s="21"/>
      <c r="CHO51" s="21"/>
      <c r="CHP51" s="21"/>
      <c r="CHQ51" s="21"/>
      <c r="CHR51" s="21"/>
      <c r="CHS51" s="21"/>
      <c r="CHT51" s="21"/>
      <c r="CHU51" s="21"/>
      <c r="CHV51" s="21"/>
      <c r="CHW51" s="21"/>
      <c r="CHX51" s="21"/>
      <c r="CHY51" s="21"/>
      <c r="CHZ51" s="21"/>
      <c r="CIA51" s="21"/>
      <c r="CIB51" s="21"/>
      <c r="CIC51" s="21"/>
      <c r="CID51" s="21"/>
      <c r="CIE51" s="21"/>
      <c r="CIF51" s="21"/>
      <c r="CIG51" s="21"/>
      <c r="CIH51" s="21"/>
      <c r="CII51" s="21"/>
      <c r="CIJ51" s="21"/>
      <c r="CIK51" s="21"/>
      <c r="CIL51" s="21"/>
      <c r="CIM51" s="21"/>
      <c r="CIN51" s="21"/>
      <c r="CIO51" s="21"/>
      <c r="CIP51" s="21"/>
      <c r="CIQ51" s="21"/>
      <c r="CIR51" s="21"/>
      <c r="CIS51" s="21"/>
      <c r="CIT51" s="21"/>
      <c r="CIU51" s="21"/>
    </row>
    <row r="52" spans="1:2283" s="110" customFormat="1">
      <c r="A52" s="235" t="s">
        <v>18426</v>
      </c>
      <c r="B52" s="226" t="s">
        <v>732</v>
      </c>
      <c r="C52" s="235" t="s">
        <v>18456</v>
      </c>
      <c r="D52" s="235" t="s">
        <v>18457</v>
      </c>
      <c r="E52" s="235" t="s">
        <v>18458</v>
      </c>
      <c r="F52" s="235" t="s">
        <v>18459</v>
      </c>
      <c r="G52" s="235" t="s">
        <v>18460</v>
      </c>
      <c r="H52" s="235" t="s">
        <v>18461</v>
      </c>
      <c r="I52" s="235" t="s">
        <v>18462</v>
      </c>
      <c r="J52" s="235" t="s">
        <v>18463</v>
      </c>
      <c r="K52" s="235" t="s">
        <v>18464</v>
      </c>
      <c r="L52" s="235" t="s">
        <v>639</v>
      </c>
      <c r="M52" s="235" t="s">
        <v>639</v>
      </c>
      <c r="N52" s="235"/>
      <c r="O52" s="235"/>
      <c r="P52" s="235"/>
      <c r="Q52" s="235"/>
      <c r="R52" s="235" t="s">
        <v>223</v>
      </c>
      <c r="S52" s="235" t="s">
        <v>1432</v>
      </c>
      <c r="T52" s="235"/>
      <c r="U52" s="235" t="s">
        <v>2434</v>
      </c>
      <c r="V52" s="235" t="s">
        <v>2434</v>
      </c>
      <c r="W52" s="235" t="s">
        <v>2434</v>
      </c>
      <c r="X52" s="235" t="s">
        <v>2434</v>
      </c>
      <c r="Y52" s="235" t="s">
        <v>2434</v>
      </c>
      <c r="Z52" s="235" t="s">
        <v>2434</v>
      </c>
      <c r="AA52" s="235" t="s">
        <v>2434</v>
      </c>
      <c r="AB52" s="235" t="s">
        <v>2434</v>
      </c>
      <c r="AC52" s="235" t="s">
        <v>2434</v>
      </c>
      <c r="AD52" s="235" t="s">
        <v>2434</v>
      </c>
      <c r="AE52" s="93"/>
      <c r="AF52" s="21"/>
      <c r="AG52" s="21"/>
      <c r="AH52" s="21"/>
      <c r="AI52" s="21"/>
      <c r="AJ52" s="21"/>
      <c r="AK52" s="21"/>
      <c r="AL52" s="21"/>
      <c r="AM52" s="21"/>
      <c r="AN52" s="21"/>
      <c r="AO52" s="21"/>
      <c r="AP52" s="21"/>
      <c r="AQ52" s="21"/>
      <c r="AR52" s="21"/>
      <c r="AS52" s="21"/>
      <c r="AT52" s="21"/>
      <c r="AU52" s="21"/>
      <c r="AV52" s="21"/>
      <c r="AW52" s="21"/>
      <c r="AX52" s="21"/>
      <c r="AY52" s="21"/>
      <c r="AZ52" s="21"/>
      <c r="BA52" s="21"/>
      <c r="BB52" s="21"/>
      <c r="BC52" s="21"/>
      <c r="BD52" s="21"/>
      <c r="BE52" s="21"/>
      <c r="BF52" s="21"/>
      <c r="BG52" s="21"/>
      <c r="BH52" s="21"/>
      <c r="BI52" s="21"/>
      <c r="BJ52" s="21"/>
      <c r="BK52" s="21"/>
      <c r="BL52" s="21"/>
      <c r="BM52" s="21"/>
      <c r="BN52" s="21"/>
      <c r="BO52" s="21"/>
      <c r="BP52" s="21"/>
      <c r="BQ52" s="21"/>
      <c r="BR52" s="21"/>
      <c r="BS52" s="21"/>
      <c r="BT52" s="21"/>
      <c r="BU52" s="21"/>
      <c r="BV52" s="21"/>
      <c r="BW52" s="21"/>
      <c r="BX52" s="21"/>
      <c r="BY52" s="21"/>
      <c r="BZ52" s="21"/>
      <c r="CA52" s="21"/>
      <c r="CB52" s="21"/>
      <c r="CC52" s="21"/>
      <c r="CD52" s="21"/>
      <c r="CE52" s="21"/>
      <c r="CF52" s="21"/>
      <c r="CG52" s="21"/>
      <c r="CH52" s="21"/>
      <c r="CI52" s="21"/>
      <c r="CJ52" s="21"/>
      <c r="CK52" s="21"/>
      <c r="CL52" s="21"/>
      <c r="CM52" s="21"/>
      <c r="CN52" s="21"/>
      <c r="CO52" s="21"/>
      <c r="CP52" s="21"/>
      <c r="CQ52" s="21"/>
      <c r="CR52" s="21"/>
      <c r="CS52" s="21"/>
      <c r="CT52" s="21"/>
      <c r="CU52" s="21"/>
      <c r="CV52" s="21"/>
      <c r="CW52" s="21"/>
      <c r="CX52" s="21"/>
      <c r="CY52" s="21"/>
      <c r="CZ52" s="21"/>
      <c r="DA52" s="21"/>
      <c r="DB52" s="21"/>
      <c r="DC52" s="21"/>
      <c r="DD52" s="21"/>
      <c r="DE52" s="21"/>
      <c r="DF52" s="21"/>
      <c r="DG52" s="21"/>
      <c r="DH52" s="21"/>
      <c r="DI52" s="21"/>
      <c r="DJ52" s="21"/>
      <c r="DK52" s="21"/>
      <c r="DL52" s="21"/>
      <c r="DM52" s="21"/>
      <c r="DN52" s="21"/>
      <c r="DO52" s="21"/>
      <c r="DP52" s="21"/>
      <c r="DQ52" s="21"/>
      <c r="DR52" s="21"/>
      <c r="DS52" s="21"/>
      <c r="DT52" s="21"/>
      <c r="DU52" s="21"/>
      <c r="DV52" s="21"/>
      <c r="DW52" s="21"/>
      <c r="DX52" s="21"/>
      <c r="DY52" s="21"/>
      <c r="DZ52" s="21"/>
      <c r="EA52" s="21"/>
      <c r="EB52" s="21"/>
      <c r="EC52" s="21"/>
      <c r="ED52" s="21"/>
      <c r="EE52" s="21"/>
      <c r="EF52" s="21"/>
      <c r="EG52" s="21"/>
      <c r="EH52" s="21"/>
      <c r="EI52" s="21"/>
      <c r="EJ52" s="21"/>
      <c r="EK52" s="21"/>
      <c r="EL52" s="21"/>
      <c r="EM52" s="21"/>
      <c r="EN52" s="21"/>
      <c r="EO52" s="21"/>
      <c r="EP52" s="21"/>
      <c r="EQ52" s="21"/>
      <c r="ER52" s="21"/>
      <c r="ES52" s="21"/>
      <c r="ET52" s="21"/>
      <c r="EU52" s="21"/>
      <c r="EV52" s="21"/>
      <c r="EW52" s="21"/>
      <c r="EX52" s="21"/>
      <c r="EY52" s="21"/>
      <c r="EZ52" s="21"/>
      <c r="FA52" s="21"/>
      <c r="FB52" s="21"/>
      <c r="FC52" s="21"/>
      <c r="FD52" s="21"/>
      <c r="FE52" s="21"/>
      <c r="FF52" s="21"/>
      <c r="FG52" s="21"/>
      <c r="FH52" s="21"/>
      <c r="FI52" s="21"/>
      <c r="FJ52" s="21"/>
      <c r="FK52" s="21"/>
      <c r="FL52" s="21"/>
      <c r="FM52" s="21"/>
      <c r="FN52" s="21"/>
      <c r="FO52" s="21"/>
      <c r="FP52" s="21"/>
      <c r="FQ52" s="21"/>
      <c r="FR52" s="21"/>
      <c r="FS52" s="21"/>
      <c r="FT52" s="21"/>
      <c r="FU52" s="21"/>
      <c r="FV52" s="21"/>
      <c r="FW52" s="21"/>
      <c r="FX52" s="21"/>
      <c r="FY52" s="21"/>
      <c r="FZ52" s="21"/>
      <c r="GA52" s="21"/>
      <c r="GB52" s="21"/>
      <c r="GC52" s="21"/>
      <c r="GD52" s="21"/>
      <c r="GE52" s="21"/>
      <c r="GF52" s="21"/>
      <c r="GG52" s="21"/>
      <c r="GH52" s="21"/>
      <c r="GI52" s="21"/>
      <c r="GJ52" s="21"/>
      <c r="GK52" s="21"/>
      <c r="GL52" s="21"/>
      <c r="GM52" s="21"/>
      <c r="GN52" s="21"/>
      <c r="GO52" s="21"/>
      <c r="GP52" s="21"/>
      <c r="GQ52" s="21"/>
      <c r="GR52" s="21"/>
      <c r="GS52" s="21"/>
      <c r="GT52" s="21"/>
      <c r="GU52" s="21"/>
      <c r="GV52" s="21"/>
      <c r="GW52" s="21"/>
      <c r="GX52" s="21"/>
      <c r="GY52" s="21"/>
      <c r="GZ52" s="21"/>
      <c r="HA52" s="21"/>
      <c r="HB52" s="21"/>
      <c r="HC52" s="21"/>
      <c r="HD52" s="21"/>
      <c r="HE52" s="21"/>
      <c r="HF52" s="21"/>
      <c r="HG52" s="21"/>
      <c r="HH52" s="21"/>
      <c r="HI52" s="21"/>
      <c r="HJ52" s="21"/>
      <c r="HK52" s="21"/>
      <c r="HL52" s="21"/>
      <c r="HM52" s="21"/>
      <c r="HN52" s="21"/>
      <c r="HO52" s="21"/>
      <c r="HP52" s="21"/>
      <c r="HQ52" s="21"/>
      <c r="HR52" s="21"/>
      <c r="HS52" s="21"/>
      <c r="HT52" s="21"/>
      <c r="HU52" s="21"/>
      <c r="HV52" s="21"/>
      <c r="HW52" s="21"/>
      <c r="HX52" s="21"/>
      <c r="HY52" s="21"/>
      <c r="HZ52" s="21"/>
      <c r="IA52" s="21"/>
      <c r="IB52" s="21"/>
      <c r="IC52" s="21"/>
      <c r="ID52" s="21"/>
      <c r="IE52" s="21"/>
      <c r="IF52" s="21"/>
      <c r="IG52" s="21"/>
      <c r="IH52" s="21"/>
      <c r="II52" s="21"/>
      <c r="IJ52" s="21"/>
      <c r="IK52" s="21"/>
      <c r="IL52" s="21"/>
      <c r="IM52" s="21"/>
      <c r="IN52" s="21"/>
      <c r="IO52" s="21"/>
      <c r="IP52" s="21"/>
      <c r="IQ52" s="21"/>
      <c r="IR52" s="21"/>
      <c r="IS52" s="21"/>
      <c r="IT52" s="21"/>
      <c r="IU52" s="21"/>
      <c r="IV52" s="21"/>
      <c r="IW52" s="21"/>
      <c r="IX52" s="21"/>
      <c r="IY52" s="21"/>
      <c r="IZ52" s="21"/>
      <c r="JA52" s="21"/>
      <c r="JB52" s="21"/>
      <c r="JC52" s="21"/>
      <c r="JD52" s="21"/>
      <c r="JE52" s="21"/>
      <c r="JF52" s="21"/>
      <c r="JG52" s="21"/>
      <c r="JH52" s="21"/>
      <c r="JI52" s="21"/>
      <c r="JJ52" s="21"/>
      <c r="JK52" s="21"/>
      <c r="JL52" s="21"/>
      <c r="JM52" s="21"/>
      <c r="JN52" s="21"/>
      <c r="JO52" s="21"/>
      <c r="JP52" s="21"/>
      <c r="JQ52" s="21"/>
      <c r="JR52" s="21"/>
      <c r="JS52" s="21"/>
      <c r="JT52" s="21"/>
      <c r="JU52" s="21"/>
      <c r="JV52" s="21"/>
      <c r="JW52" s="21"/>
      <c r="JX52" s="21"/>
      <c r="JY52" s="21"/>
      <c r="JZ52" s="21"/>
      <c r="KA52" s="21"/>
      <c r="KB52" s="21"/>
      <c r="KC52" s="21"/>
      <c r="KD52" s="21"/>
      <c r="KE52" s="21"/>
      <c r="KF52" s="21"/>
      <c r="KG52" s="21"/>
      <c r="KH52" s="21"/>
      <c r="KI52" s="21"/>
      <c r="KJ52" s="21"/>
      <c r="KK52" s="21"/>
      <c r="KL52" s="21"/>
      <c r="KM52" s="21"/>
      <c r="KN52" s="21"/>
      <c r="KO52" s="21"/>
      <c r="KP52" s="21"/>
      <c r="KQ52" s="21"/>
      <c r="KR52" s="21"/>
      <c r="KS52" s="21"/>
      <c r="KT52" s="21"/>
      <c r="KU52" s="21"/>
      <c r="KV52" s="21"/>
      <c r="KW52" s="21"/>
      <c r="KX52" s="21"/>
      <c r="KY52" s="21"/>
      <c r="KZ52" s="21"/>
      <c r="LA52" s="21"/>
      <c r="LB52" s="21"/>
      <c r="LC52" s="21"/>
      <c r="LD52" s="21"/>
      <c r="LE52" s="21"/>
      <c r="LF52" s="21"/>
      <c r="LG52" s="21"/>
      <c r="LH52" s="21"/>
      <c r="LI52" s="21"/>
      <c r="LJ52" s="21"/>
      <c r="LK52" s="21"/>
      <c r="LL52" s="21"/>
      <c r="LM52" s="21"/>
      <c r="LN52" s="21"/>
      <c r="LO52" s="21"/>
      <c r="LP52" s="21"/>
      <c r="LQ52" s="21"/>
      <c r="LR52" s="21"/>
      <c r="LS52" s="21"/>
      <c r="LT52" s="21"/>
      <c r="LU52" s="21"/>
      <c r="LV52" s="21"/>
      <c r="LW52" s="21"/>
      <c r="LX52" s="21"/>
      <c r="LY52" s="21"/>
      <c r="LZ52" s="21"/>
      <c r="MA52" s="21"/>
      <c r="MB52" s="21"/>
      <c r="MC52" s="21"/>
      <c r="MD52" s="21"/>
      <c r="ME52" s="21"/>
      <c r="MF52" s="21"/>
      <c r="MG52" s="21"/>
      <c r="MH52" s="21"/>
      <c r="MI52" s="21"/>
      <c r="MJ52" s="21"/>
      <c r="MK52" s="21"/>
      <c r="ML52" s="21"/>
      <c r="MM52" s="21"/>
      <c r="MN52" s="21"/>
      <c r="MO52" s="21"/>
      <c r="MP52" s="21"/>
      <c r="MQ52" s="21"/>
      <c r="MR52" s="21"/>
      <c r="MS52" s="21"/>
      <c r="MT52" s="21"/>
      <c r="MU52" s="21"/>
      <c r="MV52" s="21"/>
      <c r="MW52" s="21"/>
      <c r="MX52" s="21"/>
      <c r="MY52" s="21"/>
      <c r="MZ52" s="21"/>
      <c r="NA52" s="21"/>
      <c r="NB52" s="21"/>
      <c r="NC52" s="21"/>
      <c r="ND52" s="21"/>
      <c r="NE52" s="21"/>
      <c r="NF52" s="21"/>
      <c r="NG52" s="21"/>
      <c r="NH52" s="21"/>
      <c r="NI52" s="21"/>
      <c r="NJ52" s="21"/>
      <c r="NK52" s="21"/>
      <c r="NL52" s="21"/>
      <c r="NM52" s="21"/>
      <c r="NN52" s="21"/>
      <c r="NO52" s="21"/>
      <c r="NP52" s="21"/>
      <c r="NQ52" s="21"/>
      <c r="NR52" s="21"/>
      <c r="NS52" s="21"/>
      <c r="NT52" s="21"/>
      <c r="NU52" s="21"/>
      <c r="NV52" s="21"/>
      <c r="NW52" s="21"/>
      <c r="NX52" s="21"/>
      <c r="NY52" s="21"/>
      <c r="NZ52" s="21"/>
      <c r="OA52" s="21"/>
      <c r="OB52" s="21"/>
      <c r="OC52" s="21"/>
      <c r="OD52" s="21"/>
      <c r="OE52" s="21"/>
      <c r="OF52" s="21"/>
      <c r="OG52" s="21"/>
      <c r="OH52" s="21"/>
      <c r="OI52" s="21"/>
      <c r="OJ52" s="21"/>
      <c r="OK52" s="21"/>
      <c r="OL52" s="21"/>
      <c r="OM52" s="21"/>
      <c r="ON52" s="21"/>
      <c r="OO52" s="21"/>
      <c r="OP52" s="21"/>
      <c r="OQ52" s="21"/>
      <c r="OR52" s="21"/>
      <c r="OS52" s="21"/>
      <c r="OT52" s="21"/>
      <c r="OU52" s="21"/>
      <c r="OV52" s="21"/>
      <c r="OW52" s="21"/>
      <c r="OX52" s="21"/>
      <c r="OY52" s="21"/>
      <c r="OZ52" s="21"/>
      <c r="PA52" s="21"/>
      <c r="PB52" s="21"/>
      <c r="PC52" s="21"/>
      <c r="PD52" s="21"/>
      <c r="PE52" s="21"/>
      <c r="PF52" s="21"/>
      <c r="PG52" s="21"/>
      <c r="PH52" s="21"/>
      <c r="PI52" s="21"/>
      <c r="PJ52" s="21"/>
      <c r="PK52" s="21"/>
      <c r="PL52" s="21"/>
      <c r="PM52" s="21"/>
      <c r="PN52" s="21"/>
      <c r="PO52" s="21"/>
      <c r="PP52" s="21"/>
      <c r="PQ52" s="21"/>
      <c r="PR52" s="21"/>
      <c r="PS52" s="21"/>
      <c r="PT52" s="21"/>
      <c r="PU52" s="21"/>
      <c r="PV52" s="21"/>
      <c r="PW52" s="21"/>
      <c r="PX52" s="21"/>
      <c r="PY52" s="21"/>
      <c r="PZ52" s="21"/>
      <c r="QA52" s="21"/>
      <c r="QB52" s="21"/>
      <c r="QC52" s="21"/>
      <c r="QD52" s="21"/>
      <c r="QE52" s="21"/>
      <c r="QF52" s="21"/>
      <c r="QG52" s="21"/>
      <c r="QH52" s="21"/>
      <c r="QI52" s="21"/>
      <c r="QJ52" s="21"/>
      <c r="QK52" s="21"/>
      <c r="QL52" s="21"/>
      <c r="QM52" s="21"/>
      <c r="QN52" s="21"/>
      <c r="QO52" s="21"/>
      <c r="QP52" s="21"/>
      <c r="QQ52" s="21"/>
      <c r="QR52" s="21"/>
      <c r="QS52" s="21"/>
      <c r="QT52" s="21"/>
      <c r="QU52" s="21"/>
      <c r="QV52" s="21"/>
      <c r="QW52" s="21"/>
      <c r="QX52" s="21"/>
      <c r="QY52" s="21"/>
      <c r="QZ52" s="21"/>
      <c r="RA52" s="21"/>
      <c r="RB52" s="21"/>
      <c r="RC52" s="21"/>
      <c r="RD52" s="21"/>
      <c r="RE52" s="21"/>
      <c r="RF52" s="21"/>
      <c r="RG52" s="21"/>
      <c r="RH52" s="21"/>
      <c r="RI52" s="21"/>
      <c r="RJ52" s="21"/>
      <c r="RK52" s="21"/>
      <c r="RL52" s="21"/>
      <c r="RM52" s="21"/>
      <c r="RN52" s="21"/>
      <c r="RO52" s="21"/>
      <c r="RP52" s="21"/>
      <c r="RQ52" s="21"/>
      <c r="RR52" s="21"/>
      <c r="RS52" s="21"/>
      <c r="RT52" s="21"/>
      <c r="RU52" s="21"/>
      <c r="RV52" s="21"/>
      <c r="RW52" s="21"/>
      <c r="RX52" s="21"/>
      <c r="RY52" s="21"/>
      <c r="RZ52" s="21"/>
      <c r="SA52" s="21"/>
      <c r="SB52" s="21"/>
      <c r="SC52" s="21"/>
      <c r="SD52" s="21"/>
      <c r="SE52" s="21"/>
      <c r="SF52" s="21"/>
      <c r="SG52" s="21"/>
      <c r="SH52" s="21"/>
      <c r="SI52" s="21"/>
      <c r="SJ52" s="21"/>
      <c r="SK52" s="21"/>
      <c r="SL52" s="21"/>
      <c r="SM52" s="21"/>
      <c r="SN52" s="21"/>
      <c r="SO52" s="21"/>
      <c r="SP52" s="21"/>
      <c r="SQ52" s="21"/>
      <c r="SR52" s="21"/>
      <c r="SS52" s="21"/>
      <c r="ST52" s="21"/>
      <c r="SU52" s="21"/>
      <c r="SV52" s="21"/>
      <c r="SW52" s="21"/>
      <c r="SX52" s="21"/>
      <c r="SY52" s="21"/>
      <c r="SZ52" s="21"/>
      <c r="TA52" s="21"/>
      <c r="TB52" s="21"/>
      <c r="TC52" s="21"/>
      <c r="TD52" s="21"/>
      <c r="TE52" s="21"/>
      <c r="TF52" s="21"/>
      <c r="TG52" s="21"/>
      <c r="TH52" s="21"/>
      <c r="TI52" s="21"/>
      <c r="TJ52" s="21"/>
      <c r="TK52" s="21"/>
      <c r="TL52" s="21"/>
      <c r="TM52" s="21"/>
      <c r="TN52" s="21"/>
      <c r="TO52" s="21"/>
      <c r="TP52" s="21"/>
      <c r="TQ52" s="21"/>
      <c r="TR52" s="21"/>
      <c r="TS52" s="21"/>
      <c r="TT52" s="21"/>
      <c r="TU52" s="21"/>
      <c r="TV52" s="21"/>
      <c r="TW52" s="21"/>
      <c r="TX52" s="21"/>
      <c r="TY52" s="21"/>
      <c r="TZ52" s="21"/>
      <c r="UA52" s="21"/>
      <c r="UB52" s="21"/>
      <c r="UC52" s="21"/>
      <c r="UD52" s="21"/>
      <c r="UE52" s="21"/>
      <c r="UF52" s="21"/>
      <c r="UG52" s="21"/>
      <c r="UH52" s="21"/>
      <c r="UI52" s="21"/>
      <c r="UJ52" s="21"/>
      <c r="UK52" s="21"/>
      <c r="UL52" s="21"/>
      <c r="UM52" s="21"/>
      <c r="UN52" s="21"/>
      <c r="UO52" s="21"/>
      <c r="UP52" s="21"/>
      <c r="UQ52" s="21"/>
      <c r="UR52" s="21"/>
      <c r="US52" s="21"/>
      <c r="UT52" s="21"/>
      <c r="UU52" s="21"/>
      <c r="UV52" s="21"/>
      <c r="UW52" s="21"/>
      <c r="UX52" s="21"/>
      <c r="UY52" s="21"/>
      <c r="UZ52" s="21"/>
      <c r="VA52" s="21"/>
      <c r="VB52" s="21"/>
      <c r="VC52" s="21"/>
      <c r="VD52" s="21"/>
      <c r="VE52" s="21"/>
      <c r="VF52" s="21"/>
      <c r="VG52" s="21"/>
      <c r="VH52" s="21"/>
      <c r="VI52" s="21"/>
      <c r="VJ52" s="21"/>
      <c r="VK52" s="21"/>
      <c r="VL52" s="21"/>
      <c r="VM52" s="21"/>
      <c r="VN52" s="21"/>
      <c r="VO52" s="21"/>
      <c r="VP52" s="21"/>
      <c r="VQ52" s="21"/>
      <c r="VR52" s="21"/>
      <c r="VS52" s="21"/>
      <c r="VT52" s="21"/>
      <c r="VU52" s="21"/>
      <c r="VV52" s="21"/>
      <c r="VW52" s="21"/>
      <c r="VX52" s="21"/>
      <c r="VY52" s="21"/>
      <c r="VZ52" s="21"/>
      <c r="WA52" s="21"/>
      <c r="WB52" s="21"/>
      <c r="WC52" s="21"/>
      <c r="WD52" s="21"/>
      <c r="WE52" s="21"/>
      <c r="WF52" s="21"/>
      <c r="WG52" s="21"/>
      <c r="WH52" s="21"/>
      <c r="WI52" s="21"/>
      <c r="WJ52" s="21"/>
      <c r="WK52" s="21"/>
      <c r="WL52" s="21"/>
      <c r="WM52" s="21"/>
      <c r="WN52" s="21"/>
      <c r="WO52" s="21"/>
      <c r="WP52" s="21"/>
      <c r="WQ52" s="21"/>
      <c r="WR52" s="21"/>
      <c r="WS52" s="21"/>
      <c r="WT52" s="21"/>
      <c r="WU52" s="21"/>
      <c r="WV52" s="21"/>
      <c r="WW52" s="21"/>
      <c r="WX52" s="21"/>
      <c r="WY52" s="21"/>
      <c r="WZ52" s="21"/>
      <c r="XA52" s="21"/>
      <c r="XB52" s="21"/>
      <c r="XC52" s="21"/>
      <c r="XD52" s="21"/>
      <c r="XE52" s="21"/>
      <c r="XF52" s="21"/>
      <c r="XG52" s="21"/>
      <c r="XH52" s="21"/>
      <c r="XI52" s="21"/>
      <c r="XJ52" s="21"/>
      <c r="XK52" s="21"/>
      <c r="XL52" s="21"/>
      <c r="XM52" s="21"/>
      <c r="XN52" s="21"/>
      <c r="XO52" s="21"/>
      <c r="XP52" s="21"/>
      <c r="XQ52" s="21"/>
      <c r="XR52" s="21"/>
      <c r="XS52" s="21"/>
      <c r="XT52" s="21"/>
      <c r="XU52" s="21"/>
      <c r="XV52" s="21"/>
      <c r="XW52" s="21"/>
      <c r="XX52" s="21"/>
      <c r="XY52" s="21"/>
      <c r="XZ52" s="21"/>
      <c r="YA52" s="21"/>
      <c r="YB52" s="21"/>
      <c r="YC52" s="21"/>
      <c r="YD52" s="21"/>
      <c r="YE52" s="21"/>
      <c r="YF52" s="21"/>
      <c r="YG52" s="21"/>
      <c r="YH52" s="21"/>
      <c r="YI52" s="21"/>
      <c r="YJ52" s="21"/>
      <c r="YK52" s="21"/>
      <c r="YL52" s="21"/>
      <c r="YM52" s="21"/>
      <c r="YN52" s="21"/>
      <c r="YO52" s="21"/>
      <c r="YP52" s="21"/>
      <c r="YQ52" s="21"/>
      <c r="YR52" s="21"/>
      <c r="YS52" s="21"/>
      <c r="YT52" s="21"/>
      <c r="YU52" s="21"/>
      <c r="YV52" s="21"/>
      <c r="YW52" s="21"/>
      <c r="YX52" s="21"/>
      <c r="YY52" s="21"/>
      <c r="YZ52" s="21"/>
      <c r="ZA52" s="21"/>
      <c r="ZB52" s="21"/>
      <c r="ZC52" s="21"/>
      <c r="ZD52" s="21"/>
      <c r="ZE52" s="21"/>
      <c r="ZF52" s="21"/>
      <c r="ZG52" s="21"/>
      <c r="ZH52" s="21"/>
      <c r="ZI52" s="21"/>
      <c r="ZJ52" s="21"/>
      <c r="ZK52" s="21"/>
      <c r="ZL52" s="21"/>
      <c r="ZM52" s="21"/>
      <c r="ZN52" s="21"/>
      <c r="ZO52" s="21"/>
      <c r="ZP52" s="21"/>
      <c r="ZQ52" s="21"/>
      <c r="ZR52" s="21"/>
      <c r="ZS52" s="21"/>
      <c r="ZT52" s="21"/>
      <c r="ZU52" s="21"/>
      <c r="ZV52" s="21"/>
      <c r="ZW52" s="21"/>
      <c r="ZX52" s="21"/>
      <c r="ZY52" s="21"/>
      <c r="ZZ52" s="21"/>
      <c r="AAA52" s="21"/>
      <c r="AAB52" s="21"/>
      <c r="AAC52" s="21"/>
      <c r="AAD52" s="21"/>
      <c r="AAE52" s="21"/>
      <c r="AAF52" s="21"/>
      <c r="AAG52" s="21"/>
      <c r="AAH52" s="21"/>
      <c r="AAI52" s="21"/>
      <c r="AAJ52" s="21"/>
      <c r="AAK52" s="21"/>
      <c r="AAL52" s="21"/>
      <c r="AAM52" s="21"/>
      <c r="AAN52" s="21"/>
      <c r="AAO52" s="21"/>
      <c r="AAP52" s="21"/>
      <c r="AAQ52" s="21"/>
      <c r="AAR52" s="21"/>
      <c r="AAS52" s="21"/>
      <c r="AAT52" s="21"/>
      <c r="AAU52" s="21"/>
      <c r="AAV52" s="21"/>
      <c r="AAW52" s="21"/>
      <c r="AAX52" s="21"/>
      <c r="AAY52" s="21"/>
      <c r="AAZ52" s="21"/>
      <c r="ABA52" s="21"/>
      <c r="ABB52" s="21"/>
      <c r="ABC52" s="21"/>
      <c r="ABD52" s="21"/>
      <c r="ABE52" s="21"/>
      <c r="ABF52" s="21"/>
      <c r="ABG52" s="21"/>
      <c r="ABH52" s="21"/>
      <c r="ABI52" s="21"/>
      <c r="ABJ52" s="21"/>
      <c r="ABK52" s="21"/>
      <c r="ABL52" s="21"/>
      <c r="ABM52" s="21"/>
      <c r="ABN52" s="21"/>
      <c r="ABO52" s="21"/>
      <c r="ABP52" s="21"/>
      <c r="ABQ52" s="21"/>
      <c r="ABR52" s="21"/>
      <c r="ABS52" s="21"/>
      <c r="ABT52" s="21"/>
      <c r="ABU52" s="21"/>
      <c r="ABV52" s="21"/>
      <c r="ABW52" s="21"/>
      <c r="ABX52" s="21"/>
      <c r="ABY52" s="21"/>
      <c r="ABZ52" s="21"/>
      <c r="ACA52" s="21"/>
      <c r="ACB52" s="21"/>
      <c r="ACC52" s="21"/>
      <c r="ACD52" s="21"/>
      <c r="ACE52" s="21"/>
      <c r="ACF52" s="21"/>
      <c r="ACG52" s="21"/>
      <c r="ACH52" s="21"/>
      <c r="ACI52" s="21"/>
      <c r="ACJ52" s="21"/>
      <c r="ACK52" s="21"/>
      <c r="ACL52" s="21"/>
      <c r="ACM52" s="21"/>
      <c r="ACN52" s="21"/>
      <c r="ACO52" s="21"/>
      <c r="ACP52" s="21"/>
      <c r="ACQ52" s="21"/>
      <c r="ACR52" s="21"/>
      <c r="ACS52" s="21"/>
      <c r="ACT52" s="21"/>
      <c r="ACU52" s="21"/>
      <c r="ACV52" s="21"/>
      <c r="ACW52" s="21"/>
      <c r="ACX52" s="21"/>
      <c r="ACY52" s="21"/>
      <c r="ACZ52" s="21"/>
      <c r="ADA52" s="21"/>
      <c r="ADB52" s="21"/>
      <c r="ADC52" s="21"/>
      <c r="ADD52" s="21"/>
      <c r="ADE52" s="21"/>
      <c r="ADF52" s="21"/>
      <c r="ADG52" s="21"/>
      <c r="ADH52" s="21"/>
      <c r="ADI52" s="21"/>
      <c r="ADJ52" s="21"/>
      <c r="ADK52" s="21"/>
      <c r="ADL52" s="21"/>
      <c r="ADM52" s="21"/>
      <c r="ADN52" s="21"/>
      <c r="ADO52" s="21"/>
      <c r="ADP52" s="21"/>
      <c r="ADQ52" s="21"/>
      <c r="ADR52" s="21"/>
      <c r="ADS52" s="21"/>
      <c r="ADT52" s="21"/>
      <c r="ADU52" s="21"/>
      <c r="ADV52" s="21"/>
      <c r="ADW52" s="21"/>
      <c r="ADX52" s="21"/>
      <c r="ADY52" s="21"/>
      <c r="ADZ52" s="21"/>
      <c r="AEA52" s="21"/>
      <c r="AEB52" s="21"/>
      <c r="AEC52" s="21"/>
      <c r="AED52" s="21"/>
      <c r="AEE52" s="21"/>
      <c r="AEF52" s="21"/>
      <c r="AEG52" s="21"/>
      <c r="AEH52" s="21"/>
      <c r="AEI52" s="21"/>
      <c r="AEJ52" s="21"/>
      <c r="AEK52" s="21"/>
      <c r="AEL52" s="21"/>
      <c r="AEM52" s="21"/>
      <c r="AEN52" s="21"/>
      <c r="AEO52" s="21"/>
      <c r="AEP52" s="21"/>
      <c r="AEQ52" s="21"/>
      <c r="AER52" s="21"/>
      <c r="AES52" s="21"/>
      <c r="AET52" s="21"/>
      <c r="AEU52" s="21"/>
      <c r="AEV52" s="21"/>
      <c r="AEW52" s="21"/>
      <c r="AEX52" s="21"/>
      <c r="AEY52" s="21"/>
      <c r="AEZ52" s="21"/>
      <c r="AFA52" s="21"/>
      <c r="AFB52" s="21"/>
      <c r="AFC52" s="21"/>
      <c r="AFD52" s="21"/>
      <c r="AFE52" s="21"/>
      <c r="AFF52" s="21"/>
      <c r="AFG52" s="21"/>
      <c r="AFH52" s="21"/>
      <c r="AFI52" s="21"/>
      <c r="AFJ52" s="21"/>
      <c r="AFK52" s="21"/>
      <c r="AFL52" s="21"/>
      <c r="AFM52" s="21"/>
      <c r="AFN52" s="21"/>
      <c r="AFO52" s="21"/>
      <c r="AFP52" s="21"/>
      <c r="AFQ52" s="21"/>
      <c r="AFR52" s="21"/>
      <c r="AFS52" s="21"/>
      <c r="AFT52" s="21"/>
      <c r="AFU52" s="21"/>
      <c r="AFV52" s="21"/>
      <c r="AFW52" s="21"/>
      <c r="AFX52" s="21"/>
      <c r="AFY52" s="21"/>
      <c r="AFZ52" s="21"/>
      <c r="AGA52" s="21"/>
      <c r="AGB52" s="21"/>
      <c r="AGC52" s="21"/>
      <c r="AGD52" s="21"/>
      <c r="AGE52" s="21"/>
      <c r="AGF52" s="21"/>
      <c r="AGG52" s="21"/>
      <c r="AGH52" s="21"/>
      <c r="AGI52" s="21"/>
      <c r="AGJ52" s="21"/>
      <c r="AGK52" s="21"/>
      <c r="AGL52" s="21"/>
      <c r="AGM52" s="21"/>
      <c r="AGN52" s="21"/>
      <c r="AGO52" s="21"/>
      <c r="AGP52" s="21"/>
      <c r="AGQ52" s="21"/>
      <c r="AGR52" s="21"/>
      <c r="AGS52" s="21"/>
      <c r="AGT52" s="21"/>
      <c r="AGU52" s="21"/>
      <c r="AGV52" s="21"/>
      <c r="AGW52" s="21"/>
      <c r="AGX52" s="21"/>
      <c r="AGY52" s="21"/>
      <c r="AGZ52" s="21"/>
      <c r="AHA52" s="21"/>
      <c r="AHB52" s="21"/>
      <c r="AHC52" s="21"/>
      <c r="AHD52" s="21"/>
      <c r="AHE52" s="21"/>
      <c r="AHF52" s="21"/>
      <c r="AHG52" s="21"/>
      <c r="AHH52" s="21"/>
      <c r="AHI52" s="21"/>
      <c r="AHJ52" s="21"/>
      <c r="AHK52" s="21"/>
      <c r="AHL52" s="21"/>
      <c r="AHM52" s="21"/>
      <c r="AHN52" s="21"/>
      <c r="AHO52" s="21"/>
      <c r="AHP52" s="21"/>
      <c r="AHQ52" s="21"/>
      <c r="AHR52" s="21"/>
      <c r="AHS52" s="21"/>
      <c r="AHT52" s="21"/>
      <c r="AHU52" s="21"/>
      <c r="AHV52" s="21"/>
      <c r="AHW52" s="21"/>
      <c r="AHX52" s="21"/>
      <c r="AHY52" s="21"/>
      <c r="AHZ52" s="21"/>
      <c r="AIA52" s="21"/>
      <c r="AIB52" s="21"/>
      <c r="AIC52" s="21"/>
      <c r="AID52" s="21"/>
      <c r="AIE52" s="21"/>
      <c r="AIF52" s="21"/>
      <c r="AIG52" s="21"/>
      <c r="AIH52" s="21"/>
      <c r="AII52" s="21"/>
      <c r="AIJ52" s="21"/>
      <c r="AIK52" s="21"/>
      <c r="AIL52" s="21"/>
      <c r="AIM52" s="21"/>
      <c r="AIN52" s="21"/>
      <c r="AIO52" s="21"/>
      <c r="AIP52" s="21"/>
      <c r="AIQ52" s="21"/>
      <c r="AIR52" s="21"/>
      <c r="AIS52" s="21"/>
      <c r="AIT52" s="21"/>
      <c r="AIU52" s="21"/>
      <c r="AIV52" s="21"/>
      <c r="AIW52" s="21"/>
      <c r="AIX52" s="21"/>
      <c r="AIY52" s="21"/>
      <c r="AIZ52" s="21"/>
      <c r="AJA52" s="21"/>
      <c r="AJB52" s="21"/>
      <c r="AJC52" s="21"/>
      <c r="AJD52" s="21"/>
      <c r="AJE52" s="21"/>
      <c r="AJF52" s="21"/>
      <c r="AJG52" s="21"/>
      <c r="AJH52" s="21"/>
      <c r="AJI52" s="21"/>
      <c r="AJJ52" s="21"/>
      <c r="AJK52" s="21"/>
      <c r="AJL52" s="21"/>
      <c r="AJM52" s="21"/>
      <c r="AJN52" s="21"/>
      <c r="AJO52" s="21"/>
      <c r="AJP52" s="21"/>
      <c r="AJQ52" s="21"/>
      <c r="AJR52" s="21"/>
      <c r="AJS52" s="21"/>
      <c r="AJT52" s="21"/>
      <c r="AJU52" s="21"/>
      <c r="AJV52" s="21"/>
      <c r="AJW52" s="21"/>
      <c r="AJX52" s="21"/>
      <c r="AJY52" s="21"/>
      <c r="AJZ52" s="21"/>
      <c r="AKA52" s="21"/>
      <c r="AKB52" s="21"/>
      <c r="AKC52" s="21"/>
      <c r="AKD52" s="21"/>
      <c r="AKE52" s="21"/>
      <c r="AKF52" s="21"/>
      <c r="AKG52" s="21"/>
      <c r="AKH52" s="21"/>
      <c r="AKI52" s="21"/>
      <c r="AKJ52" s="21"/>
      <c r="AKK52" s="21"/>
      <c r="AKL52" s="21"/>
      <c r="AKM52" s="21"/>
      <c r="AKN52" s="21"/>
      <c r="AKO52" s="21"/>
      <c r="AKP52" s="21"/>
      <c r="AKQ52" s="21"/>
      <c r="AKR52" s="21"/>
      <c r="AKS52" s="21"/>
      <c r="AKT52" s="21"/>
      <c r="AKU52" s="21"/>
      <c r="AKV52" s="21"/>
      <c r="AKW52" s="21"/>
      <c r="AKX52" s="21"/>
      <c r="AKY52" s="21"/>
      <c r="AKZ52" s="21"/>
      <c r="ALA52" s="21"/>
      <c r="ALB52" s="21"/>
      <c r="ALC52" s="21"/>
      <c r="ALD52" s="21"/>
      <c r="ALE52" s="21"/>
      <c r="ALF52" s="21"/>
      <c r="ALG52" s="21"/>
      <c r="ALH52" s="21"/>
      <c r="ALI52" s="21"/>
      <c r="ALJ52" s="21"/>
      <c r="ALK52" s="21"/>
      <c r="ALL52" s="21"/>
      <c r="ALM52" s="21"/>
      <c r="ALN52" s="21"/>
      <c r="ALO52" s="21"/>
      <c r="ALP52" s="21"/>
      <c r="ALQ52" s="21"/>
      <c r="ALR52" s="21"/>
      <c r="ALS52" s="21"/>
      <c r="ALT52" s="21"/>
      <c r="ALU52" s="21"/>
      <c r="ALV52" s="21"/>
      <c r="ALW52" s="21"/>
      <c r="ALX52" s="21"/>
      <c r="ALY52" s="21"/>
      <c r="ALZ52" s="21"/>
      <c r="AMA52" s="21"/>
      <c r="AMB52" s="21"/>
      <c r="AMC52" s="21"/>
      <c r="AMD52" s="21"/>
      <c r="AME52" s="21"/>
      <c r="AMF52" s="21"/>
      <c r="AMG52" s="21"/>
      <c r="AMH52" s="21"/>
      <c r="AMI52" s="21"/>
      <c r="AMJ52" s="21"/>
      <c r="AMK52" s="21"/>
      <c r="AML52" s="21"/>
      <c r="AMM52" s="21"/>
      <c r="AMN52" s="21"/>
      <c r="AMO52" s="21"/>
      <c r="AMP52" s="21"/>
      <c r="AMQ52" s="21"/>
      <c r="AMR52" s="21"/>
      <c r="AMS52" s="21"/>
      <c r="AMT52" s="21"/>
      <c r="AMU52" s="21"/>
      <c r="AMV52" s="21"/>
      <c r="AMW52" s="21"/>
      <c r="AMX52" s="21"/>
      <c r="AMY52" s="21"/>
      <c r="AMZ52" s="21"/>
      <c r="ANA52" s="21"/>
      <c r="ANB52" s="21"/>
      <c r="ANC52" s="21"/>
      <c r="AND52" s="21"/>
      <c r="ANE52" s="21"/>
      <c r="ANF52" s="21"/>
      <c r="ANG52" s="21"/>
      <c r="ANH52" s="21"/>
      <c r="ANI52" s="21"/>
      <c r="ANJ52" s="21"/>
      <c r="ANK52" s="21"/>
      <c r="ANL52" s="21"/>
      <c r="ANM52" s="21"/>
      <c r="ANN52" s="21"/>
      <c r="ANO52" s="21"/>
      <c r="ANP52" s="21"/>
      <c r="ANQ52" s="21"/>
      <c r="ANR52" s="21"/>
      <c r="ANS52" s="21"/>
      <c r="ANT52" s="21"/>
      <c r="ANU52" s="21"/>
      <c r="ANV52" s="21"/>
      <c r="ANW52" s="21"/>
      <c r="ANX52" s="21"/>
      <c r="ANY52" s="21"/>
      <c r="ANZ52" s="21"/>
      <c r="AOA52" s="21"/>
      <c r="AOB52" s="21"/>
      <c r="AOC52" s="21"/>
      <c r="AOD52" s="21"/>
      <c r="AOE52" s="21"/>
      <c r="AOF52" s="21"/>
      <c r="AOG52" s="21"/>
      <c r="AOH52" s="21"/>
      <c r="AOI52" s="21"/>
      <c r="AOJ52" s="21"/>
      <c r="AOK52" s="21"/>
      <c r="AOL52" s="21"/>
      <c r="AOM52" s="21"/>
      <c r="AON52" s="21"/>
      <c r="AOO52" s="21"/>
      <c r="AOP52" s="21"/>
      <c r="AOQ52" s="21"/>
      <c r="AOR52" s="21"/>
      <c r="AOS52" s="21"/>
      <c r="AOT52" s="21"/>
      <c r="AOU52" s="21"/>
      <c r="AOV52" s="21"/>
      <c r="AOW52" s="21"/>
      <c r="AOX52" s="21"/>
      <c r="AOY52" s="21"/>
      <c r="AOZ52" s="21"/>
      <c r="APA52" s="21"/>
      <c r="APB52" s="21"/>
      <c r="APC52" s="21"/>
      <c r="APD52" s="21"/>
      <c r="APE52" s="21"/>
      <c r="APF52" s="21"/>
      <c r="APG52" s="21"/>
      <c r="APH52" s="21"/>
      <c r="API52" s="21"/>
      <c r="APJ52" s="21"/>
      <c r="APK52" s="21"/>
      <c r="APL52" s="21"/>
      <c r="APM52" s="21"/>
      <c r="APN52" s="21"/>
      <c r="APO52" s="21"/>
      <c r="APP52" s="21"/>
      <c r="APQ52" s="21"/>
      <c r="APR52" s="21"/>
      <c r="APS52" s="21"/>
      <c r="APT52" s="21"/>
      <c r="APU52" s="21"/>
      <c r="APV52" s="21"/>
      <c r="APW52" s="21"/>
      <c r="APX52" s="21"/>
      <c r="APY52" s="21"/>
      <c r="APZ52" s="21"/>
      <c r="AQA52" s="21"/>
      <c r="AQB52" s="21"/>
      <c r="AQC52" s="21"/>
      <c r="AQD52" s="21"/>
      <c r="AQE52" s="21"/>
      <c r="AQF52" s="21"/>
      <c r="AQG52" s="21"/>
      <c r="AQH52" s="21"/>
      <c r="AQI52" s="21"/>
      <c r="AQJ52" s="21"/>
      <c r="AQK52" s="21"/>
      <c r="AQL52" s="21"/>
      <c r="AQM52" s="21"/>
      <c r="AQN52" s="21"/>
      <c r="AQO52" s="21"/>
      <c r="AQP52" s="21"/>
      <c r="AQQ52" s="21"/>
      <c r="AQR52" s="21"/>
      <c r="AQS52" s="21"/>
      <c r="AQT52" s="21"/>
      <c r="AQU52" s="21"/>
      <c r="AQV52" s="21"/>
      <c r="AQW52" s="21"/>
      <c r="AQX52" s="21"/>
      <c r="AQY52" s="21"/>
      <c r="AQZ52" s="21"/>
      <c r="ARA52" s="21"/>
      <c r="ARB52" s="21"/>
      <c r="ARC52" s="21"/>
      <c r="ARD52" s="21"/>
      <c r="ARE52" s="21"/>
      <c r="ARF52" s="21"/>
      <c r="ARG52" s="21"/>
      <c r="ARH52" s="21"/>
      <c r="ARI52" s="21"/>
      <c r="ARJ52" s="21"/>
      <c r="ARK52" s="21"/>
      <c r="ARL52" s="21"/>
      <c r="ARM52" s="21"/>
      <c r="ARN52" s="21"/>
      <c r="ARO52" s="21"/>
      <c r="ARP52" s="21"/>
      <c r="ARQ52" s="21"/>
      <c r="ARR52" s="21"/>
      <c r="ARS52" s="21"/>
      <c r="ART52" s="21"/>
      <c r="ARU52" s="21"/>
      <c r="ARV52" s="21"/>
      <c r="ARW52" s="21"/>
      <c r="ARX52" s="21"/>
      <c r="ARY52" s="21"/>
      <c r="ARZ52" s="21"/>
      <c r="ASA52" s="21"/>
      <c r="ASB52" s="21"/>
      <c r="ASC52" s="21"/>
      <c r="ASD52" s="21"/>
      <c r="ASE52" s="21"/>
      <c r="ASF52" s="21"/>
      <c r="ASG52" s="21"/>
      <c r="ASH52" s="21"/>
      <c r="ASI52" s="21"/>
      <c r="ASJ52" s="21"/>
      <c r="ASK52" s="21"/>
      <c r="ASL52" s="21"/>
      <c r="ASM52" s="21"/>
      <c r="ASN52" s="21"/>
      <c r="ASO52" s="21"/>
      <c r="ASP52" s="21"/>
      <c r="ASQ52" s="21"/>
      <c r="ASR52" s="21"/>
      <c r="ASS52" s="21"/>
      <c r="AST52" s="21"/>
      <c r="ASU52" s="21"/>
      <c r="ASV52" s="21"/>
      <c r="ASW52" s="21"/>
      <c r="ASX52" s="21"/>
      <c r="ASY52" s="21"/>
      <c r="ASZ52" s="21"/>
      <c r="ATA52" s="21"/>
      <c r="ATB52" s="21"/>
      <c r="ATC52" s="21"/>
      <c r="ATD52" s="21"/>
      <c r="ATE52" s="21"/>
      <c r="ATF52" s="21"/>
      <c r="ATG52" s="21"/>
      <c r="ATH52" s="21"/>
      <c r="ATI52" s="21"/>
      <c r="ATJ52" s="21"/>
      <c r="ATK52" s="21"/>
      <c r="ATL52" s="21"/>
      <c r="ATM52" s="21"/>
      <c r="ATN52" s="21"/>
      <c r="ATO52" s="21"/>
      <c r="ATP52" s="21"/>
      <c r="ATQ52" s="21"/>
      <c r="ATR52" s="21"/>
      <c r="ATS52" s="21"/>
      <c r="ATT52" s="21"/>
      <c r="ATU52" s="21"/>
      <c r="ATV52" s="21"/>
      <c r="ATW52" s="21"/>
      <c r="ATX52" s="21"/>
      <c r="ATY52" s="21"/>
      <c r="ATZ52" s="21"/>
      <c r="AUA52" s="21"/>
      <c r="AUB52" s="21"/>
      <c r="AUC52" s="21"/>
      <c r="AUD52" s="21"/>
      <c r="AUE52" s="21"/>
      <c r="AUF52" s="21"/>
      <c r="AUG52" s="21"/>
      <c r="AUH52" s="21"/>
      <c r="AUI52" s="21"/>
      <c r="AUJ52" s="21"/>
      <c r="AUK52" s="21"/>
      <c r="AUL52" s="21"/>
      <c r="AUM52" s="21"/>
      <c r="AUN52" s="21"/>
      <c r="AUO52" s="21"/>
      <c r="AUP52" s="21"/>
      <c r="AUQ52" s="21"/>
      <c r="AUR52" s="21"/>
      <c r="AUS52" s="21"/>
      <c r="AUT52" s="21"/>
      <c r="AUU52" s="21"/>
      <c r="AUV52" s="21"/>
      <c r="AUW52" s="21"/>
      <c r="AUX52" s="21"/>
      <c r="AUY52" s="21"/>
      <c r="AUZ52" s="21"/>
      <c r="AVA52" s="21"/>
      <c r="AVB52" s="21"/>
      <c r="AVC52" s="21"/>
      <c r="AVD52" s="21"/>
      <c r="AVE52" s="21"/>
      <c r="AVF52" s="21"/>
      <c r="AVG52" s="21"/>
      <c r="AVH52" s="21"/>
      <c r="AVI52" s="21"/>
      <c r="AVJ52" s="21"/>
      <c r="AVK52" s="21"/>
      <c r="AVL52" s="21"/>
      <c r="AVM52" s="21"/>
      <c r="AVN52" s="21"/>
      <c r="AVO52" s="21"/>
      <c r="AVP52" s="21"/>
      <c r="AVQ52" s="21"/>
      <c r="AVR52" s="21"/>
      <c r="AVS52" s="21"/>
      <c r="AVT52" s="21"/>
      <c r="AVU52" s="21"/>
      <c r="AVV52" s="21"/>
      <c r="AVW52" s="21"/>
      <c r="AVX52" s="21"/>
      <c r="AVY52" s="21"/>
      <c r="AVZ52" s="21"/>
      <c r="AWA52" s="21"/>
      <c r="AWB52" s="21"/>
      <c r="AWC52" s="21"/>
      <c r="AWD52" s="21"/>
      <c r="AWE52" s="21"/>
      <c r="AWF52" s="21"/>
      <c r="AWG52" s="21"/>
      <c r="AWH52" s="21"/>
      <c r="AWI52" s="21"/>
      <c r="AWJ52" s="21"/>
      <c r="AWK52" s="21"/>
      <c r="AWL52" s="21"/>
      <c r="AWM52" s="21"/>
      <c r="AWN52" s="21"/>
      <c r="AWO52" s="21"/>
      <c r="AWP52" s="21"/>
      <c r="AWQ52" s="21"/>
      <c r="AWR52" s="21"/>
      <c r="AWS52" s="21"/>
      <c r="AWT52" s="21"/>
      <c r="AWU52" s="21"/>
      <c r="AWV52" s="21"/>
      <c r="AWW52" s="21"/>
      <c r="AWX52" s="21"/>
      <c r="AWY52" s="21"/>
      <c r="AWZ52" s="21"/>
      <c r="AXA52" s="21"/>
      <c r="AXB52" s="21"/>
      <c r="AXC52" s="21"/>
      <c r="AXD52" s="21"/>
      <c r="AXE52" s="21"/>
      <c r="AXF52" s="21"/>
      <c r="AXG52" s="21"/>
      <c r="AXH52" s="21"/>
      <c r="AXI52" s="21"/>
      <c r="AXJ52" s="21"/>
      <c r="AXK52" s="21"/>
      <c r="AXL52" s="21"/>
      <c r="AXM52" s="21"/>
      <c r="AXN52" s="21"/>
      <c r="AXO52" s="21"/>
      <c r="AXP52" s="21"/>
      <c r="AXQ52" s="21"/>
      <c r="AXR52" s="21"/>
      <c r="AXS52" s="21"/>
      <c r="AXT52" s="21"/>
      <c r="AXU52" s="21"/>
      <c r="AXV52" s="21"/>
      <c r="AXW52" s="21"/>
      <c r="AXX52" s="21"/>
      <c r="AXY52" s="21"/>
      <c r="AXZ52" s="21"/>
      <c r="AYA52" s="21"/>
      <c r="AYB52" s="21"/>
      <c r="AYC52" s="21"/>
      <c r="AYD52" s="21"/>
      <c r="AYE52" s="21"/>
      <c r="AYF52" s="21"/>
      <c r="AYG52" s="21"/>
      <c r="AYH52" s="21"/>
      <c r="AYI52" s="21"/>
      <c r="AYJ52" s="21"/>
      <c r="AYK52" s="21"/>
      <c r="AYL52" s="21"/>
      <c r="AYM52" s="21"/>
      <c r="AYN52" s="21"/>
      <c r="AYO52" s="21"/>
      <c r="AYP52" s="21"/>
      <c r="AYQ52" s="21"/>
      <c r="AYR52" s="21"/>
      <c r="AYS52" s="21"/>
      <c r="AYT52" s="21"/>
      <c r="AYU52" s="21"/>
      <c r="AYV52" s="21"/>
      <c r="AYW52" s="21"/>
      <c r="AYX52" s="21"/>
      <c r="AYY52" s="21"/>
      <c r="AYZ52" s="21"/>
      <c r="AZA52" s="21"/>
      <c r="AZB52" s="21"/>
      <c r="AZC52" s="21"/>
      <c r="AZD52" s="21"/>
      <c r="AZE52" s="21"/>
      <c r="AZF52" s="21"/>
      <c r="AZG52" s="21"/>
      <c r="AZH52" s="21"/>
      <c r="AZI52" s="21"/>
      <c r="AZJ52" s="21"/>
      <c r="AZK52" s="21"/>
      <c r="AZL52" s="21"/>
      <c r="AZM52" s="21"/>
      <c r="AZN52" s="21"/>
      <c r="AZO52" s="21"/>
      <c r="AZP52" s="21"/>
      <c r="AZQ52" s="21"/>
      <c r="AZR52" s="21"/>
      <c r="AZS52" s="21"/>
      <c r="AZT52" s="21"/>
      <c r="AZU52" s="21"/>
      <c r="AZV52" s="21"/>
      <c r="AZW52" s="21"/>
      <c r="AZX52" s="21"/>
      <c r="AZY52" s="21"/>
      <c r="AZZ52" s="21"/>
      <c r="BAA52" s="21"/>
      <c r="BAB52" s="21"/>
      <c r="BAC52" s="21"/>
      <c r="BAD52" s="21"/>
      <c r="BAE52" s="21"/>
      <c r="BAF52" s="21"/>
      <c r="BAG52" s="21"/>
      <c r="BAH52" s="21"/>
      <c r="BAI52" s="21"/>
      <c r="BAJ52" s="21"/>
      <c r="BAK52" s="21"/>
      <c r="BAL52" s="21"/>
      <c r="BAM52" s="21"/>
      <c r="BAN52" s="21"/>
      <c r="BAO52" s="21"/>
      <c r="BAP52" s="21"/>
      <c r="BAQ52" s="21"/>
      <c r="BAR52" s="21"/>
      <c r="BAS52" s="21"/>
      <c r="BAT52" s="21"/>
      <c r="BAU52" s="21"/>
      <c r="BAV52" s="21"/>
      <c r="BAW52" s="21"/>
      <c r="BAX52" s="21"/>
      <c r="BAY52" s="21"/>
      <c r="BAZ52" s="21"/>
      <c r="BBA52" s="21"/>
      <c r="BBB52" s="21"/>
      <c r="BBC52" s="21"/>
      <c r="BBD52" s="21"/>
      <c r="BBE52" s="21"/>
      <c r="BBF52" s="21"/>
      <c r="BBG52" s="21"/>
      <c r="BBH52" s="21"/>
      <c r="BBI52" s="21"/>
      <c r="BBJ52" s="21"/>
      <c r="BBK52" s="21"/>
      <c r="BBL52" s="21"/>
      <c r="BBM52" s="21"/>
      <c r="BBN52" s="21"/>
      <c r="BBO52" s="21"/>
      <c r="BBP52" s="21"/>
      <c r="BBQ52" s="21"/>
      <c r="BBR52" s="21"/>
      <c r="BBS52" s="21"/>
      <c r="BBT52" s="21"/>
      <c r="BBU52" s="21"/>
      <c r="BBV52" s="21"/>
      <c r="BBW52" s="21"/>
      <c r="BBX52" s="21"/>
      <c r="BBY52" s="21"/>
      <c r="BBZ52" s="21"/>
      <c r="BCA52" s="21"/>
      <c r="BCB52" s="21"/>
      <c r="BCC52" s="21"/>
      <c r="BCD52" s="21"/>
      <c r="BCE52" s="21"/>
      <c r="BCF52" s="21"/>
      <c r="BCG52" s="21"/>
      <c r="BCH52" s="21"/>
      <c r="BCI52" s="21"/>
      <c r="BCJ52" s="21"/>
      <c r="BCK52" s="21"/>
      <c r="BCL52" s="21"/>
      <c r="BCM52" s="21"/>
      <c r="BCN52" s="21"/>
      <c r="BCO52" s="21"/>
      <c r="BCP52" s="21"/>
      <c r="BCQ52" s="21"/>
      <c r="BCR52" s="21"/>
      <c r="BCS52" s="21"/>
      <c r="BCT52" s="21"/>
      <c r="BCU52" s="21"/>
      <c r="BCV52" s="21"/>
      <c r="BCW52" s="21"/>
      <c r="BCX52" s="21"/>
      <c r="BCY52" s="21"/>
      <c r="BCZ52" s="21"/>
      <c r="BDA52" s="21"/>
      <c r="BDB52" s="21"/>
      <c r="BDC52" s="21"/>
      <c r="BDD52" s="21"/>
      <c r="BDE52" s="21"/>
      <c r="BDF52" s="21"/>
      <c r="BDG52" s="21"/>
      <c r="BDH52" s="21"/>
      <c r="BDI52" s="21"/>
      <c r="BDJ52" s="21"/>
      <c r="BDK52" s="21"/>
      <c r="BDL52" s="21"/>
      <c r="BDM52" s="21"/>
      <c r="BDN52" s="21"/>
      <c r="BDO52" s="21"/>
      <c r="BDP52" s="21"/>
      <c r="BDQ52" s="21"/>
      <c r="BDR52" s="21"/>
      <c r="BDS52" s="21"/>
      <c r="BDT52" s="21"/>
      <c r="BDU52" s="21"/>
      <c r="BDV52" s="21"/>
      <c r="BDW52" s="21"/>
      <c r="BDX52" s="21"/>
      <c r="BDY52" s="21"/>
      <c r="BDZ52" s="21"/>
      <c r="BEA52" s="21"/>
      <c r="BEB52" s="21"/>
      <c r="BEC52" s="21"/>
      <c r="BED52" s="21"/>
      <c r="BEE52" s="21"/>
      <c r="BEF52" s="21"/>
      <c r="BEG52" s="21"/>
      <c r="BEH52" s="21"/>
      <c r="BEI52" s="21"/>
      <c r="BEJ52" s="21"/>
      <c r="BEK52" s="21"/>
      <c r="BEL52" s="21"/>
      <c r="BEM52" s="21"/>
      <c r="BEN52" s="21"/>
      <c r="BEO52" s="21"/>
      <c r="BEP52" s="21"/>
      <c r="BEQ52" s="21"/>
      <c r="BER52" s="21"/>
      <c r="BES52" s="21"/>
      <c r="BET52" s="21"/>
      <c r="BEU52" s="21"/>
      <c r="BEV52" s="21"/>
      <c r="BEW52" s="21"/>
      <c r="BEX52" s="21"/>
      <c r="BEY52" s="21"/>
      <c r="BEZ52" s="21"/>
      <c r="BFA52" s="21"/>
      <c r="BFB52" s="21"/>
      <c r="BFC52" s="21"/>
      <c r="BFD52" s="21"/>
      <c r="BFE52" s="21"/>
      <c r="BFF52" s="21"/>
      <c r="BFG52" s="21"/>
      <c r="BFH52" s="21"/>
      <c r="BFI52" s="21"/>
      <c r="BFJ52" s="21"/>
      <c r="BFK52" s="21"/>
      <c r="BFL52" s="21"/>
      <c r="BFM52" s="21"/>
      <c r="BFN52" s="21"/>
      <c r="BFO52" s="21"/>
      <c r="BFP52" s="21"/>
      <c r="BFQ52" s="21"/>
      <c r="BFR52" s="21"/>
      <c r="BFS52" s="21"/>
      <c r="BFT52" s="21"/>
      <c r="BFU52" s="21"/>
      <c r="BFV52" s="21"/>
      <c r="BFW52" s="21"/>
      <c r="BFX52" s="21"/>
      <c r="BFY52" s="21"/>
      <c r="BFZ52" s="21"/>
      <c r="BGA52" s="21"/>
      <c r="BGB52" s="21"/>
      <c r="BGC52" s="21"/>
      <c r="BGD52" s="21"/>
      <c r="BGE52" s="21"/>
      <c r="BGF52" s="21"/>
      <c r="BGG52" s="21"/>
      <c r="BGH52" s="21"/>
      <c r="BGI52" s="21"/>
      <c r="BGJ52" s="21"/>
      <c r="BGK52" s="21"/>
      <c r="BGL52" s="21"/>
      <c r="BGM52" s="21"/>
      <c r="BGN52" s="21"/>
      <c r="BGO52" s="21"/>
      <c r="BGP52" s="21"/>
      <c r="BGQ52" s="21"/>
      <c r="BGR52" s="21"/>
      <c r="BGS52" s="21"/>
      <c r="BGT52" s="21"/>
      <c r="BGU52" s="21"/>
      <c r="BGV52" s="21"/>
      <c r="BGW52" s="21"/>
      <c r="BGX52" s="21"/>
      <c r="BGY52" s="21"/>
      <c r="BGZ52" s="21"/>
      <c r="BHA52" s="21"/>
      <c r="BHB52" s="21"/>
      <c r="BHC52" s="21"/>
      <c r="BHD52" s="21"/>
      <c r="BHE52" s="21"/>
      <c r="BHF52" s="21"/>
      <c r="BHG52" s="21"/>
      <c r="BHH52" s="21"/>
      <c r="BHI52" s="21"/>
      <c r="BHJ52" s="21"/>
      <c r="BHK52" s="21"/>
      <c r="BHL52" s="21"/>
      <c r="BHM52" s="21"/>
      <c r="BHN52" s="21"/>
      <c r="BHO52" s="21"/>
      <c r="BHP52" s="21"/>
      <c r="BHQ52" s="21"/>
      <c r="BHR52" s="21"/>
      <c r="BHS52" s="21"/>
      <c r="BHT52" s="21"/>
      <c r="BHU52" s="21"/>
      <c r="BHV52" s="21"/>
      <c r="BHW52" s="21"/>
      <c r="BHX52" s="21"/>
      <c r="BHY52" s="21"/>
      <c r="BHZ52" s="21"/>
      <c r="BIA52" s="21"/>
      <c r="BIB52" s="21"/>
      <c r="BIC52" s="21"/>
      <c r="BID52" s="21"/>
      <c r="BIE52" s="21"/>
      <c r="BIF52" s="21"/>
      <c r="BIG52" s="21"/>
      <c r="BIH52" s="21"/>
      <c r="BII52" s="21"/>
      <c r="BIJ52" s="21"/>
      <c r="BIK52" s="21"/>
      <c r="BIL52" s="21"/>
      <c r="BIM52" s="21"/>
      <c r="BIN52" s="21"/>
      <c r="BIO52" s="21"/>
      <c r="BIP52" s="21"/>
      <c r="BIQ52" s="21"/>
      <c r="BIR52" s="21"/>
      <c r="BIS52" s="21"/>
      <c r="BIT52" s="21"/>
      <c r="BIU52" s="21"/>
      <c r="BIV52" s="21"/>
      <c r="BIW52" s="21"/>
      <c r="BIX52" s="21"/>
      <c r="BIY52" s="21"/>
      <c r="BIZ52" s="21"/>
      <c r="BJA52" s="21"/>
      <c r="BJB52" s="21"/>
      <c r="BJC52" s="21"/>
      <c r="BJD52" s="21"/>
      <c r="BJE52" s="21"/>
      <c r="BJF52" s="21"/>
      <c r="BJG52" s="21"/>
      <c r="BJH52" s="21"/>
      <c r="BJI52" s="21"/>
      <c r="BJJ52" s="21"/>
      <c r="BJK52" s="21"/>
      <c r="BJL52" s="21"/>
      <c r="BJM52" s="21"/>
      <c r="BJN52" s="21"/>
      <c r="BJO52" s="21"/>
      <c r="BJP52" s="21"/>
      <c r="BJQ52" s="21"/>
      <c r="BJR52" s="21"/>
      <c r="BJS52" s="21"/>
      <c r="BJT52" s="21"/>
      <c r="BJU52" s="21"/>
      <c r="BJV52" s="21"/>
      <c r="BJW52" s="21"/>
      <c r="BJX52" s="21"/>
      <c r="BJY52" s="21"/>
      <c r="BJZ52" s="21"/>
      <c r="BKA52" s="21"/>
      <c r="BKB52" s="21"/>
      <c r="BKC52" s="21"/>
      <c r="BKD52" s="21"/>
      <c r="BKE52" s="21"/>
      <c r="BKF52" s="21"/>
      <c r="BKG52" s="21"/>
      <c r="BKH52" s="21"/>
      <c r="BKI52" s="21"/>
      <c r="BKJ52" s="21"/>
      <c r="BKK52" s="21"/>
      <c r="BKL52" s="21"/>
      <c r="BKM52" s="21"/>
      <c r="BKN52" s="21"/>
      <c r="BKO52" s="21"/>
      <c r="BKP52" s="21"/>
      <c r="BKQ52" s="21"/>
      <c r="BKR52" s="21"/>
      <c r="BKS52" s="21"/>
      <c r="BKT52" s="21"/>
      <c r="BKU52" s="21"/>
      <c r="BKV52" s="21"/>
      <c r="BKW52" s="21"/>
      <c r="BKX52" s="21"/>
      <c r="BKY52" s="21"/>
      <c r="BKZ52" s="21"/>
      <c r="BLA52" s="21"/>
      <c r="BLB52" s="21"/>
      <c r="BLC52" s="21"/>
      <c r="BLD52" s="21"/>
      <c r="BLE52" s="21"/>
      <c r="BLF52" s="21"/>
      <c r="BLG52" s="21"/>
      <c r="BLH52" s="21"/>
      <c r="BLI52" s="21"/>
      <c r="BLJ52" s="21"/>
      <c r="BLK52" s="21"/>
      <c r="BLL52" s="21"/>
      <c r="BLM52" s="21"/>
      <c r="BLN52" s="21"/>
      <c r="BLO52" s="21"/>
      <c r="BLP52" s="21"/>
      <c r="BLQ52" s="21"/>
      <c r="BLR52" s="21"/>
      <c r="BLS52" s="21"/>
      <c r="BLT52" s="21"/>
      <c r="BLU52" s="21"/>
      <c r="BLV52" s="21"/>
      <c r="BLW52" s="21"/>
      <c r="BLX52" s="21"/>
      <c r="BLY52" s="21"/>
      <c r="BLZ52" s="21"/>
      <c r="BMA52" s="21"/>
      <c r="BMB52" s="21"/>
      <c r="BMC52" s="21"/>
      <c r="BMD52" s="21"/>
      <c r="BME52" s="21"/>
      <c r="BMF52" s="21"/>
      <c r="BMG52" s="21"/>
      <c r="BMH52" s="21"/>
      <c r="BMI52" s="21"/>
      <c r="BMJ52" s="21"/>
      <c r="BMK52" s="21"/>
      <c r="BML52" s="21"/>
      <c r="BMM52" s="21"/>
      <c r="BMN52" s="21"/>
      <c r="BMO52" s="21"/>
      <c r="BMP52" s="21"/>
      <c r="BMQ52" s="21"/>
      <c r="BMR52" s="21"/>
      <c r="BMS52" s="21"/>
      <c r="BMT52" s="21"/>
      <c r="BMU52" s="21"/>
      <c r="BMV52" s="21"/>
      <c r="BMW52" s="21"/>
      <c r="BMX52" s="21"/>
      <c r="BMY52" s="21"/>
      <c r="BMZ52" s="21"/>
      <c r="BNA52" s="21"/>
      <c r="BNB52" s="21"/>
      <c r="BNC52" s="21"/>
      <c r="BND52" s="21"/>
      <c r="BNE52" s="21"/>
      <c r="BNF52" s="21"/>
      <c r="BNG52" s="21"/>
      <c r="BNH52" s="21"/>
      <c r="BNI52" s="21"/>
      <c r="BNJ52" s="21"/>
      <c r="BNK52" s="21"/>
      <c r="BNL52" s="21"/>
      <c r="BNM52" s="21"/>
      <c r="BNN52" s="21"/>
      <c r="BNO52" s="21"/>
      <c r="BNP52" s="21"/>
      <c r="BNQ52" s="21"/>
      <c r="BNR52" s="21"/>
      <c r="BNS52" s="21"/>
      <c r="BNT52" s="21"/>
      <c r="BNU52" s="21"/>
      <c r="BNV52" s="21"/>
      <c r="BNW52" s="21"/>
      <c r="BNX52" s="21"/>
      <c r="BNY52" s="21"/>
      <c r="BNZ52" s="21"/>
      <c r="BOA52" s="21"/>
      <c r="BOB52" s="21"/>
      <c r="BOC52" s="21"/>
      <c r="BOD52" s="21"/>
      <c r="BOE52" s="21"/>
      <c r="BOF52" s="21"/>
      <c r="BOG52" s="21"/>
      <c r="BOH52" s="21"/>
      <c r="BOI52" s="21"/>
      <c r="BOJ52" s="21"/>
      <c r="BOK52" s="21"/>
      <c r="BOL52" s="21"/>
      <c r="BOM52" s="21"/>
      <c r="BON52" s="21"/>
      <c r="BOO52" s="21"/>
      <c r="BOP52" s="21"/>
      <c r="BOQ52" s="21"/>
      <c r="BOR52" s="21"/>
      <c r="BOS52" s="21"/>
      <c r="BOT52" s="21"/>
      <c r="BOU52" s="21"/>
      <c r="BOV52" s="21"/>
      <c r="BOW52" s="21"/>
      <c r="BOX52" s="21"/>
      <c r="BOY52" s="21"/>
      <c r="BOZ52" s="21"/>
      <c r="BPA52" s="21"/>
      <c r="BPB52" s="21"/>
      <c r="BPC52" s="21"/>
      <c r="BPD52" s="21"/>
      <c r="BPE52" s="21"/>
      <c r="BPF52" s="21"/>
      <c r="BPG52" s="21"/>
      <c r="BPH52" s="21"/>
      <c r="BPI52" s="21"/>
      <c r="BPJ52" s="21"/>
      <c r="BPK52" s="21"/>
      <c r="BPL52" s="21"/>
      <c r="BPM52" s="21"/>
      <c r="BPN52" s="21"/>
      <c r="BPO52" s="21"/>
      <c r="BPP52" s="21"/>
      <c r="BPQ52" s="21"/>
      <c r="BPR52" s="21"/>
      <c r="BPS52" s="21"/>
      <c r="BPT52" s="21"/>
      <c r="BPU52" s="21"/>
      <c r="BPV52" s="21"/>
      <c r="BPW52" s="21"/>
      <c r="BPX52" s="21"/>
      <c r="BPY52" s="21"/>
      <c r="BPZ52" s="21"/>
      <c r="BQA52" s="21"/>
      <c r="BQB52" s="21"/>
      <c r="BQC52" s="21"/>
      <c r="BQD52" s="21"/>
      <c r="BQE52" s="21"/>
      <c r="BQF52" s="21"/>
      <c r="BQG52" s="21"/>
      <c r="BQH52" s="21"/>
      <c r="BQI52" s="21"/>
      <c r="BQJ52" s="21"/>
      <c r="BQK52" s="21"/>
      <c r="BQL52" s="21"/>
      <c r="BQM52" s="21"/>
      <c r="BQN52" s="21"/>
      <c r="BQO52" s="21"/>
      <c r="BQP52" s="21"/>
      <c r="BQQ52" s="21"/>
      <c r="BQR52" s="21"/>
      <c r="BQS52" s="21"/>
      <c r="BQT52" s="21"/>
      <c r="BQU52" s="21"/>
      <c r="BQV52" s="21"/>
      <c r="BQW52" s="21"/>
      <c r="BQX52" s="21"/>
      <c r="BQY52" s="21"/>
      <c r="BQZ52" s="21"/>
      <c r="BRA52" s="21"/>
      <c r="BRB52" s="21"/>
      <c r="BRC52" s="21"/>
      <c r="BRD52" s="21"/>
      <c r="BRE52" s="21"/>
      <c r="BRF52" s="21"/>
      <c r="BRG52" s="21"/>
      <c r="BRH52" s="21"/>
      <c r="BRI52" s="21"/>
      <c r="BRJ52" s="21"/>
      <c r="BRK52" s="21"/>
      <c r="BRL52" s="21"/>
      <c r="BRM52" s="21"/>
      <c r="BRN52" s="21"/>
      <c r="BRO52" s="21"/>
      <c r="BRP52" s="21"/>
      <c r="BRQ52" s="21"/>
      <c r="BRR52" s="21"/>
      <c r="BRS52" s="21"/>
      <c r="BRT52" s="21"/>
      <c r="BRU52" s="21"/>
      <c r="BRV52" s="21"/>
      <c r="BRW52" s="21"/>
      <c r="BRX52" s="21"/>
      <c r="BRY52" s="21"/>
      <c r="BRZ52" s="21"/>
      <c r="BSA52" s="21"/>
      <c r="BSB52" s="21"/>
      <c r="BSC52" s="21"/>
      <c r="BSD52" s="21"/>
      <c r="BSE52" s="21"/>
      <c r="BSF52" s="21"/>
      <c r="BSG52" s="21"/>
      <c r="BSH52" s="21"/>
      <c r="BSI52" s="21"/>
      <c r="BSJ52" s="21"/>
      <c r="BSK52" s="21"/>
      <c r="BSL52" s="21"/>
      <c r="BSM52" s="21"/>
      <c r="BSN52" s="21"/>
      <c r="BSO52" s="21"/>
      <c r="BSP52" s="21"/>
      <c r="BSQ52" s="21"/>
      <c r="BSR52" s="21"/>
      <c r="BSS52" s="21"/>
      <c r="BST52" s="21"/>
      <c r="BSU52" s="21"/>
      <c r="BSV52" s="21"/>
      <c r="BSW52" s="21"/>
      <c r="BSX52" s="21"/>
      <c r="BSY52" s="21"/>
      <c r="BSZ52" s="21"/>
      <c r="BTA52" s="21"/>
      <c r="BTB52" s="21"/>
      <c r="BTC52" s="21"/>
      <c r="BTD52" s="21"/>
      <c r="BTE52" s="21"/>
      <c r="BTF52" s="21"/>
      <c r="BTG52" s="21"/>
      <c r="BTH52" s="21"/>
      <c r="BTI52" s="21"/>
      <c r="BTJ52" s="21"/>
      <c r="BTK52" s="21"/>
      <c r="BTL52" s="21"/>
      <c r="BTM52" s="21"/>
      <c r="BTN52" s="21"/>
      <c r="BTO52" s="21"/>
      <c r="BTP52" s="21"/>
      <c r="BTQ52" s="21"/>
      <c r="BTR52" s="21"/>
      <c r="BTS52" s="21"/>
      <c r="BTT52" s="21"/>
      <c r="BTU52" s="21"/>
      <c r="BTV52" s="21"/>
      <c r="BTW52" s="21"/>
      <c r="BTX52" s="21"/>
      <c r="BTY52" s="21"/>
      <c r="BTZ52" s="21"/>
      <c r="BUA52" s="21"/>
      <c r="BUB52" s="21"/>
      <c r="BUC52" s="21"/>
      <c r="BUD52" s="21"/>
      <c r="BUE52" s="21"/>
      <c r="BUF52" s="21"/>
      <c r="BUG52" s="21"/>
      <c r="BUH52" s="21"/>
      <c r="BUI52" s="21"/>
      <c r="BUJ52" s="21"/>
      <c r="BUK52" s="21"/>
      <c r="BUL52" s="21"/>
      <c r="BUM52" s="21"/>
      <c r="BUN52" s="21"/>
      <c r="BUO52" s="21"/>
      <c r="BUP52" s="21"/>
      <c r="BUQ52" s="21"/>
      <c r="BUR52" s="21"/>
      <c r="BUS52" s="21"/>
      <c r="BUT52" s="21"/>
      <c r="BUU52" s="21"/>
      <c r="BUV52" s="21"/>
      <c r="BUW52" s="21"/>
      <c r="BUX52" s="21"/>
      <c r="BUY52" s="21"/>
      <c r="BUZ52" s="21"/>
      <c r="BVA52" s="21"/>
      <c r="BVB52" s="21"/>
      <c r="BVC52" s="21"/>
      <c r="BVD52" s="21"/>
      <c r="BVE52" s="21"/>
      <c r="BVF52" s="21"/>
      <c r="BVG52" s="21"/>
      <c r="BVH52" s="21"/>
      <c r="BVI52" s="21"/>
      <c r="BVJ52" s="21"/>
      <c r="BVK52" s="21"/>
      <c r="BVL52" s="21"/>
      <c r="BVM52" s="21"/>
      <c r="BVN52" s="21"/>
      <c r="BVO52" s="21"/>
      <c r="BVP52" s="21"/>
      <c r="BVQ52" s="21"/>
      <c r="BVR52" s="21"/>
      <c r="BVS52" s="21"/>
      <c r="BVT52" s="21"/>
      <c r="BVU52" s="21"/>
      <c r="BVV52" s="21"/>
      <c r="BVW52" s="21"/>
      <c r="BVX52" s="21"/>
      <c r="BVY52" s="21"/>
      <c r="BVZ52" s="21"/>
      <c r="BWA52" s="21"/>
      <c r="BWB52" s="21"/>
      <c r="BWC52" s="21"/>
      <c r="BWD52" s="21"/>
      <c r="BWE52" s="21"/>
      <c r="BWF52" s="21"/>
      <c r="BWG52" s="21"/>
      <c r="BWH52" s="21"/>
      <c r="BWI52" s="21"/>
      <c r="BWJ52" s="21"/>
      <c r="BWK52" s="21"/>
      <c r="BWL52" s="21"/>
      <c r="BWM52" s="21"/>
      <c r="BWN52" s="21"/>
      <c r="BWO52" s="21"/>
      <c r="BWP52" s="21"/>
      <c r="BWQ52" s="21"/>
      <c r="BWR52" s="21"/>
      <c r="BWS52" s="21"/>
      <c r="BWT52" s="21"/>
      <c r="BWU52" s="21"/>
      <c r="BWV52" s="21"/>
      <c r="BWW52" s="21"/>
      <c r="BWX52" s="21"/>
      <c r="BWY52" s="21"/>
      <c r="BWZ52" s="21"/>
      <c r="BXA52" s="21"/>
      <c r="BXB52" s="21"/>
      <c r="BXC52" s="21"/>
      <c r="BXD52" s="21"/>
      <c r="BXE52" s="21"/>
      <c r="BXF52" s="21"/>
      <c r="BXG52" s="21"/>
      <c r="BXH52" s="21"/>
      <c r="BXI52" s="21"/>
      <c r="BXJ52" s="21"/>
      <c r="BXK52" s="21"/>
      <c r="BXL52" s="21"/>
      <c r="BXM52" s="21"/>
      <c r="BXN52" s="21"/>
      <c r="BXO52" s="21"/>
      <c r="BXP52" s="21"/>
      <c r="BXQ52" s="21"/>
      <c r="BXR52" s="21"/>
      <c r="BXS52" s="21"/>
      <c r="BXT52" s="21"/>
      <c r="BXU52" s="21"/>
      <c r="BXV52" s="21"/>
      <c r="BXW52" s="21"/>
      <c r="BXX52" s="21"/>
      <c r="BXY52" s="21"/>
      <c r="BXZ52" s="21"/>
      <c r="BYA52" s="21"/>
      <c r="BYB52" s="21"/>
      <c r="BYC52" s="21"/>
      <c r="BYD52" s="21"/>
      <c r="BYE52" s="21"/>
      <c r="BYF52" s="21"/>
      <c r="BYG52" s="21"/>
      <c r="BYH52" s="21"/>
      <c r="BYI52" s="21"/>
      <c r="BYJ52" s="21"/>
      <c r="BYK52" s="21"/>
      <c r="BYL52" s="21"/>
      <c r="BYM52" s="21"/>
      <c r="BYN52" s="21"/>
      <c r="BYO52" s="21"/>
      <c r="BYP52" s="21"/>
      <c r="BYQ52" s="21"/>
      <c r="BYR52" s="21"/>
      <c r="BYS52" s="21"/>
      <c r="BYT52" s="21"/>
      <c r="BYU52" s="21"/>
      <c r="BYV52" s="21"/>
      <c r="BYW52" s="21"/>
      <c r="BYX52" s="21"/>
      <c r="BYY52" s="21"/>
      <c r="BYZ52" s="21"/>
      <c r="BZA52" s="21"/>
      <c r="BZB52" s="21"/>
      <c r="BZC52" s="21"/>
      <c r="BZD52" s="21"/>
      <c r="BZE52" s="21"/>
      <c r="BZF52" s="21"/>
      <c r="BZG52" s="21"/>
      <c r="BZH52" s="21"/>
      <c r="BZI52" s="21"/>
      <c r="BZJ52" s="21"/>
      <c r="BZK52" s="21"/>
      <c r="BZL52" s="21"/>
      <c r="BZM52" s="21"/>
      <c r="BZN52" s="21"/>
      <c r="BZO52" s="21"/>
      <c r="BZP52" s="21"/>
      <c r="BZQ52" s="21"/>
      <c r="BZR52" s="21"/>
      <c r="BZS52" s="21"/>
      <c r="BZT52" s="21"/>
      <c r="BZU52" s="21"/>
      <c r="BZV52" s="21"/>
      <c r="BZW52" s="21"/>
      <c r="BZX52" s="21"/>
      <c r="BZY52" s="21"/>
      <c r="BZZ52" s="21"/>
      <c r="CAA52" s="21"/>
      <c r="CAB52" s="21"/>
      <c r="CAC52" s="21"/>
      <c r="CAD52" s="21"/>
      <c r="CAE52" s="21"/>
      <c r="CAF52" s="21"/>
      <c r="CAG52" s="21"/>
      <c r="CAH52" s="21"/>
      <c r="CAI52" s="21"/>
      <c r="CAJ52" s="21"/>
      <c r="CAK52" s="21"/>
      <c r="CAL52" s="21"/>
      <c r="CAM52" s="21"/>
      <c r="CAN52" s="21"/>
      <c r="CAO52" s="21"/>
      <c r="CAP52" s="21"/>
      <c r="CAQ52" s="21"/>
      <c r="CAR52" s="21"/>
      <c r="CAS52" s="21"/>
      <c r="CAT52" s="21"/>
      <c r="CAU52" s="21"/>
      <c r="CAV52" s="21"/>
      <c r="CAW52" s="21"/>
      <c r="CAX52" s="21"/>
      <c r="CAY52" s="21"/>
      <c r="CAZ52" s="21"/>
      <c r="CBA52" s="21"/>
      <c r="CBB52" s="21"/>
      <c r="CBC52" s="21"/>
      <c r="CBD52" s="21"/>
      <c r="CBE52" s="21"/>
      <c r="CBF52" s="21"/>
      <c r="CBG52" s="21"/>
      <c r="CBH52" s="21"/>
      <c r="CBI52" s="21"/>
      <c r="CBJ52" s="21"/>
      <c r="CBK52" s="21"/>
      <c r="CBL52" s="21"/>
      <c r="CBM52" s="21"/>
      <c r="CBN52" s="21"/>
      <c r="CBO52" s="21"/>
      <c r="CBP52" s="21"/>
      <c r="CBQ52" s="21"/>
      <c r="CBR52" s="21"/>
      <c r="CBS52" s="21"/>
      <c r="CBT52" s="21"/>
      <c r="CBU52" s="21"/>
      <c r="CBV52" s="21"/>
      <c r="CBW52" s="21"/>
      <c r="CBX52" s="21"/>
      <c r="CBY52" s="21"/>
      <c r="CBZ52" s="21"/>
      <c r="CCA52" s="21"/>
      <c r="CCB52" s="21"/>
      <c r="CCC52" s="21"/>
      <c r="CCD52" s="21"/>
      <c r="CCE52" s="21"/>
      <c r="CCF52" s="21"/>
      <c r="CCG52" s="21"/>
      <c r="CCH52" s="21"/>
      <c r="CCI52" s="21"/>
      <c r="CCJ52" s="21"/>
      <c r="CCK52" s="21"/>
      <c r="CCL52" s="21"/>
      <c r="CCM52" s="21"/>
      <c r="CCN52" s="21"/>
      <c r="CCO52" s="21"/>
      <c r="CCP52" s="21"/>
      <c r="CCQ52" s="21"/>
      <c r="CCR52" s="21"/>
      <c r="CCS52" s="21"/>
      <c r="CCT52" s="21"/>
      <c r="CCU52" s="21"/>
      <c r="CCV52" s="21"/>
      <c r="CCW52" s="21"/>
      <c r="CCX52" s="21"/>
      <c r="CCY52" s="21"/>
      <c r="CCZ52" s="21"/>
      <c r="CDA52" s="21"/>
      <c r="CDB52" s="21"/>
      <c r="CDC52" s="21"/>
      <c r="CDD52" s="21"/>
      <c r="CDE52" s="21"/>
      <c r="CDF52" s="21"/>
      <c r="CDG52" s="21"/>
      <c r="CDH52" s="21"/>
      <c r="CDI52" s="21"/>
      <c r="CDJ52" s="21"/>
      <c r="CDK52" s="21"/>
      <c r="CDL52" s="21"/>
      <c r="CDM52" s="21"/>
      <c r="CDN52" s="21"/>
      <c r="CDO52" s="21"/>
      <c r="CDP52" s="21"/>
      <c r="CDQ52" s="21"/>
      <c r="CDR52" s="21"/>
      <c r="CDS52" s="21"/>
      <c r="CDT52" s="21"/>
      <c r="CDU52" s="21"/>
      <c r="CDV52" s="21"/>
      <c r="CDW52" s="21"/>
      <c r="CDX52" s="21"/>
      <c r="CDY52" s="21"/>
      <c r="CDZ52" s="21"/>
      <c r="CEA52" s="21"/>
      <c r="CEB52" s="21"/>
      <c r="CEC52" s="21"/>
      <c r="CED52" s="21"/>
      <c r="CEE52" s="21"/>
      <c r="CEF52" s="21"/>
      <c r="CEG52" s="21"/>
      <c r="CEH52" s="21"/>
      <c r="CEI52" s="21"/>
      <c r="CEJ52" s="21"/>
      <c r="CEK52" s="21"/>
      <c r="CEL52" s="21"/>
      <c r="CEM52" s="21"/>
      <c r="CEN52" s="21"/>
      <c r="CEO52" s="21"/>
      <c r="CEP52" s="21"/>
      <c r="CEQ52" s="21"/>
      <c r="CER52" s="21"/>
      <c r="CES52" s="21"/>
      <c r="CET52" s="21"/>
      <c r="CEU52" s="21"/>
      <c r="CEV52" s="21"/>
      <c r="CEW52" s="21"/>
      <c r="CEX52" s="21"/>
      <c r="CEY52" s="21"/>
      <c r="CEZ52" s="21"/>
      <c r="CFA52" s="21"/>
      <c r="CFB52" s="21"/>
      <c r="CFC52" s="21"/>
      <c r="CFD52" s="21"/>
      <c r="CFE52" s="21"/>
      <c r="CFF52" s="21"/>
      <c r="CFG52" s="21"/>
      <c r="CFH52" s="21"/>
      <c r="CFI52" s="21"/>
      <c r="CFJ52" s="21"/>
      <c r="CFK52" s="21"/>
      <c r="CFL52" s="21"/>
      <c r="CFM52" s="21"/>
      <c r="CFN52" s="21"/>
      <c r="CFO52" s="21"/>
      <c r="CFP52" s="21"/>
      <c r="CFQ52" s="21"/>
      <c r="CFR52" s="21"/>
      <c r="CFS52" s="21"/>
      <c r="CFT52" s="21"/>
      <c r="CFU52" s="21"/>
      <c r="CFV52" s="21"/>
      <c r="CFW52" s="21"/>
      <c r="CFX52" s="21"/>
      <c r="CFY52" s="21"/>
      <c r="CFZ52" s="21"/>
      <c r="CGA52" s="21"/>
      <c r="CGB52" s="21"/>
      <c r="CGC52" s="21"/>
      <c r="CGD52" s="21"/>
      <c r="CGE52" s="21"/>
      <c r="CGF52" s="21"/>
      <c r="CGG52" s="21"/>
      <c r="CGH52" s="21"/>
      <c r="CGI52" s="21"/>
      <c r="CGJ52" s="21"/>
      <c r="CGK52" s="21"/>
      <c r="CGL52" s="21"/>
      <c r="CGM52" s="21"/>
      <c r="CGN52" s="21"/>
      <c r="CGO52" s="21"/>
      <c r="CGP52" s="21"/>
      <c r="CGQ52" s="21"/>
      <c r="CGR52" s="21"/>
      <c r="CGS52" s="21"/>
      <c r="CGT52" s="21"/>
      <c r="CGU52" s="21"/>
      <c r="CGV52" s="21"/>
      <c r="CGW52" s="21"/>
      <c r="CGX52" s="21"/>
      <c r="CGY52" s="21"/>
      <c r="CGZ52" s="21"/>
      <c r="CHA52" s="21"/>
      <c r="CHB52" s="21"/>
      <c r="CHC52" s="21"/>
      <c r="CHD52" s="21"/>
      <c r="CHE52" s="21"/>
      <c r="CHF52" s="21"/>
      <c r="CHG52" s="21"/>
      <c r="CHH52" s="21"/>
      <c r="CHI52" s="21"/>
      <c r="CHJ52" s="21"/>
      <c r="CHK52" s="21"/>
      <c r="CHL52" s="21"/>
      <c r="CHM52" s="21"/>
      <c r="CHN52" s="21"/>
      <c r="CHO52" s="21"/>
      <c r="CHP52" s="21"/>
      <c r="CHQ52" s="21"/>
      <c r="CHR52" s="21"/>
      <c r="CHS52" s="21"/>
      <c r="CHT52" s="21"/>
      <c r="CHU52" s="21"/>
      <c r="CHV52" s="21"/>
      <c r="CHW52" s="21"/>
      <c r="CHX52" s="21"/>
      <c r="CHY52" s="21"/>
      <c r="CHZ52" s="21"/>
      <c r="CIA52" s="21"/>
      <c r="CIB52" s="21"/>
      <c r="CIC52" s="21"/>
      <c r="CID52" s="21"/>
      <c r="CIE52" s="21"/>
      <c r="CIF52" s="21"/>
      <c r="CIG52" s="21"/>
      <c r="CIH52" s="21"/>
      <c r="CII52" s="21"/>
      <c r="CIJ52" s="21"/>
      <c r="CIK52" s="21"/>
      <c r="CIL52" s="21"/>
      <c r="CIM52" s="21"/>
      <c r="CIN52" s="21"/>
      <c r="CIO52" s="21"/>
      <c r="CIP52" s="21"/>
      <c r="CIQ52" s="21"/>
      <c r="CIR52" s="21"/>
      <c r="CIS52" s="21"/>
      <c r="CIT52" s="21"/>
      <c r="CIU52" s="21"/>
    </row>
    <row r="53" spans="1:2283" s="21" customFormat="1">
      <c r="A53" s="235" t="s">
        <v>18426</v>
      </c>
      <c r="B53" s="226" t="s">
        <v>732</v>
      </c>
      <c r="C53" s="235" t="s">
        <v>18465</v>
      </c>
      <c r="D53" s="235" t="s">
        <v>18466</v>
      </c>
      <c r="E53" s="235" t="s">
        <v>18467</v>
      </c>
      <c r="F53" s="235" t="s">
        <v>18468</v>
      </c>
      <c r="G53" s="235" t="s">
        <v>18469</v>
      </c>
      <c r="H53" s="235" t="s">
        <v>18470</v>
      </c>
      <c r="I53" s="235" t="s">
        <v>18471</v>
      </c>
      <c r="J53" s="235" t="s">
        <v>18472</v>
      </c>
      <c r="K53" s="235" t="s">
        <v>18473</v>
      </c>
      <c r="L53" s="235"/>
      <c r="M53" s="235"/>
      <c r="N53" s="235"/>
      <c r="O53" s="235"/>
      <c r="P53" s="235"/>
      <c r="Q53" s="235"/>
      <c r="R53" s="235" t="s">
        <v>223</v>
      </c>
      <c r="S53" s="235" t="s">
        <v>1432</v>
      </c>
      <c r="T53" s="235"/>
      <c r="U53" s="235" t="s">
        <v>2434</v>
      </c>
      <c r="V53" s="235" t="s">
        <v>2434</v>
      </c>
      <c r="W53" s="235" t="s">
        <v>2434</v>
      </c>
      <c r="X53" s="235" t="s">
        <v>2434</v>
      </c>
      <c r="Y53" s="235" t="s">
        <v>2434</v>
      </c>
      <c r="Z53" s="235" t="s">
        <v>2434</v>
      </c>
      <c r="AA53" s="235" t="s">
        <v>2434</v>
      </c>
      <c r="AB53" s="235" t="s">
        <v>2434</v>
      </c>
      <c r="AC53" s="235" t="s">
        <v>2434</v>
      </c>
      <c r="AD53" s="235" t="s">
        <v>2434</v>
      </c>
      <c r="AE53" s="93"/>
    </row>
    <row r="54" spans="1:2283" s="110" customFormat="1">
      <c r="A54" s="235" t="s">
        <v>18426</v>
      </c>
      <c r="B54" s="226" t="s">
        <v>870</v>
      </c>
      <c r="C54" s="235" t="s">
        <v>18474</v>
      </c>
      <c r="D54" s="235" t="s">
        <v>18475</v>
      </c>
      <c r="E54" s="235" t="s">
        <v>18476</v>
      </c>
      <c r="F54" s="235" t="s">
        <v>18477</v>
      </c>
      <c r="G54" s="235" t="s">
        <v>18478</v>
      </c>
      <c r="H54" s="235" t="s">
        <v>18479</v>
      </c>
      <c r="I54" s="235" t="s">
        <v>18480</v>
      </c>
      <c r="J54" s="235" t="s">
        <v>18481</v>
      </c>
      <c r="K54" s="235" t="s">
        <v>18482</v>
      </c>
      <c r="L54" s="235" t="s">
        <v>18483</v>
      </c>
      <c r="M54" s="235"/>
      <c r="N54" s="235"/>
      <c r="O54" s="235"/>
      <c r="P54" s="235"/>
      <c r="Q54" s="235"/>
      <c r="R54" s="235" t="s">
        <v>223</v>
      </c>
      <c r="S54" s="235" t="s">
        <v>1432</v>
      </c>
      <c r="T54" s="235"/>
      <c r="U54" s="235" t="s">
        <v>2434</v>
      </c>
      <c r="V54" s="235" t="s">
        <v>2434</v>
      </c>
      <c r="W54" s="235" t="s">
        <v>2434</v>
      </c>
      <c r="X54" s="235" t="s">
        <v>2434</v>
      </c>
      <c r="Y54" s="235" t="s">
        <v>2434</v>
      </c>
      <c r="Z54" s="235" t="s">
        <v>2434</v>
      </c>
      <c r="AA54" s="235" t="s">
        <v>2434</v>
      </c>
      <c r="AB54" s="235" t="s">
        <v>2434</v>
      </c>
      <c r="AC54" s="235" t="s">
        <v>2434</v>
      </c>
      <c r="AD54" s="235" t="s">
        <v>2434</v>
      </c>
      <c r="AE54" s="93"/>
      <c r="AF54" s="21"/>
      <c r="AG54" s="21"/>
      <c r="AH54" s="21"/>
      <c r="AI54" s="21"/>
      <c r="AJ54" s="21"/>
      <c r="AK54" s="21"/>
      <c r="AL54" s="21"/>
      <c r="AM54" s="21"/>
      <c r="AN54" s="21"/>
      <c r="AO54" s="21"/>
      <c r="AP54" s="21"/>
      <c r="AQ54" s="21"/>
      <c r="AR54" s="21"/>
      <c r="AS54" s="21"/>
      <c r="AT54" s="21"/>
      <c r="AU54" s="21"/>
      <c r="AV54" s="21"/>
      <c r="AW54" s="21"/>
      <c r="AX54" s="21"/>
      <c r="AY54" s="21"/>
      <c r="AZ54" s="21"/>
      <c r="BA54" s="21"/>
      <c r="BB54" s="21"/>
      <c r="BC54" s="21"/>
      <c r="BD54" s="21"/>
      <c r="BE54" s="21"/>
      <c r="BF54" s="21"/>
      <c r="BG54" s="21"/>
      <c r="BH54" s="21"/>
      <c r="BI54" s="21"/>
      <c r="BJ54" s="21"/>
      <c r="BK54" s="21"/>
      <c r="BL54" s="21"/>
      <c r="BM54" s="21"/>
      <c r="BN54" s="21"/>
      <c r="BO54" s="21"/>
      <c r="BP54" s="21"/>
      <c r="BQ54" s="21"/>
      <c r="BR54" s="21"/>
      <c r="BS54" s="21"/>
      <c r="BT54" s="21"/>
      <c r="BU54" s="21"/>
      <c r="BV54" s="21"/>
      <c r="BW54" s="21"/>
      <c r="BX54" s="21"/>
      <c r="BY54" s="21"/>
      <c r="BZ54" s="21"/>
      <c r="CA54" s="21"/>
      <c r="CB54" s="21"/>
      <c r="CC54" s="21"/>
      <c r="CD54" s="21"/>
      <c r="CE54" s="21"/>
      <c r="CF54" s="21"/>
      <c r="CG54" s="21"/>
      <c r="CH54" s="21"/>
      <c r="CI54" s="21"/>
      <c r="CJ54" s="21"/>
      <c r="CK54" s="21"/>
      <c r="CL54" s="21"/>
      <c r="CM54" s="21"/>
      <c r="CN54" s="21"/>
      <c r="CO54" s="21"/>
      <c r="CP54" s="21"/>
      <c r="CQ54" s="21"/>
      <c r="CR54" s="21"/>
      <c r="CS54" s="21"/>
      <c r="CT54" s="21"/>
      <c r="CU54" s="21"/>
      <c r="CV54" s="21"/>
      <c r="CW54" s="21"/>
      <c r="CX54" s="21"/>
      <c r="CY54" s="21"/>
      <c r="CZ54" s="21"/>
      <c r="DA54" s="21"/>
      <c r="DB54" s="21"/>
      <c r="DC54" s="21"/>
      <c r="DD54" s="21"/>
      <c r="DE54" s="21"/>
      <c r="DF54" s="21"/>
      <c r="DG54" s="21"/>
      <c r="DH54" s="21"/>
      <c r="DI54" s="21"/>
      <c r="DJ54" s="21"/>
      <c r="DK54" s="21"/>
      <c r="DL54" s="21"/>
      <c r="DM54" s="21"/>
      <c r="DN54" s="21"/>
      <c r="DO54" s="21"/>
      <c r="DP54" s="21"/>
      <c r="DQ54" s="21"/>
      <c r="DR54" s="21"/>
      <c r="DS54" s="21"/>
      <c r="DT54" s="21"/>
      <c r="DU54" s="21"/>
      <c r="DV54" s="21"/>
      <c r="DW54" s="21"/>
      <c r="DX54" s="21"/>
      <c r="DY54" s="21"/>
      <c r="DZ54" s="21"/>
      <c r="EA54" s="21"/>
      <c r="EB54" s="21"/>
      <c r="EC54" s="21"/>
      <c r="ED54" s="21"/>
      <c r="EE54" s="21"/>
      <c r="EF54" s="21"/>
      <c r="EG54" s="21"/>
      <c r="EH54" s="21"/>
      <c r="EI54" s="21"/>
      <c r="EJ54" s="21"/>
      <c r="EK54" s="21"/>
      <c r="EL54" s="21"/>
      <c r="EM54" s="21"/>
      <c r="EN54" s="21"/>
      <c r="EO54" s="21"/>
      <c r="EP54" s="21"/>
      <c r="EQ54" s="21"/>
      <c r="ER54" s="21"/>
      <c r="ES54" s="21"/>
      <c r="ET54" s="21"/>
      <c r="EU54" s="21"/>
      <c r="EV54" s="21"/>
      <c r="EW54" s="21"/>
      <c r="EX54" s="21"/>
      <c r="EY54" s="21"/>
      <c r="EZ54" s="21"/>
      <c r="FA54" s="21"/>
      <c r="FB54" s="21"/>
      <c r="FC54" s="21"/>
      <c r="FD54" s="21"/>
      <c r="FE54" s="21"/>
      <c r="FF54" s="21"/>
      <c r="FG54" s="21"/>
      <c r="FH54" s="21"/>
      <c r="FI54" s="21"/>
      <c r="FJ54" s="21"/>
      <c r="FK54" s="21"/>
      <c r="FL54" s="21"/>
      <c r="FM54" s="21"/>
      <c r="FN54" s="21"/>
      <c r="FO54" s="21"/>
      <c r="FP54" s="21"/>
      <c r="FQ54" s="21"/>
      <c r="FR54" s="21"/>
      <c r="FS54" s="21"/>
      <c r="FT54" s="21"/>
      <c r="FU54" s="21"/>
      <c r="FV54" s="21"/>
      <c r="FW54" s="21"/>
      <c r="FX54" s="21"/>
      <c r="FY54" s="21"/>
      <c r="FZ54" s="21"/>
      <c r="GA54" s="21"/>
      <c r="GB54" s="21"/>
      <c r="GC54" s="21"/>
      <c r="GD54" s="21"/>
      <c r="GE54" s="21"/>
      <c r="GF54" s="21"/>
      <c r="GG54" s="21"/>
      <c r="GH54" s="21"/>
      <c r="GI54" s="21"/>
      <c r="GJ54" s="21"/>
      <c r="GK54" s="21"/>
      <c r="GL54" s="21"/>
      <c r="GM54" s="21"/>
      <c r="GN54" s="21"/>
      <c r="GO54" s="21"/>
      <c r="GP54" s="21"/>
      <c r="GQ54" s="21"/>
      <c r="GR54" s="21"/>
      <c r="GS54" s="21"/>
      <c r="GT54" s="21"/>
      <c r="GU54" s="21"/>
      <c r="GV54" s="21"/>
      <c r="GW54" s="21"/>
      <c r="GX54" s="21"/>
      <c r="GY54" s="21"/>
      <c r="GZ54" s="21"/>
      <c r="HA54" s="21"/>
      <c r="HB54" s="21"/>
      <c r="HC54" s="21"/>
      <c r="HD54" s="21"/>
      <c r="HE54" s="21"/>
      <c r="HF54" s="21"/>
      <c r="HG54" s="21"/>
      <c r="HH54" s="21"/>
      <c r="HI54" s="21"/>
      <c r="HJ54" s="21"/>
      <c r="HK54" s="21"/>
      <c r="HL54" s="21"/>
      <c r="HM54" s="21"/>
      <c r="HN54" s="21"/>
      <c r="HO54" s="21"/>
      <c r="HP54" s="21"/>
      <c r="HQ54" s="21"/>
      <c r="HR54" s="21"/>
      <c r="HS54" s="21"/>
      <c r="HT54" s="21"/>
      <c r="HU54" s="21"/>
      <c r="HV54" s="21"/>
      <c r="HW54" s="21"/>
      <c r="HX54" s="21"/>
      <c r="HY54" s="21"/>
      <c r="HZ54" s="21"/>
      <c r="IA54" s="21"/>
      <c r="IB54" s="21"/>
      <c r="IC54" s="21"/>
      <c r="ID54" s="21"/>
      <c r="IE54" s="21"/>
      <c r="IF54" s="21"/>
      <c r="IG54" s="21"/>
      <c r="IH54" s="21"/>
      <c r="II54" s="21"/>
      <c r="IJ54" s="21"/>
      <c r="IK54" s="21"/>
      <c r="IL54" s="21"/>
      <c r="IM54" s="21"/>
      <c r="IN54" s="21"/>
      <c r="IO54" s="21"/>
      <c r="IP54" s="21"/>
      <c r="IQ54" s="21"/>
      <c r="IR54" s="21"/>
      <c r="IS54" s="21"/>
      <c r="IT54" s="21"/>
      <c r="IU54" s="21"/>
      <c r="IV54" s="21"/>
      <c r="IW54" s="21"/>
      <c r="IX54" s="21"/>
      <c r="IY54" s="21"/>
      <c r="IZ54" s="21"/>
      <c r="JA54" s="21"/>
      <c r="JB54" s="21"/>
      <c r="JC54" s="21"/>
      <c r="JD54" s="21"/>
      <c r="JE54" s="21"/>
      <c r="JF54" s="21"/>
      <c r="JG54" s="21"/>
      <c r="JH54" s="21"/>
      <c r="JI54" s="21"/>
      <c r="JJ54" s="21"/>
      <c r="JK54" s="21"/>
      <c r="JL54" s="21"/>
      <c r="JM54" s="21"/>
      <c r="JN54" s="21"/>
      <c r="JO54" s="21"/>
      <c r="JP54" s="21"/>
      <c r="JQ54" s="21"/>
      <c r="JR54" s="21"/>
      <c r="JS54" s="21"/>
      <c r="JT54" s="21"/>
      <c r="JU54" s="21"/>
      <c r="JV54" s="21"/>
      <c r="JW54" s="21"/>
      <c r="JX54" s="21"/>
      <c r="JY54" s="21"/>
      <c r="JZ54" s="21"/>
      <c r="KA54" s="21"/>
      <c r="KB54" s="21"/>
      <c r="KC54" s="21"/>
      <c r="KD54" s="21"/>
      <c r="KE54" s="21"/>
      <c r="KF54" s="21"/>
      <c r="KG54" s="21"/>
      <c r="KH54" s="21"/>
      <c r="KI54" s="21"/>
      <c r="KJ54" s="21"/>
      <c r="KK54" s="21"/>
      <c r="KL54" s="21"/>
      <c r="KM54" s="21"/>
      <c r="KN54" s="21"/>
      <c r="KO54" s="21"/>
      <c r="KP54" s="21"/>
      <c r="KQ54" s="21"/>
      <c r="KR54" s="21"/>
      <c r="KS54" s="21"/>
      <c r="KT54" s="21"/>
      <c r="KU54" s="21"/>
      <c r="KV54" s="21"/>
      <c r="KW54" s="21"/>
      <c r="KX54" s="21"/>
      <c r="KY54" s="21"/>
      <c r="KZ54" s="21"/>
      <c r="LA54" s="21"/>
      <c r="LB54" s="21"/>
      <c r="LC54" s="21"/>
      <c r="LD54" s="21"/>
      <c r="LE54" s="21"/>
      <c r="LF54" s="21"/>
      <c r="LG54" s="21"/>
      <c r="LH54" s="21"/>
      <c r="LI54" s="21"/>
      <c r="LJ54" s="21"/>
      <c r="LK54" s="21"/>
      <c r="LL54" s="21"/>
      <c r="LM54" s="21"/>
      <c r="LN54" s="21"/>
      <c r="LO54" s="21"/>
      <c r="LP54" s="21"/>
      <c r="LQ54" s="21"/>
      <c r="LR54" s="21"/>
      <c r="LS54" s="21"/>
      <c r="LT54" s="21"/>
      <c r="LU54" s="21"/>
      <c r="LV54" s="21"/>
      <c r="LW54" s="21"/>
      <c r="LX54" s="21"/>
      <c r="LY54" s="21"/>
      <c r="LZ54" s="21"/>
      <c r="MA54" s="21"/>
      <c r="MB54" s="21"/>
      <c r="MC54" s="21"/>
      <c r="MD54" s="21"/>
      <c r="ME54" s="21"/>
      <c r="MF54" s="21"/>
      <c r="MG54" s="21"/>
      <c r="MH54" s="21"/>
      <c r="MI54" s="21"/>
      <c r="MJ54" s="21"/>
      <c r="MK54" s="21"/>
      <c r="ML54" s="21"/>
      <c r="MM54" s="21"/>
      <c r="MN54" s="21"/>
      <c r="MO54" s="21"/>
      <c r="MP54" s="21"/>
      <c r="MQ54" s="21"/>
      <c r="MR54" s="21"/>
      <c r="MS54" s="21"/>
      <c r="MT54" s="21"/>
      <c r="MU54" s="21"/>
      <c r="MV54" s="21"/>
      <c r="MW54" s="21"/>
      <c r="MX54" s="21"/>
      <c r="MY54" s="21"/>
      <c r="MZ54" s="21"/>
      <c r="NA54" s="21"/>
      <c r="NB54" s="21"/>
      <c r="NC54" s="21"/>
      <c r="ND54" s="21"/>
      <c r="NE54" s="21"/>
      <c r="NF54" s="21"/>
      <c r="NG54" s="21"/>
      <c r="NH54" s="21"/>
      <c r="NI54" s="21"/>
      <c r="NJ54" s="21"/>
      <c r="NK54" s="21"/>
      <c r="NL54" s="21"/>
      <c r="NM54" s="21"/>
      <c r="NN54" s="21"/>
      <c r="NO54" s="21"/>
      <c r="NP54" s="21"/>
      <c r="NQ54" s="21"/>
      <c r="NR54" s="21"/>
      <c r="NS54" s="21"/>
      <c r="NT54" s="21"/>
      <c r="NU54" s="21"/>
      <c r="NV54" s="21"/>
      <c r="NW54" s="21"/>
      <c r="NX54" s="21"/>
      <c r="NY54" s="21"/>
      <c r="NZ54" s="21"/>
      <c r="OA54" s="21"/>
      <c r="OB54" s="21"/>
      <c r="OC54" s="21"/>
      <c r="OD54" s="21"/>
      <c r="OE54" s="21"/>
      <c r="OF54" s="21"/>
      <c r="OG54" s="21"/>
      <c r="OH54" s="21"/>
      <c r="OI54" s="21"/>
      <c r="OJ54" s="21"/>
      <c r="OK54" s="21"/>
      <c r="OL54" s="21"/>
      <c r="OM54" s="21"/>
      <c r="ON54" s="21"/>
      <c r="OO54" s="21"/>
      <c r="OP54" s="21"/>
      <c r="OQ54" s="21"/>
      <c r="OR54" s="21"/>
      <c r="OS54" s="21"/>
      <c r="OT54" s="21"/>
      <c r="OU54" s="21"/>
      <c r="OV54" s="21"/>
      <c r="OW54" s="21"/>
      <c r="OX54" s="21"/>
      <c r="OY54" s="21"/>
      <c r="OZ54" s="21"/>
      <c r="PA54" s="21"/>
      <c r="PB54" s="21"/>
      <c r="PC54" s="21"/>
      <c r="PD54" s="21"/>
      <c r="PE54" s="21"/>
      <c r="PF54" s="21"/>
      <c r="PG54" s="21"/>
      <c r="PH54" s="21"/>
      <c r="PI54" s="21"/>
      <c r="PJ54" s="21"/>
      <c r="PK54" s="21"/>
      <c r="PL54" s="21"/>
      <c r="PM54" s="21"/>
      <c r="PN54" s="21"/>
      <c r="PO54" s="21"/>
      <c r="PP54" s="21"/>
      <c r="PQ54" s="21"/>
      <c r="PR54" s="21"/>
      <c r="PS54" s="21"/>
      <c r="PT54" s="21"/>
      <c r="PU54" s="21"/>
      <c r="PV54" s="21"/>
      <c r="PW54" s="21"/>
      <c r="PX54" s="21"/>
      <c r="PY54" s="21"/>
      <c r="PZ54" s="21"/>
      <c r="QA54" s="21"/>
      <c r="QB54" s="21"/>
      <c r="QC54" s="21"/>
      <c r="QD54" s="21"/>
      <c r="QE54" s="21"/>
      <c r="QF54" s="21"/>
      <c r="QG54" s="21"/>
      <c r="QH54" s="21"/>
      <c r="QI54" s="21"/>
      <c r="QJ54" s="21"/>
      <c r="QK54" s="21"/>
      <c r="QL54" s="21"/>
      <c r="QM54" s="21"/>
      <c r="QN54" s="21"/>
      <c r="QO54" s="21"/>
      <c r="QP54" s="21"/>
      <c r="QQ54" s="21"/>
      <c r="QR54" s="21"/>
      <c r="QS54" s="21"/>
      <c r="QT54" s="21"/>
      <c r="QU54" s="21"/>
      <c r="QV54" s="21"/>
      <c r="QW54" s="21"/>
      <c r="QX54" s="21"/>
      <c r="QY54" s="21"/>
      <c r="QZ54" s="21"/>
      <c r="RA54" s="21"/>
      <c r="RB54" s="21"/>
      <c r="RC54" s="21"/>
      <c r="RD54" s="21"/>
      <c r="RE54" s="21"/>
      <c r="RF54" s="21"/>
      <c r="RG54" s="21"/>
      <c r="RH54" s="21"/>
      <c r="RI54" s="21"/>
      <c r="RJ54" s="21"/>
      <c r="RK54" s="21"/>
      <c r="RL54" s="21"/>
      <c r="RM54" s="21"/>
      <c r="RN54" s="21"/>
      <c r="RO54" s="21"/>
      <c r="RP54" s="21"/>
      <c r="RQ54" s="21"/>
      <c r="RR54" s="21"/>
      <c r="RS54" s="21"/>
      <c r="RT54" s="21"/>
      <c r="RU54" s="21"/>
      <c r="RV54" s="21"/>
      <c r="RW54" s="21"/>
      <c r="RX54" s="21"/>
      <c r="RY54" s="21"/>
      <c r="RZ54" s="21"/>
      <c r="SA54" s="21"/>
      <c r="SB54" s="21"/>
      <c r="SC54" s="21"/>
      <c r="SD54" s="21"/>
      <c r="SE54" s="21"/>
      <c r="SF54" s="21"/>
      <c r="SG54" s="21"/>
      <c r="SH54" s="21"/>
      <c r="SI54" s="21"/>
      <c r="SJ54" s="21"/>
      <c r="SK54" s="21"/>
      <c r="SL54" s="21"/>
      <c r="SM54" s="21"/>
      <c r="SN54" s="21"/>
      <c r="SO54" s="21"/>
      <c r="SP54" s="21"/>
      <c r="SQ54" s="21"/>
      <c r="SR54" s="21"/>
      <c r="SS54" s="21"/>
      <c r="ST54" s="21"/>
      <c r="SU54" s="21"/>
      <c r="SV54" s="21"/>
      <c r="SW54" s="21"/>
      <c r="SX54" s="21"/>
      <c r="SY54" s="21"/>
      <c r="SZ54" s="21"/>
      <c r="TA54" s="21"/>
      <c r="TB54" s="21"/>
      <c r="TC54" s="21"/>
      <c r="TD54" s="21"/>
      <c r="TE54" s="21"/>
      <c r="TF54" s="21"/>
      <c r="TG54" s="21"/>
      <c r="TH54" s="21"/>
      <c r="TI54" s="21"/>
      <c r="TJ54" s="21"/>
      <c r="TK54" s="21"/>
      <c r="TL54" s="21"/>
      <c r="TM54" s="21"/>
      <c r="TN54" s="21"/>
      <c r="TO54" s="21"/>
      <c r="TP54" s="21"/>
      <c r="TQ54" s="21"/>
      <c r="TR54" s="21"/>
      <c r="TS54" s="21"/>
      <c r="TT54" s="21"/>
      <c r="TU54" s="21"/>
      <c r="TV54" s="21"/>
      <c r="TW54" s="21"/>
      <c r="TX54" s="21"/>
      <c r="TY54" s="21"/>
      <c r="TZ54" s="21"/>
      <c r="UA54" s="21"/>
      <c r="UB54" s="21"/>
      <c r="UC54" s="21"/>
      <c r="UD54" s="21"/>
      <c r="UE54" s="21"/>
      <c r="UF54" s="21"/>
      <c r="UG54" s="21"/>
      <c r="UH54" s="21"/>
      <c r="UI54" s="21"/>
      <c r="UJ54" s="21"/>
      <c r="UK54" s="21"/>
      <c r="UL54" s="21"/>
      <c r="UM54" s="21"/>
      <c r="UN54" s="21"/>
      <c r="UO54" s="21"/>
      <c r="UP54" s="21"/>
      <c r="UQ54" s="21"/>
      <c r="UR54" s="21"/>
      <c r="US54" s="21"/>
      <c r="UT54" s="21"/>
      <c r="UU54" s="21"/>
      <c r="UV54" s="21"/>
      <c r="UW54" s="21"/>
      <c r="UX54" s="21"/>
      <c r="UY54" s="21"/>
      <c r="UZ54" s="21"/>
      <c r="VA54" s="21"/>
      <c r="VB54" s="21"/>
      <c r="VC54" s="21"/>
      <c r="VD54" s="21"/>
      <c r="VE54" s="21"/>
      <c r="VF54" s="21"/>
      <c r="VG54" s="21"/>
      <c r="VH54" s="21"/>
      <c r="VI54" s="21"/>
      <c r="VJ54" s="21"/>
      <c r="VK54" s="21"/>
      <c r="VL54" s="21"/>
      <c r="VM54" s="21"/>
      <c r="VN54" s="21"/>
      <c r="VO54" s="21"/>
      <c r="VP54" s="21"/>
      <c r="VQ54" s="21"/>
      <c r="VR54" s="21"/>
      <c r="VS54" s="21"/>
      <c r="VT54" s="21"/>
      <c r="VU54" s="21"/>
      <c r="VV54" s="21"/>
      <c r="VW54" s="21"/>
      <c r="VX54" s="21"/>
      <c r="VY54" s="21"/>
      <c r="VZ54" s="21"/>
      <c r="WA54" s="21"/>
      <c r="WB54" s="21"/>
      <c r="WC54" s="21"/>
      <c r="WD54" s="21"/>
      <c r="WE54" s="21"/>
      <c r="WF54" s="21"/>
      <c r="WG54" s="21"/>
      <c r="WH54" s="21"/>
      <c r="WI54" s="21"/>
      <c r="WJ54" s="21"/>
      <c r="WK54" s="21"/>
      <c r="WL54" s="21"/>
      <c r="WM54" s="21"/>
      <c r="WN54" s="21"/>
      <c r="WO54" s="21"/>
      <c r="WP54" s="21"/>
      <c r="WQ54" s="21"/>
      <c r="WR54" s="21"/>
      <c r="WS54" s="21"/>
      <c r="WT54" s="21"/>
      <c r="WU54" s="21"/>
      <c r="WV54" s="21"/>
      <c r="WW54" s="21"/>
      <c r="WX54" s="21"/>
      <c r="WY54" s="21"/>
      <c r="WZ54" s="21"/>
      <c r="XA54" s="21"/>
      <c r="XB54" s="21"/>
      <c r="XC54" s="21"/>
      <c r="XD54" s="21"/>
      <c r="XE54" s="21"/>
      <c r="XF54" s="21"/>
      <c r="XG54" s="21"/>
      <c r="XH54" s="21"/>
      <c r="XI54" s="21"/>
      <c r="XJ54" s="21"/>
      <c r="XK54" s="21"/>
      <c r="XL54" s="21"/>
      <c r="XM54" s="21"/>
      <c r="XN54" s="21"/>
      <c r="XO54" s="21"/>
      <c r="XP54" s="21"/>
      <c r="XQ54" s="21"/>
      <c r="XR54" s="21"/>
      <c r="XS54" s="21"/>
      <c r="XT54" s="21"/>
      <c r="XU54" s="21"/>
      <c r="XV54" s="21"/>
      <c r="XW54" s="21"/>
      <c r="XX54" s="21"/>
      <c r="XY54" s="21"/>
      <c r="XZ54" s="21"/>
      <c r="YA54" s="21"/>
      <c r="YB54" s="21"/>
      <c r="YC54" s="21"/>
      <c r="YD54" s="21"/>
      <c r="YE54" s="21"/>
      <c r="YF54" s="21"/>
      <c r="YG54" s="21"/>
      <c r="YH54" s="21"/>
      <c r="YI54" s="21"/>
      <c r="YJ54" s="21"/>
      <c r="YK54" s="21"/>
      <c r="YL54" s="21"/>
      <c r="YM54" s="21"/>
      <c r="YN54" s="21"/>
      <c r="YO54" s="21"/>
      <c r="YP54" s="21"/>
      <c r="YQ54" s="21"/>
      <c r="YR54" s="21"/>
      <c r="YS54" s="21"/>
      <c r="YT54" s="21"/>
      <c r="YU54" s="21"/>
      <c r="YV54" s="21"/>
      <c r="YW54" s="21"/>
      <c r="YX54" s="21"/>
      <c r="YY54" s="21"/>
      <c r="YZ54" s="21"/>
      <c r="ZA54" s="21"/>
      <c r="ZB54" s="21"/>
      <c r="ZC54" s="21"/>
      <c r="ZD54" s="21"/>
      <c r="ZE54" s="21"/>
      <c r="ZF54" s="21"/>
      <c r="ZG54" s="21"/>
      <c r="ZH54" s="21"/>
      <c r="ZI54" s="21"/>
      <c r="ZJ54" s="21"/>
      <c r="ZK54" s="21"/>
      <c r="ZL54" s="21"/>
      <c r="ZM54" s="21"/>
      <c r="ZN54" s="21"/>
      <c r="ZO54" s="21"/>
      <c r="ZP54" s="21"/>
      <c r="ZQ54" s="21"/>
      <c r="ZR54" s="21"/>
      <c r="ZS54" s="21"/>
      <c r="ZT54" s="21"/>
      <c r="ZU54" s="21"/>
      <c r="ZV54" s="21"/>
      <c r="ZW54" s="21"/>
      <c r="ZX54" s="21"/>
      <c r="ZY54" s="21"/>
      <c r="ZZ54" s="21"/>
      <c r="AAA54" s="21"/>
      <c r="AAB54" s="21"/>
      <c r="AAC54" s="21"/>
      <c r="AAD54" s="21"/>
      <c r="AAE54" s="21"/>
      <c r="AAF54" s="21"/>
      <c r="AAG54" s="21"/>
      <c r="AAH54" s="21"/>
      <c r="AAI54" s="21"/>
      <c r="AAJ54" s="21"/>
      <c r="AAK54" s="21"/>
      <c r="AAL54" s="21"/>
      <c r="AAM54" s="21"/>
      <c r="AAN54" s="21"/>
      <c r="AAO54" s="21"/>
      <c r="AAP54" s="21"/>
      <c r="AAQ54" s="21"/>
      <c r="AAR54" s="21"/>
      <c r="AAS54" s="21"/>
      <c r="AAT54" s="21"/>
      <c r="AAU54" s="21"/>
      <c r="AAV54" s="21"/>
      <c r="AAW54" s="21"/>
      <c r="AAX54" s="21"/>
      <c r="AAY54" s="21"/>
      <c r="AAZ54" s="21"/>
      <c r="ABA54" s="21"/>
      <c r="ABB54" s="21"/>
      <c r="ABC54" s="21"/>
      <c r="ABD54" s="21"/>
      <c r="ABE54" s="21"/>
      <c r="ABF54" s="21"/>
      <c r="ABG54" s="21"/>
      <c r="ABH54" s="21"/>
      <c r="ABI54" s="21"/>
      <c r="ABJ54" s="21"/>
      <c r="ABK54" s="21"/>
      <c r="ABL54" s="21"/>
      <c r="ABM54" s="21"/>
      <c r="ABN54" s="21"/>
      <c r="ABO54" s="21"/>
      <c r="ABP54" s="21"/>
      <c r="ABQ54" s="21"/>
      <c r="ABR54" s="21"/>
      <c r="ABS54" s="21"/>
      <c r="ABT54" s="21"/>
      <c r="ABU54" s="21"/>
      <c r="ABV54" s="21"/>
      <c r="ABW54" s="21"/>
      <c r="ABX54" s="21"/>
      <c r="ABY54" s="21"/>
      <c r="ABZ54" s="21"/>
      <c r="ACA54" s="21"/>
      <c r="ACB54" s="21"/>
      <c r="ACC54" s="21"/>
      <c r="ACD54" s="21"/>
      <c r="ACE54" s="21"/>
      <c r="ACF54" s="21"/>
      <c r="ACG54" s="21"/>
      <c r="ACH54" s="21"/>
      <c r="ACI54" s="21"/>
      <c r="ACJ54" s="21"/>
      <c r="ACK54" s="21"/>
      <c r="ACL54" s="21"/>
      <c r="ACM54" s="21"/>
      <c r="ACN54" s="21"/>
      <c r="ACO54" s="21"/>
      <c r="ACP54" s="21"/>
      <c r="ACQ54" s="21"/>
      <c r="ACR54" s="21"/>
      <c r="ACS54" s="21"/>
      <c r="ACT54" s="21"/>
      <c r="ACU54" s="21"/>
      <c r="ACV54" s="21"/>
      <c r="ACW54" s="21"/>
      <c r="ACX54" s="21"/>
      <c r="ACY54" s="21"/>
      <c r="ACZ54" s="21"/>
      <c r="ADA54" s="21"/>
      <c r="ADB54" s="21"/>
      <c r="ADC54" s="21"/>
      <c r="ADD54" s="21"/>
      <c r="ADE54" s="21"/>
      <c r="ADF54" s="21"/>
      <c r="ADG54" s="21"/>
      <c r="ADH54" s="21"/>
      <c r="ADI54" s="21"/>
      <c r="ADJ54" s="21"/>
      <c r="ADK54" s="21"/>
      <c r="ADL54" s="21"/>
      <c r="ADM54" s="21"/>
      <c r="ADN54" s="21"/>
      <c r="ADO54" s="21"/>
      <c r="ADP54" s="21"/>
      <c r="ADQ54" s="21"/>
      <c r="ADR54" s="21"/>
      <c r="ADS54" s="21"/>
      <c r="ADT54" s="21"/>
      <c r="ADU54" s="21"/>
      <c r="ADV54" s="21"/>
      <c r="ADW54" s="21"/>
      <c r="ADX54" s="21"/>
      <c r="ADY54" s="21"/>
      <c r="ADZ54" s="21"/>
      <c r="AEA54" s="21"/>
      <c r="AEB54" s="21"/>
      <c r="AEC54" s="21"/>
      <c r="AED54" s="21"/>
      <c r="AEE54" s="21"/>
      <c r="AEF54" s="21"/>
      <c r="AEG54" s="21"/>
      <c r="AEH54" s="21"/>
      <c r="AEI54" s="21"/>
      <c r="AEJ54" s="21"/>
      <c r="AEK54" s="21"/>
      <c r="AEL54" s="21"/>
      <c r="AEM54" s="21"/>
      <c r="AEN54" s="21"/>
      <c r="AEO54" s="21"/>
      <c r="AEP54" s="21"/>
      <c r="AEQ54" s="21"/>
      <c r="AER54" s="21"/>
      <c r="AES54" s="21"/>
      <c r="AET54" s="21"/>
      <c r="AEU54" s="21"/>
      <c r="AEV54" s="21"/>
      <c r="AEW54" s="21"/>
      <c r="AEX54" s="21"/>
      <c r="AEY54" s="21"/>
      <c r="AEZ54" s="21"/>
      <c r="AFA54" s="21"/>
      <c r="AFB54" s="21"/>
      <c r="AFC54" s="21"/>
      <c r="AFD54" s="21"/>
      <c r="AFE54" s="21"/>
      <c r="AFF54" s="21"/>
      <c r="AFG54" s="21"/>
      <c r="AFH54" s="21"/>
      <c r="AFI54" s="21"/>
      <c r="AFJ54" s="21"/>
      <c r="AFK54" s="21"/>
      <c r="AFL54" s="21"/>
      <c r="AFM54" s="21"/>
      <c r="AFN54" s="21"/>
      <c r="AFO54" s="21"/>
      <c r="AFP54" s="21"/>
      <c r="AFQ54" s="21"/>
      <c r="AFR54" s="21"/>
      <c r="AFS54" s="21"/>
      <c r="AFT54" s="21"/>
      <c r="AFU54" s="21"/>
      <c r="AFV54" s="21"/>
      <c r="AFW54" s="21"/>
      <c r="AFX54" s="21"/>
      <c r="AFY54" s="21"/>
      <c r="AFZ54" s="21"/>
      <c r="AGA54" s="21"/>
      <c r="AGB54" s="21"/>
      <c r="AGC54" s="21"/>
      <c r="AGD54" s="21"/>
      <c r="AGE54" s="21"/>
      <c r="AGF54" s="21"/>
      <c r="AGG54" s="21"/>
      <c r="AGH54" s="21"/>
      <c r="AGI54" s="21"/>
      <c r="AGJ54" s="21"/>
      <c r="AGK54" s="21"/>
      <c r="AGL54" s="21"/>
      <c r="AGM54" s="21"/>
      <c r="AGN54" s="21"/>
      <c r="AGO54" s="21"/>
      <c r="AGP54" s="21"/>
      <c r="AGQ54" s="21"/>
      <c r="AGR54" s="21"/>
      <c r="AGS54" s="21"/>
      <c r="AGT54" s="21"/>
      <c r="AGU54" s="21"/>
      <c r="AGV54" s="21"/>
      <c r="AGW54" s="21"/>
      <c r="AGX54" s="21"/>
      <c r="AGY54" s="21"/>
      <c r="AGZ54" s="21"/>
      <c r="AHA54" s="21"/>
      <c r="AHB54" s="21"/>
      <c r="AHC54" s="21"/>
      <c r="AHD54" s="21"/>
      <c r="AHE54" s="21"/>
      <c r="AHF54" s="21"/>
      <c r="AHG54" s="21"/>
      <c r="AHH54" s="21"/>
      <c r="AHI54" s="21"/>
      <c r="AHJ54" s="21"/>
      <c r="AHK54" s="21"/>
      <c r="AHL54" s="21"/>
      <c r="AHM54" s="21"/>
      <c r="AHN54" s="21"/>
      <c r="AHO54" s="21"/>
      <c r="AHP54" s="21"/>
      <c r="AHQ54" s="21"/>
      <c r="AHR54" s="21"/>
      <c r="AHS54" s="21"/>
      <c r="AHT54" s="21"/>
      <c r="AHU54" s="21"/>
      <c r="AHV54" s="21"/>
      <c r="AHW54" s="21"/>
      <c r="AHX54" s="21"/>
      <c r="AHY54" s="21"/>
      <c r="AHZ54" s="21"/>
      <c r="AIA54" s="21"/>
      <c r="AIB54" s="21"/>
      <c r="AIC54" s="21"/>
      <c r="AID54" s="21"/>
      <c r="AIE54" s="21"/>
      <c r="AIF54" s="21"/>
      <c r="AIG54" s="21"/>
      <c r="AIH54" s="21"/>
      <c r="AII54" s="21"/>
      <c r="AIJ54" s="21"/>
      <c r="AIK54" s="21"/>
      <c r="AIL54" s="21"/>
      <c r="AIM54" s="21"/>
      <c r="AIN54" s="21"/>
      <c r="AIO54" s="21"/>
      <c r="AIP54" s="21"/>
      <c r="AIQ54" s="21"/>
      <c r="AIR54" s="21"/>
      <c r="AIS54" s="21"/>
      <c r="AIT54" s="21"/>
      <c r="AIU54" s="21"/>
      <c r="AIV54" s="21"/>
      <c r="AIW54" s="21"/>
      <c r="AIX54" s="21"/>
      <c r="AIY54" s="21"/>
      <c r="AIZ54" s="21"/>
      <c r="AJA54" s="21"/>
      <c r="AJB54" s="21"/>
      <c r="AJC54" s="21"/>
      <c r="AJD54" s="21"/>
      <c r="AJE54" s="21"/>
      <c r="AJF54" s="21"/>
      <c r="AJG54" s="21"/>
      <c r="AJH54" s="21"/>
      <c r="AJI54" s="21"/>
      <c r="AJJ54" s="21"/>
      <c r="AJK54" s="21"/>
      <c r="AJL54" s="21"/>
      <c r="AJM54" s="21"/>
      <c r="AJN54" s="21"/>
      <c r="AJO54" s="21"/>
      <c r="AJP54" s="21"/>
      <c r="AJQ54" s="21"/>
      <c r="AJR54" s="21"/>
      <c r="AJS54" s="21"/>
      <c r="AJT54" s="21"/>
      <c r="AJU54" s="21"/>
      <c r="AJV54" s="21"/>
      <c r="AJW54" s="21"/>
      <c r="AJX54" s="21"/>
      <c r="AJY54" s="21"/>
      <c r="AJZ54" s="21"/>
      <c r="AKA54" s="21"/>
      <c r="AKB54" s="21"/>
      <c r="AKC54" s="21"/>
      <c r="AKD54" s="21"/>
      <c r="AKE54" s="21"/>
      <c r="AKF54" s="21"/>
      <c r="AKG54" s="21"/>
      <c r="AKH54" s="21"/>
      <c r="AKI54" s="21"/>
      <c r="AKJ54" s="21"/>
      <c r="AKK54" s="21"/>
      <c r="AKL54" s="21"/>
      <c r="AKM54" s="21"/>
      <c r="AKN54" s="21"/>
      <c r="AKO54" s="21"/>
      <c r="AKP54" s="21"/>
      <c r="AKQ54" s="21"/>
      <c r="AKR54" s="21"/>
      <c r="AKS54" s="21"/>
      <c r="AKT54" s="21"/>
      <c r="AKU54" s="21"/>
      <c r="AKV54" s="21"/>
      <c r="AKW54" s="21"/>
      <c r="AKX54" s="21"/>
      <c r="AKY54" s="21"/>
      <c r="AKZ54" s="21"/>
      <c r="ALA54" s="21"/>
      <c r="ALB54" s="21"/>
      <c r="ALC54" s="21"/>
      <c r="ALD54" s="21"/>
      <c r="ALE54" s="21"/>
      <c r="ALF54" s="21"/>
      <c r="ALG54" s="21"/>
      <c r="ALH54" s="21"/>
      <c r="ALI54" s="21"/>
      <c r="ALJ54" s="21"/>
      <c r="ALK54" s="21"/>
      <c r="ALL54" s="21"/>
      <c r="ALM54" s="21"/>
      <c r="ALN54" s="21"/>
      <c r="ALO54" s="21"/>
      <c r="ALP54" s="21"/>
      <c r="ALQ54" s="21"/>
      <c r="ALR54" s="21"/>
      <c r="ALS54" s="21"/>
      <c r="ALT54" s="21"/>
      <c r="ALU54" s="21"/>
      <c r="ALV54" s="21"/>
      <c r="ALW54" s="21"/>
      <c r="ALX54" s="21"/>
      <c r="ALY54" s="21"/>
      <c r="ALZ54" s="21"/>
      <c r="AMA54" s="21"/>
      <c r="AMB54" s="21"/>
      <c r="AMC54" s="21"/>
      <c r="AMD54" s="21"/>
      <c r="AME54" s="21"/>
      <c r="AMF54" s="21"/>
      <c r="AMG54" s="21"/>
      <c r="AMH54" s="21"/>
      <c r="AMI54" s="21"/>
      <c r="AMJ54" s="21"/>
      <c r="AMK54" s="21"/>
      <c r="AML54" s="21"/>
      <c r="AMM54" s="21"/>
      <c r="AMN54" s="21"/>
      <c r="AMO54" s="21"/>
      <c r="AMP54" s="21"/>
      <c r="AMQ54" s="21"/>
      <c r="AMR54" s="21"/>
      <c r="AMS54" s="21"/>
      <c r="AMT54" s="21"/>
      <c r="AMU54" s="21"/>
      <c r="AMV54" s="21"/>
      <c r="AMW54" s="21"/>
      <c r="AMX54" s="21"/>
      <c r="AMY54" s="21"/>
      <c r="AMZ54" s="21"/>
      <c r="ANA54" s="21"/>
      <c r="ANB54" s="21"/>
      <c r="ANC54" s="21"/>
      <c r="AND54" s="21"/>
      <c r="ANE54" s="21"/>
      <c r="ANF54" s="21"/>
      <c r="ANG54" s="21"/>
      <c r="ANH54" s="21"/>
      <c r="ANI54" s="21"/>
      <c r="ANJ54" s="21"/>
      <c r="ANK54" s="21"/>
      <c r="ANL54" s="21"/>
      <c r="ANM54" s="21"/>
      <c r="ANN54" s="21"/>
      <c r="ANO54" s="21"/>
      <c r="ANP54" s="21"/>
      <c r="ANQ54" s="21"/>
      <c r="ANR54" s="21"/>
      <c r="ANS54" s="21"/>
      <c r="ANT54" s="21"/>
      <c r="ANU54" s="21"/>
      <c r="ANV54" s="21"/>
      <c r="ANW54" s="21"/>
      <c r="ANX54" s="21"/>
      <c r="ANY54" s="21"/>
      <c r="ANZ54" s="21"/>
      <c r="AOA54" s="21"/>
      <c r="AOB54" s="21"/>
      <c r="AOC54" s="21"/>
      <c r="AOD54" s="21"/>
      <c r="AOE54" s="21"/>
      <c r="AOF54" s="21"/>
      <c r="AOG54" s="21"/>
      <c r="AOH54" s="21"/>
      <c r="AOI54" s="21"/>
      <c r="AOJ54" s="21"/>
      <c r="AOK54" s="21"/>
      <c r="AOL54" s="21"/>
      <c r="AOM54" s="21"/>
      <c r="AON54" s="21"/>
      <c r="AOO54" s="21"/>
      <c r="AOP54" s="21"/>
      <c r="AOQ54" s="21"/>
      <c r="AOR54" s="21"/>
      <c r="AOS54" s="21"/>
      <c r="AOT54" s="21"/>
      <c r="AOU54" s="21"/>
      <c r="AOV54" s="21"/>
      <c r="AOW54" s="21"/>
      <c r="AOX54" s="21"/>
      <c r="AOY54" s="21"/>
      <c r="AOZ54" s="21"/>
      <c r="APA54" s="21"/>
      <c r="APB54" s="21"/>
      <c r="APC54" s="21"/>
      <c r="APD54" s="21"/>
      <c r="APE54" s="21"/>
      <c r="APF54" s="21"/>
      <c r="APG54" s="21"/>
      <c r="APH54" s="21"/>
      <c r="API54" s="21"/>
      <c r="APJ54" s="21"/>
      <c r="APK54" s="21"/>
      <c r="APL54" s="21"/>
      <c r="APM54" s="21"/>
      <c r="APN54" s="21"/>
      <c r="APO54" s="21"/>
      <c r="APP54" s="21"/>
      <c r="APQ54" s="21"/>
      <c r="APR54" s="21"/>
      <c r="APS54" s="21"/>
      <c r="APT54" s="21"/>
      <c r="APU54" s="21"/>
      <c r="APV54" s="21"/>
      <c r="APW54" s="21"/>
      <c r="APX54" s="21"/>
      <c r="APY54" s="21"/>
      <c r="APZ54" s="21"/>
      <c r="AQA54" s="21"/>
      <c r="AQB54" s="21"/>
      <c r="AQC54" s="21"/>
      <c r="AQD54" s="21"/>
      <c r="AQE54" s="21"/>
      <c r="AQF54" s="21"/>
      <c r="AQG54" s="21"/>
      <c r="AQH54" s="21"/>
      <c r="AQI54" s="21"/>
      <c r="AQJ54" s="21"/>
      <c r="AQK54" s="21"/>
      <c r="AQL54" s="21"/>
      <c r="AQM54" s="21"/>
      <c r="AQN54" s="21"/>
      <c r="AQO54" s="21"/>
      <c r="AQP54" s="21"/>
      <c r="AQQ54" s="21"/>
      <c r="AQR54" s="21"/>
      <c r="AQS54" s="21"/>
      <c r="AQT54" s="21"/>
      <c r="AQU54" s="21"/>
      <c r="AQV54" s="21"/>
      <c r="AQW54" s="21"/>
      <c r="AQX54" s="21"/>
      <c r="AQY54" s="21"/>
      <c r="AQZ54" s="21"/>
      <c r="ARA54" s="21"/>
      <c r="ARB54" s="21"/>
      <c r="ARC54" s="21"/>
      <c r="ARD54" s="21"/>
      <c r="ARE54" s="21"/>
      <c r="ARF54" s="21"/>
      <c r="ARG54" s="21"/>
      <c r="ARH54" s="21"/>
      <c r="ARI54" s="21"/>
      <c r="ARJ54" s="21"/>
      <c r="ARK54" s="21"/>
      <c r="ARL54" s="21"/>
      <c r="ARM54" s="21"/>
      <c r="ARN54" s="21"/>
      <c r="ARO54" s="21"/>
      <c r="ARP54" s="21"/>
      <c r="ARQ54" s="21"/>
      <c r="ARR54" s="21"/>
      <c r="ARS54" s="21"/>
      <c r="ART54" s="21"/>
      <c r="ARU54" s="21"/>
      <c r="ARV54" s="21"/>
      <c r="ARW54" s="21"/>
      <c r="ARX54" s="21"/>
      <c r="ARY54" s="21"/>
      <c r="ARZ54" s="21"/>
      <c r="ASA54" s="21"/>
      <c r="ASB54" s="21"/>
      <c r="ASC54" s="21"/>
      <c r="ASD54" s="21"/>
      <c r="ASE54" s="21"/>
      <c r="ASF54" s="21"/>
      <c r="ASG54" s="21"/>
      <c r="ASH54" s="21"/>
      <c r="ASI54" s="21"/>
      <c r="ASJ54" s="21"/>
      <c r="ASK54" s="21"/>
      <c r="ASL54" s="21"/>
      <c r="ASM54" s="21"/>
      <c r="ASN54" s="21"/>
      <c r="ASO54" s="21"/>
      <c r="ASP54" s="21"/>
      <c r="ASQ54" s="21"/>
      <c r="ASR54" s="21"/>
      <c r="ASS54" s="21"/>
      <c r="AST54" s="21"/>
      <c r="ASU54" s="21"/>
      <c r="ASV54" s="21"/>
      <c r="ASW54" s="21"/>
      <c r="ASX54" s="21"/>
      <c r="ASY54" s="21"/>
      <c r="ASZ54" s="21"/>
      <c r="ATA54" s="21"/>
      <c r="ATB54" s="21"/>
      <c r="ATC54" s="21"/>
      <c r="ATD54" s="21"/>
      <c r="ATE54" s="21"/>
      <c r="ATF54" s="21"/>
      <c r="ATG54" s="21"/>
      <c r="ATH54" s="21"/>
      <c r="ATI54" s="21"/>
      <c r="ATJ54" s="21"/>
      <c r="ATK54" s="21"/>
      <c r="ATL54" s="21"/>
      <c r="ATM54" s="21"/>
      <c r="ATN54" s="21"/>
      <c r="ATO54" s="21"/>
      <c r="ATP54" s="21"/>
      <c r="ATQ54" s="21"/>
      <c r="ATR54" s="21"/>
      <c r="ATS54" s="21"/>
      <c r="ATT54" s="21"/>
      <c r="ATU54" s="21"/>
      <c r="ATV54" s="21"/>
      <c r="ATW54" s="21"/>
      <c r="ATX54" s="21"/>
      <c r="ATY54" s="21"/>
      <c r="ATZ54" s="21"/>
      <c r="AUA54" s="21"/>
      <c r="AUB54" s="21"/>
      <c r="AUC54" s="21"/>
      <c r="AUD54" s="21"/>
      <c r="AUE54" s="21"/>
      <c r="AUF54" s="21"/>
      <c r="AUG54" s="21"/>
      <c r="AUH54" s="21"/>
      <c r="AUI54" s="21"/>
      <c r="AUJ54" s="21"/>
      <c r="AUK54" s="21"/>
      <c r="AUL54" s="21"/>
      <c r="AUM54" s="21"/>
      <c r="AUN54" s="21"/>
      <c r="AUO54" s="21"/>
      <c r="AUP54" s="21"/>
      <c r="AUQ54" s="21"/>
      <c r="AUR54" s="21"/>
      <c r="AUS54" s="21"/>
      <c r="AUT54" s="21"/>
      <c r="AUU54" s="21"/>
      <c r="AUV54" s="21"/>
      <c r="AUW54" s="21"/>
      <c r="AUX54" s="21"/>
      <c r="AUY54" s="21"/>
      <c r="AUZ54" s="21"/>
      <c r="AVA54" s="21"/>
      <c r="AVB54" s="21"/>
      <c r="AVC54" s="21"/>
      <c r="AVD54" s="21"/>
      <c r="AVE54" s="21"/>
      <c r="AVF54" s="21"/>
      <c r="AVG54" s="21"/>
      <c r="AVH54" s="21"/>
      <c r="AVI54" s="21"/>
      <c r="AVJ54" s="21"/>
      <c r="AVK54" s="21"/>
      <c r="AVL54" s="21"/>
      <c r="AVM54" s="21"/>
      <c r="AVN54" s="21"/>
      <c r="AVO54" s="21"/>
      <c r="AVP54" s="21"/>
      <c r="AVQ54" s="21"/>
      <c r="AVR54" s="21"/>
      <c r="AVS54" s="21"/>
      <c r="AVT54" s="21"/>
      <c r="AVU54" s="21"/>
      <c r="AVV54" s="21"/>
      <c r="AVW54" s="21"/>
      <c r="AVX54" s="21"/>
      <c r="AVY54" s="21"/>
      <c r="AVZ54" s="21"/>
      <c r="AWA54" s="21"/>
      <c r="AWB54" s="21"/>
      <c r="AWC54" s="21"/>
      <c r="AWD54" s="21"/>
      <c r="AWE54" s="21"/>
      <c r="AWF54" s="21"/>
      <c r="AWG54" s="21"/>
      <c r="AWH54" s="21"/>
      <c r="AWI54" s="21"/>
      <c r="AWJ54" s="21"/>
      <c r="AWK54" s="21"/>
      <c r="AWL54" s="21"/>
      <c r="AWM54" s="21"/>
      <c r="AWN54" s="21"/>
      <c r="AWO54" s="21"/>
      <c r="AWP54" s="21"/>
      <c r="AWQ54" s="21"/>
      <c r="AWR54" s="21"/>
      <c r="AWS54" s="21"/>
      <c r="AWT54" s="21"/>
      <c r="AWU54" s="21"/>
      <c r="AWV54" s="21"/>
      <c r="AWW54" s="21"/>
      <c r="AWX54" s="21"/>
      <c r="AWY54" s="21"/>
      <c r="AWZ54" s="21"/>
      <c r="AXA54" s="21"/>
      <c r="AXB54" s="21"/>
      <c r="AXC54" s="21"/>
      <c r="AXD54" s="21"/>
      <c r="AXE54" s="21"/>
      <c r="AXF54" s="21"/>
      <c r="AXG54" s="21"/>
      <c r="AXH54" s="21"/>
      <c r="AXI54" s="21"/>
      <c r="AXJ54" s="21"/>
      <c r="AXK54" s="21"/>
      <c r="AXL54" s="21"/>
      <c r="AXM54" s="21"/>
      <c r="AXN54" s="21"/>
      <c r="AXO54" s="21"/>
      <c r="AXP54" s="21"/>
      <c r="AXQ54" s="21"/>
      <c r="AXR54" s="21"/>
      <c r="AXS54" s="21"/>
      <c r="AXT54" s="21"/>
      <c r="AXU54" s="21"/>
      <c r="AXV54" s="21"/>
      <c r="AXW54" s="21"/>
      <c r="AXX54" s="21"/>
      <c r="AXY54" s="21"/>
      <c r="AXZ54" s="21"/>
      <c r="AYA54" s="21"/>
      <c r="AYB54" s="21"/>
      <c r="AYC54" s="21"/>
      <c r="AYD54" s="21"/>
      <c r="AYE54" s="21"/>
      <c r="AYF54" s="21"/>
      <c r="AYG54" s="21"/>
      <c r="AYH54" s="21"/>
      <c r="AYI54" s="21"/>
      <c r="AYJ54" s="21"/>
      <c r="AYK54" s="21"/>
      <c r="AYL54" s="21"/>
      <c r="AYM54" s="21"/>
      <c r="AYN54" s="21"/>
      <c r="AYO54" s="21"/>
      <c r="AYP54" s="21"/>
      <c r="AYQ54" s="21"/>
      <c r="AYR54" s="21"/>
      <c r="AYS54" s="21"/>
      <c r="AYT54" s="21"/>
      <c r="AYU54" s="21"/>
      <c r="AYV54" s="21"/>
      <c r="AYW54" s="21"/>
      <c r="AYX54" s="21"/>
      <c r="AYY54" s="21"/>
      <c r="AYZ54" s="21"/>
      <c r="AZA54" s="21"/>
      <c r="AZB54" s="21"/>
      <c r="AZC54" s="21"/>
      <c r="AZD54" s="21"/>
      <c r="AZE54" s="21"/>
      <c r="AZF54" s="21"/>
      <c r="AZG54" s="21"/>
      <c r="AZH54" s="21"/>
      <c r="AZI54" s="21"/>
      <c r="AZJ54" s="21"/>
      <c r="AZK54" s="21"/>
      <c r="AZL54" s="21"/>
      <c r="AZM54" s="21"/>
      <c r="AZN54" s="21"/>
      <c r="AZO54" s="21"/>
      <c r="AZP54" s="21"/>
      <c r="AZQ54" s="21"/>
      <c r="AZR54" s="21"/>
      <c r="AZS54" s="21"/>
      <c r="AZT54" s="21"/>
      <c r="AZU54" s="21"/>
      <c r="AZV54" s="21"/>
      <c r="AZW54" s="21"/>
      <c r="AZX54" s="21"/>
      <c r="AZY54" s="21"/>
      <c r="AZZ54" s="21"/>
      <c r="BAA54" s="21"/>
      <c r="BAB54" s="21"/>
      <c r="BAC54" s="21"/>
      <c r="BAD54" s="21"/>
      <c r="BAE54" s="21"/>
      <c r="BAF54" s="21"/>
      <c r="BAG54" s="21"/>
      <c r="BAH54" s="21"/>
      <c r="BAI54" s="21"/>
      <c r="BAJ54" s="21"/>
      <c r="BAK54" s="21"/>
      <c r="BAL54" s="21"/>
      <c r="BAM54" s="21"/>
      <c r="BAN54" s="21"/>
      <c r="BAO54" s="21"/>
      <c r="BAP54" s="21"/>
      <c r="BAQ54" s="21"/>
      <c r="BAR54" s="21"/>
      <c r="BAS54" s="21"/>
      <c r="BAT54" s="21"/>
      <c r="BAU54" s="21"/>
      <c r="BAV54" s="21"/>
      <c r="BAW54" s="21"/>
      <c r="BAX54" s="21"/>
      <c r="BAY54" s="21"/>
      <c r="BAZ54" s="21"/>
      <c r="BBA54" s="21"/>
      <c r="BBB54" s="21"/>
      <c r="BBC54" s="21"/>
      <c r="BBD54" s="21"/>
      <c r="BBE54" s="21"/>
      <c r="BBF54" s="21"/>
      <c r="BBG54" s="21"/>
      <c r="BBH54" s="21"/>
      <c r="BBI54" s="21"/>
      <c r="BBJ54" s="21"/>
      <c r="BBK54" s="21"/>
      <c r="BBL54" s="21"/>
      <c r="BBM54" s="21"/>
      <c r="BBN54" s="21"/>
      <c r="BBO54" s="21"/>
      <c r="BBP54" s="21"/>
      <c r="BBQ54" s="21"/>
      <c r="BBR54" s="21"/>
      <c r="BBS54" s="21"/>
      <c r="BBT54" s="21"/>
      <c r="BBU54" s="21"/>
      <c r="BBV54" s="21"/>
      <c r="BBW54" s="21"/>
      <c r="BBX54" s="21"/>
      <c r="BBY54" s="21"/>
      <c r="BBZ54" s="21"/>
      <c r="BCA54" s="21"/>
      <c r="BCB54" s="21"/>
      <c r="BCC54" s="21"/>
      <c r="BCD54" s="21"/>
      <c r="BCE54" s="21"/>
      <c r="BCF54" s="21"/>
      <c r="BCG54" s="21"/>
      <c r="BCH54" s="21"/>
      <c r="BCI54" s="21"/>
      <c r="BCJ54" s="21"/>
      <c r="BCK54" s="21"/>
      <c r="BCL54" s="21"/>
      <c r="BCM54" s="21"/>
      <c r="BCN54" s="21"/>
      <c r="BCO54" s="21"/>
      <c r="BCP54" s="21"/>
      <c r="BCQ54" s="21"/>
      <c r="BCR54" s="21"/>
      <c r="BCS54" s="21"/>
      <c r="BCT54" s="21"/>
      <c r="BCU54" s="21"/>
      <c r="BCV54" s="21"/>
      <c r="BCW54" s="21"/>
      <c r="BCX54" s="21"/>
      <c r="BCY54" s="21"/>
      <c r="BCZ54" s="21"/>
      <c r="BDA54" s="21"/>
      <c r="BDB54" s="21"/>
      <c r="BDC54" s="21"/>
      <c r="BDD54" s="21"/>
      <c r="BDE54" s="21"/>
      <c r="BDF54" s="21"/>
      <c r="BDG54" s="21"/>
      <c r="BDH54" s="21"/>
      <c r="BDI54" s="21"/>
      <c r="BDJ54" s="21"/>
      <c r="BDK54" s="21"/>
      <c r="BDL54" s="21"/>
      <c r="BDM54" s="21"/>
      <c r="BDN54" s="21"/>
      <c r="BDO54" s="21"/>
      <c r="BDP54" s="21"/>
      <c r="BDQ54" s="21"/>
      <c r="BDR54" s="21"/>
      <c r="BDS54" s="21"/>
      <c r="BDT54" s="21"/>
      <c r="BDU54" s="21"/>
      <c r="BDV54" s="21"/>
      <c r="BDW54" s="21"/>
      <c r="BDX54" s="21"/>
      <c r="BDY54" s="21"/>
      <c r="BDZ54" s="21"/>
      <c r="BEA54" s="21"/>
      <c r="BEB54" s="21"/>
      <c r="BEC54" s="21"/>
      <c r="BED54" s="21"/>
      <c r="BEE54" s="21"/>
      <c r="BEF54" s="21"/>
      <c r="BEG54" s="21"/>
      <c r="BEH54" s="21"/>
      <c r="BEI54" s="21"/>
      <c r="BEJ54" s="21"/>
      <c r="BEK54" s="21"/>
      <c r="BEL54" s="21"/>
      <c r="BEM54" s="21"/>
      <c r="BEN54" s="21"/>
      <c r="BEO54" s="21"/>
      <c r="BEP54" s="21"/>
      <c r="BEQ54" s="21"/>
      <c r="BER54" s="21"/>
      <c r="BES54" s="21"/>
      <c r="BET54" s="21"/>
      <c r="BEU54" s="21"/>
      <c r="BEV54" s="21"/>
      <c r="BEW54" s="21"/>
      <c r="BEX54" s="21"/>
      <c r="BEY54" s="21"/>
      <c r="BEZ54" s="21"/>
      <c r="BFA54" s="21"/>
      <c r="BFB54" s="21"/>
      <c r="BFC54" s="21"/>
      <c r="BFD54" s="21"/>
      <c r="BFE54" s="21"/>
      <c r="BFF54" s="21"/>
      <c r="BFG54" s="21"/>
      <c r="BFH54" s="21"/>
      <c r="BFI54" s="21"/>
      <c r="BFJ54" s="21"/>
      <c r="BFK54" s="21"/>
      <c r="BFL54" s="21"/>
      <c r="BFM54" s="21"/>
      <c r="BFN54" s="21"/>
      <c r="BFO54" s="21"/>
      <c r="BFP54" s="21"/>
      <c r="BFQ54" s="21"/>
      <c r="BFR54" s="21"/>
      <c r="BFS54" s="21"/>
      <c r="BFT54" s="21"/>
      <c r="BFU54" s="21"/>
      <c r="BFV54" s="21"/>
      <c r="BFW54" s="21"/>
      <c r="BFX54" s="21"/>
      <c r="BFY54" s="21"/>
      <c r="BFZ54" s="21"/>
      <c r="BGA54" s="21"/>
      <c r="BGB54" s="21"/>
      <c r="BGC54" s="21"/>
      <c r="BGD54" s="21"/>
      <c r="BGE54" s="21"/>
      <c r="BGF54" s="21"/>
      <c r="BGG54" s="21"/>
      <c r="BGH54" s="21"/>
      <c r="BGI54" s="21"/>
      <c r="BGJ54" s="21"/>
      <c r="BGK54" s="21"/>
      <c r="BGL54" s="21"/>
      <c r="BGM54" s="21"/>
      <c r="BGN54" s="21"/>
      <c r="BGO54" s="21"/>
      <c r="BGP54" s="21"/>
      <c r="BGQ54" s="21"/>
      <c r="BGR54" s="21"/>
      <c r="BGS54" s="21"/>
      <c r="BGT54" s="21"/>
      <c r="BGU54" s="21"/>
      <c r="BGV54" s="21"/>
      <c r="BGW54" s="21"/>
      <c r="BGX54" s="21"/>
      <c r="BGY54" s="21"/>
      <c r="BGZ54" s="21"/>
      <c r="BHA54" s="21"/>
      <c r="BHB54" s="21"/>
      <c r="BHC54" s="21"/>
      <c r="BHD54" s="21"/>
      <c r="BHE54" s="21"/>
      <c r="BHF54" s="21"/>
      <c r="BHG54" s="21"/>
      <c r="BHH54" s="21"/>
      <c r="BHI54" s="21"/>
      <c r="BHJ54" s="21"/>
      <c r="BHK54" s="21"/>
      <c r="BHL54" s="21"/>
      <c r="BHM54" s="21"/>
      <c r="BHN54" s="21"/>
      <c r="BHO54" s="21"/>
      <c r="BHP54" s="21"/>
      <c r="BHQ54" s="21"/>
      <c r="BHR54" s="21"/>
      <c r="BHS54" s="21"/>
      <c r="BHT54" s="21"/>
      <c r="BHU54" s="21"/>
      <c r="BHV54" s="21"/>
      <c r="BHW54" s="21"/>
      <c r="BHX54" s="21"/>
      <c r="BHY54" s="21"/>
      <c r="BHZ54" s="21"/>
      <c r="BIA54" s="21"/>
      <c r="BIB54" s="21"/>
      <c r="BIC54" s="21"/>
      <c r="BID54" s="21"/>
      <c r="BIE54" s="21"/>
      <c r="BIF54" s="21"/>
      <c r="BIG54" s="21"/>
      <c r="BIH54" s="21"/>
      <c r="BII54" s="21"/>
      <c r="BIJ54" s="21"/>
      <c r="BIK54" s="21"/>
      <c r="BIL54" s="21"/>
      <c r="BIM54" s="21"/>
      <c r="BIN54" s="21"/>
      <c r="BIO54" s="21"/>
      <c r="BIP54" s="21"/>
      <c r="BIQ54" s="21"/>
      <c r="BIR54" s="21"/>
      <c r="BIS54" s="21"/>
      <c r="BIT54" s="21"/>
      <c r="BIU54" s="21"/>
      <c r="BIV54" s="21"/>
      <c r="BIW54" s="21"/>
      <c r="BIX54" s="21"/>
      <c r="BIY54" s="21"/>
      <c r="BIZ54" s="21"/>
      <c r="BJA54" s="21"/>
      <c r="BJB54" s="21"/>
      <c r="BJC54" s="21"/>
      <c r="BJD54" s="21"/>
      <c r="BJE54" s="21"/>
      <c r="BJF54" s="21"/>
      <c r="BJG54" s="21"/>
      <c r="BJH54" s="21"/>
      <c r="BJI54" s="21"/>
      <c r="BJJ54" s="21"/>
      <c r="BJK54" s="21"/>
      <c r="BJL54" s="21"/>
      <c r="BJM54" s="21"/>
      <c r="BJN54" s="21"/>
      <c r="BJO54" s="21"/>
      <c r="BJP54" s="21"/>
      <c r="BJQ54" s="21"/>
      <c r="BJR54" s="21"/>
      <c r="BJS54" s="21"/>
      <c r="BJT54" s="21"/>
      <c r="BJU54" s="21"/>
      <c r="BJV54" s="21"/>
      <c r="BJW54" s="21"/>
      <c r="BJX54" s="21"/>
      <c r="BJY54" s="21"/>
      <c r="BJZ54" s="21"/>
      <c r="BKA54" s="21"/>
      <c r="BKB54" s="21"/>
      <c r="BKC54" s="21"/>
      <c r="BKD54" s="21"/>
      <c r="BKE54" s="21"/>
      <c r="BKF54" s="21"/>
      <c r="BKG54" s="21"/>
      <c r="BKH54" s="21"/>
      <c r="BKI54" s="21"/>
      <c r="BKJ54" s="21"/>
      <c r="BKK54" s="21"/>
      <c r="BKL54" s="21"/>
      <c r="BKM54" s="21"/>
      <c r="BKN54" s="21"/>
      <c r="BKO54" s="21"/>
      <c r="BKP54" s="21"/>
      <c r="BKQ54" s="21"/>
      <c r="BKR54" s="21"/>
      <c r="BKS54" s="21"/>
      <c r="BKT54" s="21"/>
      <c r="BKU54" s="21"/>
      <c r="BKV54" s="21"/>
      <c r="BKW54" s="21"/>
      <c r="BKX54" s="21"/>
      <c r="BKY54" s="21"/>
      <c r="BKZ54" s="21"/>
      <c r="BLA54" s="21"/>
      <c r="BLB54" s="21"/>
      <c r="BLC54" s="21"/>
      <c r="BLD54" s="21"/>
      <c r="BLE54" s="21"/>
      <c r="BLF54" s="21"/>
      <c r="BLG54" s="21"/>
      <c r="BLH54" s="21"/>
      <c r="BLI54" s="21"/>
      <c r="BLJ54" s="21"/>
      <c r="BLK54" s="21"/>
      <c r="BLL54" s="21"/>
      <c r="BLM54" s="21"/>
      <c r="BLN54" s="21"/>
      <c r="BLO54" s="21"/>
      <c r="BLP54" s="21"/>
      <c r="BLQ54" s="21"/>
      <c r="BLR54" s="21"/>
      <c r="BLS54" s="21"/>
      <c r="BLT54" s="21"/>
      <c r="BLU54" s="21"/>
      <c r="BLV54" s="21"/>
      <c r="BLW54" s="21"/>
      <c r="BLX54" s="21"/>
      <c r="BLY54" s="21"/>
      <c r="BLZ54" s="21"/>
      <c r="BMA54" s="21"/>
      <c r="BMB54" s="21"/>
      <c r="BMC54" s="21"/>
      <c r="BMD54" s="21"/>
      <c r="BME54" s="21"/>
      <c r="BMF54" s="21"/>
      <c r="BMG54" s="21"/>
      <c r="BMH54" s="21"/>
      <c r="BMI54" s="21"/>
      <c r="BMJ54" s="21"/>
      <c r="BMK54" s="21"/>
      <c r="BML54" s="21"/>
      <c r="BMM54" s="21"/>
      <c r="BMN54" s="21"/>
      <c r="BMO54" s="21"/>
      <c r="BMP54" s="21"/>
      <c r="BMQ54" s="21"/>
      <c r="BMR54" s="21"/>
      <c r="BMS54" s="21"/>
      <c r="BMT54" s="21"/>
      <c r="BMU54" s="21"/>
      <c r="BMV54" s="21"/>
      <c r="BMW54" s="21"/>
      <c r="BMX54" s="21"/>
      <c r="BMY54" s="21"/>
      <c r="BMZ54" s="21"/>
      <c r="BNA54" s="21"/>
      <c r="BNB54" s="21"/>
      <c r="BNC54" s="21"/>
      <c r="BND54" s="21"/>
      <c r="BNE54" s="21"/>
      <c r="BNF54" s="21"/>
      <c r="BNG54" s="21"/>
      <c r="BNH54" s="21"/>
      <c r="BNI54" s="21"/>
      <c r="BNJ54" s="21"/>
      <c r="BNK54" s="21"/>
      <c r="BNL54" s="21"/>
      <c r="BNM54" s="21"/>
      <c r="BNN54" s="21"/>
      <c r="BNO54" s="21"/>
      <c r="BNP54" s="21"/>
      <c r="BNQ54" s="21"/>
      <c r="BNR54" s="21"/>
      <c r="BNS54" s="21"/>
      <c r="BNT54" s="21"/>
      <c r="BNU54" s="21"/>
      <c r="BNV54" s="21"/>
      <c r="BNW54" s="21"/>
      <c r="BNX54" s="21"/>
      <c r="BNY54" s="21"/>
      <c r="BNZ54" s="21"/>
      <c r="BOA54" s="21"/>
      <c r="BOB54" s="21"/>
      <c r="BOC54" s="21"/>
      <c r="BOD54" s="21"/>
      <c r="BOE54" s="21"/>
      <c r="BOF54" s="21"/>
      <c r="BOG54" s="21"/>
      <c r="BOH54" s="21"/>
      <c r="BOI54" s="21"/>
      <c r="BOJ54" s="21"/>
      <c r="BOK54" s="21"/>
      <c r="BOL54" s="21"/>
      <c r="BOM54" s="21"/>
      <c r="BON54" s="21"/>
      <c r="BOO54" s="21"/>
      <c r="BOP54" s="21"/>
      <c r="BOQ54" s="21"/>
      <c r="BOR54" s="21"/>
      <c r="BOS54" s="21"/>
      <c r="BOT54" s="21"/>
      <c r="BOU54" s="21"/>
      <c r="BOV54" s="21"/>
      <c r="BOW54" s="21"/>
      <c r="BOX54" s="21"/>
      <c r="BOY54" s="21"/>
      <c r="BOZ54" s="21"/>
      <c r="BPA54" s="21"/>
      <c r="BPB54" s="21"/>
      <c r="BPC54" s="21"/>
      <c r="BPD54" s="21"/>
      <c r="BPE54" s="21"/>
      <c r="BPF54" s="21"/>
      <c r="BPG54" s="21"/>
      <c r="BPH54" s="21"/>
      <c r="BPI54" s="21"/>
      <c r="BPJ54" s="21"/>
      <c r="BPK54" s="21"/>
      <c r="BPL54" s="21"/>
      <c r="BPM54" s="21"/>
      <c r="BPN54" s="21"/>
      <c r="BPO54" s="21"/>
      <c r="BPP54" s="21"/>
      <c r="BPQ54" s="21"/>
      <c r="BPR54" s="21"/>
      <c r="BPS54" s="21"/>
      <c r="BPT54" s="21"/>
      <c r="BPU54" s="21"/>
      <c r="BPV54" s="21"/>
      <c r="BPW54" s="21"/>
      <c r="BPX54" s="21"/>
      <c r="BPY54" s="21"/>
      <c r="BPZ54" s="21"/>
      <c r="BQA54" s="21"/>
      <c r="BQB54" s="21"/>
      <c r="BQC54" s="21"/>
      <c r="BQD54" s="21"/>
      <c r="BQE54" s="21"/>
      <c r="BQF54" s="21"/>
      <c r="BQG54" s="21"/>
      <c r="BQH54" s="21"/>
      <c r="BQI54" s="21"/>
      <c r="BQJ54" s="21"/>
      <c r="BQK54" s="21"/>
      <c r="BQL54" s="21"/>
      <c r="BQM54" s="21"/>
      <c r="BQN54" s="21"/>
      <c r="BQO54" s="21"/>
      <c r="BQP54" s="21"/>
      <c r="BQQ54" s="21"/>
      <c r="BQR54" s="21"/>
      <c r="BQS54" s="21"/>
      <c r="BQT54" s="21"/>
      <c r="BQU54" s="21"/>
      <c r="BQV54" s="21"/>
      <c r="BQW54" s="21"/>
      <c r="BQX54" s="21"/>
      <c r="BQY54" s="21"/>
      <c r="BQZ54" s="21"/>
      <c r="BRA54" s="21"/>
      <c r="BRB54" s="21"/>
      <c r="BRC54" s="21"/>
      <c r="BRD54" s="21"/>
      <c r="BRE54" s="21"/>
      <c r="BRF54" s="21"/>
      <c r="BRG54" s="21"/>
      <c r="BRH54" s="21"/>
      <c r="BRI54" s="21"/>
      <c r="BRJ54" s="21"/>
      <c r="BRK54" s="21"/>
      <c r="BRL54" s="21"/>
      <c r="BRM54" s="21"/>
      <c r="BRN54" s="21"/>
      <c r="BRO54" s="21"/>
      <c r="BRP54" s="21"/>
      <c r="BRQ54" s="21"/>
      <c r="BRR54" s="21"/>
      <c r="BRS54" s="21"/>
      <c r="BRT54" s="21"/>
      <c r="BRU54" s="21"/>
      <c r="BRV54" s="21"/>
      <c r="BRW54" s="21"/>
      <c r="BRX54" s="21"/>
      <c r="BRY54" s="21"/>
      <c r="BRZ54" s="21"/>
      <c r="BSA54" s="21"/>
      <c r="BSB54" s="21"/>
      <c r="BSC54" s="21"/>
      <c r="BSD54" s="21"/>
      <c r="BSE54" s="21"/>
      <c r="BSF54" s="21"/>
      <c r="BSG54" s="21"/>
      <c r="BSH54" s="21"/>
      <c r="BSI54" s="21"/>
      <c r="BSJ54" s="21"/>
      <c r="BSK54" s="21"/>
      <c r="BSL54" s="21"/>
      <c r="BSM54" s="21"/>
      <c r="BSN54" s="21"/>
      <c r="BSO54" s="21"/>
      <c r="BSP54" s="21"/>
      <c r="BSQ54" s="21"/>
      <c r="BSR54" s="21"/>
      <c r="BSS54" s="21"/>
      <c r="BST54" s="21"/>
      <c r="BSU54" s="21"/>
      <c r="BSV54" s="21"/>
      <c r="BSW54" s="21"/>
      <c r="BSX54" s="21"/>
      <c r="BSY54" s="21"/>
      <c r="BSZ54" s="21"/>
      <c r="BTA54" s="21"/>
      <c r="BTB54" s="21"/>
      <c r="BTC54" s="21"/>
      <c r="BTD54" s="21"/>
      <c r="BTE54" s="21"/>
      <c r="BTF54" s="21"/>
      <c r="BTG54" s="21"/>
      <c r="BTH54" s="21"/>
      <c r="BTI54" s="21"/>
      <c r="BTJ54" s="21"/>
      <c r="BTK54" s="21"/>
      <c r="BTL54" s="21"/>
      <c r="BTM54" s="21"/>
      <c r="BTN54" s="21"/>
      <c r="BTO54" s="21"/>
      <c r="BTP54" s="21"/>
      <c r="BTQ54" s="21"/>
      <c r="BTR54" s="21"/>
      <c r="BTS54" s="21"/>
      <c r="BTT54" s="21"/>
      <c r="BTU54" s="21"/>
      <c r="BTV54" s="21"/>
      <c r="BTW54" s="21"/>
      <c r="BTX54" s="21"/>
      <c r="BTY54" s="21"/>
      <c r="BTZ54" s="21"/>
      <c r="BUA54" s="21"/>
      <c r="BUB54" s="21"/>
      <c r="BUC54" s="21"/>
      <c r="BUD54" s="21"/>
      <c r="BUE54" s="21"/>
      <c r="BUF54" s="21"/>
      <c r="BUG54" s="21"/>
      <c r="BUH54" s="21"/>
      <c r="BUI54" s="21"/>
      <c r="BUJ54" s="21"/>
      <c r="BUK54" s="21"/>
      <c r="BUL54" s="21"/>
      <c r="BUM54" s="21"/>
      <c r="BUN54" s="21"/>
      <c r="BUO54" s="21"/>
      <c r="BUP54" s="21"/>
      <c r="BUQ54" s="21"/>
      <c r="BUR54" s="21"/>
      <c r="BUS54" s="21"/>
      <c r="BUT54" s="21"/>
      <c r="BUU54" s="21"/>
      <c r="BUV54" s="21"/>
      <c r="BUW54" s="21"/>
      <c r="BUX54" s="21"/>
      <c r="BUY54" s="21"/>
      <c r="BUZ54" s="21"/>
      <c r="BVA54" s="21"/>
      <c r="BVB54" s="21"/>
      <c r="BVC54" s="21"/>
      <c r="BVD54" s="21"/>
      <c r="BVE54" s="21"/>
      <c r="BVF54" s="21"/>
      <c r="BVG54" s="21"/>
      <c r="BVH54" s="21"/>
      <c r="BVI54" s="21"/>
      <c r="BVJ54" s="21"/>
      <c r="BVK54" s="21"/>
      <c r="BVL54" s="21"/>
      <c r="BVM54" s="21"/>
      <c r="BVN54" s="21"/>
      <c r="BVO54" s="21"/>
      <c r="BVP54" s="21"/>
      <c r="BVQ54" s="21"/>
      <c r="BVR54" s="21"/>
      <c r="BVS54" s="21"/>
      <c r="BVT54" s="21"/>
      <c r="BVU54" s="21"/>
      <c r="BVV54" s="21"/>
      <c r="BVW54" s="21"/>
      <c r="BVX54" s="21"/>
      <c r="BVY54" s="21"/>
      <c r="BVZ54" s="21"/>
      <c r="BWA54" s="21"/>
      <c r="BWB54" s="21"/>
      <c r="BWC54" s="21"/>
      <c r="BWD54" s="21"/>
      <c r="BWE54" s="21"/>
      <c r="BWF54" s="21"/>
      <c r="BWG54" s="21"/>
      <c r="BWH54" s="21"/>
      <c r="BWI54" s="21"/>
      <c r="BWJ54" s="21"/>
      <c r="BWK54" s="21"/>
      <c r="BWL54" s="21"/>
      <c r="BWM54" s="21"/>
      <c r="BWN54" s="21"/>
      <c r="BWO54" s="21"/>
      <c r="BWP54" s="21"/>
      <c r="BWQ54" s="21"/>
      <c r="BWR54" s="21"/>
      <c r="BWS54" s="21"/>
      <c r="BWT54" s="21"/>
      <c r="BWU54" s="21"/>
      <c r="BWV54" s="21"/>
      <c r="BWW54" s="21"/>
      <c r="BWX54" s="21"/>
      <c r="BWY54" s="21"/>
      <c r="BWZ54" s="21"/>
      <c r="BXA54" s="21"/>
      <c r="BXB54" s="21"/>
      <c r="BXC54" s="21"/>
      <c r="BXD54" s="21"/>
      <c r="BXE54" s="21"/>
      <c r="BXF54" s="21"/>
      <c r="BXG54" s="21"/>
      <c r="BXH54" s="21"/>
      <c r="BXI54" s="21"/>
      <c r="BXJ54" s="21"/>
      <c r="BXK54" s="21"/>
      <c r="BXL54" s="21"/>
      <c r="BXM54" s="21"/>
      <c r="BXN54" s="21"/>
      <c r="BXO54" s="21"/>
      <c r="BXP54" s="21"/>
      <c r="BXQ54" s="21"/>
      <c r="BXR54" s="21"/>
      <c r="BXS54" s="21"/>
      <c r="BXT54" s="21"/>
      <c r="BXU54" s="21"/>
      <c r="BXV54" s="21"/>
      <c r="BXW54" s="21"/>
      <c r="BXX54" s="21"/>
      <c r="BXY54" s="21"/>
      <c r="BXZ54" s="21"/>
      <c r="BYA54" s="21"/>
      <c r="BYB54" s="21"/>
      <c r="BYC54" s="21"/>
      <c r="BYD54" s="21"/>
      <c r="BYE54" s="21"/>
      <c r="BYF54" s="21"/>
      <c r="BYG54" s="21"/>
      <c r="BYH54" s="21"/>
      <c r="BYI54" s="21"/>
      <c r="BYJ54" s="21"/>
      <c r="BYK54" s="21"/>
      <c r="BYL54" s="21"/>
      <c r="BYM54" s="21"/>
      <c r="BYN54" s="21"/>
      <c r="BYO54" s="21"/>
      <c r="BYP54" s="21"/>
      <c r="BYQ54" s="21"/>
      <c r="BYR54" s="21"/>
      <c r="BYS54" s="21"/>
      <c r="BYT54" s="21"/>
      <c r="BYU54" s="21"/>
      <c r="BYV54" s="21"/>
      <c r="BYW54" s="21"/>
      <c r="BYX54" s="21"/>
      <c r="BYY54" s="21"/>
      <c r="BYZ54" s="21"/>
      <c r="BZA54" s="21"/>
      <c r="BZB54" s="21"/>
      <c r="BZC54" s="21"/>
      <c r="BZD54" s="21"/>
      <c r="BZE54" s="21"/>
      <c r="BZF54" s="21"/>
      <c r="BZG54" s="21"/>
      <c r="BZH54" s="21"/>
      <c r="BZI54" s="21"/>
      <c r="BZJ54" s="21"/>
      <c r="BZK54" s="21"/>
      <c r="BZL54" s="21"/>
      <c r="BZM54" s="21"/>
      <c r="BZN54" s="21"/>
      <c r="BZO54" s="21"/>
      <c r="BZP54" s="21"/>
      <c r="BZQ54" s="21"/>
      <c r="BZR54" s="21"/>
      <c r="BZS54" s="21"/>
      <c r="BZT54" s="21"/>
      <c r="BZU54" s="21"/>
      <c r="BZV54" s="21"/>
      <c r="BZW54" s="21"/>
      <c r="BZX54" s="21"/>
      <c r="BZY54" s="21"/>
      <c r="BZZ54" s="21"/>
      <c r="CAA54" s="21"/>
      <c r="CAB54" s="21"/>
      <c r="CAC54" s="21"/>
      <c r="CAD54" s="21"/>
      <c r="CAE54" s="21"/>
      <c r="CAF54" s="21"/>
      <c r="CAG54" s="21"/>
      <c r="CAH54" s="21"/>
      <c r="CAI54" s="21"/>
      <c r="CAJ54" s="21"/>
      <c r="CAK54" s="21"/>
      <c r="CAL54" s="21"/>
      <c r="CAM54" s="21"/>
      <c r="CAN54" s="21"/>
      <c r="CAO54" s="21"/>
      <c r="CAP54" s="21"/>
      <c r="CAQ54" s="21"/>
      <c r="CAR54" s="21"/>
      <c r="CAS54" s="21"/>
      <c r="CAT54" s="21"/>
      <c r="CAU54" s="21"/>
      <c r="CAV54" s="21"/>
      <c r="CAW54" s="21"/>
      <c r="CAX54" s="21"/>
      <c r="CAY54" s="21"/>
      <c r="CAZ54" s="21"/>
      <c r="CBA54" s="21"/>
      <c r="CBB54" s="21"/>
      <c r="CBC54" s="21"/>
      <c r="CBD54" s="21"/>
      <c r="CBE54" s="21"/>
      <c r="CBF54" s="21"/>
      <c r="CBG54" s="21"/>
      <c r="CBH54" s="21"/>
      <c r="CBI54" s="21"/>
      <c r="CBJ54" s="21"/>
      <c r="CBK54" s="21"/>
      <c r="CBL54" s="21"/>
      <c r="CBM54" s="21"/>
      <c r="CBN54" s="21"/>
      <c r="CBO54" s="21"/>
      <c r="CBP54" s="21"/>
      <c r="CBQ54" s="21"/>
      <c r="CBR54" s="21"/>
      <c r="CBS54" s="21"/>
      <c r="CBT54" s="21"/>
      <c r="CBU54" s="21"/>
      <c r="CBV54" s="21"/>
      <c r="CBW54" s="21"/>
      <c r="CBX54" s="21"/>
      <c r="CBY54" s="21"/>
      <c r="CBZ54" s="21"/>
      <c r="CCA54" s="21"/>
      <c r="CCB54" s="21"/>
      <c r="CCC54" s="21"/>
      <c r="CCD54" s="21"/>
      <c r="CCE54" s="21"/>
      <c r="CCF54" s="21"/>
      <c r="CCG54" s="21"/>
      <c r="CCH54" s="21"/>
      <c r="CCI54" s="21"/>
      <c r="CCJ54" s="21"/>
      <c r="CCK54" s="21"/>
      <c r="CCL54" s="21"/>
      <c r="CCM54" s="21"/>
      <c r="CCN54" s="21"/>
      <c r="CCO54" s="21"/>
      <c r="CCP54" s="21"/>
      <c r="CCQ54" s="21"/>
      <c r="CCR54" s="21"/>
      <c r="CCS54" s="21"/>
      <c r="CCT54" s="21"/>
      <c r="CCU54" s="21"/>
      <c r="CCV54" s="21"/>
      <c r="CCW54" s="21"/>
      <c r="CCX54" s="21"/>
      <c r="CCY54" s="21"/>
      <c r="CCZ54" s="21"/>
      <c r="CDA54" s="21"/>
      <c r="CDB54" s="21"/>
      <c r="CDC54" s="21"/>
      <c r="CDD54" s="21"/>
      <c r="CDE54" s="21"/>
      <c r="CDF54" s="21"/>
      <c r="CDG54" s="21"/>
      <c r="CDH54" s="21"/>
      <c r="CDI54" s="21"/>
      <c r="CDJ54" s="21"/>
      <c r="CDK54" s="21"/>
      <c r="CDL54" s="21"/>
      <c r="CDM54" s="21"/>
      <c r="CDN54" s="21"/>
      <c r="CDO54" s="21"/>
      <c r="CDP54" s="21"/>
      <c r="CDQ54" s="21"/>
      <c r="CDR54" s="21"/>
      <c r="CDS54" s="21"/>
      <c r="CDT54" s="21"/>
      <c r="CDU54" s="21"/>
      <c r="CDV54" s="21"/>
      <c r="CDW54" s="21"/>
      <c r="CDX54" s="21"/>
      <c r="CDY54" s="21"/>
      <c r="CDZ54" s="21"/>
      <c r="CEA54" s="21"/>
      <c r="CEB54" s="21"/>
      <c r="CEC54" s="21"/>
      <c r="CED54" s="21"/>
      <c r="CEE54" s="21"/>
      <c r="CEF54" s="21"/>
      <c r="CEG54" s="21"/>
      <c r="CEH54" s="21"/>
      <c r="CEI54" s="21"/>
      <c r="CEJ54" s="21"/>
      <c r="CEK54" s="21"/>
      <c r="CEL54" s="21"/>
      <c r="CEM54" s="21"/>
      <c r="CEN54" s="21"/>
      <c r="CEO54" s="21"/>
      <c r="CEP54" s="21"/>
      <c r="CEQ54" s="21"/>
      <c r="CER54" s="21"/>
      <c r="CES54" s="21"/>
      <c r="CET54" s="21"/>
      <c r="CEU54" s="21"/>
      <c r="CEV54" s="21"/>
      <c r="CEW54" s="21"/>
      <c r="CEX54" s="21"/>
      <c r="CEY54" s="21"/>
      <c r="CEZ54" s="21"/>
      <c r="CFA54" s="21"/>
      <c r="CFB54" s="21"/>
      <c r="CFC54" s="21"/>
      <c r="CFD54" s="21"/>
      <c r="CFE54" s="21"/>
      <c r="CFF54" s="21"/>
      <c r="CFG54" s="21"/>
      <c r="CFH54" s="21"/>
      <c r="CFI54" s="21"/>
      <c r="CFJ54" s="21"/>
      <c r="CFK54" s="21"/>
      <c r="CFL54" s="21"/>
      <c r="CFM54" s="21"/>
      <c r="CFN54" s="21"/>
      <c r="CFO54" s="21"/>
      <c r="CFP54" s="21"/>
      <c r="CFQ54" s="21"/>
      <c r="CFR54" s="21"/>
      <c r="CFS54" s="21"/>
      <c r="CFT54" s="21"/>
      <c r="CFU54" s="21"/>
      <c r="CFV54" s="21"/>
      <c r="CFW54" s="21"/>
      <c r="CFX54" s="21"/>
      <c r="CFY54" s="21"/>
      <c r="CFZ54" s="21"/>
      <c r="CGA54" s="21"/>
      <c r="CGB54" s="21"/>
      <c r="CGC54" s="21"/>
      <c r="CGD54" s="21"/>
      <c r="CGE54" s="21"/>
      <c r="CGF54" s="21"/>
      <c r="CGG54" s="21"/>
      <c r="CGH54" s="21"/>
      <c r="CGI54" s="21"/>
      <c r="CGJ54" s="21"/>
      <c r="CGK54" s="21"/>
      <c r="CGL54" s="21"/>
      <c r="CGM54" s="21"/>
      <c r="CGN54" s="21"/>
      <c r="CGO54" s="21"/>
      <c r="CGP54" s="21"/>
      <c r="CGQ54" s="21"/>
      <c r="CGR54" s="21"/>
      <c r="CGS54" s="21"/>
      <c r="CGT54" s="21"/>
      <c r="CGU54" s="21"/>
      <c r="CGV54" s="21"/>
      <c r="CGW54" s="21"/>
      <c r="CGX54" s="21"/>
      <c r="CGY54" s="21"/>
      <c r="CGZ54" s="21"/>
      <c r="CHA54" s="21"/>
      <c r="CHB54" s="21"/>
      <c r="CHC54" s="21"/>
      <c r="CHD54" s="21"/>
      <c r="CHE54" s="21"/>
      <c r="CHF54" s="21"/>
      <c r="CHG54" s="21"/>
      <c r="CHH54" s="21"/>
      <c r="CHI54" s="21"/>
      <c r="CHJ54" s="21"/>
      <c r="CHK54" s="21"/>
      <c r="CHL54" s="21"/>
      <c r="CHM54" s="21"/>
      <c r="CHN54" s="21"/>
      <c r="CHO54" s="21"/>
      <c r="CHP54" s="21"/>
      <c r="CHQ54" s="21"/>
      <c r="CHR54" s="21"/>
      <c r="CHS54" s="21"/>
      <c r="CHT54" s="21"/>
      <c r="CHU54" s="21"/>
      <c r="CHV54" s="21"/>
      <c r="CHW54" s="21"/>
      <c r="CHX54" s="21"/>
      <c r="CHY54" s="21"/>
      <c r="CHZ54" s="21"/>
      <c r="CIA54" s="21"/>
      <c r="CIB54" s="21"/>
      <c r="CIC54" s="21"/>
      <c r="CID54" s="21"/>
      <c r="CIE54" s="21"/>
      <c r="CIF54" s="21"/>
      <c r="CIG54" s="21"/>
      <c r="CIH54" s="21"/>
      <c r="CII54" s="21"/>
      <c r="CIJ54" s="21"/>
      <c r="CIK54" s="21"/>
      <c r="CIL54" s="21"/>
      <c r="CIM54" s="21"/>
      <c r="CIN54" s="21"/>
      <c r="CIO54" s="21"/>
      <c r="CIP54" s="21"/>
      <c r="CIQ54" s="21"/>
      <c r="CIR54" s="21"/>
      <c r="CIS54" s="21"/>
      <c r="CIT54" s="21"/>
      <c r="CIU54" s="21"/>
    </row>
    <row r="55" spans="1:2283" s="110" customFormat="1">
      <c r="A55" s="235" t="s">
        <v>18426</v>
      </c>
      <c r="B55" s="226" t="s">
        <v>870</v>
      </c>
      <c r="C55" s="235" t="s">
        <v>18484</v>
      </c>
      <c r="D55" s="235" t="s">
        <v>18485</v>
      </c>
      <c r="E55" s="235" t="s">
        <v>18486</v>
      </c>
      <c r="F55" s="235" t="s">
        <v>18487</v>
      </c>
      <c r="G55" s="235" t="s">
        <v>18488</v>
      </c>
      <c r="H55" s="235" t="s">
        <v>18489</v>
      </c>
      <c r="I55" s="235" t="s">
        <v>18490</v>
      </c>
      <c r="J55" s="235" t="s">
        <v>18491</v>
      </c>
      <c r="K55" s="235" t="s">
        <v>18492</v>
      </c>
      <c r="L55" s="235" t="s">
        <v>4065</v>
      </c>
      <c r="M55" s="235" t="s">
        <v>4065</v>
      </c>
      <c r="N55" s="235"/>
      <c r="O55" s="235"/>
      <c r="P55" s="235"/>
      <c r="Q55" s="235"/>
      <c r="R55" s="235" t="s">
        <v>223</v>
      </c>
      <c r="S55" s="235" t="s">
        <v>1432</v>
      </c>
      <c r="T55" s="235"/>
      <c r="U55" s="235" t="s">
        <v>2434</v>
      </c>
      <c r="V55" s="235" t="s">
        <v>2434</v>
      </c>
      <c r="W55" s="235" t="s">
        <v>2434</v>
      </c>
      <c r="X55" s="235" t="s">
        <v>2434</v>
      </c>
      <c r="Y55" s="235" t="s">
        <v>2434</v>
      </c>
      <c r="Z55" s="235" t="s">
        <v>2434</v>
      </c>
      <c r="AA55" s="235" t="s">
        <v>2434</v>
      </c>
      <c r="AB55" s="235" t="s">
        <v>2434</v>
      </c>
      <c r="AC55" s="235" t="s">
        <v>2434</v>
      </c>
      <c r="AD55" s="235" t="s">
        <v>2434</v>
      </c>
      <c r="AE55" s="93"/>
      <c r="AF55" s="21"/>
      <c r="AG55" s="21"/>
      <c r="AH55" s="21"/>
      <c r="AI55" s="21"/>
      <c r="AJ55" s="21"/>
      <c r="AK55" s="21"/>
      <c r="AL55" s="21"/>
      <c r="AM55" s="21"/>
      <c r="AN55" s="21"/>
      <c r="AO55" s="21"/>
      <c r="AP55" s="21"/>
      <c r="AQ55" s="21"/>
      <c r="AR55" s="21"/>
      <c r="AS55" s="21"/>
      <c r="AT55" s="21"/>
      <c r="AU55" s="21"/>
      <c r="AV55" s="21"/>
      <c r="AW55" s="21"/>
      <c r="AX55" s="21"/>
      <c r="AY55" s="21"/>
      <c r="AZ55" s="21"/>
      <c r="BA55" s="21"/>
      <c r="BB55" s="21"/>
      <c r="BC55" s="21"/>
      <c r="BD55" s="21"/>
      <c r="BE55" s="21"/>
      <c r="BF55" s="21"/>
      <c r="BG55" s="21"/>
      <c r="BH55" s="21"/>
      <c r="BI55" s="21"/>
      <c r="BJ55" s="21"/>
      <c r="BK55" s="21"/>
      <c r="BL55" s="21"/>
      <c r="BM55" s="21"/>
      <c r="BN55" s="21"/>
      <c r="BO55" s="21"/>
      <c r="BP55" s="21"/>
      <c r="BQ55" s="21"/>
      <c r="BR55" s="21"/>
      <c r="BS55" s="21"/>
      <c r="BT55" s="21"/>
      <c r="BU55" s="21"/>
      <c r="BV55" s="21"/>
      <c r="BW55" s="21"/>
      <c r="BX55" s="21"/>
      <c r="BY55" s="21"/>
      <c r="BZ55" s="21"/>
      <c r="CA55" s="21"/>
      <c r="CB55" s="21"/>
      <c r="CC55" s="21"/>
      <c r="CD55" s="21"/>
      <c r="CE55" s="21"/>
      <c r="CF55" s="21"/>
      <c r="CG55" s="21"/>
      <c r="CH55" s="21"/>
      <c r="CI55" s="21"/>
      <c r="CJ55" s="21"/>
      <c r="CK55" s="21"/>
      <c r="CL55" s="21"/>
      <c r="CM55" s="21"/>
      <c r="CN55" s="21"/>
      <c r="CO55" s="21"/>
      <c r="CP55" s="21"/>
      <c r="CQ55" s="21"/>
      <c r="CR55" s="21"/>
      <c r="CS55" s="21"/>
      <c r="CT55" s="21"/>
      <c r="CU55" s="21"/>
      <c r="CV55" s="21"/>
      <c r="CW55" s="21"/>
      <c r="CX55" s="21"/>
      <c r="CY55" s="21"/>
      <c r="CZ55" s="21"/>
      <c r="DA55" s="21"/>
      <c r="DB55" s="21"/>
      <c r="DC55" s="21"/>
      <c r="DD55" s="21"/>
      <c r="DE55" s="21"/>
      <c r="DF55" s="21"/>
      <c r="DG55" s="21"/>
      <c r="DH55" s="21"/>
      <c r="DI55" s="21"/>
      <c r="DJ55" s="21"/>
      <c r="DK55" s="21"/>
      <c r="DL55" s="21"/>
      <c r="DM55" s="21"/>
      <c r="DN55" s="21"/>
      <c r="DO55" s="21"/>
      <c r="DP55" s="21"/>
      <c r="DQ55" s="21"/>
      <c r="DR55" s="21"/>
      <c r="DS55" s="21"/>
      <c r="DT55" s="21"/>
      <c r="DU55" s="21"/>
      <c r="DV55" s="21"/>
      <c r="DW55" s="21"/>
      <c r="DX55" s="21"/>
      <c r="DY55" s="21"/>
      <c r="DZ55" s="21"/>
      <c r="EA55" s="21"/>
      <c r="EB55" s="21"/>
      <c r="EC55" s="21"/>
      <c r="ED55" s="21"/>
      <c r="EE55" s="21"/>
      <c r="EF55" s="21"/>
      <c r="EG55" s="21"/>
      <c r="EH55" s="21"/>
      <c r="EI55" s="21"/>
      <c r="EJ55" s="21"/>
      <c r="EK55" s="21"/>
      <c r="EL55" s="21"/>
      <c r="EM55" s="21"/>
      <c r="EN55" s="21"/>
      <c r="EO55" s="21"/>
      <c r="EP55" s="21"/>
      <c r="EQ55" s="21"/>
      <c r="ER55" s="21"/>
      <c r="ES55" s="21"/>
      <c r="ET55" s="21"/>
      <c r="EU55" s="21"/>
      <c r="EV55" s="21"/>
      <c r="EW55" s="21"/>
      <c r="EX55" s="21"/>
      <c r="EY55" s="21"/>
      <c r="EZ55" s="21"/>
      <c r="FA55" s="21"/>
      <c r="FB55" s="21"/>
      <c r="FC55" s="21"/>
      <c r="FD55" s="21"/>
      <c r="FE55" s="21"/>
      <c r="FF55" s="21"/>
      <c r="FG55" s="21"/>
      <c r="FH55" s="21"/>
      <c r="FI55" s="21"/>
      <c r="FJ55" s="21"/>
      <c r="FK55" s="21"/>
      <c r="FL55" s="21"/>
      <c r="FM55" s="21"/>
      <c r="FN55" s="21"/>
      <c r="FO55" s="21"/>
      <c r="FP55" s="21"/>
      <c r="FQ55" s="21"/>
      <c r="FR55" s="21"/>
      <c r="FS55" s="21"/>
      <c r="FT55" s="21"/>
      <c r="FU55" s="21"/>
      <c r="FV55" s="21"/>
      <c r="FW55" s="21"/>
      <c r="FX55" s="21"/>
      <c r="FY55" s="21"/>
      <c r="FZ55" s="21"/>
      <c r="GA55" s="21"/>
      <c r="GB55" s="21"/>
      <c r="GC55" s="21"/>
      <c r="GD55" s="21"/>
      <c r="GE55" s="21"/>
      <c r="GF55" s="21"/>
      <c r="GG55" s="21"/>
      <c r="GH55" s="21"/>
      <c r="GI55" s="21"/>
      <c r="GJ55" s="21"/>
      <c r="GK55" s="21"/>
      <c r="GL55" s="21"/>
      <c r="GM55" s="21"/>
      <c r="GN55" s="21"/>
      <c r="GO55" s="21"/>
      <c r="GP55" s="21"/>
      <c r="GQ55" s="21"/>
      <c r="GR55" s="21"/>
      <c r="GS55" s="21"/>
      <c r="GT55" s="21"/>
      <c r="GU55" s="21"/>
      <c r="GV55" s="21"/>
      <c r="GW55" s="21"/>
      <c r="GX55" s="21"/>
      <c r="GY55" s="21"/>
      <c r="GZ55" s="21"/>
      <c r="HA55" s="21"/>
      <c r="HB55" s="21"/>
      <c r="HC55" s="21"/>
      <c r="HD55" s="21"/>
      <c r="HE55" s="21"/>
      <c r="HF55" s="21"/>
      <c r="HG55" s="21"/>
      <c r="HH55" s="21"/>
      <c r="HI55" s="21"/>
      <c r="HJ55" s="21"/>
      <c r="HK55" s="21"/>
      <c r="HL55" s="21"/>
      <c r="HM55" s="21"/>
      <c r="HN55" s="21"/>
      <c r="HO55" s="21"/>
      <c r="HP55" s="21"/>
      <c r="HQ55" s="21"/>
      <c r="HR55" s="21"/>
      <c r="HS55" s="21"/>
      <c r="HT55" s="21"/>
      <c r="HU55" s="21"/>
      <c r="HV55" s="21"/>
      <c r="HW55" s="21"/>
      <c r="HX55" s="21"/>
      <c r="HY55" s="21"/>
      <c r="HZ55" s="21"/>
      <c r="IA55" s="21"/>
      <c r="IB55" s="21"/>
      <c r="IC55" s="21"/>
      <c r="ID55" s="21"/>
      <c r="IE55" s="21"/>
      <c r="IF55" s="21"/>
      <c r="IG55" s="21"/>
      <c r="IH55" s="21"/>
      <c r="II55" s="21"/>
      <c r="IJ55" s="21"/>
      <c r="IK55" s="21"/>
      <c r="IL55" s="21"/>
      <c r="IM55" s="21"/>
      <c r="IN55" s="21"/>
      <c r="IO55" s="21"/>
      <c r="IP55" s="21"/>
      <c r="IQ55" s="21"/>
      <c r="IR55" s="21"/>
      <c r="IS55" s="21"/>
      <c r="IT55" s="21"/>
      <c r="IU55" s="21"/>
      <c r="IV55" s="21"/>
      <c r="IW55" s="21"/>
      <c r="IX55" s="21"/>
      <c r="IY55" s="21"/>
      <c r="IZ55" s="21"/>
      <c r="JA55" s="21"/>
      <c r="JB55" s="21"/>
      <c r="JC55" s="21"/>
      <c r="JD55" s="21"/>
      <c r="JE55" s="21"/>
      <c r="JF55" s="21"/>
      <c r="JG55" s="21"/>
      <c r="JH55" s="21"/>
      <c r="JI55" s="21"/>
      <c r="JJ55" s="21"/>
      <c r="JK55" s="21"/>
      <c r="JL55" s="21"/>
      <c r="JM55" s="21"/>
      <c r="JN55" s="21"/>
      <c r="JO55" s="21"/>
      <c r="JP55" s="21"/>
      <c r="JQ55" s="21"/>
      <c r="JR55" s="21"/>
      <c r="JS55" s="21"/>
      <c r="JT55" s="21"/>
      <c r="JU55" s="21"/>
      <c r="JV55" s="21"/>
      <c r="JW55" s="21"/>
      <c r="JX55" s="21"/>
      <c r="JY55" s="21"/>
      <c r="JZ55" s="21"/>
      <c r="KA55" s="21"/>
      <c r="KB55" s="21"/>
      <c r="KC55" s="21"/>
      <c r="KD55" s="21"/>
      <c r="KE55" s="21"/>
      <c r="KF55" s="21"/>
      <c r="KG55" s="21"/>
      <c r="KH55" s="21"/>
      <c r="KI55" s="21"/>
      <c r="KJ55" s="21"/>
      <c r="KK55" s="21"/>
      <c r="KL55" s="21"/>
      <c r="KM55" s="21"/>
      <c r="KN55" s="21"/>
      <c r="KO55" s="21"/>
      <c r="KP55" s="21"/>
      <c r="KQ55" s="21"/>
      <c r="KR55" s="21"/>
      <c r="KS55" s="21"/>
      <c r="KT55" s="21"/>
      <c r="KU55" s="21"/>
      <c r="KV55" s="21"/>
      <c r="KW55" s="21"/>
      <c r="KX55" s="21"/>
      <c r="KY55" s="21"/>
      <c r="KZ55" s="21"/>
      <c r="LA55" s="21"/>
      <c r="LB55" s="21"/>
      <c r="LC55" s="21"/>
      <c r="LD55" s="21"/>
      <c r="LE55" s="21"/>
      <c r="LF55" s="21"/>
      <c r="LG55" s="21"/>
      <c r="LH55" s="21"/>
      <c r="LI55" s="21"/>
      <c r="LJ55" s="21"/>
      <c r="LK55" s="21"/>
      <c r="LL55" s="21"/>
      <c r="LM55" s="21"/>
      <c r="LN55" s="21"/>
      <c r="LO55" s="21"/>
      <c r="LP55" s="21"/>
      <c r="LQ55" s="21"/>
      <c r="LR55" s="21"/>
      <c r="LS55" s="21"/>
      <c r="LT55" s="21"/>
      <c r="LU55" s="21"/>
      <c r="LV55" s="21"/>
      <c r="LW55" s="21"/>
      <c r="LX55" s="21"/>
      <c r="LY55" s="21"/>
      <c r="LZ55" s="21"/>
      <c r="MA55" s="21"/>
      <c r="MB55" s="21"/>
      <c r="MC55" s="21"/>
      <c r="MD55" s="21"/>
      <c r="ME55" s="21"/>
      <c r="MF55" s="21"/>
      <c r="MG55" s="21"/>
      <c r="MH55" s="21"/>
      <c r="MI55" s="21"/>
      <c r="MJ55" s="21"/>
      <c r="MK55" s="21"/>
      <c r="ML55" s="21"/>
      <c r="MM55" s="21"/>
      <c r="MN55" s="21"/>
      <c r="MO55" s="21"/>
      <c r="MP55" s="21"/>
      <c r="MQ55" s="21"/>
      <c r="MR55" s="21"/>
      <c r="MS55" s="21"/>
      <c r="MT55" s="21"/>
      <c r="MU55" s="21"/>
      <c r="MV55" s="21"/>
      <c r="MW55" s="21"/>
      <c r="MX55" s="21"/>
      <c r="MY55" s="21"/>
      <c r="MZ55" s="21"/>
      <c r="NA55" s="21"/>
      <c r="NB55" s="21"/>
      <c r="NC55" s="21"/>
      <c r="ND55" s="21"/>
      <c r="NE55" s="21"/>
      <c r="NF55" s="21"/>
      <c r="NG55" s="21"/>
      <c r="NH55" s="21"/>
      <c r="NI55" s="21"/>
      <c r="NJ55" s="21"/>
      <c r="NK55" s="21"/>
      <c r="NL55" s="21"/>
      <c r="NM55" s="21"/>
      <c r="NN55" s="21"/>
      <c r="NO55" s="21"/>
      <c r="NP55" s="21"/>
      <c r="NQ55" s="21"/>
      <c r="NR55" s="21"/>
      <c r="NS55" s="21"/>
      <c r="NT55" s="21"/>
      <c r="NU55" s="21"/>
      <c r="NV55" s="21"/>
      <c r="NW55" s="21"/>
      <c r="NX55" s="21"/>
      <c r="NY55" s="21"/>
      <c r="NZ55" s="21"/>
      <c r="OA55" s="21"/>
      <c r="OB55" s="21"/>
      <c r="OC55" s="21"/>
      <c r="OD55" s="21"/>
      <c r="OE55" s="21"/>
      <c r="OF55" s="21"/>
      <c r="OG55" s="21"/>
      <c r="OH55" s="21"/>
      <c r="OI55" s="21"/>
      <c r="OJ55" s="21"/>
      <c r="OK55" s="21"/>
      <c r="OL55" s="21"/>
      <c r="OM55" s="21"/>
      <c r="ON55" s="21"/>
      <c r="OO55" s="21"/>
      <c r="OP55" s="21"/>
      <c r="OQ55" s="21"/>
      <c r="OR55" s="21"/>
      <c r="OS55" s="21"/>
      <c r="OT55" s="21"/>
      <c r="OU55" s="21"/>
      <c r="OV55" s="21"/>
      <c r="OW55" s="21"/>
      <c r="OX55" s="21"/>
      <c r="OY55" s="21"/>
      <c r="OZ55" s="21"/>
      <c r="PA55" s="21"/>
      <c r="PB55" s="21"/>
      <c r="PC55" s="21"/>
      <c r="PD55" s="21"/>
      <c r="PE55" s="21"/>
      <c r="PF55" s="21"/>
      <c r="PG55" s="21"/>
      <c r="PH55" s="21"/>
      <c r="PI55" s="21"/>
      <c r="PJ55" s="21"/>
      <c r="PK55" s="21"/>
      <c r="PL55" s="21"/>
      <c r="PM55" s="21"/>
      <c r="PN55" s="21"/>
      <c r="PO55" s="21"/>
      <c r="PP55" s="21"/>
      <c r="PQ55" s="21"/>
      <c r="PR55" s="21"/>
      <c r="PS55" s="21"/>
      <c r="PT55" s="21"/>
      <c r="PU55" s="21"/>
      <c r="PV55" s="21"/>
      <c r="PW55" s="21"/>
      <c r="PX55" s="21"/>
      <c r="PY55" s="21"/>
      <c r="PZ55" s="21"/>
      <c r="QA55" s="21"/>
      <c r="QB55" s="21"/>
      <c r="QC55" s="21"/>
      <c r="QD55" s="21"/>
      <c r="QE55" s="21"/>
      <c r="QF55" s="21"/>
      <c r="QG55" s="21"/>
      <c r="QH55" s="21"/>
      <c r="QI55" s="21"/>
      <c r="QJ55" s="21"/>
      <c r="QK55" s="21"/>
      <c r="QL55" s="21"/>
      <c r="QM55" s="21"/>
      <c r="QN55" s="21"/>
      <c r="QO55" s="21"/>
      <c r="QP55" s="21"/>
      <c r="QQ55" s="21"/>
      <c r="QR55" s="21"/>
      <c r="QS55" s="21"/>
      <c r="QT55" s="21"/>
      <c r="QU55" s="21"/>
      <c r="QV55" s="21"/>
      <c r="QW55" s="21"/>
      <c r="QX55" s="21"/>
      <c r="QY55" s="21"/>
      <c r="QZ55" s="21"/>
      <c r="RA55" s="21"/>
      <c r="RB55" s="21"/>
      <c r="RC55" s="21"/>
      <c r="RD55" s="21"/>
      <c r="RE55" s="21"/>
      <c r="RF55" s="21"/>
      <c r="RG55" s="21"/>
      <c r="RH55" s="21"/>
      <c r="RI55" s="21"/>
      <c r="RJ55" s="21"/>
      <c r="RK55" s="21"/>
      <c r="RL55" s="21"/>
      <c r="RM55" s="21"/>
      <c r="RN55" s="21"/>
      <c r="RO55" s="21"/>
      <c r="RP55" s="21"/>
      <c r="RQ55" s="21"/>
      <c r="RR55" s="21"/>
      <c r="RS55" s="21"/>
      <c r="RT55" s="21"/>
      <c r="RU55" s="21"/>
      <c r="RV55" s="21"/>
      <c r="RW55" s="21"/>
      <c r="RX55" s="21"/>
      <c r="RY55" s="21"/>
      <c r="RZ55" s="21"/>
      <c r="SA55" s="21"/>
      <c r="SB55" s="21"/>
      <c r="SC55" s="21"/>
      <c r="SD55" s="21"/>
      <c r="SE55" s="21"/>
      <c r="SF55" s="21"/>
      <c r="SG55" s="21"/>
      <c r="SH55" s="21"/>
      <c r="SI55" s="21"/>
      <c r="SJ55" s="21"/>
      <c r="SK55" s="21"/>
      <c r="SL55" s="21"/>
      <c r="SM55" s="21"/>
      <c r="SN55" s="21"/>
      <c r="SO55" s="21"/>
      <c r="SP55" s="21"/>
      <c r="SQ55" s="21"/>
      <c r="SR55" s="21"/>
      <c r="SS55" s="21"/>
      <c r="ST55" s="21"/>
      <c r="SU55" s="21"/>
      <c r="SV55" s="21"/>
      <c r="SW55" s="21"/>
      <c r="SX55" s="21"/>
      <c r="SY55" s="21"/>
      <c r="SZ55" s="21"/>
      <c r="TA55" s="21"/>
      <c r="TB55" s="21"/>
      <c r="TC55" s="21"/>
      <c r="TD55" s="21"/>
      <c r="TE55" s="21"/>
      <c r="TF55" s="21"/>
      <c r="TG55" s="21"/>
      <c r="TH55" s="21"/>
      <c r="TI55" s="21"/>
      <c r="TJ55" s="21"/>
      <c r="TK55" s="21"/>
      <c r="TL55" s="21"/>
      <c r="TM55" s="21"/>
      <c r="TN55" s="21"/>
      <c r="TO55" s="21"/>
      <c r="TP55" s="21"/>
      <c r="TQ55" s="21"/>
      <c r="TR55" s="21"/>
      <c r="TS55" s="21"/>
      <c r="TT55" s="21"/>
      <c r="TU55" s="21"/>
      <c r="TV55" s="21"/>
      <c r="TW55" s="21"/>
      <c r="TX55" s="21"/>
      <c r="TY55" s="21"/>
      <c r="TZ55" s="21"/>
      <c r="UA55" s="21"/>
      <c r="UB55" s="21"/>
      <c r="UC55" s="21"/>
      <c r="UD55" s="21"/>
      <c r="UE55" s="21"/>
      <c r="UF55" s="21"/>
      <c r="UG55" s="21"/>
      <c r="UH55" s="21"/>
      <c r="UI55" s="21"/>
      <c r="UJ55" s="21"/>
      <c r="UK55" s="21"/>
      <c r="UL55" s="21"/>
      <c r="UM55" s="21"/>
      <c r="UN55" s="21"/>
      <c r="UO55" s="21"/>
      <c r="UP55" s="21"/>
      <c r="UQ55" s="21"/>
      <c r="UR55" s="21"/>
      <c r="US55" s="21"/>
      <c r="UT55" s="21"/>
      <c r="UU55" s="21"/>
      <c r="UV55" s="21"/>
      <c r="UW55" s="21"/>
      <c r="UX55" s="21"/>
      <c r="UY55" s="21"/>
      <c r="UZ55" s="21"/>
      <c r="VA55" s="21"/>
      <c r="VB55" s="21"/>
      <c r="VC55" s="21"/>
      <c r="VD55" s="21"/>
      <c r="VE55" s="21"/>
      <c r="VF55" s="21"/>
      <c r="VG55" s="21"/>
      <c r="VH55" s="21"/>
      <c r="VI55" s="21"/>
      <c r="VJ55" s="21"/>
      <c r="VK55" s="21"/>
      <c r="VL55" s="21"/>
      <c r="VM55" s="21"/>
      <c r="VN55" s="21"/>
      <c r="VO55" s="21"/>
      <c r="VP55" s="21"/>
      <c r="VQ55" s="21"/>
      <c r="VR55" s="21"/>
      <c r="VS55" s="21"/>
      <c r="VT55" s="21"/>
      <c r="VU55" s="21"/>
      <c r="VV55" s="21"/>
      <c r="VW55" s="21"/>
      <c r="VX55" s="21"/>
      <c r="VY55" s="21"/>
      <c r="VZ55" s="21"/>
      <c r="WA55" s="21"/>
      <c r="WB55" s="21"/>
      <c r="WC55" s="21"/>
      <c r="WD55" s="21"/>
      <c r="WE55" s="21"/>
      <c r="WF55" s="21"/>
      <c r="WG55" s="21"/>
      <c r="WH55" s="21"/>
      <c r="WI55" s="21"/>
      <c r="WJ55" s="21"/>
      <c r="WK55" s="21"/>
      <c r="WL55" s="21"/>
      <c r="WM55" s="21"/>
      <c r="WN55" s="21"/>
      <c r="WO55" s="21"/>
      <c r="WP55" s="21"/>
      <c r="WQ55" s="21"/>
      <c r="WR55" s="21"/>
      <c r="WS55" s="21"/>
      <c r="WT55" s="21"/>
      <c r="WU55" s="21"/>
      <c r="WV55" s="21"/>
      <c r="WW55" s="21"/>
      <c r="WX55" s="21"/>
      <c r="WY55" s="21"/>
      <c r="WZ55" s="21"/>
      <c r="XA55" s="21"/>
      <c r="XB55" s="21"/>
      <c r="XC55" s="21"/>
      <c r="XD55" s="21"/>
      <c r="XE55" s="21"/>
      <c r="XF55" s="21"/>
      <c r="XG55" s="21"/>
      <c r="XH55" s="21"/>
      <c r="XI55" s="21"/>
      <c r="XJ55" s="21"/>
      <c r="XK55" s="21"/>
      <c r="XL55" s="21"/>
      <c r="XM55" s="21"/>
      <c r="XN55" s="21"/>
      <c r="XO55" s="21"/>
      <c r="XP55" s="21"/>
      <c r="XQ55" s="21"/>
      <c r="XR55" s="21"/>
      <c r="XS55" s="21"/>
      <c r="XT55" s="21"/>
      <c r="XU55" s="21"/>
      <c r="XV55" s="21"/>
      <c r="XW55" s="21"/>
      <c r="XX55" s="21"/>
      <c r="XY55" s="21"/>
      <c r="XZ55" s="21"/>
      <c r="YA55" s="21"/>
      <c r="YB55" s="21"/>
      <c r="YC55" s="21"/>
      <c r="YD55" s="21"/>
      <c r="YE55" s="21"/>
      <c r="YF55" s="21"/>
      <c r="YG55" s="21"/>
      <c r="YH55" s="21"/>
      <c r="YI55" s="21"/>
      <c r="YJ55" s="21"/>
      <c r="YK55" s="21"/>
      <c r="YL55" s="21"/>
      <c r="YM55" s="21"/>
      <c r="YN55" s="21"/>
      <c r="YO55" s="21"/>
      <c r="YP55" s="21"/>
      <c r="YQ55" s="21"/>
      <c r="YR55" s="21"/>
      <c r="YS55" s="21"/>
      <c r="YT55" s="21"/>
      <c r="YU55" s="21"/>
      <c r="YV55" s="21"/>
      <c r="YW55" s="21"/>
      <c r="YX55" s="21"/>
      <c r="YY55" s="21"/>
      <c r="YZ55" s="21"/>
      <c r="ZA55" s="21"/>
      <c r="ZB55" s="21"/>
      <c r="ZC55" s="21"/>
      <c r="ZD55" s="21"/>
      <c r="ZE55" s="21"/>
      <c r="ZF55" s="21"/>
      <c r="ZG55" s="21"/>
      <c r="ZH55" s="21"/>
      <c r="ZI55" s="21"/>
      <c r="ZJ55" s="21"/>
      <c r="ZK55" s="21"/>
      <c r="ZL55" s="21"/>
      <c r="ZM55" s="21"/>
      <c r="ZN55" s="21"/>
      <c r="ZO55" s="21"/>
      <c r="ZP55" s="21"/>
      <c r="ZQ55" s="21"/>
      <c r="ZR55" s="21"/>
      <c r="ZS55" s="21"/>
      <c r="ZT55" s="21"/>
      <c r="ZU55" s="21"/>
      <c r="ZV55" s="21"/>
      <c r="ZW55" s="21"/>
      <c r="ZX55" s="21"/>
      <c r="ZY55" s="21"/>
      <c r="ZZ55" s="21"/>
      <c r="AAA55" s="21"/>
      <c r="AAB55" s="21"/>
      <c r="AAC55" s="21"/>
      <c r="AAD55" s="21"/>
      <c r="AAE55" s="21"/>
      <c r="AAF55" s="21"/>
      <c r="AAG55" s="21"/>
      <c r="AAH55" s="21"/>
      <c r="AAI55" s="21"/>
      <c r="AAJ55" s="21"/>
      <c r="AAK55" s="21"/>
      <c r="AAL55" s="21"/>
      <c r="AAM55" s="21"/>
      <c r="AAN55" s="21"/>
      <c r="AAO55" s="21"/>
      <c r="AAP55" s="21"/>
      <c r="AAQ55" s="21"/>
      <c r="AAR55" s="21"/>
      <c r="AAS55" s="21"/>
      <c r="AAT55" s="21"/>
      <c r="AAU55" s="21"/>
      <c r="AAV55" s="21"/>
      <c r="AAW55" s="21"/>
      <c r="AAX55" s="21"/>
      <c r="AAY55" s="21"/>
      <c r="AAZ55" s="21"/>
      <c r="ABA55" s="21"/>
      <c r="ABB55" s="21"/>
      <c r="ABC55" s="21"/>
      <c r="ABD55" s="21"/>
      <c r="ABE55" s="21"/>
      <c r="ABF55" s="21"/>
      <c r="ABG55" s="21"/>
      <c r="ABH55" s="21"/>
      <c r="ABI55" s="21"/>
      <c r="ABJ55" s="21"/>
      <c r="ABK55" s="21"/>
      <c r="ABL55" s="21"/>
      <c r="ABM55" s="21"/>
      <c r="ABN55" s="21"/>
      <c r="ABO55" s="21"/>
      <c r="ABP55" s="21"/>
      <c r="ABQ55" s="21"/>
      <c r="ABR55" s="21"/>
      <c r="ABS55" s="21"/>
      <c r="ABT55" s="21"/>
      <c r="ABU55" s="21"/>
      <c r="ABV55" s="21"/>
      <c r="ABW55" s="21"/>
      <c r="ABX55" s="21"/>
      <c r="ABY55" s="21"/>
      <c r="ABZ55" s="21"/>
      <c r="ACA55" s="21"/>
      <c r="ACB55" s="21"/>
      <c r="ACC55" s="21"/>
      <c r="ACD55" s="21"/>
      <c r="ACE55" s="21"/>
      <c r="ACF55" s="21"/>
      <c r="ACG55" s="21"/>
      <c r="ACH55" s="21"/>
      <c r="ACI55" s="21"/>
      <c r="ACJ55" s="21"/>
      <c r="ACK55" s="21"/>
      <c r="ACL55" s="21"/>
      <c r="ACM55" s="21"/>
      <c r="ACN55" s="21"/>
      <c r="ACO55" s="21"/>
      <c r="ACP55" s="21"/>
      <c r="ACQ55" s="21"/>
      <c r="ACR55" s="21"/>
      <c r="ACS55" s="21"/>
      <c r="ACT55" s="21"/>
      <c r="ACU55" s="21"/>
      <c r="ACV55" s="21"/>
      <c r="ACW55" s="21"/>
      <c r="ACX55" s="21"/>
      <c r="ACY55" s="21"/>
      <c r="ACZ55" s="21"/>
      <c r="ADA55" s="21"/>
      <c r="ADB55" s="21"/>
      <c r="ADC55" s="21"/>
      <c r="ADD55" s="21"/>
      <c r="ADE55" s="21"/>
      <c r="ADF55" s="21"/>
      <c r="ADG55" s="21"/>
      <c r="ADH55" s="21"/>
      <c r="ADI55" s="21"/>
      <c r="ADJ55" s="21"/>
      <c r="ADK55" s="21"/>
      <c r="ADL55" s="21"/>
      <c r="ADM55" s="21"/>
      <c r="ADN55" s="21"/>
      <c r="ADO55" s="21"/>
      <c r="ADP55" s="21"/>
      <c r="ADQ55" s="21"/>
      <c r="ADR55" s="21"/>
      <c r="ADS55" s="21"/>
      <c r="ADT55" s="21"/>
      <c r="ADU55" s="21"/>
      <c r="ADV55" s="21"/>
      <c r="ADW55" s="21"/>
      <c r="ADX55" s="21"/>
      <c r="ADY55" s="21"/>
      <c r="ADZ55" s="21"/>
      <c r="AEA55" s="21"/>
      <c r="AEB55" s="21"/>
      <c r="AEC55" s="21"/>
      <c r="AED55" s="21"/>
      <c r="AEE55" s="21"/>
      <c r="AEF55" s="21"/>
      <c r="AEG55" s="21"/>
      <c r="AEH55" s="21"/>
      <c r="AEI55" s="21"/>
      <c r="AEJ55" s="21"/>
      <c r="AEK55" s="21"/>
      <c r="AEL55" s="21"/>
      <c r="AEM55" s="21"/>
      <c r="AEN55" s="21"/>
      <c r="AEO55" s="21"/>
      <c r="AEP55" s="21"/>
      <c r="AEQ55" s="21"/>
      <c r="AER55" s="21"/>
      <c r="AES55" s="21"/>
      <c r="AET55" s="21"/>
      <c r="AEU55" s="21"/>
      <c r="AEV55" s="21"/>
      <c r="AEW55" s="21"/>
      <c r="AEX55" s="21"/>
      <c r="AEY55" s="21"/>
      <c r="AEZ55" s="21"/>
      <c r="AFA55" s="21"/>
      <c r="AFB55" s="21"/>
      <c r="AFC55" s="21"/>
      <c r="AFD55" s="21"/>
      <c r="AFE55" s="21"/>
      <c r="AFF55" s="21"/>
      <c r="AFG55" s="21"/>
      <c r="AFH55" s="21"/>
      <c r="AFI55" s="21"/>
      <c r="AFJ55" s="21"/>
      <c r="AFK55" s="21"/>
      <c r="AFL55" s="21"/>
      <c r="AFM55" s="21"/>
      <c r="AFN55" s="21"/>
      <c r="AFO55" s="21"/>
      <c r="AFP55" s="21"/>
      <c r="AFQ55" s="21"/>
      <c r="AFR55" s="21"/>
      <c r="AFS55" s="21"/>
      <c r="AFT55" s="21"/>
      <c r="AFU55" s="21"/>
      <c r="AFV55" s="21"/>
      <c r="AFW55" s="21"/>
      <c r="AFX55" s="21"/>
      <c r="AFY55" s="21"/>
      <c r="AFZ55" s="21"/>
      <c r="AGA55" s="21"/>
      <c r="AGB55" s="21"/>
      <c r="AGC55" s="21"/>
      <c r="AGD55" s="21"/>
      <c r="AGE55" s="21"/>
      <c r="AGF55" s="21"/>
      <c r="AGG55" s="21"/>
      <c r="AGH55" s="21"/>
      <c r="AGI55" s="21"/>
      <c r="AGJ55" s="21"/>
      <c r="AGK55" s="21"/>
      <c r="AGL55" s="21"/>
      <c r="AGM55" s="21"/>
      <c r="AGN55" s="21"/>
      <c r="AGO55" s="21"/>
      <c r="AGP55" s="21"/>
      <c r="AGQ55" s="21"/>
      <c r="AGR55" s="21"/>
      <c r="AGS55" s="21"/>
      <c r="AGT55" s="21"/>
      <c r="AGU55" s="21"/>
      <c r="AGV55" s="21"/>
      <c r="AGW55" s="21"/>
      <c r="AGX55" s="21"/>
      <c r="AGY55" s="21"/>
      <c r="AGZ55" s="21"/>
      <c r="AHA55" s="21"/>
      <c r="AHB55" s="21"/>
      <c r="AHC55" s="21"/>
      <c r="AHD55" s="21"/>
      <c r="AHE55" s="21"/>
      <c r="AHF55" s="21"/>
      <c r="AHG55" s="21"/>
      <c r="AHH55" s="21"/>
      <c r="AHI55" s="21"/>
      <c r="AHJ55" s="21"/>
      <c r="AHK55" s="21"/>
      <c r="AHL55" s="21"/>
      <c r="AHM55" s="21"/>
      <c r="AHN55" s="21"/>
      <c r="AHO55" s="21"/>
      <c r="AHP55" s="21"/>
      <c r="AHQ55" s="21"/>
      <c r="AHR55" s="21"/>
      <c r="AHS55" s="21"/>
      <c r="AHT55" s="21"/>
      <c r="AHU55" s="21"/>
      <c r="AHV55" s="21"/>
      <c r="AHW55" s="21"/>
      <c r="AHX55" s="21"/>
      <c r="AHY55" s="21"/>
      <c r="AHZ55" s="21"/>
      <c r="AIA55" s="21"/>
      <c r="AIB55" s="21"/>
      <c r="AIC55" s="21"/>
      <c r="AID55" s="21"/>
      <c r="AIE55" s="21"/>
      <c r="AIF55" s="21"/>
      <c r="AIG55" s="21"/>
      <c r="AIH55" s="21"/>
      <c r="AII55" s="21"/>
      <c r="AIJ55" s="21"/>
      <c r="AIK55" s="21"/>
      <c r="AIL55" s="21"/>
      <c r="AIM55" s="21"/>
      <c r="AIN55" s="21"/>
      <c r="AIO55" s="21"/>
      <c r="AIP55" s="21"/>
      <c r="AIQ55" s="21"/>
      <c r="AIR55" s="21"/>
      <c r="AIS55" s="21"/>
      <c r="AIT55" s="21"/>
      <c r="AIU55" s="21"/>
      <c r="AIV55" s="21"/>
      <c r="AIW55" s="21"/>
      <c r="AIX55" s="21"/>
      <c r="AIY55" s="21"/>
      <c r="AIZ55" s="21"/>
      <c r="AJA55" s="21"/>
      <c r="AJB55" s="21"/>
      <c r="AJC55" s="21"/>
      <c r="AJD55" s="21"/>
      <c r="AJE55" s="21"/>
      <c r="AJF55" s="21"/>
      <c r="AJG55" s="21"/>
      <c r="AJH55" s="21"/>
      <c r="AJI55" s="21"/>
      <c r="AJJ55" s="21"/>
      <c r="AJK55" s="21"/>
      <c r="AJL55" s="21"/>
      <c r="AJM55" s="21"/>
      <c r="AJN55" s="21"/>
      <c r="AJO55" s="21"/>
      <c r="AJP55" s="21"/>
      <c r="AJQ55" s="21"/>
      <c r="AJR55" s="21"/>
      <c r="AJS55" s="21"/>
      <c r="AJT55" s="21"/>
      <c r="AJU55" s="21"/>
      <c r="AJV55" s="21"/>
      <c r="AJW55" s="21"/>
      <c r="AJX55" s="21"/>
      <c r="AJY55" s="21"/>
      <c r="AJZ55" s="21"/>
      <c r="AKA55" s="21"/>
      <c r="AKB55" s="21"/>
      <c r="AKC55" s="21"/>
      <c r="AKD55" s="21"/>
      <c r="AKE55" s="21"/>
      <c r="AKF55" s="21"/>
      <c r="AKG55" s="21"/>
      <c r="AKH55" s="21"/>
      <c r="AKI55" s="21"/>
      <c r="AKJ55" s="21"/>
      <c r="AKK55" s="21"/>
      <c r="AKL55" s="21"/>
      <c r="AKM55" s="21"/>
      <c r="AKN55" s="21"/>
      <c r="AKO55" s="21"/>
      <c r="AKP55" s="21"/>
      <c r="AKQ55" s="21"/>
      <c r="AKR55" s="21"/>
      <c r="AKS55" s="21"/>
      <c r="AKT55" s="21"/>
      <c r="AKU55" s="21"/>
      <c r="AKV55" s="21"/>
      <c r="AKW55" s="21"/>
      <c r="AKX55" s="21"/>
      <c r="AKY55" s="21"/>
      <c r="AKZ55" s="21"/>
      <c r="ALA55" s="21"/>
      <c r="ALB55" s="21"/>
      <c r="ALC55" s="21"/>
      <c r="ALD55" s="21"/>
      <c r="ALE55" s="21"/>
      <c r="ALF55" s="21"/>
      <c r="ALG55" s="21"/>
      <c r="ALH55" s="21"/>
      <c r="ALI55" s="21"/>
      <c r="ALJ55" s="21"/>
      <c r="ALK55" s="21"/>
      <c r="ALL55" s="21"/>
      <c r="ALM55" s="21"/>
      <c r="ALN55" s="21"/>
      <c r="ALO55" s="21"/>
      <c r="ALP55" s="21"/>
      <c r="ALQ55" s="21"/>
      <c r="ALR55" s="21"/>
      <c r="ALS55" s="21"/>
      <c r="ALT55" s="21"/>
      <c r="ALU55" s="21"/>
      <c r="ALV55" s="21"/>
      <c r="ALW55" s="21"/>
      <c r="ALX55" s="21"/>
      <c r="ALY55" s="21"/>
      <c r="ALZ55" s="21"/>
      <c r="AMA55" s="21"/>
      <c r="AMB55" s="21"/>
      <c r="AMC55" s="21"/>
      <c r="AMD55" s="21"/>
      <c r="AME55" s="21"/>
      <c r="AMF55" s="21"/>
      <c r="AMG55" s="21"/>
      <c r="AMH55" s="21"/>
      <c r="AMI55" s="21"/>
      <c r="AMJ55" s="21"/>
      <c r="AMK55" s="21"/>
      <c r="AML55" s="21"/>
      <c r="AMM55" s="21"/>
      <c r="AMN55" s="21"/>
      <c r="AMO55" s="21"/>
      <c r="AMP55" s="21"/>
      <c r="AMQ55" s="21"/>
      <c r="AMR55" s="21"/>
      <c r="AMS55" s="21"/>
      <c r="AMT55" s="21"/>
      <c r="AMU55" s="21"/>
      <c r="AMV55" s="21"/>
      <c r="AMW55" s="21"/>
      <c r="AMX55" s="21"/>
      <c r="AMY55" s="21"/>
      <c r="AMZ55" s="21"/>
      <c r="ANA55" s="21"/>
      <c r="ANB55" s="21"/>
      <c r="ANC55" s="21"/>
      <c r="AND55" s="21"/>
      <c r="ANE55" s="21"/>
      <c r="ANF55" s="21"/>
      <c r="ANG55" s="21"/>
      <c r="ANH55" s="21"/>
      <c r="ANI55" s="21"/>
      <c r="ANJ55" s="21"/>
      <c r="ANK55" s="21"/>
      <c r="ANL55" s="21"/>
      <c r="ANM55" s="21"/>
      <c r="ANN55" s="21"/>
      <c r="ANO55" s="21"/>
      <c r="ANP55" s="21"/>
      <c r="ANQ55" s="21"/>
      <c r="ANR55" s="21"/>
      <c r="ANS55" s="21"/>
      <c r="ANT55" s="21"/>
      <c r="ANU55" s="21"/>
      <c r="ANV55" s="21"/>
      <c r="ANW55" s="21"/>
      <c r="ANX55" s="21"/>
      <c r="ANY55" s="21"/>
      <c r="ANZ55" s="21"/>
      <c r="AOA55" s="21"/>
      <c r="AOB55" s="21"/>
      <c r="AOC55" s="21"/>
      <c r="AOD55" s="21"/>
      <c r="AOE55" s="21"/>
      <c r="AOF55" s="21"/>
      <c r="AOG55" s="21"/>
      <c r="AOH55" s="21"/>
      <c r="AOI55" s="21"/>
      <c r="AOJ55" s="21"/>
      <c r="AOK55" s="21"/>
      <c r="AOL55" s="21"/>
      <c r="AOM55" s="21"/>
      <c r="AON55" s="21"/>
      <c r="AOO55" s="21"/>
      <c r="AOP55" s="21"/>
      <c r="AOQ55" s="21"/>
      <c r="AOR55" s="21"/>
      <c r="AOS55" s="21"/>
      <c r="AOT55" s="21"/>
      <c r="AOU55" s="21"/>
      <c r="AOV55" s="21"/>
      <c r="AOW55" s="21"/>
      <c r="AOX55" s="21"/>
      <c r="AOY55" s="21"/>
      <c r="AOZ55" s="21"/>
      <c r="APA55" s="21"/>
      <c r="APB55" s="21"/>
      <c r="APC55" s="21"/>
      <c r="APD55" s="21"/>
      <c r="APE55" s="21"/>
      <c r="APF55" s="21"/>
      <c r="APG55" s="21"/>
      <c r="APH55" s="21"/>
      <c r="API55" s="21"/>
      <c r="APJ55" s="21"/>
      <c r="APK55" s="21"/>
      <c r="APL55" s="21"/>
      <c r="APM55" s="21"/>
      <c r="APN55" s="21"/>
      <c r="APO55" s="21"/>
      <c r="APP55" s="21"/>
      <c r="APQ55" s="21"/>
      <c r="APR55" s="21"/>
      <c r="APS55" s="21"/>
      <c r="APT55" s="21"/>
      <c r="APU55" s="21"/>
      <c r="APV55" s="21"/>
      <c r="APW55" s="21"/>
      <c r="APX55" s="21"/>
      <c r="APY55" s="21"/>
      <c r="APZ55" s="21"/>
      <c r="AQA55" s="21"/>
      <c r="AQB55" s="21"/>
      <c r="AQC55" s="21"/>
      <c r="AQD55" s="21"/>
      <c r="AQE55" s="21"/>
      <c r="AQF55" s="21"/>
      <c r="AQG55" s="21"/>
      <c r="AQH55" s="21"/>
      <c r="AQI55" s="21"/>
      <c r="AQJ55" s="21"/>
      <c r="AQK55" s="21"/>
      <c r="AQL55" s="21"/>
      <c r="AQM55" s="21"/>
      <c r="AQN55" s="21"/>
      <c r="AQO55" s="21"/>
      <c r="AQP55" s="21"/>
      <c r="AQQ55" s="21"/>
      <c r="AQR55" s="21"/>
      <c r="AQS55" s="21"/>
      <c r="AQT55" s="21"/>
      <c r="AQU55" s="21"/>
      <c r="AQV55" s="21"/>
      <c r="AQW55" s="21"/>
      <c r="AQX55" s="21"/>
      <c r="AQY55" s="21"/>
      <c r="AQZ55" s="21"/>
      <c r="ARA55" s="21"/>
      <c r="ARB55" s="21"/>
      <c r="ARC55" s="21"/>
      <c r="ARD55" s="21"/>
      <c r="ARE55" s="21"/>
      <c r="ARF55" s="21"/>
      <c r="ARG55" s="21"/>
      <c r="ARH55" s="21"/>
      <c r="ARI55" s="21"/>
      <c r="ARJ55" s="21"/>
      <c r="ARK55" s="21"/>
      <c r="ARL55" s="21"/>
      <c r="ARM55" s="21"/>
      <c r="ARN55" s="21"/>
      <c r="ARO55" s="21"/>
      <c r="ARP55" s="21"/>
      <c r="ARQ55" s="21"/>
      <c r="ARR55" s="21"/>
      <c r="ARS55" s="21"/>
      <c r="ART55" s="21"/>
      <c r="ARU55" s="21"/>
      <c r="ARV55" s="21"/>
      <c r="ARW55" s="21"/>
      <c r="ARX55" s="21"/>
      <c r="ARY55" s="21"/>
      <c r="ARZ55" s="21"/>
      <c r="ASA55" s="21"/>
      <c r="ASB55" s="21"/>
      <c r="ASC55" s="21"/>
      <c r="ASD55" s="21"/>
      <c r="ASE55" s="21"/>
      <c r="ASF55" s="21"/>
      <c r="ASG55" s="21"/>
      <c r="ASH55" s="21"/>
      <c r="ASI55" s="21"/>
      <c r="ASJ55" s="21"/>
      <c r="ASK55" s="21"/>
      <c r="ASL55" s="21"/>
      <c r="ASM55" s="21"/>
      <c r="ASN55" s="21"/>
      <c r="ASO55" s="21"/>
      <c r="ASP55" s="21"/>
      <c r="ASQ55" s="21"/>
      <c r="ASR55" s="21"/>
      <c r="ASS55" s="21"/>
      <c r="AST55" s="21"/>
      <c r="ASU55" s="21"/>
      <c r="ASV55" s="21"/>
      <c r="ASW55" s="21"/>
      <c r="ASX55" s="21"/>
      <c r="ASY55" s="21"/>
      <c r="ASZ55" s="21"/>
      <c r="ATA55" s="21"/>
      <c r="ATB55" s="21"/>
      <c r="ATC55" s="21"/>
      <c r="ATD55" s="21"/>
      <c r="ATE55" s="21"/>
      <c r="ATF55" s="21"/>
      <c r="ATG55" s="21"/>
      <c r="ATH55" s="21"/>
      <c r="ATI55" s="21"/>
      <c r="ATJ55" s="21"/>
      <c r="ATK55" s="21"/>
      <c r="ATL55" s="21"/>
      <c r="ATM55" s="21"/>
      <c r="ATN55" s="21"/>
      <c r="ATO55" s="21"/>
      <c r="ATP55" s="21"/>
      <c r="ATQ55" s="21"/>
      <c r="ATR55" s="21"/>
      <c r="ATS55" s="21"/>
      <c r="ATT55" s="21"/>
      <c r="ATU55" s="21"/>
      <c r="ATV55" s="21"/>
      <c r="ATW55" s="21"/>
      <c r="ATX55" s="21"/>
      <c r="ATY55" s="21"/>
      <c r="ATZ55" s="21"/>
      <c r="AUA55" s="21"/>
      <c r="AUB55" s="21"/>
      <c r="AUC55" s="21"/>
      <c r="AUD55" s="21"/>
      <c r="AUE55" s="21"/>
      <c r="AUF55" s="21"/>
      <c r="AUG55" s="21"/>
      <c r="AUH55" s="21"/>
      <c r="AUI55" s="21"/>
      <c r="AUJ55" s="21"/>
      <c r="AUK55" s="21"/>
      <c r="AUL55" s="21"/>
      <c r="AUM55" s="21"/>
      <c r="AUN55" s="21"/>
      <c r="AUO55" s="21"/>
      <c r="AUP55" s="21"/>
      <c r="AUQ55" s="21"/>
      <c r="AUR55" s="21"/>
      <c r="AUS55" s="21"/>
      <c r="AUT55" s="21"/>
      <c r="AUU55" s="21"/>
      <c r="AUV55" s="21"/>
      <c r="AUW55" s="21"/>
      <c r="AUX55" s="21"/>
      <c r="AUY55" s="21"/>
      <c r="AUZ55" s="21"/>
      <c r="AVA55" s="21"/>
      <c r="AVB55" s="21"/>
      <c r="AVC55" s="21"/>
      <c r="AVD55" s="21"/>
      <c r="AVE55" s="21"/>
      <c r="AVF55" s="21"/>
      <c r="AVG55" s="21"/>
      <c r="AVH55" s="21"/>
      <c r="AVI55" s="21"/>
      <c r="AVJ55" s="21"/>
      <c r="AVK55" s="21"/>
      <c r="AVL55" s="21"/>
      <c r="AVM55" s="21"/>
      <c r="AVN55" s="21"/>
      <c r="AVO55" s="21"/>
      <c r="AVP55" s="21"/>
      <c r="AVQ55" s="21"/>
      <c r="AVR55" s="21"/>
      <c r="AVS55" s="21"/>
      <c r="AVT55" s="21"/>
      <c r="AVU55" s="21"/>
      <c r="AVV55" s="21"/>
      <c r="AVW55" s="21"/>
      <c r="AVX55" s="21"/>
      <c r="AVY55" s="21"/>
      <c r="AVZ55" s="21"/>
      <c r="AWA55" s="21"/>
      <c r="AWB55" s="21"/>
      <c r="AWC55" s="21"/>
      <c r="AWD55" s="21"/>
      <c r="AWE55" s="21"/>
      <c r="AWF55" s="21"/>
      <c r="AWG55" s="21"/>
      <c r="AWH55" s="21"/>
      <c r="AWI55" s="21"/>
      <c r="AWJ55" s="21"/>
      <c r="AWK55" s="21"/>
      <c r="AWL55" s="21"/>
      <c r="AWM55" s="21"/>
      <c r="AWN55" s="21"/>
      <c r="AWO55" s="21"/>
      <c r="AWP55" s="21"/>
      <c r="AWQ55" s="21"/>
      <c r="AWR55" s="21"/>
      <c r="AWS55" s="21"/>
      <c r="AWT55" s="21"/>
      <c r="AWU55" s="21"/>
      <c r="AWV55" s="21"/>
      <c r="AWW55" s="21"/>
      <c r="AWX55" s="21"/>
      <c r="AWY55" s="21"/>
      <c r="AWZ55" s="21"/>
      <c r="AXA55" s="21"/>
      <c r="AXB55" s="21"/>
      <c r="AXC55" s="21"/>
      <c r="AXD55" s="21"/>
      <c r="AXE55" s="21"/>
      <c r="AXF55" s="21"/>
      <c r="AXG55" s="21"/>
      <c r="AXH55" s="21"/>
      <c r="AXI55" s="21"/>
      <c r="AXJ55" s="21"/>
      <c r="AXK55" s="21"/>
      <c r="AXL55" s="21"/>
      <c r="AXM55" s="21"/>
      <c r="AXN55" s="21"/>
      <c r="AXO55" s="21"/>
      <c r="AXP55" s="21"/>
      <c r="AXQ55" s="21"/>
      <c r="AXR55" s="21"/>
      <c r="AXS55" s="21"/>
      <c r="AXT55" s="21"/>
      <c r="AXU55" s="21"/>
      <c r="AXV55" s="21"/>
      <c r="AXW55" s="21"/>
      <c r="AXX55" s="21"/>
      <c r="AXY55" s="21"/>
      <c r="AXZ55" s="21"/>
      <c r="AYA55" s="21"/>
      <c r="AYB55" s="21"/>
      <c r="AYC55" s="21"/>
      <c r="AYD55" s="21"/>
      <c r="AYE55" s="21"/>
      <c r="AYF55" s="21"/>
      <c r="AYG55" s="21"/>
      <c r="AYH55" s="21"/>
      <c r="AYI55" s="21"/>
      <c r="AYJ55" s="21"/>
      <c r="AYK55" s="21"/>
      <c r="AYL55" s="21"/>
      <c r="AYM55" s="21"/>
      <c r="AYN55" s="21"/>
      <c r="AYO55" s="21"/>
      <c r="AYP55" s="21"/>
      <c r="AYQ55" s="21"/>
      <c r="AYR55" s="21"/>
      <c r="AYS55" s="21"/>
      <c r="AYT55" s="21"/>
      <c r="AYU55" s="21"/>
      <c r="AYV55" s="21"/>
      <c r="AYW55" s="21"/>
      <c r="AYX55" s="21"/>
      <c r="AYY55" s="21"/>
      <c r="AYZ55" s="21"/>
      <c r="AZA55" s="21"/>
      <c r="AZB55" s="21"/>
      <c r="AZC55" s="21"/>
      <c r="AZD55" s="21"/>
      <c r="AZE55" s="21"/>
      <c r="AZF55" s="21"/>
      <c r="AZG55" s="21"/>
      <c r="AZH55" s="21"/>
      <c r="AZI55" s="21"/>
      <c r="AZJ55" s="21"/>
      <c r="AZK55" s="21"/>
      <c r="AZL55" s="21"/>
      <c r="AZM55" s="21"/>
      <c r="AZN55" s="21"/>
      <c r="AZO55" s="21"/>
      <c r="AZP55" s="21"/>
      <c r="AZQ55" s="21"/>
      <c r="AZR55" s="21"/>
      <c r="AZS55" s="21"/>
      <c r="AZT55" s="21"/>
      <c r="AZU55" s="21"/>
      <c r="AZV55" s="21"/>
      <c r="AZW55" s="21"/>
      <c r="AZX55" s="21"/>
      <c r="AZY55" s="21"/>
      <c r="AZZ55" s="21"/>
      <c r="BAA55" s="21"/>
      <c r="BAB55" s="21"/>
      <c r="BAC55" s="21"/>
      <c r="BAD55" s="21"/>
      <c r="BAE55" s="21"/>
      <c r="BAF55" s="21"/>
      <c r="BAG55" s="21"/>
      <c r="BAH55" s="21"/>
      <c r="BAI55" s="21"/>
      <c r="BAJ55" s="21"/>
      <c r="BAK55" s="21"/>
      <c r="BAL55" s="21"/>
      <c r="BAM55" s="21"/>
      <c r="BAN55" s="21"/>
      <c r="BAO55" s="21"/>
      <c r="BAP55" s="21"/>
      <c r="BAQ55" s="21"/>
      <c r="BAR55" s="21"/>
      <c r="BAS55" s="21"/>
      <c r="BAT55" s="21"/>
      <c r="BAU55" s="21"/>
      <c r="BAV55" s="21"/>
      <c r="BAW55" s="21"/>
      <c r="BAX55" s="21"/>
      <c r="BAY55" s="21"/>
      <c r="BAZ55" s="21"/>
      <c r="BBA55" s="21"/>
      <c r="BBB55" s="21"/>
      <c r="BBC55" s="21"/>
      <c r="BBD55" s="21"/>
      <c r="BBE55" s="21"/>
      <c r="BBF55" s="21"/>
      <c r="BBG55" s="21"/>
      <c r="BBH55" s="21"/>
      <c r="BBI55" s="21"/>
      <c r="BBJ55" s="21"/>
      <c r="BBK55" s="21"/>
      <c r="BBL55" s="21"/>
      <c r="BBM55" s="21"/>
      <c r="BBN55" s="21"/>
      <c r="BBO55" s="21"/>
      <c r="BBP55" s="21"/>
      <c r="BBQ55" s="21"/>
      <c r="BBR55" s="21"/>
      <c r="BBS55" s="21"/>
      <c r="BBT55" s="21"/>
      <c r="BBU55" s="21"/>
      <c r="BBV55" s="21"/>
      <c r="BBW55" s="21"/>
      <c r="BBX55" s="21"/>
      <c r="BBY55" s="21"/>
      <c r="BBZ55" s="21"/>
      <c r="BCA55" s="21"/>
      <c r="BCB55" s="21"/>
      <c r="BCC55" s="21"/>
      <c r="BCD55" s="21"/>
      <c r="BCE55" s="21"/>
      <c r="BCF55" s="21"/>
      <c r="BCG55" s="21"/>
      <c r="BCH55" s="21"/>
      <c r="BCI55" s="21"/>
      <c r="BCJ55" s="21"/>
      <c r="BCK55" s="21"/>
      <c r="BCL55" s="21"/>
      <c r="BCM55" s="21"/>
      <c r="BCN55" s="21"/>
      <c r="BCO55" s="21"/>
      <c r="BCP55" s="21"/>
      <c r="BCQ55" s="21"/>
      <c r="BCR55" s="21"/>
      <c r="BCS55" s="21"/>
      <c r="BCT55" s="21"/>
      <c r="BCU55" s="21"/>
      <c r="BCV55" s="21"/>
      <c r="BCW55" s="21"/>
      <c r="BCX55" s="21"/>
      <c r="BCY55" s="21"/>
      <c r="BCZ55" s="21"/>
      <c r="BDA55" s="21"/>
      <c r="BDB55" s="21"/>
      <c r="BDC55" s="21"/>
      <c r="BDD55" s="21"/>
      <c r="BDE55" s="21"/>
      <c r="BDF55" s="21"/>
      <c r="BDG55" s="21"/>
      <c r="BDH55" s="21"/>
      <c r="BDI55" s="21"/>
      <c r="BDJ55" s="21"/>
      <c r="BDK55" s="21"/>
      <c r="BDL55" s="21"/>
      <c r="BDM55" s="21"/>
      <c r="BDN55" s="21"/>
      <c r="BDO55" s="21"/>
      <c r="BDP55" s="21"/>
      <c r="BDQ55" s="21"/>
      <c r="BDR55" s="21"/>
      <c r="BDS55" s="21"/>
      <c r="BDT55" s="21"/>
      <c r="BDU55" s="21"/>
      <c r="BDV55" s="21"/>
      <c r="BDW55" s="21"/>
      <c r="BDX55" s="21"/>
      <c r="BDY55" s="21"/>
      <c r="BDZ55" s="21"/>
      <c r="BEA55" s="21"/>
      <c r="BEB55" s="21"/>
      <c r="BEC55" s="21"/>
      <c r="BED55" s="21"/>
      <c r="BEE55" s="21"/>
      <c r="BEF55" s="21"/>
      <c r="BEG55" s="21"/>
      <c r="BEH55" s="21"/>
      <c r="BEI55" s="21"/>
      <c r="BEJ55" s="21"/>
      <c r="BEK55" s="21"/>
      <c r="BEL55" s="21"/>
      <c r="BEM55" s="21"/>
      <c r="BEN55" s="21"/>
      <c r="BEO55" s="21"/>
      <c r="BEP55" s="21"/>
      <c r="BEQ55" s="21"/>
      <c r="BER55" s="21"/>
      <c r="BES55" s="21"/>
      <c r="BET55" s="21"/>
      <c r="BEU55" s="21"/>
      <c r="BEV55" s="21"/>
      <c r="BEW55" s="21"/>
      <c r="BEX55" s="21"/>
      <c r="BEY55" s="21"/>
      <c r="BEZ55" s="21"/>
      <c r="BFA55" s="21"/>
      <c r="BFB55" s="21"/>
      <c r="BFC55" s="21"/>
      <c r="BFD55" s="21"/>
      <c r="BFE55" s="21"/>
      <c r="BFF55" s="21"/>
      <c r="BFG55" s="21"/>
      <c r="BFH55" s="21"/>
      <c r="BFI55" s="21"/>
      <c r="BFJ55" s="21"/>
      <c r="BFK55" s="21"/>
      <c r="BFL55" s="21"/>
      <c r="BFM55" s="21"/>
      <c r="BFN55" s="21"/>
      <c r="BFO55" s="21"/>
      <c r="BFP55" s="21"/>
      <c r="BFQ55" s="21"/>
      <c r="BFR55" s="21"/>
      <c r="BFS55" s="21"/>
      <c r="BFT55" s="21"/>
      <c r="BFU55" s="21"/>
      <c r="BFV55" s="21"/>
      <c r="BFW55" s="21"/>
      <c r="BFX55" s="21"/>
      <c r="BFY55" s="21"/>
      <c r="BFZ55" s="21"/>
      <c r="BGA55" s="21"/>
      <c r="BGB55" s="21"/>
      <c r="BGC55" s="21"/>
      <c r="BGD55" s="21"/>
      <c r="BGE55" s="21"/>
      <c r="BGF55" s="21"/>
      <c r="BGG55" s="21"/>
      <c r="BGH55" s="21"/>
      <c r="BGI55" s="21"/>
      <c r="BGJ55" s="21"/>
      <c r="BGK55" s="21"/>
      <c r="BGL55" s="21"/>
      <c r="BGM55" s="21"/>
      <c r="BGN55" s="21"/>
      <c r="BGO55" s="21"/>
      <c r="BGP55" s="21"/>
      <c r="BGQ55" s="21"/>
      <c r="BGR55" s="21"/>
      <c r="BGS55" s="21"/>
      <c r="BGT55" s="21"/>
      <c r="BGU55" s="21"/>
      <c r="BGV55" s="21"/>
      <c r="BGW55" s="21"/>
      <c r="BGX55" s="21"/>
      <c r="BGY55" s="21"/>
      <c r="BGZ55" s="21"/>
      <c r="BHA55" s="21"/>
      <c r="BHB55" s="21"/>
      <c r="BHC55" s="21"/>
      <c r="BHD55" s="21"/>
      <c r="BHE55" s="21"/>
      <c r="BHF55" s="21"/>
      <c r="BHG55" s="21"/>
      <c r="BHH55" s="21"/>
      <c r="BHI55" s="21"/>
      <c r="BHJ55" s="21"/>
      <c r="BHK55" s="21"/>
      <c r="BHL55" s="21"/>
      <c r="BHM55" s="21"/>
      <c r="BHN55" s="21"/>
      <c r="BHO55" s="21"/>
      <c r="BHP55" s="21"/>
      <c r="BHQ55" s="21"/>
      <c r="BHR55" s="21"/>
      <c r="BHS55" s="21"/>
      <c r="BHT55" s="21"/>
      <c r="BHU55" s="21"/>
      <c r="BHV55" s="21"/>
      <c r="BHW55" s="21"/>
      <c r="BHX55" s="21"/>
      <c r="BHY55" s="21"/>
      <c r="BHZ55" s="21"/>
      <c r="BIA55" s="21"/>
      <c r="BIB55" s="21"/>
      <c r="BIC55" s="21"/>
      <c r="BID55" s="21"/>
      <c r="BIE55" s="21"/>
      <c r="BIF55" s="21"/>
      <c r="BIG55" s="21"/>
      <c r="BIH55" s="21"/>
      <c r="BII55" s="21"/>
      <c r="BIJ55" s="21"/>
      <c r="BIK55" s="21"/>
      <c r="BIL55" s="21"/>
      <c r="BIM55" s="21"/>
      <c r="BIN55" s="21"/>
      <c r="BIO55" s="21"/>
      <c r="BIP55" s="21"/>
      <c r="BIQ55" s="21"/>
      <c r="BIR55" s="21"/>
      <c r="BIS55" s="21"/>
      <c r="BIT55" s="21"/>
      <c r="BIU55" s="21"/>
      <c r="BIV55" s="21"/>
      <c r="BIW55" s="21"/>
      <c r="BIX55" s="21"/>
      <c r="BIY55" s="21"/>
      <c r="BIZ55" s="21"/>
      <c r="BJA55" s="21"/>
      <c r="BJB55" s="21"/>
      <c r="BJC55" s="21"/>
      <c r="BJD55" s="21"/>
      <c r="BJE55" s="21"/>
      <c r="BJF55" s="21"/>
      <c r="BJG55" s="21"/>
      <c r="BJH55" s="21"/>
      <c r="BJI55" s="21"/>
      <c r="BJJ55" s="21"/>
      <c r="BJK55" s="21"/>
      <c r="BJL55" s="21"/>
      <c r="BJM55" s="21"/>
      <c r="BJN55" s="21"/>
      <c r="BJO55" s="21"/>
      <c r="BJP55" s="21"/>
      <c r="BJQ55" s="21"/>
      <c r="BJR55" s="21"/>
      <c r="BJS55" s="21"/>
      <c r="BJT55" s="21"/>
      <c r="BJU55" s="21"/>
      <c r="BJV55" s="21"/>
      <c r="BJW55" s="21"/>
      <c r="BJX55" s="21"/>
      <c r="BJY55" s="21"/>
      <c r="BJZ55" s="21"/>
      <c r="BKA55" s="21"/>
      <c r="BKB55" s="21"/>
      <c r="BKC55" s="21"/>
      <c r="BKD55" s="21"/>
      <c r="BKE55" s="21"/>
      <c r="BKF55" s="21"/>
      <c r="BKG55" s="21"/>
      <c r="BKH55" s="21"/>
      <c r="BKI55" s="21"/>
      <c r="BKJ55" s="21"/>
      <c r="BKK55" s="21"/>
      <c r="BKL55" s="21"/>
      <c r="BKM55" s="21"/>
      <c r="BKN55" s="21"/>
      <c r="BKO55" s="21"/>
      <c r="BKP55" s="21"/>
      <c r="BKQ55" s="21"/>
      <c r="BKR55" s="21"/>
      <c r="BKS55" s="21"/>
      <c r="BKT55" s="21"/>
      <c r="BKU55" s="21"/>
      <c r="BKV55" s="21"/>
      <c r="BKW55" s="21"/>
      <c r="BKX55" s="21"/>
      <c r="BKY55" s="21"/>
      <c r="BKZ55" s="21"/>
      <c r="BLA55" s="21"/>
      <c r="BLB55" s="21"/>
      <c r="BLC55" s="21"/>
      <c r="BLD55" s="21"/>
      <c r="BLE55" s="21"/>
      <c r="BLF55" s="21"/>
      <c r="BLG55" s="21"/>
      <c r="BLH55" s="21"/>
      <c r="BLI55" s="21"/>
      <c r="BLJ55" s="21"/>
      <c r="BLK55" s="21"/>
      <c r="BLL55" s="21"/>
      <c r="BLM55" s="21"/>
      <c r="BLN55" s="21"/>
      <c r="BLO55" s="21"/>
      <c r="BLP55" s="21"/>
      <c r="BLQ55" s="21"/>
      <c r="BLR55" s="21"/>
      <c r="BLS55" s="21"/>
      <c r="BLT55" s="21"/>
      <c r="BLU55" s="21"/>
      <c r="BLV55" s="21"/>
      <c r="BLW55" s="21"/>
      <c r="BLX55" s="21"/>
      <c r="BLY55" s="21"/>
      <c r="BLZ55" s="21"/>
      <c r="BMA55" s="21"/>
      <c r="BMB55" s="21"/>
      <c r="BMC55" s="21"/>
      <c r="BMD55" s="21"/>
      <c r="BME55" s="21"/>
      <c r="BMF55" s="21"/>
      <c r="BMG55" s="21"/>
      <c r="BMH55" s="21"/>
      <c r="BMI55" s="21"/>
      <c r="BMJ55" s="21"/>
      <c r="BMK55" s="21"/>
      <c r="BML55" s="21"/>
      <c r="BMM55" s="21"/>
      <c r="BMN55" s="21"/>
      <c r="BMO55" s="21"/>
      <c r="BMP55" s="21"/>
      <c r="BMQ55" s="21"/>
      <c r="BMR55" s="21"/>
      <c r="BMS55" s="21"/>
      <c r="BMT55" s="21"/>
      <c r="BMU55" s="21"/>
      <c r="BMV55" s="21"/>
      <c r="BMW55" s="21"/>
      <c r="BMX55" s="21"/>
      <c r="BMY55" s="21"/>
      <c r="BMZ55" s="21"/>
      <c r="BNA55" s="21"/>
      <c r="BNB55" s="21"/>
      <c r="BNC55" s="21"/>
      <c r="BND55" s="21"/>
      <c r="BNE55" s="21"/>
      <c r="BNF55" s="21"/>
      <c r="BNG55" s="21"/>
      <c r="BNH55" s="21"/>
      <c r="BNI55" s="21"/>
      <c r="BNJ55" s="21"/>
      <c r="BNK55" s="21"/>
      <c r="BNL55" s="21"/>
      <c r="BNM55" s="21"/>
      <c r="BNN55" s="21"/>
      <c r="BNO55" s="21"/>
      <c r="BNP55" s="21"/>
      <c r="BNQ55" s="21"/>
      <c r="BNR55" s="21"/>
      <c r="BNS55" s="21"/>
      <c r="BNT55" s="21"/>
      <c r="BNU55" s="21"/>
      <c r="BNV55" s="21"/>
      <c r="BNW55" s="21"/>
      <c r="BNX55" s="21"/>
      <c r="BNY55" s="21"/>
      <c r="BNZ55" s="21"/>
      <c r="BOA55" s="21"/>
      <c r="BOB55" s="21"/>
      <c r="BOC55" s="21"/>
      <c r="BOD55" s="21"/>
      <c r="BOE55" s="21"/>
      <c r="BOF55" s="21"/>
      <c r="BOG55" s="21"/>
      <c r="BOH55" s="21"/>
      <c r="BOI55" s="21"/>
      <c r="BOJ55" s="21"/>
      <c r="BOK55" s="21"/>
      <c r="BOL55" s="21"/>
      <c r="BOM55" s="21"/>
      <c r="BON55" s="21"/>
      <c r="BOO55" s="21"/>
      <c r="BOP55" s="21"/>
      <c r="BOQ55" s="21"/>
      <c r="BOR55" s="21"/>
      <c r="BOS55" s="21"/>
      <c r="BOT55" s="21"/>
      <c r="BOU55" s="21"/>
      <c r="BOV55" s="21"/>
      <c r="BOW55" s="21"/>
      <c r="BOX55" s="21"/>
      <c r="BOY55" s="21"/>
      <c r="BOZ55" s="21"/>
      <c r="BPA55" s="21"/>
      <c r="BPB55" s="21"/>
      <c r="BPC55" s="21"/>
      <c r="BPD55" s="21"/>
      <c r="BPE55" s="21"/>
      <c r="BPF55" s="21"/>
      <c r="BPG55" s="21"/>
      <c r="BPH55" s="21"/>
      <c r="BPI55" s="21"/>
      <c r="BPJ55" s="21"/>
      <c r="BPK55" s="21"/>
      <c r="BPL55" s="21"/>
      <c r="BPM55" s="21"/>
      <c r="BPN55" s="21"/>
      <c r="BPO55" s="21"/>
      <c r="BPP55" s="21"/>
      <c r="BPQ55" s="21"/>
      <c r="BPR55" s="21"/>
      <c r="BPS55" s="21"/>
      <c r="BPT55" s="21"/>
      <c r="BPU55" s="21"/>
      <c r="BPV55" s="21"/>
      <c r="BPW55" s="21"/>
      <c r="BPX55" s="21"/>
      <c r="BPY55" s="21"/>
      <c r="BPZ55" s="21"/>
      <c r="BQA55" s="21"/>
      <c r="BQB55" s="21"/>
      <c r="BQC55" s="21"/>
      <c r="BQD55" s="21"/>
      <c r="BQE55" s="21"/>
      <c r="BQF55" s="21"/>
      <c r="BQG55" s="21"/>
      <c r="BQH55" s="21"/>
      <c r="BQI55" s="21"/>
      <c r="BQJ55" s="21"/>
      <c r="BQK55" s="21"/>
      <c r="BQL55" s="21"/>
      <c r="BQM55" s="21"/>
      <c r="BQN55" s="21"/>
      <c r="BQO55" s="21"/>
      <c r="BQP55" s="21"/>
      <c r="BQQ55" s="21"/>
      <c r="BQR55" s="21"/>
      <c r="BQS55" s="21"/>
      <c r="BQT55" s="21"/>
      <c r="BQU55" s="21"/>
      <c r="BQV55" s="21"/>
      <c r="BQW55" s="21"/>
      <c r="BQX55" s="21"/>
      <c r="BQY55" s="21"/>
      <c r="BQZ55" s="21"/>
      <c r="BRA55" s="21"/>
      <c r="BRB55" s="21"/>
      <c r="BRC55" s="21"/>
      <c r="BRD55" s="21"/>
      <c r="BRE55" s="21"/>
      <c r="BRF55" s="21"/>
      <c r="BRG55" s="21"/>
      <c r="BRH55" s="21"/>
      <c r="BRI55" s="21"/>
      <c r="BRJ55" s="21"/>
      <c r="BRK55" s="21"/>
      <c r="BRL55" s="21"/>
      <c r="BRM55" s="21"/>
      <c r="BRN55" s="21"/>
      <c r="BRO55" s="21"/>
      <c r="BRP55" s="21"/>
      <c r="BRQ55" s="21"/>
      <c r="BRR55" s="21"/>
      <c r="BRS55" s="21"/>
      <c r="BRT55" s="21"/>
      <c r="BRU55" s="21"/>
      <c r="BRV55" s="21"/>
      <c r="BRW55" s="21"/>
      <c r="BRX55" s="21"/>
      <c r="BRY55" s="21"/>
      <c r="BRZ55" s="21"/>
      <c r="BSA55" s="21"/>
      <c r="BSB55" s="21"/>
      <c r="BSC55" s="21"/>
      <c r="BSD55" s="21"/>
      <c r="BSE55" s="21"/>
      <c r="BSF55" s="21"/>
      <c r="BSG55" s="21"/>
      <c r="BSH55" s="21"/>
      <c r="BSI55" s="21"/>
      <c r="BSJ55" s="21"/>
      <c r="BSK55" s="21"/>
      <c r="BSL55" s="21"/>
      <c r="BSM55" s="21"/>
      <c r="BSN55" s="21"/>
      <c r="BSO55" s="21"/>
      <c r="BSP55" s="21"/>
      <c r="BSQ55" s="21"/>
      <c r="BSR55" s="21"/>
      <c r="BSS55" s="21"/>
      <c r="BST55" s="21"/>
      <c r="BSU55" s="21"/>
      <c r="BSV55" s="21"/>
      <c r="BSW55" s="21"/>
      <c r="BSX55" s="21"/>
      <c r="BSY55" s="21"/>
      <c r="BSZ55" s="21"/>
      <c r="BTA55" s="21"/>
      <c r="BTB55" s="21"/>
      <c r="BTC55" s="21"/>
      <c r="BTD55" s="21"/>
      <c r="BTE55" s="21"/>
      <c r="BTF55" s="21"/>
      <c r="BTG55" s="21"/>
      <c r="BTH55" s="21"/>
      <c r="BTI55" s="21"/>
      <c r="BTJ55" s="21"/>
      <c r="BTK55" s="21"/>
      <c r="BTL55" s="21"/>
      <c r="BTM55" s="21"/>
      <c r="BTN55" s="21"/>
      <c r="BTO55" s="21"/>
      <c r="BTP55" s="21"/>
      <c r="BTQ55" s="21"/>
      <c r="BTR55" s="21"/>
      <c r="BTS55" s="21"/>
      <c r="BTT55" s="21"/>
      <c r="BTU55" s="21"/>
      <c r="BTV55" s="21"/>
      <c r="BTW55" s="21"/>
      <c r="BTX55" s="21"/>
      <c r="BTY55" s="21"/>
      <c r="BTZ55" s="21"/>
      <c r="BUA55" s="21"/>
      <c r="BUB55" s="21"/>
      <c r="BUC55" s="21"/>
      <c r="BUD55" s="21"/>
      <c r="BUE55" s="21"/>
      <c r="BUF55" s="21"/>
      <c r="BUG55" s="21"/>
      <c r="BUH55" s="21"/>
      <c r="BUI55" s="21"/>
      <c r="BUJ55" s="21"/>
      <c r="BUK55" s="21"/>
      <c r="BUL55" s="21"/>
      <c r="BUM55" s="21"/>
      <c r="BUN55" s="21"/>
      <c r="BUO55" s="21"/>
      <c r="BUP55" s="21"/>
      <c r="BUQ55" s="21"/>
      <c r="BUR55" s="21"/>
      <c r="BUS55" s="21"/>
      <c r="BUT55" s="21"/>
      <c r="BUU55" s="21"/>
      <c r="BUV55" s="21"/>
      <c r="BUW55" s="21"/>
      <c r="BUX55" s="21"/>
      <c r="BUY55" s="21"/>
      <c r="BUZ55" s="21"/>
      <c r="BVA55" s="21"/>
      <c r="BVB55" s="21"/>
      <c r="BVC55" s="21"/>
      <c r="BVD55" s="21"/>
      <c r="BVE55" s="21"/>
      <c r="BVF55" s="21"/>
      <c r="BVG55" s="21"/>
      <c r="BVH55" s="21"/>
      <c r="BVI55" s="21"/>
      <c r="BVJ55" s="21"/>
      <c r="BVK55" s="21"/>
      <c r="BVL55" s="21"/>
      <c r="BVM55" s="21"/>
      <c r="BVN55" s="21"/>
      <c r="BVO55" s="21"/>
      <c r="BVP55" s="21"/>
      <c r="BVQ55" s="21"/>
      <c r="BVR55" s="21"/>
      <c r="BVS55" s="21"/>
      <c r="BVT55" s="21"/>
      <c r="BVU55" s="21"/>
      <c r="BVV55" s="21"/>
      <c r="BVW55" s="21"/>
      <c r="BVX55" s="21"/>
      <c r="BVY55" s="21"/>
      <c r="BVZ55" s="21"/>
      <c r="BWA55" s="21"/>
      <c r="BWB55" s="21"/>
      <c r="BWC55" s="21"/>
      <c r="BWD55" s="21"/>
      <c r="BWE55" s="21"/>
      <c r="BWF55" s="21"/>
      <c r="BWG55" s="21"/>
      <c r="BWH55" s="21"/>
      <c r="BWI55" s="21"/>
      <c r="BWJ55" s="21"/>
      <c r="BWK55" s="21"/>
      <c r="BWL55" s="21"/>
      <c r="BWM55" s="21"/>
      <c r="BWN55" s="21"/>
      <c r="BWO55" s="21"/>
      <c r="BWP55" s="21"/>
      <c r="BWQ55" s="21"/>
      <c r="BWR55" s="21"/>
      <c r="BWS55" s="21"/>
      <c r="BWT55" s="21"/>
      <c r="BWU55" s="21"/>
      <c r="BWV55" s="21"/>
      <c r="BWW55" s="21"/>
      <c r="BWX55" s="21"/>
      <c r="BWY55" s="21"/>
      <c r="BWZ55" s="21"/>
      <c r="BXA55" s="21"/>
      <c r="BXB55" s="21"/>
      <c r="BXC55" s="21"/>
      <c r="BXD55" s="21"/>
      <c r="BXE55" s="21"/>
      <c r="BXF55" s="21"/>
      <c r="BXG55" s="21"/>
      <c r="BXH55" s="21"/>
      <c r="BXI55" s="21"/>
      <c r="BXJ55" s="21"/>
      <c r="BXK55" s="21"/>
      <c r="BXL55" s="21"/>
      <c r="BXM55" s="21"/>
      <c r="BXN55" s="21"/>
      <c r="BXO55" s="21"/>
      <c r="BXP55" s="21"/>
      <c r="BXQ55" s="21"/>
      <c r="BXR55" s="21"/>
      <c r="BXS55" s="21"/>
      <c r="BXT55" s="21"/>
      <c r="BXU55" s="21"/>
      <c r="BXV55" s="21"/>
      <c r="BXW55" s="21"/>
      <c r="BXX55" s="21"/>
      <c r="BXY55" s="21"/>
      <c r="BXZ55" s="21"/>
      <c r="BYA55" s="21"/>
      <c r="BYB55" s="21"/>
      <c r="BYC55" s="21"/>
      <c r="BYD55" s="21"/>
      <c r="BYE55" s="21"/>
      <c r="BYF55" s="21"/>
      <c r="BYG55" s="21"/>
      <c r="BYH55" s="21"/>
      <c r="BYI55" s="21"/>
      <c r="BYJ55" s="21"/>
      <c r="BYK55" s="21"/>
      <c r="BYL55" s="21"/>
      <c r="BYM55" s="21"/>
      <c r="BYN55" s="21"/>
      <c r="BYO55" s="21"/>
      <c r="BYP55" s="21"/>
      <c r="BYQ55" s="21"/>
      <c r="BYR55" s="21"/>
      <c r="BYS55" s="21"/>
      <c r="BYT55" s="21"/>
      <c r="BYU55" s="21"/>
      <c r="BYV55" s="21"/>
      <c r="BYW55" s="21"/>
      <c r="BYX55" s="21"/>
      <c r="BYY55" s="21"/>
      <c r="BYZ55" s="21"/>
      <c r="BZA55" s="21"/>
      <c r="BZB55" s="21"/>
      <c r="BZC55" s="21"/>
      <c r="BZD55" s="21"/>
      <c r="BZE55" s="21"/>
      <c r="BZF55" s="21"/>
      <c r="BZG55" s="21"/>
      <c r="BZH55" s="21"/>
      <c r="BZI55" s="21"/>
      <c r="BZJ55" s="21"/>
      <c r="BZK55" s="21"/>
      <c r="BZL55" s="21"/>
      <c r="BZM55" s="21"/>
      <c r="BZN55" s="21"/>
      <c r="BZO55" s="21"/>
      <c r="BZP55" s="21"/>
      <c r="BZQ55" s="21"/>
      <c r="BZR55" s="21"/>
      <c r="BZS55" s="21"/>
      <c r="BZT55" s="21"/>
      <c r="BZU55" s="21"/>
      <c r="BZV55" s="21"/>
      <c r="BZW55" s="21"/>
      <c r="BZX55" s="21"/>
      <c r="BZY55" s="21"/>
      <c r="BZZ55" s="21"/>
      <c r="CAA55" s="21"/>
      <c r="CAB55" s="21"/>
      <c r="CAC55" s="21"/>
      <c r="CAD55" s="21"/>
      <c r="CAE55" s="21"/>
      <c r="CAF55" s="21"/>
      <c r="CAG55" s="21"/>
      <c r="CAH55" s="21"/>
      <c r="CAI55" s="21"/>
      <c r="CAJ55" s="21"/>
      <c r="CAK55" s="21"/>
      <c r="CAL55" s="21"/>
      <c r="CAM55" s="21"/>
      <c r="CAN55" s="21"/>
      <c r="CAO55" s="21"/>
      <c r="CAP55" s="21"/>
      <c r="CAQ55" s="21"/>
      <c r="CAR55" s="21"/>
      <c r="CAS55" s="21"/>
      <c r="CAT55" s="21"/>
      <c r="CAU55" s="21"/>
      <c r="CAV55" s="21"/>
      <c r="CAW55" s="21"/>
      <c r="CAX55" s="21"/>
      <c r="CAY55" s="21"/>
      <c r="CAZ55" s="21"/>
      <c r="CBA55" s="21"/>
      <c r="CBB55" s="21"/>
      <c r="CBC55" s="21"/>
      <c r="CBD55" s="21"/>
      <c r="CBE55" s="21"/>
      <c r="CBF55" s="21"/>
      <c r="CBG55" s="21"/>
      <c r="CBH55" s="21"/>
      <c r="CBI55" s="21"/>
      <c r="CBJ55" s="21"/>
      <c r="CBK55" s="21"/>
      <c r="CBL55" s="21"/>
      <c r="CBM55" s="21"/>
      <c r="CBN55" s="21"/>
      <c r="CBO55" s="21"/>
      <c r="CBP55" s="21"/>
      <c r="CBQ55" s="21"/>
      <c r="CBR55" s="21"/>
      <c r="CBS55" s="21"/>
      <c r="CBT55" s="21"/>
      <c r="CBU55" s="21"/>
      <c r="CBV55" s="21"/>
      <c r="CBW55" s="21"/>
      <c r="CBX55" s="21"/>
      <c r="CBY55" s="21"/>
      <c r="CBZ55" s="21"/>
      <c r="CCA55" s="21"/>
      <c r="CCB55" s="21"/>
      <c r="CCC55" s="21"/>
      <c r="CCD55" s="21"/>
      <c r="CCE55" s="21"/>
      <c r="CCF55" s="21"/>
      <c r="CCG55" s="21"/>
      <c r="CCH55" s="21"/>
      <c r="CCI55" s="21"/>
      <c r="CCJ55" s="21"/>
      <c r="CCK55" s="21"/>
      <c r="CCL55" s="21"/>
      <c r="CCM55" s="21"/>
      <c r="CCN55" s="21"/>
      <c r="CCO55" s="21"/>
      <c r="CCP55" s="21"/>
      <c r="CCQ55" s="21"/>
      <c r="CCR55" s="21"/>
      <c r="CCS55" s="21"/>
      <c r="CCT55" s="21"/>
      <c r="CCU55" s="21"/>
      <c r="CCV55" s="21"/>
      <c r="CCW55" s="21"/>
      <c r="CCX55" s="21"/>
      <c r="CCY55" s="21"/>
      <c r="CCZ55" s="21"/>
      <c r="CDA55" s="21"/>
      <c r="CDB55" s="21"/>
      <c r="CDC55" s="21"/>
      <c r="CDD55" s="21"/>
      <c r="CDE55" s="21"/>
      <c r="CDF55" s="21"/>
      <c r="CDG55" s="21"/>
      <c r="CDH55" s="21"/>
      <c r="CDI55" s="21"/>
      <c r="CDJ55" s="21"/>
      <c r="CDK55" s="21"/>
      <c r="CDL55" s="21"/>
      <c r="CDM55" s="21"/>
      <c r="CDN55" s="21"/>
      <c r="CDO55" s="21"/>
      <c r="CDP55" s="21"/>
      <c r="CDQ55" s="21"/>
      <c r="CDR55" s="21"/>
      <c r="CDS55" s="21"/>
      <c r="CDT55" s="21"/>
      <c r="CDU55" s="21"/>
      <c r="CDV55" s="21"/>
      <c r="CDW55" s="21"/>
      <c r="CDX55" s="21"/>
      <c r="CDY55" s="21"/>
      <c r="CDZ55" s="21"/>
      <c r="CEA55" s="21"/>
      <c r="CEB55" s="21"/>
      <c r="CEC55" s="21"/>
      <c r="CED55" s="21"/>
      <c r="CEE55" s="21"/>
      <c r="CEF55" s="21"/>
      <c r="CEG55" s="21"/>
      <c r="CEH55" s="21"/>
      <c r="CEI55" s="21"/>
      <c r="CEJ55" s="21"/>
      <c r="CEK55" s="21"/>
      <c r="CEL55" s="21"/>
      <c r="CEM55" s="21"/>
      <c r="CEN55" s="21"/>
      <c r="CEO55" s="21"/>
      <c r="CEP55" s="21"/>
      <c r="CEQ55" s="21"/>
      <c r="CER55" s="21"/>
      <c r="CES55" s="21"/>
      <c r="CET55" s="21"/>
      <c r="CEU55" s="21"/>
      <c r="CEV55" s="21"/>
      <c r="CEW55" s="21"/>
      <c r="CEX55" s="21"/>
      <c r="CEY55" s="21"/>
      <c r="CEZ55" s="21"/>
      <c r="CFA55" s="21"/>
      <c r="CFB55" s="21"/>
      <c r="CFC55" s="21"/>
      <c r="CFD55" s="21"/>
      <c r="CFE55" s="21"/>
      <c r="CFF55" s="21"/>
      <c r="CFG55" s="21"/>
      <c r="CFH55" s="21"/>
      <c r="CFI55" s="21"/>
      <c r="CFJ55" s="21"/>
      <c r="CFK55" s="21"/>
      <c r="CFL55" s="21"/>
      <c r="CFM55" s="21"/>
      <c r="CFN55" s="21"/>
      <c r="CFO55" s="21"/>
      <c r="CFP55" s="21"/>
      <c r="CFQ55" s="21"/>
      <c r="CFR55" s="21"/>
      <c r="CFS55" s="21"/>
      <c r="CFT55" s="21"/>
      <c r="CFU55" s="21"/>
      <c r="CFV55" s="21"/>
      <c r="CFW55" s="21"/>
      <c r="CFX55" s="21"/>
      <c r="CFY55" s="21"/>
      <c r="CFZ55" s="21"/>
      <c r="CGA55" s="21"/>
      <c r="CGB55" s="21"/>
      <c r="CGC55" s="21"/>
      <c r="CGD55" s="21"/>
      <c r="CGE55" s="21"/>
      <c r="CGF55" s="21"/>
      <c r="CGG55" s="21"/>
      <c r="CGH55" s="21"/>
      <c r="CGI55" s="21"/>
      <c r="CGJ55" s="21"/>
      <c r="CGK55" s="21"/>
      <c r="CGL55" s="21"/>
      <c r="CGM55" s="21"/>
      <c r="CGN55" s="21"/>
      <c r="CGO55" s="21"/>
      <c r="CGP55" s="21"/>
      <c r="CGQ55" s="21"/>
      <c r="CGR55" s="21"/>
      <c r="CGS55" s="21"/>
      <c r="CGT55" s="21"/>
      <c r="CGU55" s="21"/>
      <c r="CGV55" s="21"/>
      <c r="CGW55" s="21"/>
      <c r="CGX55" s="21"/>
      <c r="CGY55" s="21"/>
      <c r="CGZ55" s="21"/>
      <c r="CHA55" s="21"/>
      <c r="CHB55" s="21"/>
      <c r="CHC55" s="21"/>
      <c r="CHD55" s="21"/>
      <c r="CHE55" s="21"/>
      <c r="CHF55" s="21"/>
      <c r="CHG55" s="21"/>
      <c r="CHH55" s="21"/>
      <c r="CHI55" s="21"/>
      <c r="CHJ55" s="21"/>
      <c r="CHK55" s="21"/>
      <c r="CHL55" s="21"/>
      <c r="CHM55" s="21"/>
      <c r="CHN55" s="21"/>
      <c r="CHO55" s="21"/>
      <c r="CHP55" s="21"/>
      <c r="CHQ55" s="21"/>
      <c r="CHR55" s="21"/>
      <c r="CHS55" s="21"/>
      <c r="CHT55" s="21"/>
      <c r="CHU55" s="21"/>
      <c r="CHV55" s="21"/>
      <c r="CHW55" s="21"/>
      <c r="CHX55" s="21"/>
      <c r="CHY55" s="21"/>
      <c r="CHZ55" s="21"/>
      <c r="CIA55" s="21"/>
      <c r="CIB55" s="21"/>
      <c r="CIC55" s="21"/>
      <c r="CID55" s="21"/>
      <c r="CIE55" s="21"/>
      <c r="CIF55" s="21"/>
      <c r="CIG55" s="21"/>
      <c r="CIH55" s="21"/>
      <c r="CII55" s="21"/>
      <c r="CIJ55" s="21"/>
      <c r="CIK55" s="21"/>
      <c r="CIL55" s="21"/>
      <c r="CIM55" s="21"/>
      <c r="CIN55" s="21"/>
      <c r="CIO55" s="21"/>
      <c r="CIP55" s="21"/>
      <c r="CIQ55" s="21"/>
      <c r="CIR55" s="21"/>
      <c r="CIS55" s="21"/>
      <c r="CIT55" s="21"/>
      <c r="CIU55" s="21"/>
    </row>
    <row r="56" spans="1:2283" s="110" customFormat="1">
      <c r="A56" s="235" t="s">
        <v>18426</v>
      </c>
      <c r="B56" s="226" t="s">
        <v>18029</v>
      </c>
      <c r="C56" s="235" t="s">
        <v>18493</v>
      </c>
      <c r="D56" s="235" t="s">
        <v>18494</v>
      </c>
      <c r="E56" s="235" t="s">
        <v>18495</v>
      </c>
      <c r="F56" s="235" t="s">
        <v>18496</v>
      </c>
      <c r="G56" s="235" t="s">
        <v>18497</v>
      </c>
      <c r="H56" s="235" t="s">
        <v>18498</v>
      </c>
      <c r="I56" s="235" t="s">
        <v>18499</v>
      </c>
      <c r="J56" s="235" t="s">
        <v>18500</v>
      </c>
      <c r="K56" s="235" t="s">
        <v>18501</v>
      </c>
      <c r="L56" s="235" t="s">
        <v>4065</v>
      </c>
      <c r="M56" s="235" t="s">
        <v>4065</v>
      </c>
      <c r="N56" s="235"/>
      <c r="O56" s="235"/>
      <c r="P56" s="235"/>
      <c r="Q56" s="235"/>
      <c r="R56" s="235" t="s">
        <v>182</v>
      </c>
      <c r="S56" s="235" t="s">
        <v>98</v>
      </c>
      <c r="T56" s="235" t="s">
        <v>10248</v>
      </c>
      <c r="U56" s="235" t="s">
        <v>2434</v>
      </c>
      <c r="V56" s="235" t="s">
        <v>2434</v>
      </c>
      <c r="W56" s="235" t="s">
        <v>2434</v>
      </c>
      <c r="X56" s="235" t="s">
        <v>2434</v>
      </c>
      <c r="Y56" s="235" t="s">
        <v>2434</v>
      </c>
      <c r="Z56" s="235" t="s">
        <v>2434</v>
      </c>
      <c r="AA56" s="235" t="s">
        <v>2434</v>
      </c>
      <c r="AB56" s="235" t="s">
        <v>2434</v>
      </c>
      <c r="AC56" s="235" t="s">
        <v>2434</v>
      </c>
      <c r="AD56" s="235" t="s">
        <v>2434</v>
      </c>
      <c r="AE56" s="93"/>
      <c r="AF56" s="21"/>
      <c r="AG56" s="21"/>
      <c r="AH56" s="21"/>
      <c r="AI56" s="21"/>
      <c r="AJ56" s="21"/>
      <c r="AK56" s="21"/>
      <c r="AL56" s="21"/>
      <c r="AM56" s="21"/>
      <c r="AN56" s="21"/>
      <c r="AO56" s="21"/>
      <c r="AP56" s="21"/>
      <c r="AQ56" s="21"/>
      <c r="AR56" s="21"/>
      <c r="AS56" s="21"/>
      <c r="AT56" s="21"/>
      <c r="AU56" s="21"/>
      <c r="AV56" s="21"/>
      <c r="AW56" s="21"/>
      <c r="AX56" s="21"/>
      <c r="AY56" s="21"/>
      <c r="AZ56" s="21"/>
      <c r="BA56" s="21"/>
      <c r="BB56" s="21"/>
      <c r="BC56" s="21"/>
      <c r="BD56" s="21"/>
      <c r="BE56" s="21"/>
      <c r="BF56" s="21"/>
      <c r="BG56" s="21"/>
      <c r="BH56" s="21"/>
      <c r="BI56" s="21"/>
      <c r="BJ56" s="21"/>
      <c r="BK56" s="21"/>
      <c r="BL56" s="21"/>
      <c r="BM56" s="21"/>
      <c r="BN56" s="21"/>
      <c r="BO56" s="21"/>
      <c r="BP56" s="21"/>
      <c r="BQ56" s="21"/>
      <c r="BR56" s="21"/>
      <c r="BS56" s="21"/>
      <c r="BT56" s="21"/>
      <c r="BU56" s="21"/>
      <c r="BV56" s="21"/>
      <c r="BW56" s="21"/>
      <c r="BX56" s="21"/>
      <c r="BY56" s="21"/>
      <c r="BZ56" s="21"/>
      <c r="CA56" s="21"/>
      <c r="CB56" s="21"/>
      <c r="CC56" s="21"/>
      <c r="CD56" s="21"/>
      <c r="CE56" s="21"/>
      <c r="CF56" s="21"/>
      <c r="CG56" s="21"/>
      <c r="CH56" s="21"/>
      <c r="CI56" s="21"/>
      <c r="CJ56" s="21"/>
      <c r="CK56" s="21"/>
      <c r="CL56" s="21"/>
      <c r="CM56" s="21"/>
      <c r="CN56" s="21"/>
      <c r="CO56" s="21"/>
      <c r="CP56" s="21"/>
      <c r="CQ56" s="21"/>
      <c r="CR56" s="21"/>
      <c r="CS56" s="21"/>
      <c r="CT56" s="21"/>
      <c r="CU56" s="21"/>
      <c r="CV56" s="21"/>
      <c r="CW56" s="21"/>
      <c r="CX56" s="21"/>
      <c r="CY56" s="21"/>
      <c r="CZ56" s="21"/>
      <c r="DA56" s="21"/>
      <c r="DB56" s="21"/>
      <c r="DC56" s="21"/>
      <c r="DD56" s="21"/>
      <c r="DE56" s="21"/>
      <c r="DF56" s="21"/>
      <c r="DG56" s="21"/>
      <c r="DH56" s="21"/>
      <c r="DI56" s="21"/>
      <c r="DJ56" s="21"/>
      <c r="DK56" s="21"/>
      <c r="DL56" s="21"/>
      <c r="DM56" s="21"/>
      <c r="DN56" s="21"/>
      <c r="DO56" s="21"/>
      <c r="DP56" s="21"/>
      <c r="DQ56" s="21"/>
      <c r="DR56" s="21"/>
      <c r="DS56" s="21"/>
      <c r="DT56" s="21"/>
      <c r="DU56" s="21"/>
      <c r="DV56" s="21"/>
      <c r="DW56" s="21"/>
      <c r="DX56" s="21"/>
      <c r="DY56" s="21"/>
      <c r="DZ56" s="21"/>
      <c r="EA56" s="21"/>
      <c r="EB56" s="21"/>
      <c r="EC56" s="21"/>
      <c r="ED56" s="21"/>
      <c r="EE56" s="21"/>
      <c r="EF56" s="21"/>
      <c r="EG56" s="21"/>
      <c r="EH56" s="21"/>
      <c r="EI56" s="21"/>
      <c r="EJ56" s="21"/>
      <c r="EK56" s="21"/>
      <c r="EL56" s="21"/>
      <c r="EM56" s="21"/>
      <c r="EN56" s="21"/>
      <c r="EO56" s="21"/>
      <c r="EP56" s="21"/>
      <c r="EQ56" s="21"/>
      <c r="ER56" s="21"/>
      <c r="ES56" s="21"/>
      <c r="ET56" s="21"/>
      <c r="EU56" s="21"/>
      <c r="EV56" s="21"/>
      <c r="EW56" s="21"/>
      <c r="EX56" s="21"/>
      <c r="EY56" s="21"/>
      <c r="EZ56" s="21"/>
      <c r="FA56" s="21"/>
      <c r="FB56" s="21"/>
      <c r="FC56" s="21"/>
      <c r="FD56" s="21"/>
      <c r="FE56" s="21"/>
      <c r="FF56" s="21"/>
      <c r="FG56" s="21"/>
      <c r="FH56" s="21"/>
      <c r="FI56" s="21"/>
      <c r="FJ56" s="21"/>
      <c r="FK56" s="21"/>
      <c r="FL56" s="21"/>
      <c r="FM56" s="21"/>
      <c r="FN56" s="21"/>
      <c r="FO56" s="21"/>
      <c r="FP56" s="21"/>
      <c r="FQ56" s="21"/>
      <c r="FR56" s="21"/>
      <c r="FS56" s="21"/>
      <c r="FT56" s="21"/>
      <c r="FU56" s="21"/>
      <c r="FV56" s="21"/>
      <c r="FW56" s="21"/>
      <c r="FX56" s="21"/>
      <c r="FY56" s="21"/>
      <c r="FZ56" s="21"/>
      <c r="GA56" s="21"/>
      <c r="GB56" s="21"/>
      <c r="GC56" s="21"/>
      <c r="GD56" s="21"/>
      <c r="GE56" s="21"/>
      <c r="GF56" s="21"/>
      <c r="GG56" s="21"/>
      <c r="GH56" s="21"/>
      <c r="GI56" s="21"/>
      <c r="GJ56" s="21"/>
      <c r="GK56" s="21"/>
      <c r="GL56" s="21"/>
      <c r="GM56" s="21"/>
      <c r="GN56" s="21"/>
      <c r="GO56" s="21"/>
      <c r="GP56" s="21"/>
      <c r="GQ56" s="21"/>
      <c r="GR56" s="21"/>
      <c r="GS56" s="21"/>
      <c r="GT56" s="21"/>
      <c r="GU56" s="21"/>
      <c r="GV56" s="21"/>
      <c r="GW56" s="21"/>
      <c r="GX56" s="21"/>
      <c r="GY56" s="21"/>
      <c r="GZ56" s="21"/>
      <c r="HA56" s="21"/>
      <c r="HB56" s="21"/>
      <c r="HC56" s="21"/>
      <c r="HD56" s="21"/>
      <c r="HE56" s="21"/>
      <c r="HF56" s="21"/>
      <c r="HG56" s="21"/>
      <c r="HH56" s="21"/>
      <c r="HI56" s="21"/>
      <c r="HJ56" s="21"/>
      <c r="HK56" s="21"/>
      <c r="HL56" s="21"/>
      <c r="HM56" s="21"/>
      <c r="HN56" s="21"/>
      <c r="HO56" s="21"/>
      <c r="HP56" s="21"/>
      <c r="HQ56" s="21"/>
      <c r="HR56" s="21"/>
      <c r="HS56" s="21"/>
      <c r="HT56" s="21"/>
      <c r="HU56" s="21"/>
      <c r="HV56" s="21"/>
      <c r="HW56" s="21"/>
      <c r="HX56" s="21"/>
      <c r="HY56" s="21"/>
      <c r="HZ56" s="21"/>
      <c r="IA56" s="21"/>
      <c r="IB56" s="21"/>
      <c r="IC56" s="21"/>
      <c r="ID56" s="21"/>
      <c r="IE56" s="21"/>
      <c r="IF56" s="21"/>
      <c r="IG56" s="21"/>
      <c r="IH56" s="21"/>
      <c r="II56" s="21"/>
      <c r="IJ56" s="21"/>
      <c r="IK56" s="21"/>
      <c r="IL56" s="21"/>
      <c r="IM56" s="21"/>
      <c r="IN56" s="21"/>
      <c r="IO56" s="21"/>
      <c r="IP56" s="21"/>
      <c r="IQ56" s="21"/>
      <c r="IR56" s="21"/>
      <c r="IS56" s="21"/>
      <c r="IT56" s="21"/>
      <c r="IU56" s="21"/>
      <c r="IV56" s="21"/>
      <c r="IW56" s="21"/>
      <c r="IX56" s="21"/>
      <c r="IY56" s="21"/>
      <c r="IZ56" s="21"/>
      <c r="JA56" s="21"/>
      <c r="JB56" s="21"/>
      <c r="JC56" s="21"/>
      <c r="JD56" s="21"/>
      <c r="JE56" s="21"/>
      <c r="JF56" s="21"/>
      <c r="JG56" s="21"/>
      <c r="JH56" s="21"/>
      <c r="JI56" s="21"/>
      <c r="JJ56" s="21"/>
      <c r="JK56" s="21"/>
      <c r="JL56" s="21"/>
      <c r="JM56" s="21"/>
      <c r="JN56" s="21"/>
      <c r="JO56" s="21"/>
      <c r="JP56" s="21"/>
      <c r="JQ56" s="21"/>
      <c r="JR56" s="21"/>
      <c r="JS56" s="21"/>
      <c r="JT56" s="21"/>
      <c r="JU56" s="21"/>
      <c r="JV56" s="21"/>
      <c r="JW56" s="21"/>
      <c r="JX56" s="21"/>
      <c r="JY56" s="21"/>
      <c r="JZ56" s="21"/>
      <c r="KA56" s="21"/>
      <c r="KB56" s="21"/>
      <c r="KC56" s="21"/>
      <c r="KD56" s="21"/>
      <c r="KE56" s="21"/>
      <c r="KF56" s="21"/>
      <c r="KG56" s="21"/>
      <c r="KH56" s="21"/>
      <c r="KI56" s="21"/>
      <c r="KJ56" s="21"/>
      <c r="KK56" s="21"/>
      <c r="KL56" s="21"/>
      <c r="KM56" s="21"/>
      <c r="KN56" s="21"/>
      <c r="KO56" s="21"/>
      <c r="KP56" s="21"/>
      <c r="KQ56" s="21"/>
      <c r="KR56" s="21"/>
      <c r="KS56" s="21"/>
      <c r="KT56" s="21"/>
      <c r="KU56" s="21"/>
      <c r="KV56" s="21"/>
      <c r="KW56" s="21"/>
      <c r="KX56" s="21"/>
      <c r="KY56" s="21"/>
      <c r="KZ56" s="21"/>
      <c r="LA56" s="21"/>
      <c r="LB56" s="21"/>
      <c r="LC56" s="21"/>
      <c r="LD56" s="21"/>
      <c r="LE56" s="21"/>
      <c r="LF56" s="21"/>
      <c r="LG56" s="21"/>
      <c r="LH56" s="21"/>
      <c r="LI56" s="21"/>
      <c r="LJ56" s="21"/>
      <c r="LK56" s="21"/>
      <c r="LL56" s="21"/>
      <c r="LM56" s="21"/>
      <c r="LN56" s="21"/>
      <c r="LO56" s="21"/>
      <c r="LP56" s="21"/>
      <c r="LQ56" s="21"/>
      <c r="LR56" s="21"/>
      <c r="LS56" s="21"/>
      <c r="LT56" s="21"/>
      <c r="LU56" s="21"/>
      <c r="LV56" s="21"/>
      <c r="LW56" s="21"/>
      <c r="LX56" s="21"/>
      <c r="LY56" s="21"/>
      <c r="LZ56" s="21"/>
      <c r="MA56" s="21"/>
      <c r="MB56" s="21"/>
      <c r="MC56" s="21"/>
      <c r="MD56" s="21"/>
      <c r="ME56" s="21"/>
      <c r="MF56" s="21"/>
      <c r="MG56" s="21"/>
      <c r="MH56" s="21"/>
      <c r="MI56" s="21"/>
      <c r="MJ56" s="21"/>
      <c r="MK56" s="21"/>
      <c r="ML56" s="21"/>
      <c r="MM56" s="21"/>
      <c r="MN56" s="21"/>
      <c r="MO56" s="21"/>
      <c r="MP56" s="21"/>
      <c r="MQ56" s="21"/>
      <c r="MR56" s="21"/>
      <c r="MS56" s="21"/>
      <c r="MT56" s="21"/>
      <c r="MU56" s="21"/>
      <c r="MV56" s="21"/>
      <c r="MW56" s="21"/>
      <c r="MX56" s="21"/>
      <c r="MY56" s="21"/>
      <c r="MZ56" s="21"/>
      <c r="NA56" s="21"/>
      <c r="NB56" s="21"/>
      <c r="NC56" s="21"/>
      <c r="ND56" s="21"/>
      <c r="NE56" s="21"/>
      <c r="NF56" s="21"/>
      <c r="NG56" s="21"/>
      <c r="NH56" s="21"/>
      <c r="NI56" s="21"/>
      <c r="NJ56" s="21"/>
      <c r="NK56" s="21"/>
      <c r="NL56" s="21"/>
      <c r="NM56" s="21"/>
      <c r="NN56" s="21"/>
      <c r="NO56" s="21"/>
      <c r="NP56" s="21"/>
      <c r="NQ56" s="21"/>
      <c r="NR56" s="21"/>
      <c r="NS56" s="21"/>
      <c r="NT56" s="21"/>
      <c r="NU56" s="21"/>
      <c r="NV56" s="21"/>
      <c r="NW56" s="21"/>
      <c r="NX56" s="21"/>
      <c r="NY56" s="21"/>
      <c r="NZ56" s="21"/>
      <c r="OA56" s="21"/>
      <c r="OB56" s="21"/>
      <c r="OC56" s="21"/>
      <c r="OD56" s="21"/>
      <c r="OE56" s="21"/>
      <c r="OF56" s="21"/>
      <c r="OG56" s="21"/>
      <c r="OH56" s="21"/>
      <c r="OI56" s="21"/>
      <c r="OJ56" s="21"/>
      <c r="OK56" s="21"/>
      <c r="OL56" s="21"/>
      <c r="OM56" s="21"/>
      <c r="ON56" s="21"/>
      <c r="OO56" s="21"/>
      <c r="OP56" s="21"/>
      <c r="OQ56" s="21"/>
      <c r="OR56" s="21"/>
      <c r="OS56" s="21"/>
      <c r="OT56" s="21"/>
      <c r="OU56" s="21"/>
      <c r="OV56" s="21"/>
      <c r="OW56" s="21"/>
      <c r="OX56" s="21"/>
      <c r="OY56" s="21"/>
      <c r="OZ56" s="21"/>
      <c r="PA56" s="21"/>
      <c r="PB56" s="21"/>
      <c r="PC56" s="21"/>
      <c r="PD56" s="21"/>
      <c r="PE56" s="21"/>
      <c r="PF56" s="21"/>
      <c r="PG56" s="21"/>
      <c r="PH56" s="21"/>
      <c r="PI56" s="21"/>
      <c r="PJ56" s="21"/>
      <c r="PK56" s="21"/>
      <c r="PL56" s="21"/>
      <c r="PM56" s="21"/>
      <c r="PN56" s="21"/>
      <c r="PO56" s="21"/>
      <c r="PP56" s="21"/>
      <c r="PQ56" s="21"/>
      <c r="PR56" s="21"/>
      <c r="PS56" s="21"/>
      <c r="PT56" s="21"/>
      <c r="PU56" s="21"/>
      <c r="PV56" s="21"/>
      <c r="PW56" s="21"/>
      <c r="PX56" s="21"/>
      <c r="PY56" s="21"/>
      <c r="PZ56" s="21"/>
      <c r="QA56" s="21"/>
      <c r="QB56" s="21"/>
      <c r="QC56" s="21"/>
      <c r="QD56" s="21"/>
      <c r="QE56" s="21"/>
      <c r="QF56" s="21"/>
      <c r="QG56" s="21"/>
      <c r="QH56" s="21"/>
      <c r="QI56" s="21"/>
      <c r="QJ56" s="21"/>
      <c r="QK56" s="21"/>
      <c r="QL56" s="21"/>
      <c r="QM56" s="21"/>
      <c r="QN56" s="21"/>
      <c r="QO56" s="21"/>
      <c r="QP56" s="21"/>
      <c r="QQ56" s="21"/>
      <c r="QR56" s="21"/>
      <c r="QS56" s="21"/>
      <c r="QT56" s="21"/>
      <c r="QU56" s="21"/>
      <c r="QV56" s="21"/>
      <c r="QW56" s="21"/>
      <c r="QX56" s="21"/>
      <c r="QY56" s="21"/>
      <c r="QZ56" s="21"/>
      <c r="RA56" s="21"/>
      <c r="RB56" s="21"/>
      <c r="RC56" s="21"/>
      <c r="RD56" s="21"/>
      <c r="RE56" s="21"/>
      <c r="RF56" s="21"/>
      <c r="RG56" s="21"/>
      <c r="RH56" s="21"/>
      <c r="RI56" s="21"/>
      <c r="RJ56" s="21"/>
      <c r="RK56" s="21"/>
      <c r="RL56" s="21"/>
      <c r="RM56" s="21"/>
      <c r="RN56" s="21"/>
      <c r="RO56" s="21"/>
      <c r="RP56" s="21"/>
      <c r="RQ56" s="21"/>
      <c r="RR56" s="21"/>
      <c r="RS56" s="21"/>
      <c r="RT56" s="21"/>
      <c r="RU56" s="21"/>
      <c r="RV56" s="21"/>
      <c r="RW56" s="21"/>
      <c r="RX56" s="21"/>
      <c r="RY56" s="21"/>
      <c r="RZ56" s="21"/>
      <c r="SA56" s="21"/>
      <c r="SB56" s="21"/>
      <c r="SC56" s="21"/>
      <c r="SD56" s="21"/>
      <c r="SE56" s="21"/>
      <c r="SF56" s="21"/>
      <c r="SG56" s="21"/>
      <c r="SH56" s="21"/>
      <c r="SI56" s="21"/>
      <c r="SJ56" s="21"/>
      <c r="SK56" s="21"/>
      <c r="SL56" s="21"/>
      <c r="SM56" s="21"/>
      <c r="SN56" s="21"/>
      <c r="SO56" s="21"/>
      <c r="SP56" s="21"/>
      <c r="SQ56" s="21"/>
      <c r="SR56" s="21"/>
      <c r="SS56" s="21"/>
      <c r="ST56" s="21"/>
      <c r="SU56" s="21"/>
      <c r="SV56" s="21"/>
      <c r="SW56" s="21"/>
      <c r="SX56" s="21"/>
      <c r="SY56" s="21"/>
      <c r="SZ56" s="21"/>
      <c r="TA56" s="21"/>
      <c r="TB56" s="21"/>
      <c r="TC56" s="21"/>
      <c r="TD56" s="21"/>
      <c r="TE56" s="21"/>
      <c r="TF56" s="21"/>
      <c r="TG56" s="21"/>
      <c r="TH56" s="21"/>
      <c r="TI56" s="21"/>
      <c r="TJ56" s="21"/>
      <c r="TK56" s="21"/>
      <c r="TL56" s="21"/>
      <c r="TM56" s="21"/>
      <c r="TN56" s="21"/>
      <c r="TO56" s="21"/>
      <c r="TP56" s="21"/>
      <c r="TQ56" s="21"/>
      <c r="TR56" s="21"/>
      <c r="TS56" s="21"/>
      <c r="TT56" s="21"/>
      <c r="TU56" s="21"/>
      <c r="TV56" s="21"/>
      <c r="TW56" s="21"/>
      <c r="TX56" s="21"/>
      <c r="TY56" s="21"/>
      <c r="TZ56" s="21"/>
      <c r="UA56" s="21"/>
      <c r="UB56" s="21"/>
      <c r="UC56" s="21"/>
      <c r="UD56" s="21"/>
      <c r="UE56" s="21"/>
      <c r="UF56" s="21"/>
      <c r="UG56" s="21"/>
      <c r="UH56" s="21"/>
      <c r="UI56" s="21"/>
      <c r="UJ56" s="21"/>
      <c r="UK56" s="21"/>
      <c r="UL56" s="21"/>
      <c r="UM56" s="21"/>
      <c r="UN56" s="21"/>
      <c r="UO56" s="21"/>
      <c r="UP56" s="21"/>
      <c r="UQ56" s="21"/>
      <c r="UR56" s="21"/>
      <c r="US56" s="21"/>
      <c r="UT56" s="21"/>
      <c r="UU56" s="21"/>
      <c r="UV56" s="21"/>
      <c r="UW56" s="21"/>
      <c r="UX56" s="21"/>
      <c r="UY56" s="21"/>
      <c r="UZ56" s="21"/>
      <c r="VA56" s="21"/>
      <c r="VB56" s="21"/>
      <c r="VC56" s="21"/>
      <c r="VD56" s="21"/>
      <c r="VE56" s="21"/>
      <c r="VF56" s="21"/>
      <c r="VG56" s="21"/>
      <c r="VH56" s="21"/>
      <c r="VI56" s="21"/>
      <c r="VJ56" s="21"/>
      <c r="VK56" s="21"/>
      <c r="VL56" s="21"/>
      <c r="VM56" s="21"/>
      <c r="VN56" s="21"/>
      <c r="VO56" s="21"/>
      <c r="VP56" s="21"/>
      <c r="VQ56" s="21"/>
      <c r="VR56" s="21"/>
      <c r="VS56" s="21"/>
      <c r="VT56" s="21"/>
      <c r="VU56" s="21"/>
      <c r="VV56" s="21"/>
      <c r="VW56" s="21"/>
      <c r="VX56" s="21"/>
      <c r="VY56" s="21"/>
      <c r="VZ56" s="21"/>
      <c r="WA56" s="21"/>
      <c r="WB56" s="21"/>
      <c r="WC56" s="21"/>
      <c r="WD56" s="21"/>
      <c r="WE56" s="21"/>
      <c r="WF56" s="21"/>
      <c r="WG56" s="21"/>
      <c r="WH56" s="21"/>
      <c r="WI56" s="21"/>
      <c r="WJ56" s="21"/>
      <c r="WK56" s="21"/>
      <c r="WL56" s="21"/>
      <c r="WM56" s="21"/>
      <c r="WN56" s="21"/>
      <c r="WO56" s="21"/>
      <c r="WP56" s="21"/>
      <c r="WQ56" s="21"/>
      <c r="WR56" s="21"/>
      <c r="WS56" s="21"/>
      <c r="WT56" s="21"/>
      <c r="WU56" s="21"/>
      <c r="WV56" s="21"/>
      <c r="WW56" s="21"/>
      <c r="WX56" s="21"/>
      <c r="WY56" s="21"/>
      <c r="WZ56" s="21"/>
      <c r="XA56" s="21"/>
      <c r="XB56" s="21"/>
      <c r="XC56" s="21"/>
      <c r="XD56" s="21"/>
      <c r="XE56" s="21"/>
      <c r="XF56" s="21"/>
      <c r="XG56" s="21"/>
      <c r="XH56" s="21"/>
      <c r="XI56" s="21"/>
      <c r="XJ56" s="21"/>
      <c r="XK56" s="21"/>
      <c r="XL56" s="21"/>
      <c r="XM56" s="21"/>
      <c r="XN56" s="21"/>
      <c r="XO56" s="21"/>
      <c r="XP56" s="21"/>
      <c r="XQ56" s="21"/>
      <c r="XR56" s="21"/>
      <c r="XS56" s="21"/>
      <c r="XT56" s="21"/>
      <c r="XU56" s="21"/>
      <c r="XV56" s="21"/>
      <c r="XW56" s="21"/>
      <c r="XX56" s="21"/>
      <c r="XY56" s="21"/>
      <c r="XZ56" s="21"/>
      <c r="YA56" s="21"/>
      <c r="YB56" s="21"/>
      <c r="YC56" s="21"/>
      <c r="YD56" s="21"/>
      <c r="YE56" s="21"/>
      <c r="YF56" s="21"/>
      <c r="YG56" s="21"/>
      <c r="YH56" s="21"/>
      <c r="YI56" s="21"/>
      <c r="YJ56" s="21"/>
      <c r="YK56" s="21"/>
      <c r="YL56" s="21"/>
      <c r="YM56" s="21"/>
      <c r="YN56" s="21"/>
      <c r="YO56" s="21"/>
      <c r="YP56" s="21"/>
      <c r="YQ56" s="21"/>
      <c r="YR56" s="21"/>
      <c r="YS56" s="21"/>
      <c r="YT56" s="21"/>
      <c r="YU56" s="21"/>
      <c r="YV56" s="21"/>
      <c r="YW56" s="21"/>
      <c r="YX56" s="21"/>
      <c r="YY56" s="21"/>
      <c r="YZ56" s="21"/>
      <c r="ZA56" s="21"/>
      <c r="ZB56" s="21"/>
      <c r="ZC56" s="21"/>
      <c r="ZD56" s="21"/>
      <c r="ZE56" s="21"/>
      <c r="ZF56" s="21"/>
      <c r="ZG56" s="21"/>
      <c r="ZH56" s="21"/>
      <c r="ZI56" s="21"/>
      <c r="ZJ56" s="21"/>
      <c r="ZK56" s="21"/>
      <c r="ZL56" s="21"/>
      <c r="ZM56" s="21"/>
      <c r="ZN56" s="21"/>
      <c r="ZO56" s="21"/>
      <c r="ZP56" s="21"/>
      <c r="ZQ56" s="21"/>
      <c r="ZR56" s="21"/>
      <c r="ZS56" s="21"/>
      <c r="ZT56" s="21"/>
      <c r="ZU56" s="21"/>
      <c r="ZV56" s="21"/>
      <c r="ZW56" s="21"/>
      <c r="ZX56" s="21"/>
      <c r="ZY56" s="21"/>
      <c r="ZZ56" s="21"/>
      <c r="AAA56" s="21"/>
      <c r="AAB56" s="21"/>
      <c r="AAC56" s="21"/>
      <c r="AAD56" s="21"/>
      <c r="AAE56" s="21"/>
      <c r="AAF56" s="21"/>
      <c r="AAG56" s="21"/>
      <c r="AAH56" s="21"/>
      <c r="AAI56" s="21"/>
      <c r="AAJ56" s="21"/>
      <c r="AAK56" s="21"/>
      <c r="AAL56" s="21"/>
      <c r="AAM56" s="21"/>
      <c r="AAN56" s="21"/>
      <c r="AAO56" s="21"/>
      <c r="AAP56" s="21"/>
      <c r="AAQ56" s="21"/>
      <c r="AAR56" s="21"/>
      <c r="AAS56" s="21"/>
      <c r="AAT56" s="21"/>
      <c r="AAU56" s="21"/>
      <c r="AAV56" s="21"/>
      <c r="AAW56" s="21"/>
      <c r="AAX56" s="21"/>
      <c r="AAY56" s="21"/>
      <c r="AAZ56" s="21"/>
      <c r="ABA56" s="21"/>
      <c r="ABB56" s="21"/>
      <c r="ABC56" s="21"/>
      <c r="ABD56" s="21"/>
      <c r="ABE56" s="21"/>
      <c r="ABF56" s="21"/>
      <c r="ABG56" s="21"/>
      <c r="ABH56" s="21"/>
      <c r="ABI56" s="21"/>
      <c r="ABJ56" s="21"/>
      <c r="ABK56" s="21"/>
      <c r="ABL56" s="21"/>
      <c r="ABM56" s="21"/>
      <c r="ABN56" s="21"/>
      <c r="ABO56" s="21"/>
      <c r="ABP56" s="21"/>
      <c r="ABQ56" s="21"/>
      <c r="ABR56" s="21"/>
      <c r="ABS56" s="21"/>
      <c r="ABT56" s="21"/>
      <c r="ABU56" s="21"/>
      <c r="ABV56" s="21"/>
      <c r="ABW56" s="21"/>
      <c r="ABX56" s="21"/>
      <c r="ABY56" s="21"/>
      <c r="ABZ56" s="21"/>
      <c r="ACA56" s="21"/>
      <c r="ACB56" s="21"/>
      <c r="ACC56" s="21"/>
      <c r="ACD56" s="21"/>
      <c r="ACE56" s="21"/>
      <c r="ACF56" s="21"/>
      <c r="ACG56" s="21"/>
      <c r="ACH56" s="21"/>
      <c r="ACI56" s="21"/>
      <c r="ACJ56" s="21"/>
      <c r="ACK56" s="21"/>
      <c r="ACL56" s="21"/>
      <c r="ACM56" s="21"/>
      <c r="ACN56" s="21"/>
      <c r="ACO56" s="21"/>
      <c r="ACP56" s="21"/>
      <c r="ACQ56" s="21"/>
      <c r="ACR56" s="21"/>
      <c r="ACS56" s="21"/>
      <c r="ACT56" s="21"/>
      <c r="ACU56" s="21"/>
      <c r="ACV56" s="21"/>
      <c r="ACW56" s="21"/>
      <c r="ACX56" s="21"/>
      <c r="ACY56" s="21"/>
      <c r="ACZ56" s="21"/>
      <c r="ADA56" s="21"/>
      <c r="ADB56" s="21"/>
      <c r="ADC56" s="21"/>
      <c r="ADD56" s="21"/>
      <c r="ADE56" s="21"/>
      <c r="ADF56" s="21"/>
      <c r="ADG56" s="21"/>
      <c r="ADH56" s="21"/>
      <c r="ADI56" s="21"/>
      <c r="ADJ56" s="21"/>
      <c r="ADK56" s="21"/>
      <c r="ADL56" s="21"/>
      <c r="ADM56" s="21"/>
      <c r="ADN56" s="21"/>
      <c r="ADO56" s="21"/>
      <c r="ADP56" s="21"/>
      <c r="ADQ56" s="21"/>
      <c r="ADR56" s="21"/>
      <c r="ADS56" s="21"/>
      <c r="ADT56" s="21"/>
      <c r="ADU56" s="21"/>
      <c r="ADV56" s="21"/>
      <c r="ADW56" s="21"/>
      <c r="ADX56" s="21"/>
      <c r="ADY56" s="21"/>
      <c r="ADZ56" s="21"/>
      <c r="AEA56" s="21"/>
      <c r="AEB56" s="21"/>
      <c r="AEC56" s="21"/>
      <c r="AED56" s="21"/>
      <c r="AEE56" s="21"/>
      <c r="AEF56" s="21"/>
      <c r="AEG56" s="21"/>
      <c r="AEH56" s="21"/>
      <c r="AEI56" s="21"/>
      <c r="AEJ56" s="21"/>
      <c r="AEK56" s="21"/>
      <c r="AEL56" s="21"/>
      <c r="AEM56" s="21"/>
      <c r="AEN56" s="21"/>
      <c r="AEO56" s="21"/>
      <c r="AEP56" s="21"/>
      <c r="AEQ56" s="21"/>
      <c r="AER56" s="21"/>
      <c r="AES56" s="21"/>
      <c r="AET56" s="21"/>
      <c r="AEU56" s="21"/>
      <c r="AEV56" s="21"/>
      <c r="AEW56" s="21"/>
      <c r="AEX56" s="21"/>
      <c r="AEY56" s="21"/>
      <c r="AEZ56" s="21"/>
      <c r="AFA56" s="21"/>
      <c r="AFB56" s="21"/>
      <c r="AFC56" s="21"/>
      <c r="AFD56" s="21"/>
      <c r="AFE56" s="21"/>
      <c r="AFF56" s="21"/>
      <c r="AFG56" s="21"/>
      <c r="AFH56" s="21"/>
      <c r="AFI56" s="21"/>
      <c r="AFJ56" s="21"/>
      <c r="AFK56" s="21"/>
      <c r="AFL56" s="21"/>
      <c r="AFM56" s="21"/>
      <c r="AFN56" s="21"/>
      <c r="AFO56" s="21"/>
      <c r="AFP56" s="21"/>
      <c r="AFQ56" s="21"/>
      <c r="AFR56" s="21"/>
      <c r="AFS56" s="21"/>
      <c r="AFT56" s="21"/>
      <c r="AFU56" s="21"/>
      <c r="AFV56" s="21"/>
      <c r="AFW56" s="21"/>
      <c r="AFX56" s="21"/>
      <c r="AFY56" s="21"/>
      <c r="AFZ56" s="21"/>
      <c r="AGA56" s="21"/>
      <c r="AGB56" s="21"/>
      <c r="AGC56" s="21"/>
      <c r="AGD56" s="21"/>
      <c r="AGE56" s="21"/>
      <c r="AGF56" s="21"/>
      <c r="AGG56" s="21"/>
      <c r="AGH56" s="21"/>
      <c r="AGI56" s="21"/>
      <c r="AGJ56" s="21"/>
      <c r="AGK56" s="21"/>
      <c r="AGL56" s="21"/>
      <c r="AGM56" s="21"/>
      <c r="AGN56" s="21"/>
      <c r="AGO56" s="21"/>
      <c r="AGP56" s="21"/>
      <c r="AGQ56" s="21"/>
      <c r="AGR56" s="21"/>
      <c r="AGS56" s="21"/>
      <c r="AGT56" s="21"/>
      <c r="AGU56" s="21"/>
      <c r="AGV56" s="21"/>
      <c r="AGW56" s="21"/>
      <c r="AGX56" s="21"/>
      <c r="AGY56" s="21"/>
      <c r="AGZ56" s="21"/>
      <c r="AHA56" s="21"/>
      <c r="AHB56" s="21"/>
      <c r="AHC56" s="21"/>
      <c r="AHD56" s="21"/>
      <c r="AHE56" s="21"/>
      <c r="AHF56" s="21"/>
      <c r="AHG56" s="21"/>
      <c r="AHH56" s="21"/>
      <c r="AHI56" s="21"/>
      <c r="AHJ56" s="21"/>
      <c r="AHK56" s="21"/>
      <c r="AHL56" s="21"/>
      <c r="AHM56" s="21"/>
      <c r="AHN56" s="21"/>
      <c r="AHO56" s="21"/>
      <c r="AHP56" s="21"/>
      <c r="AHQ56" s="21"/>
      <c r="AHR56" s="21"/>
      <c r="AHS56" s="21"/>
      <c r="AHT56" s="21"/>
      <c r="AHU56" s="21"/>
      <c r="AHV56" s="21"/>
      <c r="AHW56" s="21"/>
      <c r="AHX56" s="21"/>
      <c r="AHY56" s="21"/>
      <c r="AHZ56" s="21"/>
      <c r="AIA56" s="21"/>
      <c r="AIB56" s="21"/>
      <c r="AIC56" s="21"/>
      <c r="AID56" s="21"/>
      <c r="AIE56" s="21"/>
      <c r="AIF56" s="21"/>
      <c r="AIG56" s="21"/>
      <c r="AIH56" s="21"/>
      <c r="AII56" s="21"/>
      <c r="AIJ56" s="21"/>
      <c r="AIK56" s="21"/>
      <c r="AIL56" s="21"/>
      <c r="AIM56" s="21"/>
      <c r="AIN56" s="21"/>
      <c r="AIO56" s="21"/>
      <c r="AIP56" s="21"/>
      <c r="AIQ56" s="21"/>
      <c r="AIR56" s="21"/>
      <c r="AIS56" s="21"/>
      <c r="AIT56" s="21"/>
      <c r="AIU56" s="21"/>
      <c r="AIV56" s="21"/>
      <c r="AIW56" s="21"/>
      <c r="AIX56" s="21"/>
      <c r="AIY56" s="21"/>
      <c r="AIZ56" s="21"/>
      <c r="AJA56" s="21"/>
      <c r="AJB56" s="21"/>
      <c r="AJC56" s="21"/>
      <c r="AJD56" s="21"/>
      <c r="AJE56" s="21"/>
      <c r="AJF56" s="21"/>
      <c r="AJG56" s="21"/>
      <c r="AJH56" s="21"/>
      <c r="AJI56" s="21"/>
      <c r="AJJ56" s="21"/>
      <c r="AJK56" s="21"/>
      <c r="AJL56" s="21"/>
      <c r="AJM56" s="21"/>
      <c r="AJN56" s="21"/>
      <c r="AJO56" s="21"/>
      <c r="AJP56" s="21"/>
      <c r="AJQ56" s="21"/>
      <c r="AJR56" s="21"/>
      <c r="AJS56" s="21"/>
      <c r="AJT56" s="21"/>
      <c r="AJU56" s="21"/>
      <c r="AJV56" s="21"/>
      <c r="AJW56" s="21"/>
      <c r="AJX56" s="21"/>
      <c r="AJY56" s="21"/>
      <c r="AJZ56" s="21"/>
      <c r="AKA56" s="21"/>
      <c r="AKB56" s="21"/>
      <c r="AKC56" s="21"/>
      <c r="AKD56" s="21"/>
      <c r="AKE56" s="21"/>
      <c r="AKF56" s="21"/>
      <c r="AKG56" s="21"/>
      <c r="AKH56" s="21"/>
      <c r="AKI56" s="21"/>
      <c r="AKJ56" s="21"/>
      <c r="AKK56" s="21"/>
      <c r="AKL56" s="21"/>
      <c r="AKM56" s="21"/>
      <c r="AKN56" s="21"/>
      <c r="AKO56" s="21"/>
      <c r="AKP56" s="21"/>
      <c r="AKQ56" s="21"/>
      <c r="AKR56" s="21"/>
      <c r="AKS56" s="21"/>
      <c r="AKT56" s="21"/>
      <c r="AKU56" s="21"/>
      <c r="AKV56" s="21"/>
      <c r="AKW56" s="21"/>
      <c r="AKX56" s="21"/>
      <c r="AKY56" s="21"/>
      <c r="AKZ56" s="21"/>
      <c r="ALA56" s="21"/>
      <c r="ALB56" s="21"/>
      <c r="ALC56" s="21"/>
      <c r="ALD56" s="21"/>
      <c r="ALE56" s="21"/>
      <c r="ALF56" s="21"/>
      <c r="ALG56" s="21"/>
      <c r="ALH56" s="21"/>
      <c r="ALI56" s="21"/>
      <c r="ALJ56" s="21"/>
      <c r="ALK56" s="21"/>
      <c r="ALL56" s="21"/>
      <c r="ALM56" s="21"/>
      <c r="ALN56" s="21"/>
      <c r="ALO56" s="21"/>
      <c r="ALP56" s="21"/>
      <c r="ALQ56" s="21"/>
      <c r="ALR56" s="21"/>
      <c r="ALS56" s="21"/>
      <c r="ALT56" s="21"/>
      <c r="ALU56" s="21"/>
      <c r="ALV56" s="21"/>
      <c r="ALW56" s="21"/>
      <c r="ALX56" s="21"/>
      <c r="ALY56" s="21"/>
      <c r="ALZ56" s="21"/>
      <c r="AMA56" s="21"/>
      <c r="AMB56" s="21"/>
      <c r="AMC56" s="21"/>
      <c r="AMD56" s="21"/>
      <c r="AME56" s="21"/>
      <c r="AMF56" s="21"/>
      <c r="AMG56" s="21"/>
      <c r="AMH56" s="21"/>
      <c r="AMI56" s="21"/>
      <c r="AMJ56" s="21"/>
      <c r="AMK56" s="21"/>
      <c r="AML56" s="21"/>
      <c r="AMM56" s="21"/>
      <c r="AMN56" s="21"/>
      <c r="AMO56" s="21"/>
      <c r="AMP56" s="21"/>
      <c r="AMQ56" s="21"/>
      <c r="AMR56" s="21"/>
      <c r="AMS56" s="21"/>
      <c r="AMT56" s="21"/>
      <c r="AMU56" s="21"/>
      <c r="AMV56" s="21"/>
      <c r="AMW56" s="21"/>
      <c r="AMX56" s="21"/>
      <c r="AMY56" s="21"/>
      <c r="AMZ56" s="21"/>
      <c r="ANA56" s="21"/>
      <c r="ANB56" s="21"/>
      <c r="ANC56" s="21"/>
      <c r="AND56" s="21"/>
      <c r="ANE56" s="21"/>
      <c r="ANF56" s="21"/>
      <c r="ANG56" s="21"/>
      <c r="ANH56" s="21"/>
      <c r="ANI56" s="21"/>
      <c r="ANJ56" s="21"/>
      <c r="ANK56" s="21"/>
      <c r="ANL56" s="21"/>
      <c r="ANM56" s="21"/>
      <c r="ANN56" s="21"/>
      <c r="ANO56" s="21"/>
      <c r="ANP56" s="21"/>
      <c r="ANQ56" s="21"/>
      <c r="ANR56" s="21"/>
      <c r="ANS56" s="21"/>
      <c r="ANT56" s="21"/>
      <c r="ANU56" s="21"/>
      <c r="ANV56" s="21"/>
      <c r="ANW56" s="21"/>
      <c r="ANX56" s="21"/>
      <c r="ANY56" s="21"/>
      <c r="ANZ56" s="21"/>
      <c r="AOA56" s="21"/>
      <c r="AOB56" s="21"/>
      <c r="AOC56" s="21"/>
      <c r="AOD56" s="21"/>
      <c r="AOE56" s="21"/>
      <c r="AOF56" s="21"/>
      <c r="AOG56" s="21"/>
      <c r="AOH56" s="21"/>
      <c r="AOI56" s="21"/>
      <c r="AOJ56" s="21"/>
      <c r="AOK56" s="21"/>
      <c r="AOL56" s="21"/>
      <c r="AOM56" s="21"/>
      <c r="AON56" s="21"/>
      <c r="AOO56" s="21"/>
      <c r="AOP56" s="21"/>
      <c r="AOQ56" s="21"/>
      <c r="AOR56" s="21"/>
      <c r="AOS56" s="21"/>
      <c r="AOT56" s="21"/>
      <c r="AOU56" s="21"/>
      <c r="AOV56" s="21"/>
      <c r="AOW56" s="21"/>
      <c r="AOX56" s="21"/>
      <c r="AOY56" s="21"/>
      <c r="AOZ56" s="21"/>
      <c r="APA56" s="21"/>
      <c r="APB56" s="21"/>
      <c r="APC56" s="21"/>
      <c r="APD56" s="21"/>
      <c r="APE56" s="21"/>
      <c r="APF56" s="21"/>
      <c r="APG56" s="21"/>
      <c r="APH56" s="21"/>
      <c r="API56" s="21"/>
      <c r="APJ56" s="21"/>
      <c r="APK56" s="21"/>
      <c r="APL56" s="21"/>
      <c r="APM56" s="21"/>
      <c r="APN56" s="21"/>
      <c r="APO56" s="21"/>
      <c r="APP56" s="21"/>
      <c r="APQ56" s="21"/>
      <c r="APR56" s="21"/>
      <c r="APS56" s="21"/>
      <c r="APT56" s="21"/>
      <c r="APU56" s="21"/>
      <c r="APV56" s="21"/>
      <c r="APW56" s="21"/>
      <c r="APX56" s="21"/>
      <c r="APY56" s="21"/>
      <c r="APZ56" s="21"/>
      <c r="AQA56" s="21"/>
      <c r="AQB56" s="21"/>
      <c r="AQC56" s="21"/>
      <c r="AQD56" s="21"/>
      <c r="AQE56" s="21"/>
      <c r="AQF56" s="21"/>
      <c r="AQG56" s="21"/>
      <c r="AQH56" s="21"/>
      <c r="AQI56" s="21"/>
      <c r="AQJ56" s="21"/>
      <c r="AQK56" s="21"/>
      <c r="AQL56" s="21"/>
      <c r="AQM56" s="21"/>
      <c r="AQN56" s="21"/>
      <c r="AQO56" s="21"/>
      <c r="AQP56" s="21"/>
      <c r="AQQ56" s="21"/>
      <c r="AQR56" s="21"/>
      <c r="AQS56" s="21"/>
      <c r="AQT56" s="21"/>
      <c r="AQU56" s="21"/>
      <c r="AQV56" s="21"/>
      <c r="AQW56" s="21"/>
      <c r="AQX56" s="21"/>
      <c r="AQY56" s="21"/>
      <c r="AQZ56" s="21"/>
      <c r="ARA56" s="21"/>
      <c r="ARB56" s="21"/>
      <c r="ARC56" s="21"/>
      <c r="ARD56" s="21"/>
      <c r="ARE56" s="21"/>
      <c r="ARF56" s="21"/>
      <c r="ARG56" s="21"/>
      <c r="ARH56" s="21"/>
      <c r="ARI56" s="21"/>
      <c r="ARJ56" s="21"/>
      <c r="ARK56" s="21"/>
      <c r="ARL56" s="21"/>
      <c r="ARM56" s="21"/>
      <c r="ARN56" s="21"/>
      <c r="ARO56" s="21"/>
      <c r="ARP56" s="21"/>
      <c r="ARQ56" s="21"/>
      <c r="ARR56" s="21"/>
      <c r="ARS56" s="21"/>
      <c r="ART56" s="21"/>
      <c r="ARU56" s="21"/>
      <c r="ARV56" s="21"/>
      <c r="ARW56" s="21"/>
      <c r="ARX56" s="21"/>
      <c r="ARY56" s="21"/>
      <c r="ARZ56" s="21"/>
      <c r="ASA56" s="21"/>
      <c r="ASB56" s="21"/>
      <c r="ASC56" s="21"/>
      <c r="ASD56" s="21"/>
      <c r="ASE56" s="21"/>
      <c r="ASF56" s="21"/>
      <c r="ASG56" s="21"/>
      <c r="ASH56" s="21"/>
      <c r="ASI56" s="21"/>
      <c r="ASJ56" s="21"/>
      <c r="ASK56" s="21"/>
      <c r="ASL56" s="21"/>
      <c r="ASM56" s="21"/>
      <c r="ASN56" s="21"/>
      <c r="ASO56" s="21"/>
      <c r="ASP56" s="21"/>
      <c r="ASQ56" s="21"/>
      <c r="ASR56" s="21"/>
      <c r="ASS56" s="21"/>
      <c r="AST56" s="21"/>
      <c r="ASU56" s="21"/>
      <c r="ASV56" s="21"/>
      <c r="ASW56" s="21"/>
      <c r="ASX56" s="21"/>
      <c r="ASY56" s="21"/>
      <c r="ASZ56" s="21"/>
      <c r="ATA56" s="21"/>
      <c r="ATB56" s="21"/>
      <c r="ATC56" s="21"/>
      <c r="ATD56" s="21"/>
      <c r="ATE56" s="21"/>
      <c r="ATF56" s="21"/>
      <c r="ATG56" s="21"/>
      <c r="ATH56" s="21"/>
      <c r="ATI56" s="21"/>
      <c r="ATJ56" s="21"/>
      <c r="ATK56" s="21"/>
      <c r="ATL56" s="21"/>
      <c r="ATM56" s="21"/>
      <c r="ATN56" s="21"/>
      <c r="ATO56" s="21"/>
      <c r="ATP56" s="21"/>
      <c r="ATQ56" s="21"/>
      <c r="ATR56" s="21"/>
      <c r="ATS56" s="21"/>
      <c r="ATT56" s="21"/>
      <c r="ATU56" s="21"/>
      <c r="ATV56" s="21"/>
      <c r="ATW56" s="21"/>
      <c r="ATX56" s="21"/>
      <c r="ATY56" s="21"/>
      <c r="ATZ56" s="21"/>
      <c r="AUA56" s="21"/>
      <c r="AUB56" s="21"/>
      <c r="AUC56" s="21"/>
      <c r="AUD56" s="21"/>
      <c r="AUE56" s="21"/>
      <c r="AUF56" s="21"/>
      <c r="AUG56" s="21"/>
      <c r="AUH56" s="21"/>
      <c r="AUI56" s="21"/>
      <c r="AUJ56" s="21"/>
      <c r="AUK56" s="21"/>
      <c r="AUL56" s="21"/>
      <c r="AUM56" s="21"/>
      <c r="AUN56" s="21"/>
      <c r="AUO56" s="21"/>
      <c r="AUP56" s="21"/>
      <c r="AUQ56" s="21"/>
      <c r="AUR56" s="21"/>
      <c r="AUS56" s="21"/>
      <c r="AUT56" s="21"/>
      <c r="AUU56" s="21"/>
      <c r="AUV56" s="21"/>
      <c r="AUW56" s="21"/>
      <c r="AUX56" s="21"/>
      <c r="AUY56" s="21"/>
      <c r="AUZ56" s="21"/>
      <c r="AVA56" s="21"/>
      <c r="AVB56" s="21"/>
      <c r="AVC56" s="21"/>
      <c r="AVD56" s="21"/>
      <c r="AVE56" s="21"/>
      <c r="AVF56" s="21"/>
      <c r="AVG56" s="21"/>
      <c r="AVH56" s="21"/>
      <c r="AVI56" s="21"/>
      <c r="AVJ56" s="21"/>
      <c r="AVK56" s="21"/>
      <c r="AVL56" s="21"/>
      <c r="AVM56" s="21"/>
      <c r="AVN56" s="21"/>
      <c r="AVO56" s="21"/>
      <c r="AVP56" s="21"/>
      <c r="AVQ56" s="21"/>
      <c r="AVR56" s="21"/>
      <c r="AVS56" s="21"/>
      <c r="AVT56" s="21"/>
      <c r="AVU56" s="21"/>
      <c r="AVV56" s="21"/>
      <c r="AVW56" s="21"/>
      <c r="AVX56" s="21"/>
      <c r="AVY56" s="21"/>
      <c r="AVZ56" s="21"/>
      <c r="AWA56" s="21"/>
      <c r="AWB56" s="21"/>
      <c r="AWC56" s="21"/>
      <c r="AWD56" s="21"/>
      <c r="AWE56" s="21"/>
      <c r="AWF56" s="21"/>
      <c r="AWG56" s="21"/>
      <c r="AWH56" s="21"/>
      <c r="AWI56" s="21"/>
      <c r="AWJ56" s="21"/>
      <c r="AWK56" s="21"/>
      <c r="AWL56" s="21"/>
      <c r="AWM56" s="21"/>
      <c r="AWN56" s="21"/>
      <c r="AWO56" s="21"/>
      <c r="AWP56" s="21"/>
      <c r="AWQ56" s="21"/>
      <c r="AWR56" s="21"/>
      <c r="AWS56" s="21"/>
      <c r="AWT56" s="21"/>
      <c r="AWU56" s="21"/>
      <c r="AWV56" s="21"/>
      <c r="AWW56" s="21"/>
      <c r="AWX56" s="21"/>
      <c r="AWY56" s="21"/>
      <c r="AWZ56" s="21"/>
      <c r="AXA56" s="21"/>
      <c r="AXB56" s="21"/>
      <c r="AXC56" s="21"/>
      <c r="AXD56" s="21"/>
      <c r="AXE56" s="21"/>
      <c r="AXF56" s="21"/>
      <c r="AXG56" s="21"/>
      <c r="AXH56" s="21"/>
      <c r="AXI56" s="21"/>
      <c r="AXJ56" s="21"/>
      <c r="AXK56" s="21"/>
      <c r="AXL56" s="21"/>
      <c r="AXM56" s="21"/>
      <c r="AXN56" s="21"/>
      <c r="AXO56" s="21"/>
      <c r="AXP56" s="21"/>
      <c r="AXQ56" s="21"/>
      <c r="AXR56" s="21"/>
      <c r="AXS56" s="21"/>
      <c r="AXT56" s="21"/>
      <c r="AXU56" s="21"/>
      <c r="AXV56" s="21"/>
      <c r="AXW56" s="21"/>
      <c r="AXX56" s="21"/>
      <c r="AXY56" s="21"/>
      <c r="AXZ56" s="21"/>
      <c r="AYA56" s="21"/>
      <c r="AYB56" s="21"/>
      <c r="AYC56" s="21"/>
      <c r="AYD56" s="21"/>
      <c r="AYE56" s="21"/>
      <c r="AYF56" s="21"/>
      <c r="AYG56" s="21"/>
      <c r="AYH56" s="21"/>
      <c r="AYI56" s="21"/>
      <c r="AYJ56" s="21"/>
      <c r="AYK56" s="21"/>
      <c r="AYL56" s="21"/>
      <c r="AYM56" s="21"/>
      <c r="AYN56" s="21"/>
      <c r="AYO56" s="21"/>
      <c r="AYP56" s="21"/>
      <c r="AYQ56" s="21"/>
      <c r="AYR56" s="21"/>
      <c r="AYS56" s="21"/>
      <c r="AYT56" s="21"/>
      <c r="AYU56" s="21"/>
      <c r="AYV56" s="21"/>
      <c r="AYW56" s="21"/>
      <c r="AYX56" s="21"/>
      <c r="AYY56" s="21"/>
      <c r="AYZ56" s="21"/>
      <c r="AZA56" s="21"/>
      <c r="AZB56" s="21"/>
      <c r="AZC56" s="21"/>
      <c r="AZD56" s="21"/>
      <c r="AZE56" s="21"/>
      <c r="AZF56" s="21"/>
      <c r="AZG56" s="21"/>
      <c r="AZH56" s="21"/>
      <c r="AZI56" s="21"/>
      <c r="AZJ56" s="21"/>
      <c r="AZK56" s="21"/>
      <c r="AZL56" s="21"/>
      <c r="AZM56" s="21"/>
      <c r="AZN56" s="21"/>
      <c r="AZO56" s="21"/>
      <c r="AZP56" s="21"/>
      <c r="AZQ56" s="21"/>
      <c r="AZR56" s="21"/>
      <c r="AZS56" s="21"/>
      <c r="AZT56" s="21"/>
      <c r="AZU56" s="21"/>
      <c r="AZV56" s="21"/>
      <c r="AZW56" s="21"/>
      <c r="AZX56" s="21"/>
      <c r="AZY56" s="21"/>
      <c r="AZZ56" s="21"/>
      <c r="BAA56" s="21"/>
      <c r="BAB56" s="21"/>
      <c r="BAC56" s="21"/>
      <c r="BAD56" s="21"/>
      <c r="BAE56" s="21"/>
      <c r="BAF56" s="21"/>
      <c r="BAG56" s="21"/>
      <c r="BAH56" s="21"/>
      <c r="BAI56" s="21"/>
      <c r="BAJ56" s="21"/>
      <c r="BAK56" s="21"/>
      <c r="BAL56" s="21"/>
      <c r="BAM56" s="21"/>
      <c r="BAN56" s="21"/>
      <c r="BAO56" s="21"/>
      <c r="BAP56" s="21"/>
      <c r="BAQ56" s="21"/>
      <c r="BAR56" s="21"/>
      <c r="BAS56" s="21"/>
      <c r="BAT56" s="21"/>
      <c r="BAU56" s="21"/>
      <c r="BAV56" s="21"/>
      <c r="BAW56" s="21"/>
      <c r="BAX56" s="21"/>
      <c r="BAY56" s="21"/>
      <c r="BAZ56" s="21"/>
      <c r="BBA56" s="21"/>
      <c r="BBB56" s="21"/>
      <c r="BBC56" s="21"/>
      <c r="BBD56" s="21"/>
      <c r="BBE56" s="21"/>
      <c r="BBF56" s="21"/>
      <c r="BBG56" s="21"/>
      <c r="BBH56" s="21"/>
      <c r="BBI56" s="21"/>
      <c r="BBJ56" s="21"/>
      <c r="BBK56" s="21"/>
      <c r="BBL56" s="21"/>
      <c r="BBM56" s="21"/>
      <c r="BBN56" s="21"/>
      <c r="BBO56" s="21"/>
      <c r="BBP56" s="21"/>
      <c r="BBQ56" s="21"/>
      <c r="BBR56" s="21"/>
      <c r="BBS56" s="21"/>
      <c r="BBT56" s="21"/>
      <c r="BBU56" s="21"/>
      <c r="BBV56" s="21"/>
      <c r="BBW56" s="21"/>
      <c r="BBX56" s="21"/>
      <c r="BBY56" s="21"/>
      <c r="BBZ56" s="21"/>
      <c r="BCA56" s="21"/>
      <c r="BCB56" s="21"/>
      <c r="BCC56" s="21"/>
      <c r="BCD56" s="21"/>
      <c r="BCE56" s="21"/>
      <c r="BCF56" s="21"/>
      <c r="BCG56" s="21"/>
      <c r="BCH56" s="21"/>
      <c r="BCI56" s="21"/>
      <c r="BCJ56" s="21"/>
      <c r="BCK56" s="21"/>
      <c r="BCL56" s="21"/>
      <c r="BCM56" s="21"/>
      <c r="BCN56" s="21"/>
      <c r="BCO56" s="21"/>
      <c r="BCP56" s="21"/>
      <c r="BCQ56" s="21"/>
      <c r="BCR56" s="21"/>
      <c r="BCS56" s="21"/>
      <c r="BCT56" s="21"/>
      <c r="BCU56" s="21"/>
      <c r="BCV56" s="21"/>
      <c r="BCW56" s="21"/>
      <c r="BCX56" s="21"/>
      <c r="BCY56" s="21"/>
      <c r="BCZ56" s="21"/>
      <c r="BDA56" s="21"/>
      <c r="BDB56" s="21"/>
      <c r="BDC56" s="21"/>
      <c r="BDD56" s="21"/>
      <c r="BDE56" s="21"/>
      <c r="BDF56" s="21"/>
      <c r="BDG56" s="21"/>
      <c r="BDH56" s="21"/>
      <c r="BDI56" s="21"/>
      <c r="BDJ56" s="21"/>
      <c r="BDK56" s="21"/>
      <c r="BDL56" s="21"/>
      <c r="BDM56" s="21"/>
      <c r="BDN56" s="21"/>
      <c r="BDO56" s="21"/>
      <c r="BDP56" s="21"/>
      <c r="BDQ56" s="21"/>
      <c r="BDR56" s="21"/>
      <c r="BDS56" s="21"/>
      <c r="BDT56" s="21"/>
      <c r="BDU56" s="21"/>
      <c r="BDV56" s="21"/>
      <c r="BDW56" s="21"/>
      <c r="BDX56" s="21"/>
      <c r="BDY56" s="21"/>
      <c r="BDZ56" s="21"/>
      <c r="BEA56" s="21"/>
      <c r="BEB56" s="21"/>
      <c r="BEC56" s="21"/>
      <c r="BED56" s="21"/>
      <c r="BEE56" s="21"/>
      <c r="BEF56" s="21"/>
      <c r="BEG56" s="21"/>
      <c r="BEH56" s="21"/>
      <c r="BEI56" s="21"/>
      <c r="BEJ56" s="21"/>
      <c r="BEK56" s="21"/>
      <c r="BEL56" s="21"/>
      <c r="BEM56" s="21"/>
      <c r="BEN56" s="21"/>
      <c r="BEO56" s="21"/>
      <c r="BEP56" s="21"/>
      <c r="BEQ56" s="21"/>
      <c r="BER56" s="21"/>
      <c r="BES56" s="21"/>
      <c r="BET56" s="21"/>
      <c r="BEU56" s="21"/>
      <c r="BEV56" s="21"/>
      <c r="BEW56" s="21"/>
      <c r="BEX56" s="21"/>
      <c r="BEY56" s="21"/>
      <c r="BEZ56" s="21"/>
      <c r="BFA56" s="21"/>
      <c r="BFB56" s="21"/>
      <c r="BFC56" s="21"/>
      <c r="BFD56" s="21"/>
      <c r="BFE56" s="21"/>
      <c r="BFF56" s="21"/>
      <c r="BFG56" s="21"/>
      <c r="BFH56" s="21"/>
      <c r="BFI56" s="21"/>
      <c r="BFJ56" s="21"/>
      <c r="BFK56" s="21"/>
      <c r="BFL56" s="21"/>
      <c r="BFM56" s="21"/>
      <c r="BFN56" s="21"/>
      <c r="BFO56" s="21"/>
      <c r="BFP56" s="21"/>
      <c r="BFQ56" s="21"/>
      <c r="BFR56" s="21"/>
      <c r="BFS56" s="21"/>
      <c r="BFT56" s="21"/>
      <c r="BFU56" s="21"/>
      <c r="BFV56" s="21"/>
      <c r="BFW56" s="21"/>
      <c r="BFX56" s="21"/>
      <c r="BFY56" s="21"/>
      <c r="BFZ56" s="21"/>
      <c r="BGA56" s="21"/>
      <c r="BGB56" s="21"/>
      <c r="BGC56" s="21"/>
      <c r="BGD56" s="21"/>
      <c r="BGE56" s="21"/>
      <c r="BGF56" s="21"/>
      <c r="BGG56" s="21"/>
      <c r="BGH56" s="21"/>
      <c r="BGI56" s="21"/>
      <c r="BGJ56" s="21"/>
      <c r="BGK56" s="21"/>
      <c r="BGL56" s="21"/>
      <c r="BGM56" s="21"/>
      <c r="BGN56" s="21"/>
      <c r="BGO56" s="21"/>
      <c r="BGP56" s="21"/>
      <c r="BGQ56" s="21"/>
      <c r="BGR56" s="21"/>
      <c r="BGS56" s="21"/>
      <c r="BGT56" s="21"/>
      <c r="BGU56" s="21"/>
      <c r="BGV56" s="21"/>
      <c r="BGW56" s="21"/>
      <c r="BGX56" s="21"/>
      <c r="BGY56" s="21"/>
      <c r="BGZ56" s="21"/>
      <c r="BHA56" s="21"/>
      <c r="BHB56" s="21"/>
      <c r="BHC56" s="21"/>
      <c r="BHD56" s="21"/>
      <c r="BHE56" s="21"/>
      <c r="BHF56" s="21"/>
      <c r="BHG56" s="21"/>
      <c r="BHH56" s="21"/>
      <c r="BHI56" s="21"/>
      <c r="BHJ56" s="21"/>
      <c r="BHK56" s="21"/>
      <c r="BHL56" s="21"/>
      <c r="BHM56" s="21"/>
      <c r="BHN56" s="21"/>
      <c r="BHO56" s="21"/>
      <c r="BHP56" s="21"/>
      <c r="BHQ56" s="21"/>
      <c r="BHR56" s="21"/>
      <c r="BHS56" s="21"/>
      <c r="BHT56" s="21"/>
      <c r="BHU56" s="21"/>
      <c r="BHV56" s="21"/>
      <c r="BHW56" s="21"/>
      <c r="BHX56" s="21"/>
      <c r="BHY56" s="21"/>
      <c r="BHZ56" s="21"/>
      <c r="BIA56" s="21"/>
      <c r="BIB56" s="21"/>
      <c r="BIC56" s="21"/>
      <c r="BID56" s="21"/>
      <c r="BIE56" s="21"/>
      <c r="BIF56" s="21"/>
      <c r="BIG56" s="21"/>
      <c r="BIH56" s="21"/>
      <c r="BII56" s="21"/>
      <c r="BIJ56" s="21"/>
      <c r="BIK56" s="21"/>
      <c r="BIL56" s="21"/>
      <c r="BIM56" s="21"/>
      <c r="BIN56" s="21"/>
      <c r="BIO56" s="21"/>
      <c r="BIP56" s="21"/>
      <c r="BIQ56" s="21"/>
      <c r="BIR56" s="21"/>
      <c r="BIS56" s="21"/>
      <c r="BIT56" s="21"/>
      <c r="BIU56" s="21"/>
      <c r="BIV56" s="21"/>
      <c r="BIW56" s="21"/>
      <c r="BIX56" s="21"/>
      <c r="BIY56" s="21"/>
      <c r="BIZ56" s="21"/>
      <c r="BJA56" s="21"/>
      <c r="BJB56" s="21"/>
      <c r="BJC56" s="21"/>
      <c r="BJD56" s="21"/>
      <c r="BJE56" s="21"/>
      <c r="BJF56" s="21"/>
      <c r="BJG56" s="21"/>
      <c r="BJH56" s="21"/>
      <c r="BJI56" s="21"/>
      <c r="BJJ56" s="21"/>
      <c r="BJK56" s="21"/>
      <c r="BJL56" s="21"/>
      <c r="BJM56" s="21"/>
      <c r="BJN56" s="21"/>
      <c r="BJO56" s="21"/>
      <c r="BJP56" s="21"/>
      <c r="BJQ56" s="21"/>
      <c r="BJR56" s="21"/>
      <c r="BJS56" s="21"/>
      <c r="BJT56" s="21"/>
      <c r="BJU56" s="21"/>
      <c r="BJV56" s="21"/>
      <c r="BJW56" s="21"/>
      <c r="BJX56" s="21"/>
      <c r="BJY56" s="21"/>
      <c r="BJZ56" s="21"/>
      <c r="BKA56" s="21"/>
      <c r="BKB56" s="21"/>
      <c r="BKC56" s="21"/>
      <c r="BKD56" s="21"/>
      <c r="BKE56" s="21"/>
      <c r="BKF56" s="21"/>
      <c r="BKG56" s="21"/>
      <c r="BKH56" s="21"/>
      <c r="BKI56" s="21"/>
      <c r="BKJ56" s="21"/>
      <c r="BKK56" s="21"/>
      <c r="BKL56" s="21"/>
      <c r="BKM56" s="21"/>
      <c r="BKN56" s="21"/>
      <c r="BKO56" s="21"/>
      <c r="BKP56" s="21"/>
      <c r="BKQ56" s="21"/>
      <c r="BKR56" s="21"/>
      <c r="BKS56" s="21"/>
      <c r="BKT56" s="21"/>
      <c r="BKU56" s="21"/>
      <c r="BKV56" s="21"/>
      <c r="BKW56" s="21"/>
      <c r="BKX56" s="21"/>
      <c r="BKY56" s="21"/>
      <c r="BKZ56" s="21"/>
      <c r="BLA56" s="21"/>
      <c r="BLB56" s="21"/>
      <c r="BLC56" s="21"/>
      <c r="BLD56" s="21"/>
      <c r="BLE56" s="21"/>
      <c r="BLF56" s="21"/>
      <c r="BLG56" s="21"/>
      <c r="BLH56" s="21"/>
      <c r="BLI56" s="21"/>
      <c r="BLJ56" s="21"/>
      <c r="BLK56" s="21"/>
      <c r="BLL56" s="21"/>
      <c r="BLM56" s="21"/>
      <c r="BLN56" s="21"/>
      <c r="BLO56" s="21"/>
      <c r="BLP56" s="21"/>
      <c r="BLQ56" s="21"/>
      <c r="BLR56" s="21"/>
      <c r="BLS56" s="21"/>
      <c r="BLT56" s="21"/>
      <c r="BLU56" s="21"/>
      <c r="BLV56" s="21"/>
      <c r="BLW56" s="21"/>
      <c r="BLX56" s="21"/>
      <c r="BLY56" s="21"/>
      <c r="BLZ56" s="21"/>
      <c r="BMA56" s="21"/>
      <c r="BMB56" s="21"/>
      <c r="BMC56" s="21"/>
      <c r="BMD56" s="21"/>
      <c r="BME56" s="21"/>
      <c r="BMF56" s="21"/>
      <c r="BMG56" s="21"/>
      <c r="BMH56" s="21"/>
      <c r="BMI56" s="21"/>
      <c r="BMJ56" s="21"/>
      <c r="BMK56" s="21"/>
      <c r="BML56" s="21"/>
      <c r="BMM56" s="21"/>
      <c r="BMN56" s="21"/>
      <c r="BMO56" s="21"/>
      <c r="BMP56" s="21"/>
      <c r="BMQ56" s="21"/>
      <c r="BMR56" s="21"/>
      <c r="BMS56" s="21"/>
      <c r="BMT56" s="21"/>
      <c r="BMU56" s="21"/>
      <c r="BMV56" s="21"/>
      <c r="BMW56" s="21"/>
      <c r="BMX56" s="21"/>
      <c r="BMY56" s="21"/>
      <c r="BMZ56" s="21"/>
      <c r="BNA56" s="21"/>
      <c r="BNB56" s="21"/>
      <c r="BNC56" s="21"/>
      <c r="BND56" s="21"/>
      <c r="BNE56" s="21"/>
      <c r="BNF56" s="21"/>
      <c r="BNG56" s="21"/>
      <c r="BNH56" s="21"/>
      <c r="BNI56" s="21"/>
      <c r="BNJ56" s="21"/>
      <c r="BNK56" s="21"/>
      <c r="BNL56" s="21"/>
      <c r="BNM56" s="21"/>
      <c r="BNN56" s="21"/>
      <c r="BNO56" s="21"/>
      <c r="BNP56" s="21"/>
      <c r="BNQ56" s="21"/>
      <c r="BNR56" s="21"/>
      <c r="BNS56" s="21"/>
      <c r="BNT56" s="21"/>
      <c r="BNU56" s="21"/>
      <c r="BNV56" s="21"/>
      <c r="BNW56" s="21"/>
      <c r="BNX56" s="21"/>
      <c r="BNY56" s="21"/>
      <c r="BNZ56" s="21"/>
      <c r="BOA56" s="21"/>
      <c r="BOB56" s="21"/>
      <c r="BOC56" s="21"/>
      <c r="BOD56" s="21"/>
      <c r="BOE56" s="21"/>
      <c r="BOF56" s="21"/>
      <c r="BOG56" s="21"/>
      <c r="BOH56" s="21"/>
      <c r="BOI56" s="21"/>
      <c r="BOJ56" s="21"/>
      <c r="BOK56" s="21"/>
      <c r="BOL56" s="21"/>
      <c r="BOM56" s="21"/>
      <c r="BON56" s="21"/>
      <c r="BOO56" s="21"/>
      <c r="BOP56" s="21"/>
      <c r="BOQ56" s="21"/>
      <c r="BOR56" s="21"/>
      <c r="BOS56" s="21"/>
      <c r="BOT56" s="21"/>
      <c r="BOU56" s="21"/>
      <c r="BOV56" s="21"/>
      <c r="BOW56" s="21"/>
      <c r="BOX56" s="21"/>
      <c r="BOY56" s="21"/>
      <c r="BOZ56" s="21"/>
      <c r="BPA56" s="21"/>
      <c r="BPB56" s="21"/>
      <c r="BPC56" s="21"/>
      <c r="BPD56" s="21"/>
      <c r="BPE56" s="21"/>
      <c r="BPF56" s="21"/>
      <c r="BPG56" s="21"/>
      <c r="BPH56" s="21"/>
      <c r="BPI56" s="21"/>
      <c r="BPJ56" s="21"/>
      <c r="BPK56" s="21"/>
      <c r="BPL56" s="21"/>
      <c r="BPM56" s="21"/>
      <c r="BPN56" s="21"/>
      <c r="BPO56" s="21"/>
      <c r="BPP56" s="21"/>
      <c r="BPQ56" s="21"/>
      <c r="BPR56" s="21"/>
      <c r="BPS56" s="21"/>
      <c r="BPT56" s="21"/>
      <c r="BPU56" s="21"/>
      <c r="BPV56" s="21"/>
      <c r="BPW56" s="21"/>
      <c r="BPX56" s="21"/>
      <c r="BPY56" s="21"/>
      <c r="BPZ56" s="21"/>
      <c r="BQA56" s="21"/>
      <c r="BQB56" s="21"/>
      <c r="BQC56" s="21"/>
      <c r="BQD56" s="21"/>
      <c r="BQE56" s="21"/>
      <c r="BQF56" s="21"/>
      <c r="BQG56" s="21"/>
      <c r="BQH56" s="21"/>
      <c r="BQI56" s="21"/>
      <c r="BQJ56" s="21"/>
      <c r="BQK56" s="21"/>
      <c r="BQL56" s="21"/>
      <c r="BQM56" s="21"/>
      <c r="BQN56" s="21"/>
      <c r="BQO56" s="21"/>
      <c r="BQP56" s="21"/>
      <c r="BQQ56" s="21"/>
      <c r="BQR56" s="21"/>
      <c r="BQS56" s="21"/>
      <c r="BQT56" s="21"/>
      <c r="BQU56" s="21"/>
      <c r="BQV56" s="21"/>
      <c r="BQW56" s="21"/>
      <c r="BQX56" s="21"/>
      <c r="BQY56" s="21"/>
      <c r="BQZ56" s="21"/>
      <c r="BRA56" s="21"/>
      <c r="BRB56" s="21"/>
      <c r="BRC56" s="21"/>
      <c r="BRD56" s="21"/>
      <c r="BRE56" s="21"/>
      <c r="BRF56" s="21"/>
      <c r="BRG56" s="21"/>
      <c r="BRH56" s="21"/>
      <c r="BRI56" s="21"/>
      <c r="BRJ56" s="21"/>
      <c r="BRK56" s="21"/>
      <c r="BRL56" s="21"/>
      <c r="BRM56" s="21"/>
      <c r="BRN56" s="21"/>
      <c r="BRO56" s="21"/>
      <c r="BRP56" s="21"/>
      <c r="BRQ56" s="21"/>
      <c r="BRR56" s="21"/>
      <c r="BRS56" s="21"/>
      <c r="BRT56" s="21"/>
      <c r="BRU56" s="21"/>
      <c r="BRV56" s="21"/>
      <c r="BRW56" s="21"/>
      <c r="BRX56" s="21"/>
      <c r="BRY56" s="21"/>
      <c r="BRZ56" s="21"/>
      <c r="BSA56" s="21"/>
      <c r="BSB56" s="21"/>
      <c r="BSC56" s="21"/>
      <c r="BSD56" s="21"/>
      <c r="BSE56" s="21"/>
      <c r="BSF56" s="21"/>
      <c r="BSG56" s="21"/>
      <c r="BSH56" s="21"/>
      <c r="BSI56" s="21"/>
      <c r="BSJ56" s="21"/>
      <c r="BSK56" s="21"/>
      <c r="BSL56" s="21"/>
      <c r="BSM56" s="21"/>
      <c r="BSN56" s="21"/>
      <c r="BSO56" s="21"/>
      <c r="BSP56" s="21"/>
      <c r="BSQ56" s="21"/>
      <c r="BSR56" s="21"/>
      <c r="BSS56" s="21"/>
      <c r="BST56" s="21"/>
      <c r="BSU56" s="21"/>
      <c r="BSV56" s="21"/>
      <c r="BSW56" s="21"/>
      <c r="BSX56" s="21"/>
      <c r="BSY56" s="21"/>
      <c r="BSZ56" s="21"/>
      <c r="BTA56" s="21"/>
      <c r="BTB56" s="21"/>
      <c r="BTC56" s="21"/>
      <c r="BTD56" s="21"/>
      <c r="BTE56" s="21"/>
      <c r="BTF56" s="21"/>
      <c r="BTG56" s="21"/>
      <c r="BTH56" s="21"/>
      <c r="BTI56" s="21"/>
      <c r="BTJ56" s="21"/>
      <c r="BTK56" s="21"/>
      <c r="BTL56" s="21"/>
      <c r="BTM56" s="21"/>
      <c r="BTN56" s="21"/>
      <c r="BTO56" s="21"/>
      <c r="BTP56" s="21"/>
      <c r="BTQ56" s="21"/>
      <c r="BTR56" s="21"/>
      <c r="BTS56" s="21"/>
      <c r="BTT56" s="21"/>
      <c r="BTU56" s="21"/>
      <c r="BTV56" s="21"/>
      <c r="BTW56" s="21"/>
      <c r="BTX56" s="21"/>
      <c r="BTY56" s="21"/>
      <c r="BTZ56" s="21"/>
      <c r="BUA56" s="21"/>
      <c r="BUB56" s="21"/>
      <c r="BUC56" s="21"/>
      <c r="BUD56" s="21"/>
      <c r="BUE56" s="21"/>
      <c r="BUF56" s="21"/>
      <c r="BUG56" s="21"/>
      <c r="BUH56" s="21"/>
      <c r="BUI56" s="21"/>
      <c r="BUJ56" s="21"/>
      <c r="BUK56" s="21"/>
      <c r="BUL56" s="21"/>
      <c r="BUM56" s="21"/>
      <c r="BUN56" s="21"/>
      <c r="BUO56" s="21"/>
      <c r="BUP56" s="21"/>
      <c r="BUQ56" s="21"/>
      <c r="BUR56" s="21"/>
      <c r="BUS56" s="21"/>
      <c r="BUT56" s="21"/>
      <c r="BUU56" s="21"/>
      <c r="BUV56" s="21"/>
      <c r="BUW56" s="21"/>
      <c r="BUX56" s="21"/>
      <c r="BUY56" s="21"/>
      <c r="BUZ56" s="21"/>
      <c r="BVA56" s="21"/>
      <c r="BVB56" s="21"/>
      <c r="BVC56" s="21"/>
      <c r="BVD56" s="21"/>
      <c r="BVE56" s="21"/>
      <c r="BVF56" s="21"/>
      <c r="BVG56" s="21"/>
      <c r="BVH56" s="21"/>
      <c r="BVI56" s="21"/>
      <c r="BVJ56" s="21"/>
      <c r="BVK56" s="21"/>
      <c r="BVL56" s="21"/>
      <c r="BVM56" s="21"/>
      <c r="BVN56" s="21"/>
      <c r="BVO56" s="21"/>
      <c r="BVP56" s="21"/>
      <c r="BVQ56" s="21"/>
      <c r="BVR56" s="21"/>
      <c r="BVS56" s="21"/>
      <c r="BVT56" s="21"/>
      <c r="BVU56" s="21"/>
      <c r="BVV56" s="21"/>
      <c r="BVW56" s="21"/>
      <c r="BVX56" s="21"/>
      <c r="BVY56" s="21"/>
      <c r="BVZ56" s="21"/>
      <c r="BWA56" s="21"/>
      <c r="BWB56" s="21"/>
      <c r="BWC56" s="21"/>
      <c r="BWD56" s="21"/>
      <c r="BWE56" s="21"/>
      <c r="BWF56" s="21"/>
      <c r="BWG56" s="21"/>
      <c r="BWH56" s="21"/>
      <c r="BWI56" s="21"/>
      <c r="BWJ56" s="21"/>
      <c r="BWK56" s="21"/>
      <c r="BWL56" s="21"/>
      <c r="BWM56" s="21"/>
      <c r="BWN56" s="21"/>
      <c r="BWO56" s="21"/>
      <c r="BWP56" s="21"/>
      <c r="BWQ56" s="21"/>
      <c r="BWR56" s="21"/>
      <c r="BWS56" s="21"/>
      <c r="BWT56" s="21"/>
      <c r="BWU56" s="21"/>
      <c r="BWV56" s="21"/>
      <c r="BWW56" s="21"/>
      <c r="BWX56" s="21"/>
      <c r="BWY56" s="21"/>
      <c r="BWZ56" s="21"/>
      <c r="BXA56" s="21"/>
      <c r="BXB56" s="21"/>
      <c r="BXC56" s="21"/>
      <c r="BXD56" s="21"/>
      <c r="BXE56" s="21"/>
      <c r="BXF56" s="21"/>
      <c r="BXG56" s="21"/>
      <c r="BXH56" s="21"/>
      <c r="BXI56" s="21"/>
      <c r="BXJ56" s="21"/>
      <c r="BXK56" s="21"/>
      <c r="BXL56" s="21"/>
      <c r="BXM56" s="21"/>
      <c r="BXN56" s="21"/>
      <c r="BXO56" s="21"/>
      <c r="BXP56" s="21"/>
      <c r="BXQ56" s="21"/>
      <c r="BXR56" s="21"/>
      <c r="BXS56" s="21"/>
      <c r="BXT56" s="21"/>
      <c r="BXU56" s="21"/>
      <c r="BXV56" s="21"/>
      <c r="BXW56" s="21"/>
      <c r="BXX56" s="21"/>
      <c r="BXY56" s="21"/>
      <c r="BXZ56" s="21"/>
      <c r="BYA56" s="21"/>
      <c r="BYB56" s="21"/>
      <c r="BYC56" s="21"/>
      <c r="BYD56" s="21"/>
      <c r="BYE56" s="21"/>
      <c r="BYF56" s="21"/>
      <c r="BYG56" s="21"/>
      <c r="BYH56" s="21"/>
      <c r="BYI56" s="21"/>
      <c r="BYJ56" s="21"/>
      <c r="BYK56" s="21"/>
      <c r="BYL56" s="21"/>
      <c r="BYM56" s="21"/>
      <c r="BYN56" s="21"/>
      <c r="BYO56" s="21"/>
      <c r="BYP56" s="21"/>
      <c r="BYQ56" s="21"/>
      <c r="BYR56" s="21"/>
      <c r="BYS56" s="21"/>
      <c r="BYT56" s="21"/>
      <c r="BYU56" s="21"/>
      <c r="BYV56" s="21"/>
      <c r="BYW56" s="21"/>
      <c r="BYX56" s="21"/>
      <c r="BYY56" s="21"/>
      <c r="BYZ56" s="21"/>
      <c r="BZA56" s="21"/>
      <c r="BZB56" s="21"/>
      <c r="BZC56" s="21"/>
      <c r="BZD56" s="21"/>
      <c r="BZE56" s="21"/>
      <c r="BZF56" s="21"/>
      <c r="BZG56" s="21"/>
      <c r="BZH56" s="21"/>
      <c r="BZI56" s="21"/>
      <c r="BZJ56" s="21"/>
      <c r="BZK56" s="21"/>
      <c r="BZL56" s="21"/>
      <c r="BZM56" s="21"/>
      <c r="BZN56" s="21"/>
      <c r="BZO56" s="21"/>
      <c r="BZP56" s="21"/>
      <c r="BZQ56" s="21"/>
      <c r="BZR56" s="21"/>
      <c r="BZS56" s="21"/>
      <c r="BZT56" s="21"/>
      <c r="BZU56" s="21"/>
      <c r="BZV56" s="21"/>
      <c r="BZW56" s="21"/>
      <c r="BZX56" s="21"/>
      <c r="BZY56" s="21"/>
      <c r="BZZ56" s="21"/>
      <c r="CAA56" s="21"/>
      <c r="CAB56" s="21"/>
      <c r="CAC56" s="21"/>
      <c r="CAD56" s="21"/>
      <c r="CAE56" s="21"/>
      <c r="CAF56" s="21"/>
      <c r="CAG56" s="21"/>
      <c r="CAH56" s="21"/>
      <c r="CAI56" s="21"/>
      <c r="CAJ56" s="21"/>
      <c r="CAK56" s="21"/>
      <c r="CAL56" s="21"/>
      <c r="CAM56" s="21"/>
      <c r="CAN56" s="21"/>
      <c r="CAO56" s="21"/>
      <c r="CAP56" s="21"/>
      <c r="CAQ56" s="21"/>
      <c r="CAR56" s="21"/>
      <c r="CAS56" s="21"/>
      <c r="CAT56" s="21"/>
      <c r="CAU56" s="21"/>
      <c r="CAV56" s="21"/>
      <c r="CAW56" s="21"/>
      <c r="CAX56" s="21"/>
      <c r="CAY56" s="21"/>
      <c r="CAZ56" s="21"/>
      <c r="CBA56" s="21"/>
      <c r="CBB56" s="21"/>
      <c r="CBC56" s="21"/>
      <c r="CBD56" s="21"/>
      <c r="CBE56" s="21"/>
      <c r="CBF56" s="21"/>
      <c r="CBG56" s="21"/>
      <c r="CBH56" s="21"/>
      <c r="CBI56" s="21"/>
      <c r="CBJ56" s="21"/>
      <c r="CBK56" s="21"/>
      <c r="CBL56" s="21"/>
      <c r="CBM56" s="21"/>
      <c r="CBN56" s="21"/>
      <c r="CBO56" s="21"/>
      <c r="CBP56" s="21"/>
      <c r="CBQ56" s="21"/>
      <c r="CBR56" s="21"/>
      <c r="CBS56" s="21"/>
      <c r="CBT56" s="21"/>
      <c r="CBU56" s="21"/>
      <c r="CBV56" s="21"/>
      <c r="CBW56" s="21"/>
      <c r="CBX56" s="21"/>
      <c r="CBY56" s="21"/>
      <c r="CBZ56" s="21"/>
      <c r="CCA56" s="21"/>
      <c r="CCB56" s="21"/>
      <c r="CCC56" s="21"/>
      <c r="CCD56" s="21"/>
      <c r="CCE56" s="21"/>
      <c r="CCF56" s="21"/>
      <c r="CCG56" s="21"/>
      <c r="CCH56" s="21"/>
      <c r="CCI56" s="21"/>
      <c r="CCJ56" s="21"/>
      <c r="CCK56" s="21"/>
      <c r="CCL56" s="21"/>
      <c r="CCM56" s="21"/>
      <c r="CCN56" s="21"/>
      <c r="CCO56" s="21"/>
      <c r="CCP56" s="21"/>
      <c r="CCQ56" s="21"/>
      <c r="CCR56" s="21"/>
      <c r="CCS56" s="21"/>
      <c r="CCT56" s="21"/>
      <c r="CCU56" s="21"/>
      <c r="CCV56" s="21"/>
      <c r="CCW56" s="21"/>
      <c r="CCX56" s="21"/>
      <c r="CCY56" s="21"/>
      <c r="CCZ56" s="21"/>
      <c r="CDA56" s="21"/>
      <c r="CDB56" s="21"/>
      <c r="CDC56" s="21"/>
      <c r="CDD56" s="21"/>
      <c r="CDE56" s="21"/>
      <c r="CDF56" s="21"/>
      <c r="CDG56" s="21"/>
      <c r="CDH56" s="21"/>
      <c r="CDI56" s="21"/>
      <c r="CDJ56" s="21"/>
      <c r="CDK56" s="21"/>
      <c r="CDL56" s="21"/>
      <c r="CDM56" s="21"/>
      <c r="CDN56" s="21"/>
      <c r="CDO56" s="21"/>
      <c r="CDP56" s="21"/>
      <c r="CDQ56" s="21"/>
      <c r="CDR56" s="21"/>
      <c r="CDS56" s="21"/>
      <c r="CDT56" s="21"/>
      <c r="CDU56" s="21"/>
      <c r="CDV56" s="21"/>
      <c r="CDW56" s="21"/>
      <c r="CDX56" s="21"/>
      <c r="CDY56" s="21"/>
      <c r="CDZ56" s="21"/>
      <c r="CEA56" s="21"/>
      <c r="CEB56" s="21"/>
      <c r="CEC56" s="21"/>
      <c r="CED56" s="21"/>
      <c r="CEE56" s="21"/>
      <c r="CEF56" s="21"/>
      <c r="CEG56" s="21"/>
      <c r="CEH56" s="21"/>
      <c r="CEI56" s="21"/>
      <c r="CEJ56" s="21"/>
      <c r="CEK56" s="21"/>
      <c r="CEL56" s="21"/>
      <c r="CEM56" s="21"/>
      <c r="CEN56" s="21"/>
      <c r="CEO56" s="21"/>
      <c r="CEP56" s="21"/>
      <c r="CEQ56" s="21"/>
      <c r="CER56" s="21"/>
      <c r="CES56" s="21"/>
      <c r="CET56" s="21"/>
      <c r="CEU56" s="21"/>
      <c r="CEV56" s="21"/>
      <c r="CEW56" s="21"/>
      <c r="CEX56" s="21"/>
      <c r="CEY56" s="21"/>
      <c r="CEZ56" s="21"/>
      <c r="CFA56" s="21"/>
      <c r="CFB56" s="21"/>
      <c r="CFC56" s="21"/>
      <c r="CFD56" s="21"/>
      <c r="CFE56" s="21"/>
      <c r="CFF56" s="21"/>
      <c r="CFG56" s="21"/>
      <c r="CFH56" s="21"/>
      <c r="CFI56" s="21"/>
      <c r="CFJ56" s="21"/>
      <c r="CFK56" s="21"/>
      <c r="CFL56" s="21"/>
      <c r="CFM56" s="21"/>
      <c r="CFN56" s="21"/>
      <c r="CFO56" s="21"/>
      <c r="CFP56" s="21"/>
      <c r="CFQ56" s="21"/>
      <c r="CFR56" s="21"/>
      <c r="CFS56" s="21"/>
      <c r="CFT56" s="21"/>
      <c r="CFU56" s="21"/>
      <c r="CFV56" s="21"/>
      <c r="CFW56" s="21"/>
      <c r="CFX56" s="21"/>
      <c r="CFY56" s="21"/>
      <c r="CFZ56" s="21"/>
      <c r="CGA56" s="21"/>
      <c r="CGB56" s="21"/>
      <c r="CGC56" s="21"/>
      <c r="CGD56" s="21"/>
      <c r="CGE56" s="21"/>
      <c r="CGF56" s="21"/>
      <c r="CGG56" s="21"/>
      <c r="CGH56" s="21"/>
      <c r="CGI56" s="21"/>
      <c r="CGJ56" s="21"/>
      <c r="CGK56" s="21"/>
      <c r="CGL56" s="21"/>
      <c r="CGM56" s="21"/>
      <c r="CGN56" s="21"/>
      <c r="CGO56" s="21"/>
      <c r="CGP56" s="21"/>
      <c r="CGQ56" s="21"/>
      <c r="CGR56" s="21"/>
      <c r="CGS56" s="21"/>
      <c r="CGT56" s="21"/>
      <c r="CGU56" s="21"/>
      <c r="CGV56" s="21"/>
      <c r="CGW56" s="21"/>
      <c r="CGX56" s="21"/>
      <c r="CGY56" s="21"/>
      <c r="CGZ56" s="21"/>
      <c r="CHA56" s="21"/>
      <c r="CHB56" s="21"/>
      <c r="CHC56" s="21"/>
      <c r="CHD56" s="21"/>
      <c r="CHE56" s="21"/>
      <c r="CHF56" s="21"/>
      <c r="CHG56" s="21"/>
      <c r="CHH56" s="21"/>
      <c r="CHI56" s="21"/>
      <c r="CHJ56" s="21"/>
      <c r="CHK56" s="21"/>
      <c r="CHL56" s="21"/>
      <c r="CHM56" s="21"/>
      <c r="CHN56" s="21"/>
      <c r="CHO56" s="21"/>
      <c r="CHP56" s="21"/>
      <c r="CHQ56" s="21"/>
      <c r="CHR56" s="21"/>
      <c r="CHS56" s="21"/>
      <c r="CHT56" s="21"/>
      <c r="CHU56" s="21"/>
      <c r="CHV56" s="21"/>
      <c r="CHW56" s="21"/>
      <c r="CHX56" s="21"/>
      <c r="CHY56" s="21"/>
      <c r="CHZ56" s="21"/>
      <c r="CIA56" s="21"/>
      <c r="CIB56" s="21"/>
      <c r="CIC56" s="21"/>
      <c r="CID56" s="21"/>
      <c r="CIE56" s="21"/>
      <c r="CIF56" s="21"/>
      <c r="CIG56" s="21"/>
      <c r="CIH56" s="21"/>
      <c r="CII56" s="21"/>
      <c r="CIJ56" s="21"/>
      <c r="CIK56" s="21"/>
      <c r="CIL56" s="21"/>
      <c r="CIM56" s="21"/>
      <c r="CIN56" s="21"/>
      <c r="CIO56" s="21"/>
      <c r="CIP56" s="21"/>
      <c r="CIQ56" s="21"/>
      <c r="CIR56" s="21"/>
      <c r="CIS56" s="21"/>
      <c r="CIT56" s="21"/>
      <c r="CIU56" s="21"/>
    </row>
    <row r="57" spans="1:2283" s="110" customFormat="1" ht="142.5">
      <c r="A57" s="235" t="s">
        <v>18426</v>
      </c>
      <c r="B57" s="226" t="s">
        <v>870</v>
      </c>
      <c r="C57" s="235" t="s">
        <v>18502</v>
      </c>
      <c r="D57" s="235" t="s">
        <v>18503</v>
      </c>
      <c r="E57" s="235" t="s">
        <v>18504</v>
      </c>
      <c r="F57" s="235" t="s">
        <v>18505</v>
      </c>
      <c r="G57" s="235" t="s">
        <v>18506</v>
      </c>
      <c r="H57" s="235" t="s">
        <v>18507</v>
      </c>
      <c r="I57" s="235" t="s">
        <v>18508</v>
      </c>
      <c r="J57" s="235" t="s">
        <v>18509</v>
      </c>
      <c r="K57" s="239" t="s">
        <v>18510</v>
      </c>
      <c r="L57" s="239" t="s">
        <v>18511</v>
      </c>
      <c r="M57" s="239" t="s">
        <v>18512</v>
      </c>
      <c r="N57" s="235"/>
      <c r="O57" s="235"/>
      <c r="P57" s="235"/>
      <c r="Q57" s="235"/>
      <c r="R57" s="235" t="s">
        <v>223</v>
      </c>
      <c r="S57" s="235" t="s">
        <v>1432</v>
      </c>
      <c r="T57" s="235"/>
      <c r="U57" s="235" t="s">
        <v>2434</v>
      </c>
      <c r="V57" s="235" t="s">
        <v>2434</v>
      </c>
      <c r="W57" s="235" t="s">
        <v>2434</v>
      </c>
      <c r="X57" s="235" t="s">
        <v>2434</v>
      </c>
      <c r="Y57" s="235" t="s">
        <v>2434</v>
      </c>
      <c r="Z57" s="235" t="s">
        <v>2434</v>
      </c>
      <c r="AA57" s="235" t="s">
        <v>3</v>
      </c>
      <c r="AB57" s="239" t="s">
        <v>18513</v>
      </c>
      <c r="AC57" s="235" t="s">
        <v>2434</v>
      </c>
      <c r="AD57" s="235" t="s">
        <v>2434</v>
      </c>
      <c r="AE57" s="93"/>
      <c r="AF57" s="21"/>
      <c r="AG57" s="21"/>
      <c r="AH57" s="21"/>
      <c r="AI57" s="21"/>
      <c r="AJ57" s="21"/>
      <c r="AK57" s="21"/>
      <c r="AL57" s="21"/>
      <c r="AM57" s="21"/>
      <c r="AN57" s="21"/>
      <c r="AO57" s="21"/>
      <c r="AP57" s="21"/>
      <c r="AQ57" s="21"/>
      <c r="AR57" s="21"/>
      <c r="AS57" s="21"/>
      <c r="AT57" s="21"/>
      <c r="AU57" s="21"/>
      <c r="AV57" s="21"/>
      <c r="AW57" s="21"/>
      <c r="AX57" s="21"/>
      <c r="AY57" s="21"/>
      <c r="AZ57" s="21"/>
      <c r="BA57" s="21"/>
      <c r="BB57" s="21"/>
      <c r="BC57" s="21"/>
      <c r="BD57" s="21"/>
      <c r="BE57" s="21"/>
      <c r="BF57" s="21"/>
      <c r="BG57" s="21"/>
      <c r="BH57" s="21"/>
      <c r="BI57" s="21"/>
      <c r="BJ57" s="21"/>
      <c r="BK57" s="21"/>
      <c r="BL57" s="21"/>
      <c r="BM57" s="21"/>
      <c r="BN57" s="21"/>
      <c r="BO57" s="21"/>
      <c r="BP57" s="21"/>
      <c r="BQ57" s="21"/>
      <c r="BR57" s="21"/>
      <c r="BS57" s="21"/>
      <c r="BT57" s="21"/>
      <c r="BU57" s="21"/>
      <c r="BV57" s="21"/>
      <c r="BW57" s="21"/>
      <c r="BX57" s="21"/>
      <c r="BY57" s="21"/>
      <c r="BZ57" s="21"/>
      <c r="CA57" s="21"/>
      <c r="CB57" s="21"/>
      <c r="CC57" s="21"/>
      <c r="CD57" s="21"/>
      <c r="CE57" s="21"/>
      <c r="CF57" s="21"/>
      <c r="CG57" s="21"/>
      <c r="CH57" s="21"/>
      <c r="CI57" s="21"/>
      <c r="CJ57" s="21"/>
      <c r="CK57" s="21"/>
      <c r="CL57" s="21"/>
      <c r="CM57" s="21"/>
      <c r="CN57" s="21"/>
      <c r="CO57" s="21"/>
      <c r="CP57" s="21"/>
      <c r="CQ57" s="21"/>
      <c r="CR57" s="21"/>
      <c r="CS57" s="21"/>
      <c r="CT57" s="21"/>
      <c r="CU57" s="21"/>
      <c r="CV57" s="21"/>
      <c r="CW57" s="21"/>
      <c r="CX57" s="21"/>
      <c r="CY57" s="21"/>
      <c r="CZ57" s="21"/>
      <c r="DA57" s="21"/>
      <c r="DB57" s="21"/>
      <c r="DC57" s="21"/>
      <c r="DD57" s="21"/>
      <c r="DE57" s="21"/>
      <c r="DF57" s="21"/>
      <c r="DG57" s="21"/>
      <c r="DH57" s="21"/>
      <c r="DI57" s="21"/>
      <c r="DJ57" s="21"/>
      <c r="DK57" s="21"/>
      <c r="DL57" s="21"/>
      <c r="DM57" s="21"/>
      <c r="DN57" s="21"/>
      <c r="DO57" s="21"/>
      <c r="DP57" s="21"/>
      <c r="DQ57" s="21"/>
      <c r="DR57" s="21"/>
      <c r="DS57" s="21"/>
      <c r="DT57" s="21"/>
      <c r="DU57" s="21"/>
      <c r="DV57" s="21"/>
      <c r="DW57" s="21"/>
      <c r="DX57" s="21"/>
      <c r="DY57" s="21"/>
      <c r="DZ57" s="21"/>
      <c r="EA57" s="21"/>
      <c r="EB57" s="21"/>
      <c r="EC57" s="21"/>
      <c r="ED57" s="21"/>
      <c r="EE57" s="21"/>
      <c r="EF57" s="21"/>
      <c r="EG57" s="21"/>
      <c r="EH57" s="21"/>
      <c r="EI57" s="21"/>
      <c r="EJ57" s="21"/>
      <c r="EK57" s="21"/>
      <c r="EL57" s="21"/>
      <c r="EM57" s="21"/>
      <c r="EN57" s="21"/>
      <c r="EO57" s="21"/>
      <c r="EP57" s="21"/>
      <c r="EQ57" s="21"/>
      <c r="ER57" s="21"/>
      <c r="ES57" s="21"/>
      <c r="ET57" s="21"/>
      <c r="EU57" s="21"/>
      <c r="EV57" s="21"/>
      <c r="EW57" s="21"/>
      <c r="EX57" s="21"/>
      <c r="EY57" s="21"/>
      <c r="EZ57" s="21"/>
      <c r="FA57" s="21"/>
      <c r="FB57" s="21"/>
      <c r="FC57" s="21"/>
      <c r="FD57" s="21"/>
      <c r="FE57" s="21"/>
      <c r="FF57" s="21"/>
      <c r="FG57" s="21"/>
      <c r="FH57" s="21"/>
      <c r="FI57" s="21"/>
      <c r="FJ57" s="21"/>
      <c r="FK57" s="21"/>
      <c r="FL57" s="21"/>
      <c r="FM57" s="21"/>
      <c r="FN57" s="21"/>
      <c r="FO57" s="21"/>
      <c r="FP57" s="21"/>
      <c r="FQ57" s="21"/>
      <c r="FR57" s="21"/>
      <c r="FS57" s="21"/>
      <c r="FT57" s="21"/>
      <c r="FU57" s="21"/>
      <c r="FV57" s="21"/>
      <c r="FW57" s="21"/>
      <c r="FX57" s="21"/>
      <c r="FY57" s="21"/>
      <c r="FZ57" s="21"/>
      <c r="GA57" s="21"/>
      <c r="GB57" s="21"/>
      <c r="GC57" s="21"/>
      <c r="GD57" s="21"/>
      <c r="GE57" s="21"/>
      <c r="GF57" s="21"/>
      <c r="GG57" s="21"/>
      <c r="GH57" s="21"/>
      <c r="GI57" s="21"/>
      <c r="GJ57" s="21"/>
      <c r="GK57" s="21"/>
      <c r="GL57" s="21"/>
      <c r="GM57" s="21"/>
      <c r="GN57" s="21"/>
      <c r="GO57" s="21"/>
      <c r="GP57" s="21"/>
      <c r="GQ57" s="21"/>
      <c r="GR57" s="21"/>
      <c r="GS57" s="21"/>
      <c r="GT57" s="21"/>
      <c r="GU57" s="21"/>
      <c r="GV57" s="21"/>
      <c r="GW57" s="21"/>
      <c r="GX57" s="21"/>
      <c r="GY57" s="21"/>
      <c r="GZ57" s="21"/>
      <c r="HA57" s="21"/>
      <c r="HB57" s="21"/>
      <c r="HC57" s="21"/>
      <c r="HD57" s="21"/>
      <c r="HE57" s="21"/>
      <c r="HF57" s="21"/>
      <c r="HG57" s="21"/>
      <c r="HH57" s="21"/>
      <c r="HI57" s="21"/>
      <c r="HJ57" s="21"/>
      <c r="HK57" s="21"/>
      <c r="HL57" s="21"/>
      <c r="HM57" s="21"/>
      <c r="HN57" s="21"/>
      <c r="HO57" s="21"/>
      <c r="HP57" s="21"/>
      <c r="HQ57" s="21"/>
      <c r="HR57" s="21"/>
      <c r="HS57" s="21"/>
      <c r="HT57" s="21"/>
      <c r="HU57" s="21"/>
      <c r="HV57" s="21"/>
      <c r="HW57" s="21"/>
      <c r="HX57" s="21"/>
      <c r="HY57" s="21"/>
      <c r="HZ57" s="21"/>
      <c r="IA57" s="21"/>
      <c r="IB57" s="21"/>
      <c r="IC57" s="21"/>
      <c r="ID57" s="21"/>
      <c r="IE57" s="21"/>
      <c r="IF57" s="21"/>
      <c r="IG57" s="21"/>
      <c r="IH57" s="21"/>
      <c r="II57" s="21"/>
      <c r="IJ57" s="21"/>
      <c r="IK57" s="21"/>
      <c r="IL57" s="21"/>
      <c r="IM57" s="21"/>
      <c r="IN57" s="21"/>
      <c r="IO57" s="21"/>
      <c r="IP57" s="21"/>
      <c r="IQ57" s="21"/>
      <c r="IR57" s="21"/>
      <c r="IS57" s="21"/>
      <c r="IT57" s="21"/>
      <c r="IU57" s="21"/>
      <c r="IV57" s="21"/>
      <c r="IW57" s="21"/>
      <c r="IX57" s="21"/>
      <c r="IY57" s="21"/>
      <c r="IZ57" s="21"/>
      <c r="JA57" s="21"/>
      <c r="JB57" s="21"/>
      <c r="JC57" s="21"/>
      <c r="JD57" s="21"/>
      <c r="JE57" s="21"/>
      <c r="JF57" s="21"/>
      <c r="JG57" s="21"/>
      <c r="JH57" s="21"/>
      <c r="JI57" s="21"/>
      <c r="JJ57" s="21"/>
      <c r="JK57" s="21"/>
      <c r="JL57" s="21"/>
      <c r="JM57" s="21"/>
      <c r="JN57" s="21"/>
      <c r="JO57" s="21"/>
      <c r="JP57" s="21"/>
      <c r="JQ57" s="21"/>
      <c r="JR57" s="21"/>
      <c r="JS57" s="21"/>
      <c r="JT57" s="21"/>
      <c r="JU57" s="21"/>
      <c r="JV57" s="21"/>
      <c r="JW57" s="21"/>
      <c r="JX57" s="21"/>
      <c r="JY57" s="21"/>
      <c r="JZ57" s="21"/>
      <c r="KA57" s="21"/>
      <c r="KB57" s="21"/>
      <c r="KC57" s="21"/>
      <c r="KD57" s="21"/>
      <c r="KE57" s="21"/>
      <c r="KF57" s="21"/>
      <c r="KG57" s="21"/>
      <c r="KH57" s="21"/>
      <c r="KI57" s="21"/>
      <c r="KJ57" s="21"/>
      <c r="KK57" s="21"/>
      <c r="KL57" s="21"/>
      <c r="KM57" s="21"/>
      <c r="KN57" s="21"/>
      <c r="KO57" s="21"/>
      <c r="KP57" s="21"/>
      <c r="KQ57" s="21"/>
      <c r="KR57" s="21"/>
      <c r="KS57" s="21"/>
      <c r="KT57" s="21"/>
      <c r="KU57" s="21"/>
      <c r="KV57" s="21"/>
      <c r="KW57" s="21"/>
      <c r="KX57" s="21"/>
      <c r="KY57" s="21"/>
      <c r="KZ57" s="21"/>
      <c r="LA57" s="21"/>
      <c r="LB57" s="21"/>
      <c r="LC57" s="21"/>
      <c r="LD57" s="21"/>
      <c r="LE57" s="21"/>
      <c r="LF57" s="21"/>
      <c r="LG57" s="21"/>
      <c r="LH57" s="21"/>
      <c r="LI57" s="21"/>
      <c r="LJ57" s="21"/>
      <c r="LK57" s="21"/>
      <c r="LL57" s="21"/>
      <c r="LM57" s="21"/>
      <c r="LN57" s="21"/>
      <c r="LO57" s="21"/>
      <c r="LP57" s="21"/>
      <c r="LQ57" s="21"/>
      <c r="LR57" s="21"/>
      <c r="LS57" s="21"/>
      <c r="LT57" s="21"/>
      <c r="LU57" s="21"/>
      <c r="LV57" s="21"/>
      <c r="LW57" s="21"/>
      <c r="LX57" s="21"/>
      <c r="LY57" s="21"/>
      <c r="LZ57" s="21"/>
      <c r="MA57" s="21"/>
      <c r="MB57" s="21"/>
      <c r="MC57" s="21"/>
      <c r="MD57" s="21"/>
      <c r="ME57" s="21"/>
      <c r="MF57" s="21"/>
      <c r="MG57" s="21"/>
      <c r="MH57" s="21"/>
      <c r="MI57" s="21"/>
      <c r="MJ57" s="21"/>
      <c r="MK57" s="21"/>
      <c r="ML57" s="21"/>
      <c r="MM57" s="21"/>
      <c r="MN57" s="21"/>
      <c r="MO57" s="21"/>
      <c r="MP57" s="21"/>
      <c r="MQ57" s="21"/>
      <c r="MR57" s="21"/>
      <c r="MS57" s="21"/>
      <c r="MT57" s="21"/>
      <c r="MU57" s="21"/>
      <c r="MV57" s="21"/>
      <c r="MW57" s="21"/>
      <c r="MX57" s="21"/>
      <c r="MY57" s="21"/>
      <c r="MZ57" s="21"/>
      <c r="NA57" s="21"/>
      <c r="NB57" s="21"/>
      <c r="NC57" s="21"/>
      <c r="ND57" s="21"/>
      <c r="NE57" s="21"/>
      <c r="NF57" s="21"/>
      <c r="NG57" s="21"/>
      <c r="NH57" s="21"/>
      <c r="NI57" s="21"/>
      <c r="NJ57" s="21"/>
      <c r="NK57" s="21"/>
      <c r="NL57" s="21"/>
      <c r="NM57" s="21"/>
      <c r="NN57" s="21"/>
      <c r="NO57" s="21"/>
      <c r="NP57" s="21"/>
      <c r="NQ57" s="21"/>
      <c r="NR57" s="21"/>
      <c r="NS57" s="21"/>
      <c r="NT57" s="21"/>
      <c r="NU57" s="21"/>
      <c r="NV57" s="21"/>
      <c r="NW57" s="21"/>
      <c r="NX57" s="21"/>
      <c r="NY57" s="21"/>
      <c r="NZ57" s="21"/>
      <c r="OA57" s="21"/>
      <c r="OB57" s="21"/>
      <c r="OC57" s="21"/>
      <c r="OD57" s="21"/>
      <c r="OE57" s="21"/>
      <c r="OF57" s="21"/>
      <c r="OG57" s="21"/>
      <c r="OH57" s="21"/>
      <c r="OI57" s="21"/>
      <c r="OJ57" s="21"/>
      <c r="OK57" s="21"/>
      <c r="OL57" s="21"/>
      <c r="OM57" s="21"/>
      <c r="ON57" s="21"/>
      <c r="OO57" s="21"/>
      <c r="OP57" s="21"/>
      <c r="OQ57" s="21"/>
      <c r="OR57" s="21"/>
      <c r="OS57" s="21"/>
      <c r="OT57" s="21"/>
      <c r="OU57" s="21"/>
      <c r="OV57" s="21"/>
      <c r="OW57" s="21"/>
      <c r="OX57" s="21"/>
      <c r="OY57" s="21"/>
      <c r="OZ57" s="21"/>
      <c r="PA57" s="21"/>
      <c r="PB57" s="21"/>
      <c r="PC57" s="21"/>
      <c r="PD57" s="21"/>
      <c r="PE57" s="21"/>
      <c r="PF57" s="21"/>
      <c r="PG57" s="21"/>
      <c r="PH57" s="21"/>
      <c r="PI57" s="21"/>
      <c r="PJ57" s="21"/>
      <c r="PK57" s="21"/>
      <c r="PL57" s="21"/>
      <c r="PM57" s="21"/>
      <c r="PN57" s="21"/>
      <c r="PO57" s="21"/>
      <c r="PP57" s="21"/>
      <c r="PQ57" s="21"/>
      <c r="PR57" s="21"/>
      <c r="PS57" s="21"/>
      <c r="PT57" s="21"/>
      <c r="PU57" s="21"/>
      <c r="PV57" s="21"/>
      <c r="PW57" s="21"/>
      <c r="PX57" s="21"/>
      <c r="PY57" s="21"/>
      <c r="PZ57" s="21"/>
      <c r="QA57" s="21"/>
      <c r="QB57" s="21"/>
      <c r="QC57" s="21"/>
      <c r="QD57" s="21"/>
      <c r="QE57" s="21"/>
      <c r="QF57" s="21"/>
      <c r="QG57" s="21"/>
      <c r="QH57" s="21"/>
      <c r="QI57" s="21"/>
      <c r="QJ57" s="21"/>
      <c r="QK57" s="21"/>
      <c r="QL57" s="21"/>
      <c r="QM57" s="21"/>
      <c r="QN57" s="21"/>
      <c r="QO57" s="21"/>
      <c r="QP57" s="21"/>
      <c r="QQ57" s="21"/>
      <c r="QR57" s="21"/>
      <c r="QS57" s="21"/>
      <c r="QT57" s="21"/>
      <c r="QU57" s="21"/>
      <c r="QV57" s="21"/>
      <c r="QW57" s="21"/>
      <c r="QX57" s="21"/>
      <c r="QY57" s="21"/>
      <c r="QZ57" s="21"/>
      <c r="RA57" s="21"/>
      <c r="RB57" s="21"/>
      <c r="RC57" s="21"/>
      <c r="RD57" s="21"/>
      <c r="RE57" s="21"/>
      <c r="RF57" s="21"/>
      <c r="RG57" s="21"/>
      <c r="RH57" s="21"/>
      <c r="RI57" s="21"/>
      <c r="RJ57" s="21"/>
      <c r="RK57" s="21"/>
      <c r="RL57" s="21"/>
      <c r="RM57" s="21"/>
      <c r="RN57" s="21"/>
      <c r="RO57" s="21"/>
      <c r="RP57" s="21"/>
      <c r="RQ57" s="21"/>
      <c r="RR57" s="21"/>
      <c r="RS57" s="21"/>
      <c r="RT57" s="21"/>
      <c r="RU57" s="21"/>
      <c r="RV57" s="21"/>
      <c r="RW57" s="21"/>
      <c r="RX57" s="21"/>
      <c r="RY57" s="21"/>
      <c r="RZ57" s="21"/>
      <c r="SA57" s="21"/>
      <c r="SB57" s="21"/>
      <c r="SC57" s="21"/>
      <c r="SD57" s="21"/>
      <c r="SE57" s="21"/>
      <c r="SF57" s="21"/>
      <c r="SG57" s="21"/>
      <c r="SH57" s="21"/>
      <c r="SI57" s="21"/>
      <c r="SJ57" s="21"/>
      <c r="SK57" s="21"/>
      <c r="SL57" s="21"/>
      <c r="SM57" s="21"/>
      <c r="SN57" s="21"/>
      <c r="SO57" s="21"/>
      <c r="SP57" s="21"/>
      <c r="SQ57" s="21"/>
      <c r="SR57" s="21"/>
      <c r="SS57" s="21"/>
      <c r="ST57" s="21"/>
      <c r="SU57" s="21"/>
      <c r="SV57" s="21"/>
      <c r="SW57" s="21"/>
      <c r="SX57" s="21"/>
      <c r="SY57" s="21"/>
      <c r="SZ57" s="21"/>
      <c r="TA57" s="21"/>
      <c r="TB57" s="21"/>
      <c r="TC57" s="21"/>
      <c r="TD57" s="21"/>
      <c r="TE57" s="21"/>
      <c r="TF57" s="21"/>
      <c r="TG57" s="21"/>
      <c r="TH57" s="21"/>
      <c r="TI57" s="21"/>
      <c r="TJ57" s="21"/>
      <c r="TK57" s="21"/>
      <c r="TL57" s="21"/>
      <c r="TM57" s="21"/>
      <c r="TN57" s="21"/>
      <c r="TO57" s="21"/>
      <c r="TP57" s="21"/>
      <c r="TQ57" s="21"/>
      <c r="TR57" s="21"/>
      <c r="TS57" s="21"/>
      <c r="TT57" s="21"/>
      <c r="TU57" s="21"/>
      <c r="TV57" s="21"/>
      <c r="TW57" s="21"/>
      <c r="TX57" s="21"/>
      <c r="TY57" s="21"/>
      <c r="TZ57" s="21"/>
      <c r="UA57" s="21"/>
      <c r="UB57" s="21"/>
      <c r="UC57" s="21"/>
      <c r="UD57" s="21"/>
      <c r="UE57" s="21"/>
      <c r="UF57" s="21"/>
      <c r="UG57" s="21"/>
      <c r="UH57" s="21"/>
      <c r="UI57" s="21"/>
      <c r="UJ57" s="21"/>
      <c r="UK57" s="21"/>
      <c r="UL57" s="21"/>
      <c r="UM57" s="21"/>
      <c r="UN57" s="21"/>
      <c r="UO57" s="21"/>
      <c r="UP57" s="21"/>
      <c r="UQ57" s="21"/>
      <c r="UR57" s="21"/>
      <c r="US57" s="21"/>
      <c r="UT57" s="21"/>
      <c r="UU57" s="21"/>
      <c r="UV57" s="21"/>
      <c r="UW57" s="21"/>
      <c r="UX57" s="21"/>
      <c r="UY57" s="21"/>
      <c r="UZ57" s="21"/>
      <c r="VA57" s="21"/>
      <c r="VB57" s="21"/>
      <c r="VC57" s="21"/>
      <c r="VD57" s="21"/>
      <c r="VE57" s="21"/>
      <c r="VF57" s="21"/>
      <c r="VG57" s="21"/>
      <c r="VH57" s="21"/>
      <c r="VI57" s="21"/>
      <c r="VJ57" s="21"/>
      <c r="VK57" s="21"/>
      <c r="VL57" s="21"/>
      <c r="VM57" s="21"/>
      <c r="VN57" s="21"/>
      <c r="VO57" s="21"/>
      <c r="VP57" s="21"/>
      <c r="VQ57" s="21"/>
      <c r="VR57" s="21"/>
      <c r="VS57" s="21"/>
      <c r="VT57" s="21"/>
      <c r="VU57" s="21"/>
      <c r="VV57" s="21"/>
      <c r="VW57" s="21"/>
      <c r="VX57" s="21"/>
      <c r="VY57" s="21"/>
      <c r="VZ57" s="21"/>
      <c r="WA57" s="21"/>
      <c r="WB57" s="21"/>
      <c r="WC57" s="21"/>
      <c r="WD57" s="21"/>
      <c r="WE57" s="21"/>
      <c r="WF57" s="21"/>
      <c r="WG57" s="21"/>
      <c r="WH57" s="21"/>
      <c r="WI57" s="21"/>
      <c r="WJ57" s="21"/>
      <c r="WK57" s="21"/>
      <c r="WL57" s="21"/>
      <c r="WM57" s="21"/>
      <c r="WN57" s="21"/>
      <c r="WO57" s="21"/>
      <c r="WP57" s="21"/>
      <c r="WQ57" s="21"/>
      <c r="WR57" s="21"/>
      <c r="WS57" s="21"/>
      <c r="WT57" s="21"/>
      <c r="WU57" s="21"/>
      <c r="WV57" s="21"/>
      <c r="WW57" s="21"/>
      <c r="WX57" s="21"/>
      <c r="WY57" s="21"/>
      <c r="WZ57" s="21"/>
      <c r="XA57" s="21"/>
      <c r="XB57" s="21"/>
      <c r="XC57" s="21"/>
      <c r="XD57" s="21"/>
      <c r="XE57" s="21"/>
      <c r="XF57" s="21"/>
      <c r="XG57" s="21"/>
      <c r="XH57" s="21"/>
      <c r="XI57" s="21"/>
      <c r="XJ57" s="21"/>
      <c r="XK57" s="21"/>
      <c r="XL57" s="21"/>
      <c r="XM57" s="21"/>
      <c r="XN57" s="21"/>
      <c r="XO57" s="21"/>
      <c r="XP57" s="21"/>
      <c r="XQ57" s="21"/>
      <c r="XR57" s="21"/>
      <c r="XS57" s="21"/>
      <c r="XT57" s="21"/>
      <c r="XU57" s="21"/>
      <c r="XV57" s="21"/>
      <c r="XW57" s="21"/>
      <c r="XX57" s="21"/>
      <c r="XY57" s="21"/>
      <c r="XZ57" s="21"/>
      <c r="YA57" s="21"/>
      <c r="YB57" s="21"/>
      <c r="YC57" s="21"/>
      <c r="YD57" s="21"/>
      <c r="YE57" s="21"/>
      <c r="YF57" s="21"/>
      <c r="YG57" s="21"/>
      <c r="YH57" s="21"/>
      <c r="YI57" s="21"/>
      <c r="YJ57" s="21"/>
      <c r="YK57" s="21"/>
      <c r="YL57" s="21"/>
      <c r="YM57" s="21"/>
      <c r="YN57" s="21"/>
      <c r="YO57" s="21"/>
      <c r="YP57" s="21"/>
      <c r="YQ57" s="21"/>
      <c r="YR57" s="21"/>
      <c r="YS57" s="21"/>
      <c r="YT57" s="21"/>
      <c r="YU57" s="21"/>
      <c r="YV57" s="21"/>
      <c r="YW57" s="21"/>
      <c r="YX57" s="21"/>
      <c r="YY57" s="21"/>
      <c r="YZ57" s="21"/>
      <c r="ZA57" s="21"/>
      <c r="ZB57" s="21"/>
      <c r="ZC57" s="21"/>
      <c r="ZD57" s="21"/>
      <c r="ZE57" s="21"/>
      <c r="ZF57" s="21"/>
      <c r="ZG57" s="21"/>
      <c r="ZH57" s="21"/>
      <c r="ZI57" s="21"/>
      <c r="ZJ57" s="21"/>
      <c r="ZK57" s="21"/>
      <c r="ZL57" s="21"/>
      <c r="ZM57" s="21"/>
      <c r="ZN57" s="21"/>
      <c r="ZO57" s="21"/>
      <c r="ZP57" s="21"/>
      <c r="ZQ57" s="21"/>
      <c r="ZR57" s="21"/>
      <c r="ZS57" s="21"/>
      <c r="ZT57" s="21"/>
      <c r="ZU57" s="21"/>
      <c r="ZV57" s="21"/>
      <c r="ZW57" s="21"/>
      <c r="ZX57" s="21"/>
      <c r="ZY57" s="21"/>
      <c r="ZZ57" s="21"/>
      <c r="AAA57" s="21"/>
      <c r="AAB57" s="21"/>
      <c r="AAC57" s="21"/>
      <c r="AAD57" s="21"/>
      <c r="AAE57" s="21"/>
      <c r="AAF57" s="21"/>
      <c r="AAG57" s="21"/>
      <c r="AAH57" s="21"/>
      <c r="AAI57" s="21"/>
      <c r="AAJ57" s="21"/>
      <c r="AAK57" s="21"/>
      <c r="AAL57" s="21"/>
      <c r="AAM57" s="21"/>
      <c r="AAN57" s="21"/>
      <c r="AAO57" s="21"/>
      <c r="AAP57" s="21"/>
      <c r="AAQ57" s="21"/>
      <c r="AAR57" s="21"/>
      <c r="AAS57" s="21"/>
      <c r="AAT57" s="21"/>
      <c r="AAU57" s="21"/>
      <c r="AAV57" s="21"/>
      <c r="AAW57" s="21"/>
      <c r="AAX57" s="21"/>
      <c r="AAY57" s="21"/>
      <c r="AAZ57" s="21"/>
      <c r="ABA57" s="21"/>
      <c r="ABB57" s="21"/>
      <c r="ABC57" s="21"/>
      <c r="ABD57" s="21"/>
      <c r="ABE57" s="21"/>
      <c r="ABF57" s="21"/>
      <c r="ABG57" s="21"/>
      <c r="ABH57" s="21"/>
      <c r="ABI57" s="21"/>
      <c r="ABJ57" s="21"/>
      <c r="ABK57" s="21"/>
      <c r="ABL57" s="21"/>
      <c r="ABM57" s="21"/>
      <c r="ABN57" s="21"/>
      <c r="ABO57" s="21"/>
      <c r="ABP57" s="21"/>
      <c r="ABQ57" s="21"/>
      <c r="ABR57" s="21"/>
      <c r="ABS57" s="21"/>
      <c r="ABT57" s="21"/>
      <c r="ABU57" s="21"/>
      <c r="ABV57" s="21"/>
      <c r="ABW57" s="21"/>
      <c r="ABX57" s="21"/>
      <c r="ABY57" s="21"/>
      <c r="ABZ57" s="21"/>
      <c r="ACA57" s="21"/>
      <c r="ACB57" s="21"/>
      <c r="ACC57" s="21"/>
      <c r="ACD57" s="21"/>
      <c r="ACE57" s="21"/>
      <c r="ACF57" s="21"/>
      <c r="ACG57" s="21"/>
      <c r="ACH57" s="21"/>
      <c r="ACI57" s="21"/>
      <c r="ACJ57" s="21"/>
      <c r="ACK57" s="21"/>
      <c r="ACL57" s="21"/>
      <c r="ACM57" s="21"/>
      <c r="ACN57" s="21"/>
      <c r="ACO57" s="21"/>
      <c r="ACP57" s="21"/>
      <c r="ACQ57" s="21"/>
      <c r="ACR57" s="21"/>
      <c r="ACS57" s="21"/>
      <c r="ACT57" s="21"/>
      <c r="ACU57" s="21"/>
      <c r="ACV57" s="21"/>
      <c r="ACW57" s="21"/>
      <c r="ACX57" s="21"/>
      <c r="ACY57" s="21"/>
      <c r="ACZ57" s="21"/>
      <c r="ADA57" s="21"/>
      <c r="ADB57" s="21"/>
      <c r="ADC57" s="21"/>
      <c r="ADD57" s="21"/>
      <c r="ADE57" s="21"/>
      <c r="ADF57" s="21"/>
      <c r="ADG57" s="21"/>
      <c r="ADH57" s="21"/>
      <c r="ADI57" s="21"/>
      <c r="ADJ57" s="21"/>
      <c r="ADK57" s="21"/>
      <c r="ADL57" s="21"/>
      <c r="ADM57" s="21"/>
      <c r="ADN57" s="21"/>
      <c r="ADO57" s="21"/>
      <c r="ADP57" s="21"/>
      <c r="ADQ57" s="21"/>
      <c r="ADR57" s="21"/>
      <c r="ADS57" s="21"/>
      <c r="ADT57" s="21"/>
      <c r="ADU57" s="21"/>
      <c r="ADV57" s="21"/>
      <c r="ADW57" s="21"/>
      <c r="ADX57" s="21"/>
      <c r="ADY57" s="21"/>
      <c r="ADZ57" s="21"/>
      <c r="AEA57" s="21"/>
      <c r="AEB57" s="21"/>
      <c r="AEC57" s="21"/>
      <c r="AED57" s="21"/>
      <c r="AEE57" s="21"/>
      <c r="AEF57" s="21"/>
      <c r="AEG57" s="21"/>
      <c r="AEH57" s="21"/>
      <c r="AEI57" s="21"/>
      <c r="AEJ57" s="21"/>
      <c r="AEK57" s="21"/>
      <c r="AEL57" s="21"/>
      <c r="AEM57" s="21"/>
      <c r="AEN57" s="21"/>
      <c r="AEO57" s="21"/>
      <c r="AEP57" s="21"/>
      <c r="AEQ57" s="21"/>
      <c r="AER57" s="21"/>
      <c r="AES57" s="21"/>
      <c r="AET57" s="21"/>
      <c r="AEU57" s="21"/>
      <c r="AEV57" s="21"/>
      <c r="AEW57" s="21"/>
      <c r="AEX57" s="21"/>
      <c r="AEY57" s="21"/>
      <c r="AEZ57" s="21"/>
      <c r="AFA57" s="21"/>
      <c r="AFB57" s="21"/>
      <c r="AFC57" s="21"/>
      <c r="AFD57" s="21"/>
      <c r="AFE57" s="21"/>
      <c r="AFF57" s="21"/>
      <c r="AFG57" s="21"/>
      <c r="AFH57" s="21"/>
      <c r="AFI57" s="21"/>
      <c r="AFJ57" s="21"/>
      <c r="AFK57" s="21"/>
      <c r="AFL57" s="21"/>
      <c r="AFM57" s="21"/>
      <c r="AFN57" s="21"/>
      <c r="AFO57" s="21"/>
      <c r="AFP57" s="21"/>
      <c r="AFQ57" s="21"/>
      <c r="AFR57" s="21"/>
      <c r="AFS57" s="21"/>
      <c r="AFT57" s="21"/>
      <c r="AFU57" s="21"/>
      <c r="AFV57" s="21"/>
      <c r="AFW57" s="21"/>
      <c r="AFX57" s="21"/>
      <c r="AFY57" s="21"/>
      <c r="AFZ57" s="21"/>
      <c r="AGA57" s="21"/>
      <c r="AGB57" s="21"/>
      <c r="AGC57" s="21"/>
      <c r="AGD57" s="21"/>
      <c r="AGE57" s="21"/>
      <c r="AGF57" s="21"/>
      <c r="AGG57" s="21"/>
      <c r="AGH57" s="21"/>
      <c r="AGI57" s="21"/>
      <c r="AGJ57" s="21"/>
      <c r="AGK57" s="21"/>
      <c r="AGL57" s="21"/>
      <c r="AGM57" s="21"/>
      <c r="AGN57" s="21"/>
      <c r="AGO57" s="21"/>
      <c r="AGP57" s="21"/>
      <c r="AGQ57" s="21"/>
      <c r="AGR57" s="21"/>
      <c r="AGS57" s="21"/>
      <c r="AGT57" s="21"/>
      <c r="AGU57" s="21"/>
      <c r="AGV57" s="21"/>
      <c r="AGW57" s="21"/>
      <c r="AGX57" s="21"/>
      <c r="AGY57" s="21"/>
      <c r="AGZ57" s="21"/>
      <c r="AHA57" s="21"/>
      <c r="AHB57" s="21"/>
      <c r="AHC57" s="21"/>
      <c r="AHD57" s="21"/>
      <c r="AHE57" s="21"/>
      <c r="AHF57" s="21"/>
      <c r="AHG57" s="21"/>
      <c r="AHH57" s="21"/>
      <c r="AHI57" s="21"/>
      <c r="AHJ57" s="21"/>
      <c r="AHK57" s="21"/>
      <c r="AHL57" s="21"/>
      <c r="AHM57" s="21"/>
      <c r="AHN57" s="21"/>
      <c r="AHO57" s="21"/>
      <c r="AHP57" s="21"/>
      <c r="AHQ57" s="21"/>
      <c r="AHR57" s="21"/>
      <c r="AHS57" s="21"/>
      <c r="AHT57" s="21"/>
      <c r="AHU57" s="21"/>
      <c r="AHV57" s="21"/>
      <c r="AHW57" s="21"/>
      <c r="AHX57" s="21"/>
      <c r="AHY57" s="21"/>
      <c r="AHZ57" s="21"/>
      <c r="AIA57" s="21"/>
      <c r="AIB57" s="21"/>
      <c r="AIC57" s="21"/>
      <c r="AID57" s="21"/>
      <c r="AIE57" s="21"/>
      <c r="AIF57" s="21"/>
      <c r="AIG57" s="21"/>
      <c r="AIH57" s="21"/>
      <c r="AII57" s="21"/>
      <c r="AIJ57" s="21"/>
      <c r="AIK57" s="21"/>
      <c r="AIL57" s="21"/>
      <c r="AIM57" s="21"/>
      <c r="AIN57" s="21"/>
      <c r="AIO57" s="21"/>
      <c r="AIP57" s="21"/>
      <c r="AIQ57" s="21"/>
      <c r="AIR57" s="21"/>
      <c r="AIS57" s="21"/>
      <c r="AIT57" s="21"/>
      <c r="AIU57" s="21"/>
      <c r="AIV57" s="21"/>
      <c r="AIW57" s="21"/>
      <c r="AIX57" s="21"/>
      <c r="AIY57" s="21"/>
      <c r="AIZ57" s="21"/>
      <c r="AJA57" s="21"/>
      <c r="AJB57" s="21"/>
      <c r="AJC57" s="21"/>
      <c r="AJD57" s="21"/>
      <c r="AJE57" s="21"/>
      <c r="AJF57" s="21"/>
      <c r="AJG57" s="21"/>
      <c r="AJH57" s="21"/>
      <c r="AJI57" s="21"/>
      <c r="AJJ57" s="21"/>
      <c r="AJK57" s="21"/>
      <c r="AJL57" s="21"/>
      <c r="AJM57" s="21"/>
      <c r="AJN57" s="21"/>
      <c r="AJO57" s="21"/>
      <c r="AJP57" s="21"/>
      <c r="AJQ57" s="21"/>
      <c r="AJR57" s="21"/>
      <c r="AJS57" s="21"/>
      <c r="AJT57" s="21"/>
      <c r="AJU57" s="21"/>
      <c r="AJV57" s="21"/>
      <c r="AJW57" s="21"/>
      <c r="AJX57" s="21"/>
      <c r="AJY57" s="21"/>
      <c r="AJZ57" s="21"/>
      <c r="AKA57" s="21"/>
      <c r="AKB57" s="21"/>
      <c r="AKC57" s="21"/>
      <c r="AKD57" s="21"/>
      <c r="AKE57" s="21"/>
      <c r="AKF57" s="21"/>
      <c r="AKG57" s="21"/>
      <c r="AKH57" s="21"/>
      <c r="AKI57" s="21"/>
      <c r="AKJ57" s="21"/>
      <c r="AKK57" s="21"/>
      <c r="AKL57" s="21"/>
      <c r="AKM57" s="21"/>
      <c r="AKN57" s="21"/>
      <c r="AKO57" s="21"/>
      <c r="AKP57" s="21"/>
      <c r="AKQ57" s="21"/>
      <c r="AKR57" s="21"/>
      <c r="AKS57" s="21"/>
      <c r="AKT57" s="21"/>
      <c r="AKU57" s="21"/>
      <c r="AKV57" s="21"/>
      <c r="AKW57" s="21"/>
      <c r="AKX57" s="21"/>
      <c r="AKY57" s="21"/>
      <c r="AKZ57" s="21"/>
      <c r="ALA57" s="21"/>
      <c r="ALB57" s="21"/>
      <c r="ALC57" s="21"/>
      <c r="ALD57" s="21"/>
      <c r="ALE57" s="21"/>
      <c r="ALF57" s="21"/>
      <c r="ALG57" s="21"/>
      <c r="ALH57" s="21"/>
      <c r="ALI57" s="21"/>
      <c r="ALJ57" s="21"/>
      <c r="ALK57" s="21"/>
      <c r="ALL57" s="21"/>
      <c r="ALM57" s="21"/>
      <c r="ALN57" s="21"/>
      <c r="ALO57" s="21"/>
      <c r="ALP57" s="21"/>
      <c r="ALQ57" s="21"/>
      <c r="ALR57" s="21"/>
      <c r="ALS57" s="21"/>
      <c r="ALT57" s="21"/>
      <c r="ALU57" s="21"/>
      <c r="ALV57" s="21"/>
      <c r="ALW57" s="21"/>
      <c r="ALX57" s="21"/>
      <c r="ALY57" s="21"/>
      <c r="ALZ57" s="21"/>
      <c r="AMA57" s="21"/>
      <c r="AMB57" s="21"/>
      <c r="AMC57" s="21"/>
      <c r="AMD57" s="21"/>
      <c r="AME57" s="21"/>
      <c r="AMF57" s="21"/>
      <c r="AMG57" s="21"/>
      <c r="AMH57" s="21"/>
      <c r="AMI57" s="21"/>
      <c r="AMJ57" s="21"/>
      <c r="AMK57" s="21"/>
      <c r="AML57" s="21"/>
      <c r="AMM57" s="21"/>
      <c r="AMN57" s="21"/>
      <c r="AMO57" s="21"/>
      <c r="AMP57" s="21"/>
      <c r="AMQ57" s="21"/>
      <c r="AMR57" s="21"/>
      <c r="AMS57" s="21"/>
      <c r="AMT57" s="21"/>
      <c r="AMU57" s="21"/>
      <c r="AMV57" s="21"/>
      <c r="AMW57" s="21"/>
      <c r="AMX57" s="21"/>
      <c r="AMY57" s="21"/>
      <c r="AMZ57" s="21"/>
      <c r="ANA57" s="21"/>
      <c r="ANB57" s="21"/>
      <c r="ANC57" s="21"/>
      <c r="AND57" s="21"/>
      <c r="ANE57" s="21"/>
      <c r="ANF57" s="21"/>
      <c r="ANG57" s="21"/>
      <c r="ANH57" s="21"/>
      <c r="ANI57" s="21"/>
      <c r="ANJ57" s="21"/>
      <c r="ANK57" s="21"/>
      <c r="ANL57" s="21"/>
      <c r="ANM57" s="21"/>
      <c r="ANN57" s="21"/>
      <c r="ANO57" s="21"/>
      <c r="ANP57" s="21"/>
      <c r="ANQ57" s="21"/>
      <c r="ANR57" s="21"/>
      <c r="ANS57" s="21"/>
      <c r="ANT57" s="21"/>
      <c r="ANU57" s="21"/>
      <c r="ANV57" s="21"/>
      <c r="ANW57" s="21"/>
      <c r="ANX57" s="21"/>
      <c r="ANY57" s="21"/>
      <c r="ANZ57" s="21"/>
      <c r="AOA57" s="21"/>
      <c r="AOB57" s="21"/>
      <c r="AOC57" s="21"/>
      <c r="AOD57" s="21"/>
      <c r="AOE57" s="21"/>
      <c r="AOF57" s="21"/>
      <c r="AOG57" s="21"/>
      <c r="AOH57" s="21"/>
      <c r="AOI57" s="21"/>
      <c r="AOJ57" s="21"/>
      <c r="AOK57" s="21"/>
      <c r="AOL57" s="21"/>
      <c r="AOM57" s="21"/>
      <c r="AON57" s="21"/>
      <c r="AOO57" s="21"/>
      <c r="AOP57" s="21"/>
      <c r="AOQ57" s="21"/>
      <c r="AOR57" s="21"/>
      <c r="AOS57" s="21"/>
      <c r="AOT57" s="21"/>
      <c r="AOU57" s="21"/>
      <c r="AOV57" s="21"/>
      <c r="AOW57" s="21"/>
      <c r="AOX57" s="21"/>
      <c r="AOY57" s="21"/>
      <c r="AOZ57" s="21"/>
      <c r="APA57" s="21"/>
      <c r="APB57" s="21"/>
      <c r="APC57" s="21"/>
      <c r="APD57" s="21"/>
      <c r="APE57" s="21"/>
      <c r="APF57" s="21"/>
      <c r="APG57" s="21"/>
      <c r="APH57" s="21"/>
      <c r="API57" s="21"/>
      <c r="APJ57" s="21"/>
      <c r="APK57" s="21"/>
      <c r="APL57" s="21"/>
      <c r="APM57" s="21"/>
      <c r="APN57" s="21"/>
      <c r="APO57" s="21"/>
      <c r="APP57" s="21"/>
      <c r="APQ57" s="21"/>
      <c r="APR57" s="21"/>
      <c r="APS57" s="21"/>
      <c r="APT57" s="21"/>
      <c r="APU57" s="21"/>
      <c r="APV57" s="21"/>
      <c r="APW57" s="21"/>
      <c r="APX57" s="21"/>
      <c r="APY57" s="21"/>
      <c r="APZ57" s="21"/>
      <c r="AQA57" s="21"/>
      <c r="AQB57" s="21"/>
      <c r="AQC57" s="21"/>
      <c r="AQD57" s="21"/>
      <c r="AQE57" s="21"/>
      <c r="AQF57" s="21"/>
      <c r="AQG57" s="21"/>
      <c r="AQH57" s="21"/>
      <c r="AQI57" s="21"/>
      <c r="AQJ57" s="21"/>
      <c r="AQK57" s="21"/>
      <c r="AQL57" s="21"/>
      <c r="AQM57" s="21"/>
      <c r="AQN57" s="21"/>
      <c r="AQO57" s="21"/>
      <c r="AQP57" s="21"/>
      <c r="AQQ57" s="21"/>
      <c r="AQR57" s="21"/>
      <c r="AQS57" s="21"/>
      <c r="AQT57" s="21"/>
      <c r="AQU57" s="21"/>
      <c r="AQV57" s="21"/>
      <c r="AQW57" s="21"/>
      <c r="AQX57" s="21"/>
      <c r="AQY57" s="21"/>
      <c r="AQZ57" s="21"/>
      <c r="ARA57" s="21"/>
      <c r="ARB57" s="21"/>
      <c r="ARC57" s="21"/>
      <c r="ARD57" s="21"/>
      <c r="ARE57" s="21"/>
      <c r="ARF57" s="21"/>
      <c r="ARG57" s="21"/>
      <c r="ARH57" s="21"/>
      <c r="ARI57" s="21"/>
      <c r="ARJ57" s="21"/>
      <c r="ARK57" s="21"/>
      <c r="ARL57" s="21"/>
      <c r="ARM57" s="21"/>
      <c r="ARN57" s="21"/>
      <c r="ARO57" s="21"/>
      <c r="ARP57" s="21"/>
      <c r="ARQ57" s="21"/>
      <c r="ARR57" s="21"/>
      <c r="ARS57" s="21"/>
      <c r="ART57" s="21"/>
      <c r="ARU57" s="21"/>
      <c r="ARV57" s="21"/>
      <c r="ARW57" s="21"/>
      <c r="ARX57" s="21"/>
      <c r="ARY57" s="21"/>
      <c r="ARZ57" s="21"/>
      <c r="ASA57" s="21"/>
      <c r="ASB57" s="21"/>
      <c r="ASC57" s="21"/>
      <c r="ASD57" s="21"/>
      <c r="ASE57" s="21"/>
      <c r="ASF57" s="21"/>
      <c r="ASG57" s="21"/>
      <c r="ASH57" s="21"/>
      <c r="ASI57" s="21"/>
      <c r="ASJ57" s="21"/>
      <c r="ASK57" s="21"/>
      <c r="ASL57" s="21"/>
      <c r="ASM57" s="21"/>
      <c r="ASN57" s="21"/>
      <c r="ASO57" s="21"/>
      <c r="ASP57" s="21"/>
      <c r="ASQ57" s="21"/>
      <c r="ASR57" s="21"/>
      <c r="ASS57" s="21"/>
      <c r="AST57" s="21"/>
      <c r="ASU57" s="21"/>
      <c r="ASV57" s="21"/>
      <c r="ASW57" s="21"/>
      <c r="ASX57" s="21"/>
      <c r="ASY57" s="21"/>
      <c r="ASZ57" s="21"/>
      <c r="ATA57" s="21"/>
      <c r="ATB57" s="21"/>
      <c r="ATC57" s="21"/>
      <c r="ATD57" s="21"/>
      <c r="ATE57" s="21"/>
      <c r="ATF57" s="21"/>
      <c r="ATG57" s="21"/>
      <c r="ATH57" s="21"/>
      <c r="ATI57" s="21"/>
      <c r="ATJ57" s="21"/>
      <c r="ATK57" s="21"/>
      <c r="ATL57" s="21"/>
      <c r="ATM57" s="21"/>
      <c r="ATN57" s="21"/>
      <c r="ATO57" s="21"/>
      <c r="ATP57" s="21"/>
      <c r="ATQ57" s="21"/>
      <c r="ATR57" s="21"/>
      <c r="ATS57" s="21"/>
      <c r="ATT57" s="21"/>
      <c r="ATU57" s="21"/>
      <c r="ATV57" s="21"/>
      <c r="ATW57" s="21"/>
      <c r="ATX57" s="21"/>
      <c r="ATY57" s="21"/>
      <c r="ATZ57" s="21"/>
      <c r="AUA57" s="21"/>
      <c r="AUB57" s="21"/>
      <c r="AUC57" s="21"/>
      <c r="AUD57" s="21"/>
      <c r="AUE57" s="21"/>
      <c r="AUF57" s="21"/>
      <c r="AUG57" s="21"/>
      <c r="AUH57" s="21"/>
      <c r="AUI57" s="21"/>
      <c r="AUJ57" s="21"/>
      <c r="AUK57" s="21"/>
      <c r="AUL57" s="21"/>
      <c r="AUM57" s="21"/>
      <c r="AUN57" s="21"/>
      <c r="AUO57" s="21"/>
      <c r="AUP57" s="21"/>
      <c r="AUQ57" s="21"/>
      <c r="AUR57" s="21"/>
      <c r="AUS57" s="21"/>
      <c r="AUT57" s="21"/>
      <c r="AUU57" s="21"/>
      <c r="AUV57" s="21"/>
      <c r="AUW57" s="21"/>
      <c r="AUX57" s="21"/>
      <c r="AUY57" s="21"/>
      <c r="AUZ57" s="21"/>
      <c r="AVA57" s="21"/>
      <c r="AVB57" s="21"/>
      <c r="AVC57" s="21"/>
      <c r="AVD57" s="21"/>
      <c r="AVE57" s="21"/>
      <c r="AVF57" s="21"/>
      <c r="AVG57" s="21"/>
      <c r="AVH57" s="21"/>
      <c r="AVI57" s="21"/>
      <c r="AVJ57" s="21"/>
      <c r="AVK57" s="21"/>
      <c r="AVL57" s="21"/>
      <c r="AVM57" s="21"/>
      <c r="AVN57" s="21"/>
      <c r="AVO57" s="21"/>
      <c r="AVP57" s="21"/>
      <c r="AVQ57" s="21"/>
      <c r="AVR57" s="21"/>
      <c r="AVS57" s="21"/>
      <c r="AVT57" s="21"/>
      <c r="AVU57" s="21"/>
      <c r="AVV57" s="21"/>
      <c r="AVW57" s="21"/>
      <c r="AVX57" s="21"/>
      <c r="AVY57" s="21"/>
      <c r="AVZ57" s="21"/>
      <c r="AWA57" s="21"/>
      <c r="AWB57" s="21"/>
      <c r="AWC57" s="21"/>
      <c r="AWD57" s="21"/>
      <c r="AWE57" s="21"/>
      <c r="AWF57" s="21"/>
      <c r="AWG57" s="21"/>
      <c r="AWH57" s="21"/>
      <c r="AWI57" s="21"/>
      <c r="AWJ57" s="21"/>
      <c r="AWK57" s="21"/>
      <c r="AWL57" s="21"/>
      <c r="AWM57" s="21"/>
      <c r="AWN57" s="21"/>
      <c r="AWO57" s="21"/>
      <c r="AWP57" s="21"/>
      <c r="AWQ57" s="21"/>
      <c r="AWR57" s="21"/>
      <c r="AWS57" s="21"/>
      <c r="AWT57" s="21"/>
      <c r="AWU57" s="21"/>
      <c r="AWV57" s="21"/>
      <c r="AWW57" s="21"/>
      <c r="AWX57" s="21"/>
      <c r="AWY57" s="21"/>
      <c r="AWZ57" s="21"/>
      <c r="AXA57" s="21"/>
      <c r="AXB57" s="21"/>
      <c r="AXC57" s="21"/>
      <c r="AXD57" s="21"/>
      <c r="AXE57" s="21"/>
      <c r="AXF57" s="21"/>
      <c r="AXG57" s="21"/>
      <c r="AXH57" s="21"/>
      <c r="AXI57" s="21"/>
      <c r="AXJ57" s="21"/>
      <c r="AXK57" s="21"/>
      <c r="AXL57" s="21"/>
      <c r="AXM57" s="21"/>
      <c r="AXN57" s="21"/>
      <c r="AXO57" s="21"/>
      <c r="AXP57" s="21"/>
      <c r="AXQ57" s="21"/>
      <c r="AXR57" s="21"/>
      <c r="AXS57" s="21"/>
      <c r="AXT57" s="21"/>
      <c r="AXU57" s="21"/>
      <c r="AXV57" s="21"/>
      <c r="AXW57" s="21"/>
      <c r="AXX57" s="21"/>
      <c r="AXY57" s="21"/>
      <c r="AXZ57" s="21"/>
      <c r="AYA57" s="21"/>
      <c r="AYB57" s="21"/>
      <c r="AYC57" s="21"/>
      <c r="AYD57" s="21"/>
      <c r="AYE57" s="21"/>
      <c r="AYF57" s="21"/>
      <c r="AYG57" s="21"/>
      <c r="AYH57" s="21"/>
      <c r="AYI57" s="21"/>
      <c r="AYJ57" s="21"/>
      <c r="AYK57" s="21"/>
      <c r="AYL57" s="21"/>
      <c r="AYM57" s="21"/>
      <c r="AYN57" s="21"/>
      <c r="AYO57" s="21"/>
      <c r="AYP57" s="21"/>
      <c r="AYQ57" s="21"/>
      <c r="AYR57" s="21"/>
      <c r="AYS57" s="21"/>
      <c r="AYT57" s="21"/>
      <c r="AYU57" s="21"/>
      <c r="AYV57" s="21"/>
      <c r="AYW57" s="21"/>
      <c r="AYX57" s="21"/>
      <c r="AYY57" s="21"/>
      <c r="AYZ57" s="21"/>
      <c r="AZA57" s="21"/>
      <c r="AZB57" s="21"/>
      <c r="AZC57" s="21"/>
      <c r="AZD57" s="21"/>
      <c r="AZE57" s="21"/>
      <c r="AZF57" s="21"/>
      <c r="AZG57" s="21"/>
      <c r="AZH57" s="21"/>
      <c r="AZI57" s="21"/>
      <c r="AZJ57" s="21"/>
      <c r="AZK57" s="21"/>
      <c r="AZL57" s="21"/>
      <c r="AZM57" s="21"/>
      <c r="AZN57" s="21"/>
      <c r="AZO57" s="21"/>
      <c r="AZP57" s="21"/>
      <c r="AZQ57" s="21"/>
      <c r="AZR57" s="21"/>
      <c r="AZS57" s="21"/>
      <c r="AZT57" s="21"/>
      <c r="AZU57" s="21"/>
      <c r="AZV57" s="21"/>
      <c r="AZW57" s="21"/>
      <c r="AZX57" s="21"/>
      <c r="AZY57" s="21"/>
      <c r="AZZ57" s="21"/>
      <c r="BAA57" s="21"/>
      <c r="BAB57" s="21"/>
      <c r="BAC57" s="21"/>
      <c r="BAD57" s="21"/>
      <c r="BAE57" s="21"/>
      <c r="BAF57" s="21"/>
      <c r="BAG57" s="21"/>
      <c r="BAH57" s="21"/>
      <c r="BAI57" s="21"/>
      <c r="BAJ57" s="21"/>
      <c r="BAK57" s="21"/>
      <c r="BAL57" s="21"/>
      <c r="BAM57" s="21"/>
      <c r="BAN57" s="21"/>
      <c r="BAO57" s="21"/>
      <c r="BAP57" s="21"/>
      <c r="BAQ57" s="21"/>
      <c r="BAR57" s="21"/>
      <c r="BAS57" s="21"/>
      <c r="BAT57" s="21"/>
      <c r="BAU57" s="21"/>
      <c r="BAV57" s="21"/>
      <c r="BAW57" s="21"/>
      <c r="BAX57" s="21"/>
      <c r="BAY57" s="21"/>
      <c r="BAZ57" s="21"/>
      <c r="BBA57" s="21"/>
      <c r="BBB57" s="21"/>
      <c r="BBC57" s="21"/>
      <c r="BBD57" s="21"/>
      <c r="BBE57" s="21"/>
      <c r="BBF57" s="21"/>
      <c r="BBG57" s="21"/>
      <c r="BBH57" s="21"/>
      <c r="BBI57" s="21"/>
      <c r="BBJ57" s="21"/>
      <c r="BBK57" s="21"/>
      <c r="BBL57" s="21"/>
      <c r="BBM57" s="21"/>
      <c r="BBN57" s="21"/>
      <c r="BBO57" s="21"/>
      <c r="BBP57" s="21"/>
      <c r="BBQ57" s="21"/>
      <c r="BBR57" s="21"/>
      <c r="BBS57" s="21"/>
      <c r="BBT57" s="21"/>
      <c r="BBU57" s="21"/>
      <c r="BBV57" s="21"/>
      <c r="BBW57" s="21"/>
      <c r="BBX57" s="21"/>
      <c r="BBY57" s="21"/>
      <c r="BBZ57" s="21"/>
      <c r="BCA57" s="21"/>
      <c r="BCB57" s="21"/>
      <c r="BCC57" s="21"/>
      <c r="BCD57" s="21"/>
      <c r="BCE57" s="21"/>
      <c r="BCF57" s="21"/>
      <c r="BCG57" s="21"/>
      <c r="BCH57" s="21"/>
      <c r="BCI57" s="21"/>
      <c r="BCJ57" s="21"/>
      <c r="BCK57" s="21"/>
      <c r="BCL57" s="21"/>
      <c r="BCM57" s="21"/>
      <c r="BCN57" s="21"/>
      <c r="BCO57" s="21"/>
      <c r="BCP57" s="21"/>
      <c r="BCQ57" s="21"/>
      <c r="BCR57" s="21"/>
      <c r="BCS57" s="21"/>
      <c r="BCT57" s="21"/>
      <c r="BCU57" s="21"/>
      <c r="BCV57" s="21"/>
      <c r="BCW57" s="21"/>
      <c r="BCX57" s="21"/>
      <c r="BCY57" s="21"/>
      <c r="BCZ57" s="21"/>
      <c r="BDA57" s="21"/>
      <c r="BDB57" s="21"/>
      <c r="BDC57" s="21"/>
      <c r="BDD57" s="21"/>
      <c r="BDE57" s="21"/>
      <c r="BDF57" s="21"/>
      <c r="BDG57" s="21"/>
      <c r="BDH57" s="21"/>
      <c r="BDI57" s="21"/>
      <c r="BDJ57" s="21"/>
      <c r="BDK57" s="21"/>
      <c r="BDL57" s="21"/>
      <c r="BDM57" s="21"/>
      <c r="BDN57" s="21"/>
      <c r="BDO57" s="21"/>
      <c r="BDP57" s="21"/>
      <c r="BDQ57" s="21"/>
      <c r="BDR57" s="21"/>
      <c r="BDS57" s="21"/>
      <c r="BDT57" s="21"/>
      <c r="BDU57" s="21"/>
      <c r="BDV57" s="21"/>
      <c r="BDW57" s="21"/>
      <c r="BDX57" s="21"/>
      <c r="BDY57" s="21"/>
      <c r="BDZ57" s="21"/>
      <c r="BEA57" s="21"/>
      <c r="BEB57" s="21"/>
      <c r="BEC57" s="21"/>
      <c r="BED57" s="21"/>
      <c r="BEE57" s="21"/>
      <c r="BEF57" s="21"/>
      <c r="BEG57" s="21"/>
      <c r="BEH57" s="21"/>
      <c r="BEI57" s="21"/>
      <c r="BEJ57" s="21"/>
      <c r="BEK57" s="21"/>
      <c r="BEL57" s="21"/>
      <c r="BEM57" s="21"/>
      <c r="BEN57" s="21"/>
      <c r="BEO57" s="21"/>
      <c r="BEP57" s="21"/>
      <c r="BEQ57" s="21"/>
      <c r="BER57" s="21"/>
      <c r="BES57" s="21"/>
      <c r="BET57" s="21"/>
      <c r="BEU57" s="21"/>
      <c r="BEV57" s="21"/>
      <c r="BEW57" s="21"/>
      <c r="BEX57" s="21"/>
      <c r="BEY57" s="21"/>
      <c r="BEZ57" s="21"/>
      <c r="BFA57" s="21"/>
      <c r="BFB57" s="21"/>
      <c r="BFC57" s="21"/>
      <c r="BFD57" s="21"/>
      <c r="BFE57" s="21"/>
      <c r="BFF57" s="21"/>
      <c r="BFG57" s="21"/>
      <c r="BFH57" s="21"/>
      <c r="BFI57" s="21"/>
      <c r="BFJ57" s="21"/>
      <c r="BFK57" s="21"/>
      <c r="BFL57" s="21"/>
      <c r="BFM57" s="21"/>
      <c r="BFN57" s="21"/>
      <c r="BFO57" s="21"/>
      <c r="BFP57" s="21"/>
      <c r="BFQ57" s="21"/>
      <c r="BFR57" s="21"/>
      <c r="BFS57" s="21"/>
      <c r="BFT57" s="21"/>
      <c r="BFU57" s="21"/>
      <c r="BFV57" s="21"/>
      <c r="BFW57" s="21"/>
      <c r="BFX57" s="21"/>
      <c r="BFY57" s="21"/>
      <c r="BFZ57" s="21"/>
      <c r="BGA57" s="21"/>
      <c r="BGB57" s="21"/>
      <c r="BGC57" s="21"/>
      <c r="BGD57" s="21"/>
      <c r="BGE57" s="21"/>
      <c r="BGF57" s="21"/>
      <c r="BGG57" s="21"/>
      <c r="BGH57" s="21"/>
      <c r="BGI57" s="21"/>
      <c r="BGJ57" s="21"/>
      <c r="BGK57" s="21"/>
      <c r="BGL57" s="21"/>
      <c r="BGM57" s="21"/>
      <c r="BGN57" s="21"/>
      <c r="BGO57" s="21"/>
      <c r="BGP57" s="21"/>
      <c r="BGQ57" s="21"/>
      <c r="BGR57" s="21"/>
      <c r="BGS57" s="21"/>
      <c r="BGT57" s="21"/>
      <c r="BGU57" s="21"/>
      <c r="BGV57" s="21"/>
      <c r="BGW57" s="21"/>
      <c r="BGX57" s="21"/>
      <c r="BGY57" s="21"/>
      <c r="BGZ57" s="21"/>
      <c r="BHA57" s="21"/>
      <c r="BHB57" s="21"/>
      <c r="BHC57" s="21"/>
      <c r="BHD57" s="21"/>
      <c r="BHE57" s="21"/>
      <c r="BHF57" s="21"/>
      <c r="BHG57" s="21"/>
      <c r="BHH57" s="21"/>
      <c r="BHI57" s="21"/>
      <c r="BHJ57" s="21"/>
      <c r="BHK57" s="21"/>
      <c r="BHL57" s="21"/>
      <c r="BHM57" s="21"/>
      <c r="BHN57" s="21"/>
      <c r="BHO57" s="21"/>
      <c r="BHP57" s="21"/>
      <c r="BHQ57" s="21"/>
      <c r="BHR57" s="21"/>
      <c r="BHS57" s="21"/>
      <c r="BHT57" s="21"/>
      <c r="BHU57" s="21"/>
      <c r="BHV57" s="21"/>
      <c r="BHW57" s="21"/>
      <c r="BHX57" s="21"/>
      <c r="BHY57" s="21"/>
      <c r="BHZ57" s="21"/>
      <c r="BIA57" s="21"/>
      <c r="BIB57" s="21"/>
      <c r="BIC57" s="21"/>
      <c r="BID57" s="21"/>
      <c r="BIE57" s="21"/>
      <c r="BIF57" s="21"/>
      <c r="BIG57" s="21"/>
      <c r="BIH57" s="21"/>
      <c r="BII57" s="21"/>
      <c r="BIJ57" s="21"/>
      <c r="BIK57" s="21"/>
      <c r="BIL57" s="21"/>
      <c r="BIM57" s="21"/>
      <c r="BIN57" s="21"/>
      <c r="BIO57" s="21"/>
      <c r="BIP57" s="21"/>
      <c r="BIQ57" s="21"/>
      <c r="BIR57" s="21"/>
      <c r="BIS57" s="21"/>
      <c r="BIT57" s="21"/>
      <c r="BIU57" s="21"/>
      <c r="BIV57" s="21"/>
      <c r="BIW57" s="21"/>
      <c r="BIX57" s="21"/>
      <c r="BIY57" s="21"/>
      <c r="BIZ57" s="21"/>
      <c r="BJA57" s="21"/>
      <c r="BJB57" s="21"/>
      <c r="BJC57" s="21"/>
      <c r="BJD57" s="21"/>
      <c r="BJE57" s="21"/>
      <c r="BJF57" s="21"/>
      <c r="BJG57" s="21"/>
      <c r="BJH57" s="21"/>
      <c r="BJI57" s="21"/>
      <c r="BJJ57" s="21"/>
      <c r="BJK57" s="21"/>
      <c r="BJL57" s="21"/>
      <c r="BJM57" s="21"/>
      <c r="BJN57" s="21"/>
      <c r="BJO57" s="21"/>
      <c r="BJP57" s="21"/>
      <c r="BJQ57" s="21"/>
      <c r="BJR57" s="21"/>
      <c r="BJS57" s="21"/>
      <c r="BJT57" s="21"/>
      <c r="BJU57" s="21"/>
      <c r="BJV57" s="21"/>
      <c r="BJW57" s="21"/>
      <c r="BJX57" s="21"/>
      <c r="BJY57" s="21"/>
      <c r="BJZ57" s="21"/>
      <c r="BKA57" s="21"/>
      <c r="BKB57" s="21"/>
      <c r="BKC57" s="21"/>
      <c r="BKD57" s="21"/>
      <c r="BKE57" s="21"/>
      <c r="BKF57" s="21"/>
      <c r="BKG57" s="21"/>
      <c r="BKH57" s="21"/>
      <c r="BKI57" s="21"/>
      <c r="BKJ57" s="21"/>
      <c r="BKK57" s="21"/>
      <c r="BKL57" s="21"/>
      <c r="BKM57" s="21"/>
      <c r="BKN57" s="21"/>
      <c r="BKO57" s="21"/>
      <c r="BKP57" s="21"/>
      <c r="BKQ57" s="21"/>
      <c r="BKR57" s="21"/>
      <c r="BKS57" s="21"/>
      <c r="BKT57" s="21"/>
      <c r="BKU57" s="21"/>
      <c r="BKV57" s="21"/>
      <c r="BKW57" s="21"/>
      <c r="BKX57" s="21"/>
      <c r="BKY57" s="21"/>
      <c r="BKZ57" s="21"/>
      <c r="BLA57" s="21"/>
      <c r="BLB57" s="21"/>
      <c r="BLC57" s="21"/>
      <c r="BLD57" s="21"/>
      <c r="BLE57" s="21"/>
      <c r="BLF57" s="21"/>
      <c r="BLG57" s="21"/>
      <c r="BLH57" s="21"/>
      <c r="BLI57" s="21"/>
      <c r="BLJ57" s="21"/>
      <c r="BLK57" s="21"/>
      <c r="BLL57" s="21"/>
      <c r="BLM57" s="21"/>
      <c r="BLN57" s="21"/>
      <c r="BLO57" s="21"/>
      <c r="BLP57" s="21"/>
      <c r="BLQ57" s="21"/>
      <c r="BLR57" s="21"/>
      <c r="BLS57" s="21"/>
      <c r="BLT57" s="21"/>
      <c r="BLU57" s="21"/>
      <c r="BLV57" s="21"/>
      <c r="BLW57" s="21"/>
      <c r="BLX57" s="21"/>
      <c r="BLY57" s="21"/>
      <c r="BLZ57" s="21"/>
      <c r="BMA57" s="21"/>
      <c r="BMB57" s="21"/>
      <c r="BMC57" s="21"/>
      <c r="BMD57" s="21"/>
      <c r="BME57" s="21"/>
      <c r="BMF57" s="21"/>
      <c r="BMG57" s="21"/>
      <c r="BMH57" s="21"/>
      <c r="BMI57" s="21"/>
      <c r="BMJ57" s="21"/>
      <c r="BMK57" s="21"/>
      <c r="BML57" s="21"/>
      <c r="BMM57" s="21"/>
      <c r="BMN57" s="21"/>
      <c r="BMO57" s="21"/>
      <c r="BMP57" s="21"/>
      <c r="BMQ57" s="21"/>
      <c r="BMR57" s="21"/>
      <c r="BMS57" s="21"/>
      <c r="BMT57" s="21"/>
      <c r="BMU57" s="21"/>
      <c r="BMV57" s="21"/>
      <c r="BMW57" s="21"/>
      <c r="BMX57" s="21"/>
      <c r="BMY57" s="21"/>
      <c r="BMZ57" s="21"/>
      <c r="BNA57" s="21"/>
      <c r="BNB57" s="21"/>
      <c r="BNC57" s="21"/>
      <c r="BND57" s="21"/>
      <c r="BNE57" s="21"/>
      <c r="BNF57" s="21"/>
      <c r="BNG57" s="21"/>
      <c r="BNH57" s="21"/>
      <c r="BNI57" s="21"/>
      <c r="BNJ57" s="21"/>
      <c r="BNK57" s="21"/>
      <c r="BNL57" s="21"/>
      <c r="BNM57" s="21"/>
      <c r="BNN57" s="21"/>
      <c r="BNO57" s="21"/>
      <c r="BNP57" s="21"/>
      <c r="BNQ57" s="21"/>
      <c r="BNR57" s="21"/>
      <c r="BNS57" s="21"/>
      <c r="BNT57" s="21"/>
      <c r="BNU57" s="21"/>
      <c r="BNV57" s="21"/>
      <c r="BNW57" s="21"/>
      <c r="BNX57" s="21"/>
      <c r="BNY57" s="21"/>
      <c r="BNZ57" s="21"/>
      <c r="BOA57" s="21"/>
      <c r="BOB57" s="21"/>
      <c r="BOC57" s="21"/>
      <c r="BOD57" s="21"/>
      <c r="BOE57" s="21"/>
      <c r="BOF57" s="21"/>
      <c r="BOG57" s="21"/>
      <c r="BOH57" s="21"/>
      <c r="BOI57" s="21"/>
      <c r="BOJ57" s="21"/>
      <c r="BOK57" s="21"/>
      <c r="BOL57" s="21"/>
      <c r="BOM57" s="21"/>
      <c r="BON57" s="21"/>
      <c r="BOO57" s="21"/>
      <c r="BOP57" s="21"/>
      <c r="BOQ57" s="21"/>
      <c r="BOR57" s="21"/>
      <c r="BOS57" s="21"/>
      <c r="BOT57" s="21"/>
      <c r="BOU57" s="21"/>
      <c r="BOV57" s="21"/>
      <c r="BOW57" s="21"/>
      <c r="BOX57" s="21"/>
      <c r="BOY57" s="21"/>
      <c r="BOZ57" s="21"/>
      <c r="BPA57" s="21"/>
      <c r="BPB57" s="21"/>
      <c r="BPC57" s="21"/>
      <c r="BPD57" s="21"/>
      <c r="BPE57" s="21"/>
      <c r="BPF57" s="21"/>
      <c r="BPG57" s="21"/>
      <c r="BPH57" s="21"/>
      <c r="BPI57" s="21"/>
      <c r="BPJ57" s="21"/>
      <c r="BPK57" s="21"/>
      <c r="BPL57" s="21"/>
      <c r="BPM57" s="21"/>
      <c r="BPN57" s="21"/>
      <c r="BPO57" s="21"/>
      <c r="BPP57" s="21"/>
      <c r="BPQ57" s="21"/>
      <c r="BPR57" s="21"/>
      <c r="BPS57" s="21"/>
      <c r="BPT57" s="21"/>
      <c r="BPU57" s="21"/>
      <c r="BPV57" s="21"/>
      <c r="BPW57" s="21"/>
      <c r="BPX57" s="21"/>
      <c r="BPY57" s="21"/>
      <c r="BPZ57" s="21"/>
      <c r="BQA57" s="21"/>
      <c r="BQB57" s="21"/>
      <c r="BQC57" s="21"/>
      <c r="BQD57" s="21"/>
      <c r="BQE57" s="21"/>
      <c r="BQF57" s="21"/>
      <c r="BQG57" s="21"/>
      <c r="BQH57" s="21"/>
      <c r="BQI57" s="21"/>
      <c r="BQJ57" s="21"/>
      <c r="BQK57" s="21"/>
      <c r="BQL57" s="21"/>
      <c r="BQM57" s="21"/>
      <c r="BQN57" s="21"/>
      <c r="BQO57" s="21"/>
      <c r="BQP57" s="21"/>
      <c r="BQQ57" s="21"/>
      <c r="BQR57" s="21"/>
      <c r="BQS57" s="21"/>
      <c r="BQT57" s="21"/>
      <c r="BQU57" s="21"/>
      <c r="BQV57" s="21"/>
      <c r="BQW57" s="21"/>
      <c r="BQX57" s="21"/>
      <c r="BQY57" s="21"/>
      <c r="BQZ57" s="21"/>
      <c r="BRA57" s="21"/>
      <c r="BRB57" s="21"/>
      <c r="BRC57" s="21"/>
      <c r="BRD57" s="21"/>
      <c r="BRE57" s="21"/>
      <c r="BRF57" s="21"/>
      <c r="BRG57" s="21"/>
      <c r="BRH57" s="21"/>
      <c r="BRI57" s="21"/>
      <c r="BRJ57" s="21"/>
      <c r="BRK57" s="21"/>
      <c r="BRL57" s="21"/>
      <c r="BRM57" s="21"/>
      <c r="BRN57" s="21"/>
      <c r="BRO57" s="21"/>
      <c r="BRP57" s="21"/>
      <c r="BRQ57" s="21"/>
      <c r="BRR57" s="21"/>
      <c r="BRS57" s="21"/>
      <c r="BRT57" s="21"/>
      <c r="BRU57" s="21"/>
      <c r="BRV57" s="21"/>
      <c r="BRW57" s="21"/>
      <c r="BRX57" s="21"/>
      <c r="BRY57" s="21"/>
      <c r="BRZ57" s="21"/>
      <c r="BSA57" s="21"/>
      <c r="BSB57" s="21"/>
      <c r="BSC57" s="21"/>
      <c r="BSD57" s="21"/>
      <c r="BSE57" s="21"/>
      <c r="BSF57" s="21"/>
      <c r="BSG57" s="21"/>
      <c r="BSH57" s="21"/>
      <c r="BSI57" s="21"/>
      <c r="BSJ57" s="21"/>
      <c r="BSK57" s="21"/>
      <c r="BSL57" s="21"/>
      <c r="BSM57" s="21"/>
      <c r="BSN57" s="21"/>
      <c r="BSO57" s="21"/>
      <c r="BSP57" s="21"/>
      <c r="BSQ57" s="21"/>
      <c r="BSR57" s="21"/>
      <c r="BSS57" s="21"/>
      <c r="BST57" s="21"/>
      <c r="BSU57" s="21"/>
      <c r="BSV57" s="21"/>
      <c r="BSW57" s="21"/>
      <c r="BSX57" s="21"/>
      <c r="BSY57" s="21"/>
      <c r="BSZ57" s="21"/>
      <c r="BTA57" s="21"/>
      <c r="BTB57" s="21"/>
      <c r="BTC57" s="21"/>
      <c r="BTD57" s="21"/>
      <c r="BTE57" s="21"/>
      <c r="BTF57" s="21"/>
      <c r="BTG57" s="21"/>
      <c r="BTH57" s="21"/>
      <c r="BTI57" s="21"/>
      <c r="BTJ57" s="21"/>
      <c r="BTK57" s="21"/>
      <c r="BTL57" s="21"/>
      <c r="BTM57" s="21"/>
      <c r="BTN57" s="21"/>
      <c r="BTO57" s="21"/>
      <c r="BTP57" s="21"/>
      <c r="BTQ57" s="21"/>
      <c r="BTR57" s="21"/>
      <c r="BTS57" s="21"/>
      <c r="BTT57" s="21"/>
      <c r="BTU57" s="21"/>
      <c r="BTV57" s="21"/>
      <c r="BTW57" s="21"/>
      <c r="BTX57" s="21"/>
      <c r="BTY57" s="21"/>
      <c r="BTZ57" s="21"/>
      <c r="BUA57" s="21"/>
      <c r="BUB57" s="21"/>
      <c r="BUC57" s="21"/>
      <c r="BUD57" s="21"/>
      <c r="BUE57" s="21"/>
      <c r="BUF57" s="21"/>
      <c r="BUG57" s="21"/>
      <c r="BUH57" s="21"/>
      <c r="BUI57" s="21"/>
      <c r="BUJ57" s="21"/>
      <c r="BUK57" s="21"/>
      <c r="BUL57" s="21"/>
      <c r="BUM57" s="21"/>
      <c r="BUN57" s="21"/>
      <c r="BUO57" s="21"/>
      <c r="BUP57" s="21"/>
      <c r="BUQ57" s="21"/>
      <c r="BUR57" s="21"/>
      <c r="BUS57" s="21"/>
      <c r="BUT57" s="21"/>
      <c r="BUU57" s="21"/>
      <c r="BUV57" s="21"/>
      <c r="BUW57" s="21"/>
      <c r="BUX57" s="21"/>
      <c r="BUY57" s="21"/>
      <c r="BUZ57" s="21"/>
      <c r="BVA57" s="21"/>
      <c r="BVB57" s="21"/>
      <c r="BVC57" s="21"/>
      <c r="BVD57" s="21"/>
      <c r="BVE57" s="21"/>
      <c r="BVF57" s="21"/>
      <c r="BVG57" s="21"/>
      <c r="BVH57" s="21"/>
      <c r="BVI57" s="21"/>
      <c r="BVJ57" s="21"/>
      <c r="BVK57" s="21"/>
      <c r="BVL57" s="21"/>
      <c r="BVM57" s="21"/>
      <c r="BVN57" s="21"/>
      <c r="BVO57" s="21"/>
      <c r="BVP57" s="21"/>
      <c r="BVQ57" s="21"/>
      <c r="BVR57" s="21"/>
      <c r="BVS57" s="21"/>
      <c r="BVT57" s="21"/>
      <c r="BVU57" s="21"/>
      <c r="BVV57" s="21"/>
      <c r="BVW57" s="21"/>
      <c r="BVX57" s="21"/>
      <c r="BVY57" s="21"/>
      <c r="BVZ57" s="21"/>
      <c r="BWA57" s="21"/>
      <c r="BWB57" s="21"/>
      <c r="BWC57" s="21"/>
      <c r="BWD57" s="21"/>
      <c r="BWE57" s="21"/>
      <c r="BWF57" s="21"/>
      <c r="BWG57" s="21"/>
      <c r="BWH57" s="21"/>
      <c r="BWI57" s="21"/>
      <c r="BWJ57" s="21"/>
      <c r="BWK57" s="21"/>
      <c r="BWL57" s="21"/>
      <c r="BWM57" s="21"/>
      <c r="BWN57" s="21"/>
      <c r="BWO57" s="21"/>
      <c r="BWP57" s="21"/>
      <c r="BWQ57" s="21"/>
      <c r="BWR57" s="21"/>
      <c r="BWS57" s="21"/>
      <c r="BWT57" s="21"/>
      <c r="BWU57" s="21"/>
      <c r="BWV57" s="21"/>
      <c r="BWW57" s="21"/>
      <c r="BWX57" s="21"/>
      <c r="BWY57" s="21"/>
      <c r="BWZ57" s="21"/>
      <c r="BXA57" s="21"/>
      <c r="BXB57" s="21"/>
      <c r="BXC57" s="21"/>
      <c r="BXD57" s="21"/>
      <c r="BXE57" s="21"/>
      <c r="BXF57" s="21"/>
      <c r="BXG57" s="21"/>
      <c r="BXH57" s="21"/>
      <c r="BXI57" s="21"/>
      <c r="BXJ57" s="21"/>
      <c r="BXK57" s="21"/>
      <c r="BXL57" s="21"/>
      <c r="BXM57" s="21"/>
      <c r="BXN57" s="21"/>
      <c r="BXO57" s="21"/>
      <c r="BXP57" s="21"/>
      <c r="BXQ57" s="21"/>
      <c r="BXR57" s="21"/>
      <c r="BXS57" s="21"/>
      <c r="BXT57" s="21"/>
      <c r="BXU57" s="21"/>
      <c r="BXV57" s="21"/>
      <c r="BXW57" s="21"/>
      <c r="BXX57" s="21"/>
      <c r="BXY57" s="21"/>
      <c r="BXZ57" s="21"/>
      <c r="BYA57" s="21"/>
      <c r="BYB57" s="21"/>
      <c r="BYC57" s="21"/>
      <c r="BYD57" s="21"/>
      <c r="BYE57" s="21"/>
      <c r="BYF57" s="21"/>
      <c r="BYG57" s="21"/>
      <c r="BYH57" s="21"/>
      <c r="BYI57" s="21"/>
      <c r="BYJ57" s="21"/>
      <c r="BYK57" s="21"/>
      <c r="BYL57" s="21"/>
      <c r="BYM57" s="21"/>
      <c r="BYN57" s="21"/>
      <c r="BYO57" s="21"/>
      <c r="BYP57" s="21"/>
      <c r="BYQ57" s="21"/>
      <c r="BYR57" s="21"/>
      <c r="BYS57" s="21"/>
      <c r="BYT57" s="21"/>
      <c r="BYU57" s="21"/>
      <c r="BYV57" s="21"/>
      <c r="BYW57" s="21"/>
      <c r="BYX57" s="21"/>
      <c r="BYY57" s="21"/>
      <c r="BYZ57" s="21"/>
      <c r="BZA57" s="21"/>
      <c r="BZB57" s="21"/>
      <c r="BZC57" s="21"/>
      <c r="BZD57" s="21"/>
      <c r="BZE57" s="21"/>
      <c r="BZF57" s="21"/>
      <c r="BZG57" s="21"/>
      <c r="BZH57" s="21"/>
      <c r="BZI57" s="21"/>
      <c r="BZJ57" s="21"/>
      <c r="BZK57" s="21"/>
      <c r="BZL57" s="21"/>
      <c r="BZM57" s="21"/>
      <c r="BZN57" s="21"/>
      <c r="BZO57" s="21"/>
      <c r="BZP57" s="21"/>
      <c r="BZQ57" s="21"/>
      <c r="BZR57" s="21"/>
      <c r="BZS57" s="21"/>
      <c r="BZT57" s="21"/>
      <c r="BZU57" s="21"/>
      <c r="BZV57" s="21"/>
      <c r="BZW57" s="21"/>
      <c r="BZX57" s="21"/>
      <c r="BZY57" s="21"/>
      <c r="BZZ57" s="21"/>
      <c r="CAA57" s="21"/>
      <c r="CAB57" s="21"/>
      <c r="CAC57" s="21"/>
      <c r="CAD57" s="21"/>
      <c r="CAE57" s="21"/>
      <c r="CAF57" s="21"/>
      <c r="CAG57" s="21"/>
      <c r="CAH57" s="21"/>
      <c r="CAI57" s="21"/>
      <c r="CAJ57" s="21"/>
      <c r="CAK57" s="21"/>
      <c r="CAL57" s="21"/>
      <c r="CAM57" s="21"/>
      <c r="CAN57" s="21"/>
      <c r="CAO57" s="21"/>
      <c r="CAP57" s="21"/>
      <c r="CAQ57" s="21"/>
      <c r="CAR57" s="21"/>
      <c r="CAS57" s="21"/>
      <c r="CAT57" s="21"/>
      <c r="CAU57" s="21"/>
      <c r="CAV57" s="21"/>
      <c r="CAW57" s="21"/>
      <c r="CAX57" s="21"/>
      <c r="CAY57" s="21"/>
      <c r="CAZ57" s="21"/>
      <c r="CBA57" s="21"/>
      <c r="CBB57" s="21"/>
      <c r="CBC57" s="21"/>
      <c r="CBD57" s="21"/>
      <c r="CBE57" s="21"/>
      <c r="CBF57" s="21"/>
      <c r="CBG57" s="21"/>
      <c r="CBH57" s="21"/>
      <c r="CBI57" s="21"/>
      <c r="CBJ57" s="21"/>
      <c r="CBK57" s="21"/>
      <c r="CBL57" s="21"/>
      <c r="CBM57" s="21"/>
      <c r="CBN57" s="21"/>
      <c r="CBO57" s="21"/>
      <c r="CBP57" s="21"/>
      <c r="CBQ57" s="21"/>
      <c r="CBR57" s="21"/>
      <c r="CBS57" s="21"/>
      <c r="CBT57" s="21"/>
      <c r="CBU57" s="21"/>
      <c r="CBV57" s="21"/>
      <c r="CBW57" s="21"/>
      <c r="CBX57" s="21"/>
      <c r="CBY57" s="21"/>
      <c r="CBZ57" s="21"/>
      <c r="CCA57" s="21"/>
      <c r="CCB57" s="21"/>
      <c r="CCC57" s="21"/>
      <c r="CCD57" s="21"/>
      <c r="CCE57" s="21"/>
      <c r="CCF57" s="21"/>
      <c r="CCG57" s="21"/>
      <c r="CCH57" s="21"/>
      <c r="CCI57" s="21"/>
      <c r="CCJ57" s="21"/>
      <c r="CCK57" s="21"/>
      <c r="CCL57" s="21"/>
      <c r="CCM57" s="21"/>
      <c r="CCN57" s="21"/>
      <c r="CCO57" s="21"/>
      <c r="CCP57" s="21"/>
      <c r="CCQ57" s="21"/>
      <c r="CCR57" s="21"/>
      <c r="CCS57" s="21"/>
      <c r="CCT57" s="21"/>
      <c r="CCU57" s="21"/>
      <c r="CCV57" s="21"/>
      <c r="CCW57" s="21"/>
      <c r="CCX57" s="21"/>
      <c r="CCY57" s="21"/>
      <c r="CCZ57" s="21"/>
      <c r="CDA57" s="21"/>
      <c r="CDB57" s="21"/>
      <c r="CDC57" s="21"/>
      <c r="CDD57" s="21"/>
      <c r="CDE57" s="21"/>
      <c r="CDF57" s="21"/>
      <c r="CDG57" s="21"/>
      <c r="CDH57" s="21"/>
      <c r="CDI57" s="21"/>
      <c r="CDJ57" s="21"/>
      <c r="CDK57" s="21"/>
      <c r="CDL57" s="21"/>
      <c r="CDM57" s="21"/>
      <c r="CDN57" s="21"/>
      <c r="CDO57" s="21"/>
      <c r="CDP57" s="21"/>
      <c r="CDQ57" s="21"/>
      <c r="CDR57" s="21"/>
      <c r="CDS57" s="21"/>
      <c r="CDT57" s="21"/>
      <c r="CDU57" s="21"/>
      <c r="CDV57" s="21"/>
      <c r="CDW57" s="21"/>
      <c r="CDX57" s="21"/>
      <c r="CDY57" s="21"/>
      <c r="CDZ57" s="21"/>
      <c r="CEA57" s="21"/>
      <c r="CEB57" s="21"/>
      <c r="CEC57" s="21"/>
      <c r="CED57" s="21"/>
      <c r="CEE57" s="21"/>
      <c r="CEF57" s="21"/>
      <c r="CEG57" s="21"/>
      <c r="CEH57" s="21"/>
      <c r="CEI57" s="21"/>
      <c r="CEJ57" s="21"/>
      <c r="CEK57" s="21"/>
      <c r="CEL57" s="21"/>
      <c r="CEM57" s="21"/>
      <c r="CEN57" s="21"/>
      <c r="CEO57" s="21"/>
      <c r="CEP57" s="21"/>
      <c r="CEQ57" s="21"/>
      <c r="CER57" s="21"/>
      <c r="CES57" s="21"/>
      <c r="CET57" s="21"/>
      <c r="CEU57" s="21"/>
      <c r="CEV57" s="21"/>
      <c r="CEW57" s="21"/>
      <c r="CEX57" s="21"/>
      <c r="CEY57" s="21"/>
      <c r="CEZ57" s="21"/>
      <c r="CFA57" s="21"/>
      <c r="CFB57" s="21"/>
      <c r="CFC57" s="21"/>
      <c r="CFD57" s="21"/>
      <c r="CFE57" s="21"/>
      <c r="CFF57" s="21"/>
      <c r="CFG57" s="21"/>
      <c r="CFH57" s="21"/>
      <c r="CFI57" s="21"/>
      <c r="CFJ57" s="21"/>
      <c r="CFK57" s="21"/>
      <c r="CFL57" s="21"/>
      <c r="CFM57" s="21"/>
      <c r="CFN57" s="21"/>
      <c r="CFO57" s="21"/>
      <c r="CFP57" s="21"/>
      <c r="CFQ57" s="21"/>
      <c r="CFR57" s="21"/>
      <c r="CFS57" s="21"/>
      <c r="CFT57" s="21"/>
      <c r="CFU57" s="21"/>
      <c r="CFV57" s="21"/>
      <c r="CFW57" s="21"/>
      <c r="CFX57" s="21"/>
      <c r="CFY57" s="21"/>
      <c r="CFZ57" s="21"/>
      <c r="CGA57" s="21"/>
      <c r="CGB57" s="21"/>
      <c r="CGC57" s="21"/>
      <c r="CGD57" s="21"/>
      <c r="CGE57" s="21"/>
      <c r="CGF57" s="21"/>
      <c r="CGG57" s="21"/>
      <c r="CGH57" s="21"/>
      <c r="CGI57" s="21"/>
      <c r="CGJ57" s="21"/>
      <c r="CGK57" s="21"/>
      <c r="CGL57" s="21"/>
      <c r="CGM57" s="21"/>
      <c r="CGN57" s="21"/>
      <c r="CGO57" s="21"/>
      <c r="CGP57" s="21"/>
      <c r="CGQ57" s="21"/>
      <c r="CGR57" s="21"/>
      <c r="CGS57" s="21"/>
      <c r="CGT57" s="21"/>
      <c r="CGU57" s="21"/>
      <c r="CGV57" s="21"/>
      <c r="CGW57" s="21"/>
      <c r="CGX57" s="21"/>
      <c r="CGY57" s="21"/>
      <c r="CGZ57" s="21"/>
      <c r="CHA57" s="21"/>
      <c r="CHB57" s="21"/>
      <c r="CHC57" s="21"/>
      <c r="CHD57" s="21"/>
      <c r="CHE57" s="21"/>
      <c r="CHF57" s="21"/>
      <c r="CHG57" s="21"/>
      <c r="CHH57" s="21"/>
      <c r="CHI57" s="21"/>
      <c r="CHJ57" s="21"/>
      <c r="CHK57" s="21"/>
      <c r="CHL57" s="21"/>
      <c r="CHM57" s="21"/>
      <c r="CHN57" s="21"/>
      <c r="CHO57" s="21"/>
      <c r="CHP57" s="21"/>
      <c r="CHQ57" s="21"/>
      <c r="CHR57" s="21"/>
      <c r="CHS57" s="21"/>
      <c r="CHT57" s="21"/>
      <c r="CHU57" s="21"/>
      <c r="CHV57" s="21"/>
      <c r="CHW57" s="21"/>
      <c r="CHX57" s="21"/>
      <c r="CHY57" s="21"/>
      <c r="CHZ57" s="21"/>
      <c r="CIA57" s="21"/>
      <c r="CIB57" s="21"/>
      <c r="CIC57" s="21"/>
      <c r="CID57" s="21"/>
      <c r="CIE57" s="21"/>
      <c r="CIF57" s="21"/>
      <c r="CIG57" s="21"/>
      <c r="CIH57" s="21"/>
      <c r="CII57" s="21"/>
      <c r="CIJ57" s="21"/>
      <c r="CIK57" s="21"/>
      <c r="CIL57" s="21"/>
      <c r="CIM57" s="21"/>
      <c r="CIN57" s="21"/>
      <c r="CIO57" s="21"/>
      <c r="CIP57" s="21"/>
      <c r="CIQ57" s="21"/>
      <c r="CIR57" s="21"/>
      <c r="CIS57" s="21"/>
      <c r="CIT57" s="21"/>
      <c r="CIU57" s="21"/>
    </row>
    <row r="58" spans="1:2283" s="21" customFormat="1">
      <c r="AE58" s="93"/>
    </row>
    <row r="59" spans="1:2283" s="21" customFormat="1"/>
    <row r="60" spans="1:2283" s="21" customFormat="1"/>
    <row r="61" spans="1:2283" s="21" customFormat="1"/>
    <row r="62" spans="1:2283" s="21" customFormat="1"/>
    <row r="63" spans="1:2283" s="21" customFormat="1"/>
    <row r="64" spans="1:2283" s="21" customFormat="1"/>
    <row r="65" s="21" customFormat="1"/>
    <row r="66" s="21" customFormat="1"/>
    <row r="67" s="21" customFormat="1"/>
    <row r="68" s="21" customFormat="1"/>
    <row r="69" s="21" customFormat="1"/>
    <row r="70" s="21" customFormat="1"/>
    <row r="71" s="21" customFormat="1"/>
    <row r="72" s="21" customFormat="1"/>
    <row r="73" s="21" customFormat="1"/>
    <row r="74" s="21" customFormat="1"/>
    <row r="75" s="21" customFormat="1"/>
    <row r="76" s="21" customFormat="1"/>
    <row r="77" s="21" customFormat="1"/>
    <row r="78" s="21" customFormat="1"/>
    <row r="79" s="21" customFormat="1"/>
    <row r="80" s="21" customFormat="1"/>
    <row r="81" s="21" customFormat="1"/>
    <row r="82" s="21" customFormat="1"/>
    <row r="83" s="21" customFormat="1"/>
    <row r="84" s="21" customFormat="1"/>
    <row r="85" s="21" customFormat="1"/>
    <row r="86" s="21" customFormat="1"/>
    <row r="87" s="21" customFormat="1"/>
    <row r="88" s="21" customFormat="1"/>
    <row r="89" s="21" customFormat="1"/>
    <row r="90" s="21" customFormat="1"/>
    <row r="91" s="21" customFormat="1"/>
    <row r="92" s="21" customFormat="1"/>
    <row r="93" s="21" customFormat="1"/>
    <row r="94" s="21" customFormat="1"/>
    <row r="95" s="21" customFormat="1"/>
    <row r="96" s="21" customFormat="1"/>
    <row r="97" s="21" customFormat="1"/>
    <row r="98" s="21" customFormat="1"/>
    <row r="99" s="21" customFormat="1"/>
    <row r="100" s="21" customFormat="1"/>
    <row r="101" s="21" customFormat="1"/>
    <row r="102" s="21" customFormat="1"/>
    <row r="103" s="21" customFormat="1"/>
    <row r="104" s="21" customFormat="1"/>
    <row r="105" s="21" customFormat="1"/>
    <row r="106" s="21" customFormat="1"/>
    <row r="107" s="21" customFormat="1"/>
    <row r="108" s="21" customFormat="1"/>
    <row r="109" s="21" customFormat="1"/>
    <row r="110" s="21" customFormat="1"/>
    <row r="111" s="21" customFormat="1"/>
    <row r="112" s="21" customFormat="1"/>
    <row r="113" s="21" customFormat="1"/>
    <row r="114" s="21" customFormat="1"/>
    <row r="115" s="21" customFormat="1"/>
    <row r="116" s="21" customFormat="1"/>
    <row r="117" s="21" customFormat="1"/>
    <row r="118" s="21" customFormat="1"/>
    <row r="119" s="21" customFormat="1"/>
    <row r="120" s="21" customFormat="1"/>
    <row r="121" s="21" customFormat="1"/>
    <row r="122" s="21" customFormat="1"/>
    <row r="123" s="21" customFormat="1"/>
    <row r="124" s="21" customFormat="1"/>
    <row r="125" s="21" customFormat="1"/>
    <row r="126" s="21" customFormat="1"/>
    <row r="127" s="21" customFormat="1"/>
    <row r="128" s="21" customFormat="1"/>
    <row r="129" s="21" customFormat="1"/>
    <row r="130" s="21" customFormat="1"/>
    <row r="131" s="21" customFormat="1"/>
    <row r="132" s="21" customFormat="1"/>
    <row r="133" s="21" customFormat="1"/>
    <row r="134" s="21" customFormat="1"/>
    <row r="135" s="21" customFormat="1"/>
    <row r="136" s="21" customFormat="1"/>
    <row r="137" s="21" customFormat="1"/>
    <row r="138" s="21" customFormat="1"/>
    <row r="139" s="21" customFormat="1"/>
    <row r="140" s="21" customFormat="1"/>
    <row r="141" s="21" customFormat="1"/>
    <row r="142" s="21" customFormat="1"/>
    <row r="143" s="21" customFormat="1"/>
    <row r="144" s="21" customFormat="1"/>
    <row r="145" s="21" customFormat="1"/>
    <row r="146" s="21" customFormat="1"/>
    <row r="147" s="21" customFormat="1"/>
    <row r="148" s="21" customFormat="1"/>
    <row r="149" s="21" customFormat="1"/>
    <row r="150" s="21" customFormat="1"/>
    <row r="151" s="21" customFormat="1"/>
    <row r="152" s="21" customFormat="1"/>
    <row r="153" s="21" customFormat="1"/>
    <row r="154" s="21" customFormat="1"/>
    <row r="155" s="21" customFormat="1"/>
    <row r="156" s="21" customFormat="1"/>
    <row r="157" s="21" customFormat="1"/>
    <row r="158" s="21" customFormat="1"/>
    <row r="159" s="21" customFormat="1"/>
    <row r="160" s="21" customFormat="1"/>
    <row r="161" s="21" customFormat="1"/>
    <row r="162" s="21" customFormat="1"/>
    <row r="163" s="21" customFormat="1"/>
    <row r="164" s="21" customFormat="1"/>
    <row r="165" s="21" customFormat="1"/>
    <row r="166" s="21" customFormat="1"/>
    <row r="167" s="21" customFormat="1"/>
    <row r="168" s="21" customFormat="1"/>
    <row r="169" s="21" customFormat="1"/>
    <row r="170" s="21" customFormat="1"/>
    <row r="171" s="21" customFormat="1"/>
    <row r="172" s="21" customFormat="1"/>
    <row r="173" s="21" customFormat="1"/>
    <row r="174" s="21" customFormat="1"/>
    <row r="175" s="21" customFormat="1"/>
    <row r="176" s="21" customFormat="1"/>
    <row r="177" s="21" customFormat="1"/>
    <row r="178" s="21" customFormat="1"/>
    <row r="179" s="21" customFormat="1"/>
    <row r="180" s="21" customFormat="1"/>
    <row r="181" s="21" customFormat="1"/>
    <row r="182" s="21" customFormat="1"/>
    <row r="183" s="21" customFormat="1"/>
    <row r="184" s="21" customFormat="1"/>
    <row r="185" s="21" customFormat="1"/>
    <row r="186" s="21" customFormat="1"/>
    <row r="187" s="21" customFormat="1"/>
    <row r="188" s="21" customFormat="1"/>
    <row r="189" s="21" customFormat="1"/>
    <row r="190" s="21" customFormat="1"/>
    <row r="191" s="21" customFormat="1"/>
    <row r="192" s="21" customFormat="1"/>
    <row r="193" s="21" customFormat="1"/>
    <row r="194" s="21" customFormat="1"/>
    <row r="195" s="21" customFormat="1"/>
    <row r="196" s="21" customFormat="1"/>
    <row r="197" s="21" customFormat="1"/>
    <row r="198" s="21" customFormat="1"/>
    <row r="199" s="21" customFormat="1"/>
    <row r="200" s="21" customFormat="1"/>
    <row r="201" s="21" customFormat="1"/>
    <row r="202" s="21" customFormat="1"/>
    <row r="203" s="21" customFormat="1"/>
    <row r="204" s="21" customFormat="1"/>
    <row r="205" s="21" customFormat="1"/>
    <row r="206" s="21" customFormat="1"/>
    <row r="207" s="21" customFormat="1"/>
    <row r="208" s="21" customFormat="1"/>
    <row r="209" s="21" customFormat="1"/>
    <row r="210" s="21" customFormat="1"/>
    <row r="211" s="21" customFormat="1"/>
    <row r="212" s="21" customFormat="1"/>
    <row r="213" s="21" customFormat="1"/>
    <row r="214" s="21" customFormat="1"/>
    <row r="215" s="21" customFormat="1"/>
    <row r="216" s="21" customFormat="1"/>
    <row r="217" s="21" customFormat="1"/>
    <row r="218" s="21" customFormat="1"/>
    <row r="219" s="21" customFormat="1"/>
    <row r="220" s="21" customFormat="1"/>
    <row r="221" s="21" customFormat="1"/>
    <row r="222" s="21" customFormat="1"/>
    <row r="223" s="21" customFormat="1"/>
    <row r="224" s="21" customFormat="1"/>
    <row r="225" s="21" customFormat="1"/>
    <row r="226" s="21" customFormat="1"/>
    <row r="227" s="21" customFormat="1"/>
    <row r="228" s="21" customFormat="1"/>
    <row r="229" s="21" customFormat="1"/>
    <row r="230" s="21" customFormat="1"/>
    <row r="231" s="21" customFormat="1"/>
    <row r="232" s="21" customFormat="1"/>
    <row r="233" s="21" customFormat="1"/>
    <row r="234" s="21" customFormat="1"/>
    <row r="235" s="21" customFormat="1"/>
    <row r="236" s="21" customFormat="1"/>
    <row r="237" s="21" customFormat="1"/>
    <row r="238" s="21" customFormat="1"/>
    <row r="239" s="21" customFormat="1"/>
    <row r="240" s="21" customFormat="1"/>
    <row r="241" s="21" customFormat="1"/>
    <row r="242" s="21" customFormat="1"/>
    <row r="243" s="21" customFormat="1"/>
    <row r="244" s="21" customFormat="1"/>
    <row r="245" s="21" customFormat="1"/>
    <row r="246" s="21" customFormat="1"/>
    <row r="247" s="21" customFormat="1"/>
    <row r="248" s="21" customFormat="1"/>
    <row r="249" s="21" customFormat="1"/>
    <row r="250" s="21" customFormat="1"/>
    <row r="251" s="21" customFormat="1"/>
    <row r="252" s="21" customFormat="1"/>
    <row r="253" s="21" customFormat="1"/>
    <row r="254" s="21" customFormat="1"/>
    <row r="255" s="21" customFormat="1"/>
    <row r="256" s="21" customFormat="1"/>
    <row r="257" s="21" customFormat="1"/>
    <row r="258" s="21" customFormat="1"/>
    <row r="259" s="21" customFormat="1"/>
    <row r="260" s="21" customFormat="1"/>
    <row r="261" s="21" customFormat="1"/>
    <row r="262" s="21" customFormat="1"/>
    <row r="263" s="21" customFormat="1"/>
    <row r="264" s="21" customFormat="1"/>
    <row r="265" s="21" customFormat="1"/>
    <row r="266" s="21" customFormat="1"/>
    <row r="267" s="21" customFormat="1"/>
    <row r="268" s="21" customFormat="1"/>
    <row r="269" s="21" customFormat="1"/>
    <row r="270" s="21" customFormat="1"/>
    <row r="271" s="21" customFormat="1"/>
    <row r="272" s="21" customFormat="1"/>
    <row r="273" s="21" customFormat="1"/>
    <row r="274" s="21" customFormat="1"/>
    <row r="275" s="21" customFormat="1"/>
    <row r="276" s="21" customFormat="1"/>
    <row r="277" s="21" customFormat="1"/>
    <row r="278" s="21" customFormat="1"/>
    <row r="279" s="21" customFormat="1"/>
    <row r="280" s="21" customFormat="1"/>
    <row r="281" s="21" customFormat="1"/>
    <row r="282" s="21" customFormat="1"/>
    <row r="283" s="21" customFormat="1"/>
    <row r="284" s="21" customFormat="1"/>
    <row r="285" s="21" customFormat="1"/>
    <row r="286" s="21" customFormat="1"/>
    <row r="287" s="21" customFormat="1"/>
    <row r="288" s="21" customFormat="1"/>
    <row r="289" s="21" customFormat="1"/>
    <row r="290" s="21" customFormat="1"/>
    <row r="291" s="21" customFormat="1"/>
    <row r="292" s="21" customFormat="1"/>
    <row r="293" s="21" customFormat="1"/>
    <row r="294" s="21" customFormat="1"/>
    <row r="295" s="21" customFormat="1"/>
    <row r="296" s="21" customFormat="1"/>
    <row r="297" s="21" customFormat="1"/>
    <row r="298" s="21" customFormat="1"/>
    <row r="299" s="21" customFormat="1"/>
    <row r="300" s="21" customFormat="1"/>
    <row r="301" s="21" customFormat="1"/>
    <row r="302" s="21" customFormat="1"/>
    <row r="303" s="21" customFormat="1"/>
    <row r="304" s="21" customFormat="1"/>
    <row r="305" s="21" customFormat="1"/>
    <row r="306" s="21" customFormat="1"/>
    <row r="307" s="21" customFormat="1"/>
    <row r="308" s="21" customFormat="1"/>
    <row r="309" s="21" customFormat="1"/>
    <row r="310" s="21" customFormat="1"/>
    <row r="311" s="21" customFormat="1"/>
    <row r="312" s="21" customFormat="1"/>
    <row r="313" s="21" customFormat="1"/>
    <row r="314" s="21" customFormat="1"/>
    <row r="315" s="21" customFormat="1"/>
    <row r="316" s="21" customFormat="1"/>
    <row r="317" s="21" customFormat="1"/>
    <row r="318" s="21" customFormat="1"/>
    <row r="319" s="21" customFormat="1"/>
    <row r="320" s="21" customFormat="1"/>
    <row r="321" s="21" customFormat="1"/>
    <row r="322" s="21" customFormat="1"/>
    <row r="323" s="21" customFormat="1"/>
    <row r="324" s="21" customFormat="1"/>
    <row r="325" s="21" customFormat="1"/>
    <row r="326" s="21" customFormat="1"/>
    <row r="327" s="21" customFormat="1"/>
    <row r="328" s="21" customFormat="1"/>
    <row r="329" s="21" customFormat="1"/>
    <row r="330" s="21" customFormat="1"/>
    <row r="331" s="21" customFormat="1"/>
    <row r="332" s="21" customFormat="1"/>
    <row r="333" s="21" customFormat="1"/>
    <row r="334" s="21" customFormat="1"/>
    <row r="335" s="21" customFormat="1"/>
    <row r="336" s="21" customFormat="1"/>
    <row r="337" s="21" customFormat="1"/>
    <row r="338" s="21" customFormat="1"/>
    <row r="339" s="21" customFormat="1"/>
    <row r="340" s="21" customFormat="1"/>
    <row r="341" s="21" customFormat="1"/>
    <row r="342" s="21" customFormat="1"/>
    <row r="343" s="21" customFormat="1"/>
    <row r="344" s="21" customFormat="1"/>
    <row r="345" s="21" customFormat="1"/>
    <row r="346" s="21" customFormat="1"/>
    <row r="347" s="21" customFormat="1"/>
    <row r="348" s="21" customFormat="1"/>
    <row r="349" s="21" customFormat="1"/>
    <row r="350" s="21" customFormat="1"/>
    <row r="351" s="21" customFormat="1"/>
    <row r="352" s="21" customFormat="1"/>
    <row r="353" s="21" customFormat="1"/>
    <row r="354" s="21" customFormat="1"/>
    <row r="355" s="21" customFormat="1"/>
    <row r="356" s="21" customFormat="1"/>
    <row r="357" s="21" customFormat="1"/>
    <row r="358" s="21" customFormat="1"/>
    <row r="359" s="21" customFormat="1"/>
    <row r="360" s="21" customFormat="1"/>
    <row r="361" s="21" customFormat="1"/>
    <row r="362" s="21" customFormat="1"/>
    <row r="363" s="21" customFormat="1"/>
    <row r="364" s="21" customFormat="1"/>
    <row r="365" s="21" customFormat="1"/>
    <row r="366" s="21" customFormat="1"/>
    <row r="367" s="21" customFormat="1"/>
    <row r="368" s="21" customFormat="1"/>
    <row r="369" s="21" customFormat="1"/>
    <row r="370" s="21" customFormat="1"/>
    <row r="371" s="21" customFormat="1"/>
    <row r="372" s="21" customFormat="1"/>
    <row r="373" s="21" customFormat="1"/>
    <row r="374" s="21" customFormat="1"/>
    <row r="375" s="21" customFormat="1"/>
    <row r="376" s="21" customFormat="1"/>
    <row r="377" s="21" customFormat="1"/>
    <row r="378" s="21" customFormat="1"/>
    <row r="379" s="21" customFormat="1"/>
    <row r="380" s="21" customFormat="1"/>
    <row r="381" s="21" customFormat="1"/>
    <row r="382" s="21" customFormat="1"/>
    <row r="383" s="21" customFormat="1"/>
    <row r="384" s="21" customFormat="1"/>
    <row r="385" s="21" customFormat="1"/>
    <row r="386" s="21" customFormat="1"/>
    <row r="387" s="21" customFormat="1"/>
    <row r="388" s="21" customFormat="1"/>
    <row r="389" s="21" customFormat="1"/>
    <row r="390" s="21" customFormat="1"/>
    <row r="391" s="21" customFormat="1"/>
    <row r="392" s="21" customFormat="1"/>
    <row r="393" s="21" customFormat="1"/>
    <row r="394" s="21" customFormat="1"/>
    <row r="395" s="21" customFormat="1"/>
    <row r="396" s="21" customFormat="1"/>
    <row r="397" s="21" customFormat="1"/>
    <row r="398" s="21" customFormat="1"/>
    <row r="399" s="21" customFormat="1"/>
    <row r="400" s="21" customFormat="1"/>
    <row r="401" s="21" customFormat="1"/>
    <row r="402" s="21" customFormat="1"/>
    <row r="403" s="21" customFormat="1"/>
    <row r="404" s="21" customFormat="1"/>
    <row r="405" s="21" customFormat="1"/>
    <row r="406" s="21" customFormat="1"/>
    <row r="407" s="21" customFormat="1"/>
    <row r="408" s="21" customFormat="1"/>
    <row r="409" s="21" customFormat="1"/>
    <row r="410" s="21" customFormat="1"/>
    <row r="411" s="21" customFormat="1"/>
    <row r="412" s="21" customFormat="1"/>
    <row r="413" s="21" customFormat="1"/>
    <row r="414" s="21" customFormat="1"/>
    <row r="415" s="21" customFormat="1"/>
    <row r="416" s="21" customFormat="1"/>
    <row r="417" s="21" customFormat="1"/>
    <row r="418" s="21" customFormat="1"/>
    <row r="419" s="21" customFormat="1"/>
    <row r="420" s="21" customFormat="1"/>
    <row r="421" s="21" customFormat="1"/>
    <row r="422" s="21" customFormat="1"/>
    <row r="423" s="21" customFormat="1"/>
    <row r="424" s="21" customFormat="1"/>
    <row r="425" s="21" customFormat="1"/>
    <row r="426" s="21" customFormat="1"/>
    <row r="427" s="21" customFormat="1"/>
    <row r="428" s="21" customFormat="1"/>
    <row r="429" s="21" customFormat="1"/>
    <row r="430" s="21" customFormat="1"/>
    <row r="431" s="21" customFormat="1"/>
    <row r="432" s="21" customFormat="1"/>
    <row r="433" s="21" customFormat="1"/>
    <row r="434" s="21" customFormat="1"/>
    <row r="435" s="21" customFormat="1"/>
    <row r="436" s="21" customFormat="1"/>
    <row r="437" s="21" customFormat="1"/>
    <row r="438" s="21" customFormat="1"/>
    <row r="439" s="21" customFormat="1"/>
    <row r="440" s="21" customFormat="1"/>
    <row r="441" s="21" customFormat="1"/>
    <row r="442" s="21" customFormat="1"/>
    <row r="443" s="21" customFormat="1"/>
    <row r="444" s="21" customFormat="1"/>
    <row r="445" s="21" customFormat="1"/>
    <row r="446" s="21" customFormat="1"/>
    <row r="447" s="21" customFormat="1"/>
    <row r="448" s="21" customFormat="1"/>
    <row r="449" s="21" customFormat="1"/>
    <row r="450" s="21" customFormat="1"/>
    <row r="451" s="21" customFormat="1"/>
    <row r="452" s="21" customFormat="1"/>
    <row r="453" s="21" customFormat="1"/>
    <row r="454" s="21" customFormat="1"/>
    <row r="455" s="21" customFormat="1"/>
    <row r="456" s="21" customFormat="1"/>
    <row r="457" s="21" customFormat="1"/>
    <row r="458" s="21" customFormat="1"/>
    <row r="459" s="21" customFormat="1"/>
    <row r="460" s="21" customFormat="1"/>
    <row r="461" s="21" customFormat="1"/>
    <row r="462" s="21" customFormat="1"/>
    <row r="463" s="21" customFormat="1"/>
    <row r="464" s="21" customFormat="1"/>
    <row r="465" s="21" customFormat="1"/>
    <row r="466" s="21" customFormat="1"/>
    <row r="467" s="21" customFormat="1"/>
    <row r="468" s="21" customFormat="1"/>
    <row r="469" s="21" customFormat="1"/>
    <row r="470" s="21" customFormat="1"/>
    <row r="471" s="21" customFormat="1"/>
    <row r="472" s="21" customFormat="1"/>
    <row r="473" s="21" customFormat="1"/>
    <row r="474" s="21" customFormat="1"/>
    <row r="475" s="21" customFormat="1"/>
    <row r="476" s="21" customFormat="1"/>
    <row r="477" s="21" customFormat="1"/>
    <row r="478" s="21" customFormat="1"/>
    <row r="479" s="21" customFormat="1"/>
    <row r="480" s="21" customFormat="1"/>
    <row r="481" s="21" customFormat="1"/>
    <row r="482" s="21" customFormat="1"/>
    <row r="483" s="21" customFormat="1"/>
    <row r="484" s="21" customFormat="1"/>
    <row r="485" s="21" customFormat="1"/>
    <row r="486" s="21" customFormat="1"/>
    <row r="487" s="21" customFormat="1"/>
    <row r="488" s="21" customFormat="1"/>
    <row r="489" s="21" customFormat="1"/>
    <row r="490" s="21" customFormat="1"/>
    <row r="491" s="21" customFormat="1"/>
    <row r="492" s="21" customFormat="1"/>
    <row r="493" s="21" customFormat="1"/>
    <row r="494" s="21" customFormat="1"/>
    <row r="495" s="21" customFormat="1"/>
    <row r="496" s="21" customFormat="1"/>
    <row r="497" s="21" customFormat="1"/>
    <row r="498" s="21" customFormat="1"/>
    <row r="499" s="21" customFormat="1"/>
    <row r="500" s="21" customFormat="1"/>
    <row r="501" s="21" customFormat="1"/>
    <row r="502" s="21" customFormat="1"/>
    <row r="503" s="21" customFormat="1"/>
    <row r="504" s="21" customFormat="1"/>
    <row r="505" s="21" customFormat="1"/>
    <row r="506" s="21" customFormat="1"/>
    <row r="507" s="21" customFormat="1"/>
    <row r="508" s="21" customFormat="1"/>
    <row r="509" s="21" customFormat="1"/>
    <row r="510" s="21" customFormat="1"/>
    <row r="511" s="21" customFormat="1"/>
    <row r="512" s="21" customFormat="1"/>
    <row r="513" s="21" customFormat="1"/>
    <row r="514" s="21" customFormat="1"/>
    <row r="515" s="21" customFormat="1"/>
    <row r="516" s="21" customFormat="1"/>
    <row r="517" s="21" customFormat="1"/>
    <row r="518" s="21" customFormat="1"/>
    <row r="519" s="21" customFormat="1"/>
    <row r="520" s="21" customFormat="1"/>
    <row r="521" s="21" customFormat="1"/>
    <row r="522" s="21" customFormat="1"/>
    <row r="523" s="21" customFormat="1"/>
    <row r="524" s="21" customFormat="1"/>
    <row r="525" s="21" customFormat="1"/>
    <row r="526" s="21" customFormat="1"/>
    <row r="527" s="21" customFormat="1"/>
    <row r="528" s="21" customFormat="1"/>
    <row r="529" s="21" customFormat="1"/>
    <row r="530" s="21" customFormat="1"/>
    <row r="531" s="21" customFormat="1"/>
    <row r="532" s="21" customFormat="1"/>
    <row r="533" s="21" customFormat="1"/>
    <row r="534" s="21" customFormat="1"/>
    <row r="535" s="21" customFormat="1"/>
    <row r="536" s="21" customFormat="1"/>
    <row r="537" s="21" customFormat="1"/>
    <row r="538" s="21" customFormat="1"/>
    <row r="539" s="21" customFormat="1"/>
    <row r="540" s="21" customFormat="1"/>
    <row r="541" s="21" customFormat="1"/>
    <row r="542" s="21" customFormat="1"/>
    <row r="543" s="21" customFormat="1"/>
    <row r="544" s="21" customFormat="1"/>
    <row r="545" s="21" customFormat="1"/>
    <row r="546" s="21" customFormat="1"/>
    <row r="547" s="21" customFormat="1"/>
    <row r="548" s="21" customFormat="1"/>
    <row r="549" s="21" customFormat="1"/>
    <row r="550" s="21" customFormat="1"/>
    <row r="551" s="21" customFormat="1"/>
    <row r="552" s="21" customFormat="1"/>
    <row r="553" s="21" customFormat="1"/>
    <row r="554" s="21" customFormat="1"/>
    <row r="555" s="21" customFormat="1"/>
    <row r="556" s="21" customFormat="1"/>
    <row r="557" s="21" customFormat="1"/>
    <row r="558" s="21" customFormat="1"/>
    <row r="559" s="21" customFormat="1"/>
    <row r="560" s="21" customFormat="1"/>
    <row r="561" s="21" customFormat="1"/>
    <row r="562" s="21" customFormat="1"/>
    <row r="563" s="21" customFormat="1"/>
    <row r="564" s="21" customFormat="1"/>
    <row r="565" s="21" customFormat="1"/>
    <row r="566" s="21" customFormat="1"/>
    <row r="567" s="21" customFormat="1"/>
    <row r="568" s="21" customFormat="1"/>
    <row r="569" s="21" customFormat="1"/>
  </sheetData>
  <autoFilter ref="A2:AI57" xr:uid="{00000000-0009-0000-0000-00001D000000}"/>
  <phoneticPr fontId="1"/>
  <dataValidations count="1">
    <dataValidation type="list" allowBlank="1" showInputMessage="1" showErrorMessage="1" sqref="U3:U57 W3:W57 Y3:Y57 AA3:AA57 AC3:AC57 N3:R57" xr:uid="{85B5104D-8FC5-4A0E-B17D-427719A0D4CB}">
      <formula1>"○"</formula1>
    </dataValidation>
  </dataValidations>
  <hyperlinks>
    <hyperlink ref="J7" r:id="rId1" xr:uid="{337ED3A0-5334-4E0E-859D-3DC4AE939285}"/>
    <hyperlink ref="J8" r:id="rId2" xr:uid="{0BC5B011-175B-4584-B73D-B2CCA8EFEA2B}"/>
    <hyperlink ref="J9" r:id="rId3" xr:uid="{00690E83-D839-4597-A2B4-15067F04F4DE}"/>
    <hyperlink ref="J18" r:id="rId4" xr:uid="{6E204541-EB33-4B0D-81D2-D847CF6D86E0}"/>
    <hyperlink ref="J19" r:id="rId5" xr:uid="{EDADB63D-3BF6-4591-AC1F-B8925D109516}"/>
    <hyperlink ref="J20" r:id="rId6" xr:uid="{EC779557-94D8-417F-9889-E9BB5A5DDDD1}"/>
    <hyperlink ref="J12" r:id="rId7" xr:uid="{B3E4759B-22B5-435B-8F79-885C5D7F0C6D}"/>
    <hyperlink ref="J13" r:id="rId8" xr:uid="{877B7127-99E7-4A7B-BD99-48BE3AD27C4F}"/>
    <hyperlink ref="J14" r:id="rId9" xr:uid="{7867D888-29B9-40C4-BE05-91D07D2CB559}"/>
    <hyperlink ref="J21" r:id="rId10" xr:uid="{008340A8-2C79-43BC-957C-F1D58987601F}"/>
  </hyperlinks>
  <pageMargins left="0.23622047244094491" right="0.23622047244094491" top="0.74803149606299213" bottom="0.74803149606299213" header="0.31496062992125984" footer="0.31496062992125984"/>
  <pageSetup paperSize="8" scale="53" fitToHeight="0" orientation="landscape" r:id="rId1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89E9CF-AA28-466E-BDF5-5867158C0AE2}">
  <sheetPr>
    <pageSetUpPr fitToPage="1"/>
  </sheetPr>
  <dimension ref="A1:AD573"/>
  <sheetViews>
    <sheetView showGridLines="0" zoomScale="70" zoomScaleNormal="70" zoomScaleSheetLayoutView="100" workbookViewId="0">
      <pane xSplit="3" ySplit="2" topLeftCell="U6" activePane="bottomRight" state="frozen"/>
      <selection pane="topRight" activeCell="D1" sqref="D1"/>
      <selection pane="bottomLeft" activeCell="A3" sqref="A3"/>
      <selection pane="bottomRight" activeCell="AR2" sqref="AR2"/>
    </sheetView>
  </sheetViews>
  <sheetFormatPr defaultRowHeight="18.75"/>
  <cols>
    <col min="1" max="1" width="10.75" customWidth="1"/>
    <col min="2" max="2" width="12.5" customWidth="1"/>
    <col min="3" max="3" width="69.375" customWidth="1"/>
    <col min="4" max="10" width="11.625" customWidth="1"/>
    <col min="11" max="11" width="46.75" customWidth="1"/>
    <col min="12" max="30" width="11.625" customWidth="1"/>
  </cols>
  <sheetData>
    <row r="1" spans="1:30" ht="21.75" customHeight="1">
      <c r="A1" s="151" t="s">
        <v>56</v>
      </c>
      <c r="R1" s="19"/>
    </row>
    <row r="2" spans="1:30" s="134" customFormat="1" ht="247.15" customHeight="1">
      <c r="A2" s="8" t="s">
        <v>57</v>
      </c>
      <c r="B2" s="8" t="s">
        <v>58</v>
      </c>
      <c r="C2" s="16" t="s">
        <v>59</v>
      </c>
      <c r="D2" s="8" t="s">
        <v>60</v>
      </c>
      <c r="E2" s="8" t="s">
        <v>61</v>
      </c>
      <c r="F2" s="8" t="s">
        <v>62</v>
      </c>
      <c r="G2" s="8" t="s">
        <v>63</v>
      </c>
      <c r="H2" s="8" t="s">
        <v>64</v>
      </c>
      <c r="I2" s="8" t="s">
        <v>65</v>
      </c>
      <c r="J2" s="8" t="s">
        <v>66</v>
      </c>
      <c r="K2" s="8" t="s">
        <v>67</v>
      </c>
      <c r="L2" s="8" t="s">
        <v>68</v>
      </c>
      <c r="M2" s="8" t="s">
        <v>69</v>
      </c>
      <c r="N2" s="8" t="s">
        <v>70</v>
      </c>
      <c r="O2" s="8" t="s">
        <v>71</v>
      </c>
      <c r="P2" s="8" t="s">
        <v>72</v>
      </c>
      <c r="Q2" s="8" t="s">
        <v>73</v>
      </c>
      <c r="R2" s="17" t="s">
        <v>74</v>
      </c>
      <c r="S2" s="8" t="s">
        <v>75</v>
      </c>
      <c r="T2" s="8" t="s">
        <v>76</v>
      </c>
      <c r="U2" s="8" t="s">
        <v>77</v>
      </c>
      <c r="V2" s="8" t="s">
        <v>78</v>
      </c>
      <c r="W2" s="8" t="s">
        <v>79</v>
      </c>
      <c r="X2" s="8" t="s">
        <v>78</v>
      </c>
      <c r="Y2" s="8" t="s">
        <v>80</v>
      </c>
      <c r="Z2" s="8" t="s">
        <v>78</v>
      </c>
      <c r="AA2" s="8" t="s">
        <v>81</v>
      </c>
      <c r="AB2" s="8" t="s">
        <v>78</v>
      </c>
      <c r="AC2" s="8" t="s">
        <v>82</v>
      </c>
      <c r="AD2" s="8" t="s">
        <v>78</v>
      </c>
    </row>
    <row r="3" spans="1:30" s="18" customFormat="1" ht="216.75" customHeight="1">
      <c r="A3" s="234" t="s">
        <v>18514</v>
      </c>
      <c r="B3" s="234" t="s">
        <v>733</v>
      </c>
      <c r="C3" s="234" t="s">
        <v>18515</v>
      </c>
      <c r="D3" s="234" t="s">
        <v>18516</v>
      </c>
      <c r="E3" s="234" t="s">
        <v>18517</v>
      </c>
      <c r="F3" s="234" t="s">
        <v>18518</v>
      </c>
      <c r="G3" s="234" t="s">
        <v>18519</v>
      </c>
      <c r="H3" s="234" t="s">
        <v>18520</v>
      </c>
      <c r="I3" s="234" t="s">
        <v>18521</v>
      </c>
      <c r="J3" s="234" t="s">
        <v>18522</v>
      </c>
      <c r="K3" s="234" t="s">
        <v>18523</v>
      </c>
      <c r="L3" s="223" t="s">
        <v>18524</v>
      </c>
      <c r="M3" s="234"/>
      <c r="N3" s="234" t="s">
        <v>95</v>
      </c>
      <c r="O3" s="234" t="s">
        <v>3</v>
      </c>
      <c r="P3" s="234"/>
      <c r="Q3" s="234"/>
      <c r="R3" s="348" t="s">
        <v>1025</v>
      </c>
      <c r="S3" s="223" t="s">
        <v>1026</v>
      </c>
      <c r="T3" s="234" t="s">
        <v>12986</v>
      </c>
      <c r="U3" s="234"/>
      <c r="V3" s="234"/>
      <c r="W3" s="234"/>
      <c r="X3" s="234"/>
      <c r="Y3" s="234"/>
      <c r="Z3" s="234"/>
      <c r="AA3" s="234" t="s">
        <v>95</v>
      </c>
      <c r="AB3" s="234" t="s">
        <v>18525</v>
      </c>
      <c r="AC3" s="234" t="s">
        <v>95</v>
      </c>
      <c r="AD3" s="234" t="s">
        <v>18526</v>
      </c>
    </row>
    <row r="4" spans="1:30" s="18" customFormat="1" ht="156.75">
      <c r="A4" s="232" t="s">
        <v>687</v>
      </c>
      <c r="B4" s="232" t="s">
        <v>733</v>
      </c>
      <c r="C4" s="232" t="s">
        <v>18527</v>
      </c>
      <c r="D4" s="232" t="s">
        <v>18528</v>
      </c>
      <c r="E4" s="232" t="s">
        <v>18529</v>
      </c>
      <c r="F4" s="232" t="s">
        <v>18530</v>
      </c>
      <c r="G4" s="232" t="s">
        <v>18531</v>
      </c>
      <c r="H4" s="232" t="s">
        <v>18532</v>
      </c>
      <c r="I4" s="232" t="s">
        <v>18533</v>
      </c>
      <c r="J4" s="232" t="s">
        <v>18534</v>
      </c>
      <c r="K4" s="234" t="s">
        <v>18535</v>
      </c>
      <c r="L4" s="234" t="s">
        <v>18536</v>
      </c>
      <c r="M4" s="234" t="s">
        <v>18537</v>
      </c>
      <c r="N4" s="232"/>
      <c r="O4" s="232"/>
      <c r="P4" s="232"/>
      <c r="Q4" s="232"/>
      <c r="R4" s="338" t="s">
        <v>1027</v>
      </c>
      <c r="S4" s="221" t="s">
        <v>473</v>
      </c>
      <c r="T4" s="232"/>
      <c r="U4" s="232"/>
      <c r="V4" s="232"/>
      <c r="W4" s="232" t="s">
        <v>95</v>
      </c>
      <c r="X4" s="234" t="s">
        <v>18538</v>
      </c>
      <c r="Y4" s="232"/>
      <c r="Z4" s="232"/>
      <c r="AA4" s="232"/>
      <c r="AB4" s="232"/>
      <c r="AC4" s="232" t="s">
        <v>95</v>
      </c>
      <c r="AD4" s="234" t="s">
        <v>18539</v>
      </c>
    </row>
    <row r="5" spans="1:30" s="18" customFormat="1" ht="84.75" customHeight="1">
      <c r="A5" s="232" t="s">
        <v>18514</v>
      </c>
      <c r="B5" s="232" t="s">
        <v>733</v>
      </c>
      <c r="C5" s="232" t="s">
        <v>18540</v>
      </c>
      <c r="D5" s="232" t="s">
        <v>18541</v>
      </c>
      <c r="E5" s="232" t="s">
        <v>18542</v>
      </c>
      <c r="F5" s="232" t="s">
        <v>18543</v>
      </c>
      <c r="G5" s="232" t="s">
        <v>18544</v>
      </c>
      <c r="H5" s="232" t="s">
        <v>18545</v>
      </c>
      <c r="I5" s="232" t="s">
        <v>18546</v>
      </c>
      <c r="J5" s="232" t="s">
        <v>18547</v>
      </c>
      <c r="K5" s="232" t="s">
        <v>18548</v>
      </c>
      <c r="L5" s="234" t="s">
        <v>18549</v>
      </c>
      <c r="M5" s="234" t="s">
        <v>18550</v>
      </c>
      <c r="N5" s="232"/>
      <c r="O5" s="232"/>
      <c r="P5" s="232"/>
      <c r="Q5" s="232"/>
      <c r="R5" s="338" t="s">
        <v>1027</v>
      </c>
      <c r="S5" s="221" t="s">
        <v>7600</v>
      </c>
      <c r="T5" s="232"/>
      <c r="U5" s="232"/>
      <c r="V5" s="232"/>
      <c r="W5" s="232"/>
      <c r="X5" s="232"/>
      <c r="Y5" s="232"/>
      <c r="Z5" s="232"/>
      <c r="AA5" s="232" t="s">
        <v>95</v>
      </c>
      <c r="AB5" s="234" t="s">
        <v>18551</v>
      </c>
      <c r="AC5" s="232" t="s">
        <v>95</v>
      </c>
      <c r="AD5" s="234" t="s">
        <v>18552</v>
      </c>
    </row>
    <row r="6" spans="1:30" s="18" customFormat="1" ht="125.25" customHeight="1">
      <c r="A6" s="221" t="s">
        <v>18514</v>
      </c>
      <c r="B6" s="221" t="s">
        <v>825</v>
      </c>
      <c r="C6" s="221" t="s">
        <v>18553</v>
      </c>
      <c r="D6" s="221" t="s">
        <v>18554</v>
      </c>
      <c r="E6" s="221" t="s">
        <v>18555</v>
      </c>
      <c r="F6" s="221" t="s">
        <v>18556</v>
      </c>
      <c r="G6" s="221" t="s">
        <v>18557</v>
      </c>
      <c r="H6" s="221" t="s">
        <v>18558</v>
      </c>
      <c r="I6" s="221" t="s">
        <v>18559</v>
      </c>
      <c r="J6" s="221" t="s">
        <v>18560</v>
      </c>
      <c r="K6" s="223" t="s">
        <v>18561</v>
      </c>
      <c r="L6" s="223" t="s">
        <v>18562</v>
      </c>
      <c r="M6" s="223"/>
      <c r="N6" s="221"/>
      <c r="O6" s="221"/>
      <c r="P6" s="221"/>
      <c r="Q6" s="221"/>
      <c r="R6" s="338" t="s">
        <v>223</v>
      </c>
      <c r="S6" s="221" t="s">
        <v>1432</v>
      </c>
      <c r="T6" s="221" t="s">
        <v>18563</v>
      </c>
      <c r="U6" s="221"/>
      <c r="V6" s="221"/>
      <c r="W6" s="221"/>
      <c r="X6" s="221"/>
      <c r="Y6" s="221"/>
      <c r="Z6" s="221"/>
      <c r="AA6" s="221"/>
      <c r="AB6" s="221"/>
      <c r="AC6" s="221" t="s">
        <v>95</v>
      </c>
      <c r="AD6" s="223" t="s">
        <v>18564</v>
      </c>
    </row>
    <row r="7" spans="1:30" s="18" customFormat="1" ht="43.5" customHeight="1">
      <c r="A7" s="221" t="s">
        <v>18514</v>
      </c>
      <c r="B7" s="221" t="s">
        <v>825</v>
      </c>
      <c r="C7" s="221" t="s">
        <v>18565</v>
      </c>
      <c r="D7" s="221" t="s">
        <v>18566</v>
      </c>
      <c r="E7" s="221" t="s">
        <v>18567</v>
      </c>
      <c r="F7" s="221" t="s">
        <v>18568</v>
      </c>
      <c r="G7" s="221" t="s">
        <v>18569</v>
      </c>
      <c r="H7" s="221" t="s">
        <v>18570</v>
      </c>
      <c r="I7" s="221" t="s">
        <v>18571</v>
      </c>
      <c r="J7" s="221"/>
      <c r="K7" s="221" t="s">
        <v>18572</v>
      </c>
      <c r="L7" s="221"/>
      <c r="M7" s="221"/>
      <c r="N7" s="221"/>
      <c r="O7" s="221"/>
      <c r="P7" s="221"/>
      <c r="Q7" s="221"/>
      <c r="R7" s="338" t="s">
        <v>223</v>
      </c>
      <c r="S7" s="221" t="s">
        <v>7647</v>
      </c>
      <c r="T7" s="221"/>
      <c r="U7" s="221"/>
      <c r="V7" s="221"/>
      <c r="W7" s="221"/>
      <c r="X7" s="221"/>
      <c r="Y7" s="221"/>
      <c r="Z7" s="221"/>
      <c r="AA7" s="221"/>
      <c r="AB7" s="221"/>
      <c r="AC7" s="221" t="s">
        <v>95</v>
      </c>
      <c r="AD7" s="223" t="s">
        <v>18573</v>
      </c>
    </row>
    <row r="8" spans="1:30" s="18" customFormat="1" ht="20.25" customHeight="1">
      <c r="A8" s="221" t="s">
        <v>18514</v>
      </c>
      <c r="B8" s="221" t="s">
        <v>940</v>
      </c>
      <c r="C8" s="221" t="s">
        <v>18574</v>
      </c>
      <c r="D8" s="221" t="s">
        <v>18575</v>
      </c>
      <c r="E8" s="221" t="s">
        <v>18576</v>
      </c>
      <c r="F8" s="221" t="s">
        <v>18577</v>
      </c>
      <c r="G8" s="221" t="s">
        <v>18578</v>
      </c>
      <c r="H8" s="221" t="s">
        <v>18579</v>
      </c>
      <c r="I8" s="226" t="s">
        <v>18580</v>
      </c>
      <c r="J8" s="221" t="s">
        <v>18581</v>
      </c>
      <c r="K8" s="221" t="s">
        <v>4171</v>
      </c>
      <c r="L8" s="221"/>
      <c r="M8" s="221"/>
      <c r="N8" s="221"/>
      <c r="O8" s="221"/>
      <c r="P8" s="221"/>
      <c r="Q8" s="221"/>
      <c r="R8" s="338" t="s">
        <v>223</v>
      </c>
      <c r="S8" s="221" t="s">
        <v>2475</v>
      </c>
      <c r="T8" s="221"/>
      <c r="U8" s="221"/>
      <c r="V8" s="221"/>
      <c r="W8" s="221"/>
      <c r="X8" s="221"/>
      <c r="Y8" s="221"/>
      <c r="Z8" s="221"/>
      <c r="AA8" s="221"/>
      <c r="AB8" s="221"/>
      <c r="AC8" s="221"/>
      <c r="AD8" s="221"/>
    </row>
    <row r="9" spans="1:30" s="18" customFormat="1" ht="83.25" customHeight="1">
      <c r="A9" s="221" t="s">
        <v>18514</v>
      </c>
      <c r="B9" s="221" t="s">
        <v>940</v>
      </c>
      <c r="C9" s="221" t="s">
        <v>18582</v>
      </c>
      <c r="D9" s="221" t="s">
        <v>18583</v>
      </c>
      <c r="E9" s="221" t="s">
        <v>18584</v>
      </c>
      <c r="F9" s="221" t="s">
        <v>18585</v>
      </c>
      <c r="G9" s="221" t="s">
        <v>18586</v>
      </c>
      <c r="H9" s="221" t="s">
        <v>18587</v>
      </c>
      <c r="I9" s="221" t="s">
        <v>18588</v>
      </c>
      <c r="J9" s="221" t="s">
        <v>18589</v>
      </c>
      <c r="K9" s="221" t="s">
        <v>18590</v>
      </c>
      <c r="L9" s="223" t="s">
        <v>6160</v>
      </c>
      <c r="M9" s="221"/>
      <c r="N9" s="221" t="s">
        <v>95</v>
      </c>
      <c r="O9" s="221"/>
      <c r="P9" s="221"/>
      <c r="Q9" s="221"/>
      <c r="R9" s="338"/>
      <c r="S9" s="226" t="s">
        <v>2307</v>
      </c>
      <c r="T9" s="226"/>
      <c r="U9" s="221"/>
      <c r="V9" s="221"/>
      <c r="W9" s="221"/>
      <c r="X9" s="221"/>
      <c r="Y9" s="221"/>
      <c r="Z9" s="221"/>
      <c r="AA9" s="221"/>
      <c r="AB9" s="221"/>
      <c r="AC9" s="221"/>
      <c r="AD9" s="221"/>
    </row>
    <row r="10" spans="1:30" s="18" customFormat="1" ht="185.25">
      <c r="A10" s="221" t="s">
        <v>18514</v>
      </c>
      <c r="B10" s="221" t="s">
        <v>940</v>
      </c>
      <c r="C10" s="221" t="s">
        <v>18591</v>
      </c>
      <c r="D10" s="221" t="s">
        <v>18592</v>
      </c>
      <c r="E10" s="221" t="s">
        <v>18593</v>
      </c>
      <c r="F10" s="221" t="s">
        <v>18594</v>
      </c>
      <c r="G10" s="221" t="s">
        <v>18595</v>
      </c>
      <c r="H10" s="221" t="s">
        <v>18596</v>
      </c>
      <c r="I10" s="221" t="s">
        <v>18597</v>
      </c>
      <c r="J10" s="221" t="s">
        <v>18598</v>
      </c>
      <c r="K10" s="223" t="s">
        <v>18599</v>
      </c>
      <c r="L10" s="223" t="s">
        <v>2894</v>
      </c>
      <c r="M10" s="221"/>
      <c r="N10" s="221" t="s">
        <v>95</v>
      </c>
      <c r="O10" s="226" t="s">
        <v>3</v>
      </c>
      <c r="P10" s="221"/>
      <c r="Q10" s="221"/>
      <c r="R10" s="338"/>
      <c r="S10" s="226" t="s">
        <v>2307</v>
      </c>
      <c r="T10" s="226" t="s">
        <v>12986</v>
      </c>
      <c r="U10" s="221"/>
      <c r="V10" s="221"/>
      <c r="W10" s="221"/>
      <c r="X10" s="221"/>
      <c r="Y10" s="221"/>
      <c r="Z10" s="221"/>
      <c r="AA10" s="221"/>
      <c r="AB10" s="221"/>
      <c r="AC10" s="221"/>
      <c r="AD10" s="221"/>
    </row>
    <row r="11" spans="1:30" s="18" customFormat="1" ht="199.5">
      <c r="A11" s="221" t="s">
        <v>18514</v>
      </c>
      <c r="B11" s="221" t="s">
        <v>967</v>
      </c>
      <c r="C11" s="221" t="s">
        <v>18600</v>
      </c>
      <c r="D11" s="221" t="s">
        <v>18601</v>
      </c>
      <c r="E11" s="221" t="s">
        <v>18602</v>
      </c>
      <c r="F11" s="221" t="s">
        <v>18603</v>
      </c>
      <c r="G11" s="221" t="s">
        <v>18604</v>
      </c>
      <c r="H11" s="221" t="s">
        <v>18605</v>
      </c>
      <c r="I11" s="221" t="s">
        <v>12941</v>
      </c>
      <c r="J11" s="221" t="s">
        <v>18606</v>
      </c>
      <c r="K11" s="223" t="s">
        <v>18607</v>
      </c>
      <c r="L11" s="223" t="s">
        <v>2015</v>
      </c>
      <c r="M11" s="221"/>
      <c r="N11" s="221" t="s">
        <v>9</v>
      </c>
      <c r="O11" s="221" t="s">
        <v>95</v>
      </c>
      <c r="P11" s="221"/>
      <c r="Q11" s="221"/>
      <c r="R11" s="338" t="s">
        <v>223</v>
      </c>
      <c r="S11" s="221" t="s">
        <v>2307</v>
      </c>
      <c r="T11" s="221" t="s">
        <v>18608</v>
      </c>
      <c r="U11" s="221"/>
      <c r="V11" s="221"/>
      <c r="W11" s="221"/>
      <c r="X11" s="221"/>
      <c r="Y11" s="221"/>
      <c r="Z11" s="221"/>
      <c r="AA11" s="221"/>
      <c r="AB11" s="221"/>
      <c r="AC11" s="221" t="s">
        <v>95</v>
      </c>
      <c r="AD11" s="223" t="s">
        <v>18609</v>
      </c>
    </row>
    <row r="12" spans="1:30" s="39" customFormat="1" ht="22.15" customHeight="1">
      <c r="A12" s="19"/>
      <c r="B12" s="19"/>
      <c r="C12" s="19"/>
      <c r="D12" s="19"/>
      <c r="E12" s="19"/>
      <c r="F12" s="19"/>
      <c r="G12" s="19"/>
      <c r="H12" s="19"/>
      <c r="I12" s="19"/>
      <c r="J12" s="19"/>
      <c r="K12" s="19"/>
      <c r="L12" s="19"/>
      <c r="M12" s="19"/>
      <c r="N12" s="19"/>
      <c r="O12" s="19"/>
      <c r="P12" s="19"/>
      <c r="Q12" s="19"/>
      <c r="R12" s="66"/>
      <c r="S12" s="19"/>
      <c r="T12" s="19"/>
      <c r="U12" s="19"/>
      <c r="V12" s="19"/>
      <c r="W12" s="19"/>
      <c r="X12" s="19"/>
      <c r="Y12" s="19"/>
      <c r="Z12" s="19"/>
      <c r="AA12" s="19"/>
      <c r="AB12" s="19"/>
      <c r="AC12" s="19"/>
      <c r="AD12" s="19"/>
    </row>
    <row r="13" spans="1:30" s="21" customFormat="1" ht="22.15" customHeight="1">
      <c r="A13" s="19"/>
      <c r="B13" s="19"/>
      <c r="C13" s="19"/>
      <c r="D13" s="19"/>
      <c r="E13" s="19"/>
      <c r="F13" s="19"/>
      <c r="G13" s="19"/>
      <c r="H13" s="19"/>
      <c r="I13" s="19"/>
      <c r="J13" s="19"/>
      <c r="K13" s="19"/>
      <c r="L13" s="19"/>
      <c r="M13" s="19"/>
      <c r="N13" s="19"/>
      <c r="O13" s="19"/>
      <c r="P13" s="19"/>
      <c r="Q13" s="19"/>
      <c r="R13" s="66"/>
      <c r="S13" s="19"/>
      <c r="T13" s="19"/>
      <c r="U13" s="19"/>
      <c r="V13" s="19"/>
      <c r="W13" s="19"/>
      <c r="X13" s="19"/>
      <c r="Y13" s="19"/>
      <c r="Z13" s="19"/>
      <c r="AA13" s="19"/>
      <c r="AB13" s="19"/>
      <c r="AC13" s="19"/>
      <c r="AD13" s="19"/>
    </row>
    <row r="14" spans="1:30" s="21" customFormat="1" ht="22.15" customHeight="1">
      <c r="A14" s="19"/>
      <c r="B14" s="19"/>
      <c r="C14" s="19"/>
      <c r="D14" s="19"/>
      <c r="E14" s="19"/>
      <c r="F14" s="19"/>
      <c r="G14" s="19"/>
      <c r="H14" s="19"/>
      <c r="I14" s="19"/>
      <c r="J14" s="19"/>
      <c r="K14" s="19"/>
      <c r="L14" s="19"/>
      <c r="M14" s="19"/>
      <c r="N14" s="19"/>
      <c r="O14" s="19"/>
      <c r="P14" s="19"/>
      <c r="Q14" s="19"/>
      <c r="R14" s="66"/>
      <c r="S14" s="19"/>
      <c r="T14" s="19"/>
      <c r="U14" s="19"/>
      <c r="V14" s="19"/>
      <c r="W14" s="19"/>
      <c r="X14" s="19"/>
      <c r="Y14" s="19"/>
      <c r="Z14" s="19"/>
      <c r="AA14" s="19"/>
      <c r="AB14" s="19"/>
      <c r="AC14" s="19"/>
      <c r="AD14" s="19"/>
    </row>
    <row r="15" spans="1:30" s="21" customFormat="1" ht="22.15" customHeight="1">
      <c r="A15" s="19"/>
      <c r="B15" s="19"/>
      <c r="C15" s="19"/>
      <c r="D15" s="19"/>
      <c r="E15" s="19"/>
      <c r="F15" s="19"/>
      <c r="G15" s="19"/>
      <c r="H15" s="19"/>
      <c r="I15" s="19"/>
      <c r="J15" s="19"/>
      <c r="K15" s="19"/>
      <c r="L15" s="19"/>
      <c r="M15" s="19"/>
      <c r="N15" s="19"/>
      <c r="O15" s="19"/>
      <c r="P15" s="19"/>
      <c r="Q15" s="19"/>
      <c r="R15" s="66"/>
      <c r="S15" s="19"/>
      <c r="T15" s="19"/>
      <c r="U15" s="19"/>
      <c r="V15" s="19"/>
      <c r="W15" s="19"/>
      <c r="X15" s="19"/>
      <c r="Y15" s="19"/>
      <c r="Z15" s="19"/>
      <c r="AA15" s="19"/>
      <c r="AB15" s="19"/>
      <c r="AC15" s="19"/>
      <c r="AD15" s="19"/>
    </row>
    <row r="16" spans="1:30" s="21" customFormat="1" ht="20.100000000000001" customHeight="1">
      <c r="A16" s="19"/>
      <c r="B16" s="19"/>
      <c r="C16" s="19"/>
      <c r="D16" s="19"/>
      <c r="E16" s="19"/>
      <c r="F16" s="19"/>
      <c r="G16" s="19"/>
      <c r="H16" s="19"/>
      <c r="I16" s="19"/>
      <c r="J16" s="19"/>
      <c r="K16" s="19"/>
      <c r="L16" s="19"/>
      <c r="M16" s="19"/>
      <c r="N16" s="19"/>
      <c r="O16" s="19"/>
      <c r="P16" s="19"/>
      <c r="Q16" s="19"/>
      <c r="R16" s="66"/>
      <c r="S16" s="19"/>
      <c r="T16" s="19"/>
      <c r="U16" s="19"/>
      <c r="V16" s="19"/>
      <c r="W16" s="19"/>
      <c r="X16" s="19"/>
      <c r="Y16" s="19"/>
      <c r="Z16" s="19"/>
      <c r="AA16" s="19"/>
      <c r="AB16" s="19"/>
      <c r="AC16" s="19"/>
      <c r="AD16" s="19"/>
    </row>
    <row r="17" spans="1:30" s="21" customFormat="1" ht="20.100000000000001" customHeight="1">
      <c r="A17" s="19"/>
      <c r="B17" s="19"/>
      <c r="C17" s="19"/>
      <c r="D17" s="19"/>
      <c r="E17" s="19"/>
      <c r="F17" s="19"/>
      <c r="G17" s="19"/>
      <c r="H17" s="19"/>
      <c r="I17" s="19"/>
      <c r="J17" s="19"/>
      <c r="K17" s="19"/>
      <c r="L17" s="19"/>
      <c r="M17" s="19"/>
      <c r="N17" s="19"/>
      <c r="O17" s="19"/>
      <c r="P17" s="19"/>
      <c r="Q17" s="19"/>
      <c r="R17" s="66"/>
      <c r="S17" s="19"/>
      <c r="T17" s="19"/>
      <c r="U17" s="19"/>
      <c r="V17" s="19"/>
      <c r="W17" s="19"/>
      <c r="X17" s="19"/>
      <c r="Y17" s="19"/>
      <c r="Z17" s="19"/>
      <c r="AA17" s="19"/>
      <c r="AB17" s="19"/>
      <c r="AC17" s="19"/>
      <c r="AD17" s="19"/>
    </row>
    <row r="18" spans="1:30" s="21" customFormat="1" ht="20.100000000000001" customHeight="1">
      <c r="A18" s="19"/>
      <c r="B18" s="19"/>
      <c r="C18" s="19"/>
      <c r="D18" s="19"/>
      <c r="E18" s="19"/>
      <c r="F18" s="19"/>
      <c r="G18" s="19"/>
      <c r="H18" s="19"/>
      <c r="I18" s="19"/>
      <c r="J18" s="19"/>
      <c r="K18" s="19"/>
      <c r="L18" s="19"/>
      <c r="M18" s="19"/>
      <c r="N18" s="19"/>
      <c r="O18" s="19"/>
      <c r="P18" s="19"/>
      <c r="Q18" s="19"/>
      <c r="R18" s="66"/>
      <c r="S18" s="19"/>
      <c r="T18" s="19"/>
      <c r="U18" s="19"/>
      <c r="V18" s="19"/>
      <c r="W18" s="19"/>
      <c r="X18" s="19"/>
      <c r="Y18" s="19"/>
      <c r="Z18" s="19"/>
      <c r="AA18" s="19"/>
      <c r="AB18" s="19"/>
      <c r="AC18" s="19"/>
      <c r="AD18" s="19"/>
    </row>
    <row r="19" spans="1:30" s="21" customFormat="1" ht="20.100000000000001" customHeight="1">
      <c r="A19" s="19"/>
      <c r="B19" s="19"/>
      <c r="C19" s="19"/>
      <c r="D19" s="19"/>
      <c r="E19" s="19"/>
      <c r="F19" s="19"/>
      <c r="G19" s="19"/>
      <c r="H19" s="19"/>
      <c r="I19" s="19"/>
      <c r="J19" s="19"/>
      <c r="K19" s="19"/>
      <c r="L19" s="19"/>
      <c r="M19" s="19"/>
      <c r="N19" s="19"/>
      <c r="O19" s="19"/>
      <c r="P19" s="19"/>
      <c r="Q19" s="19"/>
      <c r="R19" s="66"/>
      <c r="S19" s="19"/>
      <c r="T19" s="19"/>
      <c r="U19" s="19"/>
      <c r="V19" s="19"/>
      <c r="W19" s="19"/>
      <c r="X19" s="19"/>
      <c r="Y19" s="19"/>
      <c r="Z19" s="19"/>
      <c r="AA19" s="19"/>
      <c r="AB19" s="19"/>
      <c r="AC19" s="19"/>
      <c r="AD19" s="19"/>
    </row>
    <row r="20" spans="1:30" s="21" customFormat="1" ht="20.100000000000001" customHeight="1"/>
    <row r="21" spans="1:30" s="21" customFormat="1" ht="20.100000000000001" customHeight="1"/>
    <row r="22" spans="1:30" s="21" customFormat="1" ht="20.100000000000001" customHeight="1"/>
    <row r="23" spans="1:30" s="21" customFormat="1" ht="20.100000000000001" customHeight="1"/>
    <row r="24" spans="1:30" s="21" customFormat="1" ht="20.25" customHeight="1"/>
    <row r="25" spans="1:30" s="21" customFormat="1" ht="20.25" customHeight="1"/>
    <row r="26" spans="1:30" s="21" customFormat="1" ht="20.25" customHeight="1"/>
    <row r="27" spans="1:30" s="21" customFormat="1" ht="20.25" customHeight="1"/>
    <row r="28" spans="1:30" s="21" customFormat="1" ht="20.25" customHeight="1"/>
    <row r="29" spans="1:30" s="21" customFormat="1" ht="20.25" customHeight="1"/>
    <row r="30" spans="1:30" s="21" customFormat="1" ht="20.25" customHeight="1"/>
    <row r="31" spans="1:30" s="21" customFormat="1" ht="20.25" customHeight="1"/>
    <row r="32" spans="1:30" s="21" customFormat="1" ht="20.25" customHeight="1"/>
    <row r="33" s="21" customFormat="1" ht="20.25" customHeight="1"/>
    <row r="34" s="21" customFormat="1" ht="20.25" customHeight="1"/>
    <row r="35" s="21" customFormat="1" ht="20.25" customHeight="1"/>
    <row r="36" s="21" customFormat="1" ht="20.25" customHeight="1"/>
    <row r="37" s="21" customFormat="1" ht="20.25" customHeight="1"/>
    <row r="38" s="21" customFormat="1" ht="20.25" customHeight="1"/>
    <row r="39" s="21" customFormat="1" ht="20.25" customHeight="1"/>
    <row r="40" s="21" customFormat="1" ht="20.25" customHeight="1"/>
    <row r="41" s="21" customFormat="1" ht="20.25" customHeight="1"/>
    <row r="42" s="21" customFormat="1" ht="20.25" customHeight="1"/>
    <row r="43" s="21" customFormat="1" ht="20.25" customHeight="1"/>
    <row r="44" s="21" customFormat="1" ht="20.25" customHeight="1"/>
    <row r="45" s="21" customFormat="1" ht="20.25" customHeight="1"/>
    <row r="46" s="21" customFormat="1" ht="20.25" customHeight="1"/>
    <row r="47" s="21" customFormat="1" ht="20.25" customHeight="1"/>
    <row r="48" s="21" customFormat="1" ht="20.25" customHeight="1"/>
    <row r="49" s="21" customFormat="1" ht="20.25" customHeight="1"/>
    <row r="50" s="21" customFormat="1" ht="20.25" customHeight="1"/>
    <row r="51" s="21" customFormat="1" ht="20.25" customHeight="1"/>
    <row r="52" s="21" customFormat="1" ht="20.25" customHeight="1"/>
    <row r="53" s="21" customFormat="1" ht="20.25" customHeight="1"/>
    <row r="54" s="21" customFormat="1" ht="20.25" customHeight="1"/>
    <row r="55" s="21" customFormat="1" ht="20.25" customHeight="1"/>
    <row r="56" s="21" customFormat="1" ht="20.25" customHeight="1"/>
    <row r="57" s="21" customFormat="1" ht="20.25" customHeight="1"/>
    <row r="58" s="21" customFormat="1" ht="20.25" customHeight="1"/>
    <row r="59" s="21" customFormat="1" ht="20.25" customHeight="1"/>
    <row r="60" s="21" customFormat="1" ht="20.25" customHeight="1"/>
    <row r="61" s="21" customFormat="1" ht="20.25" customHeight="1"/>
    <row r="62" s="21" customFormat="1" ht="20.25" customHeight="1"/>
    <row r="63" s="21" customFormat="1" ht="20.25" customHeight="1"/>
    <row r="64" s="21" customFormat="1" ht="20.25" customHeight="1"/>
    <row r="65" s="21" customFormat="1" ht="20.25" customHeight="1"/>
    <row r="66" s="21" customFormat="1" ht="20.25" customHeight="1"/>
    <row r="67" s="21" customFormat="1" ht="20.25" customHeight="1"/>
    <row r="68" s="21" customFormat="1" ht="20.25" customHeight="1"/>
    <row r="69" s="21" customFormat="1" ht="20.25" customHeight="1"/>
    <row r="70" s="21" customFormat="1" ht="20.25" customHeight="1"/>
    <row r="71" s="21" customFormat="1" ht="20.25" customHeight="1"/>
    <row r="72" s="21" customFormat="1" ht="20.25" customHeight="1"/>
    <row r="73" s="21" customFormat="1" ht="20.25" customHeight="1"/>
    <row r="74" s="21" customFormat="1" ht="20.25" customHeight="1"/>
    <row r="75" s="21" customFormat="1" ht="20.25" customHeight="1"/>
    <row r="76" s="21" customFormat="1" ht="20.25" customHeight="1"/>
    <row r="77" s="21" customFormat="1" ht="20.25" customHeight="1"/>
    <row r="78" s="21" customFormat="1" ht="20.25" customHeight="1"/>
    <row r="79" s="21" customFormat="1" ht="20.25" customHeight="1"/>
    <row r="80" s="21" customFormat="1" ht="20.25" customHeight="1"/>
    <row r="81" s="21" customFormat="1" ht="20.25" customHeight="1"/>
    <row r="82" s="21" customFormat="1" ht="20.25" customHeight="1"/>
    <row r="83" s="21" customFormat="1" ht="20.25" customHeight="1"/>
    <row r="84" s="21" customFormat="1" ht="20.25" customHeight="1"/>
    <row r="85" s="21" customFormat="1" ht="20.25" customHeight="1"/>
    <row r="86" s="21" customFormat="1" ht="20.25" customHeight="1"/>
    <row r="87" s="21" customFormat="1" ht="20.25" customHeight="1"/>
    <row r="88" s="21" customFormat="1" ht="20.25" customHeight="1"/>
    <row r="89" s="21" customFormat="1" ht="20.25" customHeight="1"/>
    <row r="90" s="21" customFormat="1" ht="20.25" customHeight="1"/>
    <row r="91" s="21" customFormat="1" ht="20.25" customHeight="1"/>
    <row r="92" s="21" customFormat="1" ht="20.25" customHeight="1"/>
    <row r="93" s="21" customFormat="1" ht="20.25" customHeight="1"/>
    <row r="94" s="21" customFormat="1" ht="20.25" customHeight="1"/>
    <row r="95" s="21" customFormat="1" ht="20.25" customHeight="1"/>
    <row r="96" s="21" customFormat="1" ht="20.25" customHeight="1"/>
    <row r="97" s="21" customFormat="1" ht="20.25" customHeight="1"/>
    <row r="98" s="21" customFormat="1" ht="20.25" customHeight="1"/>
    <row r="99" s="21" customFormat="1" ht="20.25" customHeight="1"/>
    <row r="100" s="21" customFormat="1" ht="20.25" customHeight="1"/>
    <row r="101" s="21" customFormat="1" ht="20.25" customHeight="1"/>
    <row r="102" s="21" customFormat="1" ht="20.25" customHeight="1"/>
    <row r="103" s="21" customFormat="1" ht="20.25" customHeight="1"/>
    <row r="104" s="21" customFormat="1" ht="20.25" customHeight="1"/>
    <row r="105" s="21" customFormat="1" ht="20.25" customHeight="1"/>
    <row r="106" s="21" customFormat="1" ht="20.25" customHeight="1"/>
    <row r="107" s="21" customFormat="1" ht="20.25" customHeight="1"/>
    <row r="108" s="21" customFormat="1" ht="20.25" customHeight="1"/>
    <row r="109" s="21" customFormat="1" ht="20.25" customHeight="1"/>
    <row r="110" s="21" customFormat="1" ht="20.25" customHeight="1"/>
    <row r="111" s="21" customFormat="1" ht="20.25" customHeight="1"/>
    <row r="112" s="21" customFormat="1" ht="20.25" customHeight="1"/>
    <row r="113" s="21" customFormat="1" ht="20.25" customHeight="1"/>
    <row r="114" s="21" customFormat="1" ht="20.25" customHeight="1"/>
    <row r="115" s="21" customFormat="1" ht="20.25" customHeight="1"/>
    <row r="116" s="21" customFormat="1" ht="20.25" customHeight="1"/>
    <row r="117" s="21" customFormat="1" ht="20.25" customHeight="1"/>
    <row r="118" s="21" customFormat="1" ht="20.25" customHeight="1"/>
    <row r="119" s="21" customFormat="1" ht="20.25" customHeight="1"/>
    <row r="120" s="21" customFormat="1" ht="20.25" customHeight="1"/>
    <row r="121" s="21" customFormat="1" ht="20.25" customHeight="1"/>
    <row r="122" s="21" customFormat="1" ht="20.25" customHeight="1"/>
    <row r="123" s="21" customFormat="1" ht="20.25" customHeight="1"/>
    <row r="124" s="21" customFormat="1" ht="20.25" customHeight="1"/>
    <row r="125" s="21" customFormat="1" ht="20.25" customHeight="1"/>
    <row r="126" s="21" customFormat="1" ht="20.25" customHeight="1"/>
    <row r="127" s="21" customFormat="1" ht="20.25" customHeight="1"/>
    <row r="128" s="21" customFormat="1" ht="20.25" customHeight="1"/>
    <row r="129" s="21" customFormat="1" ht="20.25" customHeight="1"/>
    <row r="130" s="21" customFormat="1" ht="20.25" customHeight="1"/>
    <row r="131" s="21" customFormat="1" ht="20.25" customHeight="1"/>
    <row r="132" s="21" customFormat="1" ht="20.25" customHeight="1"/>
    <row r="133" s="21" customFormat="1" ht="20.25" customHeight="1"/>
    <row r="134" s="21" customFormat="1" ht="20.25" customHeight="1"/>
    <row r="135" s="21" customFormat="1" ht="20.25" customHeight="1"/>
    <row r="136" s="21" customFormat="1" ht="20.25" customHeight="1"/>
    <row r="137" s="21" customFormat="1" ht="20.25" customHeight="1"/>
    <row r="138" s="21" customFormat="1" ht="20.25" customHeight="1"/>
    <row r="139" s="21" customFormat="1" ht="20.25" customHeight="1"/>
    <row r="140" s="21" customFormat="1" ht="20.25" customHeight="1"/>
    <row r="141" s="21" customFormat="1" ht="20.25" customHeight="1"/>
    <row r="142" s="21" customFormat="1" ht="20.25" customHeight="1"/>
    <row r="143" s="21" customFormat="1" ht="20.25" customHeight="1"/>
    <row r="144" s="21" customFormat="1" ht="20.25" customHeight="1"/>
    <row r="145" s="21" customFormat="1" ht="20.25" customHeight="1"/>
    <row r="146" s="21" customFormat="1" ht="20.25" customHeight="1"/>
    <row r="147" s="21" customFormat="1" ht="20.25" customHeight="1"/>
    <row r="148" s="21" customFormat="1" ht="20.25" customHeight="1"/>
    <row r="149" s="21" customFormat="1" ht="20.25" customHeight="1"/>
    <row r="150" s="21" customFormat="1" ht="20.25" customHeight="1"/>
    <row r="151" s="21" customFormat="1" ht="20.25" customHeight="1"/>
    <row r="152" s="21" customFormat="1" ht="20.25" customHeight="1"/>
    <row r="153" s="21" customFormat="1" ht="20.25" customHeight="1"/>
    <row r="154" s="21" customFormat="1" ht="20.25" customHeight="1"/>
    <row r="155" s="21" customFormat="1" ht="20.25" customHeight="1"/>
    <row r="156" s="21" customFormat="1" ht="20.25" customHeight="1"/>
    <row r="157" s="21" customFormat="1" ht="20.25" customHeight="1"/>
    <row r="158" s="21" customFormat="1" ht="20.25" customHeight="1"/>
    <row r="159" s="21" customFormat="1" ht="20.25" customHeight="1"/>
    <row r="160" s="21" customFormat="1" ht="20.25" customHeight="1"/>
    <row r="161" s="21" customFormat="1" ht="20.25" customHeight="1"/>
    <row r="162" s="21" customFormat="1" ht="20.25" customHeight="1"/>
    <row r="163" s="21" customFormat="1" ht="20.25" customHeight="1"/>
    <row r="164" s="21" customFormat="1" ht="20.25" customHeight="1"/>
    <row r="165" s="21" customFormat="1" ht="20.25" customHeight="1"/>
    <row r="166" s="21" customFormat="1" ht="20.25" customHeight="1"/>
    <row r="167" s="21" customFormat="1" ht="20.25" customHeight="1"/>
    <row r="168" s="21" customFormat="1" ht="20.25" customHeight="1"/>
    <row r="169" s="21" customFormat="1" ht="20.25" customHeight="1"/>
    <row r="170" s="21" customFormat="1" ht="20.25" customHeight="1"/>
    <row r="171" s="21" customFormat="1" ht="20.25" customHeight="1"/>
    <row r="172" s="21" customFormat="1" ht="20.25" customHeight="1"/>
    <row r="173" s="21" customFormat="1" ht="20.25" customHeight="1"/>
    <row r="174" s="21" customFormat="1" ht="20.25" customHeight="1"/>
    <row r="175" s="21" customFormat="1" ht="20.25" customHeight="1"/>
    <row r="176" s="21" customFormat="1" ht="20.25" customHeight="1"/>
    <row r="177" s="21" customFormat="1" ht="20.25" customHeight="1"/>
    <row r="178" s="21" customFormat="1" ht="20.25" customHeight="1"/>
    <row r="179" s="21" customFormat="1" ht="20.25" customHeight="1"/>
    <row r="180" s="21" customFormat="1" ht="20.25" customHeight="1"/>
    <row r="181" s="21" customFormat="1" ht="20.25" customHeight="1"/>
    <row r="182" s="21" customFormat="1" ht="20.25" customHeight="1"/>
    <row r="183" s="21" customFormat="1" ht="20.25" customHeight="1"/>
    <row r="184" s="21" customFormat="1" ht="20.25" customHeight="1"/>
    <row r="185" s="21" customFormat="1" ht="20.25" customHeight="1"/>
    <row r="186" s="21" customFormat="1" ht="20.25" customHeight="1"/>
    <row r="187" s="21" customFormat="1" ht="20.25" customHeight="1"/>
    <row r="188" s="21" customFormat="1" ht="20.25" customHeight="1"/>
    <row r="189" s="21" customFormat="1" ht="20.25" customHeight="1"/>
    <row r="190" s="21" customFormat="1" ht="20.25" customHeight="1"/>
    <row r="191" s="21" customFormat="1" ht="20.25" customHeight="1"/>
    <row r="192" s="21" customFormat="1" ht="20.25" customHeight="1"/>
    <row r="193" s="21" customFormat="1" ht="20.25" customHeight="1"/>
    <row r="194" s="21" customFormat="1" ht="20.25" customHeight="1"/>
    <row r="195" s="21" customFormat="1" ht="20.25" customHeight="1"/>
    <row r="196" s="21" customFormat="1" ht="20.25" customHeight="1"/>
    <row r="197" s="21" customFormat="1" ht="20.25" customHeight="1"/>
    <row r="198" s="21" customFormat="1" ht="20.25" customHeight="1"/>
    <row r="199" s="21" customFormat="1" ht="20.25" customHeight="1"/>
    <row r="200" s="21" customFormat="1" ht="20.25" customHeight="1"/>
    <row r="201" s="21" customFormat="1" ht="20.25" customHeight="1"/>
    <row r="202" s="21" customFormat="1" ht="20.25" customHeight="1"/>
    <row r="203" s="21" customFormat="1" ht="20.25" customHeight="1"/>
    <row r="204" s="21" customFormat="1" ht="20.25" customHeight="1"/>
    <row r="205" s="21" customFormat="1" ht="20.25" customHeight="1"/>
    <row r="206" s="21" customFormat="1" ht="20.25" customHeight="1"/>
    <row r="207" s="21" customFormat="1" ht="20.25" customHeight="1"/>
    <row r="208" s="21" customFormat="1" ht="20.25" customHeight="1"/>
    <row r="209" s="21" customFormat="1" ht="20.25" customHeight="1"/>
    <row r="210" s="21" customFormat="1" ht="20.25" customHeight="1"/>
    <row r="211" s="21" customFormat="1" ht="20.25" customHeight="1"/>
    <row r="212" s="21" customFormat="1" ht="20.25" customHeight="1"/>
    <row r="213" s="21" customFormat="1" ht="20.25" customHeight="1"/>
    <row r="214" s="21" customFormat="1" ht="20.25" customHeight="1"/>
    <row r="215" s="21" customFormat="1" ht="20.25" customHeight="1"/>
    <row r="216" s="21" customFormat="1" ht="20.25" customHeight="1"/>
    <row r="217" s="21" customFormat="1" ht="20.25" customHeight="1"/>
    <row r="218" s="21" customFormat="1" ht="20.25" customHeight="1"/>
    <row r="219" s="21" customFormat="1" ht="20.25" customHeight="1"/>
    <row r="220" s="21" customFormat="1" ht="20.25" customHeight="1"/>
    <row r="221" s="21" customFormat="1" ht="20.25" customHeight="1"/>
    <row r="222" s="21" customFormat="1" ht="20.25" customHeight="1"/>
    <row r="223" s="21" customFormat="1" ht="20.25" customHeight="1"/>
    <row r="224" s="21" customFormat="1" ht="20.25" customHeight="1"/>
    <row r="225" s="21" customFormat="1" ht="20.25" customHeight="1"/>
    <row r="226" s="21" customFormat="1" ht="20.25" customHeight="1"/>
    <row r="227" s="21" customFormat="1" ht="20.25" customHeight="1"/>
    <row r="228" s="21" customFormat="1" ht="20.25" customHeight="1"/>
    <row r="229" s="21" customFormat="1" ht="20.25" customHeight="1"/>
    <row r="230" s="21" customFormat="1" ht="20.25" customHeight="1"/>
    <row r="231" s="21" customFormat="1" ht="20.25" customHeight="1"/>
    <row r="232" s="21" customFormat="1" ht="20.25" customHeight="1"/>
    <row r="233" s="21" customFormat="1" ht="20.25" customHeight="1"/>
    <row r="234" s="21" customFormat="1" ht="20.25" customHeight="1"/>
    <row r="235" s="21" customFormat="1" ht="20.25" customHeight="1"/>
    <row r="236" s="21" customFormat="1" ht="20.25" customHeight="1"/>
    <row r="237" s="21" customFormat="1" ht="20.25" customHeight="1"/>
    <row r="238" s="21" customFormat="1" ht="20.25" customHeight="1"/>
    <row r="239" s="21" customFormat="1" ht="20.25" customHeight="1"/>
    <row r="240" s="21" customFormat="1" ht="20.25" customHeight="1"/>
    <row r="241" s="21" customFormat="1" ht="20.25" customHeight="1"/>
    <row r="242" s="21" customFormat="1" ht="20.25" customHeight="1"/>
    <row r="243" s="21" customFormat="1" ht="20.25" customHeight="1"/>
    <row r="244" s="21" customFormat="1" ht="20.25" customHeight="1"/>
    <row r="245" s="21" customFormat="1" ht="20.25" customHeight="1"/>
    <row r="246" s="21" customFormat="1" ht="20.25" customHeight="1"/>
    <row r="247" s="21" customFormat="1" ht="20.25" customHeight="1"/>
    <row r="248" s="21" customFormat="1" ht="20.25" customHeight="1"/>
    <row r="249" s="21" customFormat="1" ht="20.25" customHeight="1"/>
    <row r="250" s="21" customFormat="1" ht="20.25" customHeight="1"/>
    <row r="251" s="21" customFormat="1" ht="20.25" customHeight="1"/>
    <row r="252" s="21" customFormat="1" ht="20.25" customHeight="1"/>
    <row r="253" s="21" customFormat="1" ht="20.25" customHeight="1"/>
    <row r="254" s="21" customFormat="1" ht="20.25" customHeight="1"/>
    <row r="255" s="21" customFormat="1" ht="20.25" customHeight="1"/>
    <row r="256" s="21" customFormat="1" ht="20.25" customHeight="1"/>
    <row r="257" s="21" customFormat="1" ht="20.25" customHeight="1"/>
    <row r="258" s="21" customFormat="1" ht="20.25" customHeight="1"/>
    <row r="259" s="21" customFormat="1" ht="20.25" customHeight="1"/>
    <row r="260" s="21" customFormat="1" ht="20.25" customHeight="1"/>
    <row r="261" s="21" customFormat="1" ht="20.25" customHeight="1"/>
    <row r="262" s="21" customFormat="1" ht="20.25" customHeight="1"/>
    <row r="263" s="21" customFormat="1" ht="20.25" customHeight="1"/>
    <row r="264" s="21" customFormat="1" ht="20.25" customHeight="1"/>
    <row r="265" s="21" customFormat="1" ht="20.25" customHeight="1"/>
    <row r="266" s="21" customFormat="1" ht="20.25" customHeight="1"/>
    <row r="267" s="21" customFormat="1" ht="20.25" customHeight="1"/>
    <row r="268" s="21" customFormat="1" ht="20.25" customHeight="1"/>
    <row r="269" s="21" customFormat="1" ht="20.25" customHeight="1"/>
    <row r="270" s="21" customFormat="1" ht="20.25" customHeight="1"/>
    <row r="271" s="21" customFormat="1" ht="20.25" customHeight="1"/>
    <row r="272" s="21" customFormat="1" ht="20.25" customHeight="1"/>
    <row r="273" s="21" customFormat="1" ht="20.25" customHeight="1"/>
    <row r="274" s="21" customFormat="1" ht="20.25" customHeight="1"/>
    <row r="275" s="21" customFormat="1"/>
    <row r="276" s="21" customFormat="1"/>
    <row r="277" s="21" customFormat="1"/>
    <row r="278" s="21" customFormat="1"/>
    <row r="279" s="21" customFormat="1"/>
    <row r="280" s="21" customFormat="1"/>
    <row r="281" s="21" customFormat="1"/>
    <row r="282" s="21" customFormat="1"/>
    <row r="283" s="21" customFormat="1"/>
    <row r="284" s="21" customFormat="1"/>
    <row r="285" s="21" customFormat="1"/>
    <row r="286" s="21" customFormat="1"/>
    <row r="287" s="21" customFormat="1"/>
    <row r="288" s="21" customFormat="1"/>
    <row r="289" s="21" customFormat="1"/>
    <row r="290" s="21" customFormat="1"/>
    <row r="291" s="21" customFormat="1"/>
    <row r="292" s="21" customFormat="1"/>
    <row r="293" s="21" customFormat="1"/>
    <row r="294" s="21" customFormat="1"/>
    <row r="295" s="21" customFormat="1"/>
    <row r="296" s="21" customFormat="1"/>
    <row r="297" s="21" customFormat="1"/>
    <row r="298" s="21" customFormat="1"/>
    <row r="299" s="21" customFormat="1"/>
    <row r="300" s="21" customFormat="1"/>
    <row r="301" s="21" customFormat="1"/>
    <row r="302" s="21" customFormat="1"/>
    <row r="303" s="21" customFormat="1"/>
    <row r="304" s="21" customFormat="1"/>
    <row r="305" s="21" customFormat="1"/>
    <row r="306" s="21" customFormat="1"/>
    <row r="307" s="21" customFormat="1"/>
    <row r="308" s="21" customFormat="1"/>
    <row r="309" s="21" customFormat="1"/>
    <row r="310" s="21" customFormat="1"/>
    <row r="311" s="21" customFormat="1"/>
    <row r="312" s="21" customFormat="1"/>
    <row r="313" s="21" customFormat="1"/>
    <row r="314" s="21" customFormat="1"/>
    <row r="315" s="21" customFormat="1"/>
    <row r="316" s="21" customFormat="1"/>
    <row r="317" s="21" customFormat="1"/>
    <row r="318" s="21" customFormat="1"/>
    <row r="319" s="21" customFormat="1"/>
    <row r="320" s="21" customFormat="1"/>
    <row r="321" s="21" customFormat="1"/>
    <row r="322" s="21" customFormat="1"/>
    <row r="323" s="21" customFormat="1"/>
    <row r="324" s="21" customFormat="1"/>
    <row r="325" s="21" customFormat="1"/>
    <row r="326" s="21" customFormat="1"/>
    <row r="327" s="21" customFormat="1"/>
    <row r="328" s="21" customFormat="1"/>
    <row r="329" s="21" customFormat="1"/>
    <row r="330" s="21" customFormat="1"/>
    <row r="331" s="21" customFormat="1"/>
    <row r="332" s="21" customFormat="1"/>
    <row r="333" s="21" customFormat="1"/>
    <row r="334" s="21" customFormat="1"/>
    <row r="335" s="21" customFormat="1"/>
    <row r="336" s="21" customFormat="1"/>
    <row r="337" s="21" customFormat="1"/>
    <row r="338" s="21" customFormat="1"/>
    <row r="339" s="21" customFormat="1"/>
    <row r="340" s="21" customFormat="1"/>
    <row r="341" s="21" customFormat="1"/>
    <row r="342" s="21" customFormat="1"/>
    <row r="343" s="21" customFormat="1"/>
    <row r="344" s="21" customFormat="1"/>
    <row r="345" s="21" customFormat="1"/>
    <row r="346" s="21" customFormat="1"/>
    <row r="347" s="21" customFormat="1"/>
    <row r="348" s="21" customFormat="1"/>
    <row r="349" s="21" customFormat="1"/>
    <row r="350" s="21" customFormat="1"/>
    <row r="351" s="21" customFormat="1"/>
    <row r="352" s="21" customFormat="1"/>
    <row r="353" s="21" customFormat="1"/>
    <row r="354" s="21" customFormat="1"/>
    <row r="355" s="21" customFormat="1"/>
    <row r="356" s="21" customFormat="1"/>
    <row r="357" s="21" customFormat="1"/>
    <row r="358" s="21" customFormat="1"/>
    <row r="359" s="21" customFormat="1"/>
    <row r="360" s="21" customFormat="1"/>
    <row r="361" s="21" customFormat="1"/>
    <row r="362" s="21" customFormat="1"/>
    <row r="363" s="21" customFormat="1"/>
    <row r="364" s="21" customFormat="1"/>
    <row r="365" s="21" customFormat="1"/>
    <row r="366" s="21" customFormat="1"/>
    <row r="367" s="21" customFormat="1"/>
    <row r="368" s="21" customFormat="1"/>
    <row r="369" s="21" customFormat="1"/>
    <row r="370" s="21" customFormat="1"/>
    <row r="371" s="21" customFormat="1"/>
    <row r="372" s="21" customFormat="1"/>
    <row r="373" s="21" customFormat="1"/>
    <row r="374" s="21" customFormat="1"/>
    <row r="375" s="21" customFormat="1"/>
    <row r="376" s="21" customFormat="1"/>
    <row r="377" s="21" customFormat="1"/>
    <row r="378" s="21" customFormat="1"/>
    <row r="379" s="21" customFormat="1"/>
    <row r="380" s="21" customFormat="1"/>
    <row r="381" s="21" customFormat="1"/>
    <row r="382" s="21" customFormat="1"/>
    <row r="383" s="21" customFormat="1"/>
    <row r="384" s="21" customFormat="1"/>
    <row r="385" s="21" customFormat="1"/>
    <row r="386" s="21" customFormat="1"/>
    <row r="387" s="21" customFormat="1"/>
    <row r="388" s="21" customFormat="1"/>
    <row r="389" s="21" customFormat="1"/>
    <row r="390" s="21" customFormat="1"/>
    <row r="391" s="21" customFormat="1"/>
    <row r="392" s="21" customFormat="1"/>
    <row r="393" s="21" customFormat="1"/>
    <row r="394" s="21" customFormat="1"/>
    <row r="395" s="21" customFormat="1"/>
    <row r="396" s="21" customFormat="1"/>
    <row r="397" s="21" customFormat="1"/>
    <row r="398" s="21" customFormat="1"/>
    <row r="399" s="21" customFormat="1"/>
    <row r="400" s="21" customFormat="1"/>
    <row r="401" s="21" customFormat="1"/>
    <row r="402" s="21" customFormat="1"/>
    <row r="403" s="21" customFormat="1"/>
    <row r="404" s="21" customFormat="1"/>
    <row r="405" s="21" customFormat="1"/>
    <row r="406" s="21" customFormat="1"/>
    <row r="407" s="21" customFormat="1"/>
    <row r="408" s="21" customFormat="1"/>
    <row r="409" s="21" customFormat="1"/>
    <row r="410" s="21" customFormat="1"/>
    <row r="411" s="21" customFormat="1"/>
    <row r="412" s="21" customFormat="1"/>
    <row r="413" s="21" customFormat="1"/>
    <row r="414" s="21" customFormat="1"/>
    <row r="415" s="21" customFormat="1"/>
    <row r="416" s="21" customFormat="1"/>
    <row r="417" s="21" customFormat="1"/>
    <row r="418" s="21" customFormat="1"/>
    <row r="419" s="21" customFormat="1"/>
    <row r="420" s="21" customFormat="1"/>
    <row r="421" s="21" customFormat="1"/>
    <row r="422" s="21" customFormat="1"/>
    <row r="423" s="21" customFormat="1"/>
    <row r="424" s="21" customFormat="1"/>
    <row r="425" s="21" customFormat="1"/>
    <row r="426" s="21" customFormat="1"/>
    <row r="427" s="21" customFormat="1"/>
    <row r="428" s="21" customFormat="1"/>
    <row r="429" s="21" customFormat="1"/>
    <row r="430" s="21" customFormat="1"/>
    <row r="431" s="21" customFormat="1"/>
    <row r="432" s="21" customFormat="1"/>
    <row r="433" s="21" customFormat="1"/>
    <row r="434" s="21" customFormat="1"/>
    <row r="435" s="21" customFormat="1"/>
    <row r="436" s="21" customFormat="1"/>
    <row r="437" s="21" customFormat="1"/>
    <row r="438" s="21" customFormat="1"/>
    <row r="439" s="21" customFormat="1"/>
    <row r="440" s="21" customFormat="1"/>
    <row r="441" s="21" customFormat="1"/>
    <row r="442" s="21" customFormat="1"/>
    <row r="443" s="21" customFormat="1"/>
    <row r="444" s="21" customFormat="1"/>
    <row r="445" s="21" customFormat="1"/>
    <row r="446" s="21" customFormat="1"/>
    <row r="447" s="21" customFormat="1"/>
    <row r="448" s="21" customFormat="1"/>
    <row r="449" s="21" customFormat="1"/>
    <row r="450" s="21" customFormat="1"/>
    <row r="451" s="21" customFormat="1"/>
    <row r="452" s="21" customFormat="1"/>
    <row r="453" s="21" customFormat="1"/>
    <row r="454" s="21" customFormat="1"/>
    <row r="455" s="21" customFormat="1"/>
    <row r="456" s="21" customFormat="1"/>
    <row r="457" s="21" customFormat="1"/>
    <row r="458" s="21" customFormat="1"/>
    <row r="459" s="21" customFormat="1"/>
    <row r="460" s="21" customFormat="1"/>
    <row r="461" s="21" customFormat="1"/>
    <row r="462" s="21" customFormat="1"/>
    <row r="463" s="21" customFormat="1"/>
    <row r="464" s="21" customFormat="1"/>
    <row r="465" s="21" customFormat="1"/>
    <row r="466" s="21" customFormat="1"/>
    <row r="467" s="21" customFormat="1"/>
    <row r="468" s="21" customFormat="1"/>
    <row r="469" s="21" customFormat="1"/>
    <row r="470" s="21" customFormat="1"/>
    <row r="471" s="21" customFormat="1"/>
    <row r="472" s="21" customFormat="1"/>
    <row r="473" s="21" customFormat="1"/>
    <row r="474" s="21" customFormat="1"/>
    <row r="475" s="21" customFormat="1"/>
    <row r="476" s="21" customFormat="1"/>
    <row r="477" s="21" customFormat="1"/>
    <row r="478" s="21" customFormat="1"/>
    <row r="479" s="21" customFormat="1"/>
    <row r="480" s="21" customFormat="1"/>
    <row r="481" s="21" customFormat="1"/>
    <row r="482" s="21" customFormat="1"/>
    <row r="483" s="21" customFormat="1"/>
    <row r="484" s="21" customFormat="1"/>
    <row r="485" s="21" customFormat="1"/>
    <row r="486" s="21" customFormat="1"/>
    <row r="487" s="21" customFormat="1"/>
    <row r="488" s="21" customFormat="1"/>
    <row r="489" s="21" customFormat="1"/>
    <row r="490" s="21" customFormat="1"/>
    <row r="491" s="21" customFormat="1"/>
    <row r="492" s="21" customFormat="1"/>
    <row r="493" s="21" customFormat="1"/>
    <row r="494" s="21" customFormat="1"/>
    <row r="495" s="21" customFormat="1"/>
    <row r="496" s="21" customFormat="1"/>
    <row r="497" s="21" customFormat="1"/>
    <row r="498" s="21" customFormat="1"/>
    <row r="499" s="21" customFormat="1"/>
    <row r="500" s="21" customFormat="1"/>
    <row r="501" s="21" customFormat="1"/>
    <row r="502" s="21" customFormat="1"/>
    <row r="503" s="21" customFormat="1"/>
    <row r="504" s="21" customFormat="1"/>
    <row r="505" s="21" customFormat="1"/>
    <row r="506" s="21" customFormat="1"/>
    <row r="507" s="21" customFormat="1"/>
    <row r="508" s="21" customFormat="1"/>
    <row r="509" s="21" customFormat="1"/>
    <row r="510" s="21" customFormat="1"/>
    <row r="511" s="21" customFormat="1"/>
    <row r="512" s="21" customFormat="1"/>
    <row r="513" s="21" customFormat="1"/>
    <row r="514" s="21" customFormat="1"/>
    <row r="515" s="21" customFormat="1"/>
    <row r="516" s="21" customFormat="1"/>
    <row r="517" s="21" customFormat="1"/>
    <row r="518" s="21" customFormat="1"/>
    <row r="519" s="21" customFormat="1"/>
    <row r="520" s="21" customFormat="1"/>
    <row r="521" s="21" customFormat="1"/>
    <row r="522" s="21" customFormat="1"/>
    <row r="523" s="21" customFormat="1"/>
    <row r="524" s="21" customFormat="1"/>
    <row r="525" s="21" customFormat="1"/>
    <row r="526" s="21" customFormat="1"/>
    <row r="527" s="21" customFormat="1"/>
    <row r="528" s="21" customFormat="1"/>
    <row r="529" s="21" customFormat="1"/>
    <row r="530" s="21" customFormat="1"/>
    <row r="531" s="21" customFormat="1"/>
    <row r="532" s="21" customFormat="1"/>
    <row r="533" s="21" customFormat="1"/>
    <row r="534" s="21" customFormat="1"/>
    <row r="535" s="21" customFormat="1"/>
    <row r="536" s="21" customFormat="1"/>
    <row r="537" s="21" customFormat="1"/>
    <row r="538" s="21" customFormat="1"/>
    <row r="539" s="21" customFormat="1"/>
    <row r="540" s="21" customFormat="1"/>
    <row r="541" s="21" customFormat="1"/>
    <row r="542" s="21" customFormat="1"/>
    <row r="543" s="21" customFormat="1"/>
    <row r="544" s="21" customFormat="1"/>
    <row r="545" s="21" customFormat="1"/>
    <row r="546" s="21" customFormat="1"/>
    <row r="547" s="21" customFormat="1"/>
    <row r="548" s="21" customFormat="1"/>
    <row r="549" s="21" customFormat="1"/>
    <row r="550" s="21" customFormat="1"/>
    <row r="551" s="21" customFormat="1"/>
    <row r="552" s="21" customFormat="1"/>
    <row r="553" s="21" customFormat="1"/>
    <row r="554" s="21" customFormat="1"/>
    <row r="555" s="21" customFormat="1"/>
    <row r="556" s="21" customFormat="1"/>
    <row r="557" s="21" customFormat="1"/>
    <row r="558" s="21" customFormat="1"/>
    <row r="559" s="21" customFormat="1"/>
    <row r="560" s="21" customFormat="1"/>
    <row r="561" s="21" customFormat="1"/>
    <row r="562" s="21" customFormat="1"/>
    <row r="563" s="21" customFormat="1"/>
    <row r="564" s="21" customFormat="1"/>
    <row r="565" s="21" customFormat="1"/>
    <row r="566" s="21" customFormat="1"/>
    <row r="567" s="21" customFormat="1"/>
    <row r="568" s="21" customFormat="1"/>
    <row r="569" s="21" customFormat="1"/>
    <row r="570" s="21" customFormat="1"/>
    <row r="571" s="21" customFormat="1"/>
    <row r="572" s="21" customFormat="1"/>
    <row r="573" s="21" customFormat="1"/>
  </sheetData>
  <autoFilter ref="A2:AI11" xr:uid="{00000000-0009-0000-0000-000002000000}"/>
  <phoneticPr fontId="1"/>
  <dataValidations count="1">
    <dataValidation type="list" allowBlank="1" showInputMessage="1" showErrorMessage="1" sqref="U3:U11 W3:W11 Y3:Y11 AA3:AA11 AC3:AC11 N3:Q11" xr:uid="{720FD7F3-D538-4A8B-863E-5280CB05274A}">
      <formula1>"○"</formula1>
    </dataValidation>
  </dataValidations>
  <pageMargins left="0.51181102362204722" right="0.51181102362204722" top="0.55118110236220474" bottom="0.55118110236220474" header="0.31496062992125984" footer="0.31496062992125984"/>
  <pageSetup paperSize="9" scale="29" fitToHeight="0" orientation="landscape"/>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BB48AF-9D60-4113-897A-CF5D903E45BA}">
  <sheetPr>
    <pageSetUpPr fitToPage="1"/>
  </sheetPr>
  <dimension ref="A1:AD572"/>
  <sheetViews>
    <sheetView showGridLines="0" view="pageBreakPreview" zoomScale="70" zoomScaleNormal="100" zoomScaleSheetLayoutView="70" workbookViewId="0">
      <pane xSplit="3" ySplit="2" topLeftCell="U3" activePane="bottomRight" state="frozen"/>
      <selection pane="topRight" activeCell="A3" sqref="A3:XFD15"/>
      <selection pane="bottomLeft" activeCell="A3" sqref="A3:XFD15"/>
      <selection pane="bottomRight" activeCell="AP2" sqref="AP2"/>
    </sheetView>
  </sheetViews>
  <sheetFormatPr defaultRowHeight="18.75"/>
  <cols>
    <col min="1" max="1" width="10.75" customWidth="1"/>
    <col min="2" max="2" width="15.125" customWidth="1"/>
    <col min="3" max="3" width="77.375" style="11" customWidth="1"/>
    <col min="4" max="4" width="30.875" style="11" customWidth="1"/>
    <col min="5" max="5" width="14" style="11" customWidth="1"/>
    <col min="6" max="6" width="34.125" style="11" customWidth="1"/>
    <col min="7" max="7" width="28.375" style="11" customWidth="1"/>
    <col min="8" max="8" width="17.5" style="11" customWidth="1"/>
    <col min="9" max="9" width="35.75" style="11" customWidth="1"/>
    <col min="10" max="10" width="35" style="11" customWidth="1"/>
    <col min="11" max="11" width="72.75" style="11" customWidth="1"/>
    <col min="12" max="12" width="29.125" style="11" customWidth="1"/>
    <col min="13" max="13" width="17.875" style="11" customWidth="1"/>
    <col min="14" max="19" width="11.625" style="11" customWidth="1"/>
    <col min="20" max="20" width="28" style="11" customWidth="1"/>
    <col min="21" max="26" width="11.625" style="11" customWidth="1"/>
    <col min="27" max="27" width="12.25" style="11" bestFit="1" customWidth="1"/>
    <col min="28" max="28" width="15.5" style="11" customWidth="1"/>
    <col min="29" max="30" width="11.625" style="11" customWidth="1"/>
  </cols>
  <sheetData>
    <row r="1" spans="1:30" ht="21.75" customHeight="1">
      <c r="A1" s="151" t="s">
        <v>56</v>
      </c>
      <c r="C1"/>
      <c r="E1"/>
      <c r="H1"/>
      <c r="N1"/>
      <c r="O1"/>
      <c r="P1"/>
      <c r="Q1"/>
      <c r="R1" s="19"/>
      <c r="S1"/>
      <c r="U1"/>
      <c r="V1"/>
      <c r="W1"/>
      <c r="X1"/>
      <c r="Y1"/>
      <c r="Z1"/>
      <c r="AA1"/>
      <c r="AC1"/>
      <c r="AD1"/>
    </row>
    <row r="2" spans="1:30" s="134" customFormat="1" ht="247.15" customHeight="1">
      <c r="A2" s="8" t="s">
        <v>57</v>
      </c>
      <c r="B2" s="8" t="s">
        <v>58</v>
      </c>
      <c r="C2" s="16" t="s">
        <v>59</v>
      </c>
      <c r="D2" s="8" t="s">
        <v>60</v>
      </c>
      <c r="E2" s="8" t="s">
        <v>61</v>
      </c>
      <c r="F2" s="8" t="s">
        <v>62</v>
      </c>
      <c r="G2" s="8" t="s">
        <v>63</v>
      </c>
      <c r="H2" s="8" t="s">
        <v>64</v>
      </c>
      <c r="I2" s="8" t="s">
        <v>65</v>
      </c>
      <c r="J2" s="8" t="s">
        <v>66</v>
      </c>
      <c r="K2" s="8" t="s">
        <v>67</v>
      </c>
      <c r="L2" s="8" t="s">
        <v>68</v>
      </c>
      <c r="M2" s="8" t="s">
        <v>69</v>
      </c>
      <c r="N2" s="8" t="s">
        <v>70</v>
      </c>
      <c r="O2" s="8" t="s">
        <v>71</v>
      </c>
      <c r="P2" s="8" t="s">
        <v>72</v>
      </c>
      <c r="Q2" s="8" t="s">
        <v>73</v>
      </c>
      <c r="R2" s="17" t="s">
        <v>74</v>
      </c>
      <c r="S2" s="8" t="s">
        <v>75</v>
      </c>
      <c r="T2" s="8" t="s">
        <v>76</v>
      </c>
      <c r="U2" s="8" t="s">
        <v>77</v>
      </c>
      <c r="V2" s="8" t="s">
        <v>78</v>
      </c>
      <c r="W2" s="8" t="s">
        <v>79</v>
      </c>
      <c r="X2" s="8" t="s">
        <v>78</v>
      </c>
      <c r="Y2" s="8" t="s">
        <v>80</v>
      </c>
      <c r="Z2" s="8" t="s">
        <v>78</v>
      </c>
      <c r="AA2" s="8" t="s">
        <v>81</v>
      </c>
      <c r="AB2" s="8" t="s">
        <v>78</v>
      </c>
      <c r="AC2" s="8" t="s">
        <v>82</v>
      </c>
      <c r="AD2" s="8" t="s">
        <v>78</v>
      </c>
    </row>
    <row r="3" spans="1:30" s="18" customFormat="1" ht="102.75" customHeight="1">
      <c r="A3" s="232" t="s">
        <v>688</v>
      </c>
      <c r="B3" s="235" t="s">
        <v>734</v>
      </c>
      <c r="C3" s="235" t="s">
        <v>18610</v>
      </c>
      <c r="D3" s="234" t="s">
        <v>18611</v>
      </c>
      <c r="E3" s="232" t="s">
        <v>18612</v>
      </c>
      <c r="F3" s="234" t="s">
        <v>18613</v>
      </c>
      <c r="G3" s="234" t="s">
        <v>18614</v>
      </c>
      <c r="H3" s="232" t="s">
        <v>18615</v>
      </c>
      <c r="I3" s="239" t="s">
        <v>18616</v>
      </c>
      <c r="J3" s="239" t="s">
        <v>18617</v>
      </c>
      <c r="K3" s="239" t="s">
        <v>18618</v>
      </c>
      <c r="L3" s="234" t="s">
        <v>18619</v>
      </c>
      <c r="M3" s="234" t="s">
        <v>18620</v>
      </c>
      <c r="N3" s="232"/>
      <c r="O3" s="232"/>
      <c r="P3" s="232"/>
      <c r="Q3" s="232"/>
      <c r="R3" s="338" t="s">
        <v>1027</v>
      </c>
      <c r="S3" s="226" t="s">
        <v>1026</v>
      </c>
      <c r="T3" s="234" t="s">
        <v>3532</v>
      </c>
      <c r="U3" s="232"/>
      <c r="V3" s="232"/>
      <c r="W3" s="232"/>
      <c r="X3" s="232"/>
      <c r="Y3" s="232"/>
      <c r="Z3" s="232"/>
      <c r="AA3" s="232"/>
      <c r="AB3" s="234"/>
      <c r="AC3" s="232"/>
      <c r="AD3" s="232"/>
    </row>
    <row r="4" spans="1:30" s="18" customFormat="1" ht="59.25" customHeight="1">
      <c r="A4" s="232" t="s">
        <v>688</v>
      </c>
      <c r="B4" s="235" t="s">
        <v>734</v>
      </c>
      <c r="C4" s="235" t="s">
        <v>18621</v>
      </c>
      <c r="D4" s="234" t="s">
        <v>18622</v>
      </c>
      <c r="E4" s="232" t="s">
        <v>18623</v>
      </c>
      <c r="F4" s="234" t="s">
        <v>18624</v>
      </c>
      <c r="G4" s="234" t="s">
        <v>18625</v>
      </c>
      <c r="H4" s="232" t="s">
        <v>18626</v>
      </c>
      <c r="I4" s="239" t="s">
        <v>18627</v>
      </c>
      <c r="J4" s="239" t="s">
        <v>18628</v>
      </c>
      <c r="K4" s="239" t="s">
        <v>18629</v>
      </c>
      <c r="L4" s="234" t="s">
        <v>1497</v>
      </c>
      <c r="M4" s="234" t="s">
        <v>18630</v>
      </c>
      <c r="N4" s="232"/>
      <c r="O4" s="232"/>
      <c r="P4" s="232"/>
      <c r="Q4" s="232"/>
      <c r="R4" s="338" t="s">
        <v>638</v>
      </c>
      <c r="S4" s="226" t="s">
        <v>1026</v>
      </c>
      <c r="T4" s="234" t="s">
        <v>3532</v>
      </c>
      <c r="U4" s="232"/>
      <c r="V4" s="232"/>
      <c r="W4" s="232"/>
      <c r="X4" s="232"/>
      <c r="Y4" s="232"/>
      <c r="Z4" s="232"/>
      <c r="AA4" s="232"/>
      <c r="AB4" s="234"/>
      <c r="AC4" s="232"/>
      <c r="AD4" s="232"/>
    </row>
    <row r="5" spans="1:30" s="18" customFormat="1" ht="75" customHeight="1">
      <c r="A5" s="232" t="s">
        <v>688</v>
      </c>
      <c r="B5" s="235" t="s">
        <v>734</v>
      </c>
      <c r="C5" s="235" t="s">
        <v>18631</v>
      </c>
      <c r="D5" s="234" t="s">
        <v>18632</v>
      </c>
      <c r="E5" s="232" t="s">
        <v>18633</v>
      </c>
      <c r="F5" s="234" t="s">
        <v>18634</v>
      </c>
      <c r="G5" s="234" t="s">
        <v>18635</v>
      </c>
      <c r="H5" s="232" t="s">
        <v>18636</v>
      </c>
      <c r="I5" s="239" t="s">
        <v>18637</v>
      </c>
      <c r="J5" s="239" t="s">
        <v>18638</v>
      </c>
      <c r="K5" s="239" t="s">
        <v>18639</v>
      </c>
      <c r="L5" s="234"/>
      <c r="M5" s="234"/>
      <c r="N5" s="232"/>
      <c r="O5" s="232"/>
      <c r="P5" s="232"/>
      <c r="Q5" s="232"/>
      <c r="R5" s="338"/>
      <c r="S5" s="226" t="s">
        <v>473</v>
      </c>
      <c r="T5" s="234"/>
      <c r="U5" s="232"/>
      <c r="V5" s="232"/>
      <c r="W5" s="232"/>
      <c r="X5" s="232"/>
      <c r="Y5" s="232"/>
      <c r="Z5" s="232"/>
      <c r="AA5" s="232"/>
      <c r="AB5" s="234"/>
      <c r="AC5" s="232"/>
      <c r="AD5" s="232"/>
    </row>
    <row r="6" spans="1:30" s="18" customFormat="1" ht="207.75" customHeight="1">
      <c r="A6" s="232" t="s">
        <v>688</v>
      </c>
      <c r="B6" s="235" t="s">
        <v>734</v>
      </c>
      <c r="C6" s="235" t="s">
        <v>18640</v>
      </c>
      <c r="D6" s="234" t="s">
        <v>18641</v>
      </c>
      <c r="E6" s="232" t="s">
        <v>18642</v>
      </c>
      <c r="F6" s="234" t="s">
        <v>18643</v>
      </c>
      <c r="G6" s="234" t="s">
        <v>18644</v>
      </c>
      <c r="H6" s="232" t="s">
        <v>18645</v>
      </c>
      <c r="I6" s="239" t="s">
        <v>18646</v>
      </c>
      <c r="J6" s="239" t="s">
        <v>18647</v>
      </c>
      <c r="K6" s="356" t="s">
        <v>18648</v>
      </c>
      <c r="L6" s="234" t="s">
        <v>18649</v>
      </c>
      <c r="M6" s="234"/>
      <c r="N6" s="232" t="s">
        <v>95</v>
      </c>
      <c r="O6" s="232" t="s">
        <v>95</v>
      </c>
      <c r="P6" s="232"/>
      <c r="Q6" s="232"/>
      <c r="R6" s="338" t="s">
        <v>638</v>
      </c>
      <c r="S6" s="226" t="s">
        <v>1026</v>
      </c>
      <c r="T6" s="234" t="s">
        <v>4542</v>
      </c>
      <c r="U6" s="232"/>
      <c r="V6" s="232"/>
      <c r="W6" s="232"/>
      <c r="X6" s="232"/>
      <c r="Y6" s="232"/>
      <c r="Z6" s="232"/>
      <c r="AA6" s="232"/>
      <c r="AB6" s="234"/>
      <c r="AC6" s="232"/>
      <c r="AD6" s="232"/>
    </row>
    <row r="7" spans="1:30" s="18" customFormat="1" ht="50.25" customHeight="1">
      <c r="A7" s="221" t="s">
        <v>18650</v>
      </c>
      <c r="B7" s="235" t="s">
        <v>734</v>
      </c>
      <c r="C7" s="226" t="s">
        <v>18651</v>
      </c>
      <c r="D7" s="223" t="s">
        <v>18652</v>
      </c>
      <c r="E7" s="221" t="s">
        <v>18653</v>
      </c>
      <c r="F7" s="223" t="s">
        <v>18654</v>
      </c>
      <c r="G7" s="223" t="s">
        <v>18655</v>
      </c>
      <c r="H7" s="221" t="s">
        <v>18656</v>
      </c>
      <c r="I7" s="228" t="s">
        <v>18657</v>
      </c>
      <c r="J7" s="228" t="s">
        <v>18658</v>
      </c>
      <c r="K7" s="228" t="s">
        <v>18659</v>
      </c>
      <c r="L7" s="223" t="s">
        <v>18660</v>
      </c>
      <c r="M7" s="223"/>
      <c r="N7" s="221"/>
      <c r="O7" s="221"/>
      <c r="P7" s="221"/>
      <c r="Q7" s="221"/>
      <c r="R7" s="338" t="s">
        <v>182</v>
      </c>
      <c r="S7" s="226" t="s">
        <v>98</v>
      </c>
      <c r="T7" s="223" t="s">
        <v>13084</v>
      </c>
      <c r="U7" s="221"/>
      <c r="V7" s="221"/>
      <c r="W7" s="221"/>
      <c r="X7" s="221"/>
      <c r="Y7" s="221"/>
      <c r="Z7" s="221"/>
      <c r="AA7" s="221"/>
      <c r="AB7" s="223"/>
      <c r="AC7" s="221"/>
      <c r="AD7" s="221"/>
    </row>
    <row r="8" spans="1:30" s="18" customFormat="1" ht="62.25" customHeight="1">
      <c r="A8" s="221" t="s">
        <v>18650</v>
      </c>
      <c r="B8" s="235" t="s">
        <v>734</v>
      </c>
      <c r="C8" s="226" t="s">
        <v>18661</v>
      </c>
      <c r="D8" s="223" t="s">
        <v>18662</v>
      </c>
      <c r="E8" s="221" t="s">
        <v>18663</v>
      </c>
      <c r="F8" s="223" t="s">
        <v>18664</v>
      </c>
      <c r="G8" s="223" t="s">
        <v>18665</v>
      </c>
      <c r="H8" s="221" t="s">
        <v>18666</v>
      </c>
      <c r="I8" s="228" t="s">
        <v>18667</v>
      </c>
      <c r="J8" s="228" t="s">
        <v>18668</v>
      </c>
      <c r="K8" s="228" t="s">
        <v>18669</v>
      </c>
      <c r="L8" s="223" t="s">
        <v>18670</v>
      </c>
      <c r="M8" s="223"/>
      <c r="N8" s="221"/>
      <c r="O8" s="221"/>
      <c r="P8" s="221"/>
      <c r="Q8" s="221"/>
      <c r="R8" s="338" t="s">
        <v>223</v>
      </c>
      <c r="S8" s="226" t="s">
        <v>2307</v>
      </c>
      <c r="T8" s="223" t="s">
        <v>13084</v>
      </c>
      <c r="U8" s="221"/>
      <c r="V8" s="221"/>
      <c r="W8" s="221"/>
      <c r="X8" s="221"/>
      <c r="Y8" s="221"/>
      <c r="Z8" s="221"/>
      <c r="AA8" s="221"/>
      <c r="AB8" s="223"/>
      <c r="AC8" s="221"/>
      <c r="AD8" s="221"/>
    </row>
    <row r="9" spans="1:30" s="18" customFormat="1" ht="75.75" customHeight="1">
      <c r="A9" s="221" t="s">
        <v>18650</v>
      </c>
      <c r="B9" s="235" t="s">
        <v>734</v>
      </c>
      <c r="C9" s="226" t="s">
        <v>18671</v>
      </c>
      <c r="D9" s="223" t="s">
        <v>18672</v>
      </c>
      <c r="E9" s="221" t="s">
        <v>18673</v>
      </c>
      <c r="F9" s="223" t="s">
        <v>18674</v>
      </c>
      <c r="G9" s="223" t="s">
        <v>18675</v>
      </c>
      <c r="H9" s="221" t="s">
        <v>18676</v>
      </c>
      <c r="I9" s="228" t="s">
        <v>18677</v>
      </c>
      <c r="J9" s="228" t="s">
        <v>18678</v>
      </c>
      <c r="K9" s="228" t="s">
        <v>18679</v>
      </c>
      <c r="L9" s="223" t="s">
        <v>18680</v>
      </c>
      <c r="M9" s="223"/>
      <c r="N9" s="221" t="s">
        <v>95</v>
      </c>
      <c r="O9" s="221" t="s">
        <v>95</v>
      </c>
      <c r="P9" s="221"/>
      <c r="Q9" s="221"/>
      <c r="R9" s="338" t="s">
        <v>182</v>
      </c>
      <c r="S9" s="226" t="s">
        <v>2307</v>
      </c>
      <c r="T9" s="223" t="s">
        <v>10248</v>
      </c>
      <c r="U9" s="221"/>
      <c r="V9" s="221"/>
      <c r="W9" s="221"/>
      <c r="X9" s="221"/>
      <c r="Y9" s="221"/>
      <c r="Z9" s="221"/>
      <c r="AA9" s="221"/>
      <c r="AB9" s="223"/>
      <c r="AC9" s="221"/>
      <c r="AD9" s="221"/>
    </row>
    <row r="10" spans="1:30" s="18" customFormat="1" ht="59.25" customHeight="1">
      <c r="A10" s="221" t="s">
        <v>18650</v>
      </c>
      <c r="B10" s="235" t="s">
        <v>734</v>
      </c>
      <c r="C10" s="226" t="s">
        <v>18681</v>
      </c>
      <c r="D10" s="223" t="s">
        <v>18682</v>
      </c>
      <c r="E10" s="221" t="s">
        <v>18683</v>
      </c>
      <c r="F10" s="223" t="s">
        <v>18684</v>
      </c>
      <c r="G10" s="223" t="s">
        <v>18685</v>
      </c>
      <c r="H10" s="221" t="s">
        <v>18686</v>
      </c>
      <c r="I10" s="228" t="s">
        <v>18687</v>
      </c>
      <c r="J10" s="228" t="s">
        <v>18688</v>
      </c>
      <c r="K10" s="228" t="s">
        <v>18689</v>
      </c>
      <c r="L10" s="223"/>
      <c r="M10" s="223"/>
      <c r="N10" s="221" t="s">
        <v>95</v>
      </c>
      <c r="O10" s="221"/>
      <c r="P10" s="221"/>
      <c r="Q10" s="221"/>
      <c r="R10" s="338"/>
      <c r="S10" s="226" t="s">
        <v>473</v>
      </c>
      <c r="T10" s="223"/>
      <c r="U10" s="221"/>
      <c r="V10" s="221"/>
      <c r="W10" s="221"/>
      <c r="X10" s="221"/>
      <c r="Y10" s="221"/>
      <c r="Z10" s="221"/>
      <c r="AA10" s="221"/>
      <c r="AB10" s="223"/>
      <c r="AC10" s="221"/>
      <c r="AD10" s="221"/>
    </row>
    <row r="11" spans="1:30" s="18" customFormat="1" ht="47.25" customHeight="1">
      <c r="A11" s="221" t="s">
        <v>18650</v>
      </c>
      <c r="B11" s="235" t="s">
        <v>734</v>
      </c>
      <c r="C11" s="226" t="s">
        <v>18690</v>
      </c>
      <c r="D11" s="223" t="s">
        <v>18691</v>
      </c>
      <c r="E11" s="221" t="s">
        <v>18692</v>
      </c>
      <c r="F11" s="223" t="s">
        <v>18693</v>
      </c>
      <c r="G11" s="223" t="s">
        <v>18694</v>
      </c>
      <c r="H11" s="221" t="s">
        <v>18695</v>
      </c>
      <c r="I11" s="228" t="s">
        <v>18696</v>
      </c>
      <c r="J11" s="228"/>
      <c r="K11" s="228" t="s">
        <v>5779</v>
      </c>
      <c r="L11" s="223"/>
      <c r="M11" s="223"/>
      <c r="N11" s="221"/>
      <c r="O11" s="221"/>
      <c r="P11" s="221"/>
      <c r="Q11" s="221"/>
      <c r="R11" s="338"/>
      <c r="S11" s="226" t="s">
        <v>473</v>
      </c>
      <c r="T11" s="223"/>
      <c r="U11" s="221"/>
      <c r="V11" s="221"/>
      <c r="W11" s="221"/>
      <c r="X11" s="221"/>
      <c r="Y11" s="221"/>
      <c r="Z11" s="221"/>
      <c r="AA11" s="221"/>
      <c r="AB11" s="223"/>
      <c r="AC11" s="221"/>
      <c r="AD11" s="221"/>
    </row>
    <row r="12" spans="1:30" s="18" customFormat="1" ht="62.25" customHeight="1">
      <c r="A12" s="221" t="s">
        <v>688</v>
      </c>
      <c r="B12" s="235" t="s">
        <v>734</v>
      </c>
      <c r="C12" s="226" t="s">
        <v>18697</v>
      </c>
      <c r="D12" s="223" t="s">
        <v>18698</v>
      </c>
      <c r="E12" s="221" t="s">
        <v>18699</v>
      </c>
      <c r="F12" s="223" t="s">
        <v>18700</v>
      </c>
      <c r="G12" s="223" t="s">
        <v>18701</v>
      </c>
      <c r="H12" s="221" t="s">
        <v>18702</v>
      </c>
      <c r="I12" s="228" t="s">
        <v>18703</v>
      </c>
      <c r="J12" s="228"/>
      <c r="K12" s="228" t="s">
        <v>18704</v>
      </c>
      <c r="L12" s="223"/>
      <c r="M12" s="223"/>
      <c r="N12" s="221"/>
      <c r="O12" s="221"/>
      <c r="P12" s="221"/>
      <c r="Q12" s="221"/>
      <c r="R12" s="338"/>
      <c r="S12" s="226" t="s">
        <v>473</v>
      </c>
      <c r="T12" s="223"/>
      <c r="U12" s="221"/>
      <c r="V12" s="221"/>
      <c r="W12" s="221"/>
      <c r="X12" s="221"/>
      <c r="Y12" s="221"/>
      <c r="Z12" s="221"/>
      <c r="AA12" s="221"/>
      <c r="AB12" s="223"/>
      <c r="AC12" s="221"/>
      <c r="AD12" s="221"/>
    </row>
    <row r="13" spans="1:30" s="31" customFormat="1" ht="45.75" customHeight="1">
      <c r="A13" s="221" t="s">
        <v>18650</v>
      </c>
      <c r="B13" s="235" t="s">
        <v>734</v>
      </c>
      <c r="C13" s="226" t="s">
        <v>18705</v>
      </c>
      <c r="D13" s="223" t="s">
        <v>18706</v>
      </c>
      <c r="E13" s="221" t="s">
        <v>18707</v>
      </c>
      <c r="F13" s="223" t="s">
        <v>18708</v>
      </c>
      <c r="G13" s="223" t="s">
        <v>18709</v>
      </c>
      <c r="H13" s="221" t="s">
        <v>18710</v>
      </c>
      <c r="I13" s="228" t="s">
        <v>18711</v>
      </c>
      <c r="J13" s="228"/>
      <c r="K13" s="228" t="s">
        <v>18712</v>
      </c>
      <c r="L13" s="223"/>
      <c r="M13" s="223"/>
      <c r="N13" s="221"/>
      <c r="O13" s="221"/>
      <c r="P13" s="221"/>
      <c r="Q13" s="221"/>
      <c r="R13" s="338"/>
      <c r="S13" s="226" t="s">
        <v>473</v>
      </c>
      <c r="T13" s="223"/>
      <c r="U13" s="221"/>
      <c r="V13" s="221"/>
      <c r="W13" s="221"/>
      <c r="X13" s="221"/>
      <c r="Y13" s="221"/>
      <c r="Z13" s="221"/>
      <c r="AA13" s="221"/>
      <c r="AB13" s="223"/>
      <c r="AC13" s="221"/>
      <c r="AD13" s="221"/>
    </row>
    <row r="14" spans="1:30" s="18" customFormat="1" ht="57.75" customHeight="1">
      <c r="A14" s="221" t="s">
        <v>18650</v>
      </c>
      <c r="B14" s="226" t="s">
        <v>780</v>
      </c>
      <c r="C14" s="226" t="s">
        <v>18713</v>
      </c>
      <c r="D14" s="223" t="s">
        <v>18714</v>
      </c>
      <c r="E14" s="221" t="s">
        <v>18715</v>
      </c>
      <c r="F14" s="223" t="s">
        <v>18716</v>
      </c>
      <c r="G14" s="223" t="s">
        <v>18717</v>
      </c>
      <c r="H14" s="221" t="s">
        <v>18718</v>
      </c>
      <c r="I14" s="228" t="s">
        <v>18719</v>
      </c>
      <c r="J14" s="228" t="s">
        <v>18720</v>
      </c>
      <c r="K14" s="347" t="s">
        <v>18721</v>
      </c>
      <c r="L14" s="223" t="s">
        <v>18722</v>
      </c>
      <c r="M14" s="223"/>
      <c r="N14" s="221"/>
      <c r="O14" s="221"/>
      <c r="P14" s="221"/>
      <c r="Q14" s="221"/>
      <c r="R14" s="338" t="s">
        <v>223</v>
      </c>
      <c r="S14" s="226" t="s">
        <v>398</v>
      </c>
      <c r="T14" s="223" t="s">
        <v>18723</v>
      </c>
      <c r="U14" s="221"/>
      <c r="V14" s="221"/>
      <c r="W14" s="221"/>
      <c r="X14" s="221"/>
      <c r="Y14" s="221"/>
      <c r="Z14" s="221"/>
      <c r="AA14" s="221"/>
      <c r="AB14" s="223"/>
      <c r="AC14" s="221"/>
      <c r="AD14" s="221"/>
    </row>
    <row r="15" spans="1:30" s="18" customFormat="1" ht="51.75" customHeight="1">
      <c r="A15" s="221" t="s">
        <v>18650</v>
      </c>
      <c r="B15" s="226" t="s">
        <v>780</v>
      </c>
      <c r="C15" s="226" t="s">
        <v>18724</v>
      </c>
      <c r="D15" s="223" t="s">
        <v>18725</v>
      </c>
      <c r="E15" s="221" t="s">
        <v>18726</v>
      </c>
      <c r="F15" s="223" t="s">
        <v>18727</v>
      </c>
      <c r="G15" s="223" t="s">
        <v>18728</v>
      </c>
      <c r="H15" s="221" t="s">
        <v>18729</v>
      </c>
      <c r="I15" s="228" t="s">
        <v>18730</v>
      </c>
      <c r="J15" s="228" t="s">
        <v>18731</v>
      </c>
      <c r="K15" s="228" t="s">
        <v>18732</v>
      </c>
      <c r="L15" s="223" t="s">
        <v>3581</v>
      </c>
      <c r="M15" s="223" t="s">
        <v>18733</v>
      </c>
      <c r="N15" s="221"/>
      <c r="O15" s="221"/>
      <c r="P15" s="221"/>
      <c r="Q15" s="221"/>
      <c r="R15" s="338" t="s">
        <v>182</v>
      </c>
      <c r="S15" s="226" t="s">
        <v>398</v>
      </c>
      <c r="T15" s="223" t="s">
        <v>18734</v>
      </c>
      <c r="U15" s="221"/>
      <c r="V15" s="221"/>
      <c r="W15" s="221"/>
      <c r="X15" s="221"/>
      <c r="Y15" s="221"/>
      <c r="Z15" s="221"/>
      <c r="AA15" s="221"/>
      <c r="AB15" s="223"/>
      <c r="AC15" s="221"/>
      <c r="AD15" s="221"/>
    </row>
    <row r="16" spans="1:30" s="18" customFormat="1" ht="80.25" customHeight="1">
      <c r="A16" s="221" t="s">
        <v>18650</v>
      </c>
      <c r="B16" s="226" t="s">
        <v>780</v>
      </c>
      <c r="C16" s="226" t="s">
        <v>18735</v>
      </c>
      <c r="D16" s="223" t="s">
        <v>18736</v>
      </c>
      <c r="E16" s="221" t="s">
        <v>18737</v>
      </c>
      <c r="F16" s="223" t="s">
        <v>18738</v>
      </c>
      <c r="G16" s="223" t="s">
        <v>18739</v>
      </c>
      <c r="H16" s="221" t="s">
        <v>18740</v>
      </c>
      <c r="I16" s="228" t="s">
        <v>14160</v>
      </c>
      <c r="J16" s="228" t="s">
        <v>18741</v>
      </c>
      <c r="K16" s="228" t="s">
        <v>18742</v>
      </c>
      <c r="L16" s="223" t="s">
        <v>1955</v>
      </c>
      <c r="M16" s="223"/>
      <c r="N16" s="221"/>
      <c r="O16" s="221" t="s">
        <v>95</v>
      </c>
      <c r="P16" s="221"/>
      <c r="Q16" s="221"/>
      <c r="R16" s="338" t="s">
        <v>182</v>
      </c>
      <c r="S16" s="226" t="s">
        <v>2307</v>
      </c>
      <c r="T16" s="223" t="s">
        <v>224</v>
      </c>
      <c r="U16" s="221"/>
      <c r="V16" s="221"/>
      <c r="W16" s="221"/>
      <c r="X16" s="221"/>
      <c r="Y16" s="221"/>
      <c r="Z16" s="221"/>
      <c r="AA16" s="221" t="s">
        <v>95</v>
      </c>
      <c r="AB16" s="223" t="s">
        <v>18743</v>
      </c>
      <c r="AC16" s="221"/>
      <c r="AD16" s="221"/>
    </row>
    <row r="17" spans="1:30" s="18" customFormat="1" ht="201.75" customHeight="1">
      <c r="A17" s="221" t="s">
        <v>18650</v>
      </c>
      <c r="B17" s="226" t="s">
        <v>780</v>
      </c>
      <c r="C17" s="226" t="s">
        <v>18744</v>
      </c>
      <c r="D17" s="223" t="s">
        <v>18745</v>
      </c>
      <c r="E17" s="221" t="s">
        <v>18746</v>
      </c>
      <c r="F17" s="223" t="s">
        <v>18747</v>
      </c>
      <c r="G17" s="223" t="s">
        <v>18748</v>
      </c>
      <c r="H17" s="221" t="s">
        <v>18749</v>
      </c>
      <c r="I17" s="228" t="s">
        <v>18750</v>
      </c>
      <c r="J17" s="228" t="s">
        <v>18751</v>
      </c>
      <c r="K17" s="228" t="s">
        <v>18752</v>
      </c>
      <c r="L17" s="223" t="s">
        <v>18753</v>
      </c>
      <c r="M17" s="223"/>
      <c r="N17" s="221"/>
      <c r="O17" s="221"/>
      <c r="P17" s="221"/>
      <c r="Q17" s="221"/>
      <c r="R17" s="338" t="s">
        <v>182</v>
      </c>
      <c r="S17" s="226" t="s">
        <v>2307</v>
      </c>
      <c r="T17" s="223" t="s">
        <v>224</v>
      </c>
      <c r="U17" s="221"/>
      <c r="V17" s="221"/>
      <c r="W17" s="221"/>
      <c r="X17" s="221"/>
      <c r="Y17" s="221"/>
      <c r="Z17" s="221"/>
      <c r="AA17" s="221"/>
      <c r="AB17" s="223"/>
      <c r="AC17" s="221"/>
      <c r="AD17" s="221"/>
    </row>
    <row r="18" spans="1:30" s="18" customFormat="1" ht="62.25" customHeight="1">
      <c r="A18" s="221" t="s">
        <v>18650</v>
      </c>
      <c r="B18" s="226" t="s">
        <v>780</v>
      </c>
      <c r="C18" s="226" t="s">
        <v>18754</v>
      </c>
      <c r="D18" s="223" t="s">
        <v>18755</v>
      </c>
      <c r="E18" s="221" t="s">
        <v>18756</v>
      </c>
      <c r="F18" s="223" t="s">
        <v>18757</v>
      </c>
      <c r="G18" s="223" t="s">
        <v>18758</v>
      </c>
      <c r="H18" s="221" t="s">
        <v>18759</v>
      </c>
      <c r="I18" s="228" t="s">
        <v>18760</v>
      </c>
      <c r="J18" s="228"/>
      <c r="K18" s="228" t="s">
        <v>18761</v>
      </c>
      <c r="L18" s="223" t="s">
        <v>18762</v>
      </c>
      <c r="M18" s="223" t="s">
        <v>18763</v>
      </c>
      <c r="N18" s="221"/>
      <c r="O18" s="221"/>
      <c r="P18" s="221"/>
      <c r="Q18" s="221"/>
      <c r="R18" s="338"/>
      <c r="S18" s="226" t="s">
        <v>473</v>
      </c>
      <c r="T18" s="223"/>
      <c r="U18" s="221"/>
      <c r="V18" s="221"/>
      <c r="W18" s="221"/>
      <c r="X18" s="221"/>
      <c r="Y18" s="221"/>
      <c r="Z18" s="221"/>
      <c r="AA18" s="221"/>
      <c r="AB18" s="223"/>
      <c r="AC18" s="221"/>
      <c r="AD18" s="221"/>
    </row>
    <row r="19" spans="1:30" s="18" customFormat="1" ht="62.25" customHeight="1">
      <c r="A19" s="232" t="s">
        <v>688</v>
      </c>
      <c r="B19" s="235" t="s">
        <v>826</v>
      </c>
      <c r="C19" s="235" t="s">
        <v>18764</v>
      </c>
      <c r="D19" s="234" t="s">
        <v>18765</v>
      </c>
      <c r="E19" s="232" t="s">
        <v>18766</v>
      </c>
      <c r="F19" s="234" t="s">
        <v>18767</v>
      </c>
      <c r="G19" s="234" t="s">
        <v>18768</v>
      </c>
      <c r="H19" s="232" t="s">
        <v>18769</v>
      </c>
      <c r="I19" s="239" t="s">
        <v>18770</v>
      </c>
      <c r="J19" s="239" t="s">
        <v>18771</v>
      </c>
      <c r="K19" s="239" t="s">
        <v>18772</v>
      </c>
      <c r="L19" s="234" t="s">
        <v>18773</v>
      </c>
      <c r="M19" s="234"/>
      <c r="N19" s="232"/>
      <c r="O19" s="232"/>
      <c r="P19" s="232"/>
      <c r="Q19" s="232"/>
      <c r="R19" s="338" t="s">
        <v>638</v>
      </c>
      <c r="S19" s="226" t="s">
        <v>1026</v>
      </c>
      <c r="T19" s="234" t="s">
        <v>3532</v>
      </c>
      <c r="U19" s="232"/>
      <c r="V19" s="232"/>
      <c r="W19" s="232"/>
      <c r="X19" s="232"/>
      <c r="Y19" s="232"/>
      <c r="Z19" s="232"/>
      <c r="AA19" s="232"/>
      <c r="AB19" s="234"/>
      <c r="AC19" s="232"/>
      <c r="AD19" s="232"/>
    </row>
    <row r="20" spans="1:30" s="18" customFormat="1" ht="62.25" customHeight="1">
      <c r="A20" s="232" t="s">
        <v>688</v>
      </c>
      <c r="B20" s="235" t="s">
        <v>826</v>
      </c>
      <c r="C20" s="235" t="s">
        <v>18774</v>
      </c>
      <c r="D20" s="234" t="s">
        <v>18775</v>
      </c>
      <c r="E20" s="232" t="s">
        <v>18776</v>
      </c>
      <c r="F20" s="234" t="s">
        <v>18777</v>
      </c>
      <c r="G20" s="234" t="s">
        <v>18778</v>
      </c>
      <c r="H20" s="232" t="s">
        <v>18779</v>
      </c>
      <c r="I20" s="239" t="s">
        <v>18780</v>
      </c>
      <c r="J20" s="239" t="s">
        <v>18781</v>
      </c>
      <c r="K20" s="239" t="s">
        <v>18782</v>
      </c>
      <c r="L20" s="234" t="s">
        <v>9216</v>
      </c>
      <c r="M20" s="234"/>
      <c r="N20" s="232"/>
      <c r="O20" s="232"/>
      <c r="P20" s="232"/>
      <c r="Q20" s="232"/>
      <c r="R20" s="338" t="s">
        <v>638</v>
      </c>
      <c r="S20" s="226" t="s">
        <v>1026</v>
      </c>
      <c r="T20" s="234" t="s">
        <v>3532</v>
      </c>
      <c r="U20" s="232"/>
      <c r="V20" s="232"/>
      <c r="W20" s="232"/>
      <c r="X20" s="232"/>
      <c r="Y20" s="232"/>
      <c r="Z20" s="232"/>
      <c r="AA20" s="232"/>
      <c r="AB20" s="234"/>
      <c r="AC20" s="232"/>
      <c r="AD20" s="232"/>
    </row>
    <row r="21" spans="1:30" s="18" customFormat="1" ht="62.25" customHeight="1">
      <c r="A21" s="232" t="s">
        <v>688</v>
      </c>
      <c r="B21" s="235" t="s">
        <v>826</v>
      </c>
      <c r="C21" s="235" t="s">
        <v>18783</v>
      </c>
      <c r="D21" s="234" t="s">
        <v>18784</v>
      </c>
      <c r="E21" s="232" t="s">
        <v>18785</v>
      </c>
      <c r="F21" s="234" t="s">
        <v>18786</v>
      </c>
      <c r="G21" s="234" t="s">
        <v>18787</v>
      </c>
      <c r="H21" s="232" t="s">
        <v>18788</v>
      </c>
      <c r="I21" s="239" t="s">
        <v>18789</v>
      </c>
      <c r="J21" s="239" t="s">
        <v>18790</v>
      </c>
      <c r="K21" s="239" t="s">
        <v>18791</v>
      </c>
      <c r="L21" s="234" t="s">
        <v>18792</v>
      </c>
      <c r="M21" s="234" t="s">
        <v>1596</v>
      </c>
      <c r="N21" s="232" t="s">
        <v>95</v>
      </c>
      <c r="O21" s="232"/>
      <c r="P21" s="232"/>
      <c r="Q21" s="232"/>
      <c r="R21" s="338" t="s">
        <v>638</v>
      </c>
      <c r="S21" s="226" t="s">
        <v>1026</v>
      </c>
      <c r="T21" s="234" t="s">
        <v>10829</v>
      </c>
      <c r="U21" s="232"/>
      <c r="V21" s="232"/>
      <c r="W21" s="232"/>
      <c r="X21" s="232"/>
      <c r="Y21" s="232"/>
      <c r="Z21" s="232"/>
      <c r="AA21" s="232"/>
      <c r="AB21" s="234"/>
      <c r="AC21" s="232"/>
      <c r="AD21" s="232"/>
    </row>
    <row r="22" spans="1:30" s="18" customFormat="1" ht="62.25" customHeight="1">
      <c r="A22" s="232" t="s">
        <v>688</v>
      </c>
      <c r="B22" s="235" t="s">
        <v>826</v>
      </c>
      <c r="C22" s="235" t="s">
        <v>18793</v>
      </c>
      <c r="D22" s="234" t="s">
        <v>18794</v>
      </c>
      <c r="E22" s="232" t="s">
        <v>18795</v>
      </c>
      <c r="F22" s="234" t="s">
        <v>18796</v>
      </c>
      <c r="G22" s="234" t="s">
        <v>18797</v>
      </c>
      <c r="H22" s="232" t="s">
        <v>18798</v>
      </c>
      <c r="I22" s="239" t="s">
        <v>18799</v>
      </c>
      <c r="J22" s="239" t="s">
        <v>18800</v>
      </c>
      <c r="K22" s="239" t="s">
        <v>18801</v>
      </c>
      <c r="L22" s="234" t="s">
        <v>18802</v>
      </c>
      <c r="M22" s="234"/>
      <c r="N22" s="232"/>
      <c r="O22" s="232"/>
      <c r="P22" s="232"/>
      <c r="Q22" s="232"/>
      <c r="R22" s="338" t="s">
        <v>638</v>
      </c>
      <c r="S22" s="226" t="s">
        <v>1026</v>
      </c>
      <c r="T22" s="234" t="s">
        <v>10829</v>
      </c>
      <c r="U22" s="232"/>
      <c r="V22" s="232"/>
      <c r="W22" s="232"/>
      <c r="X22" s="232"/>
      <c r="Y22" s="232"/>
      <c r="Z22" s="232"/>
      <c r="AA22" s="232"/>
      <c r="AB22" s="234"/>
      <c r="AC22" s="232"/>
      <c r="AD22" s="232"/>
    </row>
    <row r="23" spans="1:30" s="18" customFormat="1" ht="137.25" customHeight="1">
      <c r="A23" s="221" t="s">
        <v>18650</v>
      </c>
      <c r="B23" s="235" t="s">
        <v>826</v>
      </c>
      <c r="C23" s="226" t="s">
        <v>18803</v>
      </c>
      <c r="D23" s="223" t="s">
        <v>18804</v>
      </c>
      <c r="E23" s="221" t="s">
        <v>18805</v>
      </c>
      <c r="F23" s="223" t="s">
        <v>18806</v>
      </c>
      <c r="G23" s="223" t="s">
        <v>18807</v>
      </c>
      <c r="H23" s="221" t="s">
        <v>18808</v>
      </c>
      <c r="I23" s="228" t="s">
        <v>18809</v>
      </c>
      <c r="J23" s="228" t="s">
        <v>18810</v>
      </c>
      <c r="K23" s="228" t="s">
        <v>18811</v>
      </c>
      <c r="L23" s="223" t="s">
        <v>18812</v>
      </c>
      <c r="M23" s="223" t="s">
        <v>18813</v>
      </c>
      <c r="N23" s="221"/>
      <c r="O23" s="221" t="s">
        <v>95</v>
      </c>
      <c r="P23" s="221"/>
      <c r="Q23" s="221"/>
      <c r="R23" s="338" t="s">
        <v>638</v>
      </c>
      <c r="S23" s="226" t="s">
        <v>2307</v>
      </c>
      <c r="T23" s="223" t="s">
        <v>18814</v>
      </c>
      <c r="U23" s="221"/>
      <c r="V23" s="221"/>
      <c r="W23" s="221"/>
      <c r="X23" s="221"/>
      <c r="Y23" s="221"/>
      <c r="Z23" s="221"/>
      <c r="AA23" s="221" t="s">
        <v>95</v>
      </c>
      <c r="AB23" s="223" t="s">
        <v>18815</v>
      </c>
      <c r="AC23" s="221" t="s">
        <v>95</v>
      </c>
      <c r="AD23" s="223" t="s">
        <v>18816</v>
      </c>
    </row>
    <row r="24" spans="1:30" s="18" customFormat="1" ht="62.25" customHeight="1">
      <c r="A24" s="221" t="s">
        <v>18650</v>
      </c>
      <c r="B24" s="235" t="s">
        <v>826</v>
      </c>
      <c r="C24" s="226" t="s">
        <v>18817</v>
      </c>
      <c r="D24" s="223" t="s">
        <v>18818</v>
      </c>
      <c r="E24" s="221" t="s">
        <v>18819</v>
      </c>
      <c r="F24" s="223" t="s">
        <v>18820</v>
      </c>
      <c r="G24" s="223" t="s">
        <v>18821</v>
      </c>
      <c r="H24" s="221" t="s">
        <v>18822</v>
      </c>
      <c r="I24" s="228" t="s">
        <v>18823</v>
      </c>
      <c r="J24" s="228" t="s">
        <v>18824</v>
      </c>
      <c r="K24" s="228" t="s">
        <v>18825</v>
      </c>
      <c r="L24" s="223" t="s">
        <v>18826</v>
      </c>
      <c r="M24" s="223"/>
      <c r="N24" s="221"/>
      <c r="O24" s="221"/>
      <c r="P24" s="221"/>
      <c r="Q24" s="221"/>
      <c r="R24" s="338" t="s">
        <v>223</v>
      </c>
      <c r="S24" s="226" t="s">
        <v>2307</v>
      </c>
      <c r="T24" s="223" t="s">
        <v>13084</v>
      </c>
      <c r="U24" s="221"/>
      <c r="V24" s="221"/>
      <c r="W24" s="221"/>
      <c r="X24" s="221"/>
      <c r="Y24" s="221"/>
      <c r="Z24" s="221"/>
      <c r="AA24" s="221"/>
      <c r="AB24" s="223"/>
      <c r="AC24" s="221"/>
      <c r="AD24" s="221"/>
    </row>
    <row r="25" spans="1:30" s="18" customFormat="1" ht="95.25" customHeight="1">
      <c r="A25" s="221" t="s">
        <v>18650</v>
      </c>
      <c r="B25" s="235" t="s">
        <v>826</v>
      </c>
      <c r="C25" s="226" t="s">
        <v>18827</v>
      </c>
      <c r="D25" s="223" t="s">
        <v>18828</v>
      </c>
      <c r="E25" s="221" t="s">
        <v>18829</v>
      </c>
      <c r="F25" s="223" t="s">
        <v>18830</v>
      </c>
      <c r="G25" s="223" t="s">
        <v>18831</v>
      </c>
      <c r="H25" s="221" t="s">
        <v>18832</v>
      </c>
      <c r="I25" s="228" t="s">
        <v>18833</v>
      </c>
      <c r="J25" s="407" t="s">
        <v>18834</v>
      </c>
      <c r="K25" s="347" t="s">
        <v>18835</v>
      </c>
      <c r="L25" s="223" t="s">
        <v>3493</v>
      </c>
      <c r="M25" s="223" t="s">
        <v>3426</v>
      </c>
      <c r="N25" s="221"/>
      <c r="O25" s="221"/>
      <c r="P25" s="221"/>
      <c r="Q25" s="221"/>
      <c r="R25" s="338" t="s">
        <v>182</v>
      </c>
      <c r="S25" s="226" t="s">
        <v>2307</v>
      </c>
      <c r="T25" s="223" t="s">
        <v>10248</v>
      </c>
      <c r="U25" s="221"/>
      <c r="V25" s="221"/>
      <c r="W25" s="221"/>
      <c r="X25" s="221"/>
      <c r="Y25" s="221"/>
      <c r="Z25" s="221"/>
      <c r="AA25" s="221"/>
      <c r="AB25" s="223"/>
      <c r="AC25" s="221"/>
      <c r="AD25" s="221"/>
    </row>
    <row r="26" spans="1:30" s="18" customFormat="1" ht="62.25" customHeight="1">
      <c r="A26" s="221" t="s">
        <v>18650</v>
      </c>
      <c r="B26" s="235" t="s">
        <v>826</v>
      </c>
      <c r="C26" s="226" t="s">
        <v>18836</v>
      </c>
      <c r="D26" s="223" t="s">
        <v>18837</v>
      </c>
      <c r="E26" s="221" t="s">
        <v>18838</v>
      </c>
      <c r="F26" s="223" t="s">
        <v>18839</v>
      </c>
      <c r="G26" s="223" t="s">
        <v>18840</v>
      </c>
      <c r="H26" s="221" t="s">
        <v>18841</v>
      </c>
      <c r="I26" s="228" t="s">
        <v>18842</v>
      </c>
      <c r="J26" s="228" t="s">
        <v>18843</v>
      </c>
      <c r="K26" s="228" t="s">
        <v>18844</v>
      </c>
      <c r="L26" s="223" t="s">
        <v>18845</v>
      </c>
      <c r="M26" s="223"/>
      <c r="N26" s="221"/>
      <c r="O26" s="221"/>
      <c r="P26" s="221"/>
      <c r="Q26" s="221"/>
      <c r="R26" s="338" t="s">
        <v>182</v>
      </c>
      <c r="S26" s="226" t="s">
        <v>2307</v>
      </c>
      <c r="T26" s="223" t="s">
        <v>10248</v>
      </c>
      <c r="U26" s="221"/>
      <c r="V26" s="221"/>
      <c r="W26" s="221"/>
      <c r="X26" s="221"/>
      <c r="Y26" s="221"/>
      <c r="Z26" s="221"/>
      <c r="AA26" s="221"/>
      <c r="AB26" s="223"/>
      <c r="AC26" s="221"/>
      <c r="AD26" s="221"/>
    </row>
    <row r="27" spans="1:30" s="18" customFormat="1" ht="62.25" customHeight="1">
      <c r="A27" s="221" t="s">
        <v>18650</v>
      </c>
      <c r="B27" s="235" t="s">
        <v>826</v>
      </c>
      <c r="C27" s="226" t="s">
        <v>18846</v>
      </c>
      <c r="D27" s="223" t="s">
        <v>18847</v>
      </c>
      <c r="E27" s="221" t="s">
        <v>18848</v>
      </c>
      <c r="F27" s="223" t="s">
        <v>18849</v>
      </c>
      <c r="G27" s="223" t="s">
        <v>18850</v>
      </c>
      <c r="H27" s="221" t="s">
        <v>18851</v>
      </c>
      <c r="I27" s="228" t="s">
        <v>18852</v>
      </c>
      <c r="J27" s="228" t="s">
        <v>18853</v>
      </c>
      <c r="K27" s="228" t="s">
        <v>5993</v>
      </c>
      <c r="L27" s="223"/>
      <c r="M27" s="223"/>
      <c r="N27" s="221"/>
      <c r="O27" s="221"/>
      <c r="P27" s="221"/>
      <c r="Q27" s="221"/>
      <c r="R27" s="338"/>
      <c r="S27" s="226" t="s">
        <v>473</v>
      </c>
      <c r="T27" s="223"/>
      <c r="U27" s="221"/>
      <c r="V27" s="221"/>
      <c r="W27" s="221"/>
      <c r="X27" s="221"/>
      <c r="Y27" s="221"/>
      <c r="Z27" s="221"/>
      <c r="AA27" s="221"/>
      <c r="AB27" s="223"/>
      <c r="AC27" s="221"/>
      <c r="AD27" s="221"/>
    </row>
    <row r="28" spans="1:30" s="18" customFormat="1" ht="62.25" customHeight="1">
      <c r="A28" s="221" t="s">
        <v>688</v>
      </c>
      <c r="B28" s="235" t="s">
        <v>826</v>
      </c>
      <c r="C28" s="226" t="s">
        <v>18854</v>
      </c>
      <c r="D28" s="223" t="s">
        <v>18855</v>
      </c>
      <c r="E28" s="221" t="s">
        <v>18856</v>
      </c>
      <c r="F28" s="223" t="s">
        <v>18857</v>
      </c>
      <c r="G28" s="223" t="s">
        <v>18858</v>
      </c>
      <c r="H28" s="221" t="s">
        <v>18859</v>
      </c>
      <c r="I28" s="228" t="s">
        <v>18860</v>
      </c>
      <c r="J28" s="228" t="s">
        <v>18861</v>
      </c>
      <c r="K28" s="228" t="s">
        <v>18862</v>
      </c>
      <c r="L28" s="223" t="s">
        <v>94</v>
      </c>
      <c r="M28" s="223"/>
      <c r="N28" s="221"/>
      <c r="O28" s="221"/>
      <c r="P28" s="221"/>
      <c r="Q28" s="221"/>
      <c r="R28" s="338"/>
      <c r="S28" s="226" t="s">
        <v>473</v>
      </c>
      <c r="T28" s="223"/>
      <c r="U28" s="221"/>
      <c r="V28" s="221"/>
      <c r="W28" s="221"/>
      <c r="X28" s="221"/>
      <c r="Y28" s="221"/>
      <c r="Z28" s="221"/>
      <c r="AA28" s="221"/>
      <c r="AB28" s="223"/>
      <c r="AC28" s="221"/>
      <c r="AD28" s="221"/>
    </row>
    <row r="29" spans="1:30" s="18" customFormat="1" ht="62.25" customHeight="1">
      <c r="A29" s="221" t="s">
        <v>18650</v>
      </c>
      <c r="B29" s="235" t="s">
        <v>826</v>
      </c>
      <c r="C29" s="226" t="s">
        <v>18863</v>
      </c>
      <c r="D29" s="223" t="s">
        <v>18864</v>
      </c>
      <c r="E29" s="221" t="s">
        <v>18865</v>
      </c>
      <c r="F29" s="223" t="s">
        <v>18866</v>
      </c>
      <c r="G29" s="223" t="s">
        <v>18867</v>
      </c>
      <c r="H29" s="221" t="s">
        <v>18868</v>
      </c>
      <c r="I29" s="228" t="s">
        <v>18869</v>
      </c>
      <c r="J29" s="228"/>
      <c r="K29" s="347" t="s">
        <v>18870</v>
      </c>
      <c r="L29" s="223"/>
      <c r="M29" s="223"/>
      <c r="N29" s="221"/>
      <c r="O29" s="221"/>
      <c r="P29" s="221"/>
      <c r="Q29" s="221"/>
      <c r="R29" s="338"/>
      <c r="S29" s="226" t="s">
        <v>473</v>
      </c>
      <c r="T29" s="223"/>
      <c r="U29" s="221"/>
      <c r="V29" s="221"/>
      <c r="W29" s="221"/>
      <c r="X29" s="221"/>
      <c r="Y29" s="221"/>
      <c r="Z29" s="221"/>
      <c r="AA29" s="221"/>
      <c r="AB29" s="223"/>
      <c r="AC29" s="221"/>
      <c r="AD29" s="221"/>
    </row>
    <row r="30" spans="1:30" s="18" customFormat="1" ht="62.25" customHeight="1">
      <c r="A30" s="221" t="s">
        <v>18650</v>
      </c>
      <c r="B30" s="235" t="s">
        <v>826</v>
      </c>
      <c r="C30" s="226" t="s">
        <v>18871</v>
      </c>
      <c r="D30" s="223" t="s">
        <v>18872</v>
      </c>
      <c r="E30" s="221" t="s">
        <v>18873</v>
      </c>
      <c r="F30" s="223" t="s">
        <v>18874</v>
      </c>
      <c r="G30" s="223" t="s">
        <v>18875</v>
      </c>
      <c r="H30" s="221" t="s">
        <v>18876</v>
      </c>
      <c r="I30" s="228" t="s">
        <v>18877</v>
      </c>
      <c r="J30" s="228" t="s">
        <v>18878</v>
      </c>
      <c r="K30" s="228" t="s">
        <v>18879</v>
      </c>
      <c r="L30" s="223"/>
      <c r="M30" s="223"/>
      <c r="N30" s="221"/>
      <c r="O30" s="221"/>
      <c r="P30" s="221"/>
      <c r="Q30" s="221"/>
      <c r="R30" s="338"/>
      <c r="S30" s="226" t="s">
        <v>473</v>
      </c>
      <c r="T30" s="223"/>
      <c r="U30" s="221"/>
      <c r="V30" s="221"/>
      <c r="W30" s="221"/>
      <c r="X30" s="221"/>
      <c r="Y30" s="221"/>
      <c r="Z30" s="221"/>
      <c r="AA30" s="221"/>
      <c r="AB30" s="223"/>
      <c r="AC30" s="221"/>
      <c r="AD30" s="221"/>
    </row>
    <row r="31" spans="1:30" s="18" customFormat="1" ht="62.25" customHeight="1">
      <c r="A31" s="221" t="s">
        <v>18650</v>
      </c>
      <c r="B31" s="235" t="s">
        <v>826</v>
      </c>
      <c r="C31" s="226" t="s">
        <v>18880</v>
      </c>
      <c r="D31" s="223" t="s">
        <v>18881</v>
      </c>
      <c r="E31" s="221" t="s">
        <v>18882</v>
      </c>
      <c r="F31" s="223" t="s">
        <v>18883</v>
      </c>
      <c r="G31" s="223" t="s">
        <v>18884</v>
      </c>
      <c r="H31" s="221" t="s">
        <v>18885</v>
      </c>
      <c r="I31" s="228" t="s">
        <v>18886</v>
      </c>
      <c r="J31" s="228"/>
      <c r="K31" s="228" t="s">
        <v>18887</v>
      </c>
      <c r="L31" s="223"/>
      <c r="M31" s="223"/>
      <c r="N31" s="221"/>
      <c r="O31" s="221"/>
      <c r="P31" s="221"/>
      <c r="Q31" s="221"/>
      <c r="R31" s="338"/>
      <c r="S31" s="226" t="s">
        <v>473</v>
      </c>
      <c r="T31" s="223"/>
      <c r="U31" s="221"/>
      <c r="V31" s="221"/>
      <c r="W31" s="221"/>
      <c r="X31" s="221"/>
      <c r="Y31" s="221"/>
      <c r="Z31" s="221"/>
      <c r="AA31" s="221"/>
      <c r="AB31" s="223"/>
      <c r="AC31" s="221"/>
      <c r="AD31" s="221"/>
    </row>
    <row r="32" spans="1:30" s="31" customFormat="1" ht="62.25" customHeight="1">
      <c r="A32" s="221" t="s">
        <v>18650</v>
      </c>
      <c r="B32" s="235" t="s">
        <v>826</v>
      </c>
      <c r="C32" s="226" t="s">
        <v>18888</v>
      </c>
      <c r="D32" s="223" t="s">
        <v>18889</v>
      </c>
      <c r="E32" s="221" t="s">
        <v>18890</v>
      </c>
      <c r="F32" s="223" t="s">
        <v>18891</v>
      </c>
      <c r="G32" s="223" t="s">
        <v>18892</v>
      </c>
      <c r="H32" s="221" t="s">
        <v>18893</v>
      </c>
      <c r="I32" s="228" t="s">
        <v>18894</v>
      </c>
      <c r="J32" s="228" t="s">
        <v>18895</v>
      </c>
      <c r="K32" s="228" t="s">
        <v>18896</v>
      </c>
      <c r="L32" s="223"/>
      <c r="M32" s="223"/>
      <c r="N32" s="221"/>
      <c r="O32" s="221"/>
      <c r="P32" s="221"/>
      <c r="Q32" s="221"/>
      <c r="R32" s="338"/>
      <c r="S32" s="226" t="s">
        <v>473</v>
      </c>
      <c r="T32" s="223"/>
      <c r="U32" s="221"/>
      <c r="V32" s="221"/>
      <c r="W32" s="221"/>
      <c r="X32" s="221"/>
      <c r="Y32" s="221"/>
      <c r="Z32" s="221"/>
      <c r="AA32" s="221"/>
      <c r="AB32" s="223"/>
      <c r="AC32" s="221"/>
      <c r="AD32" s="221"/>
    </row>
    <row r="33" spans="1:30" s="31" customFormat="1" ht="62.25" customHeight="1">
      <c r="A33" s="221" t="s">
        <v>18650</v>
      </c>
      <c r="B33" s="235" t="s">
        <v>826</v>
      </c>
      <c r="C33" s="226" t="s">
        <v>18897</v>
      </c>
      <c r="D33" s="223" t="s">
        <v>18898</v>
      </c>
      <c r="E33" s="221" t="s">
        <v>18899</v>
      </c>
      <c r="F33" s="223" t="s">
        <v>18900</v>
      </c>
      <c r="G33" s="223" t="s">
        <v>18901</v>
      </c>
      <c r="H33" s="221" t="s">
        <v>18902</v>
      </c>
      <c r="I33" s="228" t="s">
        <v>18903</v>
      </c>
      <c r="J33" s="228" t="s">
        <v>18904</v>
      </c>
      <c r="K33" s="228" t="s">
        <v>18905</v>
      </c>
      <c r="L33" s="223"/>
      <c r="M33" s="223"/>
      <c r="N33" s="221"/>
      <c r="O33" s="221"/>
      <c r="P33" s="221"/>
      <c r="Q33" s="221"/>
      <c r="R33" s="338" t="s">
        <v>182</v>
      </c>
      <c r="S33" s="226" t="s">
        <v>461</v>
      </c>
      <c r="T33" s="223" t="s">
        <v>10829</v>
      </c>
      <c r="U33" s="221"/>
      <c r="V33" s="221"/>
      <c r="W33" s="221"/>
      <c r="X33" s="221"/>
      <c r="Y33" s="221"/>
      <c r="Z33" s="221"/>
      <c r="AA33" s="221"/>
      <c r="AB33" s="223"/>
      <c r="AC33" s="221"/>
      <c r="AD33" s="221"/>
    </row>
    <row r="34" spans="1:30" s="31" customFormat="1" ht="62.25" customHeight="1">
      <c r="A34" s="221" t="s">
        <v>18650</v>
      </c>
      <c r="B34" s="235" t="s">
        <v>826</v>
      </c>
      <c r="C34" s="226" t="s">
        <v>18906</v>
      </c>
      <c r="D34" s="223" t="s">
        <v>18907</v>
      </c>
      <c r="E34" s="221" t="s">
        <v>18908</v>
      </c>
      <c r="F34" s="223" t="s">
        <v>18909</v>
      </c>
      <c r="G34" s="223" t="s">
        <v>18910</v>
      </c>
      <c r="H34" s="221" t="s">
        <v>18911</v>
      </c>
      <c r="I34" s="228" t="s">
        <v>18912</v>
      </c>
      <c r="J34" s="228" t="s">
        <v>18913</v>
      </c>
      <c r="K34" s="228" t="s">
        <v>18914</v>
      </c>
      <c r="L34" s="223"/>
      <c r="M34" s="223" t="s">
        <v>2961</v>
      </c>
      <c r="N34" s="221"/>
      <c r="O34" s="221"/>
      <c r="P34" s="221"/>
      <c r="Q34" s="221"/>
      <c r="R34" s="338"/>
      <c r="S34" s="226" t="s">
        <v>473</v>
      </c>
      <c r="T34" s="223"/>
      <c r="U34" s="221"/>
      <c r="V34" s="221"/>
      <c r="W34" s="221"/>
      <c r="X34" s="221"/>
      <c r="Y34" s="221"/>
      <c r="Z34" s="221"/>
      <c r="AA34" s="221"/>
      <c r="AB34" s="223"/>
      <c r="AC34" s="221"/>
      <c r="AD34" s="221"/>
    </row>
    <row r="35" spans="1:30" s="94" customFormat="1" ht="62.25" customHeight="1">
      <c r="A35" s="344" t="s">
        <v>18650</v>
      </c>
      <c r="B35" s="235" t="s">
        <v>734</v>
      </c>
      <c r="C35" s="226" t="s">
        <v>18915</v>
      </c>
      <c r="D35" s="347" t="s">
        <v>18916</v>
      </c>
      <c r="E35" s="344" t="s">
        <v>18917</v>
      </c>
      <c r="F35" s="347" t="s">
        <v>18918</v>
      </c>
      <c r="G35" s="347" t="s">
        <v>18919</v>
      </c>
      <c r="H35" s="344" t="s">
        <v>18920</v>
      </c>
      <c r="I35" s="228" t="s">
        <v>18921</v>
      </c>
      <c r="J35" s="241" t="s">
        <v>18922</v>
      </c>
      <c r="K35" s="228" t="s">
        <v>18923</v>
      </c>
      <c r="L35" s="347" t="s">
        <v>18924</v>
      </c>
      <c r="M35" s="347"/>
      <c r="N35" s="344"/>
      <c r="O35" s="344"/>
      <c r="P35" s="344"/>
      <c r="Q35" s="344"/>
      <c r="R35" s="408" t="s">
        <v>2710</v>
      </c>
      <c r="S35" s="226" t="s">
        <v>3012</v>
      </c>
      <c r="T35" s="347"/>
      <c r="U35" s="344"/>
      <c r="V35" s="344"/>
      <c r="W35" s="344"/>
      <c r="X35" s="344"/>
      <c r="Y35" s="344"/>
      <c r="Z35" s="344"/>
      <c r="AA35" s="344"/>
      <c r="AB35" s="347"/>
      <c r="AC35" s="344"/>
      <c r="AD35" s="344"/>
    </row>
    <row r="36" spans="1:30" s="24" customFormat="1" ht="20.25" customHeight="1">
      <c r="C36" s="31"/>
      <c r="D36" s="31"/>
      <c r="E36" s="31"/>
      <c r="F36" s="31"/>
      <c r="G36" s="31"/>
      <c r="H36" s="31"/>
      <c r="I36" s="31"/>
      <c r="J36" s="31"/>
      <c r="K36" s="31"/>
      <c r="L36" s="31"/>
      <c r="M36" s="31"/>
      <c r="N36" s="31"/>
      <c r="O36" s="31"/>
      <c r="P36" s="31"/>
      <c r="Q36" s="31"/>
      <c r="R36" s="31"/>
      <c r="S36" s="31"/>
      <c r="T36" s="31"/>
      <c r="U36" s="31"/>
      <c r="V36" s="31"/>
      <c r="W36" s="31"/>
      <c r="X36" s="31"/>
      <c r="Y36" s="31"/>
      <c r="Z36" s="31"/>
      <c r="AA36" s="31"/>
      <c r="AB36" s="31"/>
      <c r="AC36" s="31"/>
      <c r="AD36" s="31"/>
    </row>
    <row r="37" spans="1:30" s="24" customFormat="1" ht="20.25" customHeight="1">
      <c r="C37" s="31"/>
      <c r="D37" s="31"/>
      <c r="E37" s="31"/>
      <c r="F37" s="31"/>
      <c r="G37" s="31"/>
      <c r="H37" s="31"/>
      <c r="I37" s="31"/>
      <c r="J37" s="31"/>
      <c r="K37" s="31"/>
      <c r="L37" s="31"/>
      <c r="M37" s="31"/>
      <c r="N37" s="31"/>
      <c r="O37" s="31"/>
      <c r="P37" s="31"/>
      <c r="Q37" s="31"/>
      <c r="R37" s="31"/>
      <c r="S37" s="31"/>
      <c r="T37" s="31"/>
      <c r="U37" s="31"/>
      <c r="V37" s="31"/>
      <c r="W37" s="31"/>
      <c r="X37" s="31"/>
      <c r="Y37" s="31"/>
      <c r="Z37" s="31"/>
      <c r="AA37" s="31"/>
      <c r="AB37" s="31"/>
      <c r="AC37" s="31"/>
      <c r="AD37" s="31"/>
    </row>
    <row r="38" spans="1:30" s="24" customFormat="1" ht="20.25" customHeight="1">
      <c r="C38" s="31"/>
      <c r="D38" s="31"/>
      <c r="E38" s="31"/>
      <c r="F38" s="31"/>
      <c r="G38" s="31"/>
      <c r="H38" s="31"/>
      <c r="I38" s="31"/>
      <c r="J38" s="31"/>
      <c r="K38" s="31"/>
      <c r="L38" s="31"/>
      <c r="M38" s="31"/>
      <c r="N38" s="31"/>
      <c r="O38" s="31"/>
      <c r="P38" s="31"/>
      <c r="Q38" s="31"/>
      <c r="R38" s="31"/>
      <c r="S38" s="31"/>
      <c r="T38" s="31"/>
      <c r="U38" s="31"/>
      <c r="V38" s="31"/>
      <c r="W38" s="31"/>
      <c r="X38" s="31"/>
      <c r="Y38" s="31"/>
      <c r="Z38" s="31"/>
      <c r="AA38" s="31"/>
      <c r="AB38" s="31"/>
      <c r="AC38" s="31"/>
      <c r="AD38" s="31"/>
    </row>
    <row r="39" spans="1:30" s="24" customFormat="1" ht="20.25" customHeight="1">
      <c r="C39" s="31"/>
      <c r="D39" s="31"/>
      <c r="E39" s="31"/>
      <c r="F39" s="31"/>
      <c r="G39" s="31"/>
      <c r="H39" s="31"/>
      <c r="I39" s="31"/>
      <c r="J39" s="31"/>
      <c r="K39" s="31"/>
      <c r="L39" s="31"/>
      <c r="M39" s="31"/>
      <c r="N39" s="31"/>
      <c r="O39" s="31"/>
      <c r="P39" s="31"/>
      <c r="Q39" s="31"/>
      <c r="R39" s="31"/>
      <c r="S39" s="31"/>
      <c r="T39" s="31"/>
      <c r="U39" s="31"/>
      <c r="V39" s="31"/>
      <c r="W39" s="31"/>
      <c r="X39" s="31"/>
      <c r="Y39" s="31"/>
      <c r="Z39" s="31"/>
      <c r="AA39" s="31"/>
      <c r="AB39" s="31"/>
      <c r="AC39" s="31"/>
      <c r="AD39" s="31"/>
    </row>
    <row r="40" spans="1:30" s="24" customFormat="1" ht="20.25" customHeight="1">
      <c r="C40" s="31"/>
      <c r="D40" s="31"/>
      <c r="E40" s="31"/>
      <c r="F40" s="31"/>
      <c r="G40" s="31"/>
      <c r="H40" s="31"/>
      <c r="I40" s="31"/>
      <c r="J40" s="31"/>
      <c r="K40" s="31"/>
      <c r="L40" s="31"/>
      <c r="M40" s="31"/>
      <c r="N40" s="31"/>
      <c r="O40" s="31"/>
      <c r="P40" s="31"/>
      <c r="Q40" s="31"/>
      <c r="R40" s="31"/>
      <c r="S40" s="31"/>
      <c r="T40" s="31"/>
      <c r="U40" s="31"/>
      <c r="V40" s="31"/>
      <c r="W40" s="31"/>
      <c r="X40" s="31"/>
      <c r="Y40" s="31"/>
      <c r="Z40" s="31"/>
      <c r="AA40" s="31"/>
      <c r="AB40" s="31"/>
      <c r="AC40" s="31"/>
      <c r="AD40" s="31"/>
    </row>
    <row r="41" spans="1:30" s="24" customFormat="1" ht="20.25" customHeight="1">
      <c r="C41" s="31"/>
      <c r="D41" s="31"/>
      <c r="E41" s="31"/>
      <c r="F41" s="31"/>
      <c r="G41" s="31"/>
      <c r="H41" s="31"/>
      <c r="I41" s="31"/>
      <c r="J41" s="31"/>
      <c r="K41" s="31"/>
      <c r="L41" s="31"/>
      <c r="M41" s="31"/>
      <c r="N41" s="31"/>
      <c r="O41" s="31"/>
      <c r="P41" s="31"/>
      <c r="Q41" s="31"/>
      <c r="R41" s="31"/>
      <c r="S41" s="31"/>
      <c r="T41" s="31"/>
      <c r="U41" s="31"/>
      <c r="V41" s="31"/>
      <c r="W41" s="31"/>
      <c r="X41" s="31"/>
      <c r="Y41" s="31"/>
      <c r="Z41" s="31"/>
      <c r="AA41" s="31"/>
      <c r="AB41" s="31"/>
      <c r="AC41" s="31"/>
      <c r="AD41" s="31"/>
    </row>
    <row r="42" spans="1:30" s="24" customFormat="1" ht="20.25" customHeight="1">
      <c r="C42" s="31"/>
      <c r="D42" s="31"/>
      <c r="E42" s="31"/>
      <c r="F42" s="31"/>
      <c r="G42" s="31"/>
      <c r="H42" s="31"/>
      <c r="I42" s="31"/>
      <c r="J42" s="31"/>
      <c r="K42" s="31"/>
      <c r="L42" s="31"/>
      <c r="M42" s="31"/>
      <c r="N42" s="31"/>
      <c r="O42" s="31"/>
      <c r="P42" s="31"/>
      <c r="Q42" s="31"/>
      <c r="R42" s="31"/>
      <c r="S42" s="31"/>
      <c r="T42" s="31"/>
      <c r="U42" s="31"/>
      <c r="V42" s="31"/>
      <c r="W42" s="31"/>
      <c r="X42" s="31"/>
      <c r="Y42" s="31"/>
      <c r="Z42" s="31"/>
      <c r="AA42" s="31"/>
      <c r="AB42" s="31"/>
      <c r="AC42" s="31"/>
      <c r="AD42" s="31"/>
    </row>
    <row r="43" spans="1:30" s="24" customFormat="1" ht="20.25" customHeight="1">
      <c r="C43" s="31"/>
      <c r="D43" s="31"/>
      <c r="E43" s="31"/>
      <c r="F43" s="31"/>
      <c r="G43" s="31"/>
      <c r="H43" s="31"/>
      <c r="I43" s="31"/>
      <c r="J43" s="31"/>
      <c r="K43" s="31"/>
      <c r="L43" s="31"/>
      <c r="M43" s="31"/>
      <c r="N43" s="31"/>
      <c r="O43" s="31"/>
      <c r="P43" s="31"/>
      <c r="Q43" s="31"/>
      <c r="R43" s="31"/>
      <c r="S43" s="31"/>
      <c r="T43" s="31"/>
      <c r="U43" s="31"/>
      <c r="V43" s="31"/>
      <c r="W43" s="31"/>
      <c r="X43" s="31"/>
      <c r="Y43" s="31"/>
      <c r="Z43" s="31"/>
      <c r="AA43" s="31"/>
      <c r="AB43" s="31"/>
      <c r="AC43" s="31"/>
      <c r="AD43" s="31"/>
    </row>
    <row r="44" spans="1:30" s="21" customFormat="1" ht="20.25" customHeight="1">
      <c r="C44" s="39"/>
      <c r="D44" s="39"/>
      <c r="E44" s="39"/>
      <c r="F44" s="39"/>
      <c r="G44" s="39"/>
      <c r="H44" s="39"/>
      <c r="I44" s="39"/>
      <c r="J44" s="39"/>
      <c r="K44" s="39"/>
      <c r="L44" s="39"/>
      <c r="M44" s="39"/>
      <c r="N44" s="39"/>
      <c r="O44" s="39"/>
      <c r="P44" s="39"/>
      <c r="Q44" s="39"/>
      <c r="R44" s="39"/>
      <c r="S44" s="39"/>
      <c r="T44" s="39"/>
      <c r="U44" s="39"/>
      <c r="V44" s="39"/>
      <c r="W44" s="39"/>
      <c r="X44" s="39"/>
      <c r="Y44" s="39"/>
      <c r="Z44" s="39"/>
      <c r="AA44" s="39"/>
      <c r="AB44" s="39"/>
      <c r="AC44" s="39"/>
      <c r="AD44" s="39"/>
    </row>
    <row r="45" spans="1:30" s="21" customFormat="1" ht="20.25" customHeight="1">
      <c r="C45" s="39"/>
      <c r="D45" s="39"/>
      <c r="E45" s="39"/>
      <c r="F45" s="39"/>
      <c r="G45" s="39"/>
      <c r="H45" s="39"/>
      <c r="I45" s="39"/>
      <c r="J45" s="39"/>
      <c r="K45" s="39"/>
      <c r="L45" s="39"/>
      <c r="M45" s="39"/>
      <c r="N45" s="39"/>
      <c r="O45" s="39"/>
      <c r="P45" s="39"/>
      <c r="Q45" s="39"/>
      <c r="R45" s="39"/>
      <c r="S45" s="39"/>
      <c r="T45" s="39"/>
      <c r="U45" s="39"/>
      <c r="V45" s="39"/>
      <c r="W45" s="39"/>
      <c r="X45" s="39"/>
      <c r="Y45" s="39"/>
      <c r="Z45" s="39"/>
      <c r="AA45" s="39"/>
      <c r="AB45" s="39"/>
      <c r="AC45" s="39"/>
      <c r="AD45" s="39"/>
    </row>
    <row r="46" spans="1:30" s="21" customFormat="1" ht="20.25" customHeight="1">
      <c r="C46" s="39"/>
      <c r="D46" s="39"/>
      <c r="E46" s="39"/>
      <c r="F46" s="39"/>
      <c r="G46" s="39"/>
      <c r="H46" s="39"/>
      <c r="I46" s="39"/>
      <c r="J46" s="39"/>
      <c r="K46" s="39"/>
      <c r="L46" s="39"/>
      <c r="M46" s="39"/>
      <c r="N46" s="39"/>
      <c r="O46" s="39"/>
      <c r="P46" s="39"/>
      <c r="Q46" s="39"/>
      <c r="R46" s="39"/>
      <c r="S46" s="39"/>
      <c r="T46" s="39"/>
      <c r="U46" s="39"/>
      <c r="V46" s="39"/>
      <c r="W46" s="39"/>
      <c r="X46" s="39"/>
      <c r="Y46" s="39"/>
      <c r="Z46" s="39"/>
      <c r="AA46" s="39"/>
      <c r="AB46" s="39"/>
      <c r="AC46" s="39"/>
      <c r="AD46" s="39"/>
    </row>
    <row r="47" spans="1:30" s="21" customFormat="1" ht="20.25" customHeight="1">
      <c r="C47" s="39"/>
      <c r="D47" s="39"/>
      <c r="E47" s="39"/>
      <c r="F47" s="39"/>
      <c r="G47" s="39"/>
      <c r="H47" s="39"/>
      <c r="I47" s="39"/>
      <c r="J47" s="39"/>
      <c r="K47" s="39"/>
      <c r="L47" s="39"/>
      <c r="M47" s="39"/>
      <c r="N47" s="39"/>
      <c r="O47" s="39"/>
      <c r="P47" s="39"/>
      <c r="Q47" s="39"/>
      <c r="R47" s="39"/>
      <c r="S47" s="39"/>
      <c r="T47" s="39"/>
      <c r="U47" s="39"/>
      <c r="V47" s="39"/>
      <c r="W47" s="39"/>
      <c r="X47" s="39"/>
      <c r="Y47" s="39"/>
      <c r="Z47" s="39"/>
      <c r="AA47" s="39"/>
      <c r="AB47" s="39"/>
      <c r="AC47" s="39"/>
      <c r="AD47" s="39"/>
    </row>
    <row r="48" spans="1:30" s="21" customFormat="1" ht="20.25" customHeight="1">
      <c r="C48" s="39"/>
      <c r="D48" s="39"/>
      <c r="E48" s="39"/>
      <c r="F48" s="39"/>
      <c r="G48" s="39"/>
      <c r="H48" s="39"/>
      <c r="I48" s="39"/>
      <c r="J48" s="39"/>
      <c r="K48" s="39"/>
      <c r="L48" s="39"/>
      <c r="M48" s="39"/>
      <c r="N48" s="39"/>
      <c r="O48" s="39"/>
      <c r="P48" s="39"/>
      <c r="Q48" s="39"/>
      <c r="R48" s="39"/>
      <c r="S48" s="39"/>
      <c r="T48" s="39"/>
      <c r="U48" s="39"/>
      <c r="V48" s="39"/>
      <c r="W48" s="39"/>
      <c r="X48" s="39"/>
      <c r="Y48" s="39"/>
      <c r="Z48" s="39"/>
      <c r="AA48" s="39"/>
      <c r="AB48" s="39"/>
      <c r="AC48" s="39"/>
      <c r="AD48" s="39"/>
    </row>
    <row r="49" spans="3:30" s="21" customFormat="1" ht="20.25" customHeight="1">
      <c r="C49" s="39"/>
      <c r="D49" s="39"/>
      <c r="E49" s="39"/>
      <c r="F49" s="39"/>
      <c r="G49" s="39"/>
      <c r="H49" s="39"/>
      <c r="I49" s="39"/>
      <c r="J49" s="39"/>
      <c r="K49" s="39"/>
      <c r="L49" s="39"/>
      <c r="M49" s="39"/>
      <c r="N49" s="39"/>
      <c r="O49" s="39"/>
      <c r="P49" s="39"/>
      <c r="Q49" s="39"/>
      <c r="R49" s="39"/>
      <c r="S49" s="39"/>
      <c r="T49" s="39"/>
      <c r="U49" s="39"/>
      <c r="V49" s="39"/>
      <c r="W49" s="39"/>
      <c r="X49" s="39"/>
      <c r="Y49" s="39"/>
      <c r="Z49" s="39"/>
      <c r="AA49" s="39"/>
      <c r="AB49" s="39"/>
      <c r="AC49" s="39"/>
      <c r="AD49" s="39"/>
    </row>
    <row r="50" spans="3:30" s="21" customFormat="1" ht="20.25" customHeight="1">
      <c r="C50" s="39"/>
      <c r="D50" s="39"/>
      <c r="E50" s="39"/>
      <c r="F50" s="39"/>
      <c r="G50" s="39"/>
      <c r="H50" s="39"/>
      <c r="I50" s="39"/>
      <c r="J50" s="39"/>
      <c r="K50" s="39"/>
      <c r="L50" s="39"/>
      <c r="M50" s="39"/>
      <c r="N50" s="39"/>
      <c r="O50" s="39"/>
      <c r="P50" s="39"/>
      <c r="Q50" s="39"/>
      <c r="R50" s="39"/>
      <c r="S50" s="39"/>
      <c r="T50" s="39"/>
      <c r="U50" s="39"/>
      <c r="V50" s="39"/>
      <c r="W50" s="39"/>
      <c r="X50" s="39"/>
      <c r="Y50" s="39"/>
      <c r="Z50" s="39"/>
      <c r="AA50" s="39"/>
      <c r="AB50" s="39"/>
      <c r="AC50" s="39"/>
      <c r="AD50" s="39"/>
    </row>
    <row r="51" spans="3:30" s="21" customFormat="1" ht="20.25" customHeight="1">
      <c r="C51" s="39"/>
      <c r="D51" s="39"/>
      <c r="E51" s="39"/>
      <c r="F51" s="39"/>
      <c r="G51" s="39"/>
      <c r="H51" s="39"/>
      <c r="I51" s="39"/>
      <c r="J51" s="39"/>
      <c r="K51" s="39"/>
      <c r="L51" s="39"/>
      <c r="M51" s="39"/>
      <c r="N51" s="39"/>
      <c r="O51" s="39"/>
      <c r="P51" s="39"/>
      <c r="Q51" s="39"/>
      <c r="R51" s="39"/>
      <c r="S51" s="39"/>
      <c r="T51" s="39"/>
      <c r="U51" s="39"/>
      <c r="V51" s="39"/>
      <c r="W51" s="39"/>
      <c r="X51" s="39"/>
      <c r="Y51" s="39"/>
      <c r="Z51" s="39"/>
      <c r="AA51" s="39"/>
      <c r="AB51" s="39"/>
      <c r="AC51" s="39"/>
      <c r="AD51" s="39"/>
    </row>
    <row r="52" spans="3:30" s="21" customFormat="1" ht="20.25" customHeight="1">
      <c r="C52" s="39"/>
      <c r="D52" s="39"/>
      <c r="E52" s="39"/>
      <c r="F52" s="39"/>
      <c r="G52" s="39"/>
      <c r="H52" s="39"/>
      <c r="I52" s="39"/>
      <c r="J52" s="39"/>
      <c r="K52" s="39"/>
      <c r="L52" s="39"/>
      <c r="M52" s="39"/>
      <c r="N52" s="39"/>
      <c r="O52" s="39"/>
      <c r="P52" s="39"/>
      <c r="Q52" s="39"/>
      <c r="R52" s="39"/>
      <c r="S52" s="39"/>
      <c r="T52" s="39"/>
      <c r="U52" s="39"/>
      <c r="V52" s="39"/>
      <c r="W52" s="39"/>
      <c r="X52" s="39"/>
      <c r="Y52" s="39"/>
      <c r="Z52" s="39"/>
      <c r="AA52" s="39"/>
      <c r="AB52" s="39"/>
      <c r="AC52" s="39"/>
      <c r="AD52" s="39"/>
    </row>
    <row r="53" spans="3:30" s="21" customFormat="1" ht="20.25" customHeight="1">
      <c r="C53" s="39"/>
      <c r="D53" s="39"/>
      <c r="E53" s="39"/>
      <c r="F53" s="39"/>
      <c r="G53" s="39"/>
      <c r="H53" s="39"/>
      <c r="I53" s="39"/>
      <c r="J53" s="39"/>
      <c r="K53" s="39"/>
      <c r="L53" s="39"/>
      <c r="M53" s="39"/>
      <c r="N53" s="39"/>
      <c r="O53" s="39"/>
      <c r="P53" s="39"/>
      <c r="Q53" s="39"/>
      <c r="R53" s="39"/>
      <c r="S53" s="39"/>
      <c r="T53" s="39"/>
      <c r="U53" s="39"/>
      <c r="V53" s="39"/>
      <c r="W53" s="39"/>
      <c r="X53" s="39"/>
      <c r="Y53" s="39"/>
      <c r="Z53" s="39"/>
      <c r="AA53" s="39"/>
      <c r="AB53" s="39"/>
      <c r="AC53" s="39"/>
      <c r="AD53" s="39"/>
    </row>
    <row r="54" spans="3:30" s="21" customFormat="1" ht="20.25" customHeight="1">
      <c r="C54" s="39"/>
      <c r="D54" s="39"/>
      <c r="E54" s="39"/>
      <c r="F54" s="39"/>
      <c r="G54" s="39"/>
      <c r="H54" s="39"/>
      <c r="I54" s="39"/>
      <c r="J54" s="39"/>
      <c r="K54" s="39"/>
      <c r="L54" s="39"/>
      <c r="M54" s="39"/>
      <c r="N54" s="39"/>
      <c r="O54" s="39"/>
      <c r="P54" s="39"/>
      <c r="Q54" s="39"/>
      <c r="R54" s="39"/>
      <c r="S54" s="39"/>
      <c r="T54" s="39"/>
      <c r="U54" s="39"/>
      <c r="V54" s="39"/>
      <c r="W54" s="39"/>
      <c r="X54" s="39"/>
      <c r="Y54" s="39"/>
      <c r="Z54" s="39"/>
      <c r="AA54" s="39"/>
      <c r="AB54" s="39"/>
      <c r="AC54" s="39"/>
      <c r="AD54" s="39"/>
    </row>
    <row r="55" spans="3:30" s="21" customFormat="1" ht="20.25" customHeight="1">
      <c r="C55" s="39"/>
      <c r="D55" s="39"/>
      <c r="E55" s="39"/>
      <c r="F55" s="39"/>
      <c r="G55" s="39"/>
      <c r="H55" s="39"/>
      <c r="I55" s="39"/>
      <c r="J55" s="39"/>
      <c r="K55" s="39"/>
      <c r="L55" s="39"/>
      <c r="M55" s="39"/>
      <c r="N55" s="39"/>
      <c r="O55" s="39"/>
      <c r="P55" s="39"/>
      <c r="Q55" s="39"/>
      <c r="R55" s="39"/>
      <c r="S55" s="39"/>
      <c r="T55" s="39"/>
      <c r="U55" s="39"/>
      <c r="V55" s="39"/>
      <c r="W55" s="39"/>
      <c r="X55" s="39"/>
      <c r="Y55" s="39"/>
      <c r="Z55" s="39"/>
      <c r="AA55" s="39"/>
      <c r="AB55" s="39"/>
      <c r="AC55" s="39"/>
      <c r="AD55" s="39"/>
    </row>
    <row r="56" spans="3:30" s="21" customFormat="1" ht="20.25" customHeight="1">
      <c r="C56" s="39"/>
      <c r="D56" s="39"/>
      <c r="E56" s="39"/>
      <c r="F56" s="39"/>
      <c r="G56" s="39"/>
      <c r="H56" s="39"/>
      <c r="I56" s="39"/>
      <c r="J56" s="39"/>
      <c r="K56" s="39"/>
      <c r="L56" s="39"/>
      <c r="M56" s="39"/>
      <c r="N56" s="39"/>
      <c r="O56" s="39"/>
      <c r="P56" s="39"/>
      <c r="Q56" s="39"/>
      <c r="R56" s="39"/>
      <c r="S56" s="39"/>
      <c r="T56" s="39"/>
      <c r="U56" s="39"/>
      <c r="V56" s="39"/>
      <c r="W56" s="39"/>
      <c r="X56" s="39"/>
      <c r="Y56" s="39"/>
      <c r="Z56" s="39"/>
      <c r="AA56" s="39"/>
      <c r="AB56" s="39"/>
      <c r="AC56" s="39"/>
      <c r="AD56" s="39"/>
    </row>
    <row r="57" spans="3:30" s="21" customFormat="1" ht="20.25" customHeight="1">
      <c r="C57" s="39"/>
      <c r="D57" s="39"/>
      <c r="E57" s="39"/>
      <c r="F57" s="39"/>
      <c r="G57" s="39"/>
      <c r="H57" s="39"/>
      <c r="I57" s="39"/>
      <c r="J57" s="39"/>
      <c r="K57" s="39"/>
      <c r="L57" s="39"/>
      <c r="M57" s="39"/>
      <c r="N57" s="39"/>
      <c r="O57" s="39"/>
      <c r="P57" s="39"/>
      <c r="Q57" s="39"/>
      <c r="R57" s="39"/>
      <c r="S57" s="39"/>
      <c r="T57" s="39"/>
      <c r="U57" s="39"/>
      <c r="V57" s="39"/>
      <c r="W57" s="39"/>
      <c r="X57" s="39"/>
      <c r="Y57" s="39"/>
      <c r="Z57" s="39"/>
      <c r="AA57" s="39"/>
      <c r="AB57" s="39"/>
      <c r="AC57" s="39"/>
      <c r="AD57" s="39"/>
    </row>
    <row r="58" spans="3:30" s="21" customFormat="1" ht="20.25" customHeight="1">
      <c r="C58" s="39"/>
      <c r="D58" s="39"/>
      <c r="E58" s="39"/>
      <c r="F58" s="39"/>
      <c r="G58" s="39"/>
      <c r="H58" s="39"/>
      <c r="I58" s="39"/>
      <c r="J58" s="39"/>
      <c r="K58" s="39"/>
      <c r="L58" s="39"/>
      <c r="M58" s="39"/>
      <c r="N58" s="39"/>
      <c r="O58" s="39"/>
      <c r="P58" s="39"/>
      <c r="Q58" s="39"/>
      <c r="R58" s="39"/>
      <c r="S58" s="39"/>
      <c r="T58" s="39"/>
      <c r="U58" s="39"/>
      <c r="V58" s="39"/>
      <c r="W58" s="39"/>
      <c r="X58" s="39"/>
      <c r="Y58" s="39"/>
      <c r="Z58" s="39"/>
      <c r="AA58" s="39"/>
      <c r="AB58" s="39"/>
      <c r="AC58" s="39"/>
      <c r="AD58" s="39"/>
    </row>
    <row r="59" spans="3:30" s="21" customFormat="1" ht="20.25" customHeight="1">
      <c r="C59" s="39"/>
      <c r="D59" s="39"/>
      <c r="E59" s="39"/>
      <c r="F59" s="39"/>
      <c r="G59" s="39"/>
      <c r="H59" s="39"/>
      <c r="I59" s="39"/>
      <c r="J59" s="39"/>
      <c r="K59" s="39"/>
      <c r="L59" s="39"/>
      <c r="M59" s="39"/>
      <c r="N59" s="39"/>
      <c r="O59" s="39"/>
      <c r="P59" s="39"/>
      <c r="Q59" s="39"/>
      <c r="R59" s="39"/>
      <c r="S59" s="39"/>
      <c r="T59" s="39"/>
      <c r="U59" s="39"/>
      <c r="V59" s="39"/>
      <c r="W59" s="39"/>
      <c r="X59" s="39"/>
      <c r="Y59" s="39"/>
      <c r="Z59" s="39"/>
      <c r="AA59" s="39"/>
      <c r="AB59" s="39"/>
      <c r="AC59" s="39"/>
      <c r="AD59" s="39"/>
    </row>
    <row r="60" spans="3:30" s="21" customFormat="1" ht="20.25" customHeight="1">
      <c r="C60" s="39"/>
      <c r="D60" s="39"/>
      <c r="E60" s="39"/>
      <c r="F60" s="39"/>
      <c r="G60" s="39"/>
      <c r="H60" s="39"/>
      <c r="I60" s="39"/>
      <c r="J60" s="39"/>
      <c r="K60" s="39"/>
      <c r="L60" s="39"/>
      <c r="M60" s="39"/>
      <c r="N60" s="39"/>
      <c r="O60" s="39"/>
      <c r="P60" s="39"/>
      <c r="Q60" s="39"/>
      <c r="R60" s="39"/>
      <c r="S60" s="39"/>
      <c r="T60" s="39"/>
      <c r="U60" s="39"/>
      <c r="V60" s="39"/>
      <c r="W60" s="39"/>
      <c r="X60" s="39"/>
      <c r="Y60" s="39"/>
      <c r="Z60" s="39"/>
      <c r="AA60" s="39"/>
      <c r="AB60" s="39"/>
      <c r="AC60" s="39"/>
      <c r="AD60" s="39"/>
    </row>
    <row r="61" spans="3:30" s="21" customFormat="1" ht="20.25" customHeight="1">
      <c r="C61" s="39"/>
      <c r="D61" s="39"/>
      <c r="E61" s="39"/>
      <c r="F61" s="39"/>
      <c r="G61" s="39"/>
      <c r="H61" s="39"/>
      <c r="I61" s="39"/>
      <c r="J61" s="39"/>
      <c r="K61" s="39"/>
      <c r="L61" s="39"/>
      <c r="M61" s="39"/>
      <c r="N61" s="39"/>
      <c r="O61" s="39"/>
      <c r="P61" s="39"/>
      <c r="Q61" s="39"/>
      <c r="R61" s="39"/>
      <c r="S61" s="39"/>
      <c r="T61" s="39"/>
      <c r="U61" s="39"/>
      <c r="V61" s="39"/>
      <c r="W61" s="39"/>
      <c r="X61" s="39"/>
      <c r="Y61" s="39"/>
      <c r="Z61" s="39"/>
      <c r="AA61" s="39"/>
      <c r="AB61" s="39"/>
      <c r="AC61" s="39"/>
      <c r="AD61" s="39"/>
    </row>
    <row r="62" spans="3:30" s="21" customFormat="1" ht="20.25" customHeight="1">
      <c r="C62" s="39"/>
      <c r="D62" s="39"/>
      <c r="E62" s="39"/>
      <c r="F62" s="39"/>
      <c r="G62" s="39"/>
      <c r="H62" s="39"/>
      <c r="I62" s="39"/>
      <c r="J62" s="39"/>
      <c r="K62" s="39"/>
      <c r="L62" s="39"/>
      <c r="M62" s="39"/>
      <c r="N62" s="39"/>
      <c r="O62" s="39"/>
      <c r="P62" s="39"/>
      <c r="Q62" s="39"/>
      <c r="R62" s="39"/>
      <c r="S62" s="39"/>
      <c r="T62" s="39"/>
      <c r="U62" s="39"/>
      <c r="V62" s="39"/>
      <c r="W62" s="39"/>
      <c r="X62" s="39"/>
      <c r="Y62" s="39"/>
      <c r="Z62" s="39"/>
      <c r="AA62" s="39"/>
      <c r="AB62" s="39"/>
      <c r="AC62" s="39"/>
      <c r="AD62" s="39"/>
    </row>
    <row r="63" spans="3:30" s="21" customFormat="1" ht="20.25" customHeight="1">
      <c r="C63" s="39"/>
      <c r="D63" s="39"/>
      <c r="E63" s="39"/>
      <c r="F63" s="39"/>
      <c r="G63" s="39"/>
      <c r="H63" s="39"/>
      <c r="I63" s="39"/>
      <c r="J63" s="39"/>
      <c r="K63" s="39"/>
      <c r="L63" s="39"/>
      <c r="M63" s="39"/>
      <c r="N63" s="39"/>
      <c r="O63" s="39"/>
      <c r="P63" s="39"/>
      <c r="Q63" s="39"/>
      <c r="R63" s="39"/>
      <c r="S63" s="39"/>
      <c r="T63" s="39"/>
      <c r="U63" s="39"/>
      <c r="V63" s="39"/>
      <c r="W63" s="39"/>
      <c r="X63" s="39"/>
      <c r="Y63" s="39"/>
      <c r="Z63" s="39"/>
      <c r="AA63" s="39"/>
      <c r="AB63" s="39"/>
      <c r="AC63" s="39"/>
      <c r="AD63" s="39"/>
    </row>
    <row r="64" spans="3:30" s="21" customFormat="1" ht="20.25" customHeight="1">
      <c r="C64" s="39"/>
      <c r="D64" s="39"/>
      <c r="E64" s="39"/>
      <c r="F64" s="39"/>
      <c r="G64" s="39"/>
      <c r="H64" s="39"/>
      <c r="I64" s="39"/>
      <c r="J64" s="39"/>
      <c r="K64" s="39"/>
      <c r="L64" s="39"/>
      <c r="M64" s="39"/>
      <c r="N64" s="39"/>
      <c r="O64" s="39"/>
      <c r="P64" s="39"/>
      <c r="Q64" s="39"/>
      <c r="R64" s="39"/>
      <c r="S64" s="39"/>
      <c r="T64" s="39"/>
      <c r="U64" s="39"/>
      <c r="V64" s="39"/>
      <c r="W64" s="39"/>
      <c r="X64" s="39"/>
      <c r="Y64" s="39"/>
      <c r="Z64" s="39"/>
      <c r="AA64" s="39"/>
      <c r="AB64" s="39"/>
      <c r="AC64" s="39"/>
      <c r="AD64" s="39"/>
    </row>
    <row r="65" spans="3:30" s="21" customFormat="1" ht="20.25" customHeight="1">
      <c r="C65" s="39"/>
      <c r="D65" s="39"/>
      <c r="E65" s="39"/>
      <c r="F65" s="39"/>
      <c r="G65" s="39"/>
      <c r="H65" s="39"/>
      <c r="I65" s="39"/>
      <c r="J65" s="39"/>
      <c r="K65" s="39"/>
      <c r="L65" s="39"/>
      <c r="M65" s="39"/>
      <c r="N65" s="39"/>
      <c r="O65" s="39"/>
      <c r="P65" s="39"/>
      <c r="Q65" s="39"/>
      <c r="R65" s="39"/>
      <c r="S65" s="39"/>
      <c r="T65" s="39"/>
      <c r="U65" s="39"/>
      <c r="V65" s="39"/>
      <c r="W65" s="39"/>
      <c r="X65" s="39"/>
      <c r="Y65" s="39"/>
      <c r="Z65" s="39"/>
      <c r="AA65" s="39"/>
      <c r="AB65" s="39"/>
      <c r="AC65" s="39"/>
      <c r="AD65" s="39"/>
    </row>
    <row r="66" spans="3:30" s="21" customFormat="1" ht="20.25" customHeight="1">
      <c r="C66" s="39"/>
      <c r="D66" s="39"/>
      <c r="E66" s="39"/>
      <c r="F66" s="39"/>
      <c r="G66" s="39"/>
      <c r="H66" s="39"/>
      <c r="I66" s="39"/>
      <c r="J66" s="39"/>
      <c r="K66" s="39"/>
      <c r="L66" s="39"/>
      <c r="M66" s="39"/>
      <c r="N66" s="39"/>
      <c r="O66" s="39"/>
      <c r="P66" s="39"/>
      <c r="Q66" s="39"/>
      <c r="R66" s="39"/>
      <c r="S66" s="39"/>
      <c r="T66" s="39"/>
      <c r="U66" s="39"/>
      <c r="V66" s="39"/>
      <c r="W66" s="39"/>
      <c r="X66" s="39"/>
      <c r="Y66" s="39"/>
      <c r="Z66" s="39"/>
      <c r="AA66" s="39"/>
      <c r="AB66" s="39"/>
      <c r="AC66" s="39"/>
      <c r="AD66" s="39"/>
    </row>
    <row r="67" spans="3:30" s="21" customFormat="1" ht="20.25" customHeight="1">
      <c r="C67" s="39"/>
      <c r="D67" s="39"/>
      <c r="E67" s="39"/>
      <c r="F67" s="39"/>
      <c r="G67" s="39"/>
      <c r="H67" s="39"/>
      <c r="I67" s="39"/>
      <c r="J67" s="39"/>
      <c r="K67" s="39"/>
      <c r="L67" s="39"/>
      <c r="M67" s="39"/>
      <c r="N67" s="39"/>
      <c r="O67" s="39"/>
      <c r="P67" s="39"/>
      <c r="Q67" s="39"/>
      <c r="R67" s="39"/>
      <c r="S67" s="39"/>
      <c r="T67" s="39"/>
      <c r="U67" s="39"/>
      <c r="V67" s="39"/>
      <c r="W67" s="39"/>
      <c r="X67" s="39"/>
      <c r="Y67" s="39"/>
      <c r="Z67" s="39"/>
      <c r="AA67" s="39"/>
      <c r="AB67" s="39"/>
      <c r="AC67" s="39"/>
      <c r="AD67" s="39"/>
    </row>
    <row r="68" spans="3:30" s="21" customFormat="1" ht="20.25" customHeight="1">
      <c r="C68" s="39"/>
      <c r="D68" s="39"/>
      <c r="E68" s="39"/>
      <c r="F68" s="39"/>
      <c r="G68" s="39"/>
      <c r="H68" s="39"/>
      <c r="I68" s="39"/>
      <c r="J68" s="39"/>
      <c r="K68" s="39"/>
      <c r="L68" s="39"/>
      <c r="M68" s="39"/>
      <c r="N68" s="39"/>
      <c r="O68" s="39"/>
      <c r="P68" s="39"/>
      <c r="Q68" s="39"/>
      <c r="R68" s="39"/>
      <c r="S68" s="39"/>
      <c r="T68" s="39"/>
      <c r="U68" s="39"/>
      <c r="V68" s="39"/>
      <c r="W68" s="39"/>
      <c r="X68" s="39"/>
      <c r="Y68" s="39"/>
      <c r="Z68" s="39"/>
      <c r="AA68" s="39"/>
      <c r="AB68" s="39"/>
      <c r="AC68" s="39"/>
      <c r="AD68" s="39"/>
    </row>
    <row r="69" spans="3:30" s="21" customFormat="1" ht="20.25" customHeight="1">
      <c r="C69" s="39"/>
      <c r="D69" s="39"/>
      <c r="E69" s="39"/>
      <c r="F69" s="39"/>
      <c r="G69" s="39"/>
      <c r="H69" s="39"/>
      <c r="I69" s="39"/>
      <c r="J69" s="39"/>
      <c r="K69" s="39"/>
      <c r="L69" s="39"/>
      <c r="M69" s="39"/>
      <c r="N69" s="39"/>
      <c r="O69" s="39"/>
      <c r="P69" s="39"/>
      <c r="Q69" s="39"/>
      <c r="R69" s="39"/>
      <c r="S69" s="39"/>
      <c r="T69" s="39"/>
      <c r="U69" s="39"/>
      <c r="V69" s="39"/>
      <c r="W69" s="39"/>
      <c r="X69" s="39"/>
      <c r="Y69" s="39"/>
      <c r="Z69" s="39"/>
      <c r="AA69" s="39"/>
      <c r="AB69" s="39"/>
      <c r="AC69" s="39"/>
      <c r="AD69" s="39"/>
    </row>
    <row r="70" spans="3:30" s="21" customFormat="1" ht="20.25" customHeight="1">
      <c r="C70" s="39"/>
      <c r="D70" s="39"/>
      <c r="E70" s="39"/>
      <c r="F70" s="39"/>
      <c r="G70" s="39"/>
      <c r="H70" s="39"/>
      <c r="I70" s="39"/>
      <c r="J70" s="39"/>
      <c r="K70" s="39"/>
      <c r="L70" s="39"/>
      <c r="M70" s="39"/>
      <c r="N70" s="39"/>
      <c r="O70" s="39"/>
      <c r="P70" s="39"/>
      <c r="Q70" s="39"/>
      <c r="R70" s="39"/>
      <c r="S70" s="39"/>
      <c r="T70" s="39"/>
      <c r="U70" s="39"/>
      <c r="V70" s="39"/>
      <c r="W70" s="39"/>
      <c r="X70" s="39"/>
      <c r="Y70" s="39"/>
      <c r="Z70" s="39"/>
      <c r="AA70" s="39"/>
      <c r="AB70" s="39"/>
      <c r="AC70" s="39"/>
      <c r="AD70" s="39"/>
    </row>
    <row r="71" spans="3:30" s="21" customFormat="1" ht="20.25" customHeight="1">
      <c r="C71" s="39"/>
      <c r="D71" s="39"/>
      <c r="E71" s="39"/>
      <c r="F71" s="39"/>
      <c r="G71" s="39"/>
      <c r="H71" s="39"/>
      <c r="I71" s="39"/>
      <c r="J71" s="39"/>
      <c r="K71" s="39"/>
      <c r="L71" s="39"/>
      <c r="M71" s="39"/>
      <c r="N71" s="39"/>
      <c r="O71" s="39"/>
      <c r="P71" s="39"/>
      <c r="Q71" s="39"/>
      <c r="R71" s="39"/>
      <c r="S71" s="39"/>
      <c r="T71" s="39"/>
      <c r="U71" s="39"/>
      <c r="V71" s="39"/>
      <c r="W71" s="39"/>
      <c r="X71" s="39"/>
      <c r="Y71" s="39"/>
      <c r="Z71" s="39"/>
      <c r="AA71" s="39"/>
      <c r="AB71" s="39"/>
      <c r="AC71" s="39"/>
      <c r="AD71" s="39"/>
    </row>
    <row r="72" spans="3:30" s="21" customFormat="1" ht="20.25" customHeight="1">
      <c r="C72" s="39"/>
      <c r="D72" s="39"/>
      <c r="E72" s="39"/>
      <c r="F72" s="39"/>
      <c r="G72" s="39"/>
      <c r="H72" s="39"/>
      <c r="I72" s="39"/>
      <c r="J72" s="39"/>
      <c r="K72" s="39"/>
      <c r="L72" s="39"/>
      <c r="M72" s="39"/>
      <c r="N72" s="39"/>
      <c r="O72" s="39"/>
      <c r="P72" s="39"/>
      <c r="Q72" s="39"/>
      <c r="R72" s="39"/>
      <c r="S72" s="39"/>
      <c r="T72" s="39"/>
      <c r="U72" s="39"/>
      <c r="V72" s="39"/>
      <c r="W72" s="39"/>
      <c r="X72" s="39"/>
      <c r="Y72" s="39"/>
      <c r="Z72" s="39"/>
      <c r="AA72" s="39"/>
      <c r="AB72" s="39"/>
      <c r="AC72" s="39"/>
      <c r="AD72" s="39"/>
    </row>
    <row r="73" spans="3:30" s="21" customFormat="1" ht="20.25" customHeight="1">
      <c r="C73" s="39"/>
      <c r="D73" s="39"/>
      <c r="E73" s="39"/>
      <c r="F73" s="39"/>
      <c r="G73" s="39"/>
      <c r="H73" s="39"/>
      <c r="I73" s="39"/>
      <c r="J73" s="39"/>
      <c r="K73" s="39"/>
      <c r="L73" s="39"/>
      <c r="M73" s="39"/>
      <c r="N73" s="39"/>
      <c r="O73" s="39"/>
      <c r="P73" s="39"/>
      <c r="Q73" s="39"/>
      <c r="R73" s="39"/>
      <c r="S73" s="39"/>
      <c r="T73" s="39"/>
      <c r="U73" s="39"/>
      <c r="V73" s="39"/>
      <c r="W73" s="39"/>
      <c r="X73" s="39"/>
      <c r="Y73" s="39"/>
      <c r="Z73" s="39"/>
      <c r="AA73" s="39"/>
      <c r="AB73" s="39"/>
      <c r="AC73" s="39"/>
      <c r="AD73" s="39"/>
    </row>
    <row r="74" spans="3:30" s="21" customFormat="1" ht="20.25" customHeight="1">
      <c r="C74" s="39"/>
      <c r="D74" s="39"/>
      <c r="E74" s="39"/>
      <c r="F74" s="39"/>
      <c r="G74" s="39"/>
      <c r="H74" s="39"/>
      <c r="I74" s="39"/>
      <c r="J74" s="39"/>
      <c r="K74" s="39"/>
      <c r="L74" s="39"/>
      <c r="M74" s="39"/>
      <c r="N74" s="39"/>
      <c r="O74" s="39"/>
      <c r="P74" s="39"/>
      <c r="Q74" s="39"/>
      <c r="R74" s="39"/>
      <c r="S74" s="39"/>
      <c r="T74" s="39"/>
      <c r="U74" s="39"/>
      <c r="V74" s="39"/>
      <c r="W74" s="39"/>
      <c r="X74" s="39"/>
      <c r="Y74" s="39"/>
      <c r="Z74" s="39"/>
      <c r="AA74" s="39"/>
      <c r="AB74" s="39"/>
      <c r="AC74" s="39"/>
      <c r="AD74" s="39"/>
    </row>
    <row r="75" spans="3:30" s="21" customFormat="1" ht="20.25" customHeight="1">
      <c r="C75" s="39"/>
      <c r="D75" s="39"/>
      <c r="E75" s="39"/>
      <c r="F75" s="39"/>
      <c r="G75" s="39"/>
      <c r="H75" s="39"/>
      <c r="I75" s="39"/>
      <c r="J75" s="39"/>
      <c r="K75" s="39"/>
      <c r="L75" s="39"/>
      <c r="M75" s="39"/>
      <c r="N75" s="39"/>
      <c r="O75" s="39"/>
      <c r="P75" s="39"/>
      <c r="Q75" s="39"/>
      <c r="R75" s="39"/>
      <c r="S75" s="39"/>
      <c r="T75" s="39"/>
      <c r="U75" s="39"/>
      <c r="V75" s="39"/>
      <c r="W75" s="39"/>
      <c r="X75" s="39"/>
      <c r="Y75" s="39"/>
      <c r="Z75" s="39"/>
      <c r="AA75" s="39"/>
      <c r="AB75" s="39"/>
      <c r="AC75" s="39"/>
      <c r="AD75" s="39"/>
    </row>
    <row r="76" spans="3:30" s="21" customFormat="1" ht="20.25" customHeight="1">
      <c r="C76" s="39"/>
      <c r="D76" s="39"/>
      <c r="E76" s="39"/>
      <c r="F76" s="39"/>
      <c r="G76" s="39"/>
      <c r="H76" s="39"/>
      <c r="I76" s="39"/>
      <c r="J76" s="39"/>
      <c r="K76" s="39"/>
      <c r="L76" s="39"/>
      <c r="M76" s="39"/>
      <c r="N76" s="39"/>
      <c r="O76" s="39"/>
      <c r="P76" s="39"/>
      <c r="Q76" s="39"/>
      <c r="R76" s="39"/>
      <c r="S76" s="39"/>
      <c r="T76" s="39"/>
      <c r="U76" s="39"/>
      <c r="V76" s="39"/>
      <c r="W76" s="39"/>
      <c r="X76" s="39"/>
      <c r="Y76" s="39"/>
      <c r="Z76" s="39"/>
      <c r="AA76" s="39"/>
      <c r="AB76" s="39"/>
      <c r="AC76" s="39"/>
      <c r="AD76" s="39"/>
    </row>
    <row r="77" spans="3:30" s="21" customFormat="1" ht="20.25" customHeight="1">
      <c r="C77" s="39"/>
      <c r="D77" s="39"/>
      <c r="E77" s="39"/>
      <c r="F77" s="39"/>
      <c r="G77" s="39"/>
      <c r="H77" s="39"/>
      <c r="I77" s="39"/>
      <c r="J77" s="39"/>
      <c r="K77" s="39"/>
      <c r="L77" s="39"/>
      <c r="M77" s="39"/>
      <c r="N77" s="39"/>
      <c r="O77" s="39"/>
      <c r="P77" s="39"/>
      <c r="Q77" s="39"/>
      <c r="R77" s="39"/>
      <c r="S77" s="39"/>
      <c r="T77" s="39"/>
      <c r="U77" s="39"/>
      <c r="V77" s="39"/>
      <c r="W77" s="39"/>
      <c r="X77" s="39"/>
      <c r="Y77" s="39"/>
      <c r="Z77" s="39"/>
      <c r="AA77" s="39"/>
      <c r="AB77" s="39"/>
      <c r="AC77" s="39"/>
      <c r="AD77" s="39"/>
    </row>
    <row r="78" spans="3:30" s="21" customFormat="1" ht="20.25" customHeight="1">
      <c r="C78" s="39"/>
      <c r="D78" s="39"/>
      <c r="E78" s="39"/>
      <c r="F78" s="39"/>
      <c r="G78" s="39"/>
      <c r="H78" s="39"/>
      <c r="I78" s="39"/>
      <c r="J78" s="39"/>
      <c r="K78" s="39"/>
      <c r="L78" s="39"/>
      <c r="M78" s="39"/>
      <c r="N78" s="39"/>
      <c r="O78" s="39"/>
      <c r="P78" s="39"/>
      <c r="Q78" s="39"/>
      <c r="R78" s="39"/>
      <c r="S78" s="39"/>
      <c r="T78" s="39"/>
      <c r="U78" s="39"/>
      <c r="V78" s="39"/>
      <c r="W78" s="39"/>
      <c r="X78" s="39"/>
      <c r="Y78" s="39"/>
      <c r="Z78" s="39"/>
      <c r="AA78" s="39"/>
      <c r="AB78" s="39"/>
      <c r="AC78" s="39"/>
      <c r="AD78" s="39"/>
    </row>
    <row r="79" spans="3:30" s="21" customFormat="1" ht="20.25" customHeight="1">
      <c r="C79" s="39"/>
      <c r="D79" s="39"/>
      <c r="E79" s="39"/>
      <c r="F79" s="39"/>
      <c r="G79" s="39"/>
      <c r="H79" s="39"/>
      <c r="I79" s="39"/>
      <c r="J79" s="39"/>
      <c r="K79" s="39"/>
      <c r="L79" s="39"/>
      <c r="M79" s="39"/>
      <c r="N79" s="39"/>
      <c r="O79" s="39"/>
      <c r="P79" s="39"/>
      <c r="Q79" s="39"/>
      <c r="R79" s="39"/>
      <c r="S79" s="39"/>
      <c r="T79" s="39"/>
      <c r="U79" s="39"/>
      <c r="V79" s="39"/>
      <c r="W79" s="39"/>
      <c r="X79" s="39"/>
      <c r="Y79" s="39"/>
      <c r="Z79" s="39"/>
      <c r="AA79" s="39"/>
      <c r="AB79" s="39"/>
      <c r="AC79" s="39"/>
      <c r="AD79" s="39"/>
    </row>
    <row r="80" spans="3:30" s="21" customFormat="1" ht="20.25" customHeight="1">
      <c r="C80" s="39"/>
      <c r="D80" s="39"/>
      <c r="E80" s="39"/>
      <c r="F80" s="39"/>
      <c r="G80" s="39"/>
      <c r="H80" s="39"/>
      <c r="I80" s="39"/>
      <c r="J80" s="39"/>
      <c r="K80" s="39"/>
      <c r="L80" s="39"/>
      <c r="M80" s="39"/>
      <c r="N80" s="39"/>
      <c r="O80" s="39"/>
      <c r="P80" s="39"/>
      <c r="Q80" s="39"/>
      <c r="R80" s="39"/>
      <c r="S80" s="39"/>
      <c r="T80" s="39"/>
      <c r="U80" s="39"/>
      <c r="V80" s="39"/>
      <c r="W80" s="39"/>
      <c r="X80" s="39"/>
      <c r="Y80" s="39"/>
      <c r="Z80" s="39"/>
      <c r="AA80" s="39"/>
      <c r="AB80" s="39"/>
      <c r="AC80" s="39"/>
      <c r="AD80" s="39"/>
    </row>
    <row r="81" spans="3:30" s="21" customFormat="1" ht="20.25" customHeight="1">
      <c r="C81" s="39"/>
      <c r="D81" s="39"/>
      <c r="E81" s="39"/>
      <c r="F81" s="39"/>
      <c r="G81" s="39"/>
      <c r="H81" s="39"/>
      <c r="I81" s="39"/>
      <c r="J81" s="39"/>
      <c r="K81" s="39"/>
      <c r="L81" s="39"/>
      <c r="M81" s="39"/>
      <c r="N81" s="39"/>
      <c r="O81" s="39"/>
      <c r="P81" s="39"/>
      <c r="Q81" s="39"/>
      <c r="R81" s="39"/>
      <c r="S81" s="39"/>
      <c r="T81" s="39"/>
      <c r="U81" s="39"/>
      <c r="V81" s="39"/>
      <c r="W81" s="39"/>
      <c r="X81" s="39"/>
      <c r="Y81" s="39"/>
      <c r="Z81" s="39"/>
      <c r="AA81" s="39"/>
      <c r="AB81" s="39"/>
      <c r="AC81" s="39"/>
      <c r="AD81" s="39"/>
    </row>
    <row r="82" spans="3:30" s="21" customFormat="1" ht="20.25" customHeight="1">
      <c r="C82" s="39"/>
      <c r="D82" s="39"/>
      <c r="E82" s="39"/>
      <c r="F82" s="39"/>
      <c r="G82" s="39"/>
      <c r="H82" s="39"/>
      <c r="I82" s="39"/>
      <c r="J82" s="39"/>
      <c r="K82" s="39"/>
      <c r="L82" s="39"/>
      <c r="M82" s="39"/>
      <c r="N82" s="39"/>
      <c r="O82" s="39"/>
      <c r="P82" s="39"/>
      <c r="Q82" s="39"/>
      <c r="R82" s="39"/>
      <c r="S82" s="39"/>
      <c r="T82" s="39"/>
      <c r="U82" s="39"/>
      <c r="V82" s="39"/>
      <c r="W82" s="39"/>
      <c r="X82" s="39"/>
      <c r="Y82" s="39"/>
      <c r="Z82" s="39"/>
      <c r="AA82" s="39"/>
      <c r="AB82" s="39"/>
      <c r="AC82" s="39"/>
      <c r="AD82" s="39"/>
    </row>
    <row r="83" spans="3:30" s="21" customFormat="1" ht="20.25" customHeight="1">
      <c r="C83" s="39"/>
      <c r="D83" s="39"/>
      <c r="E83" s="39"/>
      <c r="F83" s="39"/>
      <c r="G83" s="39"/>
      <c r="H83" s="39"/>
      <c r="I83" s="39"/>
      <c r="J83" s="39"/>
      <c r="K83" s="39"/>
      <c r="L83" s="39"/>
      <c r="M83" s="39"/>
      <c r="N83" s="39"/>
      <c r="O83" s="39"/>
      <c r="P83" s="39"/>
      <c r="Q83" s="39"/>
      <c r="R83" s="39"/>
      <c r="S83" s="39"/>
      <c r="T83" s="39"/>
      <c r="U83" s="39"/>
      <c r="V83" s="39"/>
      <c r="W83" s="39"/>
      <c r="X83" s="39"/>
      <c r="Y83" s="39"/>
      <c r="Z83" s="39"/>
      <c r="AA83" s="39"/>
      <c r="AB83" s="39"/>
      <c r="AC83" s="39"/>
      <c r="AD83" s="39"/>
    </row>
    <row r="84" spans="3:30" s="21" customFormat="1" ht="20.25" customHeight="1">
      <c r="C84" s="39"/>
      <c r="D84" s="39"/>
      <c r="E84" s="39"/>
      <c r="F84" s="39"/>
      <c r="G84" s="39"/>
      <c r="H84" s="39"/>
      <c r="I84" s="39"/>
      <c r="J84" s="39"/>
      <c r="K84" s="39"/>
      <c r="L84" s="39"/>
      <c r="M84" s="39"/>
      <c r="N84" s="39"/>
      <c r="O84" s="39"/>
      <c r="P84" s="39"/>
      <c r="Q84" s="39"/>
      <c r="R84" s="39"/>
      <c r="S84" s="39"/>
      <c r="T84" s="39"/>
      <c r="U84" s="39"/>
      <c r="V84" s="39"/>
      <c r="W84" s="39"/>
      <c r="X84" s="39"/>
      <c r="Y84" s="39"/>
      <c r="Z84" s="39"/>
      <c r="AA84" s="39"/>
      <c r="AB84" s="39"/>
      <c r="AC84" s="39"/>
      <c r="AD84" s="39"/>
    </row>
    <row r="85" spans="3:30" s="21" customFormat="1" ht="20.25" customHeight="1">
      <c r="C85" s="39"/>
      <c r="D85" s="39"/>
      <c r="E85" s="39"/>
      <c r="F85" s="39"/>
      <c r="G85" s="39"/>
      <c r="H85" s="39"/>
      <c r="I85" s="39"/>
      <c r="J85" s="39"/>
      <c r="K85" s="39"/>
      <c r="L85" s="39"/>
      <c r="M85" s="39"/>
      <c r="N85" s="39"/>
      <c r="O85" s="39"/>
      <c r="P85" s="39"/>
      <c r="Q85" s="39"/>
      <c r="R85" s="39"/>
      <c r="S85" s="39"/>
      <c r="T85" s="39"/>
      <c r="U85" s="39"/>
      <c r="V85" s="39"/>
      <c r="W85" s="39"/>
      <c r="X85" s="39"/>
      <c r="Y85" s="39"/>
      <c r="Z85" s="39"/>
      <c r="AA85" s="39"/>
      <c r="AB85" s="39"/>
      <c r="AC85" s="39"/>
      <c r="AD85" s="39"/>
    </row>
    <row r="86" spans="3:30" s="21" customFormat="1" ht="20.25" customHeight="1">
      <c r="C86" s="39"/>
      <c r="D86" s="39"/>
      <c r="E86" s="39"/>
      <c r="F86" s="39"/>
      <c r="G86" s="39"/>
      <c r="H86" s="39"/>
      <c r="I86" s="39"/>
      <c r="J86" s="39"/>
      <c r="K86" s="39"/>
      <c r="L86" s="39"/>
      <c r="M86" s="39"/>
      <c r="N86" s="39"/>
      <c r="O86" s="39"/>
      <c r="P86" s="39"/>
      <c r="Q86" s="39"/>
      <c r="R86" s="39"/>
      <c r="S86" s="39"/>
      <c r="T86" s="39"/>
      <c r="U86" s="39"/>
      <c r="V86" s="39"/>
      <c r="W86" s="39"/>
      <c r="X86" s="39"/>
      <c r="Y86" s="39"/>
      <c r="Z86" s="39"/>
      <c r="AA86" s="39"/>
      <c r="AB86" s="39"/>
      <c r="AC86" s="39"/>
      <c r="AD86" s="39"/>
    </row>
    <row r="87" spans="3:30" s="21" customFormat="1" ht="20.25" customHeight="1">
      <c r="C87" s="39"/>
      <c r="D87" s="39"/>
      <c r="E87" s="39"/>
      <c r="F87" s="39"/>
      <c r="G87" s="39"/>
      <c r="H87" s="39"/>
      <c r="I87" s="39"/>
      <c r="J87" s="39"/>
      <c r="K87" s="39"/>
      <c r="L87" s="39"/>
      <c r="M87" s="39"/>
      <c r="N87" s="39"/>
      <c r="O87" s="39"/>
      <c r="P87" s="39"/>
      <c r="Q87" s="39"/>
      <c r="R87" s="39"/>
      <c r="S87" s="39"/>
      <c r="T87" s="39"/>
      <c r="U87" s="39"/>
      <c r="V87" s="39"/>
      <c r="W87" s="39"/>
      <c r="X87" s="39"/>
      <c r="Y87" s="39"/>
      <c r="Z87" s="39"/>
      <c r="AA87" s="39"/>
      <c r="AB87" s="39"/>
      <c r="AC87" s="39"/>
      <c r="AD87" s="39"/>
    </row>
    <row r="88" spans="3:30" s="21" customFormat="1" ht="20.25" customHeight="1">
      <c r="C88" s="39"/>
      <c r="D88" s="39"/>
      <c r="E88" s="39"/>
      <c r="F88" s="39"/>
      <c r="G88" s="39"/>
      <c r="H88" s="39"/>
      <c r="I88" s="39"/>
      <c r="J88" s="39"/>
      <c r="K88" s="39"/>
      <c r="L88" s="39"/>
      <c r="M88" s="39"/>
      <c r="N88" s="39"/>
      <c r="O88" s="39"/>
      <c r="P88" s="39"/>
      <c r="Q88" s="39"/>
      <c r="R88" s="39"/>
      <c r="S88" s="39"/>
      <c r="T88" s="39"/>
      <c r="U88" s="39"/>
      <c r="V88" s="39"/>
      <c r="W88" s="39"/>
      <c r="X88" s="39"/>
      <c r="Y88" s="39"/>
      <c r="Z88" s="39"/>
      <c r="AA88" s="39"/>
      <c r="AB88" s="39"/>
      <c r="AC88" s="39"/>
      <c r="AD88" s="39"/>
    </row>
    <row r="89" spans="3:30" s="21" customFormat="1" ht="20.25" customHeight="1">
      <c r="C89" s="39"/>
      <c r="D89" s="39"/>
      <c r="E89" s="39"/>
      <c r="F89" s="39"/>
      <c r="G89" s="39"/>
      <c r="H89" s="39"/>
      <c r="I89" s="39"/>
      <c r="J89" s="39"/>
      <c r="K89" s="39"/>
      <c r="L89" s="39"/>
      <c r="M89" s="39"/>
      <c r="N89" s="39"/>
      <c r="O89" s="39"/>
      <c r="P89" s="39"/>
      <c r="Q89" s="39"/>
      <c r="R89" s="39"/>
      <c r="S89" s="39"/>
      <c r="T89" s="39"/>
      <c r="U89" s="39"/>
      <c r="V89" s="39"/>
      <c r="W89" s="39"/>
      <c r="X89" s="39"/>
      <c r="Y89" s="39"/>
      <c r="Z89" s="39"/>
      <c r="AA89" s="39"/>
      <c r="AB89" s="39"/>
      <c r="AC89" s="39"/>
      <c r="AD89" s="39"/>
    </row>
    <row r="90" spans="3:30" s="21" customFormat="1" ht="20.25" customHeight="1">
      <c r="C90" s="39"/>
      <c r="D90" s="39"/>
      <c r="E90" s="39"/>
      <c r="F90" s="39"/>
      <c r="G90" s="39"/>
      <c r="H90" s="39"/>
      <c r="I90" s="39"/>
      <c r="J90" s="39"/>
      <c r="K90" s="39"/>
      <c r="L90" s="39"/>
      <c r="M90" s="39"/>
      <c r="N90" s="39"/>
      <c r="O90" s="39"/>
      <c r="P90" s="39"/>
      <c r="Q90" s="39"/>
      <c r="R90" s="39"/>
      <c r="S90" s="39"/>
      <c r="T90" s="39"/>
      <c r="U90" s="39"/>
      <c r="V90" s="39"/>
      <c r="W90" s="39"/>
      <c r="X90" s="39"/>
      <c r="Y90" s="39"/>
      <c r="Z90" s="39"/>
      <c r="AA90" s="39"/>
      <c r="AB90" s="39"/>
      <c r="AC90" s="39"/>
      <c r="AD90" s="39"/>
    </row>
    <row r="91" spans="3:30" s="21" customFormat="1" ht="20.25" customHeight="1">
      <c r="C91" s="39"/>
      <c r="D91" s="39"/>
      <c r="E91" s="39"/>
      <c r="F91" s="39"/>
      <c r="G91" s="39"/>
      <c r="H91" s="39"/>
      <c r="I91" s="39"/>
      <c r="J91" s="39"/>
      <c r="K91" s="39"/>
      <c r="L91" s="39"/>
      <c r="M91" s="39"/>
      <c r="N91" s="39"/>
      <c r="O91" s="39"/>
      <c r="P91" s="39"/>
      <c r="Q91" s="39"/>
      <c r="R91" s="39"/>
      <c r="S91" s="39"/>
      <c r="T91" s="39"/>
      <c r="U91" s="39"/>
      <c r="V91" s="39"/>
      <c r="W91" s="39"/>
      <c r="X91" s="39"/>
      <c r="Y91" s="39"/>
      <c r="Z91" s="39"/>
      <c r="AA91" s="39"/>
      <c r="AB91" s="39"/>
      <c r="AC91" s="39"/>
      <c r="AD91" s="39"/>
    </row>
    <row r="92" spans="3:30" s="21" customFormat="1" ht="20.25" customHeight="1">
      <c r="C92" s="39"/>
      <c r="D92" s="39"/>
      <c r="E92" s="39"/>
      <c r="F92" s="39"/>
      <c r="G92" s="39"/>
      <c r="H92" s="39"/>
      <c r="I92" s="39"/>
      <c r="J92" s="39"/>
      <c r="K92" s="39"/>
      <c r="L92" s="39"/>
      <c r="M92" s="39"/>
      <c r="N92" s="39"/>
      <c r="O92" s="39"/>
      <c r="P92" s="39"/>
      <c r="Q92" s="39"/>
      <c r="R92" s="39"/>
      <c r="S92" s="39"/>
      <c r="T92" s="39"/>
      <c r="U92" s="39"/>
      <c r="V92" s="39"/>
      <c r="W92" s="39"/>
      <c r="X92" s="39"/>
      <c r="Y92" s="39"/>
      <c r="Z92" s="39"/>
      <c r="AA92" s="39"/>
      <c r="AB92" s="39"/>
      <c r="AC92" s="39"/>
      <c r="AD92" s="39"/>
    </row>
    <row r="93" spans="3:30" s="21" customFormat="1" ht="20.25" customHeight="1">
      <c r="C93" s="39"/>
      <c r="D93" s="39"/>
      <c r="E93" s="39"/>
      <c r="F93" s="39"/>
      <c r="G93" s="39"/>
      <c r="H93" s="39"/>
      <c r="I93" s="39"/>
      <c r="J93" s="39"/>
      <c r="K93" s="39"/>
      <c r="L93" s="39"/>
      <c r="M93" s="39"/>
      <c r="N93" s="39"/>
      <c r="O93" s="39"/>
      <c r="P93" s="39"/>
      <c r="Q93" s="39"/>
      <c r="R93" s="39"/>
      <c r="S93" s="39"/>
      <c r="T93" s="39"/>
      <c r="U93" s="39"/>
      <c r="V93" s="39"/>
      <c r="W93" s="39"/>
      <c r="X93" s="39"/>
      <c r="Y93" s="39"/>
      <c r="Z93" s="39"/>
      <c r="AA93" s="39"/>
      <c r="AB93" s="39"/>
      <c r="AC93" s="39"/>
      <c r="AD93" s="39"/>
    </row>
    <row r="94" spans="3:30" s="21" customFormat="1" ht="20.25" customHeight="1">
      <c r="C94" s="39"/>
      <c r="D94" s="39"/>
      <c r="E94" s="39"/>
      <c r="F94" s="39"/>
      <c r="G94" s="39"/>
      <c r="H94" s="39"/>
      <c r="I94" s="39"/>
      <c r="J94" s="39"/>
      <c r="K94" s="39"/>
      <c r="L94" s="39"/>
      <c r="M94" s="39"/>
      <c r="N94" s="39"/>
      <c r="O94" s="39"/>
      <c r="P94" s="39"/>
      <c r="Q94" s="39"/>
      <c r="R94" s="39"/>
      <c r="S94" s="39"/>
      <c r="T94" s="39"/>
      <c r="U94" s="39"/>
      <c r="V94" s="39"/>
      <c r="W94" s="39"/>
      <c r="X94" s="39"/>
      <c r="Y94" s="39"/>
      <c r="Z94" s="39"/>
      <c r="AA94" s="39"/>
      <c r="AB94" s="39"/>
      <c r="AC94" s="39"/>
      <c r="AD94" s="39"/>
    </row>
    <row r="95" spans="3:30" s="21" customFormat="1" ht="20.25" customHeight="1">
      <c r="C95" s="39"/>
      <c r="D95" s="39"/>
      <c r="E95" s="39"/>
      <c r="F95" s="39"/>
      <c r="G95" s="39"/>
      <c r="H95" s="39"/>
      <c r="I95" s="39"/>
      <c r="J95" s="39"/>
      <c r="K95" s="39"/>
      <c r="L95" s="39"/>
      <c r="M95" s="39"/>
      <c r="N95" s="39"/>
      <c r="O95" s="39"/>
      <c r="P95" s="39"/>
      <c r="Q95" s="39"/>
      <c r="R95" s="39"/>
      <c r="S95" s="39"/>
      <c r="T95" s="39"/>
      <c r="U95" s="39"/>
      <c r="V95" s="39"/>
      <c r="W95" s="39"/>
      <c r="X95" s="39"/>
      <c r="Y95" s="39"/>
      <c r="Z95" s="39"/>
      <c r="AA95" s="39"/>
      <c r="AB95" s="39"/>
      <c r="AC95" s="39"/>
      <c r="AD95" s="39"/>
    </row>
    <row r="96" spans="3:30" s="21" customFormat="1" ht="20.25" customHeight="1">
      <c r="C96" s="39"/>
      <c r="D96" s="39"/>
      <c r="E96" s="39"/>
      <c r="F96" s="39"/>
      <c r="G96" s="39"/>
      <c r="H96" s="39"/>
      <c r="I96" s="39"/>
      <c r="J96" s="39"/>
      <c r="K96" s="39"/>
      <c r="L96" s="39"/>
      <c r="M96" s="39"/>
      <c r="N96" s="39"/>
      <c r="O96" s="39"/>
      <c r="P96" s="39"/>
      <c r="Q96" s="39"/>
      <c r="R96" s="39"/>
      <c r="S96" s="39"/>
      <c r="T96" s="39"/>
      <c r="U96" s="39"/>
      <c r="V96" s="39"/>
      <c r="W96" s="39"/>
      <c r="X96" s="39"/>
      <c r="Y96" s="39"/>
      <c r="Z96" s="39"/>
      <c r="AA96" s="39"/>
      <c r="AB96" s="39"/>
      <c r="AC96" s="39"/>
      <c r="AD96" s="39"/>
    </row>
    <row r="97" spans="3:30" s="21" customFormat="1" ht="20.25" customHeight="1">
      <c r="C97" s="39"/>
      <c r="D97" s="39"/>
      <c r="E97" s="39"/>
      <c r="F97" s="39"/>
      <c r="G97" s="39"/>
      <c r="H97" s="39"/>
      <c r="I97" s="39"/>
      <c r="J97" s="39"/>
      <c r="K97" s="39"/>
      <c r="L97" s="39"/>
      <c r="M97" s="39"/>
      <c r="N97" s="39"/>
      <c r="O97" s="39"/>
      <c r="P97" s="39"/>
      <c r="Q97" s="39"/>
      <c r="R97" s="39"/>
      <c r="S97" s="39"/>
      <c r="T97" s="39"/>
      <c r="U97" s="39"/>
      <c r="V97" s="39"/>
      <c r="W97" s="39"/>
      <c r="X97" s="39"/>
      <c r="Y97" s="39"/>
      <c r="Z97" s="39"/>
      <c r="AA97" s="39"/>
      <c r="AB97" s="39"/>
      <c r="AC97" s="39"/>
      <c r="AD97" s="39"/>
    </row>
    <row r="98" spans="3:30" s="21" customFormat="1" ht="20.25" customHeight="1">
      <c r="C98" s="39"/>
      <c r="D98" s="39"/>
      <c r="E98" s="39"/>
      <c r="F98" s="39"/>
      <c r="G98" s="39"/>
      <c r="H98" s="39"/>
      <c r="I98" s="39"/>
      <c r="J98" s="39"/>
      <c r="K98" s="39"/>
      <c r="L98" s="39"/>
      <c r="M98" s="39"/>
      <c r="N98" s="39"/>
      <c r="O98" s="39"/>
      <c r="P98" s="39"/>
      <c r="Q98" s="39"/>
      <c r="R98" s="39"/>
      <c r="S98" s="39"/>
      <c r="T98" s="39"/>
      <c r="U98" s="39"/>
      <c r="V98" s="39"/>
      <c r="W98" s="39"/>
      <c r="X98" s="39"/>
      <c r="Y98" s="39"/>
      <c r="Z98" s="39"/>
      <c r="AA98" s="39"/>
      <c r="AB98" s="39"/>
      <c r="AC98" s="39"/>
      <c r="AD98" s="39"/>
    </row>
    <row r="99" spans="3:30" s="21" customFormat="1" ht="20.25" customHeight="1">
      <c r="C99" s="39"/>
      <c r="D99" s="39"/>
      <c r="E99" s="39"/>
      <c r="F99" s="39"/>
      <c r="G99" s="39"/>
      <c r="H99" s="39"/>
      <c r="I99" s="39"/>
      <c r="J99" s="39"/>
      <c r="K99" s="39"/>
      <c r="L99" s="39"/>
      <c r="M99" s="39"/>
      <c r="N99" s="39"/>
      <c r="O99" s="39"/>
      <c r="P99" s="39"/>
      <c r="Q99" s="39"/>
      <c r="R99" s="39"/>
      <c r="S99" s="39"/>
      <c r="T99" s="39"/>
      <c r="U99" s="39"/>
      <c r="V99" s="39"/>
      <c r="W99" s="39"/>
      <c r="X99" s="39"/>
      <c r="Y99" s="39"/>
      <c r="Z99" s="39"/>
      <c r="AA99" s="39"/>
      <c r="AB99" s="39"/>
      <c r="AC99" s="39"/>
      <c r="AD99" s="39"/>
    </row>
    <row r="100" spans="3:30" s="21" customFormat="1" ht="20.25" customHeight="1">
      <c r="C100" s="39"/>
      <c r="D100" s="39"/>
      <c r="E100" s="39"/>
      <c r="F100" s="39"/>
      <c r="G100" s="39"/>
      <c r="H100" s="39"/>
      <c r="I100" s="39"/>
      <c r="J100" s="39"/>
      <c r="K100" s="39"/>
      <c r="L100" s="39"/>
      <c r="M100" s="39"/>
      <c r="N100" s="39"/>
      <c r="O100" s="39"/>
      <c r="P100" s="39"/>
      <c r="Q100" s="39"/>
      <c r="R100" s="39"/>
      <c r="S100" s="39"/>
      <c r="T100" s="39"/>
      <c r="U100" s="39"/>
      <c r="V100" s="39"/>
      <c r="W100" s="39"/>
      <c r="X100" s="39"/>
      <c r="Y100" s="39"/>
      <c r="Z100" s="39"/>
      <c r="AA100" s="39"/>
      <c r="AB100" s="39"/>
      <c r="AC100" s="39"/>
      <c r="AD100" s="39"/>
    </row>
    <row r="101" spans="3:30" s="21" customFormat="1" ht="20.25" customHeight="1">
      <c r="C101" s="39"/>
      <c r="D101" s="39"/>
      <c r="E101" s="39"/>
      <c r="F101" s="39"/>
      <c r="G101" s="39"/>
      <c r="H101" s="39"/>
      <c r="I101" s="39"/>
      <c r="J101" s="39"/>
      <c r="K101" s="39"/>
      <c r="L101" s="39"/>
      <c r="M101" s="39"/>
      <c r="N101" s="39"/>
      <c r="O101" s="39"/>
      <c r="P101" s="39"/>
      <c r="Q101" s="39"/>
      <c r="R101" s="39"/>
      <c r="S101" s="39"/>
      <c r="T101" s="39"/>
      <c r="U101" s="39"/>
      <c r="V101" s="39"/>
      <c r="W101" s="39"/>
      <c r="X101" s="39"/>
      <c r="Y101" s="39"/>
      <c r="Z101" s="39"/>
      <c r="AA101" s="39"/>
      <c r="AB101" s="39"/>
      <c r="AC101" s="39"/>
      <c r="AD101" s="39"/>
    </row>
    <row r="102" spans="3:30" s="21" customFormat="1" ht="20.25" customHeight="1">
      <c r="C102" s="39"/>
      <c r="D102" s="39"/>
      <c r="E102" s="39"/>
      <c r="F102" s="39"/>
      <c r="G102" s="39"/>
      <c r="H102" s="39"/>
      <c r="I102" s="39"/>
      <c r="J102" s="39"/>
      <c r="K102" s="39"/>
      <c r="L102" s="39"/>
      <c r="M102" s="39"/>
      <c r="N102" s="39"/>
      <c r="O102" s="39"/>
      <c r="P102" s="39"/>
      <c r="Q102" s="39"/>
      <c r="R102" s="39"/>
      <c r="S102" s="39"/>
      <c r="T102" s="39"/>
      <c r="U102" s="39"/>
      <c r="V102" s="39"/>
      <c r="W102" s="39"/>
      <c r="X102" s="39"/>
      <c r="Y102" s="39"/>
      <c r="Z102" s="39"/>
      <c r="AA102" s="39"/>
      <c r="AB102" s="39"/>
      <c r="AC102" s="39"/>
      <c r="AD102" s="39"/>
    </row>
    <row r="103" spans="3:30" s="21" customFormat="1" ht="20.25" customHeight="1">
      <c r="C103" s="39"/>
      <c r="D103" s="39"/>
      <c r="E103" s="39"/>
      <c r="F103" s="39"/>
      <c r="G103" s="39"/>
      <c r="H103" s="39"/>
      <c r="I103" s="39"/>
      <c r="J103" s="39"/>
      <c r="K103" s="39"/>
      <c r="L103" s="39"/>
      <c r="M103" s="39"/>
      <c r="N103" s="39"/>
      <c r="O103" s="39"/>
      <c r="P103" s="39"/>
      <c r="Q103" s="39"/>
      <c r="R103" s="39"/>
      <c r="S103" s="39"/>
      <c r="T103" s="39"/>
      <c r="U103" s="39"/>
      <c r="V103" s="39"/>
      <c r="W103" s="39"/>
      <c r="X103" s="39"/>
      <c r="Y103" s="39"/>
      <c r="Z103" s="39"/>
      <c r="AA103" s="39"/>
      <c r="AB103" s="39"/>
      <c r="AC103" s="39"/>
      <c r="AD103" s="39"/>
    </row>
    <row r="104" spans="3:30" s="21" customFormat="1" ht="20.25" customHeight="1">
      <c r="C104" s="39"/>
      <c r="D104" s="39"/>
      <c r="E104" s="39"/>
      <c r="F104" s="39"/>
      <c r="G104" s="39"/>
      <c r="H104" s="39"/>
      <c r="I104" s="39"/>
      <c r="J104" s="39"/>
      <c r="K104" s="39"/>
      <c r="L104" s="39"/>
      <c r="M104" s="39"/>
      <c r="N104" s="39"/>
      <c r="O104" s="39"/>
      <c r="P104" s="39"/>
      <c r="Q104" s="39"/>
      <c r="R104" s="39"/>
      <c r="S104" s="39"/>
      <c r="T104" s="39"/>
      <c r="U104" s="39"/>
      <c r="V104" s="39"/>
      <c r="W104" s="39"/>
      <c r="X104" s="39"/>
      <c r="Y104" s="39"/>
      <c r="Z104" s="39"/>
      <c r="AA104" s="39"/>
      <c r="AB104" s="39"/>
      <c r="AC104" s="39"/>
      <c r="AD104" s="39"/>
    </row>
    <row r="105" spans="3:30" s="21" customFormat="1" ht="20.25" customHeight="1">
      <c r="C105" s="39"/>
      <c r="D105" s="39"/>
      <c r="E105" s="39"/>
      <c r="F105" s="39"/>
      <c r="G105" s="39"/>
      <c r="H105" s="39"/>
      <c r="I105" s="39"/>
      <c r="J105" s="39"/>
      <c r="K105" s="39"/>
      <c r="L105" s="39"/>
      <c r="M105" s="39"/>
      <c r="N105" s="39"/>
      <c r="O105" s="39"/>
      <c r="P105" s="39"/>
      <c r="Q105" s="39"/>
      <c r="R105" s="39"/>
      <c r="S105" s="39"/>
      <c r="T105" s="39"/>
      <c r="U105" s="39"/>
      <c r="V105" s="39"/>
      <c r="W105" s="39"/>
      <c r="X105" s="39"/>
      <c r="Y105" s="39"/>
      <c r="Z105" s="39"/>
      <c r="AA105" s="39"/>
      <c r="AB105" s="39"/>
      <c r="AC105" s="39"/>
      <c r="AD105" s="39"/>
    </row>
    <row r="106" spans="3:30" s="21" customFormat="1" ht="20.25" customHeight="1">
      <c r="C106" s="39"/>
      <c r="D106" s="39"/>
      <c r="E106" s="39"/>
      <c r="F106" s="39"/>
      <c r="G106" s="39"/>
      <c r="H106" s="39"/>
      <c r="I106" s="39"/>
      <c r="J106" s="39"/>
      <c r="K106" s="39"/>
      <c r="L106" s="39"/>
      <c r="M106" s="39"/>
      <c r="N106" s="39"/>
      <c r="O106" s="39"/>
      <c r="P106" s="39"/>
      <c r="Q106" s="39"/>
      <c r="R106" s="39"/>
      <c r="S106" s="39"/>
      <c r="T106" s="39"/>
      <c r="U106" s="39"/>
      <c r="V106" s="39"/>
      <c r="W106" s="39"/>
      <c r="X106" s="39"/>
      <c r="Y106" s="39"/>
      <c r="Z106" s="39"/>
      <c r="AA106" s="39"/>
      <c r="AB106" s="39"/>
      <c r="AC106" s="39"/>
      <c r="AD106" s="39"/>
    </row>
    <row r="107" spans="3:30" s="21" customFormat="1" ht="20.25" customHeight="1">
      <c r="C107" s="39"/>
      <c r="D107" s="39"/>
      <c r="E107" s="39"/>
      <c r="F107" s="39"/>
      <c r="G107" s="39"/>
      <c r="H107" s="39"/>
      <c r="I107" s="39"/>
      <c r="J107" s="39"/>
      <c r="K107" s="39"/>
      <c r="L107" s="39"/>
      <c r="M107" s="39"/>
      <c r="N107" s="39"/>
      <c r="O107" s="39"/>
      <c r="P107" s="39"/>
      <c r="Q107" s="39"/>
      <c r="R107" s="39"/>
      <c r="S107" s="39"/>
      <c r="T107" s="39"/>
      <c r="U107" s="39"/>
      <c r="V107" s="39"/>
      <c r="W107" s="39"/>
      <c r="X107" s="39"/>
      <c r="Y107" s="39"/>
      <c r="Z107" s="39"/>
      <c r="AA107" s="39"/>
      <c r="AB107" s="39"/>
      <c r="AC107" s="39"/>
      <c r="AD107" s="39"/>
    </row>
    <row r="108" spans="3:30" s="21" customFormat="1" ht="20.25" customHeight="1">
      <c r="C108" s="39"/>
      <c r="D108" s="39"/>
      <c r="E108" s="39"/>
      <c r="F108" s="39"/>
      <c r="G108" s="39"/>
      <c r="H108" s="39"/>
      <c r="I108" s="39"/>
      <c r="J108" s="39"/>
      <c r="K108" s="39"/>
      <c r="L108" s="39"/>
      <c r="M108" s="39"/>
      <c r="N108" s="39"/>
      <c r="O108" s="39"/>
      <c r="P108" s="39"/>
      <c r="Q108" s="39"/>
      <c r="R108" s="39"/>
      <c r="S108" s="39"/>
      <c r="T108" s="39"/>
      <c r="U108" s="39"/>
      <c r="V108" s="39"/>
      <c r="W108" s="39"/>
      <c r="X108" s="39"/>
      <c r="Y108" s="39"/>
      <c r="Z108" s="39"/>
      <c r="AA108" s="39"/>
      <c r="AB108" s="39"/>
      <c r="AC108" s="39"/>
      <c r="AD108" s="39"/>
    </row>
    <row r="109" spans="3:30" s="21" customFormat="1" ht="20.25" customHeight="1">
      <c r="C109" s="39"/>
      <c r="D109" s="39"/>
      <c r="E109" s="39"/>
      <c r="F109" s="39"/>
      <c r="G109" s="39"/>
      <c r="H109" s="39"/>
      <c r="I109" s="39"/>
      <c r="J109" s="39"/>
      <c r="K109" s="39"/>
      <c r="L109" s="39"/>
      <c r="M109" s="39"/>
      <c r="N109" s="39"/>
      <c r="O109" s="39"/>
      <c r="P109" s="39"/>
      <c r="Q109" s="39"/>
      <c r="R109" s="39"/>
      <c r="S109" s="39"/>
      <c r="T109" s="39"/>
      <c r="U109" s="39"/>
      <c r="V109" s="39"/>
      <c r="W109" s="39"/>
      <c r="X109" s="39"/>
      <c r="Y109" s="39"/>
      <c r="Z109" s="39"/>
      <c r="AA109" s="39"/>
      <c r="AB109" s="39"/>
      <c r="AC109" s="39"/>
      <c r="AD109" s="39"/>
    </row>
    <row r="110" spans="3:30" s="21" customFormat="1" ht="20.25" customHeight="1">
      <c r="C110" s="39"/>
      <c r="D110" s="39"/>
      <c r="E110" s="39"/>
      <c r="F110" s="39"/>
      <c r="G110" s="39"/>
      <c r="H110" s="39"/>
      <c r="I110" s="39"/>
      <c r="J110" s="39"/>
      <c r="K110" s="39"/>
      <c r="L110" s="39"/>
      <c r="M110" s="39"/>
      <c r="N110" s="39"/>
      <c r="O110" s="39"/>
      <c r="P110" s="39"/>
      <c r="Q110" s="39"/>
      <c r="R110" s="39"/>
      <c r="S110" s="39"/>
      <c r="T110" s="39"/>
      <c r="U110" s="39"/>
      <c r="V110" s="39"/>
      <c r="W110" s="39"/>
      <c r="X110" s="39"/>
      <c r="Y110" s="39"/>
      <c r="Z110" s="39"/>
      <c r="AA110" s="39"/>
      <c r="AB110" s="39"/>
      <c r="AC110" s="39"/>
      <c r="AD110" s="39"/>
    </row>
    <row r="111" spans="3:30" s="21" customFormat="1" ht="20.25" customHeight="1">
      <c r="C111" s="39"/>
      <c r="D111" s="39"/>
      <c r="E111" s="39"/>
      <c r="F111" s="39"/>
      <c r="G111" s="39"/>
      <c r="H111" s="39"/>
      <c r="I111" s="39"/>
      <c r="J111" s="39"/>
      <c r="K111" s="39"/>
      <c r="L111" s="39"/>
      <c r="M111" s="39"/>
      <c r="N111" s="39"/>
      <c r="O111" s="39"/>
      <c r="P111" s="39"/>
      <c r="Q111" s="39"/>
      <c r="R111" s="39"/>
      <c r="S111" s="39"/>
      <c r="T111" s="39"/>
      <c r="U111" s="39"/>
      <c r="V111" s="39"/>
      <c r="W111" s="39"/>
      <c r="X111" s="39"/>
      <c r="Y111" s="39"/>
      <c r="Z111" s="39"/>
      <c r="AA111" s="39"/>
      <c r="AB111" s="39"/>
      <c r="AC111" s="39"/>
      <c r="AD111" s="39"/>
    </row>
    <row r="112" spans="3:30" s="21" customFormat="1" ht="20.25" customHeight="1">
      <c r="C112" s="39"/>
      <c r="D112" s="39"/>
      <c r="E112" s="39"/>
      <c r="F112" s="39"/>
      <c r="G112" s="39"/>
      <c r="H112" s="39"/>
      <c r="I112" s="39"/>
      <c r="J112" s="39"/>
      <c r="K112" s="39"/>
      <c r="L112" s="39"/>
      <c r="M112" s="39"/>
      <c r="N112" s="39"/>
      <c r="O112" s="39"/>
      <c r="P112" s="39"/>
      <c r="Q112" s="39"/>
      <c r="R112" s="39"/>
      <c r="S112" s="39"/>
      <c r="T112" s="39"/>
      <c r="U112" s="39"/>
      <c r="V112" s="39"/>
      <c r="W112" s="39"/>
      <c r="X112" s="39"/>
      <c r="Y112" s="39"/>
      <c r="Z112" s="39"/>
      <c r="AA112" s="39"/>
      <c r="AB112" s="39"/>
      <c r="AC112" s="39"/>
      <c r="AD112" s="39"/>
    </row>
    <row r="113" spans="3:30" s="21" customFormat="1" ht="20.25" customHeight="1">
      <c r="C113" s="39"/>
      <c r="D113" s="39"/>
      <c r="E113" s="39"/>
      <c r="F113" s="39"/>
      <c r="G113" s="39"/>
      <c r="H113" s="39"/>
      <c r="I113" s="39"/>
      <c r="J113" s="39"/>
      <c r="K113" s="39"/>
      <c r="L113" s="39"/>
      <c r="M113" s="39"/>
      <c r="N113" s="39"/>
      <c r="O113" s="39"/>
      <c r="P113" s="39"/>
      <c r="Q113" s="39"/>
      <c r="R113" s="39"/>
      <c r="S113" s="39"/>
      <c r="T113" s="39"/>
      <c r="U113" s="39"/>
      <c r="V113" s="39"/>
      <c r="W113" s="39"/>
      <c r="X113" s="39"/>
      <c r="Y113" s="39"/>
      <c r="Z113" s="39"/>
      <c r="AA113" s="39"/>
      <c r="AB113" s="39"/>
      <c r="AC113" s="39"/>
      <c r="AD113" s="39"/>
    </row>
    <row r="114" spans="3:30" s="21" customFormat="1" ht="20.25" customHeight="1">
      <c r="C114" s="39"/>
      <c r="D114" s="39"/>
      <c r="E114" s="39"/>
      <c r="F114" s="39"/>
      <c r="G114" s="39"/>
      <c r="H114" s="39"/>
      <c r="I114" s="39"/>
      <c r="J114" s="39"/>
      <c r="K114" s="39"/>
      <c r="L114" s="39"/>
      <c r="M114" s="39"/>
      <c r="N114" s="39"/>
      <c r="O114" s="39"/>
      <c r="P114" s="39"/>
      <c r="Q114" s="39"/>
      <c r="R114" s="39"/>
      <c r="S114" s="39"/>
      <c r="T114" s="39"/>
      <c r="U114" s="39"/>
      <c r="V114" s="39"/>
      <c r="W114" s="39"/>
      <c r="X114" s="39"/>
      <c r="Y114" s="39"/>
      <c r="Z114" s="39"/>
      <c r="AA114" s="39"/>
      <c r="AB114" s="39"/>
      <c r="AC114" s="39"/>
      <c r="AD114" s="39"/>
    </row>
    <row r="115" spans="3:30" s="21" customFormat="1" ht="20.25" customHeight="1">
      <c r="C115" s="39"/>
      <c r="D115" s="39"/>
      <c r="E115" s="39"/>
      <c r="F115" s="39"/>
      <c r="G115" s="39"/>
      <c r="H115" s="39"/>
      <c r="I115" s="39"/>
      <c r="J115" s="39"/>
      <c r="K115" s="39"/>
      <c r="L115" s="39"/>
      <c r="M115" s="39"/>
      <c r="N115" s="39"/>
      <c r="O115" s="39"/>
      <c r="P115" s="39"/>
      <c r="Q115" s="39"/>
      <c r="R115" s="39"/>
      <c r="S115" s="39"/>
      <c r="T115" s="39"/>
      <c r="U115" s="39"/>
      <c r="V115" s="39"/>
      <c r="W115" s="39"/>
      <c r="X115" s="39"/>
      <c r="Y115" s="39"/>
      <c r="Z115" s="39"/>
      <c r="AA115" s="39"/>
      <c r="AB115" s="39"/>
      <c r="AC115" s="39"/>
      <c r="AD115" s="39"/>
    </row>
    <row r="116" spans="3:30" s="21" customFormat="1" ht="20.25" customHeight="1">
      <c r="C116" s="39"/>
      <c r="D116" s="39"/>
      <c r="E116" s="39"/>
      <c r="F116" s="39"/>
      <c r="G116" s="39"/>
      <c r="H116" s="39"/>
      <c r="I116" s="39"/>
      <c r="J116" s="39"/>
      <c r="K116" s="39"/>
      <c r="L116" s="39"/>
      <c r="M116" s="39"/>
      <c r="N116" s="39"/>
      <c r="O116" s="39"/>
      <c r="P116" s="39"/>
      <c r="Q116" s="39"/>
      <c r="R116" s="39"/>
      <c r="S116" s="39"/>
      <c r="T116" s="39"/>
      <c r="U116" s="39"/>
      <c r="V116" s="39"/>
      <c r="W116" s="39"/>
      <c r="X116" s="39"/>
      <c r="Y116" s="39"/>
      <c r="Z116" s="39"/>
      <c r="AA116" s="39"/>
      <c r="AB116" s="39"/>
      <c r="AC116" s="39"/>
      <c r="AD116" s="39"/>
    </row>
    <row r="117" spans="3:30" s="21" customFormat="1" ht="20.25" customHeight="1">
      <c r="C117" s="39"/>
      <c r="D117" s="39"/>
      <c r="E117" s="39"/>
      <c r="F117" s="39"/>
      <c r="G117" s="39"/>
      <c r="H117" s="39"/>
      <c r="I117" s="39"/>
      <c r="J117" s="39"/>
      <c r="K117" s="39"/>
      <c r="L117" s="39"/>
      <c r="M117" s="39"/>
      <c r="N117" s="39"/>
      <c r="O117" s="39"/>
      <c r="P117" s="39"/>
      <c r="Q117" s="39"/>
      <c r="R117" s="39"/>
      <c r="S117" s="39"/>
      <c r="T117" s="39"/>
      <c r="U117" s="39"/>
      <c r="V117" s="39"/>
      <c r="W117" s="39"/>
      <c r="X117" s="39"/>
      <c r="Y117" s="39"/>
      <c r="Z117" s="39"/>
      <c r="AA117" s="39"/>
      <c r="AB117" s="39"/>
      <c r="AC117" s="39"/>
      <c r="AD117" s="39"/>
    </row>
    <row r="118" spans="3:30" s="21" customFormat="1" ht="20.25" customHeight="1">
      <c r="C118" s="39"/>
      <c r="D118" s="39"/>
      <c r="E118" s="39"/>
      <c r="F118" s="39"/>
      <c r="G118" s="39"/>
      <c r="H118" s="39"/>
      <c r="I118" s="39"/>
      <c r="J118" s="39"/>
      <c r="K118" s="39"/>
      <c r="L118" s="39"/>
      <c r="M118" s="39"/>
      <c r="N118" s="39"/>
      <c r="O118" s="39"/>
      <c r="P118" s="39"/>
      <c r="Q118" s="39"/>
      <c r="R118" s="39"/>
      <c r="S118" s="39"/>
      <c r="T118" s="39"/>
      <c r="U118" s="39"/>
      <c r="V118" s="39"/>
      <c r="W118" s="39"/>
      <c r="X118" s="39"/>
      <c r="Y118" s="39"/>
      <c r="Z118" s="39"/>
      <c r="AA118" s="39"/>
      <c r="AB118" s="39"/>
      <c r="AC118" s="39"/>
      <c r="AD118" s="39"/>
    </row>
    <row r="119" spans="3:30" s="21" customFormat="1" ht="20.25" customHeight="1">
      <c r="C119" s="39"/>
      <c r="D119" s="39"/>
      <c r="E119" s="39"/>
      <c r="F119" s="39"/>
      <c r="G119" s="39"/>
      <c r="H119" s="39"/>
      <c r="I119" s="39"/>
      <c r="J119" s="39"/>
      <c r="K119" s="39"/>
      <c r="L119" s="39"/>
      <c r="M119" s="39"/>
      <c r="N119" s="39"/>
      <c r="O119" s="39"/>
      <c r="P119" s="39"/>
      <c r="Q119" s="39"/>
      <c r="R119" s="39"/>
      <c r="S119" s="39"/>
      <c r="T119" s="39"/>
      <c r="U119" s="39"/>
      <c r="V119" s="39"/>
      <c r="W119" s="39"/>
      <c r="X119" s="39"/>
      <c r="Y119" s="39"/>
      <c r="Z119" s="39"/>
      <c r="AA119" s="39"/>
      <c r="AB119" s="39"/>
      <c r="AC119" s="39"/>
      <c r="AD119" s="39"/>
    </row>
    <row r="120" spans="3:30" s="21" customFormat="1" ht="20.25" customHeight="1">
      <c r="C120" s="39"/>
      <c r="D120" s="39"/>
      <c r="E120" s="39"/>
      <c r="F120" s="39"/>
      <c r="G120" s="39"/>
      <c r="H120" s="39"/>
      <c r="I120" s="39"/>
      <c r="J120" s="39"/>
      <c r="K120" s="39"/>
      <c r="L120" s="39"/>
      <c r="M120" s="39"/>
      <c r="N120" s="39"/>
      <c r="O120" s="39"/>
      <c r="P120" s="39"/>
      <c r="Q120" s="39"/>
      <c r="R120" s="39"/>
      <c r="S120" s="39"/>
      <c r="T120" s="39"/>
      <c r="U120" s="39"/>
      <c r="V120" s="39"/>
      <c r="W120" s="39"/>
      <c r="X120" s="39"/>
      <c r="Y120" s="39"/>
      <c r="Z120" s="39"/>
      <c r="AA120" s="39"/>
      <c r="AB120" s="39"/>
      <c r="AC120" s="39"/>
      <c r="AD120" s="39"/>
    </row>
    <row r="121" spans="3:30" s="21" customFormat="1" ht="20.25" customHeight="1">
      <c r="C121" s="39"/>
      <c r="D121" s="39"/>
      <c r="E121" s="39"/>
      <c r="F121" s="39"/>
      <c r="G121" s="39"/>
      <c r="H121" s="39"/>
      <c r="I121" s="39"/>
      <c r="J121" s="39"/>
      <c r="K121" s="39"/>
      <c r="L121" s="39"/>
      <c r="M121" s="39"/>
      <c r="N121" s="39"/>
      <c r="O121" s="39"/>
      <c r="P121" s="39"/>
      <c r="Q121" s="39"/>
      <c r="R121" s="39"/>
      <c r="S121" s="39"/>
      <c r="T121" s="39"/>
      <c r="U121" s="39"/>
      <c r="V121" s="39"/>
      <c r="W121" s="39"/>
      <c r="X121" s="39"/>
      <c r="Y121" s="39"/>
      <c r="Z121" s="39"/>
      <c r="AA121" s="39"/>
      <c r="AB121" s="39"/>
      <c r="AC121" s="39"/>
      <c r="AD121" s="39"/>
    </row>
    <row r="122" spans="3:30" s="21" customFormat="1" ht="20.25" customHeight="1">
      <c r="C122" s="39"/>
      <c r="D122" s="39"/>
      <c r="E122" s="39"/>
      <c r="F122" s="39"/>
      <c r="G122" s="39"/>
      <c r="H122" s="39"/>
      <c r="I122" s="39"/>
      <c r="J122" s="39"/>
      <c r="K122" s="39"/>
      <c r="L122" s="39"/>
      <c r="M122" s="39"/>
      <c r="N122" s="39"/>
      <c r="O122" s="39"/>
      <c r="P122" s="39"/>
      <c r="Q122" s="39"/>
      <c r="R122" s="39"/>
      <c r="S122" s="39"/>
      <c r="T122" s="39"/>
      <c r="U122" s="39"/>
      <c r="V122" s="39"/>
      <c r="W122" s="39"/>
      <c r="X122" s="39"/>
      <c r="Y122" s="39"/>
      <c r="Z122" s="39"/>
      <c r="AA122" s="39"/>
      <c r="AB122" s="39"/>
      <c r="AC122" s="39"/>
      <c r="AD122" s="39"/>
    </row>
    <row r="123" spans="3:30" s="21" customFormat="1" ht="20.25" customHeight="1">
      <c r="C123" s="39"/>
      <c r="D123" s="39"/>
      <c r="E123" s="39"/>
      <c r="F123" s="39"/>
      <c r="G123" s="39"/>
      <c r="H123" s="39"/>
      <c r="I123" s="39"/>
      <c r="J123" s="39"/>
      <c r="K123" s="39"/>
      <c r="L123" s="39"/>
      <c r="M123" s="39"/>
      <c r="N123" s="39"/>
      <c r="O123" s="39"/>
      <c r="P123" s="39"/>
      <c r="Q123" s="39"/>
      <c r="R123" s="39"/>
      <c r="S123" s="39"/>
      <c r="T123" s="39"/>
      <c r="U123" s="39"/>
      <c r="V123" s="39"/>
      <c r="W123" s="39"/>
      <c r="X123" s="39"/>
      <c r="Y123" s="39"/>
      <c r="Z123" s="39"/>
      <c r="AA123" s="39"/>
      <c r="AB123" s="39"/>
      <c r="AC123" s="39"/>
      <c r="AD123" s="39"/>
    </row>
    <row r="124" spans="3:30" s="21" customFormat="1" ht="20.25" customHeight="1">
      <c r="C124" s="39"/>
      <c r="D124" s="39"/>
      <c r="E124" s="39"/>
      <c r="F124" s="39"/>
      <c r="G124" s="39"/>
      <c r="H124" s="39"/>
      <c r="I124" s="39"/>
      <c r="J124" s="39"/>
      <c r="K124" s="39"/>
      <c r="L124" s="39"/>
      <c r="M124" s="39"/>
      <c r="N124" s="39"/>
      <c r="O124" s="39"/>
      <c r="P124" s="39"/>
      <c r="Q124" s="39"/>
      <c r="R124" s="39"/>
      <c r="S124" s="39"/>
      <c r="T124" s="39"/>
      <c r="U124" s="39"/>
      <c r="V124" s="39"/>
      <c r="W124" s="39"/>
      <c r="X124" s="39"/>
      <c r="Y124" s="39"/>
      <c r="Z124" s="39"/>
      <c r="AA124" s="39"/>
      <c r="AB124" s="39"/>
      <c r="AC124" s="39"/>
      <c r="AD124" s="39"/>
    </row>
    <row r="125" spans="3:30" s="21" customFormat="1" ht="20.25" customHeight="1">
      <c r="C125" s="39"/>
      <c r="D125" s="39"/>
      <c r="E125" s="39"/>
      <c r="F125" s="39"/>
      <c r="G125" s="39"/>
      <c r="H125" s="39"/>
      <c r="I125" s="39"/>
      <c r="J125" s="39"/>
      <c r="K125" s="39"/>
      <c r="L125" s="39"/>
      <c r="M125" s="39"/>
      <c r="N125" s="39"/>
      <c r="O125" s="39"/>
      <c r="P125" s="39"/>
      <c r="Q125" s="39"/>
      <c r="R125" s="39"/>
      <c r="S125" s="39"/>
      <c r="T125" s="39"/>
      <c r="U125" s="39"/>
      <c r="V125" s="39"/>
      <c r="W125" s="39"/>
      <c r="X125" s="39"/>
      <c r="Y125" s="39"/>
      <c r="Z125" s="39"/>
      <c r="AA125" s="39"/>
      <c r="AB125" s="39"/>
      <c r="AC125" s="39"/>
      <c r="AD125" s="39"/>
    </row>
    <row r="126" spans="3:30" s="21" customFormat="1" ht="20.25" customHeight="1">
      <c r="C126" s="39"/>
      <c r="D126" s="39"/>
      <c r="E126" s="39"/>
      <c r="F126" s="39"/>
      <c r="G126" s="39"/>
      <c r="H126" s="39"/>
      <c r="I126" s="39"/>
      <c r="J126" s="39"/>
      <c r="K126" s="39"/>
      <c r="L126" s="39"/>
      <c r="M126" s="39"/>
      <c r="N126" s="39"/>
      <c r="O126" s="39"/>
      <c r="P126" s="39"/>
      <c r="Q126" s="39"/>
      <c r="R126" s="39"/>
      <c r="S126" s="39"/>
      <c r="T126" s="39"/>
      <c r="U126" s="39"/>
      <c r="V126" s="39"/>
      <c r="W126" s="39"/>
      <c r="X126" s="39"/>
      <c r="Y126" s="39"/>
      <c r="Z126" s="39"/>
      <c r="AA126" s="39"/>
      <c r="AB126" s="39"/>
      <c r="AC126" s="39"/>
      <c r="AD126" s="39"/>
    </row>
    <row r="127" spans="3:30" s="21" customFormat="1" ht="20.25" customHeight="1">
      <c r="C127" s="39"/>
      <c r="D127" s="39"/>
      <c r="E127" s="39"/>
      <c r="F127" s="39"/>
      <c r="G127" s="39"/>
      <c r="H127" s="39"/>
      <c r="I127" s="39"/>
      <c r="J127" s="39"/>
      <c r="K127" s="39"/>
      <c r="L127" s="39"/>
      <c r="M127" s="39"/>
      <c r="N127" s="39"/>
      <c r="O127" s="39"/>
      <c r="P127" s="39"/>
      <c r="Q127" s="39"/>
      <c r="R127" s="39"/>
      <c r="S127" s="39"/>
      <c r="T127" s="39"/>
      <c r="U127" s="39"/>
      <c r="V127" s="39"/>
      <c r="W127" s="39"/>
      <c r="X127" s="39"/>
      <c r="Y127" s="39"/>
      <c r="Z127" s="39"/>
      <c r="AA127" s="39"/>
      <c r="AB127" s="39"/>
      <c r="AC127" s="39"/>
      <c r="AD127" s="39"/>
    </row>
    <row r="128" spans="3:30" s="21" customFormat="1" ht="20.25" customHeight="1">
      <c r="C128" s="39"/>
      <c r="D128" s="39"/>
      <c r="E128" s="39"/>
      <c r="F128" s="39"/>
      <c r="G128" s="39"/>
      <c r="H128" s="39"/>
      <c r="I128" s="39"/>
      <c r="J128" s="39"/>
      <c r="K128" s="39"/>
      <c r="L128" s="39"/>
      <c r="M128" s="39"/>
      <c r="N128" s="39"/>
      <c r="O128" s="39"/>
      <c r="P128" s="39"/>
      <c r="Q128" s="39"/>
      <c r="R128" s="39"/>
      <c r="S128" s="39"/>
      <c r="T128" s="39"/>
      <c r="U128" s="39"/>
      <c r="V128" s="39"/>
      <c r="W128" s="39"/>
      <c r="X128" s="39"/>
      <c r="Y128" s="39"/>
      <c r="Z128" s="39"/>
      <c r="AA128" s="39"/>
      <c r="AB128" s="39"/>
      <c r="AC128" s="39"/>
      <c r="AD128" s="39"/>
    </row>
    <row r="129" spans="3:30" s="21" customFormat="1" ht="20.25" customHeight="1">
      <c r="C129" s="39"/>
      <c r="D129" s="39"/>
      <c r="E129" s="39"/>
      <c r="F129" s="39"/>
      <c r="G129" s="39"/>
      <c r="H129" s="39"/>
      <c r="I129" s="39"/>
      <c r="J129" s="39"/>
      <c r="K129" s="39"/>
      <c r="L129" s="39"/>
      <c r="M129" s="39"/>
      <c r="N129" s="39"/>
      <c r="O129" s="39"/>
      <c r="P129" s="39"/>
      <c r="Q129" s="39"/>
      <c r="R129" s="39"/>
      <c r="S129" s="39"/>
      <c r="T129" s="39"/>
      <c r="U129" s="39"/>
      <c r="V129" s="39"/>
      <c r="W129" s="39"/>
      <c r="X129" s="39"/>
      <c r="Y129" s="39"/>
      <c r="Z129" s="39"/>
      <c r="AA129" s="39"/>
      <c r="AB129" s="39"/>
      <c r="AC129" s="39"/>
      <c r="AD129" s="39"/>
    </row>
    <row r="130" spans="3:30" s="21" customFormat="1" ht="20.25" customHeight="1">
      <c r="C130" s="39"/>
      <c r="D130" s="39"/>
      <c r="E130" s="39"/>
      <c r="F130" s="39"/>
      <c r="G130" s="39"/>
      <c r="H130" s="39"/>
      <c r="I130" s="39"/>
      <c r="J130" s="39"/>
      <c r="K130" s="39"/>
      <c r="L130" s="39"/>
      <c r="M130" s="39"/>
      <c r="N130" s="39"/>
      <c r="O130" s="39"/>
      <c r="P130" s="39"/>
      <c r="Q130" s="39"/>
      <c r="R130" s="39"/>
      <c r="S130" s="39"/>
      <c r="T130" s="39"/>
      <c r="U130" s="39"/>
      <c r="V130" s="39"/>
      <c r="W130" s="39"/>
      <c r="X130" s="39"/>
      <c r="Y130" s="39"/>
      <c r="Z130" s="39"/>
      <c r="AA130" s="39"/>
      <c r="AB130" s="39"/>
      <c r="AC130" s="39"/>
      <c r="AD130" s="39"/>
    </row>
    <row r="131" spans="3:30" s="21" customFormat="1" ht="20.25" customHeight="1">
      <c r="C131" s="39"/>
      <c r="D131" s="39"/>
      <c r="E131" s="39"/>
      <c r="F131" s="39"/>
      <c r="G131" s="39"/>
      <c r="H131" s="39"/>
      <c r="I131" s="39"/>
      <c r="J131" s="39"/>
      <c r="K131" s="39"/>
      <c r="L131" s="39"/>
      <c r="M131" s="39"/>
      <c r="N131" s="39"/>
      <c r="O131" s="39"/>
      <c r="P131" s="39"/>
      <c r="Q131" s="39"/>
      <c r="R131" s="39"/>
      <c r="S131" s="39"/>
      <c r="T131" s="39"/>
      <c r="U131" s="39"/>
      <c r="V131" s="39"/>
      <c r="W131" s="39"/>
      <c r="X131" s="39"/>
      <c r="Y131" s="39"/>
      <c r="Z131" s="39"/>
      <c r="AA131" s="39"/>
      <c r="AB131" s="39"/>
      <c r="AC131" s="39"/>
      <c r="AD131" s="39"/>
    </row>
    <row r="132" spans="3:30" s="21" customFormat="1" ht="20.25" customHeight="1">
      <c r="C132" s="39"/>
      <c r="D132" s="39"/>
      <c r="E132" s="39"/>
      <c r="F132" s="39"/>
      <c r="G132" s="39"/>
      <c r="H132" s="39"/>
      <c r="I132" s="39"/>
      <c r="J132" s="39"/>
      <c r="K132" s="39"/>
      <c r="L132" s="39"/>
      <c r="M132" s="39"/>
      <c r="N132" s="39"/>
      <c r="O132" s="39"/>
      <c r="P132" s="39"/>
      <c r="Q132" s="39"/>
      <c r="R132" s="39"/>
      <c r="S132" s="39"/>
      <c r="T132" s="39"/>
      <c r="U132" s="39"/>
      <c r="V132" s="39"/>
      <c r="W132" s="39"/>
      <c r="X132" s="39"/>
      <c r="Y132" s="39"/>
      <c r="Z132" s="39"/>
      <c r="AA132" s="39"/>
      <c r="AB132" s="39"/>
      <c r="AC132" s="39"/>
      <c r="AD132" s="39"/>
    </row>
    <row r="133" spans="3:30" s="21" customFormat="1" ht="20.25" customHeight="1">
      <c r="C133" s="39"/>
      <c r="D133" s="39"/>
      <c r="E133" s="39"/>
      <c r="F133" s="39"/>
      <c r="G133" s="39"/>
      <c r="H133" s="39"/>
      <c r="I133" s="39"/>
      <c r="J133" s="39"/>
      <c r="K133" s="39"/>
      <c r="L133" s="39"/>
      <c r="M133" s="39"/>
      <c r="N133" s="39"/>
      <c r="O133" s="39"/>
      <c r="P133" s="39"/>
      <c r="Q133" s="39"/>
      <c r="R133" s="39"/>
      <c r="S133" s="39"/>
      <c r="T133" s="39"/>
      <c r="U133" s="39"/>
      <c r="V133" s="39"/>
      <c r="W133" s="39"/>
      <c r="X133" s="39"/>
      <c r="Y133" s="39"/>
      <c r="Z133" s="39"/>
      <c r="AA133" s="39"/>
      <c r="AB133" s="39"/>
      <c r="AC133" s="39"/>
      <c r="AD133" s="39"/>
    </row>
    <row r="134" spans="3:30" s="21" customFormat="1" ht="20.25" customHeight="1">
      <c r="C134" s="39"/>
      <c r="D134" s="39"/>
      <c r="E134" s="39"/>
      <c r="F134" s="39"/>
      <c r="G134" s="39"/>
      <c r="H134" s="39"/>
      <c r="I134" s="39"/>
      <c r="J134" s="39"/>
      <c r="K134" s="39"/>
      <c r="L134" s="39"/>
      <c r="M134" s="39"/>
      <c r="N134" s="39"/>
      <c r="O134" s="39"/>
      <c r="P134" s="39"/>
      <c r="Q134" s="39"/>
      <c r="R134" s="39"/>
      <c r="S134" s="39"/>
      <c r="T134" s="39"/>
      <c r="U134" s="39"/>
      <c r="V134" s="39"/>
      <c r="W134" s="39"/>
      <c r="X134" s="39"/>
      <c r="Y134" s="39"/>
      <c r="Z134" s="39"/>
      <c r="AA134" s="39"/>
      <c r="AB134" s="39"/>
      <c r="AC134" s="39"/>
      <c r="AD134" s="39"/>
    </row>
    <row r="135" spans="3:30" s="21" customFormat="1" ht="20.25" customHeight="1">
      <c r="C135" s="39"/>
      <c r="D135" s="39"/>
      <c r="E135" s="39"/>
      <c r="F135" s="39"/>
      <c r="G135" s="39"/>
      <c r="H135" s="39"/>
      <c r="I135" s="39"/>
      <c r="J135" s="39"/>
      <c r="K135" s="39"/>
      <c r="L135" s="39"/>
      <c r="M135" s="39"/>
      <c r="N135" s="39"/>
      <c r="O135" s="39"/>
      <c r="P135" s="39"/>
      <c r="Q135" s="39"/>
      <c r="R135" s="39"/>
      <c r="S135" s="39"/>
      <c r="T135" s="39"/>
      <c r="U135" s="39"/>
      <c r="V135" s="39"/>
      <c r="W135" s="39"/>
      <c r="X135" s="39"/>
      <c r="Y135" s="39"/>
      <c r="Z135" s="39"/>
      <c r="AA135" s="39"/>
      <c r="AB135" s="39"/>
      <c r="AC135" s="39"/>
      <c r="AD135" s="39"/>
    </row>
    <row r="136" spans="3:30" s="21" customFormat="1" ht="20.25" customHeight="1">
      <c r="C136" s="39"/>
      <c r="D136" s="39"/>
      <c r="E136" s="39"/>
      <c r="F136" s="39"/>
      <c r="G136" s="39"/>
      <c r="H136" s="39"/>
      <c r="I136" s="39"/>
      <c r="J136" s="39"/>
      <c r="K136" s="39"/>
      <c r="L136" s="39"/>
      <c r="M136" s="39"/>
      <c r="N136" s="39"/>
      <c r="O136" s="39"/>
      <c r="P136" s="39"/>
      <c r="Q136" s="39"/>
      <c r="R136" s="39"/>
      <c r="S136" s="39"/>
      <c r="T136" s="39"/>
      <c r="U136" s="39"/>
      <c r="V136" s="39"/>
      <c r="W136" s="39"/>
      <c r="X136" s="39"/>
      <c r="Y136" s="39"/>
      <c r="Z136" s="39"/>
      <c r="AA136" s="39"/>
      <c r="AB136" s="39"/>
      <c r="AC136" s="39"/>
      <c r="AD136" s="39"/>
    </row>
    <row r="137" spans="3:30" s="21" customFormat="1" ht="20.25" customHeight="1">
      <c r="C137" s="39"/>
      <c r="D137" s="39"/>
      <c r="E137" s="39"/>
      <c r="F137" s="39"/>
      <c r="G137" s="39"/>
      <c r="H137" s="39"/>
      <c r="I137" s="39"/>
      <c r="J137" s="39"/>
      <c r="K137" s="39"/>
      <c r="L137" s="39"/>
      <c r="M137" s="39"/>
      <c r="N137" s="39"/>
      <c r="O137" s="39"/>
      <c r="P137" s="39"/>
      <c r="Q137" s="39"/>
      <c r="R137" s="39"/>
      <c r="S137" s="39"/>
      <c r="T137" s="39"/>
      <c r="U137" s="39"/>
      <c r="V137" s="39"/>
      <c r="W137" s="39"/>
      <c r="X137" s="39"/>
      <c r="Y137" s="39"/>
      <c r="Z137" s="39"/>
      <c r="AA137" s="39"/>
      <c r="AB137" s="39"/>
      <c r="AC137" s="39"/>
      <c r="AD137" s="39"/>
    </row>
    <row r="138" spans="3:30" s="21" customFormat="1" ht="20.25" customHeight="1">
      <c r="C138" s="39"/>
      <c r="D138" s="39"/>
      <c r="E138" s="39"/>
      <c r="F138" s="39"/>
      <c r="G138" s="39"/>
      <c r="H138" s="39"/>
      <c r="I138" s="39"/>
      <c r="J138" s="39"/>
      <c r="K138" s="39"/>
      <c r="L138" s="39"/>
      <c r="M138" s="39"/>
      <c r="N138" s="39"/>
      <c r="O138" s="39"/>
      <c r="P138" s="39"/>
      <c r="Q138" s="39"/>
      <c r="R138" s="39"/>
      <c r="S138" s="39"/>
      <c r="T138" s="39"/>
      <c r="U138" s="39"/>
      <c r="V138" s="39"/>
      <c r="W138" s="39"/>
      <c r="X138" s="39"/>
      <c r="Y138" s="39"/>
      <c r="Z138" s="39"/>
      <c r="AA138" s="39"/>
      <c r="AB138" s="39"/>
      <c r="AC138" s="39"/>
      <c r="AD138" s="39"/>
    </row>
    <row r="139" spans="3:30" s="21" customFormat="1" ht="20.25" customHeight="1">
      <c r="C139" s="39"/>
      <c r="D139" s="39"/>
      <c r="E139" s="39"/>
      <c r="F139" s="39"/>
      <c r="G139" s="39"/>
      <c r="H139" s="39"/>
      <c r="I139" s="39"/>
      <c r="J139" s="39"/>
      <c r="K139" s="39"/>
      <c r="L139" s="39"/>
      <c r="M139" s="39"/>
      <c r="N139" s="39"/>
      <c r="O139" s="39"/>
      <c r="P139" s="39"/>
      <c r="Q139" s="39"/>
      <c r="R139" s="39"/>
      <c r="S139" s="39"/>
      <c r="T139" s="39"/>
      <c r="U139" s="39"/>
      <c r="V139" s="39"/>
      <c r="W139" s="39"/>
      <c r="X139" s="39"/>
      <c r="Y139" s="39"/>
      <c r="Z139" s="39"/>
      <c r="AA139" s="39"/>
      <c r="AB139" s="39"/>
      <c r="AC139" s="39"/>
      <c r="AD139" s="39"/>
    </row>
    <row r="140" spans="3:30" s="21" customFormat="1" ht="20.25" customHeight="1">
      <c r="C140" s="39"/>
      <c r="D140" s="39"/>
      <c r="E140" s="39"/>
      <c r="F140" s="39"/>
      <c r="G140" s="39"/>
      <c r="H140" s="39"/>
      <c r="I140" s="39"/>
      <c r="J140" s="39"/>
      <c r="K140" s="39"/>
      <c r="L140" s="39"/>
      <c r="M140" s="39"/>
      <c r="N140" s="39"/>
      <c r="O140" s="39"/>
      <c r="P140" s="39"/>
      <c r="Q140" s="39"/>
      <c r="R140" s="39"/>
      <c r="S140" s="39"/>
      <c r="T140" s="39"/>
      <c r="U140" s="39"/>
      <c r="V140" s="39"/>
      <c r="W140" s="39"/>
      <c r="X140" s="39"/>
      <c r="Y140" s="39"/>
      <c r="Z140" s="39"/>
      <c r="AA140" s="39"/>
      <c r="AB140" s="39"/>
      <c r="AC140" s="39"/>
      <c r="AD140" s="39"/>
    </row>
    <row r="141" spans="3:30" s="21" customFormat="1" ht="20.25" customHeight="1">
      <c r="C141" s="39"/>
      <c r="D141" s="39"/>
      <c r="E141" s="39"/>
      <c r="F141" s="39"/>
      <c r="G141" s="39"/>
      <c r="H141" s="39"/>
      <c r="I141" s="39"/>
      <c r="J141" s="39"/>
      <c r="K141" s="39"/>
      <c r="L141" s="39"/>
      <c r="M141" s="39"/>
      <c r="N141" s="39"/>
      <c r="O141" s="39"/>
      <c r="P141" s="39"/>
      <c r="Q141" s="39"/>
      <c r="R141" s="39"/>
      <c r="S141" s="39"/>
      <c r="T141" s="39"/>
      <c r="U141" s="39"/>
      <c r="V141" s="39"/>
      <c r="W141" s="39"/>
      <c r="X141" s="39"/>
      <c r="Y141" s="39"/>
      <c r="Z141" s="39"/>
      <c r="AA141" s="39"/>
      <c r="AB141" s="39"/>
      <c r="AC141" s="39"/>
      <c r="AD141" s="39"/>
    </row>
    <row r="142" spans="3:30" s="21" customFormat="1" ht="20.25" customHeight="1">
      <c r="C142" s="39"/>
      <c r="D142" s="39"/>
      <c r="E142" s="39"/>
      <c r="F142" s="39"/>
      <c r="G142" s="39"/>
      <c r="H142" s="39"/>
      <c r="I142" s="39"/>
      <c r="J142" s="39"/>
      <c r="K142" s="39"/>
      <c r="L142" s="39"/>
      <c r="M142" s="39"/>
      <c r="N142" s="39"/>
      <c r="O142" s="39"/>
      <c r="P142" s="39"/>
      <c r="Q142" s="39"/>
      <c r="R142" s="39"/>
      <c r="S142" s="39"/>
      <c r="T142" s="39"/>
      <c r="U142" s="39"/>
      <c r="V142" s="39"/>
      <c r="W142" s="39"/>
      <c r="X142" s="39"/>
      <c r="Y142" s="39"/>
      <c r="Z142" s="39"/>
      <c r="AA142" s="39"/>
      <c r="AB142" s="39"/>
      <c r="AC142" s="39"/>
      <c r="AD142" s="39"/>
    </row>
    <row r="143" spans="3:30" s="21" customFormat="1" ht="20.25" customHeight="1">
      <c r="C143" s="39"/>
      <c r="D143" s="39"/>
      <c r="E143" s="39"/>
      <c r="F143" s="39"/>
      <c r="G143" s="39"/>
      <c r="H143" s="39"/>
      <c r="I143" s="39"/>
      <c r="J143" s="39"/>
      <c r="K143" s="39"/>
      <c r="L143" s="39"/>
      <c r="M143" s="39"/>
      <c r="N143" s="39"/>
      <c r="O143" s="39"/>
      <c r="P143" s="39"/>
      <c r="Q143" s="39"/>
      <c r="R143" s="39"/>
      <c r="S143" s="39"/>
      <c r="T143" s="39"/>
      <c r="U143" s="39"/>
      <c r="V143" s="39"/>
      <c r="W143" s="39"/>
      <c r="X143" s="39"/>
      <c r="Y143" s="39"/>
      <c r="Z143" s="39"/>
      <c r="AA143" s="39"/>
      <c r="AB143" s="39"/>
      <c r="AC143" s="39"/>
      <c r="AD143" s="39"/>
    </row>
    <row r="144" spans="3:30" s="21" customFormat="1" ht="20.25" customHeight="1">
      <c r="C144" s="39"/>
      <c r="D144" s="39"/>
      <c r="E144" s="39"/>
      <c r="F144" s="39"/>
      <c r="G144" s="39"/>
      <c r="H144" s="39"/>
      <c r="I144" s="39"/>
      <c r="J144" s="39"/>
      <c r="K144" s="39"/>
      <c r="L144" s="39"/>
      <c r="M144" s="39"/>
      <c r="N144" s="39"/>
      <c r="O144" s="39"/>
      <c r="P144" s="39"/>
      <c r="Q144" s="39"/>
      <c r="R144" s="39"/>
      <c r="S144" s="39"/>
      <c r="T144" s="39"/>
      <c r="U144" s="39"/>
      <c r="V144" s="39"/>
      <c r="W144" s="39"/>
      <c r="X144" s="39"/>
      <c r="Y144" s="39"/>
      <c r="Z144" s="39"/>
      <c r="AA144" s="39"/>
      <c r="AB144" s="39"/>
      <c r="AC144" s="39"/>
      <c r="AD144" s="39"/>
    </row>
    <row r="145" spans="3:30" s="21" customFormat="1" ht="20.25" customHeight="1">
      <c r="C145" s="39"/>
      <c r="D145" s="39"/>
      <c r="E145" s="39"/>
      <c r="F145" s="39"/>
      <c r="G145" s="39"/>
      <c r="H145" s="39"/>
      <c r="I145" s="39"/>
      <c r="J145" s="39"/>
      <c r="K145" s="39"/>
      <c r="L145" s="39"/>
      <c r="M145" s="39"/>
      <c r="N145" s="39"/>
      <c r="O145" s="39"/>
      <c r="P145" s="39"/>
      <c r="Q145" s="39"/>
      <c r="R145" s="39"/>
      <c r="S145" s="39"/>
      <c r="T145" s="39"/>
      <c r="U145" s="39"/>
      <c r="V145" s="39"/>
      <c r="W145" s="39"/>
      <c r="X145" s="39"/>
      <c r="Y145" s="39"/>
      <c r="Z145" s="39"/>
      <c r="AA145" s="39"/>
      <c r="AB145" s="39"/>
      <c r="AC145" s="39"/>
      <c r="AD145" s="39"/>
    </row>
    <row r="146" spans="3:30" s="21" customFormat="1" ht="20.25" customHeight="1">
      <c r="C146" s="39"/>
      <c r="D146" s="39"/>
      <c r="E146" s="39"/>
      <c r="F146" s="39"/>
      <c r="G146" s="39"/>
      <c r="H146" s="39"/>
      <c r="I146" s="39"/>
      <c r="J146" s="39"/>
      <c r="K146" s="39"/>
      <c r="L146" s="39"/>
      <c r="M146" s="39"/>
      <c r="N146" s="39"/>
      <c r="O146" s="39"/>
      <c r="P146" s="39"/>
      <c r="Q146" s="39"/>
      <c r="R146" s="39"/>
      <c r="S146" s="39"/>
      <c r="T146" s="39"/>
      <c r="U146" s="39"/>
      <c r="V146" s="39"/>
      <c r="W146" s="39"/>
      <c r="X146" s="39"/>
      <c r="Y146" s="39"/>
      <c r="Z146" s="39"/>
      <c r="AA146" s="39"/>
      <c r="AB146" s="39"/>
      <c r="AC146" s="39"/>
      <c r="AD146" s="39"/>
    </row>
    <row r="147" spans="3:30" s="21" customFormat="1" ht="20.25" customHeight="1">
      <c r="C147" s="39"/>
      <c r="D147" s="39"/>
      <c r="E147" s="39"/>
      <c r="F147" s="39"/>
      <c r="G147" s="39"/>
      <c r="H147" s="39"/>
      <c r="I147" s="39"/>
      <c r="J147" s="39"/>
      <c r="K147" s="39"/>
      <c r="L147" s="39"/>
      <c r="M147" s="39"/>
      <c r="N147" s="39"/>
      <c r="O147" s="39"/>
      <c r="P147" s="39"/>
      <c r="Q147" s="39"/>
      <c r="R147" s="39"/>
      <c r="S147" s="39"/>
      <c r="T147" s="39"/>
      <c r="U147" s="39"/>
      <c r="V147" s="39"/>
      <c r="W147" s="39"/>
      <c r="X147" s="39"/>
      <c r="Y147" s="39"/>
      <c r="Z147" s="39"/>
      <c r="AA147" s="39"/>
      <c r="AB147" s="39"/>
      <c r="AC147" s="39"/>
      <c r="AD147" s="39"/>
    </row>
    <row r="148" spans="3:30" s="21" customFormat="1" ht="20.25" customHeight="1">
      <c r="C148" s="39"/>
      <c r="D148" s="39"/>
      <c r="E148" s="39"/>
      <c r="F148" s="39"/>
      <c r="G148" s="39"/>
      <c r="H148" s="39"/>
      <c r="I148" s="39"/>
      <c r="J148" s="39"/>
      <c r="K148" s="39"/>
      <c r="L148" s="39"/>
      <c r="M148" s="39"/>
      <c r="N148" s="39"/>
      <c r="O148" s="39"/>
      <c r="P148" s="39"/>
      <c r="Q148" s="39"/>
      <c r="R148" s="39"/>
      <c r="S148" s="39"/>
      <c r="T148" s="39"/>
      <c r="U148" s="39"/>
      <c r="V148" s="39"/>
      <c r="W148" s="39"/>
      <c r="X148" s="39"/>
      <c r="Y148" s="39"/>
      <c r="Z148" s="39"/>
      <c r="AA148" s="39"/>
      <c r="AB148" s="39"/>
      <c r="AC148" s="39"/>
      <c r="AD148" s="39"/>
    </row>
    <row r="149" spans="3:30" s="21" customFormat="1" ht="20.25" customHeight="1">
      <c r="C149" s="39"/>
      <c r="D149" s="39"/>
      <c r="E149" s="39"/>
      <c r="F149" s="39"/>
      <c r="G149" s="39"/>
      <c r="H149" s="39"/>
      <c r="I149" s="39"/>
      <c r="J149" s="39"/>
      <c r="K149" s="39"/>
      <c r="L149" s="39"/>
      <c r="M149" s="39"/>
      <c r="N149" s="39"/>
      <c r="O149" s="39"/>
      <c r="P149" s="39"/>
      <c r="Q149" s="39"/>
      <c r="R149" s="39"/>
      <c r="S149" s="39"/>
      <c r="T149" s="39"/>
      <c r="U149" s="39"/>
      <c r="V149" s="39"/>
      <c r="W149" s="39"/>
      <c r="X149" s="39"/>
      <c r="Y149" s="39"/>
      <c r="Z149" s="39"/>
      <c r="AA149" s="39"/>
      <c r="AB149" s="39"/>
      <c r="AC149" s="39"/>
      <c r="AD149" s="39"/>
    </row>
    <row r="150" spans="3:30" s="21" customFormat="1" ht="20.25" customHeight="1">
      <c r="C150" s="39"/>
      <c r="D150" s="39"/>
      <c r="E150" s="39"/>
      <c r="F150" s="39"/>
      <c r="G150" s="39"/>
      <c r="H150" s="39"/>
      <c r="I150" s="39"/>
      <c r="J150" s="39"/>
      <c r="K150" s="39"/>
      <c r="L150" s="39"/>
      <c r="M150" s="39"/>
      <c r="N150" s="39"/>
      <c r="O150" s="39"/>
      <c r="P150" s="39"/>
      <c r="Q150" s="39"/>
      <c r="R150" s="39"/>
      <c r="S150" s="39"/>
      <c r="T150" s="39"/>
      <c r="U150" s="39"/>
      <c r="V150" s="39"/>
      <c r="W150" s="39"/>
      <c r="X150" s="39"/>
      <c r="Y150" s="39"/>
      <c r="Z150" s="39"/>
      <c r="AA150" s="39"/>
      <c r="AB150" s="39"/>
      <c r="AC150" s="39"/>
      <c r="AD150" s="39"/>
    </row>
    <row r="151" spans="3:30" s="21" customFormat="1" ht="20.25" customHeight="1">
      <c r="C151" s="39"/>
      <c r="D151" s="39"/>
      <c r="E151" s="39"/>
      <c r="F151" s="39"/>
      <c r="G151" s="39"/>
      <c r="H151" s="39"/>
      <c r="I151" s="39"/>
      <c r="J151" s="39"/>
      <c r="K151" s="39"/>
      <c r="L151" s="39"/>
      <c r="M151" s="39"/>
      <c r="N151" s="39"/>
      <c r="O151" s="39"/>
      <c r="P151" s="39"/>
      <c r="Q151" s="39"/>
      <c r="R151" s="39"/>
      <c r="S151" s="39"/>
      <c r="T151" s="39"/>
      <c r="U151" s="39"/>
      <c r="V151" s="39"/>
      <c r="W151" s="39"/>
      <c r="X151" s="39"/>
      <c r="Y151" s="39"/>
      <c r="Z151" s="39"/>
      <c r="AA151" s="39"/>
      <c r="AB151" s="39"/>
      <c r="AC151" s="39"/>
      <c r="AD151" s="39"/>
    </row>
    <row r="152" spans="3:30" s="21" customFormat="1" ht="20.25" customHeight="1">
      <c r="C152" s="39"/>
      <c r="D152" s="39"/>
      <c r="E152" s="39"/>
      <c r="F152" s="39"/>
      <c r="G152" s="39"/>
      <c r="H152" s="39"/>
      <c r="I152" s="39"/>
      <c r="J152" s="39"/>
      <c r="K152" s="39"/>
      <c r="L152" s="39"/>
      <c r="M152" s="39"/>
      <c r="N152" s="39"/>
      <c r="O152" s="39"/>
      <c r="P152" s="39"/>
      <c r="Q152" s="39"/>
      <c r="R152" s="39"/>
      <c r="S152" s="39"/>
      <c r="T152" s="39"/>
      <c r="U152" s="39"/>
      <c r="V152" s="39"/>
      <c r="W152" s="39"/>
      <c r="X152" s="39"/>
      <c r="Y152" s="39"/>
      <c r="Z152" s="39"/>
      <c r="AA152" s="39"/>
      <c r="AB152" s="39"/>
      <c r="AC152" s="39"/>
      <c r="AD152" s="39"/>
    </row>
    <row r="153" spans="3:30" s="21" customFormat="1" ht="20.25" customHeight="1">
      <c r="C153" s="39"/>
      <c r="D153" s="39"/>
      <c r="E153" s="39"/>
      <c r="F153" s="39"/>
      <c r="G153" s="39"/>
      <c r="H153" s="39"/>
      <c r="I153" s="39"/>
      <c r="J153" s="39"/>
      <c r="K153" s="39"/>
      <c r="L153" s="39"/>
      <c r="M153" s="39"/>
      <c r="N153" s="39"/>
      <c r="O153" s="39"/>
      <c r="P153" s="39"/>
      <c r="Q153" s="39"/>
      <c r="R153" s="39"/>
      <c r="S153" s="39"/>
      <c r="T153" s="39"/>
      <c r="U153" s="39"/>
      <c r="V153" s="39"/>
      <c r="W153" s="39"/>
      <c r="X153" s="39"/>
      <c r="Y153" s="39"/>
      <c r="Z153" s="39"/>
      <c r="AA153" s="39"/>
      <c r="AB153" s="39"/>
      <c r="AC153" s="39"/>
      <c r="AD153" s="39"/>
    </row>
    <row r="154" spans="3:30" s="21" customFormat="1" ht="20.25" customHeight="1">
      <c r="C154" s="39"/>
      <c r="D154" s="39"/>
      <c r="E154" s="39"/>
      <c r="F154" s="39"/>
      <c r="G154" s="39"/>
      <c r="H154" s="39"/>
      <c r="I154" s="39"/>
      <c r="J154" s="39"/>
      <c r="K154" s="39"/>
      <c r="L154" s="39"/>
      <c r="M154" s="39"/>
      <c r="N154" s="39"/>
      <c r="O154" s="39"/>
      <c r="P154" s="39"/>
      <c r="Q154" s="39"/>
      <c r="R154" s="39"/>
      <c r="S154" s="39"/>
      <c r="T154" s="39"/>
      <c r="U154" s="39"/>
      <c r="V154" s="39"/>
      <c r="W154" s="39"/>
      <c r="X154" s="39"/>
      <c r="Y154" s="39"/>
      <c r="Z154" s="39"/>
      <c r="AA154" s="39"/>
      <c r="AB154" s="39"/>
      <c r="AC154" s="39"/>
      <c r="AD154" s="39"/>
    </row>
    <row r="155" spans="3:30" s="21" customFormat="1" ht="20.25" customHeight="1">
      <c r="C155" s="39"/>
      <c r="D155" s="39"/>
      <c r="E155" s="39"/>
      <c r="F155" s="39"/>
      <c r="G155" s="39"/>
      <c r="H155" s="39"/>
      <c r="I155" s="39"/>
      <c r="J155" s="39"/>
      <c r="K155" s="39"/>
      <c r="L155" s="39"/>
      <c r="M155" s="39"/>
      <c r="N155" s="39"/>
      <c r="O155" s="39"/>
      <c r="P155" s="39"/>
      <c r="Q155" s="39"/>
      <c r="R155" s="39"/>
      <c r="S155" s="39"/>
      <c r="T155" s="39"/>
      <c r="U155" s="39"/>
      <c r="V155" s="39"/>
      <c r="W155" s="39"/>
      <c r="X155" s="39"/>
      <c r="Y155" s="39"/>
      <c r="Z155" s="39"/>
      <c r="AA155" s="39"/>
      <c r="AB155" s="39"/>
      <c r="AC155" s="39"/>
      <c r="AD155" s="39"/>
    </row>
    <row r="156" spans="3:30" s="21" customFormat="1" ht="20.25" customHeight="1">
      <c r="C156" s="39"/>
      <c r="D156" s="39"/>
      <c r="E156" s="39"/>
      <c r="F156" s="39"/>
      <c r="G156" s="39"/>
      <c r="H156" s="39"/>
      <c r="I156" s="39"/>
      <c r="J156" s="39"/>
      <c r="K156" s="39"/>
      <c r="L156" s="39"/>
      <c r="M156" s="39"/>
      <c r="N156" s="39"/>
      <c r="O156" s="39"/>
      <c r="P156" s="39"/>
      <c r="Q156" s="39"/>
      <c r="R156" s="39"/>
      <c r="S156" s="39"/>
      <c r="T156" s="39"/>
      <c r="U156" s="39"/>
      <c r="V156" s="39"/>
      <c r="W156" s="39"/>
      <c r="X156" s="39"/>
      <c r="Y156" s="39"/>
      <c r="Z156" s="39"/>
      <c r="AA156" s="39"/>
      <c r="AB156" s="39"/>
      <c r="AC156" s="39"/>
      <c r="AD156" s="39"/>
    </row>
    <row r="157" spans="3:30" s="21" customFormat="1" ht="20.25" customHeight="1">
      <c r="C157" s="39"/>
      <c r="D157" s="39"/>
      <c r="E157" s="39"/>
      <c r="F157" s="39"/>
      <c r="G157" s="39"/>
      <c r="H157" s="39"/>
      <c r="I157" s="39"/>
      <c r="J157" s="39"/>
      <c r="K157" s="39"/>
      <c r="L157" s="39"/>
      <c r="M157" s="39"/>
      <c r="N157" s="39"/>
      <c r="O157" s="39"/>
      <c r="P157" s="39"/>
      <c r="Q157" s="39"/>
      <c r="R157" s="39"/>
      <c r="S157" s="39"/>
      <c r="T157" s="39"/>
      <c r="U157" s="39"/>
      <c r="V157" s="39"/>
      <c r="W157" s="39"/>
      <c r="X157" s="39"/>
      <c r="Y157" s="39"/>
      <c r="Z157" s="39"/>
      <c r="AA157" s="39"/>
      <c r="AB157" s="39"/>
      <c r="AC157" s="39"/>
      <c r="AD157" s="39"/>
    </row>
    <row r="158" spans="3:30" s="21" customFormat="1" ht="20.25" customHeight="1">
      <c r="C158" s="39"/>
      <c r="D158" s="39"/>
      <c r="E158" s="39"/>
      <c r="F158" s="39"/>
      <c r="G158" s="39"/>
      <c r="H158" s="39"/>
      <c r="I158" s="39"/>
      <c r="J158" s="39"/>
      <c r="K158" s="39"/>
      <c r="L158" s="39"/>
      <c r="M158" s="39"/>
      <c r="N158" s="39"/>
      <c r="O158" s="39"/>
      <c r="P158" s="39"/>
      <c r="Q158" s="39"/>
      <c r="R158" s="39"/>
      <c r="S158" s="39"/>
      <c r="T158" s="39"/>
      <c r="U158" s="39"/>
      <c r="V158" s="39"/>
      <c r="W158" s="39"/>
      <c r="X158" s="39"/>
      <c r="Y158" s="39"/>
      <c r="Z158" s="39"/>
      <c r="AA158" s="39"/>
      <c r="AB158" s="39"/>
      <c r="AC158" s="39"/>
      <c r="AD158" s="39"/>
    </row>
    <row r="159" spans="3:30" s="21" customFormat="1" ht="20.25" customHeight="1">
      <c r="C159" s="39"/>
      <c r="D159" s="39"/>
      <c r="E159" s="39"/>
      <c r="F159" s="39"/>
      <c r="G159" s="39"/>
      <c r="H159" s="39"/>
      <c r="I159" s="39"/>
      <c r="J159" s="39"/>
      <c r="K159" s="39"/>
      <c r="L159" s="39"/>
      <c r="M159" s="39"/>
      <c r="N159" s="39"/>
      <c r="O159" s="39"/>
      <c r="P159" s="39"/>
      <c r="Q159" s="39"/>
      <c r="R159" s="39"/>
      <c r="S159" s="39"/>
      <c r="T159" s="39"/>
      <c r="U159" s="39"/>
      <c r="V159" s="39"/>
      <c r="W159" s="39"/>
      <c r="X159" s="39"/>
      <c r="Y159" s="39"/>
      <c r="Z159" s="39"/>
      <c r="AA159" s="39"/>
      <c r="AB159" s="39"/>
      <c r="AC159" s="39"/>
      <c r="AD159" s="39"/>
    </row>
    <row r="160" spans="3:30" s="21" customFormat="1" ht="20.25" customHeight="1">
      <c r="C160" s="39"/>
      <c r="D160" s="39"/>
      <c r="E160" s="39"/>
      <c r="F160" s="39"/>
      <c r="G160" s="39"/>
      <c r="H160" s="39"/>
      <c r="I160" s="39"/>
      <c r="J160" s="39"/>
      <c r="K160" s="39"/>
      <c r="L160" s="39"/>
      <c r="M160" s="39"/>
      <c r="N160" s="39"/>
      <c r="O160" s="39"/>
      <c r="P160" s="39"/>
      <c r="Q160" s="39"/>
      <c r="R160" s="39"/>
      <c r="S160" s="39"/>
      <c r="T160" s="39"/>
      <c r="U160" s="39"/>
      <c r="V160" s="39"/>
      <c r="W160" s="39"/>
      <c r="X160" s="39"/>
      <c r="Y160" s="39"/>
      <c r="Z160" s="39"/>
      <c r="AA160" s="39"/>
      <c r="AB160" s="39"/>
      <c r="AC160" s="39"/>
      <c r="AD160" s="39"/>
    </row>
    <row r="161" spans="3:30" s="21" customFormat="1" ht="20.25" customHeight="1">
      <c r="C161" s="39"/>
      <c r="D161" s="39"/>
      <c r="E161" s="39"/>
      <c r="F161" s="39"/>
      <c r="G161" s="39"/>
      <c r="H161" s="39"/>
      <c r="I161" s="39"/>
      <c r="J161" s="39"/>
      <c r="K161" s="39"/>
      <c r="L161" s="39"/>
      <c r="M161" s="39"/>
      <c r="N161" s="39"/>
      <c r="O161" s="39"/>
      <c r="P161" s="39"/>
      <c r="Q161" s="39"/>
      <c r="R161" s="39"/>
      <c r="S161" s="39"/>
      <c r="T161" s="39"/>
      <c r="U161" s="39"/>
      <c r="V161" s="39"/>
      <c r="W161" s="39"/>
      <c r="X161" s="39"/>
      <c r="Y161" s="39"/>
      <c r="Z161" s="39"/>
      <c r="AA161" s="39"/>
      <c r="AB161" s="39"/>
      <c r="AC161" s="39"/>
      <c r="AD161" s="39"/>
    </row>
    <row r="162" spans="3:30" s="21" customFormat="1" ht="20.25" customHeight="1">
      <c r="C162" s="39"/>
      <c r="D162" s="39"/>
      <c r="E162" s="39"/>
      <c r="F162" s="39"/>
      <c r="G162" s="39"/>
      <c r="H162" s="39"/>
      <c r="I162" s="39"/>
      <c r="J162" s="39"/>
      <c r="K162" s="39"/>
      <c r="L162" s="39"/>
      <c r="M162" s="39"/>
      <c r="N162" s="39"/>
      <c r="O162" s="39"/>
      <c r="P162" s="39"/>
      <c r="Q162" s="39"/>
      <c r="R162" s="39"/>
      <c r="S162" s="39"/>
      <c r="T162" s="39"/>
      <c r="U162" s="39"/>
      <c r="V162" s="39"/>
      <c r="W162" s="39"/>
      <c r="X162" s="39"/>
      <c r="Y162" s="39"/>
      <c r="Z162" s="39"/>
      <c r="AA162" s="39"/>
      <c r="AB162" s="39"/>
      <c r="AC162" s="39"/>
      <c r="AD162" s="39"/>
    </row>
    <row r="163" spans="3:30" s="21" customFormat="1" ht="20.25" customHeight="1">
      <c r="C163" s="39"/>
      <c r="D163" s="39"/>
      <c r="E163" s="39"/>
      <c r="F163" s="39"/>
      <c r="G163" s="39"/>
      <c r="H163" s="39"/>
      <c r="I163" s="39"/>
      <c r="J163" s="39"/>
      <c r="K163" s="39"/>
      <c r="L163" s="39"/>
      <c r="M163" s="39"/>
      <c r="N163" s="39"/>
      <c r="O163" s="39"/>
      <c r="P163" s="39"/>
      <c r="Q163" s="39"/>
      <c r="R163" s="39"/>
      <c r="S163" s="39"/>
      <c r="T163" s="39"/>
      <c r="U163" s="39"/>
      <c r="V163" s="39"/>
      <c r="W163" s="39"/>
      <c r="X163" s="39"/>
      <c r="Y163" s="39"/>
      <c r="Z163" s="39"/>
      <c r="AA163" s="39"/>
      <c r="AB163" s="39"/>
      <c r="AC163" s="39"/>
      <c r="AD163" s="39"/>
    </row>
    <row r="164" spans="3:30" s="21" customFormat="1" ht="20.25" customHeight="1">
      <c r="C164" s="39"/>
      <c r="D164" s="39"/>
      <c r="E164" s="39"/>
      <c r="F164" s="39"/>
      <c r="G164" s="39"/>
      <c r="H164" s="39"/>
      <c r="I164" s="39"/>
      <c r="J164" s="39"/>
      <c r="K164" s="39"/>
      <c r="L164" s="39"/>
      <c r="M164" s="39"/>
      <c r="N164" s="39"/>
      <c r="O164" s="39"/>
      <c r="P164" s="39"/>
      <c r="Q164" s="39"/>
      <c r="R164" s="39"/>
      <c r="S164" s="39"/>
      <c r="T164" s="39"/>
      <c r="U164" s="39"/>
      <c r="V164" s="39"/>
      <c r="W164" s="39"/>
      <c r="X164" s="39"/>
      <c r="Y164" s="39"/>
      <c r="Z164" s="39"/>
      <c r="AA164" s="39"/>
      <c r="AB164" s="39"/>
      <c r="AC164" s="39"/>
      <c r="AD164" s="39"/>
    </row>
    <row r="165" spans="3:30" s="21" customFormat="1" ht="20.25" customHeight="1">
      <c r="C165" s="39"/>
      <c r="D165" s="39"/>
      <c r="E165" s="39"/>
      <c r="F165" s="39"/>
      <c r="G165" s="39"/>
      <c r="H165" s="39"/>
      <c r="I165" s="39"/>
      <c r="J165" s="39"/>
      <c r="K165" s="39"/>
      <c r="L165" s="39"/>
      <c r="M165" s="39"/>
      <c r="N165" s="39"/>
      <c r="O165" s="39"/>
      <c r="P165" s="39"/>
      <c r="Q165" s="39"/>
      <c r="R165" s="39"/>
      <c r="S165" s="39"/>
      <c r="T165" s="39"/>
      <c r="U165" s="39"/>
      <c r="V165" s="39"/>
      <c r="W165" s="39"/>
      <c r="X165" s="39"/>
      <c r="Y165" s="39"/>
      <c r="Z165" s="39"/>
      <c r="AA165" s="39"/>
      <c r="AB165" s="39"/>
      <c r="AC165" s="39"/>
      <c r="AD165" s="39"/>
    </row>
    <row r="166" spans="3:30" s="21" customFormat="1" ht="20.25" customHeight="1">
      <c r="C166" s="39"/>
      <c r="D166" s="39"/>
      <c r="E166" s="39"/>
      <c r="F166" s="39"/>
      <c r="G166" s="39"/>
      <c r="H166" s="39"/>
      <c r="I166" s="39"/>
      <c r="J166" s="39"/>
      <c r="K166" s="39"/>
      <c r="L166" s="39"/>
      <c r="M166" s="39"/>
      <c r="N166" s="39"/>
      <c r="O166" s="39"/>
      <c r="P166" s="39"/>
      <c r="Q166" s="39"/>
      <c r="R166" s="39"/>
      <c r="S166" s="39"/>
      <c r="T166" s="39"/>
      <c r="U166" s="39"/>
      <c r="V166" s="39"/>
      <c r="W166" s="39"/>
      <c r="X166" s="39"/>
      <c r="Y166" s="39"/>
      <c r="Z166" s="39"/>
      <c r="AA166" s="39"/>
      <c r="AB166" s="39"/>
      <c r="AC166" s="39"/>
      <c r="AD166" s="39"/>
    </row>
    <row r="167" spans="3:30" s="21" customFormat="1" ht="20.25" customHeight="1">
      <c r="C167" s="39"/>
      <c r="D167" s="39"/>
      <c r="E167" s="39"/>
      <c r="F167" s="39"/>
      <c r="G167" s="39"/>
      <c r="H167" s="39"/>
      <c r="I167" s="39"/>
      <c r="J167" s="39"/>
      <c r="K167" s="39"/>
      <c r="L167" s="39"/>
      <c r="M167" s="39"/>
      <c r="N167" s="39"/>
      <c r="O167" s="39"/>
      <c r="P167" s="39"/>
      <c r="Q167" s="39"/>
      <c r="R167" s="39"/>
      <c r="S167" s="39"/>
      <c r="T167" s="39"/>
      <c r="U167" s="39"/>
      <c r="V167" s="39"/>
      <c r="W167" s="39"/>
      <c r="X167" s="39"/>
      <c r="Y167" s="39"/>
      <c r="Z167" s="39"/>
      <c r="AA167" s="39"/>
      <c r="AB167" s="39"/>
      <c r="AC167" s="39"/>
      <c r="AD167" s="39"/>
    </row>
    <row r="168" spans="3:30" s="21" customFormat="1" ht="20.25" customHeight="1">
      <c r="C168" s="39"/>
      <c r="D168" s="39"/>
      <c r="E168" s="39"/>
      <c r="F168" s="39"/>
      <c r="G168" s="39"/>
      <c r="H168" s="39"/>
      <c r="I168" s="39"/>
      <c r="J168" s="39"/>
      <c r="K168" s="39"/>
      <c r="L168" s="39"/>
      <c r="M168" s="39"/>
      <c r="N168" s="39"/>
      <c r="O168" s="39"/>
      <c r="P168" s="39"/>
      <c r="Q168" s="39"/>
      <c r="R168" s="39"/>
      <c r="S168" s="39"/>
      <c r="T168" s="39"/>
      <c r="U168" s="39"/>
      <c r="V168" s="39"/>
      <c r="W168" s="39"/>
      <c r="X168" s="39"/>
      <c r="Y168" s="39"/>
      <c r="Z168" s="39"/>
      <c r="AA168" s="39"/>
      <c r="AB168" s="39"/>
      <c r="AC168" s="39"/>
      <c r="AD168" s="39"/>
    </row>
    <row r="169" spans="3:30" s="21" customFormat="1" ht="20.25" customHeight="1">
      <c r="C169" s="39"/>
      <c r="D169" s="39"/>
      <c r="E169" s="39"/>
      <c r="F169" s="39"/>
      <c r="G169" s="39"/>
      <c r="H169" s="39"/>
      <c r="I169" s="39"/>
      <c r="J169" s="39"/>
      <c r="K169" s="39"/>
      <c r="L169" s="39"/>
      <c r="M169" s="39"/>
      <c r="N169" s="39"/>
      <c r="O169" s="39"/>
      <c r="P169" s="39"/>
      <c r="Q169" s="39"/>
      <c r="R169" s="39"/>
      <c r="S169" s="39"/>
      <c r="T169" s="39"/>
      <c r="U169" s="39"/>
      <c r="V169" s="39"/>
      <c r="W169" s="39"/>
      <c r="X169" s="39"/>
      <c r="Y169" s="39"/>
      <c r="Z169" s="39"/>
      <c r="AA169" s="39"/>
      <c r="AB169" s="39"/>
      <c r="AC169" s="39"/>
      <c r="AD169" s="39"/>
    </row>
    <row r="170" spans="3:30" s="21" customFormat="1" ht="20.25" customHeight="1">
      <c r="C170" s="39"/>
      <c r="D170" s="39"/>
      <c r="E170" s="39"/>
      <c r="F170" s="39"/>
      <c r="G170" s="39"/>
      <c r="H170" s="39"/>
      <c r="I170" s="39"/>
      <c r="J170" s="39"/>
      <c r="K170" s="39"/>
      <c r="L170" s="39"/>
      <c r="M170" s="39"/>
      <c r="N170" s="39"/>
      <c r="O170" s="39"/>
      <c r="P170" s="39"/>
      <c r="Q170" s="39"/>
      <c r="R170" s="39"/>
      <c r="S170" s="39"/>
      <c r="T170" s="39"/>
      <c r="U170" s="39"/>
      <c r="V170" s="39"/>
      <c r="W170" s="39"/>
      <c r="X170" s="39"/>
      <c r="Y170" s="39"/>
      <c r="Z170" s="39"/>
      <c r="AA170" s="39"/>
      <c r="AB170" s="39"/>
      <c r="AC170" s="39"/>
      <c r="AD170" s="39"/>
    </row>
    <row r="171" spans="3:30" s="21" customFormat="1" ht="20.25" customHeight="1">
      <c r="C171" s="39"/>
      <c r="D171" s="39"/>
      <c r="E171" s="39"/>
      <c r="F171" s="39"/>
      <c r="G171" s="39"/>
      <c r="H171" s="39"/>
      <c r="I171" s="39"/>
      <c r="J171" s="39"/>
      <c r="K171" s="39"/>
      <c r="L171" s="39"/>
      <c r="M171" s="39"/>
      <c r="N171" s="39"/>
      <c r="O171" s="39"/>
      <c r="P171" s="39"/>
      <c r="Q171" s="39"/>
      <c r="R171" s="39"/>
      <c r="S171" s="39"/>
      <c r="T171" s="39"/>
      <c r="U171" s="39"/>
      <c r="V171" s="39"/>
      <c r="W171" s="39"/>
      <c r="X171" s="39"/>
      <c r="Y171" s="39"/>
      <c r="Z171" s="39"/>
      <c r="AA171" s="39"/>
      <c r="AB171" s="39"/>
      <c r="AC171" s="39"/>
      <c r="AD171" s="39"/>
    </row>
    <row r="172" spans="3:30" s="21" customFormat="1" ht="20.25" customHeight="1">
      <c r="C172" s="39"/>
      <c r="D172" s="39"/>
      <c r="E172" s="39"/>
      <c r="F172" s="39"/>
      <c r="G172" s="39"/>
      <c r="H172" s="39"/>
      <c r="I172" s="39"/>
      <c r="J172" s="39"/>
      <c r="K172" s="39"/>
      <c r="L172" s="39"/>
      <c r="M172" s="39"/>
      <c r="N172" s="39"/>
      <c r="O172" s="39"/>
      <c r="P172" s="39"/>
      <c r="Q172" s="39"/>
      <c r="R172" s="39"/>
      <c r="S172" s="39"/>
      <c r="T172" s="39"/>
      <c r="U172" s="39"/>
      <c r="V172" s="39"/>
      <c r="W172" s="39"/>
      <c r="X172" s="39"/>
      <c r="Y172" s="39"/>
      <c r="Z172" s="39"/>
      <c r="AA172" s="39"/>
      <c r="AB172" s="39"/>
      <c r="AC172" s="39"/>
      <c r="AD172" s="39"/>
    </row>
    <row r="173" spans="3:30" s="21" customFormat="1" ht="20.25" customHeight="1">
      <c r="C173" s="39"/>
      <c r="D173" s="39"/>
      <c r="E173" s="39"/>
      <c r="F173" s="39"/>
      <c r="G173" s="39"/>
      <c r="H173" s="39"/>
      <c r="I173" s="39"/>
      <c r="J173" s="39"/>
      <c r="K173" s="39"/>
      <c r="L173" s="39"/>
      <c r="M173" s="39"/>
      <c r="N173" s="39"/>
      <c r="O173" s="39"/>
      <c r="P173" s="39"/>
      <c r="Q173" s="39"/>
      <c r="R173" s="39"/>
      <c r="S173" s="39"/>
      <c r="T173" s="39"/>
      <c r="U173" s="39"/>
      <c r="V173" s="39"/>
      <c r="W173" s="39"/>
      <c r="X173" s="39"/>
      <c r="Y173" s="39"/>
      <c r="Z173" s="39"/>
      <c r="AA173" s="39"/>
      <c r="AB173" s="39"/>
      <c r="AC173" s="39"/>
      <c r="AD173" s="39"/>
    </row>
    <row r="174" spans="3:30" s="21" customFormat="1" ht="20.25" customHeight="1">
      <c r="C174" s="39"/>
      <c r="D174" s="39"/>
      <c r="E174" s="39"/>
      <c r="F174" s="39"/>
      <c r="G174" s="39"/>
      <c r="H174" s="39"/>
      <c r="I174" s="39"/>
      <c r="J174" s="39"/>
      <c r="K174" s="39"/>
      <c r="L174" s="39"/>
      <c r="M174" s="39"/>
      <c r="N174" s="39"/>
      <c r="O174" s="39"/>
      <c r="P174" s="39"/>
      <c r="Q174" s="39"/>
      <c r="R174" s="39"/>
      <c r="S174" s="39"/>
      <c r="T174" s="39"/>
      <c r="U174" s="39"/>
      <c r="V174" s="39"/>
      <c r="W174" s="39"/>
      <c r="X174" s="39"/>
      <c r="Y174" s="39"/>
      <c r="Z174" s="39"/>
      <c r="AA174" s="39"/>
      <c r="AB174" s="39"/>
      <c r="AC174" s="39"/>
      <c r="AD174" s="39"/>
    </row>
    <row r="175" spans="3:30" s="21" customFormat="1" ht="20.25" customHeight="1">
      <c r="C175" s="39"/>
      <c r="D175" s="39"/>
      <c r="E175" s="39"/>
      <c r="F175" s="39"/>
      <c r="G175" s="39"/>
      <c r="H175" s="39"/>
      <c r="I175" s="39"/>
      <c r="J175" s="39"/>
      <c r="K175" s="39"/>
      <c r="L175" s="39"/>
      <c r="M175" s="39"/>
      <c r="N175" s="39"/>
      <c r="O175" s="39"/>
      <c r="P175" s="39"/>
      <c r="Q175" s="39"/>
      <c r="R175" s="39"/>
      <c r="S175" s="39"/>
      <c r="T175" s="39"/>
      <c r="U175" s="39"/>
      <c r="V175" s="39"/>
      <c r="W175" s="39"/>
      <c r="X175" s="39"/>
      <c r="Y175" s="39"/>
      <c r="Z175" s="39"/>
      <c r="AA175" s="39"/>
      <c r="AB175" s="39"/>
      <c r="AC175" s="39"/>
      <c r="AD175" s="39"/>
    </row>
    <row r="176" spans="3:30" s="21" customFormat="1" ht="20.25" customHeight="1">
      <c r="C176" s="39"/>
      <c r="D176" s="39"/>
      <c r="E176" s="39"/>
      <c r="F176" s="39"/>
      <c r="G176" s="39"/>
      <c r="H176" s="39"/>
      <c r="I176" s="39"/>
      <c r="J176" s="39"/>
      <c r="K176" s="39"/>
      <c r="L176" s="39"/>
      <c r="M176" s="39"/>
      <c r="N176" s="39"/>
      <c r="O176" s="39"/>
      <c r="P176" s="39"/>
      <c r="Q176" s="39"/>
      <c r="R176" s="39"/>
      <c r="S176" s="39"/>
      <c r="T176" s="39"/>
      <c r="U176" s="39"/>
      <c r="V176" s="39"/>
      <c r="W176" s="39"/>
      <c r="X176" s="39"/>
      <c r="Y176" s="39"/>
      <c r="Z176" s="39"/>
      <c r="AA176" s="39"/>
      <c r="AB176" s="39"/>
      <c r="AC176" s="39"/>
      <c r="AD176" s="39"/>
    </row>
    <row r="177" spans="3:30" s="21" customFormat="1" ht="20.25" customHeight="1">
      <c r="C177" s="39"/>
      <c r="D177" s="39"/>
      <c r="E177" s="39"/>
      <c r="F177" s="39"/>
      <c r="G177" s="39"/>
      <c r="H177" s="39"/>
      <c r="I177" s="39"/>
      <c r="J177" s="39"/>
      <c r="K177" s="39"/>
      <c r="L177" s="39"/>
      <c r="M177" s="39"/>
      <c r="N177" s="39"/>
      <c r="O177" s="39"/>
      <c r="P177" s="39"/>
      <c r="Q177" s="39"/>
      <c r="R177" s="39"/>
      <c r="S177" s="39"/>
      <c r="T177" s="39"/>
      <c r="U177" s="39"/>
      <c r="V177" s="39"/>
      <c r="W177" s="39"/>
      <c r="X177" s="39"/>
      <c r="Y177" s="39"/>
      <c r="Z177" s="39"/>
      <c r="AA177" s="39"/>
      <c r="AB177" s="39"/>
      <c r="AC177" s="39"/>
      <c r="AD177" s="39"/>
    </row>
    <row r="178" spans="3:30" s="21" customFormat="1" ht="20.25" customHeight="1">
      <c r="C178" s="39"/>
      <c r="D178" s="39"/>
      <c r="E178" s="39"/>
      <c r="F178" s="39"/>
      <c r="G178" s="39"/>
      <c r="H178" s="39"/>
      <c r="I178" s="39"/>
      <c r="J178" s="39"/>
      <c r="K178" s="39"/>
      <c r="L178" s="39"/>
      <c r="M178" s="39"/>
      <c r="N178" s="39"/>
      <c r="O178" s="39"/>
      <c r="P178" s="39"/>
      <c r="Q178" s="39"/>
      <c r="R178" s="39"/>
      <c r="S178" s="39"/>
      <c r="T178" s="39"/>
      <c r="U178" s="39"/>
      <c r="V178" s="39"/>
      <c r="W178" s="39"/>
      <c r="X178" s="39"/>
      <c r="Y178" s="39"/>
      <c r="Z178" s="39"/>
      <c r="AA178" s="39"/>
      <c r="AB178" s="39"/>
      <c r="AC178" s="39"/>
      <c r="AD178" s="39"/>
    </row>
    <row r="179" spans="3:30" s="21" customFormat="1" ht="20.25" customHeight="1">
      <c r="C179" s="39"/>
      <c r="D179" s="39"/>
      <c r="E179" s="39"/>
      <c r="F179" s="39"/>
      <c r="G179" s="39"/>
      <c r="H179" s="39"/>
      <c r="I179" s="39"/>
      <c r="J179" s="39"/>
      <c r="K179" s="39"/>
      <c r="L179" s="39"/>
      <c r="M179" s="39"/>
      <c r="N179" s="39"/>
      <c r="O179" s="39"/>
      <c r="P179" s="39"/>
      <c r="Q179" s="39"/>
      <c r="R179" s="39"/>
      <c r="S179" s="39"/>
      <c r="T179" s="39"/>
      <c r="U179" s="39"/>
      <c r="V179" s="39"/>
      <c r="W179" s="39"/>
      <c r="X179" s="39"/>
      <c r="Y179" s="39"/>
      <c r="Z179" s="39"/>
      <c r="AA179" s="39"/>
      <c r="AB179" s="39"/>
      <c r="AC179" s="39"/>
      <c r="AD179" s="39"/>
    </row>
    <row r="180" spans="3:30" s="21" customFormat="1" ht="20.25" customHeight="1">
      <c r="C180" s="39"/>
      <c r="D180" s="39"/>
      <c r="E180" s="39"/>
      <c r="F180" s="39"/>
      <c r="G180" s="39"/>
      <c r="H180" s="39"/>
      <c r="I180" s="39"/>
      <c r="J180" s="39"/>
      <c r="K180" s="39"/>
      <c r="L180" s="39"/>
      <c r="M180" s="39"/>
      <c r="N180" s="39"/>
      <c r="O180" s="39"/>
      <c r="P180" s="39"/>
      <c r="Q180" s="39"/>
      <c r="R180" s="39"/>
      <c r="S180" s="39"/>
      <c r="T180" s="39"/>
      <c r="U180" s="39"/>
      <c r="V180" s="39"/>
      <c r="W180" s="39"/>
      <c r="X180" s="39"/>
      <c r="Y180" s="39"/>
      <c r="Z180" s="39"/>
      <c r="AA180" s="39"/>
      <c r="AB180" s="39"/>
      <c r="AC180" s="39"/>
      <c r="AD180" s="39"/>
    </row>
    <row r="181" spans="3:30" s="21" customFormat="1" ht="20.25" customHeight="1">
      <c r="C181" s="39"/>
      <c r="D181" s="39"/>
      <c r="E181" s="39"/>
      <c r="F181" s="39"/>
      <c r="G181" s="39"/>
      <c r="H181" s="39"/>
      <c r="I181" s="39"/>
      <c r="J181" s="39"/>
      <c r="K181" s="39"/>
      <c r="L181" s="39"/>
      <c r="M181" s="39"/>
      <c r="N181" s="39"/>
      <c r="O181" s="39"/>
      <c r="P181" s="39"/>
      <c r="Q181" s="39"/>
      <c r="R181" s="39"/>
      <c r="S181" s="39"/>
      <c r="T181" s="39"/>
      <c r="U181" s="39"/>
      <c r="V181" s="39"/>
      <c r="W181" s="39"/>
      <c r="X181" s="39"/>
      <c r="Y181" s="39"/>
      <c r="Z181" s="39"/>
      <c r="AA181" s="39"/>
      <c r="AB181" s="39"/>
      <c r="AC181" s="39"/>
      <c r="AD181" s="39"/>
    </row>
    <row r="182" spans="3:30" s="21" customFormat="1" ht="20.25" customHeight="1">
      <c r="C182" s="39"/>
      <c r="D182" s="39"/>
      <c r="E182" s="39"/>
      <c r="F182" s="39"/>
      <c r="G182" s="39"/>
      <c r="H182" s="39"/>
      <c r="I182" s="39"/>
      <c r="J182" s="39"/>
      <c r="K182" s="39"/>
      <c r="L182" s="39"/>
      <c r="M182" s="39"/>
      <c r="N182" s="39"/>
      <c r="O182" s="39"/>
      <c r="P182" s="39"/>
      <c r="Q182" s="39"/>
      <c r="R182" s="39"/>
      <c r="S182" s="39"/>
      <c r="T182" s="39"/>
      <c r="U182" s="39"/>
      <c r="V182" s="39"/>
      <c r="W182" s="39"/>
      <c r="X182" s="39"/>
      <c r="Y182" s="39"/>
      <c r="Z182" s="39"/>
      <c r="AA182" s="39"/>
      <c r="AB182" s="39"/>
      <c r="AC182" s="39"/>
      <c r="AD182" s="39"/>
    </row>
    <row r="183" spans="3:30" s="21" customFormat="1" ht="20.25" customHeight="1">
      <c r="C183" s="39"/>
      <c r="D183" s="39"/>
      <c r="E183" s="39"/>
      <c r="F183" s="39"/>
      <c r="G183" s="39"/>
      <c r="H183" s="39"/>
      <c r="I183" s="39"/>
      <c r="J183" s="39"/>
      <c r="K183" s="39"/>
      <c r="L183" s="39"/>
      <c r="M183" s="39"/>
      <c r="N183" s="39"/>
      <c r="O183" s="39"/>
      <c r="P183" s="39"/>
      <c r="Q183" s="39"/>
      <c r="R183" s="39"/>
      <c r="S183" s="39"/>
      <c r="T183" s="39"/>
      <c r="U183" s="39"/>
      <c r="V183" s="39"/>
      <c r="W183" s="39"/>
      <c r="X183" s="39"/>
      <c r="Y183" s="39"/>
      <c r="Z183" s="39"/>
      <c r="AA183" s="39"/>
      <c r="AB183" s="39"/>
      <c r="AC183" s="39"/>
      <c r="AD183" s="39"/>
    </row>
    <row r="184" spans="3:30" s="21" customFormat="1" ht="20.25" customHeight="1">
      <c r="C184" s="39"/>
      <c r="D184" s="39"/>
      <c r="E184" s="39"/>
      <c r="F184" s="39"/>
      <c r="G184" s="39"/>
      <c r="H184" s="39"/>
      <c r="I184" s="39"/>
      <c r="J184" s="39"/>
      <c r="K184" s="39"/>
      <c r="L184" s="39"/>
      <c r="M184" s="39"/>
      <c r="N184" s="39"/>
      <c r="O184" s="39"/>
      <c r="P184" s="39"/>
      <c r="Q184" s="39"/>
      <c r="R184" s="39"/>
      <c r="S184" s="39"/>
      <c r="T184" s="39"/>
      <c r="U184" s="39"/>
      <c r="V184" s="39"/>
      <c r="W184" s="39"/>
      <c r="X184" s="39"/>
      <c r="Y184" s="39"/>
      <c r="Z184" s="39"/>
      <c r="AA184" s="39"/>
      <c r="AB184" s="39"/>
      <c r="AC184" s="39"/>
      <c r="AD184" s="39"/>
    </row>
    <row r="185" spans="3:30" s="21" customFormat="1" ht="20.25" customHeight="1">
      <c r="C185" s="39"/>
      <c r="D185" s="39"/>
      <c r="E185" s="39"/>
      <c r="F185" s="39"/>
      <c r="G185" s="39"/>
      <c r="H185" s="39"/>
      <c r="I185" s="39"/>
      <c r="J185" s="39"/>
      <c r="K185" s="39"/>
      <c r="L185" s="39"/>
      <c r="M185" s="39"/>
      <c r="N185" s="39"/>
      <c r="O185" s="39"/>
      <c r="P185" s="39"/>
      <c r="Q185" s="39"/>
      <c r="R185" s="39"/>
      <c r="S185" s="39"/>
      <c r="T185" s="39"/>
      <c r="U185" s="39"/>
      <c r="V185" s="39"/>
      <c r="W185" s="39"/>
      <c r="X185" s="39"/>
      <c r="Y185" s="39"/>
      <c r="Z185" s="39"/>
      <c r="AA185" s="39"/>
      <c r="AB185" s="39"/>
      <c r="AC185" s="39"/>
      <c r="AD185" s="39"/>
    </row>
    <row r="186" spans="3:30" s="21" customFormat="1" ht="20.25" customHeight="1">
      <c r="C186" s="39"/>
      <c r="D186" s="39"/>
      <c r="E186" s="39"/>
      <c r="F186" s="39"/>
      <c r="G186" s="39"/>
      <c r="H186" s="39"/>
      <c r="I186" s="39"/>
      <c r="J186" s="39"/>
      <c r="K186" s="39"/>
      <c r="L186" s="39"/>
      <c r="M186" s="39"/>
      <c r="N186" s="39"/>
      <c r="O186" s="39"/>
      <c r="P186" s="39"/>
      <c r="Q186" s="39"/>
      <c r="R186" s="39"/>
      <c r="S186" s="39"/>
      <c r="T186" s="39"/>
      <c r="U186" s="39"/>
      <c r="V186" s="39"/>
      <c r="W186" s="39"/>
      <c r="X186" s="39"/>
      <c r="Y186" s="39"/>
      <c r="Z186" s="39"/>
      <c r="AA186" s="39"/>
      <c r="AB186" s="39"/>
      <c r="AC186" s="39"/>
      <c r="AD186" s="39"/>
    </row>
    <row r="187" spans="3:30" s="21" customFormat="1" ht="20.25" customHeight="1">
      <c r="C187" s="39"/>
      <c r="D187" s="39"/>
      <c r="E187" s="39"/>
      <c r="F187" s="39"/>
      <c r="G187" s="39"/>
      <c r="H187" s="39"/>
      <c r="I187" s="39"/>
      <c r="J187" s="39"/>
      <c r="K187" s="39"/>
      <c r="L187" s="39"/>
      <c r="M187" s="39"/>
      <c r="N187" s="39"/>
      <c r="O187" s="39"/>
      <c r="P187" s="39"/>
      <c r="Q187" s="39"/>
      <c r="R187" s="39"/>
      <c r="S187" s="39"/>
      <c r="T187" s="39"/>
      <c r="U187" s="39"/>
      <c r="V187" s="39"/>
      <c r="W187" s="39"/>
      <c r="X187" s="39"/>
      <c r="Y187" s="39"/>
      <c r="Z187" s="39"/>
      <c r="AA187" s="39"/>
      <c r="AB187" s="39"/>
      <c r="AC187" s="39"/>
      <c r="AD187" s="39"/>
    </row>
    <row r="188" spans="3:30" s="21" customFormat="1" ht="20.25" customHeight="1">
      <c r="C188" s="39"/>
      <c r="D188" s="39"/>
      <c r="E188" s="39"/>
      <c r="F188" s="39"/>
      <c r="G188" s="39"/>
      <c r="H188" s="39"/>
      <c r="I188" s="39"/>
      <c r="J188" s="39"/>
      <c r="K188" s="39"/>
      <c r="L188" s="39"/>
      <c r="M188" s="39"/>
      <c r="N188" s="39"/>
      <c r="O188" s="39"/>
      <c r="P188" s="39"/>
      <c r="Q188" s="39"/>
      <c r="R188" s="39"/>
      <c r="S188" s="39"/>
      <c r="T188" s="39"/>
      <c r="U188" s="39"/>
      <c r="V188" s="39"/>
      <c r="W188" s="39"/>
      <c r="X188" s="39"/>
      <c r="Y188" s="39"/>
      <c r="Z188" s="39"/>
      <c r="AA188" s="39"/>
      <c r="AB188" s="39"/>
      <c r="AC188" s="39"/>
      <c r="AD188" s="39"/>
    </row>
    <row r="189" spans="3:30" s="21" customFormat="1" ht="20.25" customHeight="1">
      <c r="C189" s="39"/>
      <c r="D189" s="39"/>
      <c r="E189" s="39"/>
      <c r="F189" s="39"/>
      <c r="G189" s="39"/>
      <c r="H189" s="39"/>
      <c r="I189" s="39"/>
      <c r="J189" s="39"/>
      <c r="K189" s="39"/>
      <c r="L189" s="39"/>
      <c r="M189" s="39"/>
      <c r="N189" s="39"/>
      <c r="O189" s="39"/>
      <c r="P189" s="39"/>
      <c r="Q189" s="39"/>
      <c r="R189" s="39"/>
      <c r="S189" s="39"/>
      <c r="T189" s="39"/>
      <c r="U189" s="39"/>
      <c r="V189" s="39"/>
      <c r="W189" s="39"/>
      <c r="X189" s="39"/>
      <c r="Y189" s="39"/>
      <c r="Z189" s="39"/>
      <c r="AA189" s="39"/>
      <c r="AB189" s="39"/>
      <c r="AC189" s="39"/>
      <c r="AD189" s="39"/>
    </row>
    <row r="190" spans="3:30" s="21" customFormat="1" ht="20.25" customHeight="1">
      <c r="C190" s="39"/>
      <c r="D190" s="39"/>
      <c r="E190" s="39"/>
      <c r="F190" s="39"/>
      <c r="G190" s="39"/>
      <c r="H190" s="39"/>
      <c r="I190" s="39"/>
      <c r="J190" s="39"/>
      <c r="K190" s="39"/>
      <c r="L190" s="39"/>
      <c r="M190" s="39"/>
      <c r="N190" s="39"/>
      <c r="O190" s="39"/>
      <c r="P190" s="39"/>
      <c r="Q190" s="39"/>
      <c r="R190" s="39"/>
      <c r="S190" s="39"/>
      <c r="T190" s="39"/>
      <c r="U190" s="39"/>
      <c r="V190" s="39"/>
      <c r="W190" s="39"/>
      <c r="X190" s="39"/>
      <c r="Y190" s="39"/>
      <c r="Z190" s="39"/>
      <c r="AA190" s="39"/>
      <c r="AB190" s="39"/>
      <c r="AC190" s="39"/>
      <c r="AD190" s="39"/>
    </row>
    <row r="191" spans="3:30" s="21" customFormat="1" ht="20.25" customHeight="1">
      <c r="C191" s="39"/>
      <c r="D191" s="39"/>
      <c r="E191" s="39"/>
      <c r="F191" s="39"/>
      <c r="G191" s="39"/>
      <c r="H191" s="39"/>
      <c r="I191" s="39"/>
      <c r="J191" s="39"/>
      <c r="K191" s="39"/>
      <c r="L191" s="39"/>
      <c r="M191" s="39"/>
      <c r="N191" s="39"/>
      <c r="O191" s="39"/>
      <c r="P191" s="39"/>
      <c r="Q191" s="39"/>
      <c r="R191" s="39"/>
      <c r="S191" s="39"/>
      <c r="T191" s="39"/>
      <c r="U191" s="39"/>
      <c r="V191" s="39"/>
      <c r="W191" s="39"/>
      <c r="X191" s="39"/>
      <c r="Y191" s="39"/>
      <c r="Z191" s="39"/>
      <c r="AA191" s="39"/>
      <c r="AB191" s="39"/>
      <c r="AC191" s="39"/>
      <c r="AD191" s="39"/>
    </row>
    <row r="192" spans="3:30" s="21" customFormat="1" ht="20.25" customHeight="1">
      <c r="C192" s="39"/>
      <c r="D192" s="39"/>
      <c r="E192" s="39"/>
      <c r="F192" s="39"/>
      <c r="G192" s="39"/>
      <c r="H192" s="39"/>
      <c r="I192" s="39"/>
      <c r="J192" s="39"/>
      <c r="K192" s="39"/>
      <c r="L192" s="39"/>
      <c r="M192" s="39"/>
      <c r="N192" s="39"/>
      <c r="O192" s="39"/>
      <c r="P192" s="39"/>
      <c r="Q192" s="39"/>
      <c r="R192" s="39"/>
      <c r="S192" s="39"/>
      <c r="T192" s="39"/>
      <c r="U192" s="39"/>
      <c r="V192" s="39"/>
      <c r="W192" s="39"/>
      <c r="X192" s="39"/>
      <c r="Y192" s="39"/>
      <c r="Z192" s="39"/>
      <c r="AA192" s="39"/>
      <c r="AB192" s="39"/>
      <c r="AC192" s="39"/>
      <c r="AD192" s="39"/>
    </row>
    <row r="193" spans="3:30" s="21" customFormat="1" ht="20.25" customHeight="1">
      <c r="C193" s="39"/>
      <c r="D193" s="39"/>
      <c r="E193" s="39"/>
      <c r="F193" s="39"/>
      <c r="G193" s="39"/>
      <c r="H193" s="39"/>
      <c r="I193" s="39"/>
      <c r="J193" s="39"/>
      <c r="K193" s="39"/>
      <c r="L193" s="39"/>
      <c r="M193" s="39"/>
      <c r="N193" s="39"/>
      <c r="O193" s="39"/>
      <c r="P193" s="39"/>
      <c r="Q193" s="39"/>
      <c r="R193" s="39"/>
      <c r="S193" s="39"/>
      <c r="T193" s="39"/>
      <c r="U193" s="39"/>
      <c r="V193" s="39"/>
      <c r="W193" s="39"/>
      <c r="X193" s="39"/>
      <c r="Y193" s="39"/>
      <c r="Z193" s="39"/>
      <c r="AA193" s="39"/>
      <c r="AB193" s="39"/>
      <c r="AC193" s="39"/>
      <c r="AD193" s="39"/>
    </row>
    <row r="194" spans="3:30" s="21" customFormat="1" ht="20.25" customHeight="1">
      <c r="C194" s="39"/>
      <c r="D194" s="39"/>
      <c r="E194" s="39"/>
      <c r="F194" s="39"/>
      <c r="G194" s="39"/>
      <c r="H194" s="39"/>
      <c r="I194" s="39"/>
      <c r="J194" s="39"/>
      <c r="K194" s="39"/>
      <c r="L194" s="39"/>
      <c r="M194" s="39"/>
      <c r="N194" s="39"/>
      <c r="O194" s="39"/>
      <c r="P194" s="39"/>
      <c r="Q194" s="39"/>
      <c r="R194" s="39"/>
      <c r="S194" s="39"/>
      <c r="T194" s="39"/>
      <c r="U194" s="39"/>
      <c r="V194" s="39"/>
      <c r="W194" s="39"/>
      <c r="X194" s="39"/>
      <c r="Y194" s="39"/>
      <c r="Z194" s="39"/>
      <c r="AA194" s="39"/>
      <c r="AB194" s="39"/>
      <c r="AC194" s="39"/>
      <c r="AD194" s="39"/>
    </row>
    <row r="195" spans="3:30" s="21" customFormat="1" ht="20.25" customHeight="1">
      <c r="C195" s="39"/>
      <c r="D195" s="39"/>
      <c r="E195" s="39"/>
      <c r="F195" s="39"/>
      <c r="G195" s="39"/>
      <c r="H195" s="39"/>
      <c r="I195" s="39"/>
      <c r="J195" s="39"/>
      <c r="K195" s="39"/>
      <c r="L195" s="39"/>
      <c r="M195" s="39"/>
      <c r="N195" s="39"/>
      <c r="O195" s="39"/>
      <c r="P195" s="39"/>
      <c r="Q195" s="39"/>
      <c r="R195" s="39"/>
      <c r="S195" s="39"/>
      <c r="T195" s="39"/>
      <c r="U195" s="39"/>
      <c r="V195" s="39"/>
      <c r="W195" s="39"/>
      <c r="X195" s="39"/>
      <c r="Y195" s="39"/>
      <c r="Z195" s="39"/>
      <c r="AA195" s="39"/>
      <c r="AB195" s="39"/>
      <c r="AC195" s="39"/>
      <c r="AD195" s="39"/>
    </row>
    <row r="196" spans="3:30" s="21" customFormat="1" ht="20.25" customHeight="1">
      <c r="C196" s="39"/>
      <c r="D196" s="39"/>
      <c r="E196" s="39"/>
      <c r="F196" s="39"/>
      <c r="G196" s="39"/>
      <c r="H196" s="39"/>
      <c r="I196" s="39"/>
      <c r="J196" s="39"/>
      <c r="K196" s="39"/>
      <c r="L196" s="39"/>
      <c r="M196" s="39"/>
      <c r="N196" s="39"/>
      <c r="O196" s="39"/>
      <c r="P196" s="39"/>
      <c r="Q196" s="39"/>
      <c r="R196" s="39"/>
      <c r="S196" s="39"/>
      <c r="T196" s="39"/>
      <c r="U196" s="39"/>
      <c r="V196" s="39"/>
      <c r="W196" s="39"/>
      <c r="X196" s="39"/>
      <c r="Y196" s="39"/>
      <c r="Z196" s="39"/>
      <c r="AA196" s="39"/>
      <c r="AB196" s="39"/>
      <c r="AC196" s="39"/>
      <c r="AD196" s="39"/>
    </row>
    <row r="197" spans="3:30" s="21" customFormat="1" ht="20.25" customHeight="1">
      <c r="C197" s="39"/>
      <c r="D197" s="39"/>
      <c r="E197" s="39"/>
      <c r="F197" s="39"/>
      <c r="G197" s="39"/>
      <c r="H197" s="39"/>
      <c r="I197" s="39"/>
      <c r="J197" s="39"/>
      <c r="K197" s="39"/>
      <c r="L197" s="39"/>
      <c r="M197" s="39"/>
      <c r="N197" s="39"/>
      <c r="O197" s="39"/>
      <c r="P197" s="39"/>
      <c r="Q197" s="39"/>
      <c r="R197" s="39"/>
      <c r="S197" s="39"/>
      <c r="T197" s="39"/>
      <c r="U197" s="39"/>
      <c r="V197" s="39"/>
      <c r="W197" s="39"/>
      <c r="X197" s="39"/>
      <c r="Y197" s="39"/>
      <c r="Z197" s="39"/>
      <c r="AA197" s="39"/>
      <c r="AB197" s="39"/>
      <c r="AC197" s="39"/>
      <c r="AD197" s="39"/>
    </row>
    <row r="198" spans="3:30" s="21" customFormat="1" ht="20.25" customHeight="1">
      <c r="C198" s="39"/>
      <c r="D198" s="39"/>
      <c r="E198" s="39"/>
      <c r="F198" s="39"/>
      <c r="G198" s="39"/>
      <c r="H198" s="39"/>
      <c r="I198" s="39"/>
      <c r="J198" s="39"/>
      <c r="K198" s="39"/>
      <c r="L198" s="39"/>
      <c r="M198" s="39"/>
      <c r="N198" s="39"/>
      <c r="O198" s="39"/>
      <c r="P198" s="39"/>
      <c r="Q198" s="39"/>
      <c r="R198" s="39"/>
      <c r="S198" s="39"/>
      <c r="T198" s="39"/>
      <c r="U198" s="39"/>
      <c r="V198" s="39"/>
      <c r="W198" s="39"/>
      <c r="X198" s="39"/>
      <c r="Y198" s="39"/>
      <c r="Z198" s="39"/>
      <c r="AA198" s="39"/>
      <c r="AB198" s="39"/>
      <c r="AC198" s="39"/>
      <c r="AD198" s="39"/>
    </row>
    <row r="199" spans="3:30" s="21" customFormat="1" ht="20.25" customHeight="1">
      <c r="C199" s="39"/>
      <c r="D199" s="39"/>
      <c r="E199" s="39"/>
      <c r="F199" s="39"/>
      <c r="G199" s="39"/>
      <c r="H199" s="39"/>
      <c r="I199" s="39"/>
      <c r="J199" s="39"/>
      <c r="K199" s="39"/>
      <c r="L199" s="39"/>
      <c r="M199" s="39"/>
      <c r="N199" s="39"/>
      <c r="O199" s="39"/>
      <c r="P199" s="39"/>
      <c r="Q199" s="39"/>
      <c r="R199" s="39"/>
      <c r="S199" s="39"/>
      <c r="T199" s="39"/>
      <c r="U199" s="39"/>
      <c r="V199" s="39"/>
      <c r="W199" s="39"/>
      <c r="X199" s="39"/>
      <c r="Y199" s="39"/>
      <c r="Z199" s="39"/>
      <c r="AA199" s="39"/>
      <c r="AB199" s="39"/>
      <c r="AC199" s="39"/>
      <c r="AD199" s="39"/>
    </row>
    <row r="200" spans="3:30" s="21" customFormat="1" ht="20.25" customHeight="1">
      <c r="C200" s="39"/>
      <c r="D200" s="39"/>
      <c r="E200" s="39"/>
      <c r="F200" s="39"/>
      <c r="G200" s="39"/>
      <c r="H200" s="39"/>
      <c r="I200" s="39"/>
      <c r="J200" s="39"/>
      <c r="K200" s="39"/>
      <c r="L200" s="39"/>
      <c r="M200" s="39"/>
      <c r="N200" s="39"/>
      <c r="O200" s="39"/>
      <c r="P200" s="39"/>
      <c r="Q200" s="39"/>
      <c r="R200" s="39"/>
      <c r="S200" s="39"/>
      <c r="T200" s="39"/>
      <c r="U200" s="39"/>
      <c r="V200" s="39"/>
      <c r="W200" s="39"/>
      <c r="X200" s="39"/>
      <c r="Y200" s="39"/>
      <c r="Z200" s="39"/>
      <c r="AA200" s="39"/>
      <c r="AB200" s="39"/>
      <c r="AC200" s="39"/>
      <c r="AD200" s="39"/>
    </row>
    <row r="201" spans="3:30" s="21" customFormat="1" ht="20.25" customHeight="1">
      <c r="C201" s="39"/>
      <c r="D201" s="39"/>
      <c r="E201" s="39"/>
      <c r="F201" s="39"/>
      <c r="G201" s="39"/>
      <c r="H201" s="39"/>
      <c r="I201" s="39"/>
      <c r="J201" s="39"/>
      <c r="K201" s="39"/>
      <c r="L201" s="39"/>
      <c r="M201" s="39"/>
      <c r="N201" s="39"/>
      <c r="O201" s="39"/>
      <c r="P201" s="39"/>
      <c r="Q201" s="39"/>
      <c r="R201" s="39"/>
      <c r="S201" s="39"/>
      <c r="T201" s="39"/>
      <c r="U201" s="39"/>
      <c r="V201" s="39"/>
      <c r="W201" s="39"/>
      <c r="X201" s="39"/>
      <c r="Y201" s="39"/>
      <c r="Z201" s="39"/>
      <c r="AA201" s="39"/>
      <c r="AB201" s="39"/>
      <c r="AC201" s="39"/>
      <c r="AD201" s="39"/>
    </row>
    <row r="202" spans="3:30" s="21" customFormat="1" ht="20.25" customHeight="1">
      <c r="C202" s="39"/>
      <c r="D202" s="39"/>
      <c r="E202" s="39"/>
      <c r="F202" s="39"/>
      <c r="G202" s="39"/>
      <c r="H202" s="39"/>
      <c r="I202" s="39"/>
      <c r="J202" s="39"/>
      <c r="K202" s="39"/>
      <c r="L202" s="39"/>
      <c r="M202" s="39"/>
      <c r="N202" s="39"/>
      <c r="O202" s="39"/>
      <c r="P202" s="39"/>
      <c r="Q202" s="39"/>
      <c r="R202" s="39"/>
      <c r="S202" s="39"/>
      <c r="T202" s="39"/>
      <c r="U202" s="39"/>
      <c r="V202" s="39"/>
      <c r="W202" s="39"/>
      <c r="X202" s="39"/>
      <c r="Y202" s="39"/>
      <c r="Z202" s="39"/>
      <c r="AA202" s="39"/>
      <c r="AB202" s="39"/>
      <c r="AC202" s="39"/>
      <c r="AD202" s="39"/>
    </row>
    <row r="203" spans="3:30" s="21" customFormat="1" ht="20.25" customHeight="1">
      <c r="C203" s="39"/>
      <c r="D203" s="39"/>
      <c r="E203" s="39"/>
      <c r="F203" s="39"/>
      <c r="G203" s="39"/>
      <c r="H203" s="39"/>
      <c r="I203" s="39"/>
      <c r="J203" s="39"/>
      <c r="K203" s="39"/>
      <c r="L203" s="39"/>
      <c r="M203" s="39"/>
      <c r="N203" s="39"/>
      <c r="O203" s="39"/>
      <c r="P203" s="39"/>
      <c r="Q203" s="39"/>
      <c r="R203" s="39"/>
      <c r="S203" s="39"/>
      <c r="T203" s="39"/>
      <c r="U203" s="39"/>
      <c r="V203" s="39"/>
      <c r="W203" s="39"/>
      <c r="X203" s="39"/>
      <c r="Y203" s="39"/>
      <c r="Z203" s="39"/>
      <c r="AA203" s="39"/>
      <c r="AB203" s="39"/>
      <c r="AC203" s="39"/>
      <c r="AD203" s="39"/>
    </row>
    <row r="204" spans="3:30" s="21" customFormat="1" ht="20.25" customHeight="1">
      <c r="C204" s="39"/>
      <c r="D204" s="39"/>
      <c r="E204" s="39"/>
      <c r="F204" s="39"/>
      <c r="G204" s="39"/>
      <c r="H204" s="39"/>
      <c r="I204" s="39"/>
      <c r="J204" s="39"/>
      <c r="K204" s="39"/>
      <c r="L204" s="39"/>
      <c r="M204" s="39"/>
      <c r="N204" s="39"/>
      <c r="O204" s="39"/>
      <c r="P204" s="39"/>
      <c r="Q204" s="39"/>
      <c r="R204" s="39"/>
      <c r="S204" s="39"/>
      <c r="T204" s="39"/>
      <c r="U204" s="39"/>
      <c r="V204" s="39"/>
      <c r="W204" s="39"/>
      <c r="X204" s="39"/>
      <c r="Y204" s="39"/>
      <c r="Z204" s="39"/>
      <c r="AA204" s="39"/>
      <c r="AB204" s="39"/>
      <c r="AC204" s="39"/>
      <c r="AD204" s="39"/>
    </row>
    <row r="205" spans="3:30" s="21" customFormat="1" ht="20.25" customHeight="1">
      <c r="C205" s="39"/>
      <c r="D205" s="39"/>
      <c r="E205" s="39"/>
      <c r="F205" s="39"/>
      <c r="G205" s="39"/>
      <c r="H205" s="39"/>
      <c r="I205" s="39"/>
      <c r="J205" s="39"/>
      <c r="K205" s="39"/>
      <c r="L205" s="39"/>
      <c r="M205" s="39"/>
      <c r="N205" s="39"/>
      <c r="O205" s="39"/>
      <c r="P205" s="39"/>
      <c r="Q205" s="39"/>
      <c r="R205" s="39"/>
      <c r="S205" s="39"/>
      <c r="T205" s="39"/>
      <c r="U205" s="39"/>
      <c r="V205" s="39"/>
      <c r="W205" s="39"/>
      <c r="X205" s="39"/>
      <c r="Y205" s="39"/>
      <c r="Z205" s="39"/>
      <c r="AA205" s="39"/>
      <c r="AB205" s="39"/>
      <c r="AC205" s="39"/>
      <c r="AD205" s="39"/>
    </row>
    <row r="206" spans="3:30" s="21" customFormat="1" ht="20.25" customHeight="1">
      <c r="C206" s="39"/>
      <c r="D206" s="39"/>
      <c r="E206" s="39"/>
      <c r="F206" s="39"/>
      <c r="G206" s="39"/>
      <c r="H206" s="39"/>
      <c r="I206" s="39"/>
      <c r="J206" s="39"/>
      <c r="K206" s="39"/>
      <c r="L206" s="39"/>
      <c r="M206" s="39"/>
      <c r="N206" s="39"/>
      <c r="O206" s="39"/>
      <c r="P206" s="39"/>
      <c r="Q206" s="39"/>
      <c r="R206" s="39"/>
      <c r="S206" s="39"/>
      <c r="T206" s="39"/>
      <c r="U206" s="39"/>
      <c r="V206" s="39"/>
      <c r="W206" s="39"/>
      <c r="X206" s="39"/>
      <c r="Y206" s="39"/>
      <c r="Z206" s="39"/>
      <c r="AA206" s="39"/>
      <c r="AB206" s="39"/>
      <c r="AC206" s="39"/>
      <c r="AD206" s="39"/>
    </row>
    <row r="207" spans="3:30" s="21" customFormat="1" ht="20.25" customHeight="1">
      <c r="C207" s="39"/>
      <c r="D207" s="39"/>
      <c r="E207" s="39"/>
      <c r="F207" s="39"/>
      <c r="G207" s="39"/>
      <c r="H207" s="39"/>
      <c r="I207" s="39"/>
      <c r="J207" s="39"/>
      <c r="K207" s="39"/>
      <c r="L207" s="39"/>
      <c r="M207" s="39"/>
      <c r="N207" s="39"/>
      <c r="O207" s="39"/>
      <c r="P207" s="39"/>
      <c r="Q207" s="39"/>
      <c r="R207" s="39"/>
      <c r="S207" s="39"/>
      <c r="T207" s="39"/>
      <c r="U207" s="39"/>
      <c r="V207" s="39"/>
      <c r="W207" s="39"/>
      <c r="X207" s="39"/>
      <c r="Y207" s="39"/>
      <c r="Z207" s="39"/>
      <c r="AA207" s="39"/>
      <c r="AB207" s="39"/>
      <c r="AC207" s="39"/>
      <c r="AD207" s="39"/>
    </row>
    <row r="208" spans="3:30" s="21" customFormat="1" ht="20.25" customHeight="1">
      <c r="C208" s="39"/>
      <c r="D208" s="39"/>
      <c r="E208" s="39"/>
      <c r="F208" s="39"/>
      <c r="G208" s="39"/>
      <c r="H208" s="39"/>
      <c r="I208" s="39"/>
      <c r="J208" s="39"/>
      <c r="K208" s="39"/>
      <c r="L208" s="39"/>
      <c r="M208" s="39"/>
      <c r="N208" s="39"/>
      <c r="O208" s="39"/>
      <c r="P208" s="39"/>
      <c r="Q208" s="39"/>
      <c r="R208" s="39"/>
      <c r="S208" s="39"/>
      <c r="T208" s="39"/>
      <c r="U208" s="39"/>
      <c r="V208" s="39"/>
      <c r="W208" s="39"/>
      <c r="X208" s="39"/>
      <c r="Y208" s="39"/>
      <c r="Z208" s="39"/>
      <c r="AA208" s="39"/>
      <c r="AB208" s="39"/>
      <c r="AC208" s="39"/>
      <c r="AD208" s="39"/>
    </row>
    <row r="209" spans="3:30" s="21" customFormat="1" ht="20.25" customHeight="1">
      <c r="C209" s="39"/>
      <c r="D209" s="39"/>
      <c r="E209" s="39"/>
      <c r="F209" s="39"/>
      <c r="G209" s="39"/>
      <c r="H209" s="39"/>
      <c r="I209" s="39"/>
      <c r="J209" s="39"/>
      <c r="K209" s="39"/>
      <c r="L209" s="39"/>
      <c r="M209" s="39"/>
      <c r="N209" s="39"/>
      <c r="O209" s="39"/>
      <c r="P209" s="39"/>
      <c r="Q209" s="39"/>
      <c r="R209" s="39"/>
      <c r="S209" s="39"/>
      <c r="T209" s="39"/>
      <c r="U209" s="39"/>
      <c r="V209" s="39"/>
      <c r="W209" s="39"/>
      <c r="X209" s="39"/>
      <c r="Y209" s="39"/>
      <c r="Z209" s="39"/>
      <c r="AA209" s="39"/>
      <c r="AB209" s="39"/>
      <c r="AC209" s="39"/>
      <c r="AD209" s="39"/>
    </row>
    <row r="210" spans="3:30" s="21" customFormat="1" ht="20.25" customHeight="1">
      <c r="C210" s="39"/>
      <c r="D210" s="39"/>
      <c r="E210" s="39"/>
      <c r="F210" s="39"/>
      <c r="G210" s="39"/>
      <c r="H210" s="39"/>
      <c r="I210" s="39"/>
      <c r="J210" s="39"/>
      <c r="K210" s="39"/>
      <c r="L210" s="39"/>
      <c r="M210" s="39"/>
      <c r="N210" s="39"/>
      <c r="O210" s="39"/>
      <c r="P210" s="39"/>
      <c r="Q210" s="39"/>
      <c r="R210" s="39"/>
      <c r="S210" s="39"/>
      <c r="T210" s="39"/>
      <c r="U210" s="39"/>
      <c r="V210" s="39"/>
      <c r="W210" s="39"/>
      <c r="X210" s="39"/>
      <c r="Y210" s="39"/>
      <c r="Z210" s="39"/>
      <c r="AA210" s="39"/>
      <c r="AB210" s="39"/>
      <c r="AC210" s="39"/>
      <c r="AD210" s="39"/>
    </row>
    <row r="211" spans="3:30" s="21" customFormat="1" ht="20.25" customHeight="1">
      <c r="C211" s="39"/>
      <c r="D211" s="39"/>
      <c r="E211" s="39"/>
      <c r="F211" s="39"/>
      <c r="G211" s="39"/>
      <c r="H211" s="39"/>
      <c r="I211" s="39"/>
      <c r="J211" s="39"/>
      <c r="K211" s="39"/>
      <c r="L211" s="39"/>
      <c r="M211" s="39"/>
      <c r="N211" s="39"/>
      <c r="O211" s="39"/>
      <c r="P211" s="39"/>
      <c r="Q211" s="39"/>
      <c r="R211" s="39"/>
      <c r="S211" s="39"/>
      <c r="T211" s="39"/>
      <c r="U211" s="39"/>
      <c r="V211" s="39"/>
      <c r="W211" s="39"/>
      <c r="X211" s="39"/>
      <c r="Y211" s="39"/>
      <c r="Z211" s="39"/>
      <c r="AA211" s="39"/>
      <c r="AB211" s="39"/>
      <c r="AC211" s="39"/>
      <c r="AD211" s="39"/>
    </row>
    <row r="212" spans="3:30" s="21" customFormat="1" ht="20.25" customHeight="1">
      <c r="C212" s="39"/>
      <c r="D212" s="39"/>
      <c r="E212" s="39"/>
      <c r="F212" s="39"/>
      <c r="G212" s="39"/>
      <c r="H212" s="39"/>
      <c r="I212" s="39"/>
      <c r="J212" s="39"/>
      <c r="K212" s="39"/>
      <c r="L212" s="39"/>
      <c r="M212" s="39"/>
      <c r="N212" s="39"/>
      <c r="O212" s="39"/>
      <c r="P212" s="39"/>
      <c r="Q212" s="39"/>
      <c r="R212" s="39"/>
      <c r="S212" s="39"/>
      <c r="T212" s="39"/>
      <c r="U212" s="39"/>
      <c r="V212" s="39"/>
      <c r="W212" s="39"/>
      <c r="X212" s="39"/>
      <c r="Y212" s="39"/>
      <c r="Z212" s="39"/>
      <c r="AA212" s="39"/>
      <c r="AB212" s="39"/>
      <c r="AC212" s="39"/>
      <c r="AD212" s="39"/>
    </row>
    <row r="213" spans="3:30" s="21" customFormat="1" ht="20.25" customHeight="1">
      <c r="C213" s="39"/>
      <c r="D213" s="39"/>
      <c r="E213" s="39"/>
      <c r="F213" s="39"/>
      <c r="G213" s="39"/>
      <c r="H213" s="39"/>
      <c r="I213" s="39"/>
      <c r="J213" s="39"/>
      <c r="K213" s="39"/>
      <c r="L213" s="39"/>
      <c r="M213" s="39"/>
      <c r="N213" s="39"/>
      <c r="O213" s="39"/>
      <c r="P213" s="39"/>
      <c r="Q213" s="39"/>
      <c r="R213" s="39"/>
      <c r="S213" s="39"/>
      <c r="T213" s="39"/>
      <c r="U213" s="39"/>
      <c r="V213" s="39"/>
      <c r="W213" s="39"/>
      <c r="X213" s="39"/>
      <c r="Y213" s="39"/>
      <c r="Z213" s="39"/>
      <c r="AA213" s="39"/>
      <c r="AB213" s="39"/>
      <c r="AC213" s="39"/>
      <c r="AD213" s="39"/>
    </row>
    <row r="214" spans="3:30" s="21" customFormat="1" ht="20.25" customHeight="1">
      <c r="C214" s="39"/>
      <c r="D214" s="39"/>
      <c r="E214" s="39"/>
      <c r="F214" s="39"/>
      <c r="G214" s="39"/>
      <c r="H214" s="39"/>
      <c r="I214" s="39"/>
      <c r="J214" s="39"/>
      <c r="K214" s="39"/>
      <c r="L214" s="39"/>
      <c r="M214" s="39"/>
      <c r="N214" s="39"/>
      <c r="O214" s="39"/>
      <c r="P214" s="39"/>
      <c r="Q214" s="39"/>
      <c r="R214" s="39"/>
      <c r="S214" s="39"/>
      <c r="T214" s="39"/>
      <c r="U214" s="39"/>
      <c r="V214" s="39"/>
      <c r="W214" s="39"/>
      <c r="X214" s="39"/>
      <c r="Y214" s="39"/>
      <c r="Z214" s="39"/>
      <c r="AA214" s="39"/>
      <c r="AB214" s="39"/>
      <c r="AC214" s="39"/>
      <c r="AD214" s="39"/>
    </row>
    <row r="215" spans="3:30" s="21" customFormat="1" ht="20.25" customHeight="1">
      <c r="C215" s="39"/>
      <c r="D215" s="39"/>
      <c r="E215" s="39"/>
      <c r="F215" s="39"/>
      <c r="G215" s="39"/>
      <c r="H215" s="39"/>
      <c r="I215" s="39"/>
      <c r="J215" s="39"/>
      <c r="K215" s="39"/>
      <c r="L215" s="39"/>
      <c r="M215" s="39"/>
      <c r="N215" s="39"/>
      <c r="O215" s="39"/>
      <c r="P215" s="39"/>
      <c r="Q215" s="39"/>
      <c r="R215" s="39"/>
      <c r="S215" s="39"/>
      <c r="T215" s="39"/>
      <c r="U215" s="39"/>
      <c r="V215" s="39"/>
      <c r="W215" s="39"/>
      <c r="X215" s="39"/>
      <c r="Y215" s="39"/>
      <c r="Z215" s="39"/>
      <c r="AA215" s="39"/>
      <c r="AB215" s="39"/>
      <c r="AC215" s="39"/>
      <c r="AD215" s="39"/>
    </row>
    <row r="216" spans="3:30" s="21" customFormat="1" ht="20.25" customHeight="1">
      <c r="C216" s="39"/>
      <c r="D216" s="39"/>
      <c r="E216" s="39"/>
      <c r="F216" s="39"/>
      <c r="G216" s="39"/>
      <c r="H216" s="39"/>
      <c r="I216" s="39"/>
      <c r="J216" s="39"/>
      <c r="K216" s="39"/>
      <c r="L216" s="39"/>
      <c r="M216" s="39"/>
      <c r="N216" s="39"/>
      <c r="O216" s="39"/>
      <c r="P216" s="39"/>
      <c r="Q216" s="39"/>
      <c r="R216" s="39"/>
      <c r="S216" s="39"/>
      <c r="T216" s="39"/>
      <c r="U216" s="39"/>
      <c r="V216" s="39"/>
      <c r="W216" s="39"/>
      <c r="X216" s="39"/>
      <c r="Y216" s="39"/>
      <c r="Z216" s="39"/>
      <c r="AA216" s="39"/>
      <c r="AB216" s="39"/>
      <c r="AC216" s="39"/>
      <c r="AD216" s="39"/>
    </row>
    <row r="217" spans="3:30" s="21" customFormat="1" ht="20.25" customHeight="1">
      <c r="C217" s="39"/>
      <c r="D217" s="39"/>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row>
    <row r="218" spans="3:30" s="21" customFormat="1" ht="20.25" customHeight="1">
      <c r="C218" s="39"/>
      <c r="D218" s="39"/>
      <c r="E218" s="39"/>
      <c r="F218" s="39"/>
      <c r="G218" s="39"/>
      <c r="H218" s="39"/>
      <c r="I218" s="39"/>
      <c r="J218" s="39"/>
      <c r="K218" s="39"/>
      <c r="L218" s="39"/>
      <c r="M218" s="39"/>
      <c r="N218" s="39"/>
      <c r="O218" s="39"/>
      <c r="P218" s="39"/>
      <c r="Q218" s="39"/>
      <c r="R218" s="39"/>
      <c r="S218" s="39"/>
      <c r="T218" s="39"/>
      <c r="U218" s="39"/>
      <c r="V218" s="39"/>
      <c r="W218" s="39"/>
      <c r="X218" s="39"/>
      <c r="Y218" s="39"/>
      <c r="Z218" s="39"/>
      <c r="AA218" s="39"/>
      <c r="AB218" s="39"/>
      <c r="AC218" s="39"/>
      <c r="AD218" s="39"/>
    </row>
    <row r="219" spans="3:30" s="21" customFormat="1" ht="20.25" customHeight="1">
      <c r="C219" s="39"/>
      <c r="D219" s="39"/>
      <c r="E219" s="39"/>
      <c r="F219" s="39"/>
      <c r="G219" s="39"/>
      <c r="H219" s="39"/>
      <c r="I219" s="39"/>
      <c r="J219" s="39"/>
      <c r="K219" s="39"/>
      <c r="L219" s="39"/>
      <c r="M219" s="39"/>
      <c r="N219" s="39"/>
      <c r="O219" s="39"/>
      <c r="P219" s="39"/>
      <c r="Q219" s="39"/>
      <c r="R219" s="39"/>
      <c r="S219" s="39"/>
      <c r="T219" s="39"/>
      <c r="U219" s="39"/>
      <c r="V219" s="39"/>
      <c r="W219" s="39"/>
      <c r="X219" s="39"/>
      <c r="Y219" s="39"/>
      <c r="Z219" s="39"/>
      <c r="AA219" s="39"/>
      <c r="AB219" s="39"/>
      <c r="AC219" s="39"/>
      <c r="AD219" s="39"/>
    </row>
    <row r="220" spans="3:30" s="21" customFormat="1" ht="20.25" customHeight="1">
      <c r="C220" s="39"/>
      <c r="D220" s="39"/>
      <c r="E220" s="39"/>
      <c r="F220" s="39"/>
      <c r="G220" s="39"/>
      <c r="H220" s="39"/>
      <c r="I220" s="39"/>
      <c r="J220" s="39"/>
      <c r="K220" s="39"/>
      <c r="L220" s="39"/>
      <c r="M220" s="39"/>
      <c r="N220" s="39"/>
      <c r="O220" s="39"/>
      <c r="P220" s="39"/>
      <c r="Q220" s="39"/>
      <c r="R220" s="39"/>
      <c r="S220" s="39"/>
      <c r="T220" s="39"/>
      <c r="U220" s="39"/>
      <c r="V220" s="39"/>
      <c r="W220" s="39"/>
      <c r="X220" s="39"/>
      <c r="Y220" s="39"/>
      <c r="Z220" s="39"/>
      <c r="AA220" s="39"/>
      <c r="AB220" s="39"/>
      <c r="AC220" s="39"/>
      <c r="AD220" s="39"/>
    </row>
    <row r="221" spans="3:30" s="21" customFormat="1" ht="20.25" customHeight="1">
      <c r="C221" s="39"/>
      <c r="D221" s="39"/>
      <c r="E221" s="39"/>
      <c r="F221" s="39"/>
      <c r="G221" s="39"/>
      <c r="H221" s="39"/>
      <c r="I221" s="39"/>
      <c r="J221" s="39"/>
      <c r="K221" s="39"/>
      <c r="L221" s="39"/>
      <c r="M221" s="39"/>
      <c r="N221" s="39"/>
      <c r="O221" s="39"/>
      <c r="P221" s="39"/>
      <c r="Q221" s="39"/>
      <c r="R221" s="39"/>
      <c r="S221" s="39"/>
      <c r="T221" s="39"/>
      <c r="U221" s="39"/>
      <c r="V221" s="39"/>
      <c r="W221" s="39"/>
      <c r="X221" s="39"/>
      <c r="Y221" s="39"/>
      <c r="Z221" s="39"/>
      <c r="AA221" s="39"/>
      <c r="AB221" s="39"/>
      <c r="AC221" s="39"/>
      <c r="AD221" s="39"/>
    </row>
    <row r="222" spans="3:30" s="21" customFormat="1" ht="20.25" customHeight="1">
      <c r="C222" s="39"/>
      <c r="D222" s="39"/>
      <c r="E222" s="39"/>
      <c r="F222" s="39"/>
      <c r="G222" s="39"/>
      <c r="H222" s="39"/>
      <c r="I222" s="39"/>
      <c r="J222" s="39"/>
      <c r="K222" s="39"/>
      <c r="L222" s="39"/>
      <c r="M222" s="39"/>
      <c r="N222" s="39"/>
      <c r="O222" s="39"/>
      <c r="P222" s="39"/>
      <c r="Q222" s="39"/>
      <c r="R222" s="39"/>
      <c r="S222" s="39"/>
      <c r="T222" s="39"/>
      <c r="U222" s="39"/>
      <c r="V222" s="39"/>
      <c r="W222" s="39"/>
      <c r="X222" s="39"/>
      <c r="Y222" s="39"/>
      <c r="Z222" s="39"/>
      <c r="AA222" s="39"/>
      <c r="AB222" s="39"/>
      <c r="AC222" s="39"/>
      <c r="AD222" s="39"/>
    </row>
    <row r="223" spans="3:30" s="21" customFormat="1" ht="20.25" customHeight="1">
      <c r="C223" s="39"/>
      <c r="D223" s="39"/>
      <c r="E223" s="39"/>
      <c r="F223" s="39"/>
      <c r="G223" s="39"/>
      <c r="H223" s="39"/>
      <c r="I223" s="39"/>
      <c r="J223" s="39"/>
      <c r="K223" s="39"/>
      <c r="L223" s="39"/>
      <c r="M223" s="39"/>
      <c r="N223" s="39"/>
      <c r="O223" s="39"/>
      <c r="P223" s="39"/>
      <c r="Q223" s="39"/>
      <c r="R223" s="39"/>
      <c r="S223" s="39"/>
      <c r="T223" s="39"/>
      <c r="U223" s="39"/>
      <c r="V223" s="39"/>
      <c r="W223" s="39"/>
      <c r="X223" s="39"/>
      <c r="Y223" s="39"/>
      <c r="Z223" s="39"/>
      <c r="AA223" s="39"/>
      <c r="AB223" s="39"/>
      <c r="AC223" s="39"/>
      <c r="AD223" s="39"/>
    </row>
    <row r="224" spans="3:30" s="21" customFormat="1" ht="20.25" customHeight="1">
      <c r="C224" s="39"/>
      <c r="D224" s="39"/>
      <c r="E224" s="39"/>
      <c r="F224" s="39"/>
      <c r="G224" s="39"/>
      <c r="H224" s="39"/>
      <c r="I224" s="39"/>
      <c r="J224" s="39"/>
      <c r="K224" s="39"/>
      <c r="L224" s="39"/>
      <c r="M224" s="39"/>
      <c r="N224" s="39"/>
      <c r="O224" s="39"/>
      <c r="P224" s="39"/>
      <c r="Q224" s="39"/>
      <c r="R224" s="39"/>
      <c r="S224" s="39"/>
      <c r="T224" s="39"/>
      <c r="U224" s="39"/>
      <c r="V224" s="39"/>
      <c r="W224" s="39"/>
      <c r="X224" s="39"/>
      <c r="Y224" s="39"/>
      <c r="Z224" s="39"/>
      <c r="AA224" s="39"/>
      <c r="AB224" s="39"/>
      <c r="AC224" s="39"/>
      <c r="AD224" s="39"/>
    </row>
    <row r="225" spans="3:30" s="21" customFormat="1" ht="20.25" customHeight="1">
      <c r="C225" s="39"/>
      <c r="D225" s="39"/>
      <c r="E225" s="39"/>
      <c r="F225" s="39"/>
      <c r="G225" s="39"/>
      <c r="H225" s="39"/>
      <c r="I225" s="39"/>
      <c r="J225" s="39"/>
      <c r="K225" s="39"/>
      <c r="L225" s="39"/>
      <c r="M225" s="39"/>
      <c r="N225" s="39"/>
      <c r="O225" s="39"/>
      <c r="P225" s="39"/>
      <c r="Q225" s="39"/>
      <c r="R225" s="39"/>
      <c r="S225" s="39"/>
      <c r="T225" s="39"/>
      <c r="U225" s="39"/>
      <c r="V225" s="39"/>
      <c r="W225" s="39"/>
      <c r="X225" s="39"/>
      <c r="Y225" s="39"/>
      <c r="Z225" s="39"/>
      <c r="AA225" s="39"/>
      <c r="AB225" s="39"/>
      <c r="AC225" s="39"/>
      <c r="AD225" s="39"/>
    </row>
    <row r="226" spans="3:30" s="21" customFormat="1" ht="20.25" customHeight="1">
      <c r="C226" s="39"/>
      <c r="D226" s="39"/>
      <c r="E226" s="39"/>
      <c r="F226" s="39"/>
      <c r="G226" s="39"/>
      <c r="H226" s="39"/>
      <c r="I226" s="39"/>
      <c r="J226" s="39"/>
      <c r="K226" s="39"/>
      <c r="L226" s="39"/>
      <c r="M226" s="39"/>
      <c r="N226" s="39"/>
      <c r="O226" s="39"/>
      <c r="P226" s="39"/>
      <c r="Q226" s="39"/>
      <c r="R226" s="39"/>
      <c r="S226" s="39"/>
      <c r="T226" s="39"/>
      <c r="U226" s="39"/>
      <c r="V226" s="39"/>
      <c r="W226" s="39"/>
      <c r="X226" s="39"/>
      <c r="Y226" s="39"/>
      <c r="Z226" s="39"/>
      <c r="AA226" s="39"/>
      <c r="AB226" s="39"/>
      <c r="AC226" s="39"/>
      <c r="AD226" s="39"/>
    </row>
    <row r="227" spans="3:30" s="21" customFormat="1" ht="20.25" customHeight="1">
      <c r="C227" s="39"/>
      <c r="D227" s="39"/>
      <c r="E227" s="39"/>
      <c r="F227" s="39"/>
      <c r="G227" s="39"/>
      <c r="H227" s="39"/>
      <c r="I227" s="39"/>
      <c r="J227" s="39"/>
      <c r="K227" s="39"/>
      <c r="L227" s="39"/>
      <c r="M227" s="39"/>
      <c r="N227" s="39"/>
      <c r="O227" s="39"/>
      <c r="P227" s="39"/>
      <c r="Q227" s="39"/>
      <c r="R227" s="39"/>
      <c r="S227" s="39"/>
      <c r="T227" s="39"/>
      <c r="U227" s="39"/>
      <c r="V227" s="39"/>
      <c r="W227" s="39"/>
      <c r="X227" s="39"/>
      <c r="Y227" s="39"/>
      <c r="Z227" s="39"/>
      <c r="AA227" s="39"/>
      <c r="AB227" s="39"/>
      <c r="AC227" s="39"/>
      <c r="AD227" s="39"/>
    </row>
    <row r="228" spans="3:30" s="21" customFormat="1" ht="20.25" customHeight="1">
      <c r="C228" s="39"/>
      <c r="D228" s="39"/>
      <c r="E228" s="39"/>
      <c r="F228" s="39"/>
      <c r="G228" s="39"/>
      <c r="H228" s="39"/>
      <c r="I228" s="39"/>
      <c r="J228" s="39"/>
      <c r="K228" s="39"/>
      <c r="L228" s="39"/>
      <c r="M228" s="39"/>
      <c r="N228" s="39"/>
      <c r="O228" s="39"/>
      <c r="P228" s="39"/>
      <c r="Q228" s="39"/>
      <c r="R228" s="39"/>
      <c r="S228" s="39"/>
      <c r="T228" s="39"/>
      <c r="U228" s="39"/>
      <c r="V228" s="39"/>
      <c r="W228" s="39"/>
      <c r="X228" s="39"/>
      <c r="Y228" s="39"/>
      <c r="Z228" s="39"/>
      <c r="AA228" s="39"/>
      <c r="AB228" s="39"/>
      <c r="AC228" s="39"/>
      <c r="AD228" s="39"/>
    </row>
    <row r="229" spans="3:30" s="21" customFormat="1" ht="20.25" customHeight="1">
      <c r="C229" s="39"/>
      <c r="D229" s="39"/>
      <c r="E229" s="39"/>
      <c r="F229" s="39"/>
      <c r="G229" s="39"/>
      <c r="H229" s="39"/>
      <c r="I229" s="39"/>
      <c r="J229" s="39"/>
      <c r="K229" s="39"/>
      <c r="L229" s="39"/>
      <c r="M229" s="39"/>
      <c r="N229" s="39"/>
      <c r="O229" s="39"/>
      <c r="P229" s="39"/>
      <c r="Q229" s="39"/>
      <c r="R229" s="39"/>
      <c r="S229" s="39"/>
      <c r="T229" s="39"/>
      <c r="U229" s="39"/>
      <c r="V229" s="39"/>
      <c r="W229" s="39"/>
      <c r="X229" s="39"/>
      <c r="Y229" s="39"/>
      <c r="Z229" s="39"/>
      <c r="AA229" s="39"/>
      <c r="AB229" s="39"/>
      <c r="AC229" s="39"/>
      <c r="AD229" s="39"/>
    </row>
    <row r="230" spans="3:30" s="21" customFormat="1" ht="20.25" customHeight="1">
      <c r="C230" s="39"/>
      <c r="D230" s="39"/>
      <c r="E230" s="39"/>
      <c r="F230" s="39"/>
      <c r="G230" s="39"/>
      <c r="H230" s="39"/>
      <c r="I230" s="39"/>
      <c r="J230" s="39"/>
      <c r="K230" s="39"/>
      <c r="L230" s="39"/>
      <c r="M230" s="39"/>
      <c r="N230" s="39"/>
      <c r="O230" s="39"/>
      <c r="P230" s="39"/>
      <c r="Q230" s="39"/>
      <c r="R230" s="39"/>
      <c r="S230" s="39"/>
      <c r="T230" s="39"/>
      <c r="U230" s="39"/>
      <c r="V230" s="39"/>
      <c r="W230" s="39"/>
      <c r="X230" s="39"/>
      <c r="Y230" s="39"/>
      <c r="Z230" s="39"/>
      <c r="AA230" s="39"/>
      <c r="AB230" s="39"/>
      <c r="AC230" s="39"/>
      <c r="AD230" s="39"/>
    </row>
    <row r="231" spans="3:30" s="21" customFormat="1" ht="20.25" customHeight="1">
      <c r="C231" s="39"/>
      <c r="D231" s="39"/>
      <c r="E231" s="39"/>
      <c r="F231" s="39"/>
      <c r="G231" s="39"/>
      <c r="H231" s="39"/>
      <c r="I231" s="39"/>
      <c r="J231" s="39"/>
      <c r="K231" s="39"/>
      <c r="L231" s="39"/>
      <c r="M231" s="39"/>
      <c r="N231" s="39"/>
      <c r="O231" s="39"/>
      <c r="P231" s="39"/>
      <c r="Q231" s="39"/>
      <c r="R231" s="39"/>
      <c r="S231" s="39"/>
      <c r="T231" s="39"/>
      <c r="U231" s="39"/>
      <c r="V231" s="39"/>
      <c r="W231" s="39"/>
      <c r="X231" s="39"/>
      <c r="Y231" s="39"/>
      <c r="Z231" s="39"/>
      <c r="AA231" s="39"/>
      <c r="AB231" s="39"/>
      <c r="AC231" s="39"/>
      <c r="AD231" s="39"/>
    </row>
    <row r="232" spans="3:30" s="21" customFormat="1" ht="20.25" customHeight="1">
      <c r="C232" s="39"/>
      <c r="D232" s="39"/>
      <c r="E232" s="39"/>
      <c r="F232" s="39"/>
      <c r="G232" s="39"/>
      <c r="H232" s="39"/>
      <c r="I232" s="39"/>
      <c r="J232" s="39"/>
      <c r="K232" s="39"/>
      <c r="L232" s="39"/>
      <c r="M232" s="39"/>
      <c r="N232" s="39"/>
      <c r="O232" s="39"/>
      <c r="P232" s="39"/>
      <c r="Q232" s="39"/>
      <c r="R232" s="39"/>
      <c r="S232" s="39"/>
      <c r="T232" s="39"/>
      <c r="U232" s="39"/>
      <c r="V232" s="39"/>
      <c r="W232" s="39"/>
      <c r="X232" s="39"/>
      <c r="Y232" s="39"/>
      <c r="Z232" s="39"/>
      <c r="AA232" s="39"/>
      <c r="AB232" s="39"/>
      <c r="AC232" s="39"/>
      <c r="AD232" s="39"/>
    </row>
    <row r="233" spans="3:30" s="21" customFormat="1" ht="20.25" customHeight="1">
      <c r="C233" s="39"/>
      <c r="D233" s="39"/>
      <c r="E233" s="39"/>
      <c r="F233" s="39"/>
      <c r="G233" s="39"/>
      <c r="H233" s="39"/>
      <c r="I233" s="39"/>
      <c r="J233" s="39"/>
      <c r="K233" s="39"/>
      <c r="L233" s="39"/>
      <c r="M233" s="39"/>
      <c r="N233" s="39"/>
      <c r="O233" s="39"/>
      <c r="P233" s="39"/>
      <c r="Q233" s="39"/>
      <c r="R233" s="39"/>
      <c r="S233" s="39"/>
      <c r="T233" s="39"/>
      <c r="U233" s="39"/>
      <c r="V233" s="39"/>
      <c r="W233" s="39"/>
      <c r="X233" s="39"/>
      <c r="Y233" s="39"/>
      <c r="Z233" s="39"/>
      <c r="AA233" s="39"/>
      <c r="AB233" s="39"/>
      <c r="AC233" s="39"/>
      <c r="AD233" s="39"/>
    </row>
    <row r="234" spans="3:30" s="21" customFormat="1" ht="20.25" customHeight="1">
      <c r="C234" s="39"/>
      <c r="D234" s="39"/>
      <c r="E234" s="39"/>
      <c r="F234" s="39"/>
      <c r="G234" s="39"/>
      <c r="H234" s="39"/>
      <c r="I234" s="39"/>
      <c r="J234" s="39"/>
      <c r="K234" s="39"/>
      <c r="L234" s="39"/>
      <c r="M234" s="39"/>
      <c r="N234" s="39"/>
      <c r="O234" s="39"/>
      <c r="P234" s="39"/>
      <c r="Q234" s="39"/>
      <c r="R234" s="39"/>
      <c r="S234" s="39"/>
      <c r="T234" s="39"/>
      <c r="U234" s="39"/>
      <c r="V234" s="39"/>
      <c r="W234" s="39"/>
      <c r="X234" s="39"/>
      <c r="Y234" s="39"/>
      <c r="Z234" s="39"/>
      <c r="AA234" s="39"/>
      <c r="AB234" s="39"/>
      <c r="AC234" s="39"/>
      <c r="AD234" s="39"/>
    </row>
    <row r="235" spans="3:30" s="21" customFormat="1" ht="20.25" customHeight="1">
      <c r="C235" s="39"/>
      <c r="D235" s="39"/>
      <c r="E235" s="39"/>
      <c r="F235" s="39"/>
      <c r="G235" s="39"/>
      <c r="H235" s="39"/>
      <c r="I235" s="39"/>
      <c r="J235" s="39"/>
      <c r="K235" s="39"/>
      <c r="L235" s="39"/>
      <c r="M235" s="39"/>
      <c r="N235" s="39"/>
      <c r="O235" s="39"/>
      <c r="P235" s="39"/>
      <c r="Q235" s="39"/>
      <c r="R235" s="39"/>
      <c r="S235" s="39"/>
      <c r="T235" s="39"/>
      <c r="U235" s="39"/>
      <c r="V235" s="39"/>
      <c r="W235" s="39"/>
      <c r="X235" s="39"/>
      <c r="Y235" s="39"/>
      <c r="Z235" s="39"/>
      <c r="AA235" s="39"/>
      <c r="AB235" s="39"/>
      <c r="AC235" s="39"/>
      <c r="AD235" s="39"/>
    </row>
    <row r="236" spans="3:30" s="21" customFormat="1" ht="20.25" customHeight="1">
      <c r="C236" s="39"/>
      <c r="D236" s="39"/>
      <c r="E236" s="39"/>
      <c r="F236" s="39"/>
      <c r="G236" s="39"/>
      <c r="H236" s="39"/>
      <c r="I236" s="39"/>
      <c r="J236" s="39"/>
      <c r="K236" s="39"/>
      <c r="L236" s="39"/>
      <c r="M236" s="39"/>
      <c r="N236" s="39"/>
      <c r="O236" s="39"/>
      <c r="P236" s="39"/>
      <c r="Q236" s="39"/>
      <c r="R236" s="39"/>
      <c r="S236" s="39"/>
      <c r="T236" s="39"/>
      <c r="U236" s="39"/>
      <c r="V236" s="39"/>
      <c r="W236" s="39"/>
      <c r="X236" s="39"/>
      <c r="Y236" s="39"/>
      <c r="Z236" s="39"/>
      <c r="AA236" s="39"/>
      <c r="AB236" s="39"/>
      <c r="AC236" s="39"/>
      <c r="AD236" s="39"/>
    </row>
    <row r="237" spans="3:30" s="21" customFormat="1" ht="20.25" customHeight="1">
      <c r="C237" s="39"/>
      <c r="D237" s="39"/>
      <c r="E237" s="39"/>
      <c r="F237" s="39"/>
      <c r="G237" s="39"/>
      <c r="H237" s="39"/>
      <c r="I237" s="39"/>
      <c r="J237" s="39"/>
      <c r="K237" s="39"/>
      <c r="L237" s="39"/>
      <c r="M237" s="39"/>
      <c r="N237" s="39"/>
      <c r="O237" s="39"/>
      <c r="P237" s="39"/>
      <c r="Q237" s="39"/>
      <c r="R237" s="39"/>
      <c r="S237" s="39"/>
      <c r="T237" s="39"/>
      <c r="U237" s="39"/>
      <c r="V237" s="39"/>
      <c r="W237" s="39"/>
      <c r="X237" s="39"/>
      <c r="Y237" s="39"/>
      <c r="Z237" s="39"/>
      <c r="AA237" s="39"/>
      <c r="AB237" s="39"/>
      <c r="AC237" s="39"/>
      <c r="AD237" s="39"/>
    </row>
    <row r="238" spans="3:30" s="21" customFormat="1" ht="20.25" customHeight="1">
      <c r="C238" s="39"/>
      <c r="D238" s="39"/>
      <c r="E238" s="39"/>
      <c r="F238" s="39"/>
      <c r="G238" s="39"/>
      <c r="H238" s="39"/>
      <c r="I238" s="39"/>
      <c r="J238" s="39"/>
      <c r="K238" s="39"/>
      <c r="L238" s="39"/>
      <c r="M238" s="39"/>
      <c r="N238" s="39"/>
      <c r="O238" s="39"/>
      <c r="P238" s="39"/>
      <c r="Q238" s="39"/>
      <c r="R238" s="39"/>
      <c r="S238" s="39"/>
      <c r="T238" s="39"/>
      <c r="U238" s="39"/>
      <c r="V238" s="39"/>
      <c r="W238" s="39"/>
      <c r="X238" s="39"/>
      <c r="Y238" s="39"/>
      <c r="Z238" s="39"/>
      <c r="AA238" s="39"/>
      <c r="AB238" s="39"/>
      <c r="AC238" s="39"/>
      <c r="AD238" s="39"/>
    </row>
    <row r="239" spans="3:30" s="21" customFormat="1" ht="20.25" customHeight="1">
      <c r="C239" s="39"/>
      <c r="D239" s="39"/>
      <c r="E239" s="39"/>
      <c r="F239" s="39"/>
      <c r="G239" s="39"/>
      <c r="H239" s="39"/>
      <c r="I239" s="39"/>
      <c r="J239" s="39"/>
      <c r="K239" s="39"/>
      <c r="L239" s="39"/>
      <c r="M239" s="39"/>
      <c r="N239" s="39"/>
      <c r="O239" s="39"/>
      <c r="P239" s="39"/>
      <c r="Q239" s="39"/>
      <c r="R239" s="39"/>
      <c r="S239" s="39"/>
      <c r="T239" s="39"/>
      <c r="U239" s="39"/>
      <c r="V239" s="39"/>
      <c r="W239" s="39"/>
      <c r="X239" s="39"/>
      <c r="Y239" s="39"/>
      <c r="Z239" s="39"/>
      <c r="AA239" s="39"/>
      <c r="AB239" s="39"/>
      <c r="AC239" s="39"/>
      <c r="AD239" s="39"/>
    </row>
    <row r="240" spans="3:30" s="21" customFormat="1" ht="20.25" customHeight="1">
      <c r="C240" s="39"/>
      <c r="D240" s="39"/>
      <c r="E240" s="39"/>
      <c r="F240" s="39"/>
      <c r="G240" s="39"/>
      <c r="H240" s="39"/>
      <c r="I240" s="39"/>
      <c r="J240" s="39"/>
      <c r="K240" s="39"/>
      <c r="L240" s="39"/>
      <c r="M240" s="39"/>
      <c r="N240" s="39"/>
      <c r="O240" s="39"/>
      <c r="P240" s="39"/>
      <c r="Q240" s="39"/>
      <c r="R240" s="39"/>
      <c r="S240" s="39"/>
      <c r="T240" s="39"/>
      <c r="U240" s="39"/>
      <c r="V240" s="39"/>
      <c r="W240" s="39"/>
      <c r="X240" s="39"/>
      <c r="Y240" s="39"/>
      <c r="Z240" s="39"/>
      <c r="AA240" s="39"/>
      <c r="AB240" s="39"/>
      <c r="AC240" s="39"/>
      <c r="AD240" s="39"/>
    </row>
    <row r="241" spans="3:30" s="21" customFormat="1" ht="20.25" customHeight="1">
      <c r="C241" s="39"/>
      <c r="D241" s="39"/>
      <c r="E241" s="39"/>
      <c r="F241" s="39"/>
      <c r="G241" s="39"/>
      <c r="H241" s="39"/>
      <c r="I241" s="39"/>
      <c r="J241" s="39"/>
      <c r="K241" s="39"/>
      <c r="L241" s="39"/>
      <c r="M241" s="39"/>
      <c r="N241" s="39"/>
      <c r="O241" s="39"/>
      <c r="P241" s="39"/>
      <c r="Q241" s="39"/>
      <c r="R241" s="39"/>
      <c r="S241" s="39"/>
      <c r="T241" s="39"/>
      <c r="U241" s="39"/>
      <c r="V241" s="39"/>
      <c r="W241" s="39"/>
      <c r="X241" s="39"/>
      <c r="Y241" s="39"/>
      <c r="Z241" s="39"/>
      <c r="AA241" s="39"/>
      <c r="AB241" s="39"/>
      <c r="AC241" s="39"/>
      <c r="AD241" s="39"/>
    </row>
    <row r="242" spans="3:30" s="21" customFormat="1" ht="20.25" customHeight="1">
      <c r="C242" s="39"/>
      <c r="D242" s="39"/>
      <c r="E242" s="39"/>
      <c r="F242" s="39"/>
      <c r="G242" s="39"/>
      <c r="H242" s="39"/>
      <c r="I242" s="39"/>
      <c r="J242" s="39"/>
      <c r="K242" s="39"/>
      <c r="L242" s="39"/>
      <c r="M242" s="39"/>
      <c r="N242" s="39"/>
      <c r="O242" s="39"/>
      <c r="P242" s="39"/>
      <c r="Q242" s="39"/>
      <c r="R242" s="39"/>
      <c r="S242" s="39"/>
      <c r="T242" s="39"/>
      <c r="U242" s="39"/>
      <c r="V242" s="39"/>
      <c r="W242" s="39"/>
      <c r="X242" s="39"/>
      <c r="Y242" s="39"/>
      <c r="Z242" s="39"/>
      <c r="AA242" s="39"/>
      <c r="AB242" s="39"/>
      <c r="AC242" s="39"/>
      <c r="AD242" s="39"/>
    </row>
    <row r="243" spans="3:30" s="21" customFormat="1" ht="20.25" customHeight="1">
      <c r="C243" s="39"/>
      <c r="D243" s="39"/>
      <c r="E243" s="39"/>
      <c r="F243" s="39"/>
      <c r="G243" s="39"/>
      <c r="H243" s="39"/>
      <c r="I243" s="39"/>
      <c r="J243" s="39"/>
      <c r="K243" s="39"/>
      <c r="L243" s="39"/>
      <c r="M243" s="39"/>
      <c r="N243" s="39"/>
      <c r="O243" s="39"/>
      <c r="P243" s="39"/>
      <c r="Q243" s="39"/>
      <c r="R243" s="39"/>
      <c r="S243" s="39"/>
      <c r="T243" s="39"/>
      <c r="U243" s="39"/>
      <c r="V243" s="39"/>
      <c r="W243" s="39"/>
      <c r="X243" s="39"/>
      <c r="Y243" s="39"/>
      <c r="Z243" s="39"/>
      <c r="AA243" s="39"/>
      <c r="AB243" s="39"/>
      <c r="AC243" s="39"/>
      <c r="AD243" s="39"/>
    </row>
    <row r="244" spans="3:30" s="21" customFormat="1" ht="20.25" customHeight="1">
      <c r="C244" s="39"/>
      <c r="D244" s="39"/>
      <c r="E244" s="39"/>
      <c r="F244" s="39"/>
      <c r="G244" s="39"/>
      <c r="H244" s="39"/>
      <c r="I244" s="39"/>
      <c r="J244" s="39"/>
      <c r="K244" s="39"/>
      <c r="L244" s="39"/>
      <c r="M244" s="39"/>
      <c r="N244" s="39"/>
      <c r="O244" s="39"/>
      <c r="P244" s="39"/>
      <c r="Q244" s="39"/>
      <c r="R244" s="39"/>
      <c r="S244" s="39"/>
      <c r="T244" s="39"/>
      <c r="U244" s="39"/>
      <c r="V244" s="39"/>
      <c r="W244" s="39"/>
      <c r="X244" s="39"/>
      <c r="Y244" s="39"/>
      <c r="Z244" s="39"/>
      <c r="AA244" s="39"/>
      <c r="AB244" s="39"/>
      <c r="AC244" s="39"/>
      <c r="AD244" s="39"/>
    </row>
    <row r="245" spans="3:30" s="21" customFormat="1" ht="20.25" customHeight="1">
      <c r="C245" s="39"/>
      <c r="D245" s="39"/>
      <c r="E245" s="39"/>
      <c r="F245" s="39"/>
      <c r="G245" s="39"/>
      <c r="H245" s="39"/>
      <c r="I245" s="39"/>
      <c r="J245" s="39"/>
      <c r="K245" s="39"/>
      <c r="L245" s="39"/>
      <c r="M245" s="39"/>
      <c r="N245" s="39"/>
      <c r="O245" s="39"/>
      <c r="P245" s="39"/>
      <c r="Q245" s="39"/>
      <c r="R245" s="39"/>
      <c r="S245" s="39"/>
      <c r="T245" s="39"/>
      <c r="U245" s="39"/>
      <c r="V245" s="39"/>
      <c r="W245" s="39"/>
      <c r="X245" s="39"/>
      <c r="Y245" s="39"/>
      <c r="Z245" s="39"/>
      <c r="AA245" s="39"/>
      <c r="AB245" s="39"/>
      <c r="AC245" s="39"/>
      <c r="AD245" s="39"/>
    </row>
    <row r="246" spans="3:30" s="21" customFormat="1" ht="20.25" customHeight="1">
      <c r="C246" s="39"/>
      <c r="D246" s="39"/>
      <c r="E246" s="39"/>
      <c r="F246" s="39"/>
      <c r="G246" s="39"/>
      <c r="H246" s="39"/>
      <c r="I246" s="39"/>
      <c r="J246" s="39"/>
      <c r="K246" s="39"/>
      <c r="L246" s="39"/>
      <c r="M246" s="39"/>
      <c r="N246" s="39"/>
      <c r="O246" s="39"/>
      <c r="P246" s="39"/>
      <c r="Q246" s="39"/>
      <c r="R246" s="39"/>
      <c r="S246" s="39"/>
      <c r="T246" s="39"/>
      <c r="U246" s="39"/>
      <c r="V246" s="39"/>
      <c r="W246" s="39"/>
      <c r="X246" s="39"/>
      <c r="Y246" s="39"/>
      <c r="Z246" s="39"/>
      <c r="AA246" s="39"/>
      <c r="AB246" s="39"/>
      <c r="AC246" s="39"/>
      <c r="AD246" s="39"/>
    </row>
    <row r="247" spans="3:30" s="21" customFormat="1" ht="20.25" customHeight="1">
      <c r="C247" s="39"/>
      <c r="D247" s="39"/>
      <c r="E247" s="39"/>
      <c r="F247" s="39"/>
      <c r="G247" s="39"/>
      <c r="H247" s="39"/>
      <c r="I247" s="39"/>
      <c r="J247" s="39"/>
      <c r="K247" s="39"/>
      <c r="L247" s="39"/>
      <c r="M247" s="39"/>
      <c r="N247" s="39"/>
      <c r="O247" s="39"/>
      <c r="P247" s="39"/>
      <c r="Q247" s="39"/>
      <c r="R247" s="39"/>
      <c r="S247" s="39"/>
      <c r="T247" s="39"/>
      <c r="U247" s="39"/>
      <c r="V247" s="39"/>
      <c r="W247" s="39"/>
      <c r="X247" s="39"/>
      <c r="Y247" s="39"/>
      <c r="Z247" s="39"/>
      <c r="AA247" s="39"/>
      <c r="AB247" s="39"/>
      <c r="AC247" s="39"/>
      <c r="AD247" s="39"/>
    </row>
    <row r="248" spans="3:30" s="21" customFormat="1" ht="20.25" customHeight="1">
      <c r="C248" s="39"/>
      <c r="D248" s="39"/>
      <c r="E248" s="39"/>
      <c r="F248" s="39"/>
      <c r="G248" s="39"/>
      <c r="H248" s="39"/>
      <c r="I248" s="39"/>
      <c r="J248" s="39"/>
      <c r="K248" s="39"/>
      <c r="L248" s="39"/>
      <c r="M248" s="39"/>
      <c r="N248" s="39"/>
      <c r="O248" s="39"/>
      <c r="P248" s="39"/>
      <c r="Q248" s="39"/>
      <c r="R248" s="39"/>
      <c r="S248" s="39"/>
      <c r="T248" s="39"/>
      <c r="U248" s="39"/>
      <c r="V248" s="39"/>
      <c r="W248" s="39"/>
      <c r="X248" s="39"/>
      <c r="Y248" s="39"/>
      <c r="Z248" s="39"/>
      <c r="AA248" s="39"/>
      <c r="AB248" s="39"/>
      <c r="AC248" s="39"/>
      <c r="AD248" s="39"/>
    </row>
    <row r="249" spans="3:30" s="21" customFormat="1" ht="20.25" customHeight="1">
      <c r="C249" s="39"/>
      <c r="D249" s="39"/>
      <c r="E249" s="39"/>
      <c r="F249" s="39"/>
      <c r="G249" s="39"/>
      <c r="H249" s="39"/>
      <c r="I249" s="39"/>
      <c r="J249" s="39"/>
      <c r="K249" s="39"/>
      <c r="L249" s="39"/>
      <c r="M249" s="39"/>
      <c r="N249" s="39"/>
      <c r="O249" s="39"/>
      <c r="P249" s="39"/>
      <c r="Q249" s="39"/>
      <c r="R249" s="39"/>
      <c r="S249" s="39"/>
      <c r="T249" s="39"/>
      <c r="U249" s="39"/>
      <c r="V249" s="39"/>
      <c r="W249" s="39"/>
      <c r="X249" s="39"/>
      <c r="Y249" s="39"/>
      <c r="Z249" s="39"/>
      <c r="AA249" s="39"/>
      <c r="AB249" s="39"/>
      <c r="AC249" s="39"/>
      <c r="AD249" s="39"/>
    </row>
    <row r="250" spans="3:30" s="21" customFormat="1" ht="20.25" customHeight="1">
      <c r="C250" s="39"/>
      <c r="D250" s="39"/>
      <c r="E250" s="39"/>
      <c r="F250" s="39"/>
      <c r="G250" s="39"/>
      <c r="H250" s="39"/>
      <c r="I250" s="39"/>
      <c r="J250" s="39"/>
      <c r="K250" s="39"/>
      <c r="L250" s="39"/>
      <c r="M250" s="39"/>
      <c r="N250" s="39"/>
      <c r="O250" s="39"/>
      <c r="P250" s="39"/>
      <c r="Q250" s="39"/>
      <c r="R250" s="39"/>
      <c r="S250" s="39"/>
      <c r="T250" s="39"/>
      <c r="U250" s="39"/>
      <c r="V250" s="39"/>
      <c r="W250" s="39"/>
      <c r="X250" s="39"/>
      <c r="Y250" s="39"/>
      <c r="Z250" s="39"/>
      <c r="AA250" s="39"/>
      <c r="AB250" s="39"/>
      <c r="AC250" s="39"/>
      <c r="AD250" s="39"/>
    </row>
    <row r="251" spans="3:30" s="21" customFormat="1" ht="20.25" customHeight="1">
      <c r="C251" s="39"/>
      <c r="D251" s="39"/>
      <c r="E251" s="39"/>
      <c r="F251" s="39"/>
      <c r="G251" s="39"/>
      <c r="H251" s="39"/>
      <c r="I251" s="39"/>
      <c r="J251" s="39"/>
      <c r="K251" s="39"/>
      <c r="L251" s="39"/>
      <c r="M251" s="39"/>
      <c r="N251" s="39"/>
      <c r="O251" s="39"/>
      <c r="P251" s="39"/>
      <c r="Q251" s="39"/>
      <c r="R251" s="39"/>
      <c r="S251" s="39"/>
      <c r="T251" s="39"/>
      <c r="U251" s="39"/>
      <c r="V251" s="39"/>
      <c r="W251" s="39"/>
      <c r="X251" s="39"/>
      <c r="Y251" s="39"/>
      <c r="Z251" s="39"/>
      <c r="AA251" s="39"/>
      <c r="AB251" s="39"/>
      <c r="AC251" s="39"/>
      <c r="AD251" s="39"/>
    </row>
    <row r="252" spans="3:30" s="21" customFormat="1" ht="20.25" customHeight="1">
      <c r="C252" s="39"/>
      <c r="D252" s="39"/>
      <c r="E252" s="39"/>
      <c r="F252" s="39"/>
      <c r="G252" s="39"/>
      <c r="H252" s="39"/>
      <c r="I252" s="39"/>
      <c r="J252" s="39"/>
      <c r="K252" s="39"/>
      <c r="L252" s="39"/>
      <c r="M252" s="39"/>
      <c r="N252" s="39"/>
      <c r="O252" s="39"/>
      <c r="P252" s="39"/>
      <c r="Q252" s="39"/>
      <c r="R252" s="39"/>
      <c r="S252" s="39"/>
      <c r="T252" s="39"/>
      <c r="U252" s="39"/>
      <c r="V252" s="39"/>
      <c r="W252" s="39"/>
      <c r="X252" s="39"/>
      <c r="Y252" s="39"/>
      <c r="Z252" s="39"/>
      <c r="AA252" s="39"/>
      <c r="AB252" s="39"/>
      <c r="AC252" s="39"/>
      <c r="AD252" s="39"/>
    </row>
    <row r="253" spans="3:30" s="21" customFormat="1" ht="20.25" customHeight="1">
      <c r="C253" s="39"/>
      <c r="D253" s="39"/>
      <c r="E253" s="39"/>
      <c r="F253" s="39"/>
      <c r="G253" s="39"/>
      <c r="H253" s="39"/>
      <c r="I253" s="39"/>
      <c r="J253" s="39"/>
      <c r="K253" s="39"/>
      <c r="L253" s="39"/>
      <c r="M253" s="39"/>
      <c r="N253" s="39"/>
      <c r="O253" s="39"/>
      <c r="P253" s="39"/>
      <c r="Q253" s="39"/>
      <c r="R253" s="39"/>
      <c r="S253" s="39"/>
      <c r="T253" s="39"/>
      <c r="U253" s="39"/>
      <c r="V253" s="39"/>
      <c r="W253" s="39"/>
      <c r="X253" s="39"/>
      <c r="Y253" s="39"/>
      <c r="Z253" s="39"/>
      <c r="AA253" s="39"/>
      <c r="AB253" s="39"/>
      <c r="AC253" s="39"/>
      <c r="AD253" s="39"/>
    </row>
    <row r="254" spans="3:30" s="21" customFormat="1" ht="20.25" customHeight="1">
      <c r="C254" s="39"/>
      <c r="D254" s="39"/>
      <c r="E254" s="39"/>
      <c r="F254" s="39"/>
      <c r="G254" s="39"/>
      <c r="H254" s="39"/>
      <c r="I254" s="39"/>
      <c r="J254" s="39"/>
      <c r="K254" s="39"/>
      <c r="L254" s="39"/>
      <c r="M254" s="39"/>
      <c r="N254" s="39"/>
      <c r="O254" s="39"/>
      <c r="P254" s="39"/>
      <c r="Q254" s="39"/>
      <c r="R254" s="39"/>
      <c r="S254" s="39"/>
      <c r="T254" s="39"/>
      <c r="U254" s="39"/>
      <c r="V254" s="39"/>
      <c r="W254" s="39"/>
      <c r="X254" s="39"/>
      <c r="Y254" s="39"/>
      <c r="Z254" s="39"/>
      <c r="AA254" s="39"/>
      <c r="AB254" s="39"/>
      <c r="AC254" s="39"/>
      <c r="AD254" s="39"/>
    </row>
    <row r="255" spans="3:30" s="21" customFormat="1" ht="20.25" customHeight="1">
      <c r="C255" s="39"/>
      <c r="D255" s="39"/>
      <c r="E255" s="39"/>
      <c r="F255" s="39"/>
      <c r="G255" s="39"/>
      <c r="H255" s="39"/>
      <c r="I255" s="39"/>
      <c r="J255" s="39"/>
      <c r="K255" s="39"/>
      <c r="L255" s="39"/>
      <c r="M255" s="39"/>
      <c r="N255" s="39"/>
      <c r="O255" s="39"/>
      <c r="P255" s="39"/>
      <c r="Q255" s="39"/>
      <c r="R255" s="39"/>
      <c r="S255" s="39"/>
      <c r="T255" s="39"/>
      <c r="U255" s="39"/>
      <c r="V255" s="39"/>
      <c r="W255" s="39"/>
      <c r="X255" s="39"/>
      <c r="Y255" s="39"/>
      <c r="Z255" s="39"/>
      <c r="AA255" s="39"/>
      <c r="AB255" s="39"/>
      <c r="AC255" s="39"/>
      <c r="AD255" s="39"/>
    </row>
    <row r="256" spans="3:30" s="21" customFormat="1" ht="20.25" customHeight="1">
      <c r="C256" s="39"/>
      <c r="D256" s="39"/>
      <c r="E256" s="39"/>
      <c r="F256" s="39"/>
      <c r="G256" s="39"/>
      <c r="H256" s="39"/>
      <c r="I256" s="39"/>
      <c r="J256" s="39"/>
      <c r="K256" s="39"/>
      <c r="L256" s="39"/>
      <c r="M256" s="39"/>
      <c r="N256" s="39"/>
      <c r="O256" s="39"/>
      <c r="P256" s="39"/>
      <c r="Q256" s="39"/>
      <c r="R256" s="39"/>
      <c r="S256" s="39"/>
      <c r="T256" s="39"/>
      <c r="U256" s="39"/>
      <c r="V256" s="39"/>
      <c r="W256" s="39"/>
      <c r="X256" s="39"/>
      <c r="Y256" s="39"/>
      <c r="Z256" s="39"/>
      <c r="AA256" s="39"/>
      <c r="AB256" s="39"/>
      <c r="AC256" s="39"/>
      <c r="AD256" s="39"/>
    </row>
    <row r="257" spans="3:30" s="21" customFormat="1" ht="20.25" customHeight="1">
      <c r="C257" s="39"/>
      <c r="D257" s="39"/>
      <c r="E257" s="39"/>
      <c r="F257" s="39"/>
      <c r="G257" s="39"/>
      <c r="H257" s="39"/>
      <c r="I257" s="39"/>
      <c r="J257" s="39"/>
      <c r="K257" s="39"/>
      <c r="L257" s="39"/>
      <c r="M257" s="39"/>
      <c r="N257" s="39"/>
      <c r="O257" s="39"/>
      <c r="P257" s="39"/>
      <c r="Q257" s="39"/>
      <c r="R257" s="39"/>
      <c r="S257" s="39"/>
      <c r="T257" s="39"/>
      <c r="U257" s="39"/>
      <c r="V257" s="39"/>
      <c r="W257" s="39"/>
      <c r="X257" s="39"/>
      <c r="Y257" s="39"/>
      <c r="Z257" s="39"/>
      <c r="AA257" s="39"/>
      <c r="AB257" s="39"/>
      <c r="AC257" s="39"/>
      <c r="AD257" s="39"/>
    </row>
    <row r="258" spans="3:30" s="21" customFormat="1" ht="20.25" customHeight="1">
      <c r="C258" s="39"/>
      <c r="D258" s="39"/>
      <c r="E258" s="39"/>
      <c r="F258" s="39"/>
      <c r="G258" s="39"/>
      <c r="H258" s="39"/>
      <c r="I258" s="39"/>
      <c r="J258" s="39"/>
      <c r="K258" s="39"/>
      <c r="L258" s="39"/>
      <c r="M258" s="39"/>
      <c r="N258" s="39"/>
      <c r="O258" s="39"/>
      <c r="P258" s="39"/>
      <c r="Q258" s="39"/>
      <c r="R258" s="39"/>
      <c r="S258" s="39"/>
      <c r="T258" s="39"/>
      <c r="U258" s="39"/>
      <c r="V258" s="39"/>
      <c r="W258" s="39"/>
      <c r="X258" s="39"/>
      <c r="Y258" s="39"/>
      <c r="Z258" s="39"/>
      <c r="AA258" s="39"/>
      <c r="AB258" s="39"/>
      <c r="AC258" s="39"/>
      <c r="AD258" s="39"/>
    </row>
    <row r="259" spans="3:30" s="21" customFormat="1" ht="20.25" customHeight="1">
      <c r="C259" s="39"/>
      <c r="D259" s="39"/>
      <c r="E259" s="39"/>
      <c r="F259" s="39"/>
      <c r="G259" s="39"/>
      <c r="H259" s="39"/>
      <c r="I259" s="39"/>
      <c r="J259" s="39"/>
      <c r="K259" s="39"/>
      <c r="L259" s="39"/>
      <c r="M259" s="39"/>
      <c r="N259" s="39"/>
      <c r="O259" s="39"/>
      <c r="P259" s="39"/>
      <c r="Q259" s="39"/>
      <c r="R259" s="39"/>
      <c r="S259" s="39"/>
      <c r="T259" s="39"/>
      <c r="U259" s="39"/>
      <c r="V259" s="39"/>
      <c r="W259" s="39"/>
      <c r="X259" s="39"/>
      <c r="Y259" s="39"/>
      <c r="Z259" s="39"/>
      <c r="AA259" s="39"/>
      <c r="AB259" s="39"/>
      <c r="AC259" s="39"/>
      <c r="AD259" s="39"/>
    </row>
    <row r="260" spans="3:30" s="21" customFormat="1" ht="20.25" customHeight="1">
      <c r="C260" s="39"/>
      <c r="D260" s="39"/>
      <c r="E260" s="39"/>
      <c r="F260" s="39"/>
      <c r="G260" s="39"/>
      <c r="H260" s="39"/>
      <c r="I260" s="39"/>
      <c r="J260" s="39"/>
      <c r="K260" s="39"/>
      <c r="L260" s="39"/>
      <c r="M260" s="39"/>
      <c r="N260" s="39"/>
      <c r="O260" s="39"/>
      <c r="P260" s="39"/>
      <c r="Q260" s="39"/>
      <c r="R260" s="39"/>
      <c r="S260" s="39"/>
      <c r="T260" s="39"/>
      <c r="U260" s="39"/>
      <c r="V260" s="39"/>
      <c r="W260" s="39"/>
      <c r="X260" s="39"/>
      <c r="Y260" s="39"/>
      <c r="Z260" s="39"/>
      <c r="AA260" s="39"/>
      <c r="AB260" s="39"/>
      <c r="AC260" s="39"/>
      <c r="AD260" s="39"/>
    </row>
    <row r="261" spans="3:30" s="21" customFormat="1" ht="20.25" customHeight="1">
      <c r="C261" s="39"/>
      <c r="D261" s="39"/>
      <c r="E261" s="39"/>
      <c r="F261" s="39"/>
      <c r="G261" s="39"/>
      <c r="H261" s="39"/>
      <c r="I261" s="39"/>
      <c r="J261" s="39"/>
      <c r="K261" s="39"/>
      <c r="L261" s="39"/>
      <c r="M261" s="39"/>
      <c r="N261" s="39"/>
      <c r="O261" s="39"/>
      <c r="P261" s="39"/>
      <c r="Q261" s="39"/>
      <c r="R261" s="39"/>
      <c r="S261" s="39"/>
      <c r="T261" s="39"/>
      <c r="U261" s="39"/>
      <c r="V261" s="39"/>
      <c r="W261" s="39"/>
      <c r="X261" s="39"/>
      <c r="Y261" s="39"/>
      <c r="Z261" s="39"/>
      <c r="AA261" s="39"/>
      <c r="AB261" s="39"/>
      <c r="AC261" s="39"/>
      <c r="AD261" s="39"/>
    </row>
    <row r="262" spans="3:30" s="21" customFormat="1" ht="20.25" customHeight="1">
      <c r="C262" s="39"/>
      <c r="D262" s="39"/>
      <c r="E262" s="39"/>
      <c r="F262" s="39"/>
      <c r="G262" s="39"/>
      <c r="H262" s="39"/>
      <c r="I262" s="39"/>
      <c r="J262" s="39"/>
      <c r="K262" s="39"/>
      <c r="L262" s="39"/>
      <c r="M262" s="39"/>
      <c r="N262" s="39"/>
      <c r="O262" s="39"/>
      <c r="P262" s="39"/>
      <c r="Q262" s="39"/>
      <c r="R262" s="39"/>
      <c r="S262" s="39"/>
      <c r="T262" s="39"/>
      <c r="U262" s="39"/>
      <c r="V262" s="39"/>
      <c r="W262" s="39"/>
      <c r="X262" s="39"/>
      <c r="Y262" s="39"/>
      <c r="Z262" s="39"/>
      <c r="AA262" s="39"/>
      <c r="AB262" s="39"/>
      <c r="AC262" s="39"/>
      <c r="AD262" s="39"/>
    </row>
    <row r="263" spans="3:30" s="21" customFormat="1" ht="20.25" customHeight="1">
      <c r="C263" s="39"/>
      <c r="D263" s="39"/>
      <c r="E263" s="39"/>
      <c r="F263" s="39"/>
      <c r="G263" s="39"/>
      <c r="H263" s="39"/>
      <c r="I263" s="39"/>
      <c r="J263" s="39"/>
      <c r="K263" s="39"/>
      <c r="L263" s="39"/>
      <c r="M263" s="39"/>
      <c r="N263" s="39"/>
      <c r="O263" s="39"/>
      <c r="P263" s="39"/>
      <c r="Q263" s="39"/>
      <c r="R263" s="39"/>
      <c r="S263" s="39"/>
      <c r="T263" s="39"/>
      <c r="U263" s="39"/>
      <c r="V263" s="39"/>
      <c r="W263" s="39"/>
      <c r="X263" s="39"/>
      <c r="Y263" s="39"/>
      <c r="Z263" s="39"/>
      <c r="AA263" s="39"/>
      <c r="AB263" s="39"/>
      <c r="AC263" s="39"/>
      <c r="AD263" s="39"/>
    </row>
    <row r="264" spans="3:30" s="21" customFormat="1" ht="20.25" customHeight="1">
      <c r="C264" s="39"/>
      <c r="D264" s="39"/>
      <c r="E264" s="39"/>
      <c r="F264" s="39"/>
      <c r="G264" s="39"/>
      <c r="H264" s="39"/>
      <c r="I264" s="39"/>
      <c r="J264" s="39"/>
      <c r="K264" s="39"/>
      <c r="L264" s="39"/>
      <c r="M264" s="39"/>
      <c r="N264" s="39"/>
      <c r="O264" s="39"/>
      <c r="P264" s="39"/>
      <c r="Q264" s="39"/>
      <c r="R264" s="39"/>
      <c r="S264" s="39"/>
      <c r="T264" s="39"/>
      <c r="U264" s="39"/>
      <c r="V264" s="39"/>
      <c r="W264" s="39"/>
      <c r="X264" s="39"/>
      <c r="Y264" s="39"/>
      <c r="Z264" s="39"/>
      <c r="AA264" s="39"/>
      <c r="AB264" s="39"/>
      <c r="AC264" s="39"/>
      <c r="AD264" s="39"/>
    </row>
    <row r="265" spans="3:30" s="21" customFormat="1" ht="20.25" customHeight="1">
      <c r="C265" s="39"/>
      <c r="D265" s="39"/>
      <c r="E265" s="39"/>
      <c r="F265" s="39"/>
      <c r="G265" s="39"/>
      <c r="H265" s="39"/>
      <c r="I265" s="39"/>
      <c r="J265" s="39"/>
      <c r="K265" s="39"/>
      <c r="L265" s="39"/>
      <c r="M265" s="39"/>
      <c r="N265" s="39"/>
      <c r="O265" s="39"/>
      <c r="P265" s="39"/>
      <c r="Q265" s="39"/>
      <c r="R265" s="39"/>
      <c r="S265" s="39"/>
      <c r="T265" s="39"/>
      <c r="U265" s="39"/>
      <c r="V265" s="39"/>
      <c r="W265" s="39"/>
      <c r="X265" s="39"/>
      <c r="Y265" s="39"/>
      <c r="Z265" s="39"/>
      <c r="AA265" s="39"/>
      <c r="AB265" s="39"/>
      <c r="AC265" s="39"/>
      <c r="AD265" s="39"/>
    </row>
    <row r="266" spans="3:30" s="21" customFormat="1" ht="20.25" customHeight="1">
      <c r="C266" s="39"/>
      <c r="D266" s="39"/>
      <c r="E266" s="39"/>
      <c r="F266" s="39"/>
      <c r="G266" s="39"/>
      <c r="H266" s="39"/>
      <c r="I266" s="39"/>
      <c r="J266" s="39"/>
      <c r="K266" s="39"/>
      <c r="L266" s="39"/>
      <c r="M266" s="39"/>
      <c r="N266" s="39"/>
      <c r="O266" s="39"/>
      <c r="P266" s="39"/>
      <c r="Q266" s="39"/>
      <c r="R266" s="39"/>
      <c r="S266" s="39"/>
      <c r="T266" s="39"/>
      <c r="U266" s="39"/>
      <c r="V266" s="39"/>
      <c r="W266" s="39"/>
      <c r="X266" s="39"/>
      <c r="Y266" s="39"/>
      <c r="Z266" s="39"/>
      <c r="AA266" s="39"/>
      <c r="AB266" s="39"/>
      <c r="AC266" s="39"/>
      <c r="AD266" s="39"/>
    </row>
    <row r="267" spans="3:30" s="21" customFormat="1" ht="20.25" customHeight="1">
      <c r="C267" s="39"/>
      <c r="D267" s="39"/>
      <c r="E267" s="39"/>
      <c r="F267" s="39"/>
      <c r="G267" s="39"/>
      <c r="H267" s="39"/>
      <c r="I267" s="39"/>
      <c r="J267" s="39"/>
      <c r="K267" s="39"/>
      <c r="L267" s="39"/>
      <c r="M267" s="39"/>
      <c r="N267" s="39"/>
      <c r="O267" s="39"/>
      <c r="P267" s="39"/>
      <c r="Q267" s="39"/>
      <c r="R267" s="39"/>
      <c r="S267" s="39"/>
      <c r="T267" s="39"/>
      <c r="U267" s="39"/>
      <c r="V267" s="39"/>
      <c r="W267" s="39"/>
      <c r="X267" s="39"/>
      <c r="Y267" s="39"/>
      <c r="Z267" s="39"/>
      <c r="AA267" s="39"/>
      <c r="AB267" s="39"/>
      <c r="AC267" s="39"/>
      <c r="AD267" s="39"/>
    </row>
    <row r="268" spans="3:30" s="21" customFormat="1" ht="20.25" customHeight="1">
      <c r="C268" s="39"/>
      <c r="D268" s="39"/>
      <c r="E268" s="39"/>
      <c r="F268" s="39"/>
      <c r="G268" s="39"/>
      <c r="H268" s="39"/>
      <c r="I268" s="39"/>
      <c r="J268" s="39"/>
      <c r="K268" s="39"/>
      <c r="L268" s="39"/>
      <c r="M268" s="39"/>
      <c r="N268" s="39"/>
      <c r="O268" s="39"/>
      <c r="P268" s="39"/>
      <c r="Q268" s="39"/>
      <c r="R268" s="39"/>
      <c r="S268" s="39"/>
      <c r="T268" s="39"/>
      <c r="U268" s="39"/>
      <c r="V268" s="39"/>
      <c r="W268" s="39"/>
      <c r="X268" s="39"/>
      <c r="Y268" s="39"/>
      <c r="Z268" s="39"/>
      <c r="AA268" s="39"/>
      <c r="AB268" s="39"/>
      <c r="AC268" s="39"/>
      <c r="AD268" s="39"/>
    </row>
    <row r="269" spans="3:30" s="21" customFormat="1">
      <c r="C269" s="39"/>
      <c r="D269" s="39"/>
      <c r="E269" s="39"/>
      <c r="F269" s="39"/>
      <c r="G269" s="39"/>
      <c r="H269" s="39"/>
      <c r="I269" s="39"/>
      <c r="J269" s="39"/>
      <c r="K269" s="39"/>
      <c r="L269" s="39"/>
      <c r="M269" s="39"/>
      <c r="N269" s="39"/>
      <c r="O269" s="39"/>
      <c r="P269" s="39"/>
      <c r="Q269" s="39"/>
      <c r="R269" s="39"/>
      <c r="S269" s="39"/>
      <c r="T269" s="39"/>
      <c r="U269" s="39"/>
      <c r="V269" s="39"/>
      <c r="W269" s="39"/>
      <c r="X269" s="39"/>
      <c r="Y269" s="39"/>
      <c r="Z269" s="39"/>
      <c r="AA269" s="39"/>
      <c r="AB269" s="39"/>
      <c r="AC269" s="39"/>
      <c r="AD269" s="39"/>
    </row>
    <row r="270" spans="3:30" s="21" customFormat="1">
      <c r="C270" s="39"/>
      <c r="D270" s="39"/>
      <c r="E270" s="39"/>
      <c r="F270" s="39"/>
      <c r="G270" s="39"/>
      <c r="H270" s="39"/>
      <c r="I270" s="39"/>
      <c r="J270" s="39"/>
      <c r="K270" s="39"/>
      <c r="L270" s="39"/>
      <c r="M270" s="39"/>
      <c r="N270" s="39"/>
      <c r="O270" s="39"/>
      <c r="P270" s="39"/>
      <c r="Q270" s="39"/>
      <c r="R270" s="39"/>
      <c r="S270" s="39"/>
      <c r="T270" s="39"/>
      <c r="U270" s="39"/>
      <c r="V270" s="39"/>
      <c r="W270" s="39"/>
      <c r="X270" s="39"/>
      <c r="Y270" s="39"/>
      <c r="Z270" s="39"/>
      <c r="AA270" s="39"/>
      <c r="AB270" s="39"/>
      <c r="AC270" s="39"/>
      <c r="AD270" s="39"/>
    </row>
    <row r="271" spans="3:30" s="21" customFormat="1">
      <c r="C271" s="39"/>
      <c r="D271" s="39"/>
      <c r="E271" s="39"/>
      <c r="F271" s="39"/>
      <c r="G271" s="39"/>
      <c r="H271" s="39"/>
      <c r="I271" s="39"/>
      <c r="J271" s="39"/>
      <c r="K271" s="39"/>
      <c r="L271" s="39"/>
      <c r="M271" s="39"/>
      <c r="N271" s="39"/>
      <c r="O271" s="39"/>
      <c r="P271" s="39"/>
      <c r="Q271" s="39"/>
      <c r="R271" s="39"/>
      <c r="S271" s="39"/>
      <c r="T271" s="39"/>
      <c r="U271" s="39"/>
      <c r="V271" s="39"/>
      <c r="W271" s="39"/>
      <c r="X271" s="39"/>
      <c r="Y271" s="39"/>
      <c r="Z271" s="39"/>
      <c r="AA271" s="39"/>
      <c r="AB271" s="39"/>
      <c r="AC271" s="39"/>
      <c r="AD271" s="39"/>
    </row>
    <row r="272" spans="3:30" s="21" customFormat="1">
      <c r="C272" s="39"/>
      <c r="D272" s="39"/>
      <c r="E272" s="39"/>
      <c r="F272" s="39"/>
      <c r="G272" s="39"/>
      <c r="H272" s="39"/>
      <c r="I272" s="39"/>
      <c r="J272" s="39"/>
      <c r="K272" s="39"/>
      <c r="L272" s="39"/>
      <c r="M272" s="39"/>
      <c r="N272" s="39"/>
      <c r="O272" s="39"/>
      <c r="P272" s="39"/>
      <c r="Q272" s="39"/>
      <c r="R272" s="39"/>
      <c r="S272" s="39"/>
      <c r="T272" s="39"/>
      <c r="U272" s="39"/>
      <c r="V272" s="39"/>
      <c r="W272" s="39"/>
      <c r="X272" s="39"/>
      <c r="Y272" s="39"/>
      <c r="Z272" s="39"/>
      <c r="AA272" s="39"/>
      <c r="AB272" s="39"/>
      <c r="AC272" s="39"/>
      <c r="AD272" s="39"/>
    </row>
    <row r="273" spans="3:30" s="21" customFormat="1">
      <c r="C273" s="39"/>
      <c r="D273" s="39"/>
      <c r="E273" s="39"/>
      <c r="F273" s="39"/>
      <c r="G273" s="39"/>
      <c r="H273" s="39"/>
      <c r="I273" s="39"/>
      <c r="J273" s="39"/>
      <c r="K273" s="39"/>
      <c r="L273" s="39"/>
      <c r="M273" s="39"/>
      <c r="N273" s="39"/>
      <c r="O273" s="39"/>
      <c r="P273" s="39"/>
      <c r="Q273" s="39"/>
      <c r="R273" s="39"/>
      <c r="S273" s="39"/>
      <c r="T273" s="39"/>
      <c r="U273" s="39"/>
      <c r="V273" s="39"/>
      <c r="W273" s="39"/>
      <c r="X273" s="39"/>
      <c r="Y273" s="39"/>
      <c r="Z273" s="39"/>
      <c r="AA273" s="39"/>
      <c r="AB273" s="39"/>
      <c r="AC273" s="39"/>
      <c r="AD273" s="39"/>
    </row>
    <row r="274" spans="3:30" s="21" customFormat="1">
      <c r="C274" s="39"/>
      <c r="D274" s="39"/>
      <c r="E274" s="39"/>
      <c r="F274" s="39"/>
      <c r="G274" s="39"/>
      <c r="H274" s="39"/>
      <c r="I274" s="39"/>
      <c r="J274" s="39"/>
      <c r="K274" s="39"/>
      <c r="L274" s="39"/>
      <c r="M274" s="39"/>
      <c r="N274" s="39"/>
      <c r="O274" s="39"/>
      <c r="P274" s="39"/>
      <c r="Q274" s="39"/>
      <c r="R274" s="39"/>
      <c r="S274" s="39"/>
      <c r="T274" s="39"/>
      <c r="U274" s="39"/>
      <c r="V274" s="39"/>
      <c r="W274" s="39"/>
      <c r="X274" s="39"/>
      <c r="Y274" s="39"/>
      <c r="Z274" s="39"/>
      <c r="AA274" s="39"/>
      <c r="AB274" s="39"/>
      <c r="AC274" s="39"/>
      <c r="AD274" s="39"/>
    </row>
    <row r="275" spans="3:30" s="21" customFormat="1">
      <c r="C275" s="39"/>
      <c r="D275" s="39"/>
      <c r="E275" s="39"/>
      <c r="F275" s="39"/>
      <c r="G275" s="39"/>
      <c r="H275" s="39"/>
      <c r="I275" s="39"/>
      <c r="J275" s="39"/>
      <c r="K275" s="39"/>
      <c r="L275" s="39"/>
      <c r="M275" s="39"/>
      <c r="N275" s="39"/>
      <c r="O275" s="39"/>
      <c r="P275" s="39"/>
      <c r="Q275" s="39"/>
      <c r="R275" s="39"/>
      <c r="S275" s="39"/>
      <c r="T275" s="39"/>
      <c r="U275" s="39"/>
      <c r="V275" s="39"/>
      <c r="W275" s="39"/>
      <c r="X275" s="39"/>
      <c r="Y275" s="39"/>
      <c r="Z275" s="39"/>
      <c r="AA275" s="39"/>
      <c r="AB275" s="39"/>
      <c r="AC275" s="39"/>
      <c r="AD275" s="39"/>
    </row>
    <row r="276" spans="3:30" s="21" customFormat="1">
      <c r="C276" s="39"/>
      <c r="D276" s="39"/>
      <c r="E276" s="39"/>
      <c r="F276" s="39"/>
      <c r="G276" s="39"/>
      <c r="H276" s="39"/>
      <c r="I276" s="39"/>
      <c r="J276" s="39"/>
      <c r="K276" s="39"/>
      <c r="L276" s="39"/>
      <c r="M276" s="39"/>
      <c r="N276" s="39"/>
      <c r="O276" s="39"/>
      <c r="P276" s="39"/>
      <c r="Q276" s="39"/>
      <c r="R276" s="39"/>
      <c r="S276" s="39"/>
      <c r="T276" s="39"/>
      <c r="U276" s="39"/>
      <c r="V276" s="39"/>
      <c r="W276" s="39"/>
      <c r="X276" s="39"/>
      <c r="Y276" s="39"/>
      <c r="Z276" s="39"/>
      <c r="AA276" s="39"/>
      <c r="AB276" s="39"/>
      <c r="AC276" s="39"/>
      <c r="AD276" s="39"/>
    </row>
    <row r="277" spans="3:30" s="21" customFormat="1">
      <c r="C277" s="39"/>
      <c r="D277" s="39"/>
      <c r="E277" s="39"/>
      <c r="F277" s="39"/>
      <c r="G277" s="39"/>
      <c r="H277" s="39"/>
      <c r="I277" s="39"/>
      <c r="J277" s="39"/>
      <c r="K277" s="39"/>
      <c r="L277" s="39"/>
      <c r="M277" s="39"/>
      <c r="N277" s="39"/>
      <c r="O277" s="39"/>
      <c r="P277" s="39"/>
      <c r="Q277" s="39"/>
      <c r="R277" s="39"/>
      <c r="S277" s="39"/>
      <c r="T277" s="39"/>
      <c r="U277" s="39"/>
      <c r="V277" s="39"/>
      <c r="W277" s="39"/>
      <c r="X277" s="39"/>
      <c r="Y277" s="39"/>
      <c r="Z277" s="39"/>
      <c r="AA277" s="39"/>
      <c r="AB277" s="39"/>
      <c r="AC277" s="39"/>
      <c r="AD277" s="39"/>
    </row>
    <row r="278" spans="3:30" s="21" customFormat="1">
      <c r="C278" s="39"/>
      <c r="D278" s="39"/>
      <c r="E278" s="39"/>
      <c r="F278" s="39"/>
      <c r="G278" s="39"/>
      <c r="H278" s="39"/>
      <c r="I278" s="39"/>
      <c r="J278" s="39"/>
      <c r="K278" s="39"/>
      <c r="L278" s="39"/>
      <c r="M278" s="39"/>
      <c r="N278" s="39"/>
      <c r="O278" s="39"/>
      <c r="P278" s="39"/>
      <c r="Q278" s="39"/>
      <c r="R278" s="39"/>
      <c r="S278" s="39"/>
      <c r="T278" s="39"/>
      <c r="U278" s="39"/>
      <c r="V278" s="39"/>
      <c r="W278" s="39"/>
      <c r="X278" s="39"/>
      <c r="Y278" s="39"/>
      <c r="Z278" s="39"/>
      <c r="AA278" s="39"/>
      <c r="AB278" s="39"/>
      <c r="AC278" s="39"/>
      <c r="AD278" s="39"/>
    </row>
    <row r="279" spans="3:30" s="21" customFormat="1">
      <c r="C279" s="39"/>
      <c r="D279" s="39"/>
      <c r="E279" s="39"/>
      <c r="F279" s="39"/>
      <c r="G279" s="39"/>
      <c r="H279" s="39"/>
      <c r="I279" s="39"/>
      <c r="J279" s="39"/>
      <c r="K279" s="39"/>
      <c r="L279" s="39"/>
      <c r="M279" s="39"/>
      <c r="N279" s="39"/>
      <c r="O279" s="39"/>
      <c r="P279" s="39"/>
      <c r="Q279" s="39"/>
      <c r="R279" s="39"/>
      <c r="S279" s="39"/>
      <c r="T279" s="39"/>
      <c r="U279" s="39"/>
      <c r="V279" s="39"/>
      <c r="W279" s="39"/>
      <c r="X279" s="39"/>
      <c r="Y279" s="39"/>
      <c r="Z279" s="39"/>
      <c r="AA279" s="39"/>
      <c r="AB279" s="39"/>
      <c r="AC279" s="39"/>
      <c r="AD279" s="39"/>
    </row>
    <row r="280" spans="3:30" s="21" customFormat="1">
      <c r="C280" s="39"/>
      <c r="D280" s="39"/>
      <c r="E280" s="39"/>
      <c r="F280" s="39"/>
      <c r="G280" s="39"/>
      <c r="H280" s="39"/>
      <c r="I280" s="39"/>
      <c r="J280" s="39"/>
      <c r="K280" s="39"/>
      <c r="L280" s="39"/>
      <c r="M280" s="39"/>
      <c r="N280" s="39"/>
      <c r="O280" s="39"/>
      <c r="P280" s="39"/>
      <c r="Q280" s="39"/>
      <c r="R280" s="39"/>
      <c r="S280" s="39"/>
      <c r="T280" s="39"/>
      <c r="U280" s="39"/>
      <c r="V280" s="39"/>
      <c r="W280" s="39"/>
      <c r="X280" s="39"/>
      <c r="Y280" s="39"/>
      <c r="Z280" s="39"/>
      <c r="AA280" s="39"/>
      <c r="AB280" s="39"/>
      <c r="AC280" s="39"/>
      <c r="AD280" s="39"/>
    </row>
    <row r="281" spans="3:30" s="21" customFormat="1">
      <c r="C281" s="39"/>
      <c r="D281" s="39"/>
      <c r="E281" s="39"/>
      <c r="F281" s="39"/>
      <c r="G281" s="39"/>
      <c r="H281" s="39"/>
      <c r="I281" s="39"/>
      <c r="J281" s="39"/>
      <c r="K281" s="39"/>
      <c r="L281" s="39"/>
      <c r="M281" s="39"/>
      <c r="N281" s="39"/>
      <c r="O281" s="39"/>
      <c r="P281" s="39"/>
      <c r="Q281" s="39"/>
      <c r="R281" s="39"/>
      <c r="S281" s="39"/>
      <c r="T281" s="39"/>
      <c r="U281" s="39"/>
      <c r="V281" s="39"/>
      <c r="W281" s="39"/>
      <c r="X281" s="39"/>
      <c r="Y281" s="39"/>
      <c r="Z281" s="39"/>
      <c r="AA281" s="39"/>
      <c r="AB281" s="39"/>
      <c r="AC281" s="39"/>
      <c r="AD281" s="39"/>
    </row>
    <row r="282" spans="3:30" s="21" customFormat="1">
      <c r="C282" s="39"/>
      <c r="D282" s="39"/>
      <c r="E282" s="39"/>
      <c r="F282" s="39"/>
      <c r="G282" s="39"/>
      <c r="H282" s="39"/>
      <c r="I282" s="39"/>
      <c r="J282" s="39"/>
      <c r="K282" s="39"/>
      <c r="L282" s="39"/>
      <c r="M282" s="39"/>
      <c r="N282" s="39"/>
      <c r="O282" s="39"/>
      <c r="P282" s="39"/>
      <c r="Q282" s="39"/>
      <c r="R282" s="39"/>
      <c r="S282" s="39"/>
      <c r="T282" s="39"/>
      <c r="U282" s="39"/>
      <c r="V282" s="39"/>
      <c r="W282" s="39"/>
      <c r="X282" s="39"/>
      <c r="Y282" s="39"/>
      <c r="Z282" s="39"/>
      <c r="AA282" s="39"/>
      <c r="AB282" s="39"/>
      <c r="AC282" s="39"/>
      <c r="AD282" s="39"/>
    </row>
    <row r="283" spans="3:30" s="21" customFormat="1">
      <c r="C283" s="39"/>
      <c r="D283" s="39"/>
      <c r="E283" s="39"/>
      <c r="F283" s="39"/>
      <c r="G283" s="39"/>
      <c r="H283" s="39"/>
      <c r="I283" s="39"/>
      <c r="J283" s="39"/>
      <c r="K283" s="39"/>
      <c r="L283" s="39"/>
      <c r="M283" s="39"/>
      <c r="N283" s="39"/>
      <c r="O283" s="39"/>
      <c r="P283" s="39"/>
      <c r="Q283" s="39"/>
      <c r="R283" s="39"/>
      <c r="S283" s="39"/>
      <c r="T283" s="39"/>
      <c r="U283" s="39"/>
      <c r="V283" s="39"/>
      <c r="W283" s="39"/>
      <c r="X283" s="39"/>
      <c r="Y283" s="39"/>
      <c r="Z283" s="39"/>
      <c r="AA283" s="39"/>
      <c r="AB283" s="39"/>
      <c r="AC283" s="39"/>
      <c r="AD283" s="39"/>
    </row>
    <row r="284" spans="3:30" s="21" customFormat="1">
      <c r="C284" s="39"/>
      <c r="D284" s="39"/>
      <c r="E284" s="39"/>
      <c r="F284" s="39"/>
      <c r="G284" s="39"/>
      <c r="H284" s="39"/>
      <c r="I284" s="39"/>
      <c r="J284" s="39"/>
      <c r="K284" s="39"/>
      <c r="L284" s="39"/>
      <c r="M284" s="39"/>
      <c r="N284" s="39"/>
      <c r="O284" s="39"/>
      <c r="P284" s="39"/>
      <c r="Q284" s="39"/>
      <c r="R284" s="39"/>
      <c r="S284" s="39"/>
      <c r="T284" s="39"/>
      <c r="U284" s="39"/>
      <c r="V284" s="39"/>
      <c r="W284" s="39"/>
      <c r="X284" s="39"/>
      <c r="Y284" s="39"/>
      <c r="Z284" s="39"/>
      <c r="AA284" s="39"/>
      <c r="AB284" s="39"/>
      <c r="AC284" s="39"/>
      <c r="AD284" s="39"/>
    </row>
    <row r="285" spans="3:30" s="21" customFormat="1">
      <c r="C285" s="39"/>
      <c r="D285" s="39"/>
      <c r="E285" s="39"/>
      <c r="F285" s="39"/>
      <c r="G285" s="39"/>
      <c r="H285" s="39"/>
      <c r="I285" s="39"/>
      <c r="J285" s="39"/>
      <c r="K285" s="39"/>
      <c r="L285" s="39"/>
      <c r="M285" s="39"/>
      <c r="N285" s="39"/>
      <c r="O285" s="39"/>
      <c r="P285" s="39"/>
      <c r="Q285" s="39"/>
      <c r="R285" s="39"/>
      <c r="S285" s="39"/>
      <c r="T285" s="39"/>
      <c r="U285" s="39"/>
      <c r="V285" s="39"/>
      <c r="W285" s="39"/>
      <c r="X285" s="39"/>
      <c r="Y285" s="39"/>
      <c r="Z285" s="39"/>
      <c r="AA285" s="39"/>
      <c r="AB285" s="39"/>
      <c r="AC285" s="39"/>
      <c r="AD285" s="39"/>
    </row>
    <row r="286" spans="3:30" s="21" customFormat="1">
      <c r="C286" s="39"/>
      <c r="D286" s="39"/>
      <c r="E286" s="39"/>
      <c r="F286" s="39"/>
      <c r="G286" s="39"/>
      <c r="H286" s="39"/>
      <c r="I286" s="39"/>
      <c r="J286" s="39"/>
      <c r="K286" s="39"/>
      <c r="L286" s="39"/>
      <c r="M286" s="39"/>
      <c r="N286" s="39"/>
      <c r="O286" s="39"/>
      <c r="P286" s="39"/>
      <c r="Q286" s="39"/>
      <c r="R286" s="39"/>
      <c r="S286" s="39"/>
      <c r="T286" s="39"/>
      <c r="U286" s="39"/>
      <c r="V286" s="39"/>
      <c r="W286" s="39"/>
      <c r="X286" s="39"/>
      <c r="Y286" s="39"/>
      <c r="Z286" s="39"/>
      <c r="AA286" s="39"/>
      <c r="AB286" s="39"/>
      <c r="AC286" s="39"/>
      <c r="AD286" s="39"/>
    </row>
    <row r="287" spans="3:30" s="21" customFormat="1">
      <c r="C287" s="39"/>
      <c r="D287" s="39"/>
      <c r="E287" s="39"/>
      <c r="F287" s="39"/>
      <c r="G287" s="39"/>
      <c r="H287" s="39"/>
      <c r="I287" s="39"/>
      <c r="J287" s="39"/>
      <c r="K287" s="39"/>
      <c r="L287" s="39"/>
      <c r="M287" s="39"/>
      <c r="N287" s="39"/>
      <c r="O287" s="39"/>
      <c r="P287" s="39"/>
      <c r="Q287" s="39"/>
      <c r="R287" s="39"/>
      <c r="S287" s="39"/>
      <c r="T287" s="39"/>
      <c r="U287" s="39"/>
      <c r="V287" s="39"/>
      <c r="W287" s="39"/>
      <c r="X287" s="39"/>
      <c r="Y287" s="39"/>
      <c r="Z287" s="39"/>
      <c r="AA287" s="39"/>
      <c r="AB287" s="39"/>
      <c r="AC287" s="39"/>
      <c r="AD287" s="39"/>
    </row>
    <row r="288" spans="3:30" s="21" customFormat="1">
      <c r="C288" s="39"/>
      <c r="D288" s="39"/>
      <c r="E288" s="39"/>
      <c r="F288" s="39"/>
      <c r="G288" s="39"/>
      <c r="H288" s="39"/>
      <c r="I288" s="39"/>
      <c r="J288" s="39"/>
      <c r="K288" s="39"/>
      <c r="L288" s="39"/>
      <c r="M288" s="39"/>
      <c r="N288" s="39"/>
      <c r="O288" s="39"/>
      <c r="P288" s="39"/>
      <c r="Q288" s="39"/>
      <c r="R288" s="39"/>
      <c r="S288" s="39"/>
      <c r="T288" s="39"/>
      <c r="U288" s="39"/>
      <c r="V288" s="39"/>
      <c r="W288" s="39"/>
      <c r="X288" s="39"/>
      <c r="Y288" s="39"/>
      <c r="Z288" s="39"/>
      <c r="AA288" s="39"/>
      <c r="AB288" s="39"/>
      <c r="AC288" s="39"/>
      <c r="AD288" s="39"/>
    </row>
    <row r="289" spans="3:30" s="21" customFormat="1">
      <c r="C289" s="39"/>
      <c r="D289" s="39"/>
      <c r="E289" s="39"/>
      <c r="F289" s="39"/>
      <c r="G289" s="39"/>
      <c r="H289" s="39"/>
      <c r="I289" s="39"/>
      <c r="J289" s="39"/>
      <c r="K289" s="39"/>
      <c r="L289" s="39"/>
      <c r="M289" s="39"/>
      <c r="N289" s="39"/>
      <c r="O289" s="39"/>
      <c r="P289" s="39"/>
      <c r="Q289" s="39"/>
      <c r="R289" s="39"/>
      <c r="S289" s="39"/>
      <c r="T289" s="39"/>
      <c r="U289" s="39"/>
      <c r="V289" s="39"/>
      <c r="W289" s="39"/>
      <c r="X289" s="39"/>
      <c r="Y289" s="39"/>
      <c r="Z289" s="39"/>
      <c r="AA289" s="39"/>
      <c r="AB289" s="39"/>
      <c r="AC289" s="39"/>
      <c r="AD289" s="39"/>
    </row>
    <row r="290" spans="3:30" s="21" customFormat="1">
      <c r="C290" s="39"/>
      <c r="D290" s="39"/>
      <c r="E290" s="39"/>
      <c r="F290" s="39"/>
      <c r="G290" s="39"/>
      <c r="H290" s="39"/>
      <c r="I290" s="39"/>
      <c r="J290" s="39"/>
      <c r="K290" s="39"/>
      <c r="L290" s="39"/>
      <c r="M290" s="39"/>
      <c r="N290" s="39"/>
      <c r="O290" s="39"/>
      <c r="P290" s="39"/>
      <c r="Q290" s="39"/>
      <c r="R290" s="39"/>
      <c r="S290" s="39"/>
      <c r="T290" s="39"/>
      <c r="U290" s="39"/>
      <c r="V290" s="39"/>
      <c r="W290" s="39"/>
      <c r="X290" s="39"/>
      <c r="Y290" s="39"/>
      <c r="Z290" s="39"/>
      <c r="AA290" s="39"/>
      <c r="AB290" s="39"/>
      <c r="AC290" s="39"/>
      <c r="AD290" s="39"/>
    </row>
    <row r="291" spans="3:30" s="21" customFormat="1">
      <c r="C291" s="39"/>
      <c r="D291" s="39"/>
      <c r="E291" s="39"/>
      <c r="F291" s="39"/>
      <c r="G291" s="39"/>
      <c r="H291" s="39"/>
      <c r="I291" s="39"/>
      <c r="J291" s="39"/>
      <c r="K291" s="39"/>
      <c r="L291" s="39"/>
      <c r="M291" s="39"/>
      <c r="N291" s="39"/>
      <c r="O291" s="39"/>
      <c r="P291" s="39"/>
      <c r="Q291" s="39"/>
      <c r="R291" s="39"/>
      <c r="S291" s="39"/>
      <c r="T291" s="39"/>
      <c r="U291" s="39"/>
      <c r="V291" s="39"/>
      <c r="W291" s="39"/>
      <c r="X291" s="39"/>
      <c r="Y291" s="39"/>
      <c r="Z291" s="39"/>
      <c r="AA291" s="39"/>
      <c r="AB291" s="39"/>
      <c r="AC291" s="39"/>
      <c r="AD291" s="39"/>
    </row>
    <row r="292" spans="3:30" s="21" customFormat="1">
      <c r="C292" s="39"/>
      <c r="D292" s="39"/>
      <c r="E292" s="39"/>
      <c r="F292" s="39"/>
      <c r="G292" s="39"/>
      <c r="H292" s="39"/>
      <c r="I292" s="39"/>
      <c r="J292" s="39"/>
      <c r="K292" s="39"/>
      <c r="L292" s="39"/>
      <c r="M292" s="39"/>
      <c r="N292" s="39"/>
      <c r="O292" s="39"/>
      <c r="P292" s="39"/>
      <c r="Q292" s="39"/>
      <c r="R292" s="39"/>
      <c r="S292" s="39"/>
      <c r="T292" s="39"/>
      <c r="U292" s="39"/>
      <c r="V292" s="39"/>
      <c r="W292" s="39"/>
      <c r="X292" s="39"/>
      <c r="Y292" s="39"/>
      <c r="Z292" s="39"/>
      <c r="AA292" s="39"/>
      <c r="AB292" s="39"/>
      <c r="AC292" s="39"/>
      <c r="AD292" s="39"/>
    </row>
    <row r="293" spans="3:30" s="21" customFormat="1">
      <c r="C293" s="39"/>
      <c r="D293" s="39"/>
      <c r="E293" s="39"/>
      <c r="F293" s="39"/>
      <c r="G293" s="39"/>
      <c r="H293" s="39"/>
      <c r="I293" s="39"/>
      <c r="J293" s="39"/>
      <c r="K293" s="39"/>
      <c r="L293" s="39"/>
      <c r="M293" s="39"/>
      <c r="N293" s="39"/>
      <c r="O293" s="39"/>
      <c r="P293" s="39"/>
      <c r="Q293" s="39"/>
      <c r="R293" s="39"/>
      <c r="S293" s="39"/>
      <c r="T293" s="39"/>
      <c r="U293" s="39"/>
      <c r="V293" s="39"/>
      <c r="W293" s="39"/>
      <c r="X293" s="39"/>
      <c r="Y293" s="39"/>
      <c r="Z293" s="39"/>
      <c r="AA293" s="39"/>
      <c r="AB293" s="39"/>
      <c r="AC293" s="39"/>
      <c r="AD293" s="39"/>
    </row>
    <row r="294" spans="3:30" s="21" customFormat="1">
      <c r="C294" s="39"/>
      <c r="D294" s="39"/>
      <c r="E294" s="39"/>
      <c r="F294" s="39"/>
      <c r="G294" s="39"/>
      <c r="H294" s="39"/>
      <c r="I294" s="39"/>
      <c r="J294" s="39"/>
      <c r="K294" s="39"/>
      <c r="L294" s="39"/>
      <c r="M294" s="39"/>
      <c r="N294" s="39"/>
      <c r="O294" s="39"/>
      <c r="P294" s="39"/>
      <c r="Q294" s="39"/>
      <c r="R294" s="39"/>
      <c r="S294" s="39"/>
      <c r="T294" s="39"/>
      <c r="U294" s="39"/>
      <c r="V294" s="39"/>
      <c r="W294" s="39"/>
      <c r="X294" s="39"/>
      <c r="Y294" s="39"/>
      <c r="Z294" s="39"/>
      <c r="AA294" s="39"/>
      <c r="AB294" s="39"/>
      <c r="AC294" s="39"/>
      <c r="AD294" s="39"/>
    </row>
    <row r="295" spans="3:30" s="21" customFormat="1">
      <c r="C295" s="39"/>
      <c r="D295" s="39"/>
      <c r="E295" s="39"/>
      <c r="F295" s="39"/>
      <c r="G295" s="39"/>
      <c r="H295" s="39"/>
      <c r="I295" s="39"/>
      <c r="J295" s="39"/>
      <c r="K295" s="39"/>
      <c r="L295" s="39"/>
      <c r="M295" s="39"/>
      <c r="N295" s="39"/>
      <c r="O295" s="39"/>
      <c r="P295" s="39"/>
      <c r="Q295" s="39"/>
      <c r="R295" s="39"/>
      <c r="S295" s="39"/>
      <c r="T295" s="39"/>
      <c r="U295" s="39"/>
      <c r="V295" s="39"/>
      <c r="W295" s="39"/>
      <c r="X295" s="39"/>
      <c r="Y295" s="39"/>
      <c r="Z295" s="39"/>
      <c r="AA295" s="39"/>
      <c r="AB295" s="39"/>
      <c r="AC295" s="39"/>
      <c r="AD295" s="39"/>
    </row>
    <row r="296" spans="3:30" s="21" customFormat="1">
      <c r="C296" s="39"/>
      <c r="D296" s="39"/>
      <c r="E296" s="39"/>
      <c r="F296" s="39"/>
      <c r="G296" s="39"/>
      <c r="H296" s="39"/>
      <c r="I296" s="39"/>
      <c r="J296" s="39"/>
      <c r="K296" s="39"/>
      <c r="L296" s="39"/>
      <c r="M296" s="39"/>
      <c r="N296" s="39"/>
      <c r="O296" s="39"/>
      <c r="P296" s="39"/>
      <c r="Q296" s="39"/>
      <c r="R296" s="39"/>
      <c r="S296" s="39"/>
      <c r="T296" s="39"/>
      <c r="U296" s="39"/>
      <c r="V296" s="39"/>
      <c r="W296" s="39"/>
      <c r="X296" s="39"/>
      <c r="Y296" s="39"/>
      <c r="Z296" s="39"/>
      <c r="AA296" s="39"/>
      <c r="AB296" s="39"/>
      <c r="AC296" s="39"/>
      <c r="AD296" s="39"/>
    </row>
    <row r="297" spans="3:30" s="21" customFormat="1">
      <c r="C297" s="39"/>
      <c r="D297" s="39"/>
      <c r="E297" s="39"/>
      <c r="F297" s="39"/>
      <c r="G297" s="39"/>
      <c r="H297" s="39"/>
      <c r="I297" s="39"/>
      <c r="J297" s="39"/>
      <c r="K297" s="39"/>
      <c r="L297" s="39"/>
      <c r="M297" s="39"/>
      <c r="N297" s="39"/>
      <c r="O297" s="39"/>
      <c r="P297" s="39"/>
      <c r="Q297" s="39"/>
      <c r="R297" s="39"/>
      <c r="S297" s="39"/>
      <c r="T297" s="39"/>
      <c r="U297" s="39"/>
      <c r="V297" s="39"/>
      <c r="W297" s="39"/>
      <c r="X297" s="39"/>
      <c r="Y297" s="39"/>
      <c r="Z297" s="39"/>
      <c r="AA297" s="39"/>
      <c r="AB297" s="39"/>
      <c r="AC297" s="39"/>
      <c r="AD297" s="39"/>
    </row>
    <row r="298" spans="3:30" s="21" customFormat="1">
      <c r="C298" s="39"/>
      <c r="D298" s="39"/>
      <c r="E298" s="39"/>
      <c r="F298" s="39"/>
      <c r="G298" s="39"/>
      <c r="H298" s="39"/>
      <c r="I298" s="39"/>
      <c r="J298" s="39"/>
      <c r="K298" s="39"/>
      <c r="L298" s="39"/>
      <c r="M298" s="39"/>
      <c r="N298" s="39"/>
      <c r="O298" s="39"/>
      <c r="P298" s="39"/>
      <c r="Q298" s="39"/>
      <c r="R298" s="39"/>
      <c r="S298" s="39"/>
      <c r="T298" s="39"/>
      <c r="U298" s="39"/>
      <c r="V298" s="39"/>
      <c r="W298" s="39"/>
      <c r="X298" s="39"/>
      <c r="Y298" s="39"/>
      <c r="Z298" s="39"/>
      <c r="AA298" s="39"/>
      <c r="AB298" s="39"/>
      <c r="AC298" s="39"/>
      <c r="AD298" s="39"/>
    </row>
    <row r="299" spans="3:30" s="21" customFormat="1">
      <c r="C299" s="39"/>
      <c r="D299" s="39"/>
      <c r="E299" s="39"/>
      <c r="F299" s="39"/>
      <c r="G299" s="39"/>
      <c r="H299" s="39"/>
      <c r="I299" s="39"/>
      <c r="J299" s="39"/>
      <c r="K299" s="39"/>
      <c r="L299" s="39"/>
      <c r="M299" s="39"/>
      <c r="N299" s="39"/>
      <c r="O299" s="39"/>
      <c r="P299" s="39"/>
      <c r="Q299" s="39"/>
      <c r="R299" s="39"/>
      <c r="S299" s="39"/>
      <c r="T299" s="39"/>
      <c r="U299" s="39"/>
      <c r="V299" s="39"/>
      <c r="W299" s="39"/>
      <c r="X299" s="39"/>
      <c r="Y299" s="39"/>
      <c r="Z299" s="39"/>
      <c r="AA299" s="39"/>
      <c r="AB299" s="39"/>
      <c r="AC299" s="39"/>
      <c r="AD299" s="39"/>
    </row>
    <row r="300" spans="3:30" s="21" customFormat="1">
      <c r="C300" s="39"/>
      <c r="D300" s="39"/>
      <c r="E300" s="39"/>
      <c r="F300" s="39"/>
      <c r="G300" s="39"/>
      <c r="H300" s="39"/>
      <c r="I300" s="39"/>
      <c r="J300" s="39"/>
      <c r="K300" s="39"/>
      <c r="L300" s="39"/>
      <c r="M300" s="39"/>
      <c r="N300" s="39"/>
      <c r="O300" s="39"/>
      <c r="P300" s="39"/>
      <c r="Q300" s="39"/>
      <c r="R300" s="39"/>
      <c r="S300" s="39"/>
      <c r="T300" s="39"/>
      <c r="U300" s="39"/>
      <c r="V300" s="39"/>
      <c r="W300" s="39"/>
      <c r="X300" s="39"/>
      <c r="Y300" s="39"/>
      <c r="Z300" s="39"/>
      <c r="AA300" s="39"/>
      <c r="AB300" s="39"/>
      <c r="AC300" s="39"/>
      <c r="AD300" s="39"/>
    </row>
    <row r="301" spans="3:30" s="21" customFormat="1">
      <c r="C301" s="39"/>
      <c r="D301" s="39"/>
      <c r="E301" s="39"/>
      <c r="F301" s="39"/>
      <c r="G301" s="39"/>
      <c r="H301" s="39"/>
      <c r="I301" s="39"/>
      <c r="J301" s="39"/>
      <c r="K301" s="39"/>
      <c r="L301" s="39"/>
      <c r="M301" s="39"/>
      <c r="N301" s="39"/>
      <c r="O301" s="39"/>
      <c r="P301" s="39"/>
      <c r="Q301" s="39"/>
      <c r="R301" s="39"/>
      <c r="S301" s="39"/>
      <c r="T301" s="39"/>
      <c r="U301" s="39"/>
      <c r="V301" s="39"/>
      <c r="W301" s="39"/>
      <c r="X301" s="39"/>
      <c r="Y301" s="39"/>
      <c r="Z301" s="39"/>
      <c r="AA301" s="39"/>
      <c r="AB301" s="39"/>
      <c r="AC301" s="39"/>
      <c r="AD301" s="39"/>
    </row>
    <row r="302" spans="3:30" s="21" customFormat="1">
      <c r="C302" s="39"/>
      <c r="D302" s="39"/>
      <c r="E302" s="39"/>
      <c r="F302" s="39"/>
      <c r="G302" s="39"/>
      <c r="H302" s="39"/>
      <c r="I302" s="39"/>
      <c r="J302" s="39"/>
      <c r="K302" s="39"/>
      <c r="L302" s="39"/>
      <c r="M302" s="39"/>
      <c r="N302" s="39"/>
      <c r="O302" s="39"/>
      <c r="P302" s="39"/>
      <c r="Q302" s="39"/>
      <c r="R302" s="39"/>
      <c r="S302" s="39"/>
      <c r="T302" s="39"/>
      <c r="U302" s="39"/>
      <c r="V302" s="39"/>
      <c r="W302" s="39"/>
      <c r="X302" s="39"/>
      <c r="Y302" s="39"/>
      <c r="Z302" s="39"/>
      <c r="AA302" s="39"/>
      <c r="AB302" s="39"/>
      <c r="AC302" s="39"/>
      <c r="AD302" s="39"/>
    </row>
    <row r="303" spans="3:30" s="21" customFormat="1">
      <c r="C303" s="39"/>
      <c r="D303" s="39"/>
      <c r="E303" s="39"/>
      <c r="F303" s="39"/>
      <c r="G303" s="39"/>
      <c r="H303" s="39"/>
      <c r="I303" s="39"/>
      <c r="J303" s="39"/>
      <c r="K303" s="39"/>
      <c r="L303" s="39"/>
      <c r="M303" s="39"/>
      <c r="N303" s="39"/>
      <c r="O303" s="39"/>
      <c r="P303" s="39"/>
      <c r="Q303" s="39"/>
      <c r="R303" s="39"/>
      <c r="S303" s="39"/>
      <c r="T303" s="39"/>
      <c r="U303" s="39"/>
      <c r="V303" s="39"/>
      <c r="W303" s="39"/>
      <c r="X303" s="39"/>
      <c r="Y303" s="39"/>
      <c r="Z303" s="39"/>
      <c r="AA303" s="39"/>
      <c r="AB303" s="39"/>
      <c r="AC303" s="39"/>
      <c r="AD303" s="39"/>
    </row>
    <row r="304" spans="3:30" s="21" customFormat="1">
      <c r="C304" s="39"/>
      <c r="D304" s="39"/>
      <c r="E304" s="39"/>
      <c r="F304" s="39"/>
      <c r="G304" s="39"/>
      <c r="H304" s="39"/>
      <c r="I304" s="39"/>
      <c r="J304" s="39"/>
      <c r="K304" s="39"/>
      <c r="L304" s="39"/>
      <c r="M304" s="39"/>
      <c r="N304" s="39"/>
      <c r="O304" s="39"/>
      <c r="P304" s="39"/>
      <c r="Q304" s="39"/>
      <c r="R304" s="39"/>
      <c r="S304" s="39"/>
      <c r="T304" s="39"/>
      <c r="U304" s="39"/>
      <c r="V304" s="39"/>
      <c r="W304" s="39"/>
      <c r="X304" s="39"/>
      <c r="Y304" s="39"/>
      <c r="Z304" s="39"/>
      <c r="AA304" s="39"/>
      <c r="AB304" s="39"/>
      <c r="AC304" s="39"/>
      <c r="AD304" s="39"/>
    </row>
    <row r="305" spans="3:30" s="21" customFormat="1">
      <c r="C305" s="39"/>
      <c r="D305" s="39"/>
      <c r="E305" s="39"/>
      <c r="F305" s="39"/>
      <c r="G305" s="39"/>
      <c r="H305" s="39"/>
      <c r="I305" s="39"/>
      <c r="J305" s="39"/>
      <c r="K305" s="39"/>
      <c r="L305" s="39"/>
      <c r="M305" s="39"/>
      <c r="N305" s="39"/>
      <c r="O305" s="39"/>
      <c r="P305" s="39"/>
      <c r="Q305" s="39"/>
      <c r="R305" s="39"/>
      <c r="S305" s="39"/>
      <c r="T305" s="39"/>
      <c r="U305" s="39"/>
      <c r="V305" s="39"/>
      <c r="W305" s="39"/>
      <c r="X305" s="39"/>
      <c r="Y305" s="39"/>
      <c r="Z305" s="39"/>
      <c r="AA305" s="39"/>
      <c r="AB305" s="39"/>
      <c r="AC305" s="39"/>
      <c r="AD305" s="39"/>
    </row>
    <row r="306" spans="3:30" s="21" customFormat="1">
      <c r="C306" s="39"/>
      <c r="D306" s="39"/>
      <c r="E306" s="39"/>
      <c r="F306" s="39"/>
      <c r="G306" s="39"/>
      <c r="H306" s="39"/>
      <c r="I306" s="39"/>
      <c r="J306" s="39"/>
      <c r="K306" s="39"/>
      <c r="L306" s="39"/>
      <c r="M306" s="39"/>
      <c r="N306" s="39"/>
      <c r="O306" s="39"/>
      <c r="P306" s="39"/>
      <c r="Q306" s="39"/>
      <c r="R306" s="39"/>
      <c r="S306" s="39"/>
      <c r="T306" s="39"/>
      <c r="U306" s="39"/>
      <c r="V306" s="39"/>
      <c r="W306" s="39"/>
      <c r="X306" s="39"/>
      <c r="Y306" s="39"/>
      <c r="Z306" s="39"/>
      <c r="AA306" s="39"/>
      <c r="AB306" s="39"/>
      <c r="AC306" s="39"/>
      <c r="AD306" s="39"/>
    </row>
    <row r="307" spans="3:30" s="21" customFormat="1">
      <c r="C307" s="39"/>
      <c r="D307" s="39"/>
      <c r="E307" s="39"/>
      <c r="F307" s="39"/>
      <c r="G307" s="39"/>
      <c r="H307" s="39"/>
      <c r="I307" s="39"/>
      <c r="J307" s="39"/>
      <c r="K307" s="39"/>
      <c r="L307" s="39"/>
      <c r="M307" s="39"/>
      <c r="N307" s="39"/>
      <c r="O307" s="39"/>
      <c r="P307" s="39"/>
      <c r="Q307" s="39"/>
      <c r="R307" s="39"/>
      <c r="S307" s="39"/>
      <c r="T307" s="39"/>
      <c r="U307" s="39"/>
      <c r="V307" s="39"/>
      <c r="W307" s="39"/>
      <c r="X307" s="39"/>
      <c r="Y307" s="39"/>
      <c r="Z307" s="39"/>
      <c r="AA307" s="39"/>
      <c r="AB307" s="39"/>
      <c r="AC307" s="39"/>
      <c r="AD307" s="39"/>
    </row>
    <row r="308" spans="3:30" s="21" customFormat="1">
      <c r="C308" s="39"/>
      <c r="D308" s="39"/>
      <c r="E308" s="39"/>
      <c r="F308" s="39"/>
      <c r="G308" s="39"/>
      <c r="H308" s="39"/>
      <c r="I308" s="39"/>
      <c r="J308" s="39"/>
      <c r="K308" s="39"/>
      <c r="L308" s="39"/>
      <c r="M308" s="39"/>
      <c r="N308" s="39"/>
      <c r="O308" s="39"/>
      <c r="P308" s="39"/>
      <c r="Q308" s="39"/>
      <c r="R308" s="39"/>
      <c r="S308" s="39"/>
      <c r="T308" s="39"/>
      <c r="U308" s="39"/>
      <c r="V308" s="39"/>
      <c r="W308" s="39"/>
      <c r="X308" s="39"/>
      <c r="Y308" s="39"/>
      <c r="Z308" s="39"/>
      <c r="AA308" s="39"/>
      <c r="AB308" s="39"/>
      <c r="AC308" s="39"/>
      <c r="AD308" s="39"/>
    </row>
    <row r="309" spans="3:30" s="21" customFormat="1">
      <c r="C309" s="39"/>
      <c r="D309" s="39"/>
      <c r="E309" s="39"/>
      <c r="F309" s="39"/>
      <c r="G309" s="39"/>
      <c r="H309" s="39"/>
      <c r="I309" s="39"/>
      <c r="J309" s="39"/>
      <c r="K309" s="39"/>
      <c r="L309" s="39"/>
      <c r="M309" s="39"/>
      <c r="N309" s="39"/>
      <c r="O309" s="39"/>
      <c r="P309" s="39"/>
      <c r="Q309" s="39"/>
      <c r="R309" s="39"/>
      <c r="S309" s="39"/>
      <c r="T309" s="39"/>
      <c r="U309" s="39"/>
      <c r="V309" s="39"/>
      <c r="W309" s="39"/>
      <c r="X309" s="39"/>
      <c r="Y309" s="39"/>
      <c r="Z309" s="39"/>
      <c r="AA309" s="39"/>
      <c r="AB309" s="39"/>
      <c r="AC309" s="39"/>
      <c r="AD309" s="39"/>
    </row>
    <row r="310" spans="3:30" s="21" customFormat="1">
      <c r="C310" s="39"/>
      <c r="D310" s="39"/>
      <c r="E310" s="39"/>
      <c r="F310" s="39"/>
      <c r="G310" s="39"/>
      <c r="H310" s="39"/>
      <c r="I310" s="39"/>
      <c r="J310" s="39"/>
      <c r="K310" s="39"/>
      <c r="L310" s="39"/>
      <c r="M310" s="39"/>
      <c r="N310" s="39"/>
      <c r="O310" s="39"/>
      <c r="P310" s="39"/>
      <c r="Q310" s="39"/>
      <c r="R310" s="39"/>
      <c r="S310" s="39"/>
      <c r="T310" s="39"/>
      <c r="U310" s="39"/>
      <c r="V310" s="39"/>
      <c r="W310" s="39"/>
      <c r="X310" s="39"/>
      <c r="Y310" s="39"/>
      <c r="Z310" s="39"/>
      <c r="AA310" s="39"/>
      <c r="AB310" s="39"/>
      <c r="AC310" s="39"/>
      <c r="AD310" s="39"/>
    </row>
    <row r="311" spans="3:30" s="21" customFormat="1">
      <c r="C311" s="39"/>
      <c r="D311" s="39"/>
      <c r="E311" s="39"/>
      <c r="F311" s="39"/>
      <c r="G311" s="39"/>
      <c r="H311" s="39"/>
      <c r="I311" s="39"/>
      <c r="J311" s="39"/>
      <c r="K311" s="39"/>
      <c r="L311" s="39"/>
      <c r="M311" s="39"/>
      <c r="N311" s="39"/>
      <c r="O311" s="39"/>
      <c r="P311" s="39"/>
      <c r="Q311" s="39"/>
      <c r="R311" s="39"/>
      <c r="S311" s="39"/>
      <c r="T311" s="39"/>
      <c r="U311" s="39"/>
      <c r="V311" s="39"/>
      <c r="W311" s="39"/>
      <c r="X311" s="39"/>
      <c r="Y311" s="39"/>
      <c r="Z311" s="39"/>
      <c r="AA311" s="39"/>
      <c r="AB311" s="39"/>
      <c r="AC311" s="39"/>
      <c r="AD311" s="39"/>
    </row>
    <row r="312" spans="3:30" s="21" customFormat="1">
      <c r="C312" s="39"/>
      <c r="D312" s="39"/>
      <c r="E312" s="39"/>
      <c r="F312" s="39"/>
      <c r="G312" s="39"/>
      <c r="H312" s="39"/>
      <c r="I312" s="39"/>
      <c r="J312" s="39"/>
      <c r="K312" s="39"/>
      <c r="L312" s="39"/>
      <c r="M312" s="39"/>
      <c r="N312" s="39"/>
      <c r="O312" s="39"/>
      <c r="P312" s="39"/>
      <c r="Q312" s="39"/>
      <c r="R312" s="39"/>
      <c r="S312" s="39"/>
      <c r="T312" s="39"/>
      <c r="U312" s="39"/>
      <c r="V312" s="39"/>
      <c r="W312" s="39"/>
      <c r="X312" s="39"/>
      <c r="Y312" s="39"/>
      <c r="Z312" s="39"/>
      <c r="AA312" s="39"/>
      <c r="AB312" s="39"/>
      <c r="AC312" s="39"/>
      <c r="AD312" s="39"/>
    </row>
    <row r="313" spans="3:30" s="21" customFormat="1">
      <c r="C313" s="39"/>
      <c r="D313" s="39"/>
      <c r="E313" s="39"/>
      <c r="F313" s="39"/>
      <c r="G313" s="39"/>
      <c r="H313" s="39"/>
      <c r="I313" s="39"/>
      <c r="J313" s="39"/>
      <c r="K313" s="39"/>
      <c r="L313" s="39"/>
      <c r="M313" s="39"/>
      <c r="N313" s="39"/>
      <c r="O313" s="39"/>
      <c r="P313" s="39"/>
      <c r="Q313" s="39"/>
      <c r="R313" s="39"/>
      <c r="S313" s="39"/>
      <c r="T313" s="39"/>
      <c r="U313" s="39"/>
      <c r="V313" s="39"/>
      <c r="W313" s="39"/>
      <c r="X313" s="39"/>
      <c r="Y313" s="39"/>
      <c r="Z313" s="39"/>
      <c r="AA313" s="39"/>
      <c r="AB313" s="39"/>
      <c r="AC313" s="39"/>
      <c r="AD313" s="39"/>
    </row>
    <row r="314" spans="3:30" s="21" customFormat="1">
      <c r="C314" s="39"/>
      <c r="D314" s="39"/>
      <c r="E314" s="39"/>
      <c r="F314" s="39"/>
      <c r="G314" s="39"/>
      <c r="H314" s="39"/>
      <c r="I314" s="39"/>
      <c r="J314" s="39"/>
      <c r="K314" s="39"/>
      <c r="L314" s="39"/>
      <c r="M314" s="39"/>
      <c r="N314" s="39"/>
      <c r="O314" s="39"/>
      <c r="P314" s="39"/>
      <c r="Q314" s="39"/>
      <c r="R314" s="39"/>
      <c r="S314" s="39"/>
      <c r="T314" s="39"/>
      <c r="U314" s="39"/>
      <c r="V314" s="39"/>
      <c r="W314" s="39"/>
      <c r="X314" s="39"/>
      <c r="Y314" s="39"/>
      <c r="Z314" s="39"/>
      <c r="AA314" s="39"/>
      <c r="AB314" s="39"/>
      <c r="AC314" s="39"/>
      <c r="AD314" s="39"/>
    </row>
    <row r="315" spans="3:30" s="21" customFormat="1">
      <c r="C315" s="39"/>
      <c r="D315" s="39"/>
      <c r="E315" s="39"/>
      <c r="F315" s="39"/>
      <c r="G315" s="39"/>
      <c r="H315" s="39"/>
      <c r="I315" s="39"/>
      <c r="J315" s="39"/>
      <c r="K315" s="39"/>
      <c r="L315" s="39"/>
      <c r="M315" s="39"/>
      <c r="N315" s="39"/>
      <c r="O315" s="39"/>
      <c r="P315" s="39"/>
      <c r="Q315" s="39"/>
      <c r="R315" s="39"/>
      <c r="S315" s="39"/>
      <c r="T315" s="39"/>
      <c r="U315" s="39"/>
      <c r="V315" s="39"/>
      <c r="W315" s="39"/>
      <c r="X315" s="39"/>
      <c r="Y315" s="39"/>
      <c r="Z315" s="39"/>
      <c r="AA315" s="39"/>
      <c r="AB315" s="39"/>
      <c r="AC315" s="39"/>
      <c r="AD315" s="39"/>
    </row>
    <row r="316" spans="3:30" s="21" customFormat="1">
      <c r="C316" s="39"/>
      <c r="D316" s="39"/>
      <c r="E316" s="39"/>
      <c r="F316" s="39"/>
      <c r="G316" s="39"/>
      <c r="H316" s="39"/>
      <c r="I316" s="39"/>
      <c r="J316" s="39"/>
      <c r="K316" s="39"/>
      <c r="L316" s="39"/>
      <c r="M316" s="39"/>
      <c r="N316" s="39"/>
      <c r="O316" s="39"/>
      <c r="P316" s="39"/>
      <c r="Q316" s="39"/>
      <c r="R316" s="39"/>
      <c r="S316" s="39"/>
      <c r="T316" s="39"/>
      <c r="U316" s="39"/>
      <c r="V316" s="39"/>
      <c r="W316" s="39"/>
      <c r="X316" s="39"/>
      <c r="Y316" s="39"/>
      <c r="Z316" s="39"/>
      <c r="AA316" s="39"/>
      <c r="AB316" s="39"/>
      <c r="AC316" s="39"/>
      <c r="AD316" s="39"/>
    </row>
    <row r="317" spans="3:30" s="21" customFormat="1">
      <c r="C317" s="39"/>
      <c r="D317" s="39"/>
      <c r="E317" s="39"/>
      <c r="F317" s="39"/>
      <c r="G317" s="39"/>
      <c r="H317" s="39"/>
      <c r="I317" s="39"/>
      <c r="J317" s="39"/>
      <c r="K317" s="39"/>
      <c r="L317" s="39"/>
      <c r="M317" s="39"/>
      <c r="N317" s="39"/>
      <c r="O317" s="39"/>
      <c r="P317" s="39"/>
      <c r="Q317" s="39"/>
      <c r="R317" s="39"/>
      <c r="S317" s="39"/>
      <c r="T317" s="39"/>
      <c r="U317" s="39"/>
      <c r="V317" s="39"/>
      <c r="W317" s="39"/>
      <c r="X317" s="39"/>
      <c r="Y317" s="39"/>
      <c r="Z317" s="39"/>
      <c r="AA317" s="39"/>
      <c r="AB317" s="39"/>
      <c r="AC317" s="39"/>
      <c r="AD317" s="39"/>
    </row>
    <row r="318" spans="3:30" s="21" customFormat="1">
      <c r="C318" s="39"/>
      <c r="D318" s="39"/>
      <c r="E318" s="39"/>
      <c r="F318" s="39"/>
      <c r="G318" s="39"/>
      <c r="H318" s="39"/>
      <c r="I318" s="39"/>
      <c r="J318" s="39"/>
      <c r="K318" s="39"/>
      <c r="L318" s="39"/>
      <c r="M318" s="39"/>
      <c r="N318" s="39"/>
      <c r="O318" s="39"/>
      <c r="P318" s="39"/>
      <c r="Q318" s="39"/>
      <c r="R318" s="39"/>
      <c r="S318" s="39"/>
      <c r="T318" s="39"/>
      <c r="U318" s="39"/>
      <c r="V318" s="39"/>
      <c r="W318" s="39"/>
      <c r="X318" s="39"/>
      <c r="Y318" s="39"/>
      <c r="Z318" s="39"/>
      <c r="AA318" s="39"/>
      <c r="AB318" s="39"/>
      <c r="AC318" s="39"/>
      <c r="AD318" s="39"/>
    </row>
    <row r="319" spans="3:30" s="21" customFormat="1">
      <c r="C319" s="39"/>
      <c r="D319" s="39"/>
      <c r="E319" s="39"/>
      <c r="F319" s="39"/>
      <c r="G319" s="39"/>
      <c r="H319" s="39"/>
      <c r="I319" s="39"/>
      <c r="J319" s="39"/>
      <c r="K319" s="39"/>
      <c r="L319" s="39"/>
      <c r="M319" s="39"/>
      <c r="N319" s="39"/>
      <c r="O319" s="39"/>
      <c r="P319" s="39"/>
      <c r="Q319" s="39"/>
      <c r="R319" s="39"/>
      <c r="S319" s="39"/>
      <c r="T319" s="39"/>
      <c r="U319" s="39"/>
      <c r="V319" s="39"/>
      <c r="W319" s="39"/>
      <c r="X319" s="39"/>
      <c r="Y319" s="39"/>
      <c r="Z319" s="39"/>
      <c r="AA319" s="39"/>
      <c r="AB319" s="39"/>
      <c r="AC319" s="39"/>
      <c r="AD319" s="39"/>
    </row>
    <row r="320" spans="3:30" s="21" customFormat="1">
      <c r="C320" s="39"/>
      <c r="D320" s="39"/>
      <c r="E320" s="39"/>
      <c r="F320" s="39"/>
      <c r="G320" s="39"/>
      <c r="H320" s="39"/>
      <c r="I320" s="39"/>
      <c r="J320" s="39"/>
      <c r="K320" s="39"/>
      <c r="L320" s="39"/>
      <c r="M320" s="39"/>
      <c r="N320" s="39"/>
      <c r="O320" s="39"/>
      <c r="P320" s="39"/>
      <c r="Q320" s="39"/>
      <c r="R320" s="39"/>
      <c r="S320" s="39"/>
      <c r="T320" s="39"/>
      <c r="U320" s="39"/>
      <c r="V320" s="39"/>
      <c r="W320" s="39"/>
      <c r="X320" s="39"/>
      <c r="Y320" s="39"/>
      <c r="Z320" s="39"/>
      <c r="AA320" s="39"/>
      <c r="AB320" s="39"/>
      <c r="AC320" s="39"/>
      <c r="AD320" s="39"/>
    </row>
    <row r="321" spans="3:30" s="21" customFormat="1">
      <c r="C321" s="39"/>
      <c r="D321" s="39"/>
      <c r="E321" s="39"/>
      <c r="F321" s="39"/>
      <c r="G321" s="39"/>
      <c r="H321" s="39"/>
      <c r="I321" s="39"/>
      <c r="J321" s="39"/>
      <c r="K321" s="39"/>
      <c r="L321" s="39"/>
      <c r="M321" s="39"/>
      <c r="N321" s="39"/>
      <c r="O321" s="39"/>
      <c r="P321" s="39"/>
      <c r="Q321" s="39"/>
      <c r="R321" s="39"/>
      <c r="S321" s="39"/>
      <c r="T321" s="39"/>
      <c r="U321" s="39"/>
      <c r="V321" s="39"/>
      <c r="W321" s="39"/>
      <c r="X321" s="39"/>
      <c r="Y321" s="39"/>
      <c r="Z321" s="39"/>
      <c r="AA321" s="39"/>
      <c r="AB321" s="39"/>
      <c r="AC321" s="39"/>
      <c r="AD321" s="39"/>
    </row>
    <row r="322" spans="3:30" s="21" customFormat="1">
      <c r="C322" s="39"/>
      <c r="D322" s="39"/>
      <c r="E322" s="39"/>
      <c r="F322" s="39"/>
      <c r="G322" s="39"/>
      <c r="H322" s="39"/>
      <c r="I322" s="39"/>
      <c r="J322" s="39"/>
      <c r="K322" s="39"/>
      <c r="L322" s="39"/>
      <c r="M322" s="39"/>
      <c r="N322" s="39"/>
      <c r="O322" s="39"/>
      <c r="P322" s="39"/>
      <c r="Q322" s="39"/>
      <c r="R322" s="39"/>
      <c r="S322" s="39"/>
      <c r="T322" s="39"/>
      <c r="U322" s="39"/>
      <c r="V322" s="39"/>
      <c r="W322" s="39"/>
      <c r="X322" s="39"/>
      <c r="Y322" s="39"/>
      <c r="Z322" s="39"/>
      <c r="AA322" s="39"/>
      <c r="AB322" s="39"/>
      <c r="AC322" s="39"/>
      <c r="AD322" s="39"/>
    </row>
    <row r="323" spans="3:30" s="21" customFormat="1">
      <c r="C323" s="39"/>
      <c r="D323" s="39"/>
      <c r="E323" s="39"/>
      <c r="F323" s="39"/>
      <c r="G323" s="39"/>
      <c r="H323" s="39"/>
      <c r="I323" s="39"/>
      <c r="J323" s="39"/>
      <c r="K323" s="39"/>
      <c r="L323" s="39"/>
      <c r="M323" s="39"/>
      <c r="N323" s="39"/>
      <c r="O323" s="39"/>
      <c r="P323" s="39"/>
      <c r="Q323" s="39"/>
      <c r="R323" s="39"/>
      <c r="S323" s="39"/>
      <c r="T323" s="39"/>
      <c r="U323" s="39"/>
      <c r="V323" s="39"/>
      <c r="W323" s="39"/>
      <c r="X323" s="39"/>
      <c r="Y323" s="39"/>
      <c r="Z323" s="39"/>
      <c r="AA323" s="39"/>
      <c r="AB323" s="39"/>
      <c r="AC323" s="39"/>
      <c r="AD323" s="39"/>
    </row>
    <row r="324" spans="3:30" s="21" customFormat="1">
      <c r="C324" s="39"/>
      <c r="D324" s="39"/>
      <c r="E324" s="39"/>
      <c r="F324" s="39"/>
      <c r="G324" s="39"/>
      <c r="H324" s="39"/>
      <c r="I324" s="39"/>
      <c r="J324" s="39"/>
      <c r="K324" s="39"/>
      <c r="L324" s="39"/>
      <c r="M324" s="39"/>
      <c r="N324" s="39"/>
      <c r="O324" s="39"/>
      <c r="P324" s="39"/>
      <c r="Q324" s="39"/>
      <c r="R324" s="39"/>
      <c r="S324" s="39"/>
      <c r="T324" s="39"/>
      <c r="U324" s="39"/>
      <c r="V324" s="39"/>
      <c r="W324" s="39"/>
      <c r="X324" s="39"/>
      <c r="Y324" s="39"/>
      <c r="Z324" s="39"/>
      <c r="AA324" s="39"/>
      <c r="AB324" s="39"/>
      <c r="AC324" s="39"/>
      <c r="AD324" s="39"/>
    </row>
    <row r="325" spans="3:30" s="21" customFormat="1">
      <c r="C325" s="39"/>
      <c r="D325" s="39"/>
      <c r="E325" s="39"/>
      <c r="F325" s="39"/>
      <c r="G325" s="39"/>
      <c r="H325" s="39"/>
      <c r="I325" s="39"/>
      <c r="J325" s="39"/>
      <c r="K325" s="39"/>
      <c r="L325" s="39"/>
      <c r="M325" s="39"/>
      <c r="N325" s="39"/>
      <c r="O325" s="39"/>
      <c r="P325" s="39"/>
      <c r="Q325" s="39"/>
      <c r="R325" s="39"/>
      <c r="S325" s="39"/>
      <c r="T325" s="39"/>
      <c r="U325" s="39"/>
      <c r="V325" s="39"/>
      <c r="W325" s="39"/>
      <c r="X325" s="39"/>
      <c r="Y325" s="39"/>
      <c r="Z325" s="39"/>
      <c r="AA325" s="39"/>
      <c r="AB325" s="39"/>
      <c r="AC325" s="39"/>
      <c r="AD325" s="39"/>
    </row>
    <row r="326" spans="3:30" s="21" customFormat="1">
      <c r="C326" s="39"/>
      <c r="D326" s="39"/>
      <c r="E326" s="39"/>
      <c r="F326" s="39"/>
      <c r="G326" s="39"/>
      <c r="H326" s="39"/>
      <c r="I326" s="39"/>
      <c r="J326" s="39"/>
      <c r="K326" s="39"/>
      <c r="L326" s="39"/>
      <c r="M326" s="39"/>
      <c r="N326" s="39"/>
      <c r="O326" s="39"/>
      <c r="P326" s="39"/>
      <c r="Q326" s="39"/>
      <c r="R326" s="39"/>
      <c r="S326" s="39"/>
      <c r="T326" s="39"/>
      <c r="U326" s="39"/>
      <c r="V326" s="39"/>
      <c r="W326" s="39"/>
      <c r="X326" s="39"/>
      <c r="Y326" s="39"/>
      <c r="Z326" s="39"/>
      <c r="AA326" s="39"/>
      <c r="AB326" s="39"/>
      <c r="AC326" s="39"/>
      <c r="AD326" s="39"/>
    </row>
    <row r="327" spans="3:30" s="21" customFormat="1">
      <c r="C327" s="39"/>
      <c r="D327" s="39"/>
      <c r="E327" s="39"/>
      <c r="F327" s="39"/>
      <c r="G327" s="39"/>
      <c r="H327" s="39"/>
      <c r="I327" s="39"/>
      <c r="J327" s="39"/>
      <c r="K327" s="39"/>
      <c r="L327" s="39"/>
      <c r="M327" s="39"/>
      <c r="N327" s="39"/>
      <c r="O327" s="39"/>
      <c r="P327" s="39"/>
      <c r="Q327" s="39"/>
      <c r="R327" s="39"/>
      <c r="S327" s="39"/>
      <c r="T327" s="39"/>
      <c r="U327" s="39"/>
      <c r="V327" s="39"/>
      <c r="W327" s="39"/>
      <c r="X327" s="39"/>
      <c r="Y327" s="39"/>
      <c r="Z327" s="39"/>
      <c r="AA327" s="39"/>
      <c r="AB327" s="39"/>
      <c r="AC327" s="39"/>
      <c r="AD327" s="39"/>
    </row>
    <row r="328" spans="3:30" s="21" customFormat="1">
      <c r="C328" s="39"/>
      <c r="D328" s="39"/>
      <c r="E328" s="39"/>
      <c r="F328" s="39"/>
      <c r="G328" s="39"/>
      <c r="H328" s="39"/>
      <c r="I328" s="39"/>
      <c r="J328" s="39"/>
      <c r="K328" s="39"/>
      <c r="L328" s="39"/>
      <c r="M328" s="39"/>
      <c r="N328" s="39"/>
      <c r="O328" s="39"/>
      <c r="P328" s="39"/>
      <c r="Q328" s="39"/>
      <c r="R328" s="39"/>
      <c r="S328" s="39"/>
      <c r="T328" s="39"/>
      <c r="U328" s="39"/>
      <c r="V328" s="39"/>
      <c r="W328" s="39"/>
      <c r="X328" s="39"/>
      <c r="Y328" s="39"/>
      <c r="Z328" s="39"/>
      <c r="AA328" s="39"/>
      <c r="AB328" s="39"/>
      <c r="AC328" s="39"/>
      <c r="AD328" s="39"/>
    </row>
    <row r="329" spans="3:30" s="21" customFormat="1">
      <c r="C329" s="39"/>
      <c r="D329" s="39"/>
      <c r="E329" s="39"/>
      <c r="F329" s="39"/>
      <c r="G329" s="39"/>
      <c r="H329" s="39"/>
      <c r="I329" s="39"/>
      <c r="J329" s="39"/>
      <c r="K329" s="39"/>
      <c r="L329" s="39"/>
      <c r="M329" s="39"/>
      <c r="N329" s="39"/>
      <c r="O329" s="39"/>
      <c r="P329" s="39"/>
      <c r="Q329" s="39"/>
      <c r="R329" s="39"/>
      <c r="S329" s="39"/>
      <c r="T329" s="39"/>
      <c r="U329" s="39"/>
      <c r="V329" s="39"/>
      <c r="W329" s="39"/>
      <c r="X329" s="39"/>
      <c r="Y329" s="39"/>
      <c r="Z329" s="39"/>
      <c r="AA329" s="39"/>
      <c r="AB329" s="39"/>
      <c r="AC329" s="39"/>
      <c r="AD329" s="39"/>
    </row>
    <row r="330" spans="3:30" s="21" customFormat="1">
      <c r="C330" s="39"/>
      <c r="D330" s="39"/>
      <c r="E330" s="39"/>
      <c r="F330" s="39"/>
      <c r="G330" s="39"/>
      <c r="H330" s="39"/>
      <c r="I330" s="39"/>
      <c r="J330" s="39"/>
      <c r="K330" s="39"/>
      <c r="L330" s="39"/>
      <c r="M330" s="39"/>
      <c r="N330" s="39"/>
      <c r="O330" s="39"/>
      <c r="P330" s="39"/>
      <c r="Q330" s="39"/>
      <c r="R330" s="39"/>
      <c r="S330" s="39"/>
      <c r="T330" s="39"/>
      <c r="U330" s="39"/>
      <c r="V330" s="39"/>
      <c r="W330" s="39"/>
      <c r="X330" s="39"/>
      <c r="Y330" s="39"/>
      <c r="Z330" s="39"/>
      <c r="AA330" s="39"/>
      <c r="AB330" s="39"/>
      <c r="AC330" s="39"/>
      <c r="AD330" s="39"/>
    </row>
    <row r="331" spans="3:30" s="21" customFormat="1">
      <c r="C331" s="39"/>
      <c r="D331" s="39"/>
      <c r="E331" s="39"/>
      <c r="F331" s="39"/>
      <c r="G331" s="39"/>
      <c r="H331" s="39"/>
      <c r="I331" s="39"/>
      <c r="J331" s="39"/>
      <c r="K331" s="39"/>
      <c r="L331" s="39"/>
      <c r="M331" s="39"/>
      <c r="N331" s="39"/>
      <c r="O331" s="39"/>
      <c r="P331" s="39"/>
      <c r="Q331" s="39"/>
      <c r="R331" s="39"/>
      <c r="S331" s="39"/>
      <c r="T331" s="39"/>
      <c r="U331" s="39"/>
      <c r="V331" s="39"/>
      <c r="W331" s="39"/>
      <c r="X331" s="39"/>
      <c r="Y331" s="39"/>
      <c r="Z331" s="39"/>
      <c r="AA331" s="39"/>
      <c r="AB331" s="39"/>
      <c r="AC331" s="39"/>
      <c r="AD331" s="39"/>
    </row>
    <row r="332" spans="3:30" s="21" customFormat="1">
      <c r="C332" s="39"/>
      <c r="D332" s="39"/>
      <c r="E332" s="39"/>
      <c r="F332" s="39"/>
      <c r="G332" s="39"/>
      <c r="H332" s="39"/>
      <c r="I332" s="39"/>
      <c r="J332" s="39"/>
      <c r="K332" s="39"/>
      <c r="L332" s="39"/>
      <c r="M332" s="39"/>
      <c r="N332" s="39"/>
      <c r="O332" s="39"/>
      <c r="P332" s="39"/>
      <c r="Q332" s="39"/>
      <c r="R332" s="39"/>
      <c r="S332" s="39"/>
      <c r="T332" s="39"/>
      <c r="U332" s="39"/>
      <c r="V332" s="39"/>
      <c r="W332" s="39"/>
      <c r="X332" s="39"/>
      <c r="Y332" s="39"/>
      <c r="Z332" s="39"/>
      <c r="AA332" s="39"/>
      <c r="AB332" s="39"/>
      <c r="AC332" s="39"/>
      <c r="AD332" s="39"/>
    </row>
    <row r="333" spans="3:30" s="21" customFormat="1">
      <c r="C333" s="39"/>
      <c r="D333" s="39"/>
      <c r="E333" s="39"/>
      <c r="F333" s="39"/>
      <c r="G333" s="39"/>
      <c r="H333" s="39"/>
      <c r="I333" s="39"/>
      <c r="J333" s="39"/>
      <c r="K333" s="39"/>
      <c r="L333" s="39"/>
      <c r="M333" s="39"/>
      <c r="N333" s="39"/>
      <c r="O333" s="39"/>
      <c r="P333" s="39"/>
      <c r="Q333" s="39"/>
      <c r="R333" s="39"/>
      <c r="S333" s="39"/>
      <c r="T333" s="39"/>
      <c r="U333" s="39"/>
      <c r="V333" s="39"/>
      <c r="W333" s="39"/>
      <c r="X333" s="39"/>
      <c r="Y333" s="39"/>
      <c r="Z333" s="39"/>
      <c r="AA333" s="39"/>
      <c r="AB333" s="39"/>
      <c r="AC333" s="39"/>
      <c r="AD333" s="39"/>
    </row>
    <row r="334" spans="3:30" s="21" customFormat="1">
      <c r="C334" s="39"/>
      <c r="D334" s="39"/>
      <c r="E334" s="39"/>
      <c r="F334" s="39"/>
      <c r="G334" s="39"/>
      <c r="H334" s="39"/>
      <c r="I334" s="39"/>
      <c r="J334" s="39"/>
      <c r="K334" s="39"/>
      <c r="L334" s="39"/>
      <c r="M334" s="39"/>
      <c r="N334" s="39"/>
      <c r="O334" s="39"/>
      <c r="P334" s="39"/>
      <c r="Q334" s="39"/>
      <c r="R334" s="39"/>
      <c r="S334" s="39"/>
      <c r="T334" s="39"/>
      <c r="U334" s="39"/>
      <c r="V334" s="39"/>
      <c r="W334" s="39"/>
      <c r="X334" s="39"/>
      <c r="Y334" s="39"/>
      <c r="Z334" s="39"/>
      <c r="AA334" s="39"/>
      <c r="AB334" s="39"/>
      <c r="AC334" s="39"/>
      <c r="AD334" s="39"/>
    </row>
    <row r="335" spans="3:30" s="21" customFormat="1">
      <c r="C335" s="39"/>
      <c r="D335" s="39"/>
      <c r="E335" s="39"/>
      <c r="F335" s="39"/>
      <c r="G335" s="39"/>
      <c r="H335" s="39"/>
      <c r="I335" s="39"/>
      <c r="J335" s="39"/>
      <c r="K335" s="39"/>
      <c r="L335" s="39"/>
      <c r="M335" s="39"/>
      <c r="N335" s="39"/>
      <c r="O335" s="39"/>
      <c r="P335" s="39"/>
      <c r="Q335" s="39"/>
      <c r="R335" s="39"/>
      <c r="S335" s="39"/>
      <c r="T335" s="39"/>
      <c r="U335" s="39"/>
      <c r="V335" s="39"/>
      <c r="W335" s="39"/>
      <c r="X335" s="39"/>
      <c r="Y335" s="39"/>
      <c r="Z335" s="39"/>
      <c r="AA335" s="39"/>
      <c r="AB335" s="39"/>
      <c r="AC335" s="39"/>
      <c r="AD335" s="39"/>
    </row>
    <row r="336" spans="3:30" s="21" customFormat="1">
      <c r="C336" s="39"/>
      <c r="D336" s="39"/>
      <c r="E336" s="39"/>
      <c r="F336" s="39"/>
      <c r="G336" s="39"/>
      <c r="H336" s="39"/>
      <c r="I336" s="39"/>
      <c r="J336" s="39"/>
      <c r="K336" s="39"/>
      <c r="L336" s="39"/>
      <c r="M336" s="39"/>
      <c r="N336" s="39"/>
      <c r="O336" s="39"/>
      <c r="P336" s="39"/>
      <c r="Q336" s="39"/>
      <c r="R336" s="39"/>
      <c r="S336" s="39"/>
      <c r="T336" s="39"/>
      <c r="U336" s="39"/>
      <c r="V336" s="39"/>
      <c r="W336" s="39"/>
      <c r="X336" s="39"/>
      <c r="Y336" s="39"/>
      <c r="Z336" s="39"/>
      <c r="AA336" s="39"/>
      <c r="AB336" s="39"/>
      <c r="AC336" s="39"/>
      <c r="AD336" s="39"/>
    </row>
    <row r="337" spans="3:30" s="21" customFormat="1">
      <c r="C337" s="39"/>
      <c r="D337" s="39"/>
      <c r="E337" s="39"/>
      <c r="F337" s="39"/>
      <c r="G337" s="39"/>
      <c r="H337" s="39"/>
      <c r="I337" s="39"/>
      <c r="J337" s="39"/>
      <c r="K337" s="39"/>
      <c r="L337" s="39"/>
      <c r="M337" s="39"/>
      <c r="N337" s="39"/>
      <c r="O337" s="39"/>
      <c r="P337" s="39"/>
      <c r="Q337" s="39"/>
      <c r="R337" s="39"/>
      <c r="S337" s="39"/>
      <c r="T337" s="39"/>
      <c r="U337" s="39"/>
      <c r="V337" s="39"/>
      <c r="W337" s="39"/>
      <c r="X337" s="39"/>
      <c r="Y337" s="39"/>
      <c r="Z337" s="39"/>
      <c r="AA337" s="39"/>
      <c r="AB337" s="39"/>
      <c r="AC337" s="39"/>
      <c r="AD337" s="39"/>
    </row>
    <row r="338" spans="3:30" s="21" customFormat="1">
      <c r="C338" s="39"/>
      <c r="D338" s="39"/>
      <c r="E338" s="39"/>
      <c r="F338" s="39"/>
      <c r="G338" s="39"/>
      <c r="H338" s="39"/>
      <c r="I338" s="39"/>
      <c r="J338" s="39"/>
      <c r="K338" s="39"/>
      <c r="L338" s="39"/>
      <c r="M338" s="39"/>
      <c r="N338" s="39"/>
      <c r="O338" s="39"/>
      <c r="P338" s="39"/>
      <c r="Q338" s="39"/>
      <c r="R338" s="39"/>
      <c r="S338" s="39"/>
      <c r="T338" s="39"/>
      <c r="U338" s="39"/>
      <c r="V338" s="39"/>
      <c r="W338" s="39"/>
      <c r="X338" s="39"/>
      <c r="Y338" s="39"/>
      <c r="Z338" s="39"/>
      <c r="AA338" s="39"/>
      <c r="AB338" s="39"/>
      <c r="AC338" s="39"/>
      <c r="AD338" s="39"/>
    </row>
    <row r="339" spans="3:30" s="21" customFormat="1">
      <c r="C339" s="39"/>
      <c r="D339" s="39"/>
      <c r="E339" s="39"/>
      <c r="F339" s="39"/>
      <c r="G339" s="39"/>
      <c r="H339" s="39"/>
      <c r="I339" s="39"/>
      <c r="J339" s="39"/>
      <c r="K339" s="39"/>
      <c r="L339" s="39"/>
      <c r="M339" s="39"/>
      <c r="N339" s="39"/>
      <c r="O339" s="39"/>
      <c r="P339" s="39"/>
      <c r="Q339" s="39"/>
      <c r="R339" s="39"/>
      <c r="S339" s="39"/>
      <c r="T339" s="39"/>
      <c r="U339" s="39"/>
      <c r="V339" s="39"/>
      <c r="W339" s="39"/>
      <c r="X339" s="39"/>
      <c r="Y339" s="39"/>
      <c r="Z339" s="39"/>
      <c r="AA339" s="39"/>
      <c r="AB339" s="39"/>
      <c r="AC339" s="39"/>
      <c r="AD339" s="39"/>
    </row>
    <row r="340" spans="3:30" s="21" customFormat="1">
      <c r="C340" s="39"/>
      <c r="D340" s="39"/>
      <c r="E340" s="39"/>
      <c r="F340" s="39"/>
      <c r="G340" s="39"/>
      <c r="H340" s="39"/>
      <c r="I340" s="39"/>
      <c r="J340" s="39"/>
      <c r="K340" s="39"/>
      <c r="L340" s="39"/>
      <c r="M340" s="39"/>
      <c r="N340" s="39"/>
      <c r="O340" s="39"/>
      <c r="P340" s="39"/>
      <c r="Q340" s="39"/>
      <c r="R340" s="39"/>
      <c r="S340" s="39"/>
      <c r="T340" s="39"/>
      <c r="U340" s="39"/>
      <c r="V340" s="39"/>
      <c r="W340" s="39"/>
      <c r="X340" s="39"/>
      <c r="Y340" s="39"/>
      <c r="Z340" s="39"/>
      <c r="AA340" s="39"/>
      <c r="AB340" s="39"/>
      <c r="AC340" s="39"/>
      <c r="AD340" s="39"/>
    </row>
    <row r="341" spans="3:30" s="21" customFormat="1">
      <c r="C341" s="39"/>
      <c r="D341" s="39"/>
      <c r="E341" s="39"/>
      <c r="F341" s="39"/>
      <c r="G341" s="39"/>
      <c r="H341" s="39"/>
      <c r="I341" s="39"/>
      <c r="J341" s="39"/>
      <c r="K341" s="39"/>
      <c r="L341" s="39"/>
      <c r="M341" s="39"/>
      <c r="N341" s="39"/>
      <c r="O341" s="39"/>
      <c r="P341" s="39"/>
      <c r="Q341" s="39"/>
      <c r="R341" s="39"/>
      <c r="S341" s="39"/>
      <c r="T341" s="39"/>
      <c r="U341" s="39"/>
      <c r="V341" s="39"/>
      <c r="W341" s="39"/>
      <c r="X341" s="39"/>
      <c r="Y341" s="39"/>
      <c r="Z341" s="39"/>
      <c r="AA341" s="39"/>
      <c r="AB341" s="39"/>
      <c r="AC341" s="39"/>
      <c r="AD341" s="39"/>
    </row>
    <row r="342" spans="3:30" s="21" customFormat="1">
      <c r="C342" s="39"/>
      <c r="D342" s="39"/>
      <c r="E342" s="39"/>
      <c r="F342" s="39"/>
      <c r="G342" s="39"/>
      <c r="H342" s="39"/>
      <c r="I342" s="39"/>
      <c r="J342" s="39"/>
      <c r="K342" s="39"/>
      <c r="L342" s="39"/>
      <c r="M342" s="39"/>
      <c r="N342" s="39"/>
      <c r="O342" s="39"/>
      <c r="P342" s="39"/>
      <c r="Q342" s="39"/>
      <c r="R342" s="39"/>
      <c r="S342" s="39"/>
      <c r="T342" s="39"/>
      <c r="U342" s="39"/>
      <c r="V342" s="39"/>
      <c r="W342" s="39"/>
      <c r="X342" s="39"/>
      <c r="Y342" s="39"/>
      <c r="Z342" s="39"/>
      <c r="AA342" s="39"/>
      <c r="AB342" s="39"/>
      <c r="AC342" s="39"/>
      <c r="AD342" s="39"/>
    </row>
    <row r="343" spans="3:30" s="21" customFormat="1">
      <c r="C343" s="39"/>
      <c r="D343" s="39"/>
      <c r="E343" s="39"/>
      <c r="F343" s="39"/>
      <c r="G343" s="39"/>
      <c r="H343" s="39"/>
      <c r="I343" s="39"/>
      <c r="J343" s="39"/>
      <c r="K343" s="39"/>
      <c r="L343" s="39"/>
      <c r="M343" s="39"/>
      <c r="N343" s="39"/>
      <c r="O343" s="39"/>
      <c r="P343" s="39"/>
      <c r="Q343" s="39"/>
      <c r="R343" s="39"/>
      <c r="S343" s="39"/>
      <c r="T343" s="39"/>
      <c r="U343" s="39"/>
      <c r="V343" s="39"/>
      <c r="W343" s="39"/>
      <c r="X343" s="39"/>
      <c r="Y343" s="39"/>
      <c r="Z343" s="39"/>
      <c r="AA343" s="39"/>
      <c r="AB343" s="39"/>
      <c r="AC343" s="39"/>
      <c r="AD343" s="39"/>
    </row>
    <row r="344" spans="3:30" s="21" customFormat="1">
      <c r="C344" s="39"/>
      <c r="D344" s="39"/>
      <c r="E344" s="39"/>
      <c r="F344" s="39"/>
      <c r="G344" s="39"/>
      <c r="H344" s="39"/>
      <c r="I344" s="39"/>
      <c r="J344" s="39"/>
      <c r="K344" s="39"/>
      <c r="L344" s="39"/>
      <c r="M344" s="39"/>
      <c r="N344" s="39"/>
      <c r="O344" s="39"/>
      <c r="P344" s="39"/>
      <c r="Q344" s="39"/>
      <c r="R344" s="39"/>
      <c r="S344" s="39"/>
      <c r="T344" s="39"/>
      <c r="U344" s="39"/>
      <c r="V344" s="39"/>
      <c r="W344" s="39"/>
      <c r="X344" s="39"/>
      <c r="Y344" s="39"/>
      <c r="Z344" s="39"/>
      <c r="AA344" s="39"/>
      <c r="AB344" s="39"/>
      <c r="AC344" s="39"/>
      <c r="AD344" s="39"/>
    </row>
    <row r="345" spans="3:30" s="21" customFormat="1">
      <c r="C345" s="39"/>
      <c r="D345" s="39"/>
      <c r="E345" s="39"/>
      <c r="F345" s="39"/>
      <c r="G345" s="39"/>
      <c r="H345" s="39"/>
      <c r="I345" s="39"/>
      <c r="J345" s="39"/>
      <c r="K345" s="39"/>
      <c r="L345" s="39"/>
      <c r="M345" s="39"/>
      <c r="N345" s="39"/>
      <c r="O345" s="39"/>
      <c r="P345" s="39"/>
      <c r="Q345" s="39"/>
      <c r="R345" s="39"/>
      <c r="S345" s="39"/>
      <c r="T345" s="39"/>
      <c r="U345" s="39"/>
      <c r="V345" s="39"/>
      <c r="W345" s="39"/>
      <c r="X345" s="39"/>
      <c r="Y345" s="39"/>
      <c r="Z345" s="39"/>
      <c r="AA345" s="39"/>
      <c r="AB345" s="39"/>
      <c r="AC345" s="39"/>
      <c r="AD345" s="39"/>
    </row>
    <row r="346" spans="3:30" s="21" customFormat="1">
      <c r="C346" s="39"/>
      <c r="D346" s="39"/>
      <c r="E346" s="39"/>
      <c r="F346" s="39"/>
      <c r="G346" s="39"/>
      <c r="H346" s="39"/>
      <c r="I346" s="39"/>
      <c r="J346" s="39"/>
      <c r="K346" s="39"/>
      <c r="L346" s="39"/>
      <c r="M346" s="39"/>
      <c r="N346" s="39"/>
      <c r="O346" s="39"/>
      <c r="P346" s="39"/>
      <c r="Q346" s="39"/>
      <c r="R346" s="39"/>
      <c r="S346" s="39"/>
      <c r="T346" s="39"/>
      <c r="U346" s="39"/>
      <c r="V346" s="39"/>
      <c r="W346" s="39"/>
      <c r="X346" s="39"/>
      <c r="Y346" s="39"/>
      <c r="Z346" s="39"/>
      <c r="AA346" s="39"/>
      <c r="AB346" s="39"/>
      <c r="AC346" s="39"/>
      <c r="AD346" s="39"/>
    </row>
    <row r="347" spans="3:30" s="21" customFormat="1">
      <c r="C347" s="39"/>
      <c r="D347" s="39"/>
      <c r="E347" s="39"/>
      <c r="F347" s="39"/>
      <c r="G347" s="39"/>
      <c r="H347" s="39"/>
      <c r="I347" s="39"/>
      <c r="J347" s="39"/>
      <c r="K347" s="39"/>
      <c r="L347" s="39"/>
      <c r="M347" s="39"/>
      <c r="N347" s="39"/>
      <c r="O347" s="39"/>
      <c r="P347" s="39"/>
      <c r="Q347" s="39"/>
      <c r="R347" s="39"/>
      <c r="S347" s="39"/>
      <c r="T347" s="39"/>
      <c r="U347" s="39"/>
      <c r="V347" s="39"/>
      <c r="W347" s="39"/>
      <c r="X347" s="39"/>
      <c r="Y347" s="39"/>
      <c r="Z347" s="39"/>
      <c r="AA347" s="39"/>
      <c r="AB347" s="39"/>
      <c r="AC347" s="39"/>
      <c r="AD347" s="39"/>
    </row>
    <row r="348" spans="3:30" s="21" customFormat="1">
      <c r="C348" s="39"/>
      <c r="D348" s="39"/>
      <c r="E348" s="39"/>
      <c r="F348" s="39"/>
      <c r="G348" s="39"/>
      <c r="H348" s="39"/>
      <c r="I348" s="39"/>
      <c r="J348" s="39"/>
      <c r="K348" s="39"/>
      <c r="L348" s="39"/>
      <c r="M348" s="39"/>
      <c r="N348" s="39"/>
      <c r="O348" s="39"/>
      <c r="P348" s="39"/>
      <c r="Q348" s="39"/>
      <c r="R348" s="39"/>
      <c r="S348" s="39"/>
      <c r="T348" s="39"/>
      <c r="U348" s="39"/>
      <c r="V348" s="39"/>
      <c r="W348" s="39"/>
      <c r="X348" s="39"/>
      <c r="Y348" s="39"/>
      <c r="Z348" s="39"/>
      <c r="AA348" s="39"/>
      <c r="AB348" s="39"/>
      <c r="AC348" s="39"/>
      <c r="AD348" s="39"/>
    </row>
    <row r="349" spans="3:30" s="21" customFormat="1">
      <c r="C349" s="39"/>
      <c r="D349" s="39"/>
      <c r="E349" s="39"/>
      <c r="F349" s="39"/>
      <c r="G349" s="39"/>
      <c r="H349" s="39"/>
      <c r="I349" s="39"/>
      <c r="J349" s="39"/>
      <c r="K349" s="39"/>
      <c r="L349" s="39"/>
      <c r="M349" s="39"/>
      <c r="N349" s="39"/>
      <c r="O349" s="39"/>
      <c r="P349" s="39"/>
      <c r="Q349" s="39"/>
      <c r="R349" s="39"/>
      <c r="S349" s="39"/>
      <c r="T349" s="39"/>
      <c r="U349" s="39"/>
      <c r="V349" s="39"/>
      <c r="W349" s="39"/>
      <c r="X349" s="39"/>
      <c r="Y349" s="39"/>
      <c r="Z349" s="39"/>
      <c r="AA349" s="39"/>
      <c r="AB349" s="39"/>
      <c r="AC349" s="39"/>
      <c r="AD349" s="39"/>
    </row>
    <row r="350" spans="3:30" s="21" customFormat="1">
      <c r="C350" s="39"/>
      <c r="D350" s="39"/>
      <c r="E350" s="39"/>
      <c r="F350" s="39"/>
      <c r="G350" s="39"/>
      <c r="H350" s="39"/>
      <c r="I350" s="39"/>
      <c r="J350" s="39"/>
      <c r="K350" s="39"/>
      <c r="L350" s="39"/>
      <c r="M350" s="39"/>
      <c r="N350" s="39"/>
      <c r="O350" s="39"/>
      <c r="P350" s="39"/>
      <c r="Q350" s="39"/>
      <c r="R350" s="39"/>
      <c r="S350" s="39"/>
      <c r="T350" s="39"/>
      <c r="U350" s="39"/>
      <c r="V350" s="39"/>
      <c r="W350" s="39"/>
      <c r="X350" s="39"/>
      <c r="Y350" s="39"/>
      <c r="Z350" s="39"/>
      <c r="AA350" s="39"/>
      <c r="AB350" s="39"/>
      <c r="AC350" s="39"/>
      <c r="AD350" s="39"/>
    </row>
    <row r="351" spans="3:30" s="21" customFormat="1">
      <c r="C351" s="39"/>
      <c r="D351" s="39"/>
      <c r="E351" s="39"/>
      <c r="F351" s="39"/>
      <c r="G351" s="39"/>
      <c r="H351" s="39"/>
      <c r="I351" s="39"/>
      <c r="J351" s="39"/>
      <c r="K351" s="39"/>
      <c r="L351" s="39"/>
      <c r="M351" s="39"/>
      <c r="N351" s="39"/>
      <c r="O351" s="39"/>
      <c r="P351" s="39"/>
      <c r="Q351" s="39"/>
      <c r="R351" s="39"/>
      <c r="S351" s="39"/>
      <c r="T351" s="39"/>
      <c r="U351" s="39"/>
      <c r="V351" s="39"/>
      <c r="W351" s="39"/>
      <c r="X351" s="39"/>
      <c r="Y351" s="39"/>
      <c r="Z351" s="39"/>
      <c r="AA351" s="39"/>
      <c r="AB351" s="39"/>
      <c r="AC351" s="39"/>
      <c r="AD351" s="39"/>
    </row>
    <row r="352" spans="3:30" s="21" customFormat="1">
      <c r="C352" s="39"/>
      <c r="D352" s="39"/>
      <c r="E352" s="39"/>
      <c r="F352" s="39"/>
      <c r="G352" s="39"/>
      <c r="H352" s="39"/>
      <c r="I352" s="39"/>
      <c r="J352" s="39"/>
      <c r="K352" s="39"/>
      <c r="L352" s="39"/>
      <c r="M352" s="39"/>
      <c r="N352" s="39"/>
      <c r="O352" s="39"/>
      <c r="P352" s="39"/>
      <c r="Q352" s="39"/>
      <c r="R352" s="39"/>
      <c r="S352" s="39"/>
      <c r="T352" s="39"/>
      <c r="U352" s="39"/>
      <c r="V352" s="39"/>
      <c r="W352" s="39"/>
      <c r="X352" s="39"/>
      <c r="Y352" s="39"/>
      <c r="Z352" s="39"/>
      <c r="AA352" s="39"/>
      <c r="AB352" s="39"/>
      <c r="AC352" s="39"/>
      <c r="AD352" s="39"/>
    </row>
    <row r="353" spans="3:30" s="21" customFormat="1">
      <c r="C353" s="39"/>
      <c r="D353" s="39"/>
      <c r="E353" s="39"/>
      <c r="F353" s="39"/>
      <c r="G353" s="39"/>
      <c r="H353" s="39"/>
      <c r="I353" s="39"/>
      <c r="J353" s="39"/>
      <c r="K353" s="39"/>
      <c r="L353" s="39"/>
      <c r="M353" s="39"/>
      <c r="N353" s="39"/>
      <c r="O353" s="39"/>
      <c r="P353" s="39"/>
      <c r="Q353" s="39"/>
      <c r="R353" s="39"/>
      <c r="S353" s="39"/>
      <c r="T353" s="39"/>
      <c r="U353" s="39"/>
      <c r="V353" s="39"/>
      <c r="W353" s="39"/>
      <c r="X353" s="39"/>
      <c r="Y353" s="39"/>
      <c r="Z353" s="39"/>
      <c r="AA353" s="39"/>
      <c r="AB353" s="39"/>
      <c r="AC353" s="39"/>
      <c r="AD353" s="39"/>
    </row>
    <row r="354" spans="3:30" s="21" customFormat="1">
      <c r="C354" s="39"/>
      <c r="D354" s="39"/>
      <c r="E354" s="39"/>
      <c r="F354" s="39"/>
      <c r="G354" s="39"/>
      <c r="H354" s="39"/>
      <c r="I354" s="39"/>
      <c r="J354" s="39"/>
      <c r="K354" s="39"/>
      <c r="L354" s="39"/>
      <c r="M354" s="39"/>
      <c r="N354" s="39"/>
      <c r="O354" s="39"/>
      <c r="P354" s="39"/>
      <c r="Q354" s="39"/>
      <c r="R354" s="39"/>
      <c r="S354" s="39"/>
      <c r="T354" s="39"/>
      <c r="U354" s="39"/>
      <c r="V354" s="39"/>
      <c r="W354" s="39"/>
      <c r="X354" s="39"/>
      <c r="Y354" s="39"/>
      <c r="Z354" s="39"/>
      <c r="AA354" s="39"/>
      <c r="AB354" s="39"/>
      <c r="AC354" s="39"/>
      <c r="AD354" s="39"/>
    </row>
    <row r="355" spans="3:30" s="21" customFormat="1">
      <c r="C355" s="39"/>
      <c r="D355" s="39"/>
      <c r="E355" s="39"/>
      <c r="F355" s="39"/>
      <c r="G355" s="39"/>
      <c r="H355" s="39"/>
      <c r="I355" s="39"/>
      <c r="J355" s="39"/>
      <c r="K355" s="39"/>
      <c r="L355" s="39"/>
      <c r="M355" s="39"/>
      <c r="N355" s="39"/>
      <c r="O355" s="39"/>
      <c r="P355" s="39"/>
      <c r="Q355" s="39"/>
      <c r="R355" s="39"/>
      <c r="S355" s="39"/>
      <c r="T355" s="39"/>
      <c r="U355" s="39"/>
      <c r="V355" s="39"/>
      <c r="W355" s="39"/>
      <c r="X355" s="39"/>
      <c r="Y355" s="39"/>
      <c r="Z355" s="39"/>
      <c r="AA355" s="39"/>
      <c r="AB355" s="39"/>
      <c r="AC355" s="39"/>
      <c r="AD355" s="39"/>
    </row>
    <row r="356" spans="3:30" s="21" customFormat="1">
      <c r="C356" s="39"/>
      <c r="D356" s="39"/>
      <c r="E356" s="39"/>
      <c r="F356" s="39"/>
      <c r="G356" s="39"/>
      <c r="H356" s="39"/>
      <c r="I356" s="39"/>
      <c r="J356" s="39"/>
      <c r="K356" s="39"/>
      <c r="L356" s="39"/>
      <c r="M356" s="39"/>
      <c r="N356" s="39"/>
      <c r="O356" s="39"/>
      <c r="P356" s="39"/>
      <c r="Q356" s="39"/>
      <c r="R356" s="39"/>
      <c r="S356" s="39"/>
      <c r="T356" s="39"/>
      <c r="U356" s="39"/>
      <c r="V356" s="39"/>
      <c r="W356" s="39"/>
      <c r="X356" s="39"/>
      <c r="Y356" s="39"/>
      <c r="Z356" s="39"/>
      <c r="AA356" s="39"/>
      <c r="AB356" s="39"/>
      <c r="AC356" s="39"/>
      <c r="AD356" s="39"/>
    </row>
    <row r="357" spans="3:30" s="21" customFormat="1">
      <c r="C357" s="39"/>
      <c r="D357" s="39"/>
      <c r="E357" s="39"/>
      <c r="F357" s="39"/>
      <c r="G357" s="39"/>
      <c r="H357" s="39"/>
      <c r="I357" s="39"/>
      <c r="J357" s="39"/>
      <c r="K357" s="39"/>
      <c r="L357" s="39"/>
      <c r="M357" s="39"/>
      <c r="N357" s="39"/>
      <c r="O357" s="39"/>
      <c r="P357" s="39"/>
      <c r="Q357" s="39"/>
      <c r="R357" s="39"/>
      <c r="S357" s="39"/>
      <c r="T357" s="39"/>
      <c r="U357" s="39"/>
      <c r="V357" s="39"/>
      <c r="W357" s="39"/>
      <c r="X357" s="39"/>
      <c r="Y357" s="39"/>
      <c r="Z357" s="39"/>
      <c r="AA357" s="39"/>
      <c r="AB357" s="39"/>
      <c r="AC357" s="39"/>
      <c r="AD357" s="39"/>
    </row>
    <row r="358" spans="3:30" s="21" customFormat="1">
      <c r="C358" s="39"/>
      <c r="D358" s="39"/>
      <c r="E358" s="39"/>
      <c r="F358" s="39"/>
      <c r="G358" s="39"/>
      <c r="H358" s="39"/>
      <c r="I358" s="39"/>
      <c r="J358" s="39"/>
      <c r="K358" s="39"/>
      <c r="L358" s="39"/>
      <c r="M358" s="39"/>
      <c r="N358" s="39"/>
      <c r="O358" s="39"/>
      <c r="P358" s="39"/>
      <c r="Q358" s="39"/>
      <c r="R358" s="39"/>
      <c r="S358" s="39"/>
      <c r="T358" s="39"/>
      <c r="U358" s="39"/>
      <c r="V358" s="39"/>
      <c r="W358" s="39"/>
      <c r="X358" s="39"/>
      <c r="Y358" s="39"/>
      <c r="Z358" s="39"/>
      <c r="AA358" s="39"/>
      <c r="AB358" s="39"/>
      <c r="AC358" s="39"/>
      <c r="AD358" s="39"/>
    </row>
    <row r="359" spans="3:30" s="21" customFormat="1">
      <c r="C359" s="39"/>
      <c r="D359" s="39"/>
      <c r="E359" s="39"/>
      <c r="F359" s="39"/>
      <c r="G359" s="39"/>
      <c r="H359" s="39"/>
      <c r="I359" s="39"/>
      <c r="J359" s="39"/>
      <c r="K359" s="39"/>
      <c r="L359" s="39"/>
      <c r="M359" s="39"/>
      <c r="N359" s="39"/>
      <c r="O359" s="39"/>
      <c r="P359" s="39"/>
      <c r="Q359" s="39"/>
      <c r="R359" s="39"/>
      <c r="S359" s="39"/>
      <c r="T359" s="39"/>
      <c r="U359" s="39"/>
      <c r="V359" s="39"/>
      <c r="W359" s="39"/>
      <c r="X359" s="39"/>
      <c r="Y359" s="39"/>
      <c r="Z359" s="39"/>
      <c r="AA359" s="39"/>
      <c r="AB359" s="39"/>
      <c r="AC359" s="39"/>
      <c r="AD359" s="39"/>
    </row>
    <row r="360" spans="3:30" s="21" customFormat="1">
      <c r="C360" s="39"/>
      <c r="D360" s="39"/>
      <c r="E360" s="39"/>
      <c r="F360" s="39"/>
      <c r="G360" s="39"/>
      <c r="H360" s="39"/>
      <c r="I360" s="39"/>
      <c r="J360" s="39"/>
      <c r="K360" s="39"/>
      <c r="L360" s="39"/>
      <c r="M360" s="39"/>
      <c r="N360" s="39"/>
      <c r="O360" s="39"/>
      <c r="P360" s="39"/>
      <c r="Q360" s="39"/>
      <c r="R360" s="39"/>
      <c r="S360" s="39"/>
      <c r="T360" s="39"/>
      <c r="U360" s="39"/>
      <c r="V360" s="39"/>
      <c r="W360" s="39"/>
      <c r="X360" s="39"/>
      <c r="Y360" s="39"/>
      <c r="Z360" s="39"/>
      <c r="AA360" s="39"/>
      <c r="AB360" s="39"/>
      <c r="AC360" s="39"/>
      <c r="AD360" s="39"/>
    </row>
    <row r="361" spans="3:30" s="21" customFormat="1">
      <c r="C361" s="39"/>
      <c r="D361" s="39"/>
      <c r="E361" s="39"/>
      <c r="F361" s="39"/>
      <c r="G361" s="39"/>
      <c r="H361" s="39"/>
      <c r="I361" s="39"/>
      <c r="J361" s="39"/>
      <c r="K361" s="39"/>
      <c r="L361" s="39"/>
      <c r="M361" s="39"/>
      <c r="N361" s="39"/>
      <c r="O361" s="39"/>
      <c r="P361" s="39"/>
      <c r="Q361" s="39"/>
      <c r="R361" s="39"/>
      <c r="S361" s="39"/>
      <c r="T361" s="39"/>
      <c r="U361" s="39"/>
      <c r="V361" s="39"/>
      <c r="W361" s="39"/>
      <c r="X361" s="39"/>
      <c r="Y361" s="39"/>
      <c r="Z361" s="39"/>
      <c r="AA361" s="39"/>
      <c r="AB361" s="39"/>
      <c r="AC361" s="39"/>
      <c r="AD361" s="39"/>
    </row>
    <row r="362" spans="3:30" s="21" customFormat="1">
      <c r="C362" s="39"/>
      <c r="D362" s="39"/>
      <c r="E362" s="39"/>
      <c r="F362" s="39"/>
      <c r="G362" s="39"/>
      <c r="H362" s="39"/>
      <c r="I362" s="39"/>
      <c r="J362" s="39"/>
      <c r="K362" s="39"/>
      <c r="L362" s="39"/>
      <c r="M362" s="39"/>
      <c r="N362" s="39"/>
      <c r="O362" s="39"/>
      <c r="P362" s="39"/>
      <c r="Q362" s="39"/>
      <c r="R362" s="39"/>
      <c r="S362" s="39"/>
      <c r="T362" s="39"/>
      <c r="U362" s="39"/>
      <c r="V362" s="39"/>
      <c r="W362" s="39"/>
      <c r="X362" s="39"/>
      <c r="Y362" s="39"/>
      <c r="Z362" s="39"/>
      <c r="AA362" s="39"/>
      <c r="AB362" s="39"/>
      <c r="AC362" s="39"/>
      <c r="AD362" s="39"/>
    </row>
    <row r="363" spans="3:30" s="21" customFormat="1">
      <c r="C363" s="39"/>
      <c r="D363" s="39"/>
      <c r="E363" s="39"/>
      <c r="F363" s="39"/>
      <c r="G363" s="39"/>
      <c r="H363" s="39"/>
      <c r="I363" s="39"/>
      <c r="J363" s="39"/>
      <c r="K363" s="39"/>
      <c r="L363" s="39"/>
      <c r="M363" s="39"/>
      <c r="N363" s="39"/>
      <c r="O363" s="39"/>
      <c r="P363" s="39"/>
      <c r="Q363" s="39"/>
      <c r="R363" s="39"/>
      <c r="S363" s="39"/>
      <c r="T363" s="39"/>
      <c r="U363" s="39"/>
      <c r="V363" s="39"/>
      <c r="W363" s="39"/>
      <c r="X363" s="39"/>
      <c r="Y363" s="39"/>
      <c r="Z363" s="39"/>
      <c r="AA363" s="39"/>
      <c r="AB363" s="39"/>
      <c r="AC363" s="39"/>
      <c r="AD363" s="39"/>
    </row>
    <row r="364" spans="3:30" s="21" customFormat="1">
      <c r="C364" s="39"/>
      <c r="D364" s="39"/>
      <c r="E364" s="39"/>
      <c r="F364" s="39"/>
      <c r="G364" s="39"/>
      <c r="H364" s="39"/>
      <c r="I364" s="39"/>
      <c r="J364" s="39"/>
      <c r="K364" s="39"/>
      <c r="L364" s="39"/>
      <c r="M364" s="39"/>
      <c r="N364" s="39"/>
      <c r="O364" s="39"/>
      <c r="P364" s="39"/>
      <c r="Q364" s="39"/>
      <c r="R364" s="39"/>
      <c r="S364" s="39"/>
      <c r="T364" s="39"/>
      <c r="U364" s="39"/>
      <c r="V364" s="39"/>
      <c r="W364" s="39"/>
      <c r="X364" s="39"/>
      <c r="Y364" s="39"/>
      <c r="Z364" s="39"/>
      <c r="AA364" s="39"/>
      <c r="AB364" s="39"/>
      <c r="AC364" s="39"/>
      <c r="AD364" s="39"/>
    </row>
    <row r="365" spans="3:30" s="21" customFormat="1">
      <c r="C365" s="39"/>
      <c r="D365" s="39"/>
      <c r="E365" s="39"/>
      <c r="F365" s="39"/>
      <c r="G365" s="39"/>
      <c r="H365" s="39"/>
      <c r="I365" s="39"/>
      <c r="J365" s="39"/>
      <c r="K365" s="39"/>
      <c r="L365" s="39"/>
      <c r="M365" s="39"/>
      <c r="N365" s="39"/>
      <c r="O365" s="39"/>
      <c r="P365" s="39"/>
      <c r="Q365" s="39"/>
      <c r="R365" s="39"/>
      <c r="S365" s="39"/>
      <c r="T365" s="39"/>
      <c r="U365" s="39"/>
      <c r="V365" s="39"/>
      <c r="W365" s="39"/>
      <c r="X365" s="39"/>
      <c r="Y365" s="39"/>
      <c r="Z365" s="39"/>
      <c r="AA365" s="39"/>
      <c r="AB365" s="39"/>
      <c r="AC365" s="39"/>
      <c r="AD365" s="39"/>
    </row>
    <row r="366" spans="3:30" s="21" customFormat="1">
      <c r="C366" s="39"/>
      <c r="D366" s="39"/>
      <c r="E366" s="39"/>
      <c r="F366" s="39"/>
      <c r="G366" s="39"/>
      <c r="H366" s="39"/>
      <c r="I366" s="39"/>
      <c r="J366" s="39"/>
      <c r="K366" s="39"/>
      <c r="L366" s="39"/>
      <c r="M366" s="39"/>
      <c r="N366" s="39"/>
      <c r="O366" s="39"/>
      <c r="P366" s="39"/>
      <c r="Q366" s="39"/>
      <c r="R366" s="39"/>
      <c r="S366" s="39"/>
      <c r="T366" s="39"/>
      <c r="U366" s="39"/>
      <c r="V366" s="39"/>
      <c r="W366" s="39"/>
      <c r="X366" s="39"/>
      <c r="Y366" s="39"/>
      <c r="Z366" s="39"/>
      <c r="AA366" s="39"/>
      <c r="AB366" s="39"/>
      <c r="AC366" s="39"/>
      <c r="AD366" s="39"/>
    </row>
    <row r="367" spans="3:30" s="21" customFormat="1">
      <c r="C367" s="39"/>
      <c r="D367" s="39"/>
      <c r="E367" s="39"/>
      <c r="F367" s="39"/>
      <c r="G367" s="39"/>
      <c r="H367" s="39"/>
      <c r="I367" s="39"/>
      <c r="J367" s="39"/>
      <c r="K367" s="39"/>
      <c r="L367" s="39"/>
      <c r="M367" s="39"/>
      <c r="N367" s="39"/>
      <c r="O367" s="39"/>
      <c r="P367" s="39"/>
      <c r="Q367" s="39"/>
      <c r="R367" s="39"/>
      <c r="S367" s="39"/>
      <c r="T367" s="39"/>
      <c r="U367" s="39"/>
      <c r="V367" s="39"/>
      <c r="W367" s="39"/>
      <c r="X367" s="39"/>
      <c r="Y367" s="39"/>
      <c r="Z367" s="39"/>
      <c r="AA367" s="39"/>
      <c r="AB367" s="39"/>
      <c r="AC367" s="39"/>
      <c r="AD367" s="39"/>
    </row>
    <row r="368" spans="3:30" s="21" customFormat="1">
      <c r="C368" s="39"/>
      <c r="D368" s="39"/>
      <c r="E368" s="39"/>
      <c r="F368" s="39"/>
      <c r="G368" s="39"/>
      <c r="H368" s="39"/>
      <c r="I368" s="39"/>
      <c r="J368" s="39"/>
      <c r="K368" s="39"/>
      <c r="L368" s="39"/>
      <c r="M368" s="39"/>
      <c r="N368" s="39"/>
      <c r="O368" s="39"/>
      <c r="P368" s="39"/>
      <c r="Q368" s="39"/>
      <c r="R368" s="39"/>
      <c r="S368" s="39"/>
      <c r="T368" s="39"/>
      <c r="U368" s="39"/>
      <c r="V368" s="39"/>
      <c r="W368" s="39"/>
      <c r="X368" s="39"/>
      <c r="Y368" s="39"/>
      <c r="Z368" s="39"/>
      <c r="AA368" s="39"/>
      <c r="AB368" s="39"/>
      <c r="AC368" s="39"/>
      <c r="AD368" s="39"/>
    </row>
    <row r="369" spans="3:30" s="21" customFormat="1">
      <c r="C369" s="39"/>
      <c r="D369" s="39"/>
      <c r="E369" s="39"/>
      <c r="F369" s="39"/>
      <c r="G369" s="39"/>
      <c r="H369" s="39"/>
      <c r="I369" s="39"/>
      <c r="J369" s="39"/>
      <c r="K369" s="39"/>
      <c r="L369" s="39"/>
      <c r="M369" s="39"/>
      <c r="N369" s="39"/>
      <c r="O369" s="39"/>
      <c r="P369" s="39"/>
      <c r="Q369" s="39"/>
      <c r="R369" s="39"/>
      <c r="S369" s="39"/>
      <c r="T369" s="39"/>
      <c r="U369" s="39"/>
      <c r="V369" s="39"/>
      <c r="W369" s="39"/>
      <c r="X369" s="39"/>
      <c r="Y369" s="39"/>
      <c r="Z369" s="39"/>
      <c r="AA369" s="39"/>
      <c r="AB369" s="39"/>
      <c r="AC369" s="39"/>
      <c r="AD369" s="39"/>
    </row>
    <row r="370" spans="3:30" s="21" customFormat="1">
      <c r="C370" s="39"/>
      <c r="D370" s="39"/>
      <c r="E370" s="39"/>
      <c r="F370" s="39"/>
      <c r="G370" s="39"/>
      <c r="H370" s="39"/>
      <c r="I370" s="39"/>
      <c r="J370" s="39"/>
      <c r="K370" s="39"/>
      <c r="L370" s="39"/>
      <c r="M370" s="39"/>
      <c r="N370" s="39"/>
      <c r="O370" s="39"/>
      <c r="P370" s="39"/>
      <c r="Q370" s="39"/>
      <c r="R370" s="39"/>
      <c r="S370" s="39"/>
      <c r="T370" s="39"/>
      <c r="U370" s="39"/>
      <c r="V370" s="39"/>
      <c r="W370" s="39"/>
      <c r="X370" s="39"/>
      <c r="Y370" s="39"/>
      <c r="Z370" s="39"/>
      <c r="AA370" s="39"/>
      <c r="AB370" s="39"/>
      <c r="AC370" s="39"/>
      <c r="AD370" s="39"/>
    </row>
    <row r="371" spans="3:30" s="21" customFormat="1">
      <c r="C371" s="39"/>
      <c r="D371" s="39"/>
      <c r="E371" s="39"/>
      <c r="F371" s="39"/>
      <c r="G371" s="39"/>
      <c r="H371" s="39"/>
      <c r="I371" s="39"/>
      <c r="J371" s="39"/>
      <c r="K371" s="39"/>
      <c r="L371" s="39"/>
      <c r="M371" s="39"/>
      <c r="N371" s="39"/>
      <c r="O371" s="39"/>
      <c r="P371" s="39"/>
      <c r="Q371" s="39"/>
      <c r="R371" s="39"/>
      <c r="S371" s="39"/>
      <c r="T371" s="39"/>
      <c r="U371" s="39"/>
      <c r="V371" s="39"/>
      <c r="W371" s="39"/>
      <c r="X371" s="39"/>
      <c r="Y371" s="39"/>
      <c r="Z371" s="39"/>
      <c r="AA371" s="39"/>
      <c r="AB371" s="39"/>
      <c r="AC371" s="39"/>
      <c r="AD371" s="39"/>
    </row>
    <row r="372" spans="3:30" s="21" customFormat="1">
      <c r="C372" s="39"/>
      <c r="D372" s="39"/>
      <c r="E372" s="39"/>
      <c r="F372" s="39"/>
      <c r="G372" s="39"/>
      <c r="H372" s="39"/>
      <c r="I372" s="39"/>
      <c r="J372" s="39"/>
      <c r="K372" s="39"/>
      <c r="L372" s="39"/>
      <c r="M372" s="39"/>
      <c r="N372" s="39"/>
      <c r="O372" s="39"/>
      <c r="P372" s="39"/>
      <c r="Q372" s="39"/>
      <c r="R372" s="39"/>
      <c r="S372" s="39"/>
      <c r="T372" s="39"/>
      <c r="U372" s="39"/>
      <c r="V372" s="39"/>
      <c r="W372" s="39"/>
      <c r="X372" s="39"/>
      <c r="Y372" s="39"/>
      <c r="Z372" s="39"/>
      <c r="AA372" s="39"/>
      <c r="AB372" s="39"/>
      <c r="AC372" s="39"/>
      <c r="AD372" s="39"/>
    </row>
    <row r="373" spans="3:30" s="21" customFormat="1">
      <c r="C373" s="39"/>
      <c r="D373" s="39"/>
      <c r="E373" s="39"/>
      <c r="F373" s="39"/>
      <c r="G373" s="39"/>
      <c r="H373" s="39"/>
      <c r="I373" s="39"/>
      <c r="J373" s="39"/>
      <c r="K373" s="39"/>
      <c r="L373" s="39"/>
      <c r="M373" s="39"/>
      <c r="N373" s="39"/>
      <c r="O373" s="39"/>
      <c r="P373" s="39"/>
      <c r="Q373" s="39"/>
      <c r="R373" s="39"/>
      <c r="S373" s="39"/>
      <c r="T373" s="39"/>
      <c r="U373" s="39"/>
      <c r="V373" s="39"/>
      <c r="W373" s="39"/>
      <c r="X373" s="39"/>
      <c r="Y373" s="39"/>
      <c r="Z373" s="39"/>
      <c r="AA373" s="39"/>
      <c r="AB373" s="39"/>
      <c r="AC373" s="39"/>
      <c r="AD373" s="39"/>
    </row>
    <row r="374" spans="3:30" s="21" customFormat="1">
      <c r="C374" s="39"/>
      <c r="D374" s="39"/>
      <c r="E374" s="39"/>
      <c r="F374" s="39"/>
      <c r="G374" s="39"/>
      <c r="H374" s="39"/>
      <c r="I374" s="39"/>
      <c r="J374" s="39"/>
      <c r="K374" s="39"/>
      <c r="L374" s="39"/>
      <c r="M374" s="39"/>
      <c r="N374" s="39"/>
      <c r="O374" s="39"/>
      <c r="P374" s="39"/>
      <c r="Q374" s="39"/>
      <c r="R374" s="39"/>
      <c r="S374" s="39"/>
      <c r="T374" s="39"/>
      <c r="U374" s="39"/>
      <c r="V374" s="39"/>
      <c r="W374" s="39"/>
      <c r="X374" s="39"/>
      <c r="Y374" s="39"/>
      <c r="Z374" s="39"/>
      <c r="AA374" s="39"/>
      <c r="AB374" s="39"/>
      <c r="AC374" s="39"/>
      <c r="AD374" s="39"/>
    </row>
    <row r="375" spans="3:30" s="21" customFormat="1">
      <c r="C375" s="39"/>
      <c r="D375" s="39"/>
      <c r="E375" s="39"/>
      <c r="F375" s="39"/>
      <c r="G375" s="39"/>
      <c r="H375" s="39"/>
      <c r="I375" s="39"/>
      <c r="J375" s="39"/>
      <c r="K375" s="39"/>
      <c r="L375" s="39"/>
      <c r="M375" s="39"/>
      <c r="N375" s="39"/>
      <c r="O375" s="39"/>
      <c r="P375" s="39"/>
      <c r="Q375" s="39"/>
      <c r="R375" s="39"/>
      <c r="S375" s="39"/>
      <c r="T375" s="39"/>
      <c r="U375" s="39"/>
      <c r="V375" s="39"/>
      <c r="W375" s="39"/>
      <c r="X375" s="39"/>
      <c r="Y375" s="39"/>
      <c r="Z375" s="39"/>
      <c r="AA375" s="39"/>
      <c r="AB375" s="39"/>
      <c r="AC375" s="39"/>
      <c r="AD375" s="39"/>
    </row>
    <row r="376" spans="3:30" s="21" customFormat="1">
      <c r="C376" s="39"/>
      <c r="D376" s="39"/>
      <c r="E376" s="39"/>
      <c r="F376" s="39"/>
      <c r="G376" s="39"/>
      <c r="H376" s="39"/>
      <c r="I376" s="39"/>
      <c r="J376" s="39"/>
      <c r="K376" s="39"/>
      <c r="L376" s="39"/>
      <c r="M376" s="39"/>
      <c r="N376" s="39"/>
      <c r="O376" s="39"/>
      <c r="P376" s="39"/>
      <c r="Q376" s="39"/>
      <c r="R376" s="39"/>
      <c r="S376" s="39"/>
      <c r="T376" s="39"/>
      <c r="U376" s="39"/>
      <c r="V376" s="39"/>
      <c r="W376" s="39"/>
      <c r="X376" s="39"/>
      <c r="Y376" s="39"/>
      <c r="Z376" s="39"/>
      <c r="AA376" s="39"/>
      <c r="AB376" s="39"/>
      <c r="AC376" s="39"/>
      <c r="AD376" s="39"/>
    </row>
    <row r="377" spans="3:30" s="21" customFormat="1">
      <c r="C377" s="39"/>
      <c r="D377" s="39"/>
      <c r="E377" s="39"/>
      <c r="F377" s="39"/>
      <c r="G377" s="39"/>
      <c r="H377" s="39"/>
      <c r="I377" s="39"/>
      <c r="J377" s="39"/>
      <c r="K377" s="39"/>
      <c r="L377" s="39"/>
      <c r="M377" s="39"/>
      <c r="N377" s="39"/>
      <c r="O377" s="39"/>
      <c r="P377" s="39"/>
      <c r="Q377" s="39"/>
      <c r="R377" s="39"/>
      <c r="S377" s="39"/>
      <c r="T377" s="39"/>
      <c r="U377" s="39"/>
      <c r="V377" s="39"/>
      <c r="W377" s="39"/>
      <c r="X377" s="39"/>
      <c r="Y377" s="39"/>
      <c r="Z377" s="39"/>
      <c r="AA377" s="39"/>
      <c r="AB377" s="39"/>
      <c r="AC377" s="39"/>
      <c r="AD377" s="39"/>
    </row>
    <row r="378" spans="3:30" s="21" customFormat="1">
      <c r="C378" s="39"/>
      <c r="D378" s="39"/>
      <c r="E378" s="39"/>
      <c r="F378" s="39"/>
      <c r="G378" s="39"/>
      <c r="H378" s="39"/>
      <c r="I378" s="39"/>
      <c r="J378" s="39"/>
      <c r="K378" s="39"/>
      <c r="L378" s="39"/>
      <c r="M378" s="39"/>
      <c r="N378" s="39"/>
      <c r="O378" s="39"/>
      <c r="P378" s="39"/>
      <c r="Q378" s="39"/>
      <c r="R378" s="39"/>
      <c r="S378" s="39"/>
      <c r="T378" s="39"/>
      <c r="U378" s="39"/>
      <c r="V378" s="39"/>
      <c r="W378" s="39"/>
      <c r="X378" s="39"/>
      <c r="Y378" s="39"/>
      <c r="Z378" s="39"/>
      <c r="AA378" s="39"/>
      <c r="AB378" s="39"/>
      <c r="AC378" s="39"/>
      <c r="AD378" s="39"/>
    </row>
    <row r="379" spans="3:30" s="21" customFormat="1">
      <c r="C379" s="39"/>
      <c r="D379" s="39"/>
      <c r="E379" s="39"/>
      <c r="F379" s="39"/>
      <c r="G379" s="39"/>
      <c r="H379" s="39"/>
      <c r="I379" s="39"/>
      <c r="J379" s="39"/>
      <c r="K379" s="39"/>
      <c r="L379" s="39"/>
      <c r="M379" s="39"/>
      <c r="N379" s="39"/>
      <c r="O379" s="39"/>
      <c r="P379" s="39"/>
      <c r="Q379" s="39"/>
      <c r="R379" s="39"/>
      <c r="S379" s="39"/>
      <c r="T379" s="39"/>
      <c r="U379" s="39"/>
      <c r="V379" s="39"/>
      <c r="W379" s="39"/>
      <c r="X379" s="39"/>
      <c r="Y379" s="39"/>
      <c r="Z379" s="39"/>
      <c r="AA379" s="39"/>
      <c r="AB379" s="39"/>
      <c r="AC379" s="39"/>
      <c r="AD379" s="39"/>
    </row>
    <row r="380" spans="3:30" s="21" customFormat="1">
      <c r="C380" s="39"/>
      <c r="D380" s="39"/>
      <c r="E380" s="39"/>
      <c r="F380" s="39"/>
      <c r="G380" s="39"/>
      <c r="H380" s="39"/>
      <c r="I380" s="39"/>
      <c r="J380" s="39"/>
      <c r="K380" s="39"/>
      <c r="L380" s="39"/>
      <c r="M380" s="39"/>
      <c r="N380" s="39"/>
      <c r="O380" s="39"/>
      <c r="P380" s="39"/>
      <c r="Q380" s="39"/>
      <c r="R380" s="39"/>
      <c r="S380" s="39"/>
      <c r="T380" s="39"/>
      <c r="U380" s="39"/>
      <c r="V380" s="39"/>
      <c r="W380" s="39"/>
      <c r="X380" s="39"/>
      <c r="Y380" s="39"/>
      <c r="Z380" s="39"/>
      <c r="AA380" s="39"/>
      <c r="AB380" s="39"/>
      <c r="AC380" s="39"/>
      <c r="AD380" s="39"/>
    </row>
    <row r="381" spans="3:30" s="21" customFormat="1">
      <c r="C381" s="39"/>
      <c r="D381" s="39"/>
      <c r="E381" s="39"/>
      <c r="F381" s="39"/>
      <c r="G381" s="39"/>
      <c r="H381" s="39"/>
      <c r="I381" s="39"/>
      <c r="J381" s="39"/>
      <c r="K381" s="39"/>
      <c r="L381" s="39"/>
      <c r="M381" s="39"/>
      <c r="N381" s="39"/>
      <c r="O381" s="39"/>
      <c r="P381" s="39"/>
      <c r="Q381" s="39"/>
      <c r="R381" s="39"/>
      <c r="S381" s="39"/>
      <c r="T381" s="39"/>
      <c r="U381" s="39"/>
      <c r="V381" s="39"/>
      <c r="W381" s="39"/>
      <c r="X381" s="39"/>
      <c r="Y381" s="39"/>
      <c r="Z381" s="39"/>
      <c r="AA381" s="39"/>
      <c r="AB381" s="39"/>
      <c r="AC381" s="39"/>
      <c r="AD381" s="39"/>
    </row>
    <row r="382" spans="3:30" s="21" customFormat="1">
      <c r="C382" s="39"/>
      <c r="D382" s="39"/>
      <c r="E382" s="39"/>
      <c r="F382" s="39"/>
      <c r="G382" s="39"/>
      <c r="H382" s="39"/>
      <c r="I382" s="39"/>
      <c r="J382" s="39"/>
      <c r="K382" s="39"/>
      <c r="L382" s="39"/>
      <c r="M382" s="39"/>
      <c r="N382" s="39"/>
      <c r="O382" s="39"/>
      <c r="P382" s="39"/>
      <c r="Q382" s="39"/>
      <c r="R382" s="39"/>
      <c r="S382" s="39"/>
      <c r="T382" s="39"/>
      <c r="U382" s="39"/>
      <c r="V382" s="39"/>
      <c r="W382" s="39"/>
      <c r="X382" s="39"/>
      <c r="Y382" s="39"/>
      <c r="Z382" s="39"/>
      <c r="AA382" s="39"/>
      <c r="AB382" s="39"/>
      <c r="AC382" s="39"/>
      <c r="AD382" s="39"/>
    </row>
    <row r="383" spans="3:30" s="21" customFormat="1">
      <c r="C383" s="39"/>
      <c r="D383" s="39"/>
      <c r="E383" s="39"/>
      <c r="F383" s="39"/>
      <c r="G383" s="39"/>
      <c r="H383" s="39"/>
      <c r="I383" s="39"/>
      <c r="J383" s="39"/>
      <c r="K383" s="39"/>
      <c r="L383" s="39"/>
      <c r="M383" s="39"/>
      <c r="N383" s="39"/>
      <c r="O383" s="39"/>
      <c r="P383" s="39"/>
      <c r="Q383" s="39"/>
      <c r="R383" s="39"/>
      <c r="S383" s="39"/>
      <c r="T383" s="39"/>
      <c r="U383" s="39"/>
      <c r="V383" s="39"/>
      <c r="W383" s="39"/>
      <c r="X383" s="39"/>
      <c r="Y383" s="39"/>
      <c r="Z383" s="39"/>
      <c r="AA383" s="39"/>
      <c r="AB383" s="39"/>
      <c r="AC383" s="39"/>
      <c r="AD383" s="39"/>
    </row>
    <row r="384" spans="3:30" s="21" customFormat="1">
      <c r="C384" s="39"/>
      <c r="D384" s="39"/>
      <c r="E384" s="39"/>
      <c r="F384" s="39"/>
      <c r="G384" s="39"/>
      <c r="H384" s="39"/>
      <c r="I384" s="39"/>
      <c r="J384" s="39"/>
      <c r="K384" s="39"/>
      <c r="L384" s="39"/>
      <c r="M384" s="39"/>
      <c r="N384" s="39"/>
      <c r="O384" s="39"/>
      <c r="P384" s="39"/>
      <c r="Q384" s="39"/>
      <c r="R384" s="39"/>
      <c r="S384" s="39"/>
      <c r="T384" s="39"/>
      <c r="U384" s="39"/>
      <c r="V384" s="39"/>
      <c r="W384" s="39"/>
      <c r="X384" s="39"/>
      <c r="Y384" s="39"/>
      <c r="Z384" s="39"/>
      <c r="AA384" s="39"/>
      <c r="AB384" s="39"/>
      <c r="AC384" s="39"/>
      <c r="AD384" s="39"/>
    </row>
    <row r="385" spans="3:30" s="21" customFormat="1">
      <c r="C385" s="39"/>
      <c r="D385" s="39"/>
      <c r="E385" s="39"/>
      <c r="F385" s="39"/>
      <c r="G385" s="39"/>
      <c r="H385" s="39"/>
      <c r="I385" s="39"/>
      <c r="J385" s="39"/>
      <c r="K385" s="39"/>
      <c r="L385" s="39"/>
      <c r="M385" s="39"/>
      <c r="N385" s="39"/>
      <c r="O385" s="39"/>
      <c r="P385" s="39"/>
      <c r="Q385" s="39"/>
      <c r="R385" s="39"/>
      <c r="S385" s="39"/>
      <c r="T385" s="39"/>
      <c r="U385" s="39"/>
      <c r="V385" s="39"/>
      <c r="W385" s="39"/>
      <c r="X385" s="39"/>
      <c r="Y385" s="39"/>
      <c r="Z385" s="39"/>
      <c r="AA385" s="39"/>
      <c r="AB385" s="39"/>
      <c r="AC385" s="39"/>
      <c r="AD385" s="39"/>
    </row>
    <row r="386" spans="3:30" s="21" customFormat="1">
      <c r="C386" s="39"/>
      <c r="D386" s="39"/>
      <c r="E386" s="39"/>
      <c r="F386" s="39"/>
      <c r="G386" s="39"/>
      <c r="H386" s="39"/>
      <c r="I386" s="39"/>
      <c r="J386" s="39"/>
      <c r="K386" s="39"/>
      <c r="L386" s="39"/>
      <c r="M386" s="39"/>
      <c r="N386" s="39"/>
      <c r="O386" s="39"/>
      <c r="P386" s="39"/>
      <c r="Q386" s="39"/>
      <c r="R386" s="39"/>
      <c r="S386" s="39"/>
      <c r="T386" s="39"/>
      <c r="U386" s="39"/>
      <c r="V386" s="39"/>
      <c r="W386" s="39"/>
      <c r="X386" s="39"/>
      <c r="Y386" s="39"/>
      <c r="Z386" s="39"/>
      <c r="AA386" s="39"/>
      <c r="AB386" s="39"/>
      <c r="AC386" s="39"/>
      <c r="AD386" s="39"/>
    </row>
    <row r="387" spans="3:30" s="21" customFormat="1">
      <c r="C387" s="39"/>
      <c r="D387" s="39"/>
      <c r="E387" s="39"/>
      <c r="F387" s="39"/>
      <c r="G387" s="39"/>
      <c r="H387" s="39"/>
      <c r="I387" s="39"/>
      <c r="J387" s="39"/>
      <c r="K387" s="39"/>
      <c r="L387" s="39"/>
      <c r="M387" s="39"/>
      <c r="N387" s="39"/>
      <c r="O387" s="39"/>
      <c r="P387" s="39"/>
      <c r="Q387" s="39"/>
      <c r="R387" s="39"/>
      <c r="S387" s="39"/>
      <c r="T387" s="39"/>
      <c r="U387" s="39"/>
      <c r="V387" s="39"/>
      <c r="W387" s="39"/>
      <c r="X387" s="39"/>
      <c r="Y387" s="39"/>
      <c r="Z387" s="39"/>
      <c r="AA387" s="39"/>
      <c r="AB387" s="39"/>
      <c r="AC387" s="39"/>
      <c r="AD387" s="39"/>
    </row>
    <row r="388" spans="3:30" s="21" customFormat="1">
      <c r="C388" s="39"/>
      <c r="D388" s="39"/>
      <c r="E388" s="39"/>
      <c r="F388" s="39"/>
      <c r="G388" s="39"/>
      <c r="H388" s="39"/>
      <c r="I388" s="39"/>
      <c r="J388" s="39"/>
      <c r="K388" s="39"/>
      <c r="L388" s="39"/>
      <c r="M388" s="39"/>
      <c r="N388" s="39"/>
      <c r="O388" s="39"/>
      <c r="P388" s="39"/>
      <c r="Q388" s="39"/>
      <c r="R388" s="39"/>
      <c r="S388" s="39"/>
      <c r="T388" s="39"/>
      <c r="U388" s="39"/>
      <c r="V388" s="39"/>
      <c r="W388" s="39"/>
      <c r="X388" s="39"/>
      <c r="Y388" s="39"/>
      <c r="Z388" s="39"/>
      <c r="AA388" s="39"/>
      <c r="AB388" s="39"/>
      <c r="AC388" s="39"/>
      <c r="AD388" s="39"/>
    </row>
    <row r="389" spans="3:30" s="21" customFormat="1">
      <c r="C389" s="39"/>
      <c r="D389" s="39"/>
      <c r="E389" s="39"/>
      <c r="F389" s="39"/>
      <c r="G389" s="39"/>
      <c r="H389" s="39"/>
      <c r="I389" s="39"/>
      <c r="J389" s="39"/>
      <c r="K389" s="39"/>
      <c r="L389" s="39"/>
      <c r="M389" s="39"/>
      <c r="N389" s="39"/>
      <c r="O389" s="39"/>
      <c r="P389" s="39"/>
      <c r="Q389" s="39"/>
      <c r="R389" s="39"/>
      <c r="S389" s="39"/>
      <c r="T389" s="39"/>
      <c r="U389" s="39"/>
      <c r="V389" s="39"/>
      <c r="W389" s="39"/>
      <c r="X389" s="39"/>
      <c r="Y389" s="39"/>
      <c r="Z389" s="39"/>
      <c r="AA389" s="39"/>
      <c r="AB389" s="39"/>
      <c r="AC389" s="39"/>
      <c r="AD389" s="39"/>
    </row>
    <row r="390" spans="3:30" s="21" customFormat="1">
      <c r="C390" s="39"/>
      <c r="D390" s="39"/>
      <c r="E390" s="39"/>
      <c r="F390" s="39"/>
      <c r="G390" s="39"/>
      <c r="H390" s="39"/>
      <c r="I390" s="39"/>
      <c r="J390" s="39"/>
      <c r="K390" s="39"/>
      <c r="L390" s="39"/>
      <c r="M390" s="39"/>
      <c r="N390" s="39"/>
      <c r="O390" s="39"/>
      <c r="P390" s="39"/>
      <c r="Q390" s="39"/>
      <c r="R390" s="39"/>
      <c r="S390" s="39"/>
      <c r="T390" s="39"/>
      <c r="U390" s="39"/>
      <c r="V390" s="39"/>
      <c r="W390" s="39"/>
      <c r="X390" s="39"/>
      <c r="Y390" s="39"/>
      <c r="Z390" s="39"/>
      <c r="AA390" s="39"/>
      <c r="AB390" s="39"/>
      <c r="AC390" s="39"/>
      <c r="AD390" s="39"/>
    </row>
    <row r="391" spans="3:30" s="21" customFormat="1">
      <c r="C391" s="39"/>
      <c r="D391" s="39"/>
      <c r="E391" s="39"/>
      <c r="F391" s="39"/>
      <c r="G391" s="39"/>
      <c r="H391" s="39"/>
      <c r="I391" s="39"/>
      <c r="J391" s="39"/>
      <c r="K391" s="39"/>
      <c r="L391" s="39"/>
      <c r="M391" s="39"/>
      <c r="N391" s="39"/>
      <c r="O391" s="39"/>
      <c r="P391" s="39"/>
      <c r="Q391" s="39"/>
      <c r="R391" s="39"/>
      <c r="S391" s="39"/>
      <c r="T391" s="39"/>
      <c r="U391" s="39"/>
      <c r="V391" s="39"/>
      <c r="W391" s="39"/>
      <c r="X391" s="39"/>
      <c r="Y391" s="39"/>
      <c r="Z391" s="39"/>
      <c r="AA391" s="39"/>
      <c r="AB391" s="39"/>
      <c r="AC391" s="39"/>
      <c r="AD391" s="39"/>
    </row>
    <row r="392" spans="3:30" s="21" customFormat="1">
      <c r="C392" s="39"/>
      <c r="D392" s="39"/>
      <c r="E392" s="39"/>
      <c r="F392" s="39"/>
      <c r="G392" s="39"/>
      <c r="H392" s="39"/>
      <c r="I392" s="39"/>
      <c r="J392" s="39"/>
      <c r="K392" s="39"/>
      <c r="L392" s="39"/>
      <c r="M392" s="39"/>
      <c r="N392" s="39"/>
      <c r="O392" s="39"/>
      <c r="P392" s="39"/>
      <c r="Q392" s="39"/>
      <c r="R392" s="39"/>
      <c r="S392" s="39"/>
      <c r="T392" s="39"/>
      <c r="U392" s="39"/>
      <c r="V392" s="39"/>
      <c r="W392" s="39"/>
      <c r="X392" s="39"/>
      <c r="Y392" s="39"/>
      <c r="Z392" s="39"/>
      <c r="AA392" s="39"/>
      <c r="AB392" s="39"/>
      <c r="AC392" s="39"/>
      <c r="AD392" s="39"/>
    </row>
    <row r="393" spans="3:30" s="21" customFormat="1">
      <c r="C393" s="39"/>
      <c r="D393" s="39"/>
      <c r="E393" s="39"/>
      <c r="F393" s="39"/>
      <c r="G393" s="39"/>
      <c r="H393" s="39"/>
      <c r="I393" s="39"/>
      <c r="J393" s="39"/>
      <c r="K393" s="39"/>
      <c r="L393" s="39"/>
      <c r="M393" s="39"/>
      <c r="N393" s="39"/>
      <c r="O393" s="39"/>
      <c r="P393" s="39"/>
      <c r="Q393" s="39"/>
      <c r="R393" s="39"/>
      <c r="S393" s="39"/>
      <c r="T393" s="39"/>
      <c r="U393" s="39"/>
      <c r="V393" s="39"/>
      <c r="W393" s="39"/>
      <c r="X393" s="39"/>
      <c r="Y393" s="39"/>
      <c r="Z393" s="39"/>
      <c r="AA393" s="39"/>
      <c r="AB393" s="39"/>
      <c r="AC393" s="39"/>
      <c r="AD393" s="39"/>
    </row>
    <row r="394" spans="3:30" s="21" customFormat="1">
      <c r="C394" s="39"/>
      <c r="D394" s="39"/>
      <c r="E394" s="39"/>
      <c r="F394" s="39"/>
      <c r="G394" s="39"/>
      <c r="H394" s="39"/>
      <c r="I394" s="39"/>
      <c r="J394" s="39"/>
      <c r="K394" s="39"/>
      <c r="L394" s="39"/>
      <c r="M394" s="39"/>
      <c r="N394" s="39"/>
      <c r="O394" s="39"/>
      <c r="P394" s="39"/>
      <c r="Q394" s="39"/>
      <c r="R394" s="39"/>
      <c r="S394" s="39"/>
      <c r="T394" s="39"/>
      <c r="U394" s="39"/>
      <c r="V394" s="39"/>
      <c r="W394" s="39"/>
      <c r="X394" s="39"/>
      <c r="Y394" s="39"/>
      <c r="Z394" s="39"/>
      <c r="AA394" s="39"/>
      <c r="AB394" s="39"/>
      <c r="AC394" s="39"/>
      <c r="AD394" s="39"/>
    </row>
    <row r="395" spans="3:30" s="21" customFormat="1">
      <c r="C395" s="39"/>
      <c r="D395" s="39"/>
      <c r="E395" s="39"/>
      <c r="F395" s="39"/>
      <c r="G395" s="39"/>
      <c r="H395" s="39"/>
      <c r="I395" s="39"/>
      <c r="J395" s="39"/>
      <c r="K395" s="39"/>
      <c r="L395" s="39"/>
      <c r="M395" s="39"/>
      <c r="N395" s="39"/>
      <c r="O395" s="39"/>
      <c r="P395" s="39"/>
      <c r="Q395" s="39"/>
      <c r="R395" s="39"/>
      <c r="S395" s="39"/>
      <c r="T395" s="39"/>
      <c r="U395" s="39"/>
      <c r="V395" s="39"/>
      <c r="W395" s="39"/>
      <c r="X395" s="39"/>
      <c r="Y395" s="39"/>
      <c r="Z395" s="39"/>
      <c r="AA395" s="39"/>
      <c r="AB395" s="39"/>
      <c r="AC395" s="39"/>
      <c r="AD395" s="39"/>
    </row>
    <row r="396" spans="3:30" s="21" customFormat="1">
      <c r="C396" s="39"/>
      <c r="D396" s="39"/>
      <c r="E396" s="39"/>
      <c r="F396" s="39"/>
      <c r="G396" s="39"/>
      <c r="H396" s="39"/>
      <c r="I396" s="39"/>
      <c r="J396" s="39"/>
      <c r="K396" s="39"/>
      <c r="L396" s="39"/>
      <c r="M396" s="39"/>
      <c r="N396" s="39"/>
      <c r="O396" s="39"/>
      <c r="P396" s="39"/>
      <c r="Q396" s="39"/>
      <c r="R396" s="39"/>
      <c r="S396" s="39"/>
      <c r="T396" s="39"/>
      <c r="U396" s="39"/>
      <c r="V396" s="39"/>
      <c r="W396" s="39"/>
      <c r="X396" s="39"/>
      <c r="Y396" s="39"/>
      <c r="Z396" s="39"/>
      <c r="AA396" s="39"/>
      <c r="AB396" s="39"/>
      <c r="AC396" s="39"/>
      <c r="AD396" s="39"/>
    </row>
    <row r="397" spans="3:30" s="21" customFormat="1">
      <c r="C397" s="39"/>
      <c r="D397" s="39"/>
      <c r="E397" s="39"/>
      <c r="F397" s="39"/>
      <c r="G397" s="39"/>
      <c r="H397" s="39"/>
      <c r="I397" s="39"/>
      <c r="J397" s="39"/>
      <c r="K397" s="39"/>
      <c r="L397" s="39"/>
      <c r="M397" s="39"/>
      <c r="N397" s="39"/>
      <c r="O397" s="39"/>
      <c r="P397" s="39"/>
      <c r="Q397" s="39"/>
      <c r="R397" s="39"/>
      <c r="S397" s="39"/>
      <c r="T397" s="39"/>
      <c r="U397" s="39"/>
      <c r="V397" s="39"/>
      <c r="W397" s="39"/>
      <c r="X397" s="39"/>
      <c r="Y397" s="39"/>
      <c r="Z397" s="39"/>
      <c r="AA397" s="39"/>
      <c r="AB397" s="39"/>
      <c r="AC397" s="39"/>
      <c r="AD397" s="39"/>
    </row>
    <row r="398" spans="3:30" s="21" customFormat="1">
      <c r="C398" s="39"/>
      <c r="D398" s="39"/>
      <c r="E398" s="39"/>
      <c r="F398" s="39"/>
      <c r="G398" s="39"/>
      <c r="H398" s="39"/>
      <c r="I398" s="39"/>
      <c r="J398" s="39"/>
      <c r="K398" s="39"/>
      <c r="L398" s="39"/>
      <c r="M398" s="39"/>
      <c r="N398" s="39"/>
      <c r="O398" s="39"/>
      <c r="P398" s="39"/>
      <c r="Q398" s="39"/>
      <c r="R398" s="39"/>
      <c r="S398" s="39"/>
      <c r="T398" s="39"/>
      <c r="U398" s="39"/>
      <c r="V398" s="39"/>
      <c r="W398" s="39"/>
      <c r="X398" s="39"/>
      <c r="Y398" s="39"/>
      <c r="Z398" s="39"/>
      <c r="AA398" s="39"/>
      <c r="AB398" s="39"/>
      <c r="AC398" s="39"/>
      <c r="AD398" s="39"/>
    </row>
    <row r="399" spans="3:30" s="21" customFormat="1">
      <c r="C399" s="39"/>
      <c r="D399" s="39"/>
      <c r="E399" s="39"/>
      <c r="F399" s="39"/>
      <c r="G399" s="39"/>
      <c r="H399" s="39"/>
      <c r="I399" s="39"/>
      <c r="J399" s="39"/>
      <c r="K399" s="39"/>
      <c r="L399" s="39"/>
      <c r="M399" s="39"/>
      <c r="N399" s="39"/>
      <c r="O399" s="39"/>
      <c r="P399" s="39"/>
      <c r="Q399" s="39"/>
      <c r="R399" s="39"/>
      <c r="S399" s="39"/>
      <c r="T399" s="39"/>
      <c r="U399" s="39"/>
      <c r="V399" s="39"/>
      <c r="W399" s="39"/>
      <c r="X399" s="39"/>
      <c r="Y399" s="39"/>
      <c r="Z399" s="39"/>
      <c r="AA399" s="39"/>
      <c r="AB399" s="39"/>
      <c r="AC399" s="39"/>
      <c r="AD399" s="39"/>
    </row>
    <row r="400" spans="3:30" s="21" customFormat="1">
      <c r="C400" s="39"/>
      <c r="D400" s="39"/>
      <c r="E400" s="39"/>
      <c r="F400" s="39"/>
      <c r="G400" s="39"/>
      <c r="H400" s="39"/>
      <c r="I400" s="39"/>
      <c r="J400" s="39"/>
      <c r="K400" s="39"/>
      <c r="L400" s="39"/>
      <c r="M400" s="39"/>
      <c r="N400" s="39"/>
      <c r="O400" s="39"/>
      <c r="P400" s="39"/>
      <c r="Q400" s="39"/>
      <c r="R400" s="39"/>
      <c r="S400" s="39"/>
      <c r="T400" s="39"/>
      <c r="U400" s="39"/>
      <c r="V400" s="39"/>
      <c r="W400" s="39"/>
      <c r="X400" s="39"/>
      <c r="Y400" s="39"/>
      <c r="Z400" s="39"/>
      <c r="AA400" s="39"/>
      <c r="AB400" s="39"/>
      <c r="AC400" s="39"/>
      <c r="AD400" s="39"/>
    </row>
    <row r="401" spans="3:30" s="21" customFormat="1">
      <c r="C401" s="39"/>
      <c r="D401" s="39"/>
      <c r="E401" s="39"/>
      <c r="F401" s="39"/>
      <c r="G401" s="39"/>
      <c r="H401" s="39"/>
      <c r="I401" s="39"/>
      <c r="J401" s="39"/>
      <c r="K401" s="39"/>
      <c r="L401" s="39"/>
      <c r="M401" s="39"/>
      <c r="N401" s="39"/>
      <c r="O401" s="39"/>
      <c r="P401" s="39"/>
      <c r="Q401" s="39"/>
      <c r="R401" s="39"/>
      <c r="S401" s="39"/>
      <c r="T401" s="39"/>
      <c r="U401" s="39"/>
      <c r="V401" s="39"/>
      <c r="W401" s="39"/>
      <c r="X401" s="39"/>
      <c r="Y401" s="39"/>
      <c r="Z401" s="39"/>
      <c r="AA401" s="39"/>
      <c r="AB401" s="39"/>
      <c r="AC401" s="39"/>
      <c r="AD401" s="39"/>
    </row>
    <row r="402" spans="3:30" s="21" customFormat="1">
      <c r="C402" s="39"/>
      <c r="D402" s="39"/>
      <c r="E402" s="39"/>
      <c r="F402" s="39"/>
      <c r="G402" s="39"/>
      <c r="H402" s="39"/>
      <c r="I402" s="39"/>
      <c r="J402" s="39"/>
      <c r="K402" s="39"/>
      <c r="L402" s="39"/>
      <c r="M402" s="39"/>
      <c r="N402" s="39"/>
      <c r="O402" s="39"/>
      <c r="P402" s="39"/>
      <c r="Q402" s="39"/>
      <c r="R402" s="39"/>
      <c r="S402" s="39"/>
      <c r="T402" s="39"/>
      <c r="U402" s="39"/>
      <c r="V402" s="39"/>
      <c r="W402" s="39"/>
      <c r="X402" s="39"/>
      <c r="Y402" s="39"/>
      <c r="Z402" s="39"/>
      <c r="AA402" s="39"/>
      <c r="AB402" s="39"/>
      <c r="AC402" s="39"/>
      <c r="AD402" s="39"/>
    </row>
    <row r="403" spans="3:30" s="21" customFormat="1">
      <c r="C403" s="39"/>
      <c r="D403" s="39"/>
      <c r="E403" s="39"/>
      <c r="F403" s="39"/>
      <c r="G403" s="39"/>
      <c r="H403" s="39"/>
      <c r="I403" s="39"/>
      <c r="J403" s="39"/>
      <c r="K403" s="39"/>
      <c r="L403" s="39"/>
      <c r="M403" s="39"/>
      <c r="N403" s="39"/>
      <c r="O403" s="39"/>
      <c r="P403" s="39"/>
      <c r="Q403" s="39"/>
      <c r="R403" s="39"/>
      <c r="S403" s="39"/>
      <c r="T403" s="39"/>
      <c r="U403" s="39"/>
      <c r="V403" s="39"/>
      <c r="W403" s="39"/>
      <c r="X403" s="39"/>
      <c r="Y403" s="39"/>
      <c r="Z403" s="39"/>
      <c r="AA403" s="39"/>
      <c r="AB403" s="39"/>
      <c r="AC403" s="39"/>
      <c r="AD403" s="39"/>
    </row>
    <row r="404" spans="3:30" s="21" customFormat="1">
      <c r="C404" s="39"/>
      <c r="D404" s="39"/>
      <c r="E404" s="39"/>
      <c r="F404" s="39"/>
      <c r="G404" s="39"/>
      <c r="H404" s="39"/>
      <c r="I404" s="39"/>
      <c r="J404" s="39"/>
      <c r="K404" s="39"/>
      <c r="L404" s="39"/>
      <c r="M404" s="39"/>
      <c r="N404" s="39"/>
      <c r="O404" s="39"/>
      <c r="P404" s="39"/>
      <c r="Q404" s="39"/>
      <c r="R404" s="39"/>
      <c r="S404" s="39"/>
      <c r="T404" s="39"/>
      <c r="U404" s="39"/>
      <c r="V404" s="39"/>
      <c r="W404" s="39"/>
      <c r="X404" s="39"/>
      <c r="Y404" s="39"/>
      <c r="Z404" s="39"/>
      <c r="AA404" s="39"/>
      <c r="AB404" s="39"/>
      <c r="AC404" s="39"/>
      <c r="AD404" s="39"/>
    </row>
    <row r="405" spans="3:30" s="21" customFormat="1">
      <c r="C405" s="39"/>
      <c r="D405" s="39"/>
      <c r="E405" s="39"/>
      <c r="F405" s="39"/>
      <c r="G405" s="39"/>
      <c r="H405" s="39"/>
      <c r="I405" s="39"/>
      <c r="J405" s="39"/>
      <c r="K405" s="39"/>
      <c r="L405" s="39"/>
      <c r="M405" s="39"/>
      <c r="N405" s="39"/>
      <c r="O405" s="39"/>
      <c r="P405" s="39"/>
      <c r="Q405" s="39"/>
      <c r="R405" s="39"/>
      <c r="S405" s="39"/>
      <c r="T405" s="39"/>
      <c r="U405" s="39"/>
      <c r="V405" s="39"/>
      <c r="W405" s="39"/>
      <c r="X405" s="39"/>
      <c r="Y405" s="39"/>
      <c r="Z405" s="39"/>
      <c r="AA405" s="39"/>
      <c r="AB405" s="39"/>
      <c r="AC405" s="39"/>
      <c r="AD405" s="39"/>
    </row>
    <row r="406" spans="3:30" s="21" customFormat="1">
      <c r="C406" s="39"/>
      <c r="D406" s="39"/>
      <c r="E406" s="39"/>
      <c r="F406" s="39"/>
      <c r="G406" s="39"/>
      <c r="H406" s="39"/>
      <c r="I406" s="39"/>
      <c r="J406" s="39"/>
      <c r="K406" s="39"/>
      <c r="L406" s="39"/>
      <c r="M406" s="39"/>
      <c r="N406" s="39"/>
      <c r="O406" s="39"/>
      <c r="P406" s="39"/>
      <c r="Q406" s="39"/>
      <c r="R406" s="39"/>
      <c r="S406" s="39"/>
      <c r="T406" s="39"/>
      <c r="U406" s="39"/>
      <c r="V406" s="39"/>
      <c r="W406" s="39"/>
      <c r="X406" s="39"/>
      <c r="Y406" s="39"/>
      <c r="Z406" s="39"/>
      <c r="AA406" s="39"/>
      <c r="AB406" s="39"/>
      <c r="AC406" s="39"/>
      <c r="AD406" s="39"/>
    </row>
    <row r="407" spans="3:30" s="21" customFormat="1">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row>
    <row r="408" spans="3:30" s="21" customFormat="1">
      <c r="C408" s="39"/>
      <c r="D408" s="39"/>
      <c r="E408" s="39"/>
      <c r="F408" s="39"/>
      <c r="G408" s="39"/>
      <c r="H408" s="39"/>
      <c r="I408" s="39"/>
      <c r="J408" s="39"/>
      <c r="K408" s="39"/>
      <c r="L408" s="39"/>
      <c r="M408" s="39"/>
      <c r="N408" s="39"/>
      <c r="O408" s="39"/>
      <c r="P408" s="39"/>
      <c r="Q408" s="39"/>
      <c r="R408" s="39"/>
      <c r="S408" s="39"/>
      <c r="T408" s="39"/>
      <c r="U408" s="39"/>
      <c r="V408" s="39"/>
      <c r="W408" s="39"/>
      <c r="X408" s="39"/>
      <c r="Y408" s="39"/>
      <c r="Z408" s="39"/>
      <c r="AA408" s="39"/>
      <c r="AB408" s="39"/>
      <c r="AC408" s="39"/>
      <c r="AD408" s="39"/>
    </row>
    <row r="409" spans="3:30" s="21" customFormat="1">
      <c r="C409" s="39"/>
      <c r="D409" s="39"/>
      <c r="E409" s="39"/>
      <c r="F409" s="39"/>
      <c r="G409" s="39"/>
      <c r="H409" s="39"/>
      <c r="I409" s="39"/>
      <c r="J409" s="39"/>
      <c r="K409" s="39"/>
      <c r="L409" s="39"/>
      <c r="M409" s="39"/>
      <c r="N409" s="39"/>
      <c r="O409" s="39"/>
      <c r="P409" s="39"/>
      <c r="Q409" s="39"/>
      <c r="R409" s="39"/>
      <c r="S409" s="39"/>
      <c r="T409" s="39"/>
      <c r="U409" s="39"/>
      <c r="V409" s="39"/>
      <c r="W409" s="39"/>
      <c r="X409" s="39"/>
      <c r="Y409" s="39"/>
      <c r="Z409" s="39"/>
      <c r="AA409" s="39"/>
      <c r="AB409" s="39"/>
      <c r="AC409" s="39"/>
      <c r="AD409" s="39"/>
    </row>
    <row r="410" spans="3:30" s="21" customFormat="1">
      <c r="C410" s="39"/>
      <c r="D410" s="39"/>
      <c r="E410" s="39"/>
      <c r="F410" s="39"/>
      <c r="G410" s="39"/>
      <c r="H410" s="39"/>
      <c r="I410" s="39"/>
      <c r="J410" s="39"/>
      <c r="K410" s="39"/>
      <c r="L410" s="39"/>
      <c r="M410" s="39"/>
      <c r="N410" s="39"/>
      <c r="O410" s="39"/>
      <c r="P410" s="39"/>
      <c r="Q410" s="39"/>
      <c r="R410" s="39"/>
      <c r="S410" s="39"/>
      <c r="T410" s="39"/>
      <c r="U410" s="39"/>
      <c r="V410" s="39"/>
      <c r="W410" s="39"/>
      <c r="X410" s="39"/>
      <c r="Y410" s="39"/>
      <c r="Z410" s="39"/>
      <c r="AA410" s="39"/>
      <c r="AB410" s="39"/>
      <c r="AC410" s="39"/>
      <c r="AD410" s="39"/>
    </row>
    <row r="411" spans="3:30" s="21" customFormat="1">
      <c r="C411" s="39"/>
      <c r="D411" s="39"/>
      <c r="E411" s="39"/>
      <c r="F411" s="39"/>
      <c r="G411" s="39"/>
      <c r="H411" s="39"/>
      <c r="I411" s="39"/>
      <c r="J411" s="39"/>
      <c r="K411" s="39"/>
      <c r="L411" s="39"/>
      <c r="M411" s="39"/>
      <c r="N411" s="39"/>
      <c r="O411" s="39"/>
      <c r="P411" s="39"/>
      <c r="Q411" s="39"/>
      <c r="R411" s="39"/>
      <c r="S411" s="39"/>
      <c r="T411" s="39"/>
      <c r="U411" s="39"/>
      <c r="V411" s="39"/>
      <c r="W411" s="39"/>
      <c r="X411" s="39"/>
      <c r="Y411" s="39"/>
      <c r="Z411" s="39"/>
      <c r="AA411" s="39"/>
      <c r="AB411" s="39"/>
      <c r="AC411" s="39"/>
      <c r="AD411" s="39"/>
    </row>
    <row r="412" spans="3:30" s="21" customFormat="1">
      <c r="C412" s="39"/>
      <c r="D412" s="39"/>
      <c r="E412" s="39"/>
      <c r="F412" s="39"/>
      <c r="G412" s="39"/>
      <c r="H412" s="39"/>
      <c r="I412" s="39"/>
      <c r="J412" s="39"/>
      <c r="K412" s="39"/>
      <c r="L412" s="39"/>
      <c r="M412" s="39"/>
      <c r="N412" s="39"/>
      <c r="O412" s="39"/>
      <c r="P412" s="39"/>
      <c r="Q412" s="39"/>
      <c r="R412" s="39"/>
      <c r="S412" s="39"/>
      <c r="T412" s="39"/>
      <c r="U412" s="39"/>
      <c r="V412" s="39"/>
      <c r="W412" s="39"/>
      <c r="X412" s="39"/>
      <c r="Y412" s="39"/>
      <c r="Z412" s="39"/>
      <c r="AA412" s="39"/>
      <c r="AB412" s="39"/>
      <c r="AC412" s="39"/>
      <c r="AD412" s="39"/>
    </row>
    <row r="413" spans="3:30" s="21" customFormat="1">
      <c r="C413" s="39"/>
      <c r="D413" s="39"/>
      <c r="E413" s="39"/>
      <c r="F413" s="39"/>
      <c r="G413" s="39"/>
      <c r="H413" s="39"/>
      <c r="I413" s="39"/>
      <c r="J413" s="39"/>
      <c r="K413" s="39"/>
      <c r="L413" s="39"/>
      <c r="M413" s="39"/>
      <c r="N413" s="39"/>
      <c r="O413" s="39"/>
      <c r="P413" s="39"/>
      <c r="Q413" s="39"/>
      <c r="R413" s="39"/>
      <c r="S413" s="39"/>
      <c r="T413" s="39"/>
      <c r="U413" s="39"/>
      <c r="V413" s="39"/>
      <c r="W413" s="39"/>
      <c r="X413" s="39"/>
      <c r="Y413" s="39"/>
      <c r="Z413" s="39"/>
      <c r="AA413" s="39"/>
      <c r="AB413" s="39"/>
      <c r="AC413" s="39"/>
      <c r="AD413" s="39"/>
    </row>
    <row r="414" spans="3:30" s="21" customFormat="1">
      <c r="C414" s="39"/>
      <c r="D414" s="39"/>
      <c r="E414" s="39"/>
      <c r="F414" s="39"/>
      <c r="G414" s="39"/>
      <c r="H414" s="39"/>
      <c r="I414" s="39"/>
      <c r="J414" s="39"/>
      <c r="K414" s="39"/>
      <c r="L414" s="39"/>
      <c r="M414" s="39"/>
      <c r="N414" s="39"/>
      <c r="O414" s="39"/>
      <c r="P414" s="39"/>
      <c r="Q414" s="39"/>
      <c r="R414" s="39"/>
      <c r="S414" s="39"/>
      <c r="T414" s="39"/>
      <c r="U414" s="39"/>
      <c r="V414" s="39"/>
      <c r="W414" s="39"/>
      <c r="X414" s="39"/>
      <c r="Y414" s="39"/>
      <c r="Z414" s="39"/>
      <c r="AA414" s="39"/>
      <c r="AB414" s="39"/>
      <c r="AC414" s="39"/>
      <c r="AD414" s="39"/>
    </row>
    <row r="415" spans="3:30" s="21" customFormat="1">
      <c r="C415" s="39"/>
      <c r="D415" s="39"/>
      <c r="E415" s="39"/>
      <c r="F415" s="39"/>
      <c r="G415" s="39"/>
      <c r="H415" s="39"/>
      <c r="I415" s="39"/>
      <c r="J415" s="39"/>
      <c r="K415" s="39"/>
      <c r="L415" s="39"/>
      <c r="M415" s="39"/>
      <c r="N415" s="39"/>
      <c r="O415" s="39"/>
      <c r="P415" s="39"/>
      <c r="Q415" s="39"/>
      <c r="R415" s="39"/>
      <c r="S415" s="39"/>
      <c r="T415" s="39"/>
      <c r="U415" s="39"/>
      <c r="V415" s="39"/>
      <c r="W415" s="39"/>
      <c r="X415" s="39"/>
      <c r="Y415" s="39"/>
      <c r="Z415" s="39"/>
      <c r="AA415" s="39"/>
      <c r="AB415" s="39"/>
      <c r="AC415" s="39"/>
      <c r="AD415" s="39"/>
    </row>
    <row r="416" spans="3:30" s="21" customFormat="1">
      <c r="C416" s="39"/>
      <c r="D416" s="39"/>
      <c r="E416" s="39"/>
      <c r="F416" s="39"/>
      <c r="G416" s="39"/>
      <c r="H416" s="39"/>
      <c r="I416" s="39"/>
      <c r="J416" s="39"/>
      <c r="K416" s="39"/>
      <c r="L416" s="39"/>
      <c r="M416" s="39"/>
      <c r="N416" s="39"/>
      <c r="O416" s="39"/>
      <c r="P416" s="39"/>
      <c r="Q416" s="39"/>
      <c r="R416" s="39"/>
      <c r="S416" s="39"/>
      <c r="T416" s="39"/>
      <c r="U416" s="39"/>
      <c r="V416" s="39"/>
      <c r="W416" s="39"/>
      <c r="X416" s="39"/>
      <c r="Y416" s="39"/>
      <c r="Z416" s="39"/>
      <c r="AA416" s="39"/>
      <c r="AB416" s="39"/>
      <c r="AC416" s="39"/>
      <c r="AD416" s="39"/>
    </row>
    <row r="417" spans="3:30" s="21" customFormat="1">
      <c r="C417" s="39"/>
      <c r="D417" s="39"/>
      <c r="E417" s="39"/>
      <c r="F417" s="39"/>
      <c r="G417" s="39"/>
      <c r="H417" s="39"/>
      <c r="I417" s="39"/>
      <c r="J417" s="39"/>
      <c r="K417" s="39"/>
      <c r="L417" s="39"/>
      <c r="M417" s="39"/>
      <c r="N417" s="39"/>
      <c r="O417" s="39"/>
      <c r="P417" s="39"/>
      <c r="Q417" s="39"/>
      <c r="R417" s="39"/>
      <c r="S417" s="39"/>
      <c r="T417" s="39"/>
      <c r="U417" s="39"/>
      <c r="V417" s="39"/>
      <c r="W417" s="39"/>
      <c r="X417" s="39"/>
      <c r="Y417" s="39"/>
      <c r="Z417" s="39"/>
      <c r="AA417" s="39"/>
      <c r="AB417" s="39"/>
      <c r="AC417" s="39"/>
      <c r="AD417" s="39"/>
    </row>
    <row r="418" spans="3:30" s="21" customFormat="1">
      <c r="C418" s="39"/>
      <c r="D418" s="39"/>
      <c r="E418" s="39"/>
      <c r="F418" s="39"/>
      <c r="G418" s="39"/>
      <c r="H418" s="39"/>
      <c r="I418" s="39"/>
      <c r="J418" s="39"/>
      <c r="K418" s="39"/>
      <c r="L418" s="39"/>
      <c r="M418" s="39"/>
      <c r="N418" s="39"/>
      <c r="O418" s="39"/>
      <c r="P418" s="39"/>
      <c r="Q418" s="39"/>
      <c r="R418" s="39"/>
      <c r="S418" s="39"/>
      <c r="T418" s="39"/>
      <c r="U418" s="39"/>
      <c r="V418" s="39"/>
      <c r="W418" s="39"/>
      <c r="X418" s="39"/>
      <c r="Y418" s="39"/>
      <c r="Z418" s="39"/>
      <c r="AA418" s="39"/>
      <c r="AB418" s="39"/>
      <c r="AC418" s="39"/>
      <c r="AD418" s="39"/>
    </row>
    <row r="419" spans="3:30" s="21" customFormat="1">
      <c r="C419" s="39"/>
      <c r="D419" s="39"/>
      <c r="E419" s="39"/>
      <c r="F419" s="39"/>
      <c r="G419" s="39"/>
      <c r="H419" s="39"/>
      <c r="I419" s="39"/>
      <c r="J419" s="39"/>
      <c r="K419" s="39"/>
      <c r="L419" s="39"/>
      <c r="M419" s="39"/>
      <c r="N419" s="39"/>
      <c r="O419" s="39"/>
      <c r="P419" s="39"/>
      <c r="Q419" s="39"/>
      <c r="R419" s="39"/>
      <c r="S419" s="39"/>
      <c r="T419" s="39"/>
      <c r="U419" s="39"/>
      <c r="V419" s="39"/>
      <c r="W419" s="39"/>
      <c r="X419" s="39"/>
      <c r="Y419" s="39"/>
      <c r="Z419" s="39"/>
      <c r="AA419" s="39"/>
      <c r="AB419" s="39"/>
      <c r="AC419" s="39"/>
      <c r="AD419" s="39"/>
    </row>
    <row r="420" spans="3:30" s="21" customFormat="1">
      <c r="C420" s="39"/>
      <c r="D420" s="39"/>
      <c r="E420" s="39"/>
      <c r="F420" s="39"/>
      <c r="G420" s="39"/>
      <c r="H420" s="39"/>
      <c r="I420" s="39"/>
      <c r="J420" s="39"/>
      <c r="K420" s="39"/>
      <c r="L420" s="39"/>
      <c r="M420" s="39"/>
      <c r="N420" s="39"/>
      <c r="O420" s="39"/>
      <c r="P420" s="39"/>
      <c r="Q420" s="39"/>
      <c r="R420" s="39"/>
      <c r="S420" s="39"/>
      <c r="T420" s="39"/>
      <c r="U420" s="39"/>
      <c r="V420" s="39"/>
      <c r="W420" s="39"/>
      <c r="X420" s="39"/>
      <c r="Y420" s="39"/>
      <c r="Z420" s="39"/>
      <c r="AA420" s="39"/>
      <c r="AB420" s="39"/>
      <c r="AC420" s="39"/>
      <c r="AD420" s="39"/>
    </row>
    <row r="421" spans="3:30" s="21" customFormat="1">
      <c r="C421" s="39"/>
      <c r="D421" s="39"/>
      <c r="E421" s="39"/>
      <c r="F421" s="39"/>
      <c r="G421" s="39"/>
      <c r="H421" s="39"/>
      <c r="I421" s="39"/>
      <c r="J421" s="39"/>
      <c r="K421" s="39"/>
      <c r="L421" s="39"/>
      <c r="M421" s="39"/>
      <c r="N421" s="39"/>
      <c r="O421" s="39"/>
      <c r="P421" s="39"/>
      <c r="Q421" s="39"/>
      <c r="R421" s="39"/>
      <c r="S421" s="39"/>
      <c r="T421" s="39"/>
      <c r="U421" s="39"/>
      <c r="V421" s="39"/>
      <c r="W421" s="39"/>
      <c r="X421" s="39"/>
      <c r="Y421" s="39"/>
      <c r="Z421" s="39"/>
      <c r="AA421" s="39"/>
      <c r="AB421" s="39"/>
      <c r="AC421" s="39"/>
      <c r="AD421" s="39"/>
    </row>
    <row r="422" spans="3:30" s="21" customFormat="1">
      <c r="C422" s="39"/>
      <c r="D422" s="39"/>
      <c r="E422" s="39"/>
      <c r="F422" s="39"/>
      <c r="G422" s="39"/>
      <c r="H422" s="39"/>
      <c r="I422" s="39"/>
      <c r="J422" s="39"/>
      <c r="K422" s="39"/>
      <c r="L422" s="39"/>
      <c r="M422" s="39"/>
      <c r="N422" s="39"/>
      <c r="O422" s="39"/>
      <c r="P422" s="39"/>
      <c r="Q422" s="39"/>
      <c r="R422" s="39"/>
      <c r="S422" s="39"/>
      <c r="T422" s="39"/>
      <c r="U422" s="39"/>
      <c r="V422" s="39"/>
      <c r="W422" s="39"/>
      <c r="X422" s="39"/>
      <c r="Y422" s="39"/>
      <c r="Z422" s="39"/>
      <c r="AA422" s="39"/>
      <c r="AB422" s="39"/>
      <c r="AC422" s="39"/>
      <c r="AD422" s="39"/>
    </row>
    <row r="423" spans="3:30" s="21" customFormat="1">
      <c r="C423" s="39"/>
      <c r="D423" s="39"/>
      <c r="E423" s="39"/>
      <c r="F423" s="39"/>
      <c r="G423" s="39"/>
      <c r="H423" s="39"/>
      <c r="I423" s="39"/>
      <c r="J423" s="39"/>
      <c r="K423" s="39"/>
      <c r="L423" s="39"/>
      <c r="M423" s="39"/>
      <c r="N423" s="39"/>
      <c r="O423" s="39"/>
      <c r="P423" s="39"/>
      <c r="Q423" s="39"/>
      <c r="R423" s="39"/>
      <c r="S423" s="39"/>
      <c r="T423" s="39"/>
      <c r="U423" s="39"/>
      <c r="V423" s="39"/>
      <c r="W423" s="39"/>
      <c r="X423" s="39"/>
      <c r="Y423" s="39"/>
      <c r="Z423" s="39"/>
      <c r="AA423" s="39"/>
      <c r="AB423" s="39"/>
      <c r="AC423" s="39"/>
      <c r="AD423" s="39"/>
    </row>
    <row r="424" spans="3:30" s="21" customFormat="1">
      <c r="C424" s="39"/>
      <c r="D424" s="39"/>
      <c r="E424" s="39"/>
      <c r="F424" s="39"/>
      <c r="G424" s="39"/>
      <c r="H424" s="39"/>
      <c r="I424" s="39"/>
      <c r="J424" s="39"/>
      <c r="K424" s="39"/>
      <c r="L424" s="39"/>
      <c r="M424" s="39"/>
      <c r="N424" s="39"/>
      <c r="O424" s="39"/>
      <c r="P424" s="39"/>
      <c r="Q424" s="39"/>
      <c r="R424" s="39"/>
      <c r="S424" s="39"/>
      <c r="T424" s="39"/>
      <c r="U424" s="39"/>
      <c r="V424" s="39"/>
      <c r="W424" s="39"/>
      <c r="X424" s="39"/>
      <c r="Y424" s="39"/>
      <c r="Z424" s="39"/>
      <c r="AA424" s="39"/>
      <c r="AB424" s="39"/>
      <c r="AC424" s="39"/>
      <c r="AD424" s="39"/>
    </row>
    <row r="425" spans="3:30" s="21" customFormat="1">
      <c r="C425" s="39"/>
      <c r="D425" s="39"/>
      <c r="E425" s="39"/>
      <c r="F425" s="39"/>
      <c r="G425" s="39"/>
      <c r="H425" s="39"/>
      <c r="I425" s="39"/>
      <c r="J425" s="39"/>
      <c r="K425" s="39"/>
      <c r="L425" s="39"/>
      <c r="M425" s="39"/>
      <c r="N425" s="39"/>
      <c r="O425" s="39"/>
      <c r="P425" s="39"/>
      <c r="Q425" s="39"/>
      <c r="R425" s="39"/>
      <c r="S425" s="39"/>
      <c r="T425" s="39"/>
      <c r="U425" s="39"/>
      <c r="V425" s="39"/>
      <c r="W425" s="39"/>
      <c r="X425" s="39"/>
      <c r="Y425" s="39"/>
      <c r="Z425" s="39"/>
      <c r="AA425" s="39"/>
      <c r="AB425" s="39"/>
      <c r="AC425" s="39"/>
      <c r="AD425" s="39"/>
    </row>
    <row r="426" spans="3:30" s="21" customFormat="1">
      <c r="C426" s="39"/>
      <c r="D426" s="39"/>
      <c r="E426" s="39"/>
      <c r="F426" s="39"/>
      <c r="G426" s="39"/>
      <c r="H426" s="39"/>
      <c r="I426" s="39"/>
      <c r="J426" s="39"/>
      <c r="K426" s="39"/>
      <c r="L426" s="39"/>
      <c r="M426" s="39"/>
      <c r="N426" s="39"/>
      <c r="O426" s="39"/>
      <c r="P426" s="39"/>
      <c r="Q426" s="39"/>
      <c r="R426" s="39"/>
      <c r="S426" s="39"/>
      <c r="T426" s="39"/>
      <c r="U426" s="39"/>
      <c r="V426" s="39"/>
      <c r="W426" s="39"/>
      <c r="X426" s="39"/>
      <c r="Y426" s="39"/>
      <c r="Z426" s="39"/>
      <c r="AA426" s="39"/>
      <c r="AB426" s="39"/>
      <c r="AC426" s="39"/>
      <c r="AD426" s="39"/>
    </row>
    <row r="427" spans="3:30" s="21" customFormat="1">
      <c r="C427" s="39"/>
      <c r="D427" s="39"/>
      <c r="E427" s="39"/>
      <c r="F427" s="39"/>
      <c r="G427" s="39"/>
      <c r="H427" s="39"/>
      <c r="I427" s="39"/>
      <c r="J427" s="39"/>
      <c r="K427" s="39"/>
      <c r="L427" s="39"/>
      <c r="M427" s="39"/>
      <c r="N427" s="39"/>
      <c r="O427" s="39"/>
      <c r="P427" s="39"/>
      <c r="Q427" s="39"/>
      <c r="R427" s="39"/>
      <c r="S427" s="39"/>
      <c r="T427" s="39"/>
      <c r="U427" s="39"/>
      <c r="V427" s="39"/>
      <c r="W427" s="39"/>
      <c r="X427" s="39"/>
      <c r="Y427" s="39"/>
      <c r="Z427" s="39"/>
      <c r="AA427" s="39"/>
      <c r="AB427" s="39"/>
      <c r="AC427" s="39"/>
      <c r="AD427" s="39"/>
    </row>
    <row r="428" spans="3:30" s="21" customFormat="1">
      <c r="C428" s="39"/>
      <c r="D428" s="39"/>
      <c r="E428" s="39"/>
      <c r="F428" s="39"/>
      <c r="G428" s="39"/>
      <c r="H428" s="39"/>
      <c r="I428" s="39"/>
      <c r="J428" s="39"/>
      <c r="K428" s="39"/>
      <c r="L428" s="39"/>
      <c r="M428" s="39"/>
      <c r="N428" s="39"/>
      <c r="O428" s="39"/>
      <c r="P428" s="39"/>
      <c r="Q428" s="39"/>
      <c r="R428" s="39"/>
      <c r="S428" s="39"/>
      <c r="T428" s="39"/>
      <c r="U428" s="39"/>
      <c r="V428" s="39"/>
      <c r="W428" s="39"/>
      <c r="X428" s="39"/>
      <c r="Y428" s="39"/>
      <c r="Z428" s="39"/>
      <c r="AA428" s="39"/>
      <c r="AB428" s="39"/>
      <c r="AC428" s="39"/>
      <c r="AD428" s="39"/>
    </row>
    <row r="429" spans="3:30" s="21" customFormat="1">
      <c r="C429" s="39"/>
      <c r="D429" s="39"/>
      <c r="E429" s="39"/>
      <c r="F429" s="39"/>
      <c r="G429" s="39"/>
      <c r="H429" s="39"/>
      <c r="I429" s="39"/>
      <c r="J429" s="39"/>
      <c r="K429" s="39"/>
      <c r="L429" s="39"/>
      <c r="M429" s="39"/>
      <c r="N429" s="39"/>
      <c r="O429" s="39"/>
      <c r="P429" s="39"/>
      <c r="Q429" s="39"/>
      <c r="R429" s="39"/>
      <c r="S429" s="39"/>
      <c r="T429" s="39"/>
      <c r="U429" s="39"/>
      <c r="V429" s="39"/>
      <c r="W429" s="39"/>
      <c r="X429" s="39"/>
      <c r="Y429" s="39"/>
      <c r="Z429" s="39"/>
      <c r="AA429" s="39"/>
      <c r="AB429" s="39"/>
      <c r="AC429" s="39"/>
      <c r="AD429" s="39"/>
    </row>
    <row r="430" spans="3:30" s="21" customFormat="1">
      <c r="C430" s="39"/>
      <c r="D430" s="39"/>
      <c r="E430" s="39"/>
      <c r="F430" s="39"/>
      <c r="G430" s="39"/>
      <c r="H430" s="39"/>
      <c r="I430" s="39"/>
      <c r="J430" s="39"/>
      <c r="K430" s="39"/>
      <c r="L430" s="39"/>
      <c r="M430" s="39"/>
      <c r="N430" s="39"/>
      <c r="O430" s="39"/>
      <c r="P430" s="39"/>
      <c r="Q430" s="39"/>
      <c r="R430" s="39"/>
      <c r="S430" s="39"/>
      <c r="T430" s="39"/>
      <c r="U430" s="39"/>
      <c r="V430" s="39"/>
      <c r="W430" s="39"/>
      <c r="X430" s="39"/>
      <c r="Y430" s="39"/>
      <c r="Z430" s="39"/>
      <c r="AA430" s="39"/>
      <c r="AB430" s="39"/>
      <c r="AC430" s="39"/>
      <c r="AD430" s="39"/>
    </row>
    <row r="431" spans="3:30" s="21" customFormat="1">
      <c r="C431" s="39"/>
      <c r="D431" s="39"/>
      <c r="E431" s="39"/>
      <c r="F431" s="39"/>
      <c r="G431" s="39"/>
      <c r="H431" s="39"/>
      <c r="I431" s="39"/>
      <c r="J431" s="39"/>
      <c r="K431" s="39"/>
      <c r="L431" s="39"/>
      <c r="M431" s="39"/>
      <c r="N431" s="39"/>
      <c r="O431" s="39"/>
      <c r="P431" s="39"/>
      <c r="Q431" s="39"/>
      <c r="R431" s="39"/>
      <c r="S431" s="39"/>
      <c r="T431" s="39"/>
      <c r="U431" s="39"/>
      <c r="V431" s="39"/>
      <c r="W431" s="39"/>
      <c r="X431" s="39"/>
      <c r="Y431" s="39"/>
      <c r="Z431" s="39"/>
      <c r="AA431" s="39"/>
      <c r="AB431" s="39"/>
      <c r="AC431" s="39"/>
      <c r="AD431" s="39"/>
    </row>
    <row r="432" spans="3:30" s="21" customFormat="1">
      <c r="C432" s="39"/>
      <c r="D432" s="39"/>
      <c r="E432" s="39"/>
      <c r="F432" s="39"/>
      <c r="G432" s="39"/>
      <c r="H432" s="39"/>
      <c r="I432" s="39"/>
      <c r="J432" s="39"/>
      <c r="K432" s="39"/>
      <c r="L432" s="39"/>
      <c r="M432" s="39"/>
      <c r="N432" s="39"/>
      <c r="O432" s="39"/>
      <c r="P432" s="39"/>
      <c r="Q432" s="39"/>
      <c r="R432" s="39"/>
      <c r="S432" s="39"/>
      <c r="T432" s="39"/>
      <c r="U432" s="39"/>
      <c r="V432" s="39"/>
      <c r="W432" s="39"/>
      <c r="X432" s="39"/>
      <c r="Y432" s="39"/>
      <c r="Z432" s="39"/>
      <c r="AA432" s="39"/>
      <c r="AB432" s="39"/>
      <c r="AC432" s="39"/>
      <c r="AD432" s="39"/>
    </row>
    <row r="433" spans="3:30" s="21" customFormat="1">
      <c r="C433" s="39"/>
      <c r="D433" s="39"/>
      <c r="E433" s="39"/>
      <c r="F433" s="39"/>
      <c r="G433" s="39"/>
      <c r="H433" s="39"/>
      <c r="I433" s="39"/>
      <c r="J433" s="39"/>
      <c r="K433" s="39"/>
      <c r="L433" s="39"/>
      <c r="M433" s="39"/>
      <c r="N433" s="39"/>
      <c r="O433" s="39"/>
      <c r="P433" s="39"/>
      <c r="Q433" s="39"/>
      <c r="R433" s="39"/>
      <c r="S433" s="39"/>
      <c r="T433" s="39"/>
      <c r="U433" s="39"/>
      <c r="V433" s="39"/>
      <c r="W433" s="39"/>
      <c r="X433" s="39"/>
      <c r="Y433" s="39"/>
      <c r="Z433" s="39"/>
      <c r="AA433" s="39"/>
      <c r="AB433" s="39"/>
      <c r="AC433" s="39"/>
      <c r="AD433" s="39"/>
    </row>
    <row r="434" spans="3:30" s="21" customFormat="1">
      <c r="C434" s="39"/>
      <c r="D434" s="39"/>
      <c r="E434" s="39"/>
      <c r="F434" s="39"/>
      <c r="G434" s="39"/>
      <c r="H434" s="39"/>
      <c r="I434" s="39"/>
      <c r="J434" s="39"/>
      <c r="K434" s="39"/>
      <c r="L434" s="39"/>
      <c r="M434" s="39"/>
      <c r="N434" s="39"/>
      <c r="O434" s="39"/>
      <c r="P434" s="39"/>
      <c r="Q434" s="39"/>
      <c r="R434" s="39"/>
      <c r="S434" s="39"/>
      <c r="T434" s="39"/>
      <c r="U434" s="39"/>
      <c r="V434" s="39"/>
      <c r="W434" s="39"/>
      <c r="X434" s="39"/>
      <c r="Y434" s="39"/>
      <c r="Z434" s="39"/>
      <c r="AA434" s="39"/>
      <c r="AB434" s="39"/>
      <c r="AC434" s="39"/>
      <c r="AD434" s="39"/>
    </row>
    <row r="435" spans="3:30" s="21" customFormat="1">
      <c r="C435" s="39"/>
      <c r="D435" s="39"/>
      <c r="E435" s="39"/>
      <c r="F435" s="39"/>
      <c r="G435" s="39"/>
      <c r="H435" s="39"/>
      <c r="I435" s="39"/>
      <c r="J435" s="39"/>
      <c r="K435" s="39"/>
      <c r="L435" s="39"/>
      <c r="M435" s="39"/>
      <c r="N435" s="39"/>
      <c r="O435" s="39"/>
      <c r="P435" s="39"/>
      <c r="Q435" s="39"/>
      <c r="R435" s="39"/>
      <c r="S435" s="39"/>
      <c r="T435" s="39"/>
      <c r="U435" s="39"/>
      <c r="V435" s="39"/>
      <c r="W435" s="39"/>
      <c r="X435" s="39"/>
      <c r="Y435" s="39"/>
      <c r="Z435" s="39"/>
      <c r="AA435" s="39"/>
      <c r="AB435" s="39"/>
      <c r="AC435" s="39"/>
      <c r="AD435" s="39"/>
    </row>
    <row r="436" spans="3:30" s="21" customFormat="1">
      <c r="C436" s="39"/>
      <c r="D436" s="39"/>
      <c r="E436" s="39"/>
      <c r="F436" s="39"/>
      <c r="G436" s="39"/>
      <c r="H436" s="39"/>
      <c r="I436" s="39"/>
      <c r="J436" s="39"/>
      <c r="K436" s="39"/>
      <c r="L436" s="39"/>
      <c r="M436" s="39"/>
      <c r="N436" s="39"/>
      <c r="O436" s="39"/>
      <c r="P436" s="39"/>
      <c r="Q436" s="39"/>
      <c r="R436" s="39"/>
      <c r="S436" s="39"/>
      <c r="T436" s="39"/>
      <c r="U436" s="39"/>
      <c r="V436" s="39"/>
      <c r="W436" s="39"/>
      <c r="X436" s="39"/>
      <c r="Y436" s="39"/>
      <c r="Z436" s="39"/>
      <c r="AA436" s="39"/>
      <c r="AB436" s="39"/>
      <c r="AC436" s="39"/>
      <c r="AD436" s="39"/>
    </row>
    <row r="437" spans="3:30" s="21" customFormat="1">
      <c r="C437" s="39"/>
      <c r="D437" s="39"/>
      <c r="E437" s="39"/>
      <c r="F437" s="39"/>
      <c r="G437" s="39"/>
      <c r="H437" s="39"/>
      <c r="I437" s="39"/>
      <c r="J437" s="39"/>
      <c r="K437" s="39"/>
      <c r="L437" s="39"/>
      <c r="M437" s="39"/>
      <c r="N437" s="39"/>
      <c r="O437" s="39"/>
      <c r="P437" s="39"/>
      <c r="Q437" s="39"/>
      <c r="R437" s="39"/>
      <c r="S437" s="39"/>
      <c r="T437" s="39"/>
      <c r="U437" s="39"/>
      <c r="V437" s="39"/>
      <c r="W437" s="39"/>
      <c r="X437" s="39"/>
      <c r="Y437" s="39"/>
      <c r="Z437" s="39"/>
      <c r="AA437" s="39"/>
      <c r="AB437" s="39"/>
      <c r="AC437" s="39"/>
      <c r="AD437" s="39"/>
    </row>
    <row r="438" spans="3:30" s="21" customFormat="1">
      <c r="C438" s="39"/>
      <c r="D438" s="39"/>
      <c r="E438" s="39"/>
      <c r="F438" s="39"/>
      <c r="G438" s="39"/>
      <c r="H438" s="39"/>
      <c r="I438" s="39"/>
      <c r="J438" s="39"/>
      <c r="K438" s="39"/>
      <c r="L438" s="39"/>
      <c r="M438" s="39"/>
      <c r="N438" s="39"/>
      <c r="O438" s="39"/>
      <c r="P438" s="39"/>
      <c r="Q438" s="39"/>
      <c r="R438" s="39"/>
      <c r="S438" s="39"/>
      <c r="T438" s="39"/>
      <c r="U438" s="39"/>
      <c r="V438" s="39"/>
      <c r="W438" s="39"/>
      <c r="X438" s="39"/>
      <c r="Y438" s="39"/>
      <c r="Z438" s="39"/>
      <c r="AA438" s="39"/>
      <c r="AB438" s="39"/>
      <c r="AC438" s="39"/>
      <c r="AD438" s="39"/>
    </row>
    <row r="439" spans="3:30" s="21" customFormat="1">
      <c r="C439" s="39"/>
      <c r="D439" s="39"/>
      <c r="E439" s="39"/>
      <c r="F439" s="39"/>
      <c r="G439" s="39"/>
      <c r="H439" s="39"/>
      <c r="I439" s="39"/>
      <c r="J439" s="39"/>
      <c r="K439" s="39"/>
      <c r="L439" s="39"/>
      <c r="M439" s="39"/>
      <c r="N439" s="39"/>
      <c r="O439" s="39"/>
      <c r="P439" s="39"/>
      <c r="Q439" s="39"/>
      <c r="R439" s="39"/>
      <c r="S439" s="39"/>
      <c r="T439" s="39"/>
      <c r="U439" s="39"/>
      <c r="V439" s="39"/>
      <c r="W439" s="39"/>
      <c r="X439" s="39"/>
      <c r="Y439" s="39"/>
      <c r="Z439" s="39"/>
      <c r="AA439" s="39"/>
      <c r="AB439" s="39"/>
      <c r="AC439" s="39"/>
      <c r="AD439" s="39"/>
    </row>
    <row r="440" spans="3:30" s="21" customFormat="1">
      <c r="C440" s="39"/>
      <c r="D440" s="39"/>
      <c r="E440" s="39"/>
      <c r="F440" s="39"/>
      <c r="G440" s="39"/>
      <c r="H440" s="39"/>
      <c r="I440" s="39"/>
      <c r="J440" s="39"/>
      <c r="K440" s="39"/>
      <c r="L440" s="39"/>
      <c r="M440" s="39"/>
      <c r="N440" s="39"/>
      <c r="O440" s="39"/>
      <c r="P440" s="39"/>
      <c r="Q440" s="39"/>
      <c r="R440" s="39"/>
      <c r="S440" s="39"/>
      <c r="T440" s="39"/>
      <c r="U440" s="39"/>
      <c r="V440" s="39"/>
      <c r="W440" s="39"/>
      <c r="X440" s="39"/>
      <c r="Y440" s="39"/>
      <c r="Z440" s="39"/>
      <c r="AA440" s="39"/>
      <c r="AB440" s="39"/>
      <c r="AC440" s="39"/>
      <c r="AD440" s="39"/>
    </row>
    <row r="441" spans="3:30" s="21" customFormat="1">
      <c r="C441" s="39"/>
      <c r="D441" s="39"/>
      <c r="E441" s="39"/>
      <c r="F441" s="39"/>
      <c r="G441" s="39"/>
      <c r="H441" s="39"/>
      <c r="I441" s="39"/>
      <c r="J441" s="39"/>
      <c r="K441" s="39"/>
      <c r="L441" s="39"/>
      <c r="M441" s="39"/>
      <c r="N441" s="39"/>
      <c r="O441" s="39"/>
      <c r="P441" s="39"/>
      <c r="Q441" s="39"/>
      <c r="R441" s="39"/>
      <c r="S441" s="39"/>
      <c r="T441" s="39"/>
      <c r="U441" s="39"/>
      <c r="V441" s="39"/>
      <c r="W441" s="39"/>
      <c r="X441" s="39"/>
      <c r="Y441" s="39"/>
      <c r="Z441" s="39"/>
      <c r="AA441" s="39"/>
      <c r="AB441" s="39"/>
      <c r="AC441" s="39"/>
      <c r="AD441" s="39"/>
    </row>
    <row r="442" spans="3:30" s="21" customFormat="1">
      <c r="C442" s="39"/>
      <c r="D442" s="39"/>
      <c r="E442" s="39"/>
      <c r="F442" s="39"/>
      <c r="G442" s="39"/>
      <c r="H442" s="39"/>
      <c r="I442" s="39"/>
      <c r="J442" s="39"/>
      <c r="K442" s="39"/>
      <c r="L442" s="39"/>
      <c r="M442" s="39"/>
      <c r="N442" s="39"/>
      <c r="O442" s="39"/>
      <c r="P442" s="39"/>
      <c r="Q442" s="39"/>
      <c r="R442" s="39"/>
      <c r="S442" s="39"/>
      <c r="T442" s="39"/>
      <c r="U442" s="39"/>
      <c r="V442" s="39"/>
      <c r="W442" s="39"/>
      <c r="X442" s="39"/>
      <c r="Y442" s="39"/>
      <c r="Z442" s="39"/>
      <c r="AA442" s="39"/>
      <c r="AB442" s="39"/>
      <c r="AC442" s="39"/>
      <c r="AD442" s="39"/>
    </row>
    <row r="443" spans="3:30" s="21" customFormat="1">
      <c r="C443" s="39"/>
      <c r="D443" s="39"/>
      <c r="E443" s="39"/>
      <c r="F443" s="39"/>
      <c r="G443" s="39"/>
      <c r="H443" s="39"/>
      <c r="I443" s="39"/>
      <c r="J443" s="39"/>
      <c r="K443" s="39"/>
      <c r="L443" s="39"/>
      <c r="M443" s="39"/>
      <c r="N443" s="39"/>
      <c r="O443" s="39"/>
      <c r="P443" s="39"/>
      <c r="Q443" s="39"/>
      <c r="R443" s="39"/>
      <c r="S443" s="39"/>
      <c r="T443" s="39"/>
      <c r="U443" s="39"/>
      <c r="V443" s="39"/>
      <c r="W443" s="39"/>
      <c r="X443" s="39"/>
      <c r="Y443" s="39"/>
      <c r="Z443" s="39"/>
      <c r="AA443" s="39"/>
      <c r="AB443" s="39"/>
      <c r="AC443" s="39"/>
      <c r="AD443" s="39"/>
    </row>
    <row r="444" spans="3:30" s="21" customFormat="1">
      <c r="C444" s="39"/>
      <c r="D444" s="39"/>
      <c r="E444" s="39"/>
      <c r="F444" s="39"/>
      <c r="G444" s="39"/>
      <c r="H444" s="39"/>
      <c r="I444" s="39"/>
      <c r="J444" s="39"/>
      <c r="K444" s="39"/>
      <c r="L444" s="39"/>
      <c r="M444" s="39"/>
      <c r="N444" s="39"/>
      <c r="O444" s="39"/>
      <c r="P444" s="39"/>
      <c r="Q444" s="39"/>
      <c r="R444" s="39"/>
      <c r="S444" s="39"/>
      <c r="T444" s="39"/>
      <c r="U444" s="39"/>
      <c r="V444" s="39"/>
      <c r="W444" s="39"/>
      <c r="X444" s="39"/>
      <c r="Y444" s="39"/>
      <c r="Z444" s="39"/>
      <c r="AA444" s="39"/>
      <c r="AB444" s="39"/>
      <c r="AC444" s="39"/>
      <c r="AD444" s="39"/>
    </row>
    <row r="445" spans="3:30" s="21" customFormat="1">
      <c r="C445" s="39"/>
      <c r="D445" s="39"/>
      <c r="E445" s="39"/>
      <c r="F445" s="39"/>
      <c r="G445" s="39"/>
      <c r="H445" s="39"/>
      <c r="I445" s="39"/>
      <c r="J445" s="39"/>
      <c r="K445" s="39"/>
      <c r="L445" s="39"/>
      <c r="M445" s="39"/>
      <c r="N445" s="39"/>
      <c r="O445" s="39"/>
      <c r="P445" s="39"/>
      <c r="Q445" s="39"/>
      <c r="R445" s="39"/>
      <c r="S445" s="39"/>
      <c r="T445" s="39"/>
      <c r="U445" s="39"/>
      <c r="V445" s="39"/>
      <c r="W445" s="39"/>
      <c r="X445" s="39"/>
      <c r="Y445" s="39"/>
      <c r="Z445" s="39"/>
      <c r="AA445" s="39"/>
      <c r="AB445" s="39"/>
      <c r="AC445" s="39"/>
      <c r="AD445" s="39"/>
    </row>
    <row r="446" spans="3:30" s="21" customFormat="1">
      <c r="C446" s="39"/>
      <c r="D446" s="39"/>
      <c r="E446" s="39"/>
      <c r="F446" s="39"/>
      <c r="G446" s="39"/>
      <c r="H446" s="39"/>
      <c r="I446" s="39"/>
      <c r="J446" s="39"/>
      <c r="K446" s="39"/>
      <c r="L446" s="39"/>
      <c r="M446" s="39"/>
      <c r="N446" s="39"/>
      <c r="O446" s="39"/>
      <c r="P446" s="39"/>
      <c r="Q446" s="39"/>
      <c r="R446" s="39"/>
      <c r="S446" s="39"/>
      <c r="T446" s="39"/>
      <c r="U446" s="39"/>
      <c r="V446" s="39"/>
      <c r="W446" s="39"/>
      <c r="X446" s="39"/>
      <c r="Y446" s="39"/>
      <c r="Z446" s="39"/>
      <c r="AA446" s="39"/>
      <c r="AB446" s="39"/>
      <c r="AC446" s="39"/>
      <c r="AD446" s="39"/>
    </row>
    <row r="447" spans="3:30" s="21" customFormat="1">
      <c r="C447" s="39"/>
      <c r="D447" s="39"/>
      <c r="E447" s="39"/>
      <c r="F447" s="39"/>
      <c r="G447" s="39"/>
      <c r="H447" s="39"/>
      <c r="I447" s="39"/>
      <c r="J447" s="39"/>
      <c r="K447" s="39"/>
      <c r="L447" s="39"/>
      <c r="M447" s="39"/>
      <c r="N447" s="39"/>
      <c r="O447" s="39"/>
      <c r="P447" s="39"/>
      <c r="Q447" s="39"/>
      <c r="R447" s="39"/>
      <c r="S447" s="39"/>
      <c r="T447" s="39"/>
      <c r="U447" s="39"/>
      <c r="V447" s="39"/>
      <c r="W447" s="39"/>
      <c r="X447" s="39"/>
      <c r="Y447" s="39"/>
      <c r="Z447" s="39"/>
      <c r="AA447" s="39"/>
      <c r="AB447" s="39"/>
      <c r="AC447" s="39"/>
      <c r="AD447" s="39"/>
    </row>
    <row r="448" spans="3:30" s="21" customFormat="1">
      <c r="C448" s="39"/>
      <c r="D448" s="39"/>
      <c r="E448" s="39"/>
      <c r="F448" s="39"/>
      <c r="G448" s="39"/>
      <c r="H448" s="39"/>
      <c r="I448" s="39"/>
      <c r="J448" s="39"/>
      <c r="K448" s="39"/>
      <c r="L448" s="39"/>
      <c r="M448" s="39"/>
      <c r="N448" s="39"/>
      <c r="O448" s="39"/>
      <c r="P448" s="39"/>
      <c r="Q448" s="39"/>
      <c r="R448" s="39"/>
      <c r="S448" s="39"/>
      <c r="T448" s="39"/>
      <c r="U448" s="39"/>
      <c r="V448" s="39"/>
      <c r="W448" s="39"/>
      <c r="X448" s="39"/>
      <c r="Y448" s="39"/>
      <c r="Z448" s="39"/>
      <c r="AA448" s="39"/>
      <c r="AB448" s="39"/>
      <c r="AC448" s="39"/>
      <c r="AD448" s="39"/>
    </row>
    <row r="449" spans="3:30" s="21" customFormat="1">
      <c r="C449" s="39"/>
      <c r="D449" s="39"/>
      <c r="E449" s="39"/>
      <c r="F449" s="39"/>
      <c r="G449" s="39"/>
      <c r="H449" s="39"/>
      <c r="I449" s="39"/>
      <c r="J449" s="39"/>
      <c r="K449" s="39"/>
      <c r="L449" s="39"/>
      <c r="M449" s="39"/>
      <c r="N449" s="39"/>
      <c r="O449" s="39"/>
      <c r="P449" s="39"/>
      <c r="Q449" s="39"/>
      <c r="R449" s="39"/>
      <c r="S449" s="39"/>
      <c r="T449" s="39"/>
      <c r="U449" s="39"/>
      <c r="V449" s="39"/>
      <c r="W449" s="39"/>
      <c r="X449" s="39"/>
      <c r="Y449" s="39"/>
      <c r="Z449" s="39"/>
      <c r="AA449" s="39"/>
      <c r="AB449" s="39"/>
      <c r="AC449" s="39"/>
      <c r="AD449" s="39"/>
    </row>
    <row r="450" spans="3:30" s="21" customFormat="1">
      <c r="C450" s="39"/>
      <c r="D450" s="39"/>
      <c r="E450" s="39"/>
      <c r="F450" s="39"/>
      <c r="G450" s="39"/>
      <c r="H450" s="39"/>
      <c r="I450" s="39"/>
      <c r="J450" s="39"/>
      <c r="K450" s="39"/>
      <c r="L450" s="39"/>
      <c r="M450" s="39"/>
      <c r="N450" s="39"/>
      <c r="O450" s="39"/>
      <c r="P450" s="39"/>
      <c r="Q450" s="39"/>
      <c r="R450" s="39"/>
      <c r="S450" s="39"/>
      <c r="T450" s="39"/>
      <c r="U450" s="39"/>
      <c r="V450" s="39"/>
      <c r="W450" s="39"/>
      <c r="X450" s="39"/>
      <c r="Y450" s="39"/>
      <c r="Z450" s="39"/>
      <c r="AA450" s="39"/>
      <c r="AB450" s="39"/>
      <c r="AC450" s="39"/>
      <c r="AD450" s="39"/>
    </row>
    <row r="451" spans="3:30" s="21" customFormat="1">
      <c r="C451" s="39"/>
      <c r="D451" s="39"/>
      <c r="E451" s="39"/>
      <c r="F451" s="39"/>
      <c r="G451" s="39"/>
      <c r="H451" s="39"/>
      <c r="I451" s="39"/>
      <c r="J451" s="39"/>
      <c r="K451" s="39"/>
      <c r="L451" s="39"/>
      <c r="M451" s="39"/>
      <c r="N451" s="39"/>
      <c r="O451" s="39"/>
      <c r="P451" s="39"/>
      <c r="Q451" s="39"/>
      <c r="R451" s="39"/>
      <c r="S451" s="39"/>
      <c r="T451" s="39"/>
      <c r="U451" s="39"/>
      <c r="V451" s="39"/>
      <c r="W451" s="39"/>
      <c r="X451" s="39"/>
      <c r="Y451" s="39"/>
      <c r="Z451" s="39"/>
      <c r="AA451" s="39"/>
      <c r="AB451" s="39"/>
      <c r="AC451" s="39"/>
      <c r="AD451" s="39"/>
    </row>
    <row r="452" spans="3:30" s="21" customFormat="1">
      <c r="C452" s="39"/>
      <c r="D452" s="39"/>
      <c r="E452" s="39"/>
      <c r="F452" s="39"/>
      <c r="G452" s="39"/>
      <c r="H452" s="39"/>
      <c r="I452" s="39"/>
      <c r="J452" s="39"/>
      <c r="K452" s="39"/>
      <c r="L452" s="39"/>
      <c r="M452" s="39"/>
      <c r="N452" s="39"/>
      <c r="O452" s="39"/>
      <c r="P452" s="39"/>
      <c r="Q452" s="39"/>
      <c r="R452" s="39"/>
      <c r="S452" s="39"/>
      <c r="T452" s="39"/>
      <c r="U452" s="39"/>
      <c r="V452" s="39"/>
      <c r="W452" s="39"/>
      <c r="X452" s="39"/>
      <c r="Y452" s="39"/>
      <c r="Z452" s="39"/>
      <c r="AA452" s="39"/>
      <c r="AB452" s="39"/>
      <c r="AC452" s="39"/>
      <c r="AD452" s="39"/>
    </row>
    <row r="453" spans="3:30" s="21" customFormat="1">
      <c r="C453" s="39"/>
      <c r="D453" s="39"/>
      <c r="E453" s="39"/>
      <c r="F453" s="39"/>
      <c r="G453" s="39"/>
      <c r="H453" s="39"/>
      <c r="I453" s="39"/>
      <c r="J453" s="39"/>
      <c r="K453" s="39"/>
      <c r="L453" s="39"/>
      <c r="M453" s="39"/>
      <c r="N453" s="39"/>
      <c r="O453" s="39"/>
      <c r="P453" s="39"/>
      <c r="Q453" s="39"/>
      <c r="R453" s="39"/>
      <c r="S453" s="39"/>
      <c r="T453" s="39"/>
      <c r="U453" s="39"/>
      <c r="V453" s="39"/>
      <c r="W453" s="39"/>
      <c r="X453" s="39"/>
      <c r="Y453" s="39"/>
      <c r="Z453" s="39"/>
      <c r="AA453" s="39"/>
      <c r="AB453" s="39"/>
      <c r="AC453" s="39"/>
      <c r="AD453" s="39"/>
    </row>
    <row r="454" spans="3:30" s="21" customFormat="1">
      <c r="C454" s="39"/>
      <c r="D454" s="39"/>
      <c r="E454" s="39"/>
      <c r="F454" s="39"/>
      <c r="G454" s="39"/>
      <c r="H454" s="39"/>
      <c r="I454" s="39"/>
      <c r="J454" s="39"/>
      <c r="K454" s="39"/>
      <c r="L454" s="39"/>
      <c r="M454" s="39"/>
      <c r="N454" s="39"/>
      <c r="O454" s="39"/>
      <c r="P454" s="39"/>
      <c r="Q454" s="39"/>
      <c r="R454" s="39"/>
      <c r="S454" s="39"/>
      <c r="T454" s="39"/>
      <c r="U454" s="39"/>
      <c r="V454" s="39"/>
      <c r="W454" s="39"/>
      <c r="X454" s="39"/>
      <c r="Y454" s="39"/>
      <c r="Z454" s="39"/>
      <c r="AA454" s="39"/>
      <c r="AB454" s="39"/>
      <c r="AC454" s="39"/>
      <c r="AD454" s="39"/>
    </row>
    <row r="455" spans="3:30" s="21" customFormat="1">
      <c r="C455" s="39"/>
      <c r="D455" s="39"/>
      <c r="E455" s="39"/>
      <c r="F455" s="39"/>
      <c r="G455" s="39"/>
      <c r="H455" s="39"/>
      <c r="I455" s="39"/>
      <c r="J455" s="39"/>
      <c r="K455" s="39"/>
      <c r="L455" s="39"/>
      <c r="M455" s="39"/>
      <c r="N455" s="39"/>
      <c r="O455" s="39"/>
      <c r="P455" s="39"/>
      <c r="Q455" s="39"/>
      <c r="R455" s="39"/>
      <c r="S455" s="39"/>
      <c r="T455" s="39"/>
      <c r="U455" s="39"/>
      <c r="V455" s="39"/>
      <c r="W455" s="39"/>
      <c r="X455" s="39"/>
      <c r="Y455" s="39"/>
      <c r="Z455" s="39"/>
      <c r="AA455" s="39"/>
      <c r="AB455" s="39"/>
      <c r="AC455" s="39"/>
      <c r="AD455" s="39"/>
    </row>
    <row r="456" spans="3:30" s="21" customFormat="1">
      <c r="C456" s="39"/>
      <c r="D456" s="39"/>
      <c r="E456" s="39"/>
      <c r="F456" s="39"/>
      <c r="G456" s="39"/>
      <c r="H456" s="39"/>
      <c r="I456" s="39"/>
      <c r="J456" s="39"/>
      <c r="K456" s="39"/>
      <c r="L456" s="39"/>
      <c r="M456" s="39"/>
      <c r="N456" s="39"/>
      <c r="O456" s="39"/>
      <c r="P456" s="39"/>
      <c r="Q456" s="39"/>
      <c r="R456" s="39"/>
      <c r="S456" s="39"/>
      <c r="T456" s="39"/>
      <c r="U456" s="39"/>
      <c r="V456" s="39"/>
      <c r="W456" s="39"/>
      <c r="X456" s="39"/>
      <c r="Y456" s="39"/>
      <c r="Z456" s="39"/>
      <c r="AA456" s="39"/>
      <c r="AB456" s="39"/>
      <c r="AC456" s="39"/>
      <c r="AD456" s="39"/>
    </row>
    <row r="457" spans="3:30" s="21" customFormat="1">
      <c r="C457" s="39"/>
      <c r="D457" s="39"/>
      <c r="E457" s="39"/>
      <c r="F457" s="39"/>
      <c r="G457" s="39"/>
      <c r="H457" s="39"/>
      <c r="I457" s="39"/>
      <c r="J457" s="39"/>
      <c r="K457" s="39"/>
      <c r="L457" s="39"/>
      <c r="M457" s="39"/>
      <c r="N457" s="39"/>
      <c r="O457" s="39"/>
      <c r="P457" s="39"/>
      <c r="Q457" s="39"/>
      <c r="R457" s="39"/>
      <c r="S457" s="39"/>
      <c r="T457" s="39"/>
      <c r="U457" s="39"/>
      <c r="V457" s="39"/>
      <c r="W457" s="39"/>
      <c r="X457" s="39"/>
      <c r="Y457" s="39"/>
      <c r="Z457" s="39"/>
      <c r="AA457" s="39"/>
      <c r="AB457" s="39"/>
      <c r="AC457" s="39"/>
      <c r="AD457" s="39"/>
    </row>
    <row r="458" spans="3:30" s="21" customFormat="1">
      <c r="C458" s="39"/>
      <c r="D458" s="39"/>
      <c r="E458" s="39"/>
      <c r="F458" s="39"/>
      <c r="G458" s="39"/>
      <c r="H458" s="39"/>
      <c r="I458" s="39"/>
      <c r="J458" s="39"/>
      <c r="K458" s="39"/>
      <c r="L458" s="39"/>
      <c r="M458" s="39"/>
      <c r="N458" s="39"/>
      <c r="O458" s="39"/>
      <c r="P458" s="39"/>
      <c r="Q458" s="39"/>
      <c r="R458" s="39"/>
      <c r="S458" s="39"/>
      <c r="T458" s="39"/>
      <c r="U458" s="39"/>
      <c r="V458" s="39"/>
      <c r="W458" s="39"/>
      <c r="X458" s="39"/>
      <c r="Y458" s="39"/>
      <c r="Z458" s="39"/>
      <c r="AA458" s="39"/>
      <c r="AB458" s="39"/>
      <c r="AC458" s="39"/>
      <c r="AD458" s="39"/>
    </row>
    <row r="459" spans="3:30" s="21" customFormat="1">
      <c r="C459" s="39"/>
      <c r="D459" s="39"/>
      <c r="E459" s="39"/>
      <c r="F459" s="39"/>
      <c r="G459" s="39"/>
      <c r="H459" s="39"/>
      <c r="I459" s="39"/>
      <c r="J459" s="39"/>
      <c r="K459" s="39"/>
      <c r="L459" s="39"/>
      <c r="M459" s="39"/>
      <c r="N459" s="39"/>
      <c r="O459" s="39"/>
      <c r="P459" s="39"/>
      <c r="Q459" s="39"/>
      <c r="R459" s="39"/>
      <c r="S459" s="39"/>
      <c r="T459" s="39"/>
      <c r="U459" s="39"/>
      <c r="V459" s="39"/>
      <c r="W459" s="39"/>
      <c r="X459" s="39"/>
      <c r="Y459" s="39"/>
      <c r="Z459" s="39"/>
      <c r="AA459" s="39"/>
      <c r="AB459" s="39"/>
      <c r="AC459" s="39"/>
      <c r="AD459" s="39"/>
    </row>
    <row r="460" spans="3:30" s="21" customFormat="1">
      <c r="C460" s="39"/>
      <c r="D460" s="39"/>
      <c r="E460" s="39"/>
      <c r="F460" s="39"/>
      <c r="G460" s="39"/>
      <c r="H460" s="39"/>
      <c r="I460" s="39"/>
      <c r="J460" s="39"/>
      <c r="K460" s="39"/>
      <c r="L460" s="39"/>
      <c r="M460" s="39"/>
      <c r="N460" s="39"/>
      <c r="O460" s="39"/>
      <c r="P460" s="39"/>
      <c r="Q460" s="39"/>
      <c r="R460" s="39"/>
      <c r="S460" s="39"/>
      <c r="T460" s="39"/>
      <c r="U460" s="39"/>
      <c r="V460" s="39"/>
      <c r="W460" s="39"/>
      <c r="X460" s="39"/>
      <c r="Y460" s="39"/>
      <c r="Z460" s="39"/>
      <c r="AA460" s="39"/>
      <c r="AB460" s="39"/>
      <c r="AC460" s="39"/>
      <c r="AD460" s="39"/>
    </row>
    <row r="461" spans="3:30" s="21" customFormat="1">
      <c r="C461" s="39"/>
      <c r="D461" s="39"/>
      <c r="E461" s="39"/>
      <c r="F461" s="39"/>
      <c r="G461" s="39"/>
      <c r="H461" s="39"/>
      <c r="I461" s="39"/>
      <c r="J461" s="39"/>
      <c r="K461" s="39"/>
      <c r="L461" s="39"/>
      <c r="M461" s="39"/>
      <c r="N461" s="39"/>
      <c r="O461" s="39"/>
      <c r="P461" s="39"/>
      <c r="Q461" s="39"/>
      <c r="R461" s="39"/>
      <c r="S461" s="39"/>
      <c r="T461" s="39"/>
      <c r="U461" s="39"/>
      <c r="V461" s="39"/>
      <c r="W461" s="39"/>
      <c r="X461" s="39"/>
      <c r="Y461" s="39"/>
      <c r="Z461" s="39"/>
      <c r="AA461" s="39"/>
      <c r="AB461" s="39"/>
      <c r="AC461" s="39"/>
      <c r="AD461" s="39"/>
    </row>
    <row r="462" spans="3:30" s="21" customFormat="1">
      <c r="C462" s="39"/>
      <c r="D462" s="39"/>
      <c r="E462" s="39"/>
      <c r="F462" s="39"/>
      <c r="G462" s="39"/>
      <c r="H462" s="39"/>
      <c r="I462" s="39"/>
      <c r="J462" s="39"/>
      <c r="K462" s="39"/>
      <c r="L462" s="39"/>
      <c r="M462" s="39"/>
      <c r="N462" s="39"/>
      <c r="O462" s="39"/>
      <c r="P462" s="39"/>
      <c r="Q462" s="39"/>
      <c r="R462" s="39"/>
      <c r="S462" s="39"/>
      <c r="T462" s="39"/>
      <c r="U462" s="39"/>
      <c r="V462" s="39"/>
      <c r="W462" s="39"/>
      <c r="X462" s="39"/>
      <c r="Y462" s="39"/>
      <c r="Z462" s="39"/>
      <c r="AA462" s="39"/>
      <c r="AB462" s="39"/>
      <c r="AC462" s="39"/>
      <c r="AD462" s="39"/>
    </row>
    <row r="463" spans="3:30" s="21" customFormat="1">
      <c r="C463" s="39"/>
      <c r="D463" s="39"/>
      <c r="E463" s="39"/>
      <c r="F463" s="39"/>
      <c r="G463" s="39"/>
      <c r="H463" s="39"/>
      <c r="I463" s="39"/>
      <c r="J463" s="39"/>
      <c r="K463" s="39"/>
      <c r="L463" s="39"/>
      <c r="M463" s="39"/>
      <c r="N463" s="39"/>
      <c r="O463" s="39"/>
      <c r="P463" s="39"/>
      <c r="Q463" s="39"/>
      <c r="R463" s="39"/>
      <c r="S463" s="39"/>
      <c r="T463" s="39"/>
      <c r="U463" s="39"/>
      <c r="V463" s="39"/>
      <c r="W463" s="39"/>
      <c r="X463" s="39"/>
      <c r="Y463" s="39"/>
      <c r="Z463" s="39"/>
      <c r="AA463" s="39"/>
      <c r="AB463" s="39"/>
      <c r="AC463" s="39"/>
      <c r="AD463" s="39"/>
    </row>
    <row r="464" spans="3:30" s="21" customFormat="1">
      <c r="C464" s="39"/>
      <c r="D464" s="39"/>
      <c r="E464" s="39"/>
      <c r="F464" s="39"/>
      <c r="G464" s="39"/>
      <c r="H464" s="39"/>
      <c r="I464" s="39"/>
      <c r="J464" s="39"/>
      <c r="K464" s="39"/>
      <c r="L464" s="39"/>
      <c r="M464" s="39"/>
      <c r="N464" s="39"/>
      <c r="O464" s="39"/>
      <c r="P464" s="39"/>
      <c r="Q464" s="39"/>
      <c r="R464" s="39"/>
      <c r="S464" s="39"/>
      <c r="T464" s="39"/>
      <c r="U464" s="39"/>
      <c r="V464" s="39"/>
      <c r="W464" s="39"/>
      <c r="X464" s="39"/>
      <c r="Y464" s="39"/>
      <c r="Z464" s="39"/>
      <c r="AA464" s="39"/>
      <c r="AB464" s="39"/>
      <c r="AC464" s="39"/>
      <c r="AD464" s="39"/>
    </row>
    <row r="465" spans="3:30" s="21" customFormat="1">
      <c r="C465" s="39"/>
      <c r="D465" s="39"/>
      <c r="E465" s="39"/>
      <c r="F465" s="39"/>
      <c r="G465" s="39"/>
      <c r="H465" s="39"/>
      <c r="I465" s="39"/>
      <c r="J465" s="39"/>
      <c r="K465" s="39"/>
      <c r="L465" s="39"/>
      <c r="M465" s="39"/>
      <c r="N465" s="39"/>
      <c r="O465" s="39"/>
      <c r="P465" s="39"/>
      <c r="Q465" s="39"/>
      <c r="R465" s="39"/>
      <c r="S465" s="39"/>
      <c r="T465" s="39"/>
      <c r="U465" s="39"/>
      <c r="V465" s="39"/>
      <c r="W465" s="39"/>
      <c r="X465" s="39"/>
      <c r="Y465" s="39"/>
      <c r="Z465" s="39"/>
      <c r="AA465" s="39"/>
      <c r="AB465" s="39"/>
      <c r="AC465" s="39"/>
      <c r="AD465" s="39"/>
    </row>
    <row r="466" spans="3:30" s="21" customFormat="1">
      <c r="C466" s="39"/>
      <c r="D466" s="39"/>
      <c r="E466" s="39"/>
      <c r="F466" s="39"/>
      <c r="G466" s="39"/>
      <c r="H466" s="39"/>
      <c r="I466" s="39"/>
      <c r="J466" s="39"/>
      <c r="K466" s="39"/>
      <c r="L466" s="39"/>
      <c r="M466" s="39"/>
      <c r="N466" s="39"/>
      <c r="O466" s="39"/>
      <c r="P466" s="39"/>
      <c r="Q466" s="39"/>
      <c r="R466" s="39"/>
      <c r="S466" s="39"/>
      <c r="T466" s="39"/>
      <c r="U466" s="39"/>
      <c r="V466" s="39"/>
      <c r="W466" s="39"/>
      <c r="X466" s="39"/>
      <c r="Y466" s="39"/>
      <c r="Z466" s="39"/>
      <c r="AA466" s="39"/>
      <c r="AB466" s="39"/>
      <c r="AC466" s="39"/>
      <c r="AD466" s="39"/>
    </row>
    <row r="467" spans="3:30" s="21" customFormat="1">
      <c r="C467" s="39"/>
      <c r="D467" s="39"/>
      <c r="E467" s="39"/>
      <c r="F467" s="39"/>
      <c r="G467" s="39"/>
      <c r="H467" s="39"/>
      <c r="I467" s="39"/>
      <c r="J467" s="39"/>
      <c r="K467" s="39"/>
      <c r="L467" s="39"/>
      <c r="M467" s="39"/>
      <c r="N467" s="39"/>
      <c r="O467" s="39"/>
      <c r="P467" s="39"/>
      <c r="Q467" s="39"/>
      <c r="R467" s="39"/>
      <c r="S467" s="39"/>
      <c r="T467" s="39"/>
      <c r="U467" s="39"/>
      <c r="V467" s="39"/>
      <c r="W467" s="39"/>
      <c r="X467" s="39"/>
      <c r="Y467" s="39"/>
      <c r="Z467" s="39"/>
      <c r="AA467" s="39"/>
      <c r="AB467" s="39"/>
      <c r="AC467" s="39"/>
      <c r="AD467" s="39"/>
    </row>
    <row r="468" spans="3:30" s="21" customFormat="1">
      <c r="C468" s="39"/>
      <c r="D468" s="39"/>
      <c r="E468" s="39"/>
      <c r="F468" s="39"/>
      <c r="G468" s="39"/>
      <c r="H468" s="39"/>
      <c r="I468" s="39"/>
      <c r="J468" s="39"/>
      <c r="K468" s="39"/>
      <c r="L468" s="39"/>
      <c r="M468" s="39"/>
      <c r="N468" s="39"/>
      <c r="O468" s="39"/>
      <c r="P468" s="39"/>
      <c r="Q468" s="39"/>
      <c r="R468" s="39"/>
      <c r="S468" s="39"/>
      <c r="T468" s="39"/>
      <c r="U468" s="39"/>
      <c r="V468" s="39"/>
      <c r="W468" s="39"/>
      <c r="X468" s="39"/>
      <c r="Y468" s="39"/>
      <c r="Z468" s="39"/>
      <c r="AA468" s="39"/>
      <c r="AB468" s="39"/>
      <c r="AC468" s="39"/>
      <c r="AD468" s="39"/>
    </row>
    <row r="469" spans="3:30" s="21" customFormat="1">
      <c r="C469" s="39"/>
      <c r="D469" s="39"/>
      <c r="E469" s="39"/>
      <c r="F469" s="39"/>
      <c r="G469" s="39"/>
      <c r="H469" s="39"/>
      <c r="I469" s="39"/>
      <c r="J469" s="39"/>
      <c r="K469" s="39"/>
      <c r="L469" s="39"/>
      <c r="M469" s="39"/>
      <c r="N469" s="39"/>
      <c r="O469" s="39"/>
      <c r="P469" s="39"/>
      <c r="Q469" s="39"/>
      <c r="R469" s="39"/>
      <c r="S469" s="39"/>
      <c r="T469" s="39"/>
      <c r="U469" s="39"/>
      <c r="V469" s="39"/>
      <c r="W469" s="39"/>
      <c r="X469" s="39"/>
      <c r="Y469" s="39"/>
      <c r="Z469" s="39"/>
      <c r="AA469" s="39"/>
      <c r="AB469" s="39"/>
      <c r="AC469" s="39"/>
      <c r="AD469" s="39"/>
    </row>
    <row r="470" spans="3:30" s="21" customFormat="1">
      <c r="C470" s="39"/>
      <c r="D470" s="39"/>
      <c r="E470" s="39"/>
      <c r="F470" s="39"/>
      <c r="G470" s="39"/>
      <c r="H470" s="39"/>
      <c r="I470" s="39"/>
      <c r="J470" s="39"/>
      <c r="K470" s="39"/>
      <c r="L470" s="39"/>
      <c r="M470" s="39"/>
      <c r="N470" s="39"/>
      <c r="O470" s="39"/>
      <c r="P470" s="39"/>
      <c r="Q470" s="39"/>
      <c r="R470" s="39"/>
      <c r="S470" s="39"/>
      <c r="T470" s="39"/>
      <c r="U470" s="39"/>
      <c r="V470" s="39"/>
      <c r="W470" s="39"/>
      <c r="X470" s="39"/>
      <c r="Y470" s="39"/>
      <c r="Z470" s="39"/>
      <c r="AA470" s="39"/>
      <c r="AB470" s="39"/>
      <c r="AC470" s="39"/>
      <c r="AD470" s="39"/>
    </row>
    <row r="471" spans="3:30" s="21" customFormat="1">
      <c r="C471" s="39"/>
      <c r="D471" s="39"/>
      <c r="E471" s="39"/>
      <c r="F471" s="39"/>
      <c r="G471" s="39"/>
      <c r="H471" s="39"/>
      <c r="I471" s="39"/>
      <c r="J471" s="39"/>
      <c r="K471" s="39"/>
      <c r="L471" s="39"/>
      <c r="M471" s="39"/>
      <c r="N471" s="39"/>
      <c r="O471" s="39"/>
      <c r="P471" s="39"/>
      <c r="Q471" s="39"/>
      <c r="R471" s="39"/>
      <c r="S471" s="39"/>
      <c r="T471" s="39"/>
      <c r="U471" s="39"/>
      <c r="V471" s="39"/>
      <c r="W471" s="39"/>
      <c r="X471" s="39"/>
      <c r="Y471" s="39"/>
      <c r="Z471" s="39"/>
      <c r="AA471" s="39"/>
      <c r="AB471" s="39"/>
      <c r="AC471" s="39"/>
      <c r="AD471" s="39"/>
    </row>
    <row r="472" spans="3:30" s="21" customFormat="1">
      <c r="C472" s="39"/>
      <c r="D472" s="39"/>
      <c r="E472" s="39"/>
      <c r="F472" s="39"/>
      <c r="G472" s="39"/>
      <c r="H472" s="39"/>
      <c r="I472" s="39"/>
      <c r="J472" s="39"/>
      <c r="K472" s="39"/>
      <c r="L472" s="39"/>
      <c r="M472" s="39"/>
      <c r="N472" s="39"/>
      <c r="O472" s="39"/>
      <c r="P472" s="39"/>
      <c r="Q472" s="39"/>
      <c r="R472" s="39"/>
      <c r="S472" s="39"/>
      <c r="T472" s="39"/>
      <c r="U472" s="39"/>
      <c r="V472" s="39"/>
      <c r="W472" s="39"/>
      <c r="X472" s="39"/>
      <c r="Y472" s="39"/>
      <c r="Z472" s="39"/>
      <c r="AA472" s="39"/>
      <c r="AB472" s="39"/>
      <c r="AC472" s="39"/>
      <c r="AD472" s="39"/>
    </row>
    <row r="473" spans="3:30" s="21" customFormat="1">
      <c r="C473" s="39"/>
      <c r="D473" s="39"/>
      <c r="E473" s="39"/>
      <c r="F473" s="39"/>
      <c r="G473" s="39"/>
      <c r="H473" s="39"/>
      <c r="I473" s="39"/>
      <c r="J473" s="39"/>
      <c r="K473" s="39"/>
      <c r="L473" s="39"/>
      <c r="M473" s="39"/>
      <c r="N473" s="39"/>
      <c r="O473" s="39"/>
      <c r="P473" s="39"/>
      <c r="Q473" s="39"/>
      <c r="R473" s="39"/>
      <c r="S473" s="39"/>
      <c r="T473" s="39"/>
      <c r="U473" s="39"/>
      <c r="V473" s="39"/>
      <c r="W473" s="39"/>
      <c r="X473" s="39"/>
      <c r="Y473" s="39"/>
      <c r="Z473" s="39"/>
      <c r="AA473" s="39"/>
      <c r="AB473" s="39"/>
      <c r="AC473" s="39"/>
      <c r="AD473" s="39"/>
    </row>
    <row r="474" spans="3:30" s="21" customFormat="1">
      <c r="C474" s="39"/>
      <c r="D474" s="39"/>
      <c r="E474" s="39"/>
      <c r="F474" s="39"/>
      <c r="G474" s="39"/>
      <c r="H474" s="39"/>
      <c r="I474" s="39"/>
      <c r="J474" s="39"/>
      <c r="K474" s="39"/>
      <c r="L474" s="39"/>
      <c r="M474" s="39"/>
      <c r="N474" s="39"/>
      <c r="O474" s="39"/>
      <c r="P474" s="39"/>
      <c r="Q474" s="39"/>
      <c r="R474" s="39"/>
      <c r="S474" s="39"/>
      <c r="T474" s="39"/>
      <c r="U474" s="39"/>
      <c r="V474" s="39"/>
      <c r="W474" s="39"/>
      <c r="X474" s="39"/>
      <c r="Y474" s="39"/>
      <c r="Z474" s="39"/>
      <c r="AA474" s="39"/>
      <c r="AB474" s="39"/>
      <c r="AC474" s="39"/>
      <c r="AD474" s="39"/>
    </row>
    <row r="475" spans="3:30" s="21" customFormat="1">
      <c r="C475" s="39"/>
      <c r="D475" s="39"/>
      <c r="E475" s="39"/>
      <c r="F475" s="39"/>
      <c r="G475" s="39"/>
      <c r="H475" s="39"/>
      <c r="I475" s="39"/>
      <c r="J475" s="39"/>
      <c r="K475" s="39"/>
      <c r="L475" s="39"/>
      <c r="M475" s="39"/>
      <c r="N475" s="39"/>
      <c r="O475" s="39"/>
      <c r="P475" s="39"/>
      <c r="Q475" s="39"/>
      <c r="R475" s="39"/>
      <c r="S475" s="39"/>
      <c r="T475" s="39"/>
      <c r="U475" s="39"/>
      <c r="V475" s="39"/>
      <c r="W475" s="39"/>
      <c r="X475" s="39"/>
      <c r="Y475" s="39"/>
      <c r="Z475" s="39"/>
      <c r="AA475" s="39"/>
      <c r="AB475" s="39"/>
      <c r="AC475" s="39"/>
      <c r="AD475" s="39"/>
    </row>
    <row r="476" spans="3:30" s="21" customFormat="1">
      <c r="C476" s="39"/>
      <c r="D476" s="39"/>
      <c r="E476" s="39"/>
      <c r="F476" s="39"/>
      <c r="G476" s="39"/>
      <c r="H476" s="39"/>
      <c r="I476" s="39"/>
      <c r="J476" s="39"/>
      <c r="K476" s="39"/>
      <c r="L476" s="39"/>
      <c r="M476" s="39"/>
      <c r="N476" s="39"/>
      <c r="O476" s="39"/>
      <c r="P476" s="39"/>
      <c r="Q476" s="39"/>
      <c r="R476" s="39"/>
      <c r="S476" s="39"/>
      <c r="T476" s="39"/>
      <c r="U476" s="39"/>
      <c r="V476" s="39"/>
      <c r="W476" s="39"/>
      <c r="X476" s="39"/>
      <c r="Y476" s="39"/>
      <c r="Z476" s="39"/>
      <c r="AA476" s="39"/>
      <c r="AB476" s="39"/>
      <c r="AC476" s="39"/>
      <c r="AD476" s="39"/>
    </row>
    <row r="477" spans="3:30" s="21" customFormat="1">
      <c r="C477" s="39"/>
      <c r="D477" s="39"/>
      <c r="E477" s="39"/>
      <c r="F477" s="39"/>
      <c r="G477" s="39"/>
      <c r="H477" s="39"/>
      <c r="I477" s="39"/>
      <c r="J477" s="39"/>
      <c r="K477" s="39"/>
      <c r="L477" s="39"/>
      <c r="M477" s="39"/>
      <c r="N477" s="39"/>
      <c r="O477" s="39"/>
      <c r="P477" s="39"/>
      <c r="Q477" s="39"/>
      <c r="R477" s="39"/>
      <c r="S477" s="39"/>
      <c r="T477" s="39"/>
      <c r="U477" s="39"/>
      <c r="V477" s="39"/>
      <c r="W477" s="39"/>
      <c r="X477" s="39"/>
      <c r="Y477" s="39"/>
      <c r="Z477" s="39"/>
      <c r="AA477" s="39"/>
      <c r="AB477" s="39"/>
      <c r="AC477" s="39"/>
      <c r="AD477" s="39"/>
    </row>
    <row r="478" spans="3:30" s="21" customFormat="1">
      <c r="C478" s="39"/>
      <c r="D478" s="39"/>
      <c r="E478" s="39"/>
      <c r="F478" s="39"/>
      <c r="G478" s="39"/>
      <c r="H478" s="39"/>
      <c r="I478" s="39"/>
      <c r="J478" s="39"/>
      <c r="K478" s="39"/>
      <c r="L478" s="39"/>
      <c r="M478" s="39"/>
      <c r="N478" s="39"/>
      <c r="O478" s="39"/>
      <c r="P478" s="39"/>
      <c r="Q478" s="39"/>
      <c r="R478" s="39"/>
      <c r="S478" s="39"/>
      <c r="T478" s="39"/>
      <c r="U478" s="39"/>
      <c r="V478" s="39"/>
      <c r="W478" s="39"/>
      <c r="X478" s="39"/>
      <c r="Y478" s="39"/>
      <c r="Z478" s="39"/>
      <c r="AA478" s="39"/>
      <c r="AB478" s="39"/>
      <c r="AC478" s="39"/>
      <c r="AD478" s="39"/>
    </row>
    <row r="479" spans="3:30" s="21" customFormat="1">
      <c r="C479" s="39"/>
      <c r="D479" s="39"/>
      <c r="E479" s="39"/>
      <c r="F479" s="39"/>
      <c r="G479" s="39"/>
      <c r="H479" s="39"/>
      <c r="I479" s="39"/>
      <c r="J479" s="39"/>
      <c r="K479" s="39"/>
      <c r="L479" s="39"/>
      <c r="M479" s="39"/>
      <c r="N479" s="39"/>
      <c r="O479" s="39"/>
      <c r="P479" s="39"/>
      <c r="Q479" s="39"/>
      <c r="R479" s="39"/>
      <c r="S479" s="39"/>
      <c r="T479" s="39"/>
      <c r="U479" s="39"/>
      <c r="V479" s="39"/>
      <c r="W479" s="39"/>
      <c r="X479" s="39"/>
      <c r="Y479" s="39"/>
      <c r="Z479" s="39"/>
      <c r="AA479" s="39"/>
      <c r="AB479" s="39"/>
      <c r="AC479" s="39"/>
      <c r="AD479" s="39"/>
    </row>
    <row r="480" spans="3:30" s="21" customFormat="1">
      <c r="C480" s="39"/>
      <c r="D480" s="39"/>
      <c r="E480" s="39"/>
      <c r="F480" s="39"/>
      <c r="G480" s="39"/>
      <c r="H480" s="39"/>
      <c r="I480" s="39"/>
      <c r="J480" s="39"/>
      <c r="K480" s="39"/>
      <c r="L480" s="39"/>
      <c r="M480" s="39"/>
      <c r="N480" s="39"/>
      <c r="O480" s="39"/>
      <c r="P480" s="39"/>
      <c r="Q480" s="39"/>
      <c r="R480" s="39"/>
      <c r="S480" s="39"/>
      <c r="T480" s="39"/>
      <c r="U480" s="39"/>
      <c r="V480" s="39"/>
      <c r="W480" s="39"/>
      <c r="X480" s="39"/>
      <c r="Y480" s="39"/>
      <c r="Z480" s="39"/>
      <c r="AA480" s="39"/>
      <c r="AB480" s="39"/>
      <c r="AC480" s="39"/>
      <c r="AD480" s="39"/>
    </row>
    <row r="481" spans="3:30" s="21" customFormat="1">
      <c r="C481" s="39"/>
      <c r="D481" s="39"/>
      <c r="E481" s="39"/>
      <c r="F481" s="39"/>
      <c r="G481" s="39"/>
      <c r="H481" s="39"/>
      <c r="I481" s="39"/>
      <c r="J481" s="39"/>
      <c r="K481" s="39"/>
      <c r="L481" s="39"/>
      <c r="M481" s="39"/>
      <c r="N481" s="39"/>
      <c r="O481" s="39"/>
      <c r="P481" s="39"/>
      <c r="Q481" s="39"/>
      <c r="R481" s="39"/>
      <c r="S481" s="39"/>
      <c r="T481" s="39"/>
      <c r="U481" s="39"/>
      <c r="V481" s="39"/>
      <c r="W481" s="39"/>
      <c r="X481" s="39"/>
      <c r="Y481" s="39"/>
      <c r="Z481" s="39"/>
      <c r="AA481" s="39"/>
      <c r="AB481" s="39"/>
      <c r="AC481" s="39"/>
      <c r="AD481" s="39"/>
    </row>
    <row r="482" spans="3:30" s="21" customFormat="1">
      <c r="C482" s="39"/>
      <c r="D482" s="39"/>
      <c r="E482" s="39"/>
      <c r="F482" s="39"/>
      <c r="G482" s="39"/>
      <c r="H482" s="39"/>
      <c r="I482" s="39"/>
      <c r="J482" s="39"/>
      <c r="K482" s="39"/>
      <c r="L482" s="39"/>
      <c r="M482" s="39"/>
      <c r="N482" s="39"/>
      <c r="O482" s="39"/>
      <c r="P482" s="39"/>
      <c r="Q482" s="39"/>
      <c r="R482" s="39"/>
      <c r="S482" s="39"/>
      <c r="T482" s="39"/>
      <c r="U482" s="39"/>
      <c r="V482" s="39"/>
      <c r="W482" s="39"/>
      <c r="X482" s="39"/>
      <c r="Y482" s="39"/>
      <c r="Z482" s="39"/>
      <c r="AA482" s="39"/>
      <c r="AB482" s="39"/>
      <c r="AC482" s="39"/>
      <c r="AD482" s="39"/>
    </row>
    <row r="483" spans="3:30" s="21" customFormat="1">
      <c r="C483" s="39"/>
      <c r="D483" s="39"/>
      <c r="E483" s="39"/>
      <c r="F483" s="39"/>
      <c r="G483" s="39"/>
      <c r="H483" s="39"/>
      <c r="I483" s="39"/>
      <c r="J483" s="39"/>
      <c r="K483" s="39"/>
      <c r="L483" s="39"/>
      <c r="M483" s="39"/>
      <c r="N483" s="39"/>
      <c r="O483" s="39"/>
      <c r="P483" s="39"/>
      <c r="Q483" s="39"/>
      <c r="R483" s="39"/>
      <c r="S483" s="39"/>
      <c r="T483" s="39"/>
      <c r="U483" s="39"/>
      <c r="V483" s="39"/>
      <c r="W483" s="39"/>
      <c r="X483" s="39"/>
      <c r="Y483" s="39"/>
      <c r="Z483" s="39"/>
      <c r="AA483" s="39"/>
      <c r="AB483" s="39"/>
      <c r="AC483" s="39"/>
      <c r="AD483" s="39"/>
    </row>
    <row r="484" spans="3:30" s="21" customFormat="1">
      <c r="C484" s="39"/>
      <c r="D484" s="39"/>
      <c r="E484" s="39"/>
      <c r="F484" s="39"/>
      <c r="G484" s="39"/>
      <c r="H484" s="39"/>
      <c r="I484" s="39"/>
      <c r="J484" s="39"/>
      <c r="K484" s="39"/>
      <c r="L484" s="39"/>
      <c r="M484" s="39"/>
      <c r="N484" s="39"/>
      <c r="O484" s="39"/>
      <c r="P484" s="39"/>
      <c r="Q484" s="39"/>
      <c r="R484" s="39"/>
      <c r="S484" s="39"/>
      <c r="T484" s="39"/>
      <c r="U484" s="39"/>
      <c r="V484" s="39"/>
      <c r="W484" s="39"/>
      <c r="X484" s="39"/>
      <c r="Y484" s="39"/>
      <c r="Z484" s="39"/>
      <c r="AA484" s="39"/>
      <c r="AB484" s="39"/>
      <c r="AC484" s="39"/>
      <c r="AD484" s="39"/>
    </row>
    <row r="485" spans="3:30" s="21" customFormat="1">
      <c r="C485" s="39"/>
      <c r="D485" s="39"/>
      <c r="E485" s="39"/>
      <c r="F485" s="39"/>
      <c r="G485" s="39"/>
      <c r="H485" s="39"/>
      <c r="I485" s="39"/>
      <c r="J485" s="39"/>
      <c r="K485" s="39"/>
      <c r="L485" s="39"/>
      <c r="M485" s="39"/>
      <c r="N485" s="39"/>
      <c r="O485" s="39"/>
      <c r="P485" s="39"/>
      <c r="Q485" s="39"/>
      <c r="R485" s="39"/>
      <c r="S485" s="39"/>
      <c r="T485" s="39"/>
      <c r="U485" s="39"/>
      <c r="V485" s="39"/>
      <c r="W485" s="39"/>
      <c r="X485" s="39"/>
      <c r="Y485" s="39"/>
      <c r="Z485" s="39"/>
      <c r="AA485" s="39"/>
      <c r="AB485" s="39"/>
      <c r="AC485" s="39"/>
      <c r="AD485" s="39"/>
    </row>
    <row r="486" spans="3:30" s="21" customFormat="1">
      <c r="C486" s="39"/>
      <c r="D486" s="39"/>
      <c r="E486" s="39"/>
      <c r="F486" s="39"/>
      <c r="G486" s="39"/>
      <c r="H486" s="39"/>
      <c r="I486" s="39"/>
      <c r="J486" s="39"/>
      <c r="K486" s="39"/>
      <c r="L486" s="39"/>
      <c r="M486" s="39"/>
      <c r="N486" s="39"/>
      <c r="O486" s="39"/>
      <c r="P486" s="39"/>
      <c r="Q486" s="39"/>
      <c r="R486" s="39"/>
      <c r="S486" s="39"/>
      <c r="T486" s="39"/>
      <c r="U486" s="39"/>
      <c r="V486" s="39"/>
      <c r="W486" s="39"/>
      <c r="X486" s="39"/>
      <c r="Y486" s="39"/>
      <c r="Z486" s="39"/>
      <c r="AA486" s="39"/>
      <c r="AB486" s="39"/>
      <c r="AC486" s="39"/>
      <c r="AD486" s="39"/>
    </row>
    <row r="487" spans="3:30" s="21" customFormat="1">
      <c r="C487" s="39"/>
      <c r="D487" s="39"/>
      <c r="E487" s="39"/>
      <c r="F487" s="39"/>
      <c r="G487" s="39"/>
      <c r="H487" s="39"/>
      <c r="I487" s="39"/>
      <c r="J487" s="39"/>
      <c r="K487" s="39"/>
      <c r="L487" s="39"/>
      <c r="M487" s="39"/>
      <c r="N487" s="39"/>
      <c r="O487" s="39"/>
      <c r="P487" s="39"/>
      <c r="Q487" s="39"/>
      <c r="R487" s="39"/>
      <c r="S487" s="39"/>
      <c r="T487" s="39"/>
      <c r="U487" s="39"/>
      <c r="V487" s="39"/>
      <c r="W487" s="39"/>
      <c r="X487" s="39"/>
      <c r="Y487" s="39"/>
      <c r="Z487" s="39"/>
      <c r="AA487" s="39"/>
      <c r="AB487" s="39"/>
      <c r="AC487" s="39"/>
      <c r="AD487" s="39"/>
    </row>
    <row r="488" spans="3:30" s="21" customFormat="1">
      <c r="C488" s="39"/>
      <c r="D488" s="39"/>
      <c r="E488" s="39"/>
      <c r="F488" s="39"/>
      <c r="G488" s="39"/>
      <c r="H488" s="39"/>
      <c r="I488" s="39"/>
      <c r="J488" s="39"/>
      <c r="K488" s="39"/>
      <c r="L488" s="39"/>
      <c r="M488" s="39"/>
      <c r="N488" s="39"/>
      <c r="O488" s="39"/>
      <c r="P488" s="39"/>
      <c r="Q488" s="39"/>
      <c r="R488" s="39"/>
      <c r="S488" s="39"/>
      <c r="T488" s="39"/>
      <c r="U488" s="39"/>
      <c r="V488" s="39"/>
      <c r="W488" s="39"/>
      <c r="X488" s="39"/>
      <c r="Y488" s="39"/>
      <c r="Z488" s="39"/>
      <c r="AA488" s="39"/>
      <c r="AB488" s="39"/>
      <c r="AC488" s="39"/>
      <c r="AD488" s="39"/>
    </row>
    <row r="489" spans="3:30" s="21" customFormat="1">
      <c r="C489" s="39"/>
      <c r="D489" s="39"/>
      <c r="E489" s="39"/>
      <c r="F489" s="39"/>
      <c r="G489" s="39"/>
      <c r="H489" s="39"/>
      <c r="I489" s="39"/>
      <c r="J489" s="39"/>
      <c r="K489" s="39"/>
      <c r="L489" s="39"/>
      <c r="M489" s="39"/>
      <c r="N489" s="39"/>
      <c r="O489" s="39"/>
      <c r="P489" s="39"/>
      <c r="Q489" s="39"/>
      <c r="R489" s="39"/>
      <c r="S489" s="39"/>
      <c r="T489" s="39"/>
      <c r="U489" s="39"/>
      <c r="V489" s="39"/>
      <c r="W489" s="39"/>
      <c r="X489" s="39"/>
      <c r="Y489" s="39"/>
      <c r="Z489" s="39"/>
      <c r="AA489" s="39"/>
      <c r="AB489" s="39"/>
      <c r="AC489" s="39"/>
      <c r="AD489" s="39"/>
    </row>
    <row r="490" spans="3:30" s="21" customFormat="1">
      <c r="C490" s="39"/>
      <c r="D490" s="39"/>
      <c r="E490" s="39"/>
      <c r="F490" s="39"/>
      <c r="G490" s="39"/>
      <c r="H490" s="39"/>
      <c r="I490" s="39"/>
      <c r="J490" s="39"/>
      <c r="K490" s="39"/>
      <c r="L490" s="39"/>
      <c r="M490" s="39"/>
      <c r="N490" s="39"/>
      <c r="O490" s="39"/>
      <c r="P490" s="39"/>
      <c r="Q490" s="39"/>
      <c r="R490" s="39"/>
      <c r="S490" s="39"/>
      <c r="T490" s="39"/>
      <c r="U490" s="39"/>
      <c r="V490" s="39"/>
      <c r="W490" s="39"/>
      <c r="X490" s="39"/>
      <c r="Y490" s="39"/>
      <c r="Z490" s="39"/>
      <c r="AA490" s="39"/>
      <c r="AB490" s="39"/>
      <c r="AC490" s="39"/>
      <c r="AD490" s="39"/>
    </row>
    <row r="491" spans="3:30" s="21" customFormat="1">
      <c r="C491" s="39"/>
      <c r="D491" s="39"/>
      <c r="E491" s="39"/>
      <c r="F491" s="39"/>
      <c r="G491" s="39"/>
      <c r="H491" s="39"/>
      <c r="I491" s="39"/>
      <c r="J491" s="39"/>
      <c r="K491" s="39"/>
      <c r="L491" s="39"/>
      <c r="M491" s="39"/>
      <c r="N491" s="39"/>
      <c r="O491" s="39"/>
      <c r="P491" s="39"/>
      <c r="Q491" s="39"/>
      <c r="R491" s="39"/>
      <c r="S491" s="39"/>
      <c r="T491" s="39"/>
      <c r="U491" s="39"/>
      <c r="V491" s="39"/>
      <c r="W491" s="39"/>
      <c r="X491" s="39"/>
      <c r="Y491" s="39"/>
      <c r="Z491" s="39"/>
      <c r="AA491" s="39"/>
      <c r="AB491" s="39"/>
      <c r="AC491" s="39"/>
      <c r="AD491" s="39"/>
    </row>
    <row r="492" spans="3:30" s="21" customFormat="1">
      <c r="C492" s="39"/>
      <c r="D492" s="39"/>
      <c r="E492" s="39"/>
      <c r="F492" s="39"/>
      <c r="G492" s="39"/>
      <c r="H492" s="39"/>
      <c r="I492" s="39"/>
      <c r="J492" s="39"/>
      <c r="K492" s="39"/>
      <c r="L492" s="39"/>
      <c r="M492" s="39"/>
      <c r="N492" s="39"/>
      <c r="O492" s="39"/>
      <c r="P492" s="39"/>
      <c r="Q492" s="39"/>
      <c r="R492" s="39"/>
      <c r="S492" s="39"/>
      <c r="T492" s="39"/>
      <c r="U492" s="39"/>
      <c r="V492" s="39"/>
      <c r="W492" s="39"/>
      <c r="X492" s="39"/>
      <c r="Y492" s="39"/>
      <c r="Z492" s="39"/>
      <c r="AA492" s="39"/>
      <c r="AB492" s="39"/>
      <c r="AC492" s="39"/>
      <c r="AD492" s="39"/>
    </row>
    <row r="493" spans="3:30" s="21" customFormat="1">
      <c r="C493" s="39"/>
      <c r="D493" s="39"/>
      <c r="E493" s="39"/>
      <c r="F493" s="39"/>
      <c r="G493" s="39"/>
      <c r="H493" s="39"/>
      <c r="I493" s="39"/>
      <c r="J493" s="39"/>
      <c r="K493" s="39"/>
      <c r="L493" s="39"/>
      <c r="M493" s="39"/>
      <c r="N493" s="39"/>
      <c r="O493" s="39"/>
      <c r="P493" s="39"/>
      <c r="Q493" s="39"/>
      <c r="R493" s="39"/>
      <c r="S493" s="39"/>
      <c r="T493" s="39"/>
      <c r="U493" s="39"/>
      <c r="V493" s="39"/>
      <c r="W493" s="39"/>
      <c r="X493" s="39"/>
      <c r="Y493" s="39"/>
      <c r="Z493" s="39"/>
      <c r="AA493" s="39"/>
      <c r="AB493" s="39"/>
      <c r="AC493" s="39"/>
      <c r="AD493" s="39"/>
    </row>
    <row r="494" spans="3:30" s="21" customFormat="1">
      <c r="C494" s="39"/>
      <c r="D494" s="39"/>
      <c r="E494" s="39"/>
      <c r="F494" s="39"/>
      <c r="G494" s="39"/>
      <c r="H494" s="39"/>
      <c r="I494" s="39"/>
      <c r="J494" s="39"/>
      <c r="K494" s="39"/>
      <c r="L494" s="39"/>
      <c r="M494" s="39"/>
      <c r="N494" s="39"/>
      <c r="O494" s="39"/>
      <c r="P494" s="39"/>
      <c r="Q494" s="39"/>
      <c r="R494" s="39"/>
      <c r="S494" s="39"/>
      <c r="T494" s="39"/>
      <c r="U494" s="39"/>
      <c r="V494" s="39"/>
      <c r="W494" s="39"/>
      <c r="X494" s="39"/>
      <c r="Y494" s="39"/>
      <c r="Z494" s="39"/>
      <c r="AA494" s="39"/>
      <c r="AB494" s="39"/>
      <c r="AC494" s="39"/>
      <c r="AD494" s="39"/>
    </row>
    <row r="495" spans="3:30" s="21" customFormat="1">
      <c r="C495" s="39"/>
      <c r="D495" s="39"/>
      <c r="E495" s="39"/>
      <c r="F495" s="39"/>
      <c r="G495" s="39"/>
      <c r="H495" s="39"/>
      <c r="I495" s="39"/>
      <c r="J495" s="39"/>
      <c r="K495" s="39"/>
      <c r="L495" s="39"/>
      <c r="M495" s="39"/>
      <c r="N495" s="39"/>
      <c r="O495" s="39"/>
      <c r="P495" s="39"/>
      <c r="Q495" s="39"/>
      <c r="R495" s="39"/>
      <c r="S495" s="39"/>
      <c r="T495" s="39"/>
      <c r="U495" s="39"/>
      <c r="V495" s="39"/>
      <c r="W495" s="39"/>
      <c r="X495" s="39"/>
      <c r="Y495" s="39"/>
      <c r="Z495" s="39"/>
      <c r="AA495" s="39"/>
      <c r="AB495" s="39"/>
      <c r="AC495" s="39"/>
      <c r="AD495" s="39"/>
    </row>
    <row r="496" spans="3:30" s="21" customFormat="1">
      <c r="C496" s="39"/>
      <c r="D496" s="39"/>
      <c r="E496" s="39"/>
      <c r="F496" s="39"/>
      <c r="G496" s="39"/>
      <c r="H496" s="39"/>
      <c r="I496" s="39"/>
      <c r="J496" s="39"/>
      <c r="K496" s="39"/>
      <c r="L496" s="39"/>
      <c r="M496" s="39"/>
      <c r="N496" s="39"/>
      <c r="O496" s="39"/>
      <c r="P496" s="39"/>
      <c r="Q496" s="39"/>
      <c r="R496" s="39"/>
      <c r="S496" s="39"/>
      <c r="T496" s="39"/>
      <c r="U496" s="39"/>
      <c r="V496" s="39"/>
      <c r="W496" s="39"/>
      <c r="X496" s="39"/>
      <c r="Y496" s="39"/>
      <c r="Z496" s="39"/>
      <c r="AA496" s="39"/>
      <c r="AB496" s="39"/>
      <c r="AC496" s="39"/>
      <c r="AD496" s="39"/>
    </row>
    <row r="497" spans="3:30" s="21" customFormat="1">
      <c r="C497" s="39"/>
      <c r="D497" s="39"/>
      <c r="E497" s="39"/>
      <c r="F497" s="39"/>
      <c r="G497" s="39"/>
      <c r="H497" s="39"/>
      <c r="I497" s="39"/>
      <c r="J497" s="39"/>
      <c r="K497" s="39"/>
      <c r="L497" s="39"/>
      <c r="M497" s="39"/>
      <c r="N497" s="39"/>
      <c r="O497" s="39"/>
      <c r="P497" s="39"/>
      <c r="Q497" s="39"/>
      <c r="R497" s="39"/>
      <c r="S497" s="39"/>
      <c r="T497" s="39"/>
      <c r="U497" s="39"/>
      <c r="V497" s="39"/>
      <c r="W497" s="39"/>
      <c r="X497" s="39"/>
      <c r="Y497" s="39"/>
      <c r="Z497" s="39"/>
      <c r="AA497" s="39"/>
      <c r="AB497" s="39"/>
      <c r="AC497" s="39"/>
      <c r="AD497" s="39"/>
    </row>
    <row r="498" spans="3:30" s="21" customFormat="1">
      <c r="C498" s="39"/>
      <c r="D498" s="39"/>
      <c r="E498" s="39"/>
      <c r="F498" s="39"/>
      <c r="G498" s="39"/>
      <c r="H498" s="39"/>
      <c r="I498" s="39"/>
      <c r="J498" s="39"/>
      <c r="K498" s="39"/>
      <c r="L498" s="39"/>
      <c r="M498" s="39"/>
      <c r="N498" s="39"/>
      <c r="O498" s="39"/>
      <c r="P498" s="39"/>
      <c r="Q498" s="39"/>
      <c r="R498" s="39"/>
      <c r="S498" s="39"/>
      <c r="T498" s="39"/>
      <c r="U498" s="39"/>
      <c r="V498" s="39"/>
      <c r="W498" s="39"/>
      <c r="X498" s="39"/>
      <c r="Y498" s="39"/>
      <c r="Z498" s="39"/>
      <c r="AA498" s="39"/>
      <c r="AB498" s="39"/>
      <c r="AC498" s="39"/>
      <c r="AD498" s="39"/>
    </row>
    <row r="499" spans="3:30" s="21" customFormat="1">
      <c r="C499" s="39"/>
      <c r="D499" s="39"/>
      <c r="E499" s="39"/>
      <c r="F499" s="39"/>
      <c r="G499" s="39"/>
      <c r="H499" s="39"/>
      <c r="I499" s="39"/>
      <c r="J499" s="39"/>
      <c r="K499" s="39"/>
      <c r="L499" s="39"/>
      <c r="M499" s="39"/>
      <c r="N499" s="39"/>
      <c r="O499" s="39"/>
      <c r="P499" s="39"/>
      <c r="Q499" s="39"/>
      <c r="R499" s="39"/>
      <c r="S499" s="39"/>
      <c r="T499" s="39"/>
      <c r="U499" s="39"/>
      <c r="V499" s="39"/>
      <c r="W499" s="39"/>
      <c r="X499" s="39"/>
      <c r="Y499" s="39"/>
      <c r="Z499" s="39"/>
      <c r="AA499" s="39"/>
      <c r="AB499" s="39"/>
      <c r="AC499" s="39"/>
      <c r="AD499" s="39"/>
    </row>
    <row r="500" spans="3:30" s="21" customFormat="1">
      <c r="C500" s="39"/>
      <c r="D500" s="39"/>
      <c r="E500" s="39"/>
      <c r="F500" s="39"/>
      <c r="G500" s="39"/>
      <c r="H500" s="39"/>
      <c r="I500" s="39"/>
      <c r="J500" s="39"/>
      <c r="K500" s="39"/>
      <c r="L500" s="39"/>
      <c r="M500" s="39"/>
      <c r="N500" s="39"/>
      <c r="O500" s="39"/>
      <c r="P500" s="39"/>
      <c r="Q500" s="39"/>
      <c r="R500" s="39"/>
      <c r="S500" s="39"/>
      <c r="T500" s="39"/>
      <c r="U500" s="39"/>
      <c r="V500" s="39"/>
      <c r="W500" s="39"/>
      <c r="X500" s="39"/>
      <c r="Y500" s="39"/>
      <c r="Z500" s="39"/>
      <c r="AA500" s="39"/>
      <c r="AB500" s="39"/>
      <c r="AC500" s="39"/>
      <c r="AD500" s="39"/>
    </row>
    <row r="501" spans="3:30" s="21" customFormat="1">
      <c r="C501" s="39"/>
      <c r="D501" s="39"/>
      <c r="E501" s="39"/>
      <c r="F501" s="39"/>
      <c r="G501" s="39"/>
      <c r="H501" s="39"/>
      <c r="I501" s="39"/>
      <c r="J501" s="39"/>
      <c r="K501" s="39"/>
      <c r="L501" s="39"/>
      <c r="M501" s="39"/>
      <c r="N501" s="39"/>
      <c r="O501" s="39"/>
      <c r="P501" s="39"/>
      <c r="Q501" s="39"/>
      <c r="R501" s="39"/>
      <c r="S501" s="39"/>
      <c r="T501" s="39"/>
      <c r="U501" s="39"/>
      <c r="V501" s="39"/>
      <c r="W501" s="39"/>
      <c r="X501" s="39"/>
      <c r="Y501" s="39"/>
      <c r="Z501" s="39"/>
      <c r="AA501" s="39"/>
      <c r="AB501" s="39"/>
      <c r="AC501" s="39"/>
      <c r="AD501" s="39"/>
    </row>
    <row r="502" spans="3:30" s="21" customFormat="1">
      <c r="C502" s="39"/>
      <c r="D502" s="39"/>
      <c r="E502" s="39"/>
      <c r="F502" s="39"/>
      <c r="G502" s="39"/>
      <c r="H502" s="39"/>
      <c r="I502" s="39"/>
      <c r="J502" s="39"/>
      <c r="K502" s="39"/>
      <c r="L502" s="39"/>
      <c r="M502" s="39"/>
      <c r="N502" s="39"/>
      <c r="O502" s="39"/>
      <c r="P502" s="39"/>
      <c r="Q502" s="39"/>
      <c r="R502" s="39"/>
      <c r="S502" s="39"/>
      <c r="T502" s="39"/>
      <c r="U502" s="39"/>
      <c r="V502" s="39"/>
      <c r="W502" s="39"/>
      <c r="X502" s="39"/>
      <c r="Y502" s="39"/>
      <c r="Z502" s="39"/>
      <c r="AA502" s="39"/>
      <c r="AB502" s="39"/>
      <c r="AC502" s="39"/>
      <c r="AD502" s="39"/>
    </row>
    <row r="503" spans="3:30" s="21" customFormat="1">
      <c r="C503" s="39"/>
      <c r="D503" s="39"/>
      <c r="E503" s="39"/>
      <c r="F503" s="39"/>
      <c r="G503" s="39"/>
      <c r="H503" s="39"/>
      <c r="I503" s="39"/>
      <c r="J503" s="39"/>
      <c r="K503" s="39"/>
      <c r="L503" s="39"/>
      <c r="M503" s="39"/>
      <c r="N503" s="39"/>
      <c r="O503" s="39"/>
      <c r="P503" s="39"/>
      <c r="Q503" s="39"/>
      <c r="R503" s="39"/>
      <c r="S503" s="39"/>
      <c r="T503" s="39"/>
      <c r="U503" s="39"/>
      <c r="V503" s="39"/>
      <c r="W503" s="39"/>
      <c r="X503" s="39"/>
      <c r="Y503" s="39"/>
      <c r="Z503" s="39"/>
      <c r="AA503" s="39"/>
      <c r="AB503" s="39"/>
      <c r="AC503" s="39"/>
      <c r="AD503" s="39"/>
    </row>
    <row r="504" spans="3:30" s="21" customFormat="1">
      <c r="C504" s="39"/>
      <c r="D504" s="39"/>
      <c r="E504" s="39"/>
      <c r="F504" s="39"/>
      <c r="G504" s="39"/>
      <c r="H504" s="39"/>
      <c r="I504" s="39"/>
      <c r="J504" s="39"/>
      <c r="K504" s="39"/>
      <c r="L504" s="39"/>
      <c r="M504" s="39"/>
      <c r="N504" s="39"/>
      <c r="O504" s="39"/>
      <c r="P504" s="39"/>
      <c r="Q504" s="39"/>
      <c r="R504" s="39"/>
      <c r="S504" s="39"/>
      <c r="T504" s="39"/>
      <c r="U504" s="39"/>
      <c r="V504" s="39"/>
      <c r="W504" s="39"/>
      <c r="X504" s="39"/>
      <c r="Y504" s="39"/>
      <c r="Z504" s="39"/>
      <c r="AA504" s="39"/>
      <c r="AB504" s="39"/>
      <c r="AC504" s="39"/>
      <c r="AD504" s="39"/>
    </row>
    <row r="505" spans="3:30" s="21" customFormat="1">
      <c r="C505" s="39"/>
      <c r="D505" s="39"/>
      <c r="E505" s="39"/>
      <c r="F505" s="39"/>
      <c r="G505" s="39"/>
      <c r="H505" s="39"/>
      <c r="I505" s="39"/>
      <c r="J505" s="39"/>
      <c r="K505" s="39"/>
      <c r="L505" s="39"/>
      <c r="M505" s="39"/>
      <c r="N505" s="39"/>
      <c r="O505" s="39"/>
      <c r="P505" s="39"/>
      <c r="Q505" s="39"/>
      <c r="R505" s="39"/>
      <c r="S505" s="39"/>
      <c r="T505" s="39"/>
      <c r="U505" s="39"/>
      <c r="V505" s="39"/>
      <c r="W505" s="39"/>
      <c r="X505" s="39"/>
      <c r="Y505" s="39"/>
      <c r="Z505" s="39"/>
      <c r="AA505" s="39"/>
      <c r="AB505" s="39"/>
      <c r="AC505" s="39"/>
      <c r="AD505" s="39"/>
    </row>
    <row r="506" spans="3:30" s="21" customFormat="1">
      <c r="C506" s="39"/>
      <c r="D506" s="39"/>
      <c r="E506" s="39"/>
      <c r="F506" s="39"/>
      <c r="G506" s="39"/>
      <c r="H506" s="39"/>
      <c r="I506" s="39"/>
      <c r="J506" s="39"/>
      <c r="K506" s="39"/>
      <c r="L506" s="39"/>
      <c r="M506" s="39"/>
      <c r="N506" s="39"/>
      <c r="O506" s="39"/>
      <c r="P506" s="39"/>
      <c r="Q506" s="39"/>
      <c r="R506" s="39"/>
      <c r="S506" s="39"/>
      <c r="T506" s="39"/>
      <c r="U506" s="39"/>
      <c r="V506" s="39"/>
      <c r="W506" s="39"/>
      <c r="X506" s="39"/>
      <c r="Y506" s="39"/>
      <c r="Z506" s="39"/>
      <c r="AA506" s="39"/>
      <c r="AB506" s="39"/>
      <c r="AC506" s="39"/>
      <c r="AD506" s="39"/>
    </row>
    <row r="507" spans="3:30" s="21" customFormat="1">
      <c r="C507" s="39"/>
      <c r="D507" s="39"/>
      <c r="E507" s="39"/>
      <c r="F507" s="39"/>
      <c r="G507" s="39"/>
      <c r="H507" s="39"/>
      <c r="I507" s="39"/>
      <c r="J507" s="39"/>
      <c r="K507" s="39"/>
      <c r="L507" s="39"/>
      <c r="M507" s="39"/>
      <c r="N507" s="39"/>
      <c r="O507" s="39"/>
      <c r="P507" s="39"/>
      <c r="Q507" s="39"/>
      <c r="R507" s="39"/>
      <c r="S507" s="39"/>
      <c r="T507" s="39"/>
      <c r="U507" s="39"/>
      <c r="V507" s="39"/>
      <c r="W507" s="39"/>
      <c r="X507" s="39"/>
      <c r="Y507" s="39"/>
      <c r="Z507" s="39"/>
      <c r="AA507" s="39"/>
      <c r="AB507" s="39"/>
      <c r="AC507" s="39"/>
      <c r="AD507" s="39"/>
    </row>
    <row r="508" spans="3:30" s="21" customFormat="1">
      <c r="C508" s="39"/>
      <c r="D508" s="39"/>
      <c r="E508" s="39"/>
      <c r="F508" s="39"/>
      <c r="G508" s="39"/>
      <c r="H508" s="39"/>
      <c r="I508" s="39"/>
      <c r="J508" s="39"/>
      <c r="K508" s="39"/>
      <c r="L508" s="39"/>
      <c r="M508" s="39"/>
      <c r="N508" s="39"/>
      <c r="O508" s="39"/>
      <c r="P508" s="39"/>
      <c r="Q508" s="39"/>
      <c r="R508" s="39"/>
      <c r="S508" s="39"/>
      <c r="T508" s="39"/>
      <c r="U508" s="39"/>
      <c r="V508" s="39"/>
      <c r="W508" s="39"/>
      <c r="X508" s="39"/>
      <c r="Y508" s="39"/>
      <c r="Z508" s="39"/>
      <c r="AA508" s="39"/>
      <c r="AB508" s="39"/>
      <c r="AC508" s="39"/>
      <c r="AD508" s="39"/>
    </row>
    <row r="509" spans="3:30" s="21" customFormat="1">
      <c r="C509" s="39"/>
      <c r="D509" s="39"/>
      <c r="E509" s="39"/>
      <c r="F509" s="39"/>
      <c r="G509" s="39"/>
      <c r="H509" s="39"/>
      <c r="I509" s="39"/>
      <c r="J509" s="39"/>
      <c r="K509" s="39"/>
      <c r="L509" s="39"/>
      <c r="M509" s="39"/>
      <c r="N509" s="39"/>
      <c r="O509" s="39"/>
      <c r="P509" s="39"/>
      <c r="Q509" s="39"/>
      <c r="R509" s="39"/>
      <c r="S509" s="39"/>
      <c r="T509" s="39"/>
      <c r="U509" s="39"/>
      <c r="V509" s="39"/>
      <c r="W509" s="39"/>
      <c r="X509" s="39"/>
      <c r="Y509" s="39"/>
      <c r="Z509" s="39"/>
      <c r="AA509" s="39"/>
      <c r="AB509" s="39"/>
      <c r="AC509" s="39"/>
      <c r="AD509" s="39"/>
    </row>
    <row r="510" spans="3:30" s="21" customFormat="1">
      <c r="C510" s="39"/>
      <c r="D510" s="39"/>
      <c r="E510" s="39"/>
      <c r="F510" s="39"/>
      <c r="G510" s="39"/>
      <c r="H510" s="39"/>
      <c r="I510" s="39"/>
      <c r="J510" s="39"/>
      <c r="K510" s="39"/>
      <c r="L510" s="39"/>
      <c r="M510" s="39"/>
      <c r="N510" s="39"/>
      <c r="O510" s="39"/>
      <c r="P510" s="39"/>
      <c r="Q510" s="39"/>
      <c r="R510" s="39"/>
      <c r="S510" s="39"/>
      <c r="T510" s="39"/>
      <c r="U510" s="39"/>
      <c r="V510" s="39"/>
      <c r="W510" s="39"/>
      <c r="X510" s="39"/>
      <c r="Y510" s="39"/>
      <c r="Z510" s="39"/>
      <c r="AA510" s="39"/>
      <c r="AB510" s="39"/>
      <c r="AC510" s="39"/>
      <c r="AD510" s="39"/>
    </row>
    <row r="511" spans="3:30" s="21" customFormat="1">
      <c r="C511" s="39"/>
      <c r="D511" s="39"/>
      <c r="E511" s="39"/>
      <c r="F511" s="39"/>
      <c r="G511" s="39"/>
      <c r="H511" s="39"/>
      <c r="I511" s="39"/>
      <c r="J511" s="39"/>
      <c r="K511" s="39"/>
      <c r="L511" s="39"/>
      <c r="M511" s="39"/>
      <c r="N511" s="39"/>
      <c r="O511" s="39"/>
      <c r="P511" s="39"/>
      <c r="Q511" s="39"/>
      <c r="R511" s="39"/>
      <c r="S511" s="39"/>
      <c r="T511" s="39"/>
      <c r="U511" s="39"/>
      <c r="V511" s="39"/>
      <c r="W511" s="39"/>
      <c r="X511" s="39"/>
      <c r="Y511" s="39"/>
      <c r="Z511" s="39"/>
      <c r="AA511" s="39"/>
      <c r="AB511" s="39"/>
      <c r="AC511" s="39"/>
      <c r="AD511" s="39"/>
    </row>
    <row r="512" spans="3:30" s="21" customFormat="1">
      <c r="C512" s="39"/>
      <c r="D512" s="39"/>
      <c r="E512" s="39"/>
      <c r="F512" s="39"/>
      <c r="G512" s="39"/>
      <c r="H512" s="39"/>
      <c r="I512" s="39"/>
      <c r="J512" s="39"/>
      <c r="K512" s="39"/>
      <c r="L512" s="39"/>
      <c r="M512" s="39"/>
      <c r="N512" s="39"/>
      <c r="O512" s="39"/>
      <c r="P512" s="39"/>
      <c r="Q512" s="39"/>
      <c r="R512" s="39"/>
      <c r="S512" s="39"/>
      <c r="T512" s="39"/>
      <c r="U512" s="39"/>
      <c r="V512" s="39"/>
      <c r="W512" s="39"/>
      <c r="X512" s="39"/>
      <c r="Y512" s="39"/>
      <c r="Z512" s="39"/>
      <c r="AA512" s="39"/>
      <c r="AB512" s="39"/>
      <c r="AC512" s="39"/>
      <c r="AD512" s="39"/>
    </row>
    <row r="513" spans="3:30" s="21" customFormat="1">
      <c r="C513" s="39"/>
      <c r="D513" s="39"/>
      <c r="E513" s="39"/>
      <c r="F513" s="39"/>
      <c r="G513" s="39"/>
      <c r="H513" s="39"/>
      <c r="I513" s="39"/>
      <c r="J513" s="39"/>
      <c r="K513" s="39"/>
      <c r="L513" s="39"/>
      <c r="M513" s="39"/>
      <c r="N513" s="39"/>
      <c r="O513" s="39"/>
      <c r="P513" s="39"/>
      <c r="Q513" s="39"/>
      <c r="R513" s="39"/>
      <c r="S513" s="39"/>
      <c r="T513" s="39"/>
      <c r="U513" s="39"/>
      <c r="V513" s="39"/>
      <c r="W513" s="39"/>
      <c r="X513" s="39"/>
      <c r="Y513" s="39"/>
      <c r="Z513" s="39"/>
      <c r="AA513" s="39"/>
      <c r="AB513" s="39"/>
      <c r="AC513" s="39"/>
      <c r="AD513" s="39"/>
    </row>
    <row r="514" spans="3:30" s="21" customFormat="1">
      <c r="C514" s="39"/>
      <c r="D514" s="39"/>
      <c r="E514" s="39"/>
      <c r="F514" s="39"/>
      <c r="G514" s="39"/>
      <c r="H514" s="39"/>
      <c r="I514" s="39"/>
      <c r="J514" s="39"/>
      <c r="K514" s="39"/>
      <c r="L514" s="39"/>
      <c r="M514" s="39"/>
      <c r="N514" s="39"/>
      <c r="O514" s="39"/>
      <c r="P514" s="39"/>
      <c r="Q514" s="39"/>
      <c r="R514" s="39"/>
      <c r="S514" s="39"/>
      <c r="T514" s="39"/>
      <c r="U514" s="39"/>
      <c r="V514" s="39"/>
      <c r="W514" s="39"/>
      <c r="X514" s="39"/>
      <c r="Y514" s="39"/>
      <c r="Z514" s="39"/>
      <c r="AA514" s="39"/>
      <c r="AB514" s="39"/>
      <c r="AC514" s="39"/>
      <c r="AD514" s="39"/>
    </row>
    <row r="515" spans="3:30" s="21" customFormat="1">
      <c r="C515" s="39"/>
      <c r="D515" s="39"/>
      <c r="E515" s="39"/>
      <c r="F515" s="39"/>
      <c r="G515" s="39"/>
      <c r="H515" s="39"/>
      <c r="I515" s="39"/>
      <c r="J515" s="39"/>
      <c r="K515" s="39"/>
      <c r="L515" s="39"/>
      <c r="M515" s="39"/>
      <c r="N515" s="39"/>
      <c r="O515" s="39"/>
      <c r="P515" s="39"/>
      <c r="Q515" s="39"/>
      <c r="R515" s="39"/>
      <c r="S515" s="39"/>
      <c r="T515" s="39"/>
      <c r="U515" s="39"/>
      <c r="V515" s="39"/>
      <c r="W515" s="39"/>
      <c r="X515" s="39"/>
      <c r="Y515" s="39"/>
      <c r="Z515" s="39"/>
      <c r="AA515" s="39"/>
      <c r="AB515" s="39"/>
      <c r="AC515" s="39"/>
      <c r="AD515" s="39"/>
    </row>
    <row r="516" spans="3:30" s="21" customFormat="1">
      <c r="C516" s="39"/>
      <c r="D516" s="39"/>
      <c r="E516" s="39"/>
      <c r="F516" s="39"/>
      <c r="G516" s="39"/>
      <c r="H516" s="39"/>
      <c r="I516" s="39"/>
      <c r="J516" s="39"/>
      <c r="K516" s="39"/>
      <c r="L516" s="39"/>
      <c r="M516" s="39"/>
      <c r="N516" s="39"/>
      <c r="O516" s="39"/>
      <c r="P516" s="39"/>
      <c r="Q516" s="39"/>
      <c r="R516" s="39"/>
      <c r="S516" s="39"/>
      <c r="T516" s="39"/>
      <c r="U516" s="39"/>
      <c r="V516" s="39"/>
      <c r="W516" s="39"/>
      <c r="X516" s="39"/>
      <c r="Y516" s="39"/>
      <c r="Z516" s="39"/>
      <c r="AA516" s="39"/>
      <c r="AB516" s="39"/>
      <c r="AC516" s="39"/>
      <c r="AD516" s="39"/>
    </row>
    <row r="517" spans="3:30" s="21" customFormat="1">
      <c r="C517" s="39"/>
      <c r="D517" s="39"/>
      <c r="E517" s="39"/>
      <c r="F517" s="39"/>
      <c r="G517" s="39"/>
      <c r="H517" s="39"/>
      <c r="I517" s="39"/>
      <c r="J517" s="39"/>
      <c r="K517" s="39"/>
      <c r="L517" s="39"/>
      <c r="M517" s="39"/>
      <c r="N517" s="39"/>
      <c r="O517" s="39"/>
      <c r="P517" s="39"/>
      <c r="Q517" s="39"/>
      <c r="R517" s="39"/>
      <c r="S517" s="39"/>
      <c r="T517" s="39"/>
      <c r="U517" s="39"/>
      <c r="V517" s="39"/>
      <c r="W517" s="39"/>
      <c r="X517" s="39"/>
      <c r="Y517" s="39"/>
      <c r="Z517" s="39"/>
      <c r="AA517" s="39"/>
      <c r="AB517" s="39"/>
      <c r="AC517" s="39"/>
      <c r="AD517" s="39"/>
    </row>
    <row r="518" spans="3:30" s="21" customFormat="1">
      <c r="C518" s="39"/>
      <c r="D518" s="39"/>
      <c r="E518" s="39"/>
      <c r="F518" s="39"/>
      <c r="G518" s="39"/>
      <c r="H518" s="39"/>
      <c r="I518" s="39"/>
      <c r="J518" s="39"/>
      <c r="K518" s="39"/>
      <c r="L518" s="39"/>
      <c r="M518" s="39"/>
      <c r="N518" s="39"/>
      <c r="O518" s="39"/>
      <c r="P518" s="39"/>
      <c r="Q518" s="39"/>
      <c r="R518" s="39"/>
      <c r="S518" s="39"/>
      <c r="T518" s="39"/>
      <c r="U518" s="39"/>
      <c r="V518" s="39"/>
      <c r="W518" s="39"/>
      <c r="X518" s="39"/>
      <c r="Y518" s="39"/>
      <c r="Z518" s="39"/>
      <c r="AA518" s="39"/>
      <c r="AB518" s="39"/>
      <c r="AC518" s="39"/>
      <c r="AD518" s="39"/>
    </row>
    <row r="519" spans="3:30" s="21" customFormat="1">
      <c r="C519" s="39"/>
      <c r="D519" s="39"/>
      <c r="E519" s="39"/>
      <c r="F519" s="39"/>
      <c r="G519" s="39"/>
      <c r="H519" s="39"/>
      <c r="I519" s="39"/>
      <c r="J519" s="39"/>
      <c r="K519" s="39"/>
      <c r="L519" s="39"/>
      <c r="M519" s="39"/>
      <c r="N519" s="39"/>
      <c r="O519" s="39"/>
      <c r="P519" s="39"/>
      <c r="Q519" s="39"/>
      <c r="R519" s="39"/>
      <c r="S519" s="39"/>
      <c r="T519" s="39"/>
      <c r="U519" s="39"/>
      <c r="V519" s="39"/>
      <c r="W519" s="39"/>
      <c r="X519" s="39"/>
      <c r="Y519" s="39"/>
      <c r="Z519" s="39"/>
      <c r="AA519" s="39"/>
      <c r="AB519" s="39"/>
      <c r="AC519" s="39"/>
      <c r="AD519" s="39"/>
    </row>
    <row r="520" spans="3:30" s="21" customFormat="1">
      <c r="C520" s="39"/>
      <c r="D520" s="39"/>
      <c r="E520" s="39"/>
      <c r="F520" s="39"/>
      <c r="G520" s="39"/>
      <c r="H520" s="39"/>
      <c r="I520" s="39"/>
      <c r="J520" s="39"/>
      <c r="K520" s="39"/>
      <c r="L520" s="39"/>
      <c r="M520" s="39"/>
      <c r="N520" s="39"/>
      <c r="O520" s="39"/>
      <c r="P520" s="39"/>
      <c r="Q520" s="39"/>
      <c r="R520" s="39"/>
      <c r="S520" s="39"/>
      <c r="T520" s="39"/>
      <c r="U520" s="39"/>
      <c r="V520" s="39"/>
      <c r="W520" s="39"/>
      <c r="X520" s="39"/>
      <c r="Y520" s="39"/>
      <c r="Z520" s="39"/>
      <c r="AA520" s="39"/>
      <c r="AB520" s="39"/>
      <c r="AC520" s="39"/>
      <c r="AD520" s="39"/>
    </row>
    <row r="521" spans="3:30" s="21" customFormat="1">
      <c r="C521" s="39"/>
      <c r="D521" s="39"/>
      <c r="E521" s="39"/>
      <c r="F521" s="39"/>
      <c r="G521" s="39"/>
      <c r="H521" s="39"/>
      <c r="I521" s="39"/>
      <c r="J521" s="39"/>
      <c r="K521" s="39"/>
      <c r="L521" s="39"/>
      <c r="M521" s="39"/>
      <c r="N521" s="39"/>
      <c r="O521" s="39"/>
      <c r="P521" s="39"/>
      <c r="Q521" s="39"/>
      <c r="R521" s="39"/>
      <c r="S521" s="39"/>
      <c r="T521" s="39"/>
      <c r="U521" s="39"/>
      <c r="V521" s="39"/>
      <c r="W521" s="39"/>
      <c r="X521" s="39"/>
      <c r="Y521" s="39"/>
      <c r="Z521" s="39"/>
      <c r="AA521" s="39"/>
      <c r="AB521" s="39"/>
      <c r="AC521" s="39"/>
      <c r="AD521" s="39"/>
    </row>
    <row r="522" spans="3:30" s="21" customFormat="1">
      <c r="C522" s="39"/>
      <c r="D522" s="39"/>
      <c r="E522" s="39"/>
      <c r="F522" s="39"/>
      <c r="G522" s="39"/>
      <c r="H522" s="39"/>
      <c r="I522" s="39"/>
      <c r="J522" s="39"/>
      <c r="K522" s="39"/>
      <c r="L522" s="39"/>
      <c r="M522" s="39"/>
      <c r="N522" s="39"/>
      <c r="O522" s="39"/>
      <c r="P522" s="39"/>
      <c r="Q522" s="39"/>
      <c r="R522" s="39"/>
      <c r="S522" s="39"/>
      <c r="T522" s="39"/>
      <c r="U522" s="39"/>
      <c r="V522" s="39"/>
      <c r="W522" s="39"/>
      <c r="X522" s="39"/>
      <c r="Y522" s="39"/>
      <c r="Z522" s="39"/>
      <c r="AA522" s="39"/>
      <c r="AB522" s="39"/>
      <c r="AC522" s="39"/>
      <c r="AD522" s="39"/>
    </row>
    <row r="523" spans="3:30" s="21" customFormat="1">
      <c r="C523" s="39"/>
      <c r="D523" s="39"/>
      <c r="E523" s="39"/>
      <c r="F523" s="39"/>
      <c r="G523" s="39"/>
      <c r="H523" s="39"/>
      <c r="I523" s="39"/>
      <c r="J523" s="39"/>
      <c r="K523" s="39"/>
      <c r="L523" s="39"/>
      <c r="M523" s="39"/>
      <c r="N523" s="39"/>
      <c r="O523" s="39"/>
      <c r="P523" s="39"/>
      <c r="Q523" s="39"/>
      <c r="R523" s="39"/>
      <c r="S523" s="39"/>
      <c r="T523" s="39"/>
      <c r="U523" s="39"/>
      <c r="V523" s="39"/>
      <c r="W523" s="39"/>
      <c r="X523" s="39"/>
      <c r="Y523" s="39"/>
      <c r="Z523" s="39"/>
      <c r="AA523" s="39"/>
      <c r="AB523" s="39"/>
      <c r="AC523" s="39"/>
      <c r="AD523" s="39"/>
    </row>
    <row r="524" spans="3:30" s="21" customFormat="1">
      <c r="C524" s="39"/>
      <c r="D524" s="39"/>
      <c r="E524" s="39"/>
      <c r="F524" s="39"/>
      <c r="G524" s="39"/>
      <c r="H524" s="39"/>
      <c r="I524" s="39"/>
      <c r="J524" s="39"/>
      <c r="K524" s="39"/>
      <c r="L524" s="39"/>
      <c r="M524" s="39"/>
      <c r="N524" s="39"/>
      <c r="O524" s="39"/>
      <c r="P524" s="39"/>
      <c r="Q524" s="39"/>
      <c r="R524" s="39"/>
      <c r="S524" s="39"/>
      <c r="T524" s="39"/>
      <c r="U524" s="39"/>
      <c r="V524" s="39"/>
      <c r="W524" s="39"/>
      <c r="X524" s="39"/>
      <c r="Y524" s="39"/>
      <c r="Z524" s="39"/>
      <c r="AA524" s="39"/>
      <c r="AB524" s="39"/>
      <c r="AC524" s="39"/>
      <c r="AD524" s="39"/>
    </row>
    <row r="525" spans="3:30" s="21" customFormat="1">
      <c r="C525" s="39"/>
      <c r="D525" s="39"/>
      <c r="E525" s="39"/>
      <c r="F525" s="39"/>
      <c r="G525" s="39"/>
      <c r="H525" s="39"/>
      <c r="I525" s="39"/>
      <c r="J525" s="39"/>
      <c r="K525" s="39"/>
      <c r="L525" s="39"/>
      <c r="M525" s="39"/>
      <c r="N525" s="39"/>
      <c r="O525" s="39"/>
      <c r="P525" s="39"/>
      <c r="Q525" s="39"/>
      <c r="R525" s="39"/>
      <c r="S525" s="39"/>
      <c r="T525" s="39"/>
      <c r="U525" s="39"/>
      <c r="V525" s="39"/>
      <c r="W525" s="39"/>
      <c r="X525" s="39"/>
      <c r="Y525" s="39"/>
      <c r="Z525" s="39"/>
      <c r="AA525" s="39"/>
      <c r="AB525" s="39"/>
      <c r="AC525" s="39"/>
      <c r="AD525" s="39"/>
    </row>
    <row r="526" spans="3:30" s="21" customFormat="1">
      <c r="C526" s="39"/>
      <c r="D526" s="39"/>
      <c r="E526" s="39"/>
      <c r="F526" s="39"/>
      <c r="G526" s="39"/>
      <c r="H526" s="39"/>
      <c r="I526" s="39"/>
      <c r="J526" s="39"/>
      <c r="K526" s="39"/>
      <c r="L526" s="39"/>
      <c r="M526" s="39"/>
      <c r="N526" s="39"/>
      <c r="O526" s="39"/>
      <c r="P526" s="39"/>
      <c r="Q526" s="39"/>
      <c r="R526" s="39"/>
      <c r="S526" s="39"/>
      <c r="T526" s="39"/>
      <c r="U526" s="39"/>
      <c r="V526" s="39"/>
      <c r="W526" s="39"/>
      <c r="X526" s="39"/>
      <c r="Y526" s="39"/>
      <c r="Z526" s="39"/>
      <c r="AA526" s="39"/>
      <c r="AB526" s="39"/>
      <c r="AC526" s="39"/>
      <c r="AD526" s="39"/>
    </row>
    <row r="527" spans="3:30" s="21" customFormat="1">
      <c r="C527" s="39"/>
      <c r="D527" s="39"/>
      <c r="E527" s="39"/>
      <c r="F527" s="39"/>
      <c r="G527" s="39"/>
      <c r="H527" s="39"/>
      <c r="I527" s="39"/>
      <c r="J527" s="39"/>
      <c r="K527" s="39"/>
      <c r="L527" s="39"/>
      <c r="M527" s="39"/>
      <c r="N527" s="39"/>
      <c r="O527" s="39"/>
      <c r="P527" s="39"/>
      <c r="Q527" s="39"/>
      <c r="R527" s="39"/>
      <c r="S527" s="39"/>
      <c r="T527" s="39"/>
      <c r="U527" s="39"/>
      <c r="V527" s="39"/>
      <c r="W527" s="39"/>
      <c r="X527" s="39"/>
      <c r="Y527" s="39"/>
      <c r="Z527" s="39"/>
      <c r="AA527" s="39"/>
      <c r="AB527" s="39"/>
      <c r="AC527" s="39"/>
      <c r="AD527" s="39"/>
    </row>
    <row r="528" spans="3:30" s="21" customFormat="1">
      <c r="C528" s="39"/>
      <c r="D528" s="39"/>
      <c r="E528" s="39"/>
      <c r="F528" s="39"/>
      <c r="G528" s="39"/>
      <c r="H528" s="39"/>
      <c r="I528" s="39"/>
      <c r="J528" s="39"/>
      <c r="K528" s="39"/>
      <c r="L528" s="39"/>
      <c r="M528" s="39"/>
      <c r="N528" s="39"/>
      <c r="O528" s="39"/>
      <c r="P528" s="39"/>
      <c r="Q528" s="39"/>
      <c r="R528" s="39"/>
      <c r="S528" s="39"/>
      <c r="T528" s="39"/>
      <c r="U528" s="39"/>
      <c r="V528" s="39"/>
      <c r="W528" s="39"/>
      <c r="X528" s="39"/>
      <c r="Y528" s="39"/>
      <c r="Z528" s="39"/>
      <c r="AA528" s="39"/>
      <c r="AB528" s="39"/>
      <c r="AC528" s="39"/>
      <c r="AD528" s="39"/>
    </row>
    <row r="529" spans="3:30" s="21" customFormat="1">
      <c r="C529" s="39"/>
      <c r="D529" s="39"/>
      <c r="E529" s="39"/>
      <c r="F529" s="39"/>
      <c r="G529" s="39"/>
      <c r="H529" s="39"/>
      <c r="I529" s="39"/>
      <c r="J529" s="39"/>
      <c r="K529" s="39"/>
      <c r="L529" s="39"/>
      <c r="M529" s="39"/>
      <c r="N529" s="39"/>
      <c r="O529" s="39"/>
      <c r="P529" s="39"/>
      <c r="Q529" s="39"/>
      <c r="R529" s="39"/>
      <c r="S529" s="39"/>
      <c r="T529" s="39"/>
      <c r="U529" s="39"/>
      <c r="V529" s="39"/>
      <c r="W529" s="39"/>
      <c r="X529" s="39"/>
      <c r="Y529" s="39"/>
      <c r="Z529" s="39"/>
      <c r="AA529" s="39"/>
      <c r="AB529" s="39"/>
      <c r="AC529" s="39"/>
      <c r="AD529" s="39"/>
    </row>
    <row r="530" spans="3:30" s="21" customFormat="1">
      <c r="C530" s="39"/>
      <c r="D530" s="39"/>
      <c r="E530" s="39"/>
      <c r="F530" s="39"/>
      <c r="G530" s="39"/>
      <c r="H530" s="39"/>
      <c r="I530" s="39"/>
      <c r="J530" s="39"/>
      <c r="K530" s="39"/>
      <c r="L530" s="39"/>
      <c r="M530" s="39"/>
      <c r="N530" s="39"/>
      <c r="O530" s="39"/>
      <c r="P530" s="39"/>
      <c r="Q530" s="39"/>
      <c r="R530" s="39"/>
      <c r="S530" s="39"/>
      <c r="T530" s="39"/>
      <c r="U530" s="39"/>
      <c r="V530" s="39"/>
      <c r="W530" s="39"/>
      <c r="X530" s="39"/>
      <c r="Y530" s="39"/>
      <c r="Z530" s="39"/>
      <c r="AA530" s="39"/>
      <c r="AB530" s="39"/>
      <c r="AC530" s="39"/>
      <c r="AD530" s="39"/>
    </row>
    <row r="531" spans="3:30" s="21" customFormat="1">
      <c r="C531" s="39"/>
      <c r="D531" s="39"/>
      <c r="E531" s="39"/>
      <c r="F531" s="39"/>
      <c r="G531" s="39"/>
      <c r="H531" s="39"/>
      <c r="I531" s="39"/>
      <c r="J531" s="39"/>
      <c r="K531" s="39"/>
      <c r="L531" s="39"/>
      <c r="M531" s="39"/>
      <c r="N531" s="39"/>
      <c r="O531" s="39"/>
      <c r="P531" s="39"/>
      <c r="Q531" s="39"/>
      <c r="R531" s="39"/>
      <c r="S531" s="39"/>
      <c r="T531" s="39"/>
      <c r="U531" s="39"/>
      <c r="V531" s="39"/>
      <c r="W531" s="39"/>
      <c r="X531" s="39"/>
      <c r="Y531" s="39"/>
      <c r="Z531" s="39"/>
      <c r="AA531" s="39"/>
      <c r="AB531" s="39"/>
      <c r="AC531" s="39"/>
      <c r="AD531" s="39"/>
    </row>
    <row r="532" spans="3:30" s="21" customFormat="1">
      <c r="C532" s="39"/>
      <c r="D532" s="39"/>
      <c r="E532" s="39"/>
      <c r="F532" s="39"/>
      <c r="G532" s="39"/>
      <c r="H532" s="39"/>
      <c r="I532" s="39"/>
      <c r="J532" s="39"/>
      <c r="K532" s="39"/>
      <c r="L532" s="39"/>
      <c r="M532" s="39"/>
      <c r="N532" s="39"/>
      <c r="O532" s="39"/>
      <c r="P532" s="39"/>
      <c r="Q532" s="39"/>
      <c r="R532" s="39"/>
      <c r="S532" s="39"/>
      <c r="T532" s="39"/>
      <c r="U532" s="39"/>
      <c r="V532" s="39"/>
      <c r="W532" s="39"/>
      <c r="X532" s="39"/>
      <c r="Y532" s="39"/>
      <c r="Z532" s="39"/>
      <c r="AA532" s="39"/>
      <c r="AB532" s="39"/>
      <c r="AC532" s="39"/>
      <c r="AD532" s="39"/>
    </row>
    <row r="533" spans="3:30" s="21" customFormat="1">
      <c r="C533" s="39"/>
      <c r="D533" s="39"/>
      <c r="E533" s="39"/>
      <c r="F533" s="39"/>
      <c r="G533" s="39"/>
      <c r="H533" s="39"/>
      <c r="I533" s="39"/>
      <c r="J533" s="39"/>
      <c r="K533" s="39"/>
      <c r="L533" s="39"/>
      <c r="M533" s="39"/>
      <c r="N533" s="39"/>
      <c r="O533" s="39"/>
      <c r="P533" s="39"/>
      <c r="Q533" s="39"/>
      <c r="R533" s="39"/>
      <c r="S533" s="39"/>
      <c r="T533" s="39"/>
      <c r="U533" s="39"/>
      <c r="V533" s="39"/>
      <c r="W533" s="39"/>
      <c r="X533" s="39"/>
      <c r="Y533" s="39"/>
      <c r="Z533" s="39"/>
      <c r="AA533" s="39"/>
      <c r="AB533" s="39"/>
      <c r="AC533" s="39"/>
      <c r="AD533" s="39"/>
    </row>
    <row r="534" spans="3:30" s="21" customFormat="1">
      <c r="C534" s="39"/>
      <c r="D534" s="39"/>
      <c r="E534" s="39"/>
      <c r="F534" s="39"/>
      <c r="G534" s="39"/>
      <c r="H534" s="39"/>
      <c r="I534" s="39"/>
      <c r="J534" s="39"/>
      <c r="K534" s="39"/>
      <c r="L534" s="39"/>
      <c r="M534" s="39"/>
      <c r="N534" s="39"/>
      <c r="O534" s="39"/>
      <c r="P534" s="39"/>
      <c r="Q534" s="39"/>
      <c r="R534" s="39"/>
      <c r="S534" s="39"/>
      <c r="T534" s="39"/>
      <c r="U534" s="39"/>
      <c r="V534" s="39"/>
      <c r="W534" s="39"/>
      <c r="X534" s="39"/>
      <c r="Y534" s="39"/>
      <c r="Z534" s="39"/>
      <c r="AA534" s="39"/>
      <c r="AB534" s="39"/>
      <c r="AC534" s="39"/>
      <c r="AD534" s="39"/>
    </row>
    <row r="535" spans="3:30" s="21" customFormat="1">
      <c r="C535" s="39"/>
      <c r="D535" s="39"/>
      <c r="E535" s="39"/>
      <c r="F535" s="39"/>
      <c r="G535" s="39"/>
      <c r="H535" s="39"/>
      <c r="I535" s="39"/>
      <c r="J535" s="39"/>
      <c r="K535" s="39"/>
      <c r="L535" s="39"/>
      <c r="M535" s="39"/>
      <c r="N535" s="39"/>
      <c r="O535" s="39"/>
      <c r="P535" s="39"/>
      <c r="Q535" s="39"/>
      <c r="R535" s="39"/>
      <c r="S535" s="39"/>
      <c r="T535" s="39"/>
      <c r="U535" s="39"/>
      <c r="V535" s="39"/>
      <c r="W535" s="39"/>
      <c r="X535" s="39"/>
      <c r="Y535" s="39"/>
      <c r="Z535" s="39"/>
      <c r="AA535" s="39"/>
      <c r="AB535" s="39"/>
      <c r="AC535" s="39"/>
      <c r="AD535" s="39"/>
    </row>
    <row r="536" spans="3:30" s="21" customFormat="1">
      <c r="C536" s="39"/>
      <c r="D536" s="39"/>
      <c r="E536" s="39"/>
      <c r="F536" s="39"/>
      <c r="G536" s="39"/>
      <c r="H536" s="39"/>
      <c r="I536" s="39"/>
      <c r="J536" s="39"/>
      <c r="K536" s="39"/>
      <c r="L536" s="39"/>
      <c r="M536" s="39"/>
      <c r="N536" s="39"/>
      <c r="O536" s="39"/>
      <c r="P536" s="39"/>
      <c r="Q536" s="39"/>
      <c r="R536" s="39"/>
      <c r="S536" s="39"/>
      <c r="T536" s="39"/>
      <c r="U536" s="39"/>
      <c r="V536" s="39"/>
      <c r="W536" s="39"/>
      <c r="X536" s="39"/>
      <c r="Y536" s="39"/>
      <c r="Z536" s="39"/>
      <c r="AA536" s="39"/>
      <c r="AB536" s="39"/>
      <c r="AC536" s="39"/>
      <c r="AD536" s="39"/>
    </row>
    <row r="537" spans="3:30" s="21" customFormat="1">
      <c r="C537" s="39"/>
      <c r="D537" s="39"/>
      <c r="E537" s="39"/>
      <c r="F537" s="39"/>
      <c r="G537" s="39"/>
      <c r="H537" s="39"/>
      <c r="I537" s="39"/>
      <c r="J537" s="39"/>
      <c r="K537" s="39"/>
      <c r="L537" s="39"/>
      <c r="M537" s="39"/>
      <c r="N537" s="39"/>
      <c r="O537" s="39"/>
      <c r="P537" s="39"/>
      <c r="Q537" s="39"/>
      <c r="R537" s="39"/>
      <c r="S537" s="39"/>
      <c r="T537" s="39"/>
      <c r="U537" s="39"/>
      <c r="V537" s="39"/>
      <c r="W537" s="39"/>
      <c r="X537" s="39"/>
      <c r="Y537" s="39"/>
      <c r="Z537" s="39"/>
      <c r="AA537" s="39"/>
      <c r="AB537" s="39"/>
      <c r="AC537" s="39"/>
      <c r="AD537" s="39"/>
    </row>
    <row r="538" spans="3:30" s="21" customFormat="1">
      <c r="C538" s="39"/>
      <c r="D538" s="39"/>
      <c r="E538" s="39"/>
      <c r="F538" s="39"/>
      <c r="G538" s="39"/>
      <c r="H538" s="39"/>
      <c r="I538" s="39"/>
      <c r="J538" s="39"/>
      <c r="K538" s="39"/>
      <c r="L538" s="39"/>
      <c r="M538" s="39"/>
      <c r="N538" s="39"/>
      <c r="O538" s="39"/>
      <c r="P538" s="39"/>
      <c r="Q538" s="39"/>
      <c r="R538" s="39"/>
      <c r="S538" s="39"/>
      <c r="T538" s="39"/>
      <c r="U538" s="39"/>
      <c r="V538" s="39"/>
      <c r="W538" s="39"/>
      <c r="X538" s="39"/>
      <c r="Y538" s="39"/>
      <c r="Z538" s="39"/>
      <c r="AA538" s="39"/>
      <c r="AB538" s="39"/>
      <c r="AC538" s="39"/>
      <c r="AD538" s="39"/>
    </row>
    <row r="539" spans="3:30" s="21" customFormat="1">
      <c r="C539" s="39"/>
      <c r="D539" s="39"/>
      <c r="E539" s="39"/>
      <c r="F539" s="39"/>
      <c r="G539" s="39"/>
      <c r="H539" s="39"/>
      <c r="I539" s="39"/>
      <c r="J539" s="39"/>
      <c r="K539" s="39"/>
      <c r="L539" s="39"/>
      <c r="M539" s="39"/>
      <c r="N539" s="39"/>
      <c r="O539" s="39"/>
      <c r="P539" s="39"/>
      <c r="Q539" s="39"/>
      <c r="R539" s="39"/>
      <c r="S539" s="39"/>
      <c r="T539" s="39"/>
      <c r="U539" s="39"/>
      <c r="V539" s="39"/>
      <c r="W539" s="39"/>
      <c r="X539" s="39"/>
      <c r="Y539" s="39"/>
      <c r="Z539" s="39"/>
      <c r="AA539" s="39"/>
      <c r="AB539" s="39"/>
      <c r="AC539" s="39"/>
      <c r="AD539" s="39"/>
    </row>
    <row r="540" spans="3:30" s="21" customFormat="1">
      <c r="C540" s="39"/>
      <c r="D540" s="39"/>
      <c r="E540" s="39"/>
      <c r="F540" s="39"/>
      <c r="G540" s="39"/>
      <c r="H540" s="39"/>
      <c r="I540" s="39"/>
      <c r="J540" s="39"/>
      <c r="K540" s="39"/>
      <c r="L540" s="39"/>
      <c r="M540" s="39"/>
      <c r="N540" s="39"/>
      <c r="O540" s="39"/>
      <c r="P540" s="39"/>
      <c r="Q540" s="39"/>
      <c r="R540" s="39"/>
      <c r="S540" s="39"/>
      <c r="T540" s="39"/>
      <c r="U540" s="39"/>
      <c r="V540" s="39"/>
      <c r="W540" s="39"/>
      <c r="X540" s="39"/>
      <c r="Y540" s="39"/>
      <c r="Z540" s="39"/>
      <c r="AA540" s="39"/>
      <c r="AB540" s="39"/>
      <c r="AC540" s="39"/>
      <c r="AD540" s="39"/>
    </row>
    <row r="541" spans="3:30" s="21" customFormat="1">
      <c r="C541" s="39"/>
      <c r="D541" s="39"/>
      <c r="E541" s="39"/>
      <c r="F541" s="39"/>
      <c r="G541" s="39"/>
      <c r="H541" s="39"/>
      <c r="I541" s="39"/>
      <c r="J541" s="39"/>
      <c r="K541" s="39"/>
      <c r="L541" s="39"/>
      <c r="M541" s="39"/>
      <c r="N541" s="39"/>
      <c r="O541" s="39"/>
      <c r="P541" s="39"/>
      <c r="Q541" s="39"/>
      <c r="R541" s="39"/>
      <c r="S541" s="39"/>
      <c r="T541" s="39"/>
      <c r="U541" s="39"/>
      <c r="V541" s="39"/>
      <c r="W541" s="39"/>
      <c r="X541" s="39"/>
      <c r="Y541" s="39"/>
      <c r="Z541" s="39"/>
      <c r="AA541" s="39"/>
      <c r="AB541" s="39"/>
      <c r="AC541" s="39"/>
      <c r="AD541" s="39"/>
    </row>
    <row r="542" spans="3:30" s="21" customFormat="1">
      <c r="C542" s="39"/>
      <c r="D542" s="39"/>
      <c r="E542" s="39"/>
      <c r="F542" s="39"/>
      <c r="G542" s="39"/>
      <c r="H542" s="39"/>
      <c r="I542" s="39"/>
      <c r="J542" s="39"/>
      <c r="K542" s="39"/>
      <c r="L542" s="39"/>
      <c r="M542" s="39"/>
      <c r="N542" s="39"/>
      <c r="O542" s="39"/>
      <c r="P542" s="39"/>
      <c r="Q542" s="39"/>
      <c r="R542" s="39"/>
      <c r="S542" s="39"/>
      <c r="T542" s="39"/>
      <c r="U542" s="39"/>
      <c r="V542" s="39"/>
      <c r="W542" s="39"/>
      <c r="X542" s="39"/>
      <c r="Y542" s="39"/>
      <c r="Z542" s="39"/>
      <c r="AA542" s="39"/>
      <c r="AB542" s="39"/>
      <c r="AC542" s="39"/>
      <c r="AD542" s="39"/>
    </row>
    <row r="543" spans="3:30" s="21" customFormat="1">
      <c r="C543" s="39"/>
      <c r="D543" s="39"/>
      <c r="E543" s="39"/>
      <c r="F543" s="39"/>
      <c r="G543" s="39"/>
      <c r="H543" s="39"/>
      <c r="I543" s="39"/>
      <c r="J543" s="39"/>
      <c r="K543" s="39"/>
      <c r="L543" s="39"/>
      <c r="M543" s="39"/>
      <c r="N543" s="39"/>
      <c r="O543" s="39"/>
      <c r="P543" s="39"/>
      <c r="Q543" s="39"/>
      <c r="R543" s="39"/>
      <c r="S543" s="39"/>
      <c r="T543" s="39"/>
      <c r="U543" s="39"/>
      <c r="V543" s="39"/>
      <c r="W543" s="39"/>
      <c r="X543" s="39"/>
      <c r="Y543" s="39"/>
      <c r="Z543" s="39"/>
      <c r="AA543" s="39"/>
      <c r="AB543" s="39"/>
      <c r="AC543" s="39"/>
      <c r="AD543" s="39"/>
    </row>
    <row r="544" spans="3:30" s="21" customFormat="1">
      <c r="C544" s="39"/>
      <c r="D544" s="39"/>
      <c r="E544" s="39"/>
      <c r="F544" s="39"/>
      <c r="G544" s="39"/>
      <c r="H544" s="39"/>
      <c r="I544" s="39"/>
      <c r="J544" s="39"/>
      <c r="K544" s="39"/>
      <c r="L544" s="39"/>
      <c r="M544" s="39"/>
      <c r="N544" s="39"/>
      <c r="O544" s="39"/>
      <c r="P544" s="39"/>
      <c r="Q544" s="39"/>
      <c r="R544" s="39"/>
      <c r="S544" s="39"/>
      <c r="T544" s="39"/>
      <c r="U544" s="39"/>
      <c r="V544" s="39"/>
      <c r="W544" s="39"/>
      <c r="X544" s="39"/>
      <c r="Y544" s="39"/>
      <c r="Z544" s="39"/>
      <c r="AA544" s="39"/>
      <c r="AB544" s="39"/>
      <c r="AC544" s="39"/>
      <c r="AD544" s="39"/>
    </row>
    <row r="545" spans="3:30" s="21" customFormat="1">
      <c r="C545" s="39"/>
      <c r="D545" s="39"/>
      <c r="E545" s="39"/>
      <c r="F545" s="39"/>
      <c r="G545" s="39"/>
      <c r="H545" s="39"/>
      <c r="I545" s="39"/>
      <c r="J545" s="39"/>
      <c r="K545" s="39"/>
      <c r="L545" s="39"/>
      <c r="M545" s="39"/>
      <c r="N545" s="39"/>
      <c r="O545" s="39"/>
      <c r="P545" s="39"/>
      <c r="Q545" s="39"/>
      <c r="R545" s="39"/>
      <c r="S545" s="39"/>
      <c r="T545" s="39"/>
      <c r="U545" s="39"/>
      <c r="V545" s="39"/>
      <c r="W545" s="39"/>
      <c r="X545" s="39"/>
      <c r="Y545" s="39"/>
      <c r="Z545" s="39"/>
      <c r="AA545" s="39"/>
      <c r="AB545" s="39"/>
      <c r="AC545" s="39"/>
      <c r="AD545" s="39"/>
    </row>
    <row r="546" spans="3:30" s="21" customFormat="1">
      <c r="C546" s="39"/>
      <c r="D546" s="39"/>
      <c r="E546" s="39"/>
      <c r="F546" s="39"/>
      <c r="G546" s="39"/>
      <c r="H546" s="39"/>
      <c r="I546" s="39"/>
      <c r="J546" s="39"/>
      <c r="K546" s="39"/>
      <c r="L546" s="39"/>
      <c r="M546" s="39"/>
      <c r="N546" s="39"/>
      <c r="O546" s="39"/>
      <c r="P546" s="39"/>
      <c r="Q546" s="39"/>
      <c r="R546" s="39"/>
      <c r="S546" s="39"/>
      <c r="T546" s="39"/>
      <c r="U546" s="39"/>
      <c r="V546" s="39"/>
      <c r="W546" s="39"/>
      <c r="X546" s="39"/>
      <c r="Y546" s="39"/>
      <c r="Z546" s="39"/>
      <c r="AA546" s="39"/>
      <c r="AB546" s="39"/>
      <c r="AC546" s="39"/>
      <c r="AD546" s="39"/>
    </row>
    <row r="547" spans="3:30" s="21" customFormat="1">
      <c r="C547" s="39"/>
      <c r="D547" s="39"/>
      <c r="E547" s="39"/>
      <c r="F547" s="39"/>
      <c r="G547" s="39"/>
      <c r="H547" s="39"/>
      <c r="I547" s="39"/>
      <c r="J547" s="39"/>
      <c r="K547" s="39"/>
      <c r="L547" s="39"/>
      <c r="M547" s="39"/>
      <c r="N547" s="39"/>
      <c r="O547" s="39"/>
      <c r="P547" s="39"/>
      <c r="Q547" s="39"/>
      <c r="R547" s="39"/>
      <c r="S547" s="39"/>
      <c r="T547" s="39"/>
      <c r="U547" s="39"/>
      <c r="V547" s="39"/>
      <c r="W547" s="39"/>
      <c r="X547" s="39"/>
      <c r="Y547" s="39"/>
      <c r="Z547" s="39"/>
      <c r="AA547" s="39"/>
      <c r="AB547" s="39"/>
      <c r="AC547" s="39"/>
      <c r="AD547" s="39"/>
    </row>
    <row r="548" spans="3:30" s="21" customFormat="1">
      <c r="C548" s="39"/>
      <c r="D548" s="39"/>
      <c r="E548" s="39"/>
      <c r="F548" s="39"/>
      <c r="G548" s="39"/>
      <c r="H548" s="39"/>
      <c r="I548" s="39"/>
      <c r="J548" s="39"/>
      <c r="K548" s="39"/>
      <c r="L548" s="39"/>
      <c r="M548" s="39"/>
      <c r="N548" s="39"/>
      <c r="O548" s="39"/>
      <c r="P548" s="39"/>
      <c r="Q548" s="39"/>
      <c r="R548" s="39"/>
      <c r="S548" s="39"/>
      <c r="T548" s="39"/>
      <c r="U548" s="39"/>
      <c r="V548" s="39"/>
      <c r="W548" s="39"/>
      <c r="X548" s="39"/>
      <c r="Y548" s="39"/>
      <c r="Z548" s="39"/>
      <c r="AA548" s="39"/>
      <c r="AB548" s="39"/>
      <c r="AC548" s="39"/>
      <c r="AD548" s="39"/>
    </row>
    <row r="549" spans="3:30" s="21" customFormat="1">
      <c r="C549" s="39"/>
      <c r="D549" s="39"/>
      <c r="E549" s="39"/>
      <c r="F549" s="39"/>
      <c r="G549" s="39"/>
      <c r="H549" s="39"/>
      <c r="I549" s="39"/>
      <c r="J549" s="39"/>
      <c r="K549" s="39"/>
      <c r="L549" s="39"/>
      <c r="M549" s="39"/>
      <c r="N549" s="39"/>
      <c r="O549" s="39"/>
      <c r="P549" s="39"/>
      <c r="Q549" s="39"/>
      <c r="R549" s="39"/>
      <c r="S549" s="39"/>
      <c r="T549" s="39"/>
      <c r="U549" s="39"/>
      <c r="V549" s="39"/>
      <c r="W549" s="39"/>
      <c r="X549" s="39"/>
      <c r="Y549" s="39"/>
      <c r="Z549" s="39"/>
      <c r="AA549" s="39"/>
      <c r="AB549" s="39"/>
      <c r="AC549" s="39"/>
      <c r="AD549" s="39"/>
    </row>
    <row r="550" spans="3:30" s="21" customFormat="1">
      <c r="C550" s="39"/>
      <c r="D550" s="39"/>
      <c r="E550" s="39"/>
      <c r="F550" s="39"/>
      <c r="G550" s="39"/>
      <c r="H550" s="39"/>
      <c r="I550" s="39"/>
      <c r="J550" s="39"/>
      <c r="K550" s="39"/>
      <c r="L550" s="39"/>
      <c r="M550" s="39"/>
      <c r="N550" s="39"/>
      <c r="O550" s="39"/>
      <c r="P550" s="39"/>
      <c r="Q550" s="39"/>
      <c r="R550" s="39"/>
      <c r="S550" s="39"/>
      <c r="T550" s="39"/>
      <c r="U550" s="39"/>
      <c r="V550" s="39"/>
      <c r="W550" s="39"/>
      <c r="X550" s="39"/>
      <c r="Y550" s="39"/>
      <c r="Z550" s="39"/>
      <c r="AA550" s="39"/>
      <c r="AB550" s="39"/>
      <c r="AC550" s="39"/>
      <c r="AD550" s="39"/>
    </row>
    <row r="551" spans="3:30" s="21" customFormat="1">
      <c r="C551" s="39"/>
      <c r="D551" s="39"/>
      <c r="E551" s="39"/>
      <c r="F551" s="39"/>
      <c r="G551" s="39"/>
      <c r="H551" s="39"/>
      <c r="I551" s="39"/>
      <c r="J551" s="39"/>
      <c r="K551" s="39"/>
      <c r="L551" s="39"/>
      <c r="M551" s="39"/>
      <c r="N551" s="39"/>
      <c r="O551" s="39"/>
      <c r="P551" s="39"/>
      <c r="Q551" s="39"/>
      <c r="R551" s="39"/>
      <c r="S551" s="39"/>
      <c r="T551" s="39"/>
      <c r="U551" s="39"/>
      <c r="V551" s="39"/>
      <c r="W551" s="39"/>
      <c r="X551" s="39"/>
      <c r="Y551" s="39"/>
      <c r="Z551" s="39"/>
      <c r="AA551" s="39"/>
      <c r="AB551" s="39"/>
      <c r="AC551" s="39"/>
      <c r="AD551" s="39"/>
    </row>
    <row r="552" spans="3:30" s="21" customFormat="1">
      <c r="C552" s="39"/>
      <c r="D552" s="39"/>
      <c r="E552" s="39"/>
      <c r="F552" s="39"/>
      <c r="G552" s="39"/>
      <c r="H552" s="39"/>
      <c r="I552" s="39"/>
      <c r="J552" s="39"/>
      <c r="K552" s="39"/>
      <c r="L552" s="39"/>
      <c r="M552" s="39"/>
      <c r="N552" s="39"/>
      <c r="O552" s="39"/>
      <c r="P552" s="39"/>
      <c r="Q552" s="39"/>
      <c r="R552" s="39"/>
      <c r="S552" s="39"/>
      <c r="T552" s="39"/>
      <c r="U552" s="39"/>
      <c r="V552" s="39"/>
      <c r="W552" s="39"/>
      <c r="X552" s="39"/>
      <c r="Y552" s="39"/>
      <c r="Z552" s="39"/>
      <c r="AA552" s="39"/>
      <c r="AB552" s="39"/>
      <c r="AC552" s="39"/>
      <c r="AD552" s="39"/>
    </row>
    <row r="553" spans="3:30" s="21" customFormat="1">
      <c r="C553" s="39"/>
      <c r="D553" s="39"/>
      <c r="E553" s="39"/>
      <c r="F553" s="39"/>
      <c r="G553" s="39"/>
      <c r="H553" s="39"/>
      <c r="I553" s="39"/>
      <c r="J553" s="39"/>
      <c r="K553" s="39"/>
      <c r="L553" s="39"/>
      <c r="M553" s="39"/>
      <c r="N553" s="39"/>
      <c r="O553" s="39"/>
      <c r="P553" s="39"/>
      <c r="Q553" s="39"/>
      <c r="R553" s="39"/>
      <c r="S553" s="39"/>
      <c r="T553" s="39"/>
      <c r="U553" s="39"/>
      <c r="V553" s="39"/>
      <c r="W553" s="39"/>
      <c r="X553" s="39"/>
      <c r="Y553" s="39"/>
      <c r="Z553" s="39"/>
      <c r="AA553" s="39"/>
      <c r="AB553" s="39"/>
      <c r="AC553" s="39"/>
      <c r="AD553" s="39"/>
    </row>
    <row r="554" spans="3:30" s="21" customFormat="1">
      <c r="C554" s="39"/>
      <c r="D554" s="39"/>
      <c r="E554" s="39"/>
      <c r="F554" s="39"/>
      <c r="G554" s="39"/>
      <c r="H554" s="39"/>
      <c r="I554" s="39"/>
      <c r="J554" s="39"/>
      <c r="K554" s="39"/>
      <c r="L554" s="39"/>
      <c r="M554" s="39"/>
      <c r="N554" s="39"/>
      <c r="O554" s="39"/>
      <c r="P554" s="39"/>
      <c r="Q554" s="39"/>
      <c r="R554" s="39"/>
      <c r="S554" s="39"/>
      <c r="T554" s="39"/>
      <c r="U554" s="39"/>
      <c r="V554" s="39"/>
      <c r="W554" s="39"/>
      <c r="X554" s="39"/>
      <c r="Y554" s="39"/>
      <c r="Z554" s="39"/>
      <c r="AA554" s="39"/>
      <c r="AB554" s="39"/>
      <c r="AC554" s="39"/>
      <c r="AD554" s="39"/>
    </row>
    <row r="555" spans="3:30" s="21" customFormat="1">
      <c r="C555" s="39"/>
      <c r="D555" s="39"/>
      <c r="E555" s="39"/>
      <c r="F555" s="39"/>
      <c r="G555" s="39"/>
      <c r="H555" s="39"/>
      <c r="I555" s="39"/>
      <c r="J555" s="39"/>
      <c r="K555" s="39"/>
      <c r="L555" s="39"/>
      <c r="M555" s="39"/>
      <c r="N555" s="39"/>
      <c r="O555" s="39"/>
      <c r="P555" s="39"/>
      <c r="Q555" s="39"/>
      <c r="R555" s="39"/>
      <c r="S555" s="39"/>
      <c r="T555" s="39"/>
      <c r="U555" s="39"/>
      <c r="V555" s="39"/>
      <c r="W555" s="39"/>
      <c r="X555" s="39"/>
      <c r="Y555" s="39"/>
      <c r="Z555" s="39"/>
      <c r="AA555" s="39"/>
      <c r="AB555" s="39"/>
      <c r="AC555" s="39"/>
      <c r="AD555" s="39"/>
    </row>
    <row r="556" spans="3:30" s="21" customFormat="1">
      <c r="C556" s="39"/>
      <c r="D556" s="39"/>
      <c r="E556" s="39"/>
      <c r="F556" s="39"/>
      <c r="G556" s="39"/>
      <c r="H556" s="39"/>
      <c r="I556" s="39"/>
      <c r="J556" s="39"/>
      <c r="K556" s="39"/>
      <c r="L556" s="39"/>
      <c r="M556" s="39"/>
      <c r="N556" s="39"/>
      <c r="O556" s="39"/>
      <c r="P556" s="39"/>
      <c r="Q556" s="39"/>
      <c r="R556" s="39"/>
      <c r="S556" s="39"/>
      <c r="T556" s="39"/>
      <c r="U556" s="39"/>
      <c r="V556" s="39"/>
      <c r="W556" s="39"/>
      <c r="X556" s="39"/>
      <c r="Y556" s="39"/>
      <c r="Z556" s="39"/>
      <c r="AA556" s="39"/>
      <c r="AB556" s="39"/>
      <c r="AC556" s="39"/>
      <c r="AD556" s="39"/>
    </row>
    <row r="557" spans="3:30" s="21" customFormat="1">
      <c r="C557" s="39"/>
      <c r="D557" s="39"/>
      <c r="E557" s="39"/>
      <c r="F557" s="39"/>
      <c r="G557" s="39"/>
      <c r="H557" s="39"/>
      <c r="I557" s="39"/>
      <c r="J557" s="39"/>
      <c r="K557" s="39"/>
      <c r="L557" s="39"/>
      <c r="M557" s="39"/>
      <c r="N557" s="39"/>
      <c r="O557" s="39"/>
      <c r="P557" s="39"/>
      <c r="Q557" s="39"/>
      <c r="R557" s="39"/>
      <c r="S557" s="39"/>
      <c r="T557" s="39"/>
      <c r="U557" s="39"/>
      <c r="V557" s="39"/>
      <c r="W557" s="39"/>
      <c r="X557" s="39"/>
      <c r="Y557" s="39"/>
      <c r="Z557" s="39"/>
      <c r="AA557" s="39"/>
      <c r="AB557" s="39"/>
      <c r="AC557" s="39"/>
      <c r="AD557" s="39"/>
    </row>
    <row r="558" spans="3:30" s="21" customFormat="1">
      <c r="C558" s="39"/>
      <c r="D558" s="39"/>
      <c r="E558" s="39"/>
      <c r="F558" s="39"/>
      <c r="G558" s="39"/>
      <c r="H558" s="39"/>
      <c r="I558" s="39"/>
      <c r="J558" s="39"/>
      <c r="K558" s="39"/>
      <c r="L558" s="39"/>
      <c r="M558" s="39"/>
      <c r="N558" s="39"/>
      <c r="O558" s="39"/>
      <c r="P558" s="39"/>
      <c r="Q558" s="39"/>
      <c r="R558" s="39"/>
      <c r="S558" s="39"/>
      <c r="T558" s="39"/>
      <c r="U558" s="39"/>
      <c r="V558" s="39"/>
      <c r="W558" s="39"/>
      <c r="X558" s="39"/>
      <c r="Y558" s="39"/>
      <c r="Z558" s="39"/>
      <c r="AA558" s="39"/>
      <c r="AB558" s="39"/>
      <c r="AC558" s="39"/>
      <c r="AD558" s="39"/>
    </row>
    <row r="559" spans="3:30" s="21" customFormat="1">
      <c r="C559" s="39"/>
      <c r="D559" s="39"/>
      <c r="E559" s="39"/>
      <c r="F559" s="39"/>
      <c r="G559" s="39"/>
      <c r="H559" s="39"/>
      <c r="I559" s="39"/>
      <c r="J559" s="39"/>
      <c r="K559" s="39"/>
      <c r="L559" s="39"/>
      <c r="M559" s="39"/>
      <c r="N559" s="39"/>
      <c r="O559" s="39"/>
      <c r="P559" s="39"/>
      <c r="Q559" s="39"/>
      <c r="R559" s="39"/>
      <c r="S559" s="39"/>
      <c r="T559" s="39"/>
      <c r="U559" s="39"/>
      <c r="V559" s="39"/>
      <c r="W559" s="39"/>
      <c r="X559" s="39"/>
      <c r="Y559" s="39"/>
      <c r="Z559" s="39"/>
      <c r="AA559" s="39"/>
      <c r="AB559" s="39"/>
      <c r="AC559" s="39"/>
      <c r="AD559" s="39"/>
    </row>
    <row r="560" spans="3:30" s="21" customFormat="1">
      <c r="C560" s="39"/>
      <c r="D560" s="39"/>
      <c r="E560" s="39"/>
      <c r="F560" s="39"/>
      <c r="G560" s="39"/>
      <c r="H560" s="39"/>
      <c r="I560" s="39"/>
      <c r="J560" s="39"/>
      <c r="K560" s="39"/>
      <c r="L560" s="39"/>
      <c r="M560" s="39"/>
      <c r="N560" s="39"/>
      <c r="O560" s="39"/>
      <c r="P560" s="39"/>
      <c r="Q560" s="39"/>
      <c r="R560" s="39"/>
      <c r="S560" s="39"/>
      <c r="T560" s="39"/>
      <c r="U560" s="39"/>
      <c r="V560" s="39"/>
      <c r="W560" s="39"/>
      <c r="X560" s="39"/>
      <c r="Y560" s="39"/>
      <c r="Z560" s="39"/>
      <c r="AA560" s="39"/>
      <c r="AB560" s="39"/>
      <c r="AC560" s="39"/>
      <c r="AD560" s="39"/>
    </row>
    <row r="561" spans="3:30" s="21" customFormat="1">
      <c r="C561" s="39"/>
      <c r="D561" s="39"/>
      <c r="E561" s="39"/>
      <c r="F561" s="39"/>
      <c r="G561" s="39"/>
      <c r="H561" s="39"/>
      <c r="I561" s="39"/>
      <c r="J561" s="39"/>
      <c r="K561" s="39"/>
      <c r="L561" s="39"/>
      <c r="M561" s="39"/>
      <c r="N561" s="39"/>
      <c r="O561" s="39"/>
      <c r="P561" s="39"/>
      <c r="Q561" s="39"/>
      <c r="R561" s="39"/>
      <c r="S561" s="39"/>
      <c r="T561" s="39"/>
      <c r="U561" s="39"/>
      <c r="V561" s="39"/>
      <c r="W561" s="39"/>
      <c r="X561" s="39"/>
      <c r="Y561" s="39"/>
      <c r="Z561" s="39"/>
      <c r="AA561" s="39"/>
      <c r="AB561" s="39"/>
      <c r="AC561" s="39"/>
      <c r="AD561" s="39"/>
    </row>
    <row r="562" spans="3:30" s="21" customFormat="1">
      <c r="C562" s="39"/>
      <c r="D562" s="39"/>
      <c r="E562" s="39"/>
      <c r="F562" s="39"/>
      <c r="G562" s="39"/>
      <c r="H562" s="39"/>
      <c r="I562" s="39"/>
      <c r="J562" s="39"/>
      <c r="K562" s="39"/>
      <c r="L562" s="39"/>
      <c r="M562" s="39"/>
      <c r="N562" s="39"/>
      <c r="O562" s="39"/>
      <c r="P562" s="39"/>
      <c r="Q562" s="39"/>
      <c r="R562" s="39"/>
      <c r="S562" s="39"/>
      <c r="T562" s="39"/>
      <c r="U562" s="39"/>
      <c r="V562" s="39"/>
      <c r="W562" s="39"/>
      <c r="X562" s="39"/>
      <c r="Y562" s="39"/>
      <c r="Z562" s="39"/>
      <c r="AA562" s="39"/>
      <c r="AB562" s="39"/>
      <c r="AC562" s="39"/>
      <c r="AD562" s="39"/>
    </row>
    <row r="563" spans="3:30" s="21" customFormat="1">
      <c r="C563" s="39"/>
      <c r="D563" s="39"/>
      <c r="E563" s="39"/>
      <c r="F563" s="39"/>
      <c r="G563" s="39"/>
      <c r="H563" s="39"/>
      <c r="I563" s="39"/>
      <c r="J563" s="39"/>
      <c r="K563" s="39"/>
      <c r="L563" s="39"/>
      <c r="M563" s="39"/>
      <c r="N563" s="39"/>
      <c r="O563" s="39"/>
      <c r="P563" s="39"/>
      <c r="Q563" s="39"/>
      <c r="R563" s="39"/>
      <c r="S563" s="39"/>
      <c r="T563" s="39"/>
      <c r="U563" s="39"/>
      <c r="V563" s="39"/>
      <c r="W563" s="39"/>
      <c r="X563" s="39"/>
      <c r="Y563" s="39"/>
      <c r="Z563" s="39"/>
      <c r="AA563" s="39"/>
      <c r="AB563" s="39"/>
      <c r="AC563" s="39"/>
      <c r="AD563" s="39"/>
    </row>
    <row r="564" spans="3:30" s="21" customFormat="1">
      <c r="C564" s="39"/>
      <c r="D564" s="39"/>
      <c r="E564" s="39"/>
      <c r="F564" s="39"/>
      <c r="G564" s="39"/>
      <c r="H564" s="39"/>
      <c r="I564" s="39"/>
      <c r="J564" s="39"/>
      <c r="K564" s="39"/>
      <c r="L564" s="39"/>
      <c r="M564" s="39"/>
      <c r="N564" s="39"/>
      <c r="O564" s="39"/>
      <c r="P564" s="39"/>
      <c r="Q564" s="39"/>
      <c r="R564" s="39"/>
      <c r="S564" s="39"/>
      <c r="T564" s="39"/>
      <c r="U564" s="39"/>
      <c r="V564" s="39"/>
      <c r="W564" s="39"/>
      <c r="X564" s="39"/>
      <c r="Y564" s="39"/>
      <c r="Z564" s="39"/>
      <c r="AA564" s="39"/>
      <c r="AB564" s="39"/>
      <c r="AC564" s="39"/>
      <c r="AD564" s="39"/>
    </row>
    <row r="565" spans="3:30" s="21" customFormat="1">
      <c r="C565" s="39"/>
      <c r="D565" s="39"/>
      <c r="E565" s="39"/>
      <c r="F565" s="39"/>
      <c r="G565" s="39"/>
      <c r="H565" s="39"/>
      <c r="I565" s="39"/>
      <c r="J565" s="39"/>
      <c r="K565" s="39"/>
      <c r="L565" s="39"/>
      <c r="M565" s="39"/>
      <c r="N565" s="39"/>
      <c r="O565" s="39"/>
      <c r="P565" s="39"/>
      <c r="Q565" s="39"/>
      <c r="R565" s="39"/>
      <c r="S565" s="39"/>
      <c r="T565" s="39"/>
      <c r="U565" s="39"/>
      <c r="V565" s="39"/>
      <c r="W565" s="39"/>
      <c r="X565" s="39"/>
      <c r="Y565" s="39"/>
      <c r="Z565" s="39"/>
      <c r="AA565" s="39"/>
      <c r="AB565" s="39"/>
      <c r="AC565" s="39"/>
      <c r="AD565" s="39"/>
    </row>
    <row r="566" spans="3:30" s="21" customFormat="1">
      <c r="C566" s="39"/>
      <c r="D566" s="39"/>
      <c r="E566" s="39"/>
      <c r="F566" s="39"/>
      <c r="G566" s="39"/>
      <c r="H566" s="39"/>
      <c r="I566" s="39"/>
      <c r="J566" s="39"/>
      <c r="K566" s="39"/>
      <c r="L566" s="39"/>
      <c r="M566" s="39"/>
      <c r="N566" s="39"/>
      <c r="O566" s="39"/>
      <c r="P566" s="39"/>
      <c r="Q566" s="39"/>
      <c r="R566" s="39"/>
      <c r="S566" s="39"/>
      <c r="T566" s="39"/>
      <c r="U566" s="39"/>
      <c r="V566" s="39"/>
      <c r="W566" s="39"/>
      <c r="X566" s="39"/>
      <c r="Y566" s="39"/>
      <c r="Z566" s="39"/>
      <c r="AA566" s="39"/>
      <c r="AB566" s="39"/>
      <c r="AC566" s="39"/>
      <c r="AD566" s="39"/>
    </row>
    <row r="567" spans="3:30" s="21" customFormat="1">
      <c r="C567" s="39"/>
      <c r="D567" s="39"/>
      <c r="E567" s="39"/>
      <c r="F567" s="39"/>
      <c r="G567" s="39"/>
      <c r="H567" s="39"/>
      <c r="I567" s="39"/>
      <c r="J567" s="39"/>
      <c r="K567" s="39"/>
      <c r="L567" s="39"/>
      <c r="M567" s="39"/>
      <c r="N567" s="39"/>
      <c r="O567" s="39"/>
      <c r="P567" s="39"/>
      <c r="Q567" s="39"/>
      <c r="R567" s="39"/>
      <c r="S567" s="39"/>
      <c r="T567" s="39"/>
      <c r="U567" s="39"/>
      <c r="V567" s="39"/>
      <c r="W567" s="39"/>
      <c r="X567" s="39"/>
      <c r="Y567" s="39"/>
      <c r="Z567" s="39"/>
      <c r="AA567" s="39"/>
      <c r="AB567" s="39"/>
      <c r="AC567" s="39"/>
      <c r="AD567" s="39"/>
    </row>
    <row r="568" spans="3:30" s="21" customFormat="1">
      <c r="C568" s="39"/>
      <c r="D568" s="39"/>
      <c r="E568" s="39"/>
      <c r="F568" s="39"/>
      <c r="G568" s="39"/>
      <c r="H568" s="39"/>
      <c r="I568" s="39"/>
      <c r="J568" s="39"/>
      <c r="K568" s="39"/>
      <c r="L568" s="39"/>
      <c r="M568" s="39"/>
      <c r="N568" s="39"/>
      <c r="O568" s="39"/>
      <c r="P568" s="39"/>
      <c r="Q568" s="39"/>
      <c r="R568" s="39"/>
      <c r="S568" s="39"/>
      <c r="T568" s="39"/>
      <c r="U568" s="39"/>
      <c r="V568" s="39"/>
      <c r="W568" s="39"/>
      <c r="X568" s="39"/>
      <c r="Y568" s="39"/>
      <c r="Z568" s="39"/>
      <c r="AA568" s="39"/>
      <c r="AB568" s="39"/>
      <c r="AC568" s="39"/>
      <c r="AD568" s="39"/>
    </row>
    <row r="569" spans="3:30" s="21" customFormat="1">
      <c r="C569" s="39"/>
      <c r="D569" s="39"/>
      <c r="E569" s="39"/>
      <c r="F569" s="39"/>
      <c r="G569" s="39"/>
      <c r="H569" s="39"/>
      <c r="I569" s="39"/>
      <c r="J569" s="39"/>
      <c r="K569" s="39"/>
      <c r="L569" s="39"/>
      <c r="M569" s="39"/>
      <c r="N569" s="39"/>
      <c r="O569" s="39"/>
      <c r="P569" s="39"/>
      <c r="Q569" s="39"/>
      <c r="R569" s="39"/>
      <c r="S569" s="39"/>
      <c r="T569" s="39"/>
      <c r="U569" s="39"/>
      <c r="V569" s="39"/>
      <c r="W569" s="39"/>
      <c r="X569" s="39"/>
      <c r="Y569" s="39"/>
      <c r="Z569" s="39"/>
      <c r="AA569" s="39"/>
      <c r="AB569" s="39"/>
      <c r="AC569" s="39"/>
      <c r="AD569" s="39"/>
    </row>
    <row r="570" spans="3:30" s="21" customFormat="1">
      <c r="C570" s="39"/>
      <c r="D570" s="39"/>
      <c r="E570" s="39"/>
      <c r="F570" s="39"/>
      <c r="G570" s="39"/>
      <c r="H570" s="39"/>
      <c r="I570" s="39"/>
      <c r="J570" s="39"/>
      <c r="K570" s="39"/>
      <c r="L570" s="39"/>
      <c r="M570" s="39"/>
      <c r="N570" s="39"/>
      <c r="O570" s="39"/>
      <c r="P570" s="39"/>
      <c r="Q570" s="39"/>
      <c r="R570" s="39"/>
      <c r="S570" s="39"/>
      <c r="T570" s="39"/>
      <c r="U570" s="39"/>
      <c r="V570" s="39"/>
      <c r="W570" s="39"/>
      <c r="X570" s="39"/>
      <c r="Y570" s="39"/>
      <c r="Z570" s="39"/>
      <c r="AA570" s="39"/>
      <c r="AB570" s="39"/>
      <c r="AC570" s="39"/>
      <c r="AD570" s="39"/>
    </row>
    <row r="571" spans="3:30" s="21" customFormat="1">
      <c r="C571" s="39"/>
      <c r="D571" s="39"/>
      <c r="E571" s="39"/>
      <c r="F571" s="39"/>
      <c r="G571" s="39"/>
      <c r="H571" s="39"/>
      <c r="I571" s="39"/>
      <c r="J571" s="39"/>
      <c r="K571" s="39"/>
      <c r="L571" s="39"/>
      <c r="M571" s="39"/>
      <c r="N571" s="39"/>
      <c r="O571" s="39"/>
      <c r="P571" s="39"/>
      <c r="Q571" s="39"/>
      <c r="R571" s="39"/>
      <c r="S571" s="39"/>
      <c r="T571" s="39"/>
      <c r="U571" s="39"/>
      <c r="V571" s="39"/>
      <c r="W571" s="39"/>
      <c r="X571" s="39"/>
      <c r="Y571" s="39"/>
      <c r="Z571" s="39"/>
      <c r="AA571" s="39"/>
      <c r="AB571" s="39"/>
      <c r="AC571" s="39"/>
      <c r="AD571" s="39"/>
    </row>
    <row r="572" spans="3:30" s="21" customFormat="1">
      <c r="C572" s="39"/>
      <c r="D572" s="39"/>
      <c r="E572" s="39"/>
      <c r="F572" s="39"/>
      <c r="G572" s="39"/>
      <c r="H572" s="39"/>
      <c r="I572" s="39"/>
      <c r="J572" s="39"/>
      <c r="K572" s="39"/>
      <c r="L572" s="39"/>
      <c r="M572" s="39"/>
      <c r="N572" s="39"/>
      <c r="O572" s="39"/>
      <c r="P572" s="39"/>
      <c r="Q572" s="39"/>
      <c r="R572" s="39"/>
      <c r="S572" s="39"/>
      <c r="T572" s="39"/>
      <c r="U572" s="39"/>
      <c r="V572" s="39"/>
      <c r="W572" s="39"/>
      <c r="X572" s="39"/>
      <c r="Y572" s="39"/>
      <c r="Z572" s="39"/>
      <c r="AA572" s="39"/>
      <c r="AB572" s="39"/>
      <c r="AC572" s="39"/>
      <c r="AD572" s="39"/>
    </row>
  </sheetData>
  <autoFilter ref="A2:AH35" xr:uid="{00000000-0009-0000-0000-000020000000}"/>
  <phoneticPr fontId="1"/>
  <dataValidations count="1">
    <dataValidation type="list" allowBlank="1" showInputMessage="1" showErrorMessage="1" sqref="AC3:AC35 AA3:AA35 Y3:Y35 W3:W35 U3:U35 N3:Q35" xr:uid="{2C5918DE-02F0-403F-B179-75786621DC29}">
      <formula1>"○"</formula1>
    </dataValidation>
  </dataValidations>
  <hyperlinks>
    <hyperlink ref="J25" r:id="rId1" xr:uid="{B3B93B47-CCCD-4D52-A66E-9A9BDFCEC9EB}"/>
  </hyperlinks>
  <pageMargins left="0.70866141732283472" right="0.70866141732283472" top="0.74803149606299213" bottom="0.74803149606299213" header="0.31496062992125984" footer="0.31496062992125984"/>
  <pageSetup paperSize="8" scale="25" fitToWidth="3" orientation="landscape" r:id="rId2"/>
  <headerFooter>
    <oddHeader>&amp;R&amp;36別添２</oddHeader>
  </headerFooter>
  <rowBreaks count="1" manualBreakCount="1">
    <brk id="19" max="30"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1F6379-6F2E-451E-88D2-3681496F0DA8}">
  <sheetPr>
    <pageSetUpPr fitToPage="1"/>
  </sheetPr>
  <dimension ref="A1:AD572"/>
  <sheetViews>
    <sheetView showGridLines="0" zoomScale="55" zoomScaleNormal="55" zoomScaleSheetLayoutView="82" workbookViewId="0">
      <pane xSplit="3" ySplit="2" topLeftCell="D3" activePane="bottomRight" state="frozen"/>
      <selection pane="topRight" activeCell="C2" sqref="C2"/>
      <selection pane="bottomLeft" activeCell="C2" sqref="C2"/>
      <selection pane="bottomRight" activeCell="C4" sqref="C4"/>
    </sheetView>
  </sheetViews>
  <sheetFormatPr defaultRowHeight="18.75"/>
  <cols>
    <col min="1" max="1" width="10.75" customWidth="1"/>
    <col min="2" max="2" width="15.125" customWidth="1"/>
    <col min="3" max="3" width="67.625" customWidth="1"/>
    <col min="4" max="4" width="11.25" customWidth="1"/>
    <col min="5" max="8" width="11.875" customWidth="1"/>
    <col min="9" max="9" width="61.5" customWidth="1"/>
    <col min="10" max="10" width="11.875" customWidth="1"/>
    <col min="11" max="11" width="116.75" customWidth="1"/>
    <col min="12" max="18" width="11.875" customWidth="1"/>
    <col min="19" max="27" width="12.375" customWidth="1"/>
    <col min="28" max="28" width="12.125" customWidth="1"/>
    <col min="29" max="30" width="12.375" customWidth="1"/>
  </cols>
  <sheetData>
    <row r="1" spans="1:30" ht="21.75" customHeight="1">
      <c r="A1" s="151" t="s">
        <v>56</v>
      </c>
      <c r="R1" s="19"/>
    </row>
    <row r="2" spans="1:30" s="134" customFormat="1" ht="247.15" customHeight="1">
      <c r="A2" s="8" t="s">
        <v>57</v>
      </c>
      <c r="B2" s="8" t="s">
        <v>58</v>
      </c>
      <c r="C2" s="16" t="s">
        <v>59</v>
      </c>
      <c r="D2" s="8" t="s">
        <v>60</v>
      </c>
      <c r="E2" s="8" t="s">
        <v>61</v>
      </c>
      <c r="F2" s="8" t="s">
        <v>62</v>
      </c>
      <c r="G2" s="8" t="s">
        <v>63</v>
      </c>
      <c r="H2" s="8" t="s">
        <v>64</v>
      </c>
      <c r="I2" s="8" t="s">
        <v>65</v>
      </c>
      <c r="J2" s="8" t="s">
        <v>66</v>
      </c>
      <c r="K2" s="8" t="s">
        <v>67</v>
      </c>
      <c r="L2" s="8" t="s">
        <v>68</v>
      </c>
      <c r="M2" s="8" t="s">
        <v>69</v>
      </c>
      <c r="N2" s="8" t="s">
        <v>70</v>
      </c>
      <c r="O2" s="8" t="s">
        <v>71</v>
      </c>
      <c r="P2" s="8" t="s">
        <v>72</v>
      </c>
      <c r="Q2" s="8" t="s">
        <v>73</v>
      </c>
      <c r="R2" s="17" t="s">
        <v>74</v>
      </c>
      <c r="S2" s="8" t="s">
        <v>75</v>
      </c>
      <c r="T2" s="8" t="s">
        <v>76</v>
      </c>
      <c r="U2" s="8" t="s">
        <v>77</v>
      </c>
      <c r="V2" s="8" t="s">
        <v>78</v>
      </c>
      <c r="W2" s="8" t="s">
        <v>79</v>
      </c>
      <c r="X2" s="8" t="s">
        <v>78</v>
      </c>
      <c r="Y2" s="8" t="s">
        <v>80</v>
      </c>
      <c r="Z2" s="8" t="s">
        <v>78</v>
      </c>
      <c r="AA2" s="8" t="s">
        <v>81</v>
      </c>
      <c r="AB2" s="8" t="s">
        <v>78</v>
      </c>
      <c r="AC2" s="8" t="s">
        <v>82</v>
      </c>
      <c r="AD2" s="8" t="s">
        <v>78</v>
      </c>
    </row>
    <row r="3" spans="1:30" s="19" customFormat="1" ht="85.5">
      <c r="A3" s="221" t="s">
        <v>18925</v>
      </c>
      <c r="B3" s="226" t="s">
        <v>735</v>
      </c>
      <c r="C3" s="221" t="s">
        <v>18926</v>
      </c>
      <c r="D3" s="221" t="s">
        <v>18927</v>
      </c>
      <c r="E3" s="221" t="s">
        <v>18928</v>
      </c>
      <c r="F3" s="221" t="s">
        <v>18929</v>
      </c>
      <c r="G3" s="221" t="s">
        <v>18930</v>
      </c>
      <c r="H3" s="221" t="s">
        <v>18931</v>
      </c>
      <c r="I3" s="221" t="s">
        <v>18932</v>
      </c>
      <c r="J3" s="226" t="s">
        <v>18933</v>
      </c>
      <c r="K3" s="223" t="s">
        <v>18934</v>
      </c>
      <c r="L3" s="223" t="s">
        <v>18935</v>
      </c>
      <c r="M3" s="221"/>
      <c r="N3" s="221" t="s">
        <v>95</v>
      </c>
      <c r="O3" s="221" t="s">
        <v>95</v>
      </c>
      <c r="P3" s="221"/>
      <c r="Q3" s="221"/>
      <c r="R3" s="221" t="s">
        <v>182</v>
      </c>
      <c r="S3" s="221" t="s">
        <v>98</v>
      </c>
      <c r="T3" s="221" t="s">
        <v>18936</v>
      </c>
      <c r="U3" s="221"/>
      <c r="V3" s="221"/>
      <c r="W3" s="221"/>
      <c r="X3" s="221"/>
      <c r="Y3" s="221"/>
      <c r="Z3" s="221"/>
      <c r="AA3" s="226"/>
      <c r="AB3" s="116"/>
      <c r="AC3" s="284" t="s">
        <v>95</v>
      </c>
      <c r="AD3" s="285" t="s">
        <v>18937</v>
      </c>
    </row>
    <row r="4" spans="1:30" s="18" customFormat="1" ht="142.5">
      <c r="A4" s="221" t="s">
        <v>18938</v>
      </c>
      <c r="B4" s="226" t="s">
        <v>735</v>
      </c>
      <c r="C4" s="221" t="s">
        <v>18939</v>
      </c>
      <c r="D4" s="221" t="s">
        <v>18940</v>
      </c>
      <c r="E4" s="221" t="s">
        <v>18941</v>
      </c>
      <c r="F4" s="221" t="s">
        <v>18942</v>
      </c>
      <c r="G4" s="221" t="s">
        <v>18943</v>
      </c>
      <c r="H4" s="221" t="s">
        <v>18944</v>
      </c>
      <c r="I4" s="221" t="s">
        <v>18945</v>
      </c>
      <c r="J4" s="221" t="s">
        <v>18946</v>
      </c>
      <c r="K4" s="223" t="s">
        <v>18947</v>
      </c>
      <c r="L4" s="223" t="s">
        <v>18948</v>
      </c>
      <c r="M4" s="221"/>
      <c r="N4" s="221" t="s">
        <v>95</v>
      </c>
      <c r="O4" s="221" t="s">
        <v>95</v>
      </c>
      <c r="P4" s="221"/>
      <c r="Q4" s="221"/>
      <c r="R4" s="221" t="s">
        <v>182</v>
      </c>
      <c r="S4" s="221" t="s">
        <v>98</v>
      </c>
      <c r="T4" s="221" t="s">
        <v>1092</v>
      </c>
      <c r="U4" s="221"/>
      <c r="V4" s="221"/>
      <c r="W4" s="221"/>
      <c r="X4" s="221"/>
      <c r="Y4" s="221"/>
      <c r="Z4" s="221"/>
      <c r="AA4" s="221"/>
      <c r="AB4" s="221"/>
      <c r="AC4" s="221" t="s">
        <v>95</v>
      </c>
      <c r="AD4" s="223" t="s">
        <v>18949</v>
      </c>
    </row>
    <row r="5" spans="1:30" s="19" customFormat="1" ht="270.75">
      <c r="A5" s="221" t="s">
        <v>18925</v>
      </c>
      <c r="B5" s="226" t="s">
        <v>735</v>
      </c>
      <c r="C5" s="221" t="s">
        <v>18950</v>
      </c>
      <c r="D5" s="221" t="s">
        <v>18951</v>
      </c>
      <c r="E5" s="221" t="s">
        <v>18952</v>
      </c>
      <c r="F5" s="221" t="s">
        <v>18953</v>
      </c>
      <c r="G5" s="221" t="s">
        <v>18954</v>
      </c>
      <c r="H5" s="221" t="s">
        <v>18955</v>
      </c>
      <c r="I5" s="409" t="s">
        <v>18956</v>
      </c>
      <c r="J5" s="221" t="s">
        <v>18957</v>
      </c>
      <c r="K5" s="409" t="s">
        <v>18958</v>
      </c>
      <c r="L5" s="223" t="s">
        <v>18959</v>
      </c>
      <c r="M5" s="221"/>
      <c r="N5" s="221"/>
      <c r="O5" s="221"/>
      <c r="P5" s="221"/>
      <c r="Q5" s="221"/>
      <c r="R5" s="221" t="s">
        <v>223</v>
      </c>
      <c r="S5" s="338" t="s">
        <v>2307</v>
      </c>
      <c r="T5" s="221" t="s">
        <v>99</v>
      </c>
      <c r="U5" s="221"/>
      <c r="V5" s="221"/>
      <c r="W5" s="221"/>
      <c r="X5" s="221"/>
      <c r="Y5" s="221"/>
      <c r="Z5" s="221"/>
      <c r="AA5" s="221"/>
      <c r="AB5" s="221"/>
      <c r="AC5" s="221" t="s">
        <v>95</v>
      </c>
      <c r="AD5" s="223" t="s">
        <v>18960</v>
      </c>
    </row>
    <row r="6" spans="1:30" s="19" customFormat="1" ht="21" customHeight="1">
      <c r="A6" s="232" t="s">
        <v>18961</v>
      </c>
      <c r="B6" s="226" t="s">
        <v>735</v>
      </c>
      <c r="C6" s="232" t="s">
        <v>18962</v>
      </c>
      <c r="D6" s="232" t="s">
        <v>18963</v>
      </c>
      <c r="E6" s="232" t="s">
        <v>18964</v>
      </c>
      <c r="F6" s="232" t="s">
        <v>18965</v>
      </c>
      <c r="G6" s="232" t="s">
        <v>18966</v>
      </c>
      <c r="H6" s="232" t="s">
        <v>18967</v>
      </c>
      <c r="I6" s="232" t="s">
        <v>18968</v>
      </c>
      <c r="J6" s="235"/>
      <c r="K6" s="237" t="s">
        <v>18969</v>
      </c>
      <c r="L6" s="221"/>
      <c r="M6" s="232"/>
      <c r="N6" s="232"/>
      <c r="O6" s="232"/>
      <c r="P6" s="232"/>
      <c r="Q6" s="232"/>
      <c r="R6" s="232" t="s">
        <v>14125</v>
      </c>
      <c r="S6" s="338" t="s">
        <v>14444</v>
      </c>
      <c r="T6" s="221"/>
      <c r="U6" s="232"/>
      <c r="V6" s="232"/>
      <c r="W6" s="232"/>
      <c r="X6" s="232"/>
      <c r="Y6" s="232"/>
      <c r="Z6" s="232"/>
      <c r="AA6" s="232"/>
      <c r="AB6" s="232"/>
      <c r="AC6" s="232"/>
      <c r="AD6" s="232"/>
    </row>
    <row r="7" spans="1:30" s="19" customFormat="1" ht="86.25" customHeight="1">
      <c r="A7" s="221" t="s">
        <v>18925</v>
      </c>
      <c r="B7" s="226" t="s">
        <v>735</v>
      </c>
      <c r="C7" s="221" t="s">
        <v>18970</v>
      </c>
      <c r="D7" s="221" t="s">
        <v>18971</v>
      </c>
      <c r="E7" s="221" t="s">
        <v>18972</v>
      </c>
      <c r="F7" s="221" t="s">
        <v>18973</v>
      </c>
      <c r="G7" s="221" t="s">
        <v>18974</v>
      </c>
      <c r="H7" s="221" t="s">
        <v>18975</v>
      </c>
      <c r="I7" s="221" t="s">
        <v>18976</v>
      </c>
      <c r="J7" s="226" t="s">
        <v>18977</v>
      </c>
      <c r="K7" s="221" t="s">
        <v>18978</v>
      </c>
      <c r="L7" s="223" t="s">
        <v>4255</v>
      </c>
      <c r="M7" s="223"/>
      <c r="N7" s="221"/>
      <c r="O7" s="221"/>
      <c r="P7" s="221"/>
      <c r="Q7" s="221"/>
      <c r="R7" s="221" t="s">
        <v>223</v>
      </c>
      <c r="S7" s="338" t="s">
        <v>14432</v>
      </c>
      <c r="T7" s="221"/>
      <c r="U7" s="221"/>
      <c r="V7" s="221"/>
      <c r="W7" s="221"/>
      <c r="X7" s="221"/>
      <c r="Y7" s="221"/>
      <c r="Z7" s="221"/>
      <c r="AA7" s="221"/>
      <c r="AB7" s="221"/>
      <c r="AC7" s="221"/>
      <c r="AD7" s="221"/>
    </row>
    <row r="8" spans="1:30" s="19" customFormat="1" ht="85.5" customHeight="1">
      <c r="A8" s="221" t="s">
        <v>689</v>
      </c>
      <c r="B8" s="221" t="s">
        <v>18979</v>
      </c>
      <c r="C8" s="221" t="s">
        <v>18980</v>
      </c>
      <c r="D8" s="221" t="s">
        <v>18981</v>
      </c>
      <c r="E8" s="221" t="s">
        <v>18982</v>
      </c>
      <c r="F8" s="221" t="s">
        <v>18983</v>
      </c>
      <c r="G8" s="221" t="s">
        <v>18984</v>
      </c>
      <c r="H8" s="221" t="s">
        <v>18985</v>
      </c>
      <c r="I8" s="221" t="s">
        <v>18986</v>
      </c>
      <c r="J8" s="221" t="s">
        <v>18987</v>
      </c>
      <c r="K8" s="221" t="s">
        <v>18988</v>
      </c>
      <c r="L8" s="223" t="s">
        <v>18989</v>
      </c>
      <c r="M8" s="223" t="s">
        <v>18990</v>
      </c>
      <c r="N8" s="221" t="s">
        <v>95</v>
      </c>
      <c r="O8" s="221"/>
      <c r="P8" s="221"/>
      <c r="Q8" s="221"/>
      <c r="R8" s="221" t="s">
        <v>182</v>
      </c>
      <c r="S8" s="338" t="s">
        <v>98</v>
      </c>
      <c r="T8" s="221"/>
      <c r="U8" s="221"/>
      <c r="V8" s="221"/>
      <c r="W8" s="221"/>
      <c r="X8" s="221"/>
      <c r="Y8" s="221"/>
      <c r="Z8" s="221"/>
      <c r="AA8" s="221" t="s">
        <v>95</v>
      </c>
      <c r="AB8" s="221" t="s">
        <v>17974</v>
      </c>
      <c r="AC8" s="221" t="s">
        <v>95</v>
      </c>
      <c r="AD8" s="223" t="s">
        <v>18991</v>
      </c>
    </row>
    <row r="9" spans="1:30" s="19" customFormat="1" ht="69.75" customHeight="1">
      <c r="A9" s="221" t="s">
        <v>18925</v>
      </c>
      <c r="B9" s="226" t="s">
        <v>18992</v>
      </c>
      <c r="C9" s="221" t="s">
        <v>18993</v>
      </c>
      <c r="D9" s="221" t="s">
        <v>18994</v>
      </c>
      <c r="E9" s="221" t="s">
        <v>18995</v>
      </c>
      <c r="F9" s="221" t="s">
        <v>18996</v>
      </c>
      <c r="G9" s="221" t="s">
        <v>18997</v>
      </c>
      <c r="H9" s="221" t="s">
        <v>18998</v>
      </c>
      <c r="I9" s="221" t="s">
        <v>18999</v>
      </c>
      <c r="J9" s="226" t="s">
        <v>19000</v>
      </c>
      <c r="K9" s="221" t="s">
        <v>3870</v>
      </c>
      <c r="L9" s="223" t="s">
        <v>18948</v>
      </c>
      <c r="M9" s="223"/>
      <c r="N9" s="221"/>
      <c r="O9" s="221" t="s">
        <v>95</v>
      </c>
      <c r="P9" s="221"/>
      <c r="Q9" s="221"/>
      <c r="R9" s="221" t="s">
        <v>223</v>
      </c>
      <c r="S9" s="338" t="s">
        <v>98</v>
      </c>
      <c r="T9" s="221" t="s">
        <v>2235</v>
      </c>
      <c r="U9" s="221"/>
      <c r="V9" s="221"/>
      <c r="W9" s="221"/>
      <c r="X9" s="221"/>
      <c r="Y9" s="221"/>
      <c r="Z9" s="221"/>
      <c r="AA9" s="221"/>
      <c r="AB9" s="221"/>
      <c r="AC9" s="221" t="s">
        <v>95</v>
      </c>
      <c r="AD9" s="223" t="s">
        <v>19001</v>
      </c>
    </row>
    <row r="10" spans="1:30" s="19" customFormat="1" ht="128.25">
      <c r="A10" s="221" t="s">
        <v>18925</v>
      </c>
      <c r="B10" s="226" t="s">
        <v>19002</v>
      </c>
      <c r="C10" s="221" t="s">
        <v>19003</v>
      </c>
      <c r="D10" s="221" t="s">
        <v>19004</v>
      </c>
      <c r="E10" s="221" t="s">
        <v>19005</v>
      </c>
      <c r="F10" s="221" t="s">
        <v>19006</v>
      </c>
      <c r="G10" s="221" t="s">
        <v>19007</v>
      </c>
      <c r="H10" s="221" t="s">
        <v>19008</v>
      </c>
      <c r="I10" s="221" t="s">
        <v>19009</v>
      </c>
      <c r="J10" s="226" t="s">
        <v>19010</v>
      </c>
      <c r="K10" s="410" t="s">
        <v>19011</v>
      </c>
      <c r="L10" s="223" t="s">
        <v>19012</v>
      </c>
      <c r="M10" s="223"/>
      <c r="N10" s="221"/>
      <c r="O10" s="221"/>
      <c r="P10" s="221"/>
      <c r="Q10" s="221"/>
      <c r="R10" s="221" t="s">
        <v>223</v>
      </c>
      <c r="S10" s="221" t="s">
        <v>98</v>
      </c>
      <c r="T10" s="221" t="s">
        <v>1092</v>
      </c>
      <c r="U10" s="221"/>
      <c r="V10" s="221"/>
      <c r="W10" s="221"/>
      <c r="X10" s="221"/>
      <c r="Y10" s="221"/>
      <c r="Z10" s="221"/>
      <c r="AA10" s="221"/>
      <c r="AB10" s="221"/>
      <c r="AC10" s="221" t="s">
        <v>5032</v>
      </c>
      <c r="AD10" s="410" t="s">
        <v>19013</v>
      </c>
    </row>
    <row r="11" spans="1:30" s="19" customFormat="1" ht="213.75">
      <c r="A11" s="221" t="s">
        <v>18925</v>
      </c>
      <c r="B11" s="226" t="s">
        <v>19002</v>
      </c>
      <c r="C11" s="221" t="s">
        <v>19014</v>
      </c>
      <c r="D11" s="221" t="s">
        <v>19015</v>
      </c>
      <c r="E11" s="221" t="s">
        <v>19016</v>
      </c>
      <c r="F11" s="221" t="s">
        <v>19017</v>
      </c>
      <c r="G11" s="221" t="s">
        <v>19018</v>
      </c>
      <c r="H11" s="221" t="s">
        <v>19019</v>
      </c>
      <c r="I11" s="221" t="s">
        <v>14160</v>
      </c>
      <c r="J11" s="226" t="s">
        <v>19020</v>
      </c>
      <c r="K11" s="285" t="s">
        <v>19021</v>
      </c>
      <c r="L11" s="223" t="s">
        <v>19022</v>
      </c>
      <c r="M11" s="223"/>
      <c r="N11" s="221" t="s">
        <v>95</v>
      </c>
      <c r="O11" s="221" t="s">
        <v>95</v>
      </c>
      <c r="P11" s="221"/>
      <c r="Q11" s="221"/>
      <c r="R11" s="221" t="s">
        <v>182</v>
      </c>
      <c r="S11" s="221" t="s">
        <v>98</v>
      </c>
      <c r="T11" s="221" t="s">
        <v>18936</v>
      </c>
      <c r="U11" s="221"/>
      <c r="V11" s="221"/>
      <c r="W11" s="221"/>
      <c r="X11" s="221"/>
      <c r="Y11" s="221"/>
      <c r="Z11" s="221"/>
      <c r="AA11" s="221" t="s">
        <v>95</v>
      </c>
      <c r="AB11" s="223" t="s">
        <v>19023</v>
      </c>
      <c r="AC11" s="221" t="s">
        <v>5032</v>
      </c>
      <c r="AD11" s="285" t="s">
        <v>19024</v>
      </c>
    </row>
    <row r="12" spans="1:30" s="19" customFormat="1" ht="219" customHeight="1">
      <c r="A12" s="221" t="s">
        <v>18925</v>
      </c>
      <c r="B12" s="226" t="s">
        <v>19002</v>
      </c>
      <c r="C12" s="221" t="s">
        <v>19025</v>
      </c>
      <c r="D12" s="221" t="s">
        <v>19026</v>
      </c>
      <c r="E12" s="221" t="s">
        <v>19027</v>
      </c>
      <c r="F12" s="221" t="s">
        <v>19028</v>
      </c>
      <c r="G12" s="221" t="s">
        <v>19029</v>
      </c>
      <c r="H12" s="221" t="s">
        <v>19030</v>
      </c>
      <c r="I12" s="221" t="s">
        <v>19031</v>
      </c>
      <c r="J12" s="226" t="s">
        <v>19032</v>
      </c>
      <c r="K12" s="131" t="s">
        <v>19033</v>
      </c>
      <c r="L12" s="223" t="s">
        <v>19034</v>
      </c>
      <c r="M12" s="221"/>
      <c r="N12" s="221" t="s">
        <v>95</v>
      </c>
      <c r="O12" s="221" t="s">
        <v>95</v>
      </c>
      <c r="P12" s="221"/>
      <c r="Q12" s="221"/>
      <c r="R12" s="221" t="s">
        <v>182</v>
      </c>
      <c r="S12" s="221" t="s">
        <v>98</v>
      </c>
      <c r="T12" s="221" t="s">
        <v>18936</v>
      </c>
      <c r="U12" s="221"/>
      <c r="V12" s="221"/>
      <c r="W12" s="221"/>
      <c r="X12" s="221"/>
      <c r="Y12" s="221"/>
      <c r="Z12" s="221"/>
      <c r="AA12" s="221" t="s">
        <v>95</v>
      </c>
      <c r="AB12" s="223" t="s">
        <v>19035</v>
      </c>
      <c r="AC12" s="221" t="s">
        <v>95</v>
      </c>
      <c r="AD12" s="131" t="s">
        <v>19036</v>
      </c>
    </row>
    <row r="13" spans="1:30" s="19" customFormat="1" ht="128.25">
      <c r="A13" s="221" t="s">
        <v>18925</v>
      </c>
      <c r="B13" s="226" t="s">
        <v>19002</v>
      </c>
      <c r="C13" s="221" t="s">
        <v>19037</v>
      </c>
      <c r="D13" s="221" t="s">
        <v>19038</v>
      </c>
      <c r="E13" s="221" t="s">
        <v>19039</v>
      </c>
      <c r="F13" s="221" t="s">
        <v>19040</v>
      </c>
      <c r="G13" s="221" t="s">
        <v>19041</v>
      </c>
      <c r="H13" s="221" t="s">
        <v>19042</v>
      </c>
      <c r="I13" s="221" t="s">
        <v>19043</v>
      </c>
      <c r="J13" s="226" t="s">
        <v>19044</v>
      </c>
      <c r="K13" s="223" t="s">
        <v>19045</v>
      </c>
      <c r="L13" s="223" t="s">
        <v>19046</v>
      </c>
      <c r="M13" s="223" t="s">
        <v>19047</v>
      </c>
      <c r="N13" s="221"/>
      <c r="O13" s="221"/>
      <c r="P13" s="221"/>
      <c r="Q13" s="221"/>
      <c r="R13" s="221" t="s">
        <v>182</v>
      </c>
      <c r="S13" s="338" t="s">
        <v>2234</v>
      </c>
      <c r="T13" s="221" t="s">
        <v>1092</v>
      </c>
      <c r="U13" s="221"/>
      <c r="V13" s="221"/>
      <c r="W13" s="221"/>
      <c r="X13" s="221"/>
      <c r="Y13" s="221"/>
      <c r="Z13" s="221"/>
      <c r="AA13" s="221"/>
      <c r="AB13" s="221"/>
      <c r="AC13" s="221" t="s">
        <v>95</v>
      </c>
      <c r="AD13" s="223" t="s">
        <v>19048</v>
      </c>
    </row>
    <row r="14" spans="1:30" s="19" customFormat="1" ht="45.75" customHeight="1">
      <c r="A14" s="232" t="s">
        <v>19049</v>
      </c>
      <c r="B14" s="226" t="s">
        <v>19002</v>
      </c>
      <c r="C14" s="232" t="s">
        <v>19050</v>
      </c>
      <c r="D14" s="232" t="s">
        <v>19051</v>
      </c>
      <c r="E14" s="232" t="s">
        <v>19052</v>
      </c>
      <c r="F14" s="232" t="s">
        <v>19053</v>
      </c>
      <c r="G14" s="232" t="s">
        <v>19054</v>
      </c>
      <c r="H14" s="232" t="s">
        <v>19055</v>
      </c>
      <c r="I14" s="232" t="s">
        <v>19056</v>
      </c>
      <c r="J14" s="235" t="s">
        <v>19057</v>
      </c>
      <c r="K14" s="232" t="s">
        <v>19058</v>
      </c>
      <c r="L14" s="232" t="s">
        <v>4341</v>
      </c>
      <c r="M14" s="232"/>
      <c r="N14" s="235"/>
      <c r="O14" s="232"/>
      <c r="P14" s="232"/>
      <c r="Q14" s="232"/>
      <c r="R14" s="232" t="s">
        <v>1027</v>
      </c>
      <c r="S14" s="232" t="s">
        <v>461</v>
      </c>
      <c r="T14" s="232" t="s">
        <v>1092</v>
      </c>
      <c r="U14" s="232"/>
      <c r="V14" s="232"/>
      <c r="W14" s="232"/>
      <c r="X14" s="232"/>
      <c r="Y14" s="232"/>
      <c r="Z14" s="232"/>
      <c r="AA14" s="232"/>
      <c r="AB14" s="232"/>
      <c r="AC14" s="232" t="s">
        <v>3</v>
      </c>
      <c r="AD14" s="234" t="s">
        <v>19059</v>
      </c>
    </row>
    <row r="15" spans="1:30" s="19" customFormat="1" ht="21" customHeight="1">
      <c r="A15" s="221" t="s">
        <v>18925</v>
      </c>
      <c r="B15" s="226" t="s">
        <v>19002</v>
      </c>
      <c r="C15" s="221" t="s">
        <v>19060</v>
      </c>
      <c r="D15" s="221" t="s">
        <v>19061</v>
      </c>
      <c r="E15" s="221" t="s">
        <v>19062</v>
      </c>
      <c r="F15" s="221" t="s">
        <v>19063</v>
      </c>
      <c r="G15" s="221" t="s">
        <v>19064</v>
      </c>
      <c r="H15" s="221" t="s">
        <v>19065</v>
      </c>
      <c r="I15" s="221" t="s">
        <v>19066</v>
      </c>
      <c r="J15" s="226"/>
      <c r="K15" s="221" t="s">
        <v>19067</v>
      </c>
      <c r="L15" s="221"/>
      <c r="M15" s="221"/>
      <c r="N15" s="221"/>
      <c r="O15" s="221"/>
      <c r="P15" s="221"/>
      <c r="Q15" s="221"/>
      <c r="R15" s="221" t="s">
        <v>1027</v>
      </c>
      <c r="S15" s="338" t="s">
        <v>1294</v>
      </c>
      <c r="T15" s="221"/>
      <c r="U15" s="221"/>
      <c r="V15" s="221"/>
      <c r="W15" s="221"/>
      <c r="X15" s="221"/>
      <c r="Y15" s="221"/>
      <c r="Z15" s="221"/>
      <c r="AA15" s="221"/>
      <c r="AB15" s="221"/>
      <c r="AC15" s="221" t="s">
        <v>3</v>
      </c>
      <c r="AD15" s="221" t="s">
        <v>5298</v>
      </c>
    </row>
    <row r="16" spans="1:30" s="19" customFormat="1" ht="21" customHeight="1">
      <c r="A16" s="232" t="s">
        <v>19049</v>
      </c>
      <c r="B16" s="226" t="s">
        <v>19002</v>
      </c>
      <c r="C16" s="232" t="s">
        <v>19068</v>
      </c>
      <c r="D16" s="232" t="s">
        <v>19069</v>
      </c>
      <c r="E16" s="232" t="s">
        <v>19052</v>
      </c>
      <c r="F16" s="232" t="s">
        <v>19070</v>
      </c>
      <c r="G16" s="232" t="s">
        <v>19071</v>
      </c>
      <c r="H16" s="232" t="s">
        <v>19072</v>
      </c>
      <c r="I16" s="232" t="s">
        <v>19073</v>
      </c>
      <c r="J16" s="235"/>
      <c r="K16" s="232" t="s">
        <v>1344</v>
      </c>
      <c r="L16" s="232"/>
      <c r="M16" s="232"/>
      <c r="N16" s="232"/>
      <c r="O16" s="232"/>
      <c r="P16" s="232"/>
      <c r="Q16" s="232"/>
      <c r="R16" s="232" t="s">
        <v>1027</v>
      </c>
      <c r="S16" s="232" t="s">
        <v>473</v>
      </c>
      <c r="T16" s="221"/>
      <c r="U16" s="232"/>
      <c r="V16" s="232"/>
      <c r="W16" s="232"/>
      <c r="X16" s="232"/>
      <c r="Y16" s="232" t="s">
        <v>95</v>
      </c>
      <c r="Z16" s="232" t="s">
        <v>19074</v>
      </c>
      <c r="AA16" s="232"/>
      <c r="AB16" s="232"/>
      <c r="AC16" s="232" t="s">
        <v>95</v>
      </c>
      <c r="AD16" s="232" t="s">
        <v>19075</v>
      </c>
    </row>
    <row r="17" spans="1:30" s="19" customFormat="1" ht="21" customHeight="1">
      <c r="A17" s="232" t="s">
        <v>18961</v>
      </c>
      <c r="B17" s="226" t="s">
        <v>19002</v>
      </c>
      <c r="C17" s="232" t="s">
        <v>19076</v>
      </c>
      <c r="D17" s="232" t="s">
        <v>19077</v>
      </c>
      <c r="E17" s="232" t="s">
        <v>19052</v>
      </c>
      <c r="F17" s="232" t="s">
        <v>19078</v>
      </c>
      <c r="G17" s="232" t="s">
        <v>19079</v>
      </c>
      <c r="H17" s="232" t="s">
        <v>19080</v>
      </c>
      <c r="I17" s="232" t="s">
        <v>19081</v>
      </c>
      <c r="J17" s="235" t="s">
        <v>19082</v>
      </c>
      <c r="K17" s="237" t="s">
        <v>19083</v>
      </c>
      <c r="L17" s="232"/>
      <c r="M17" s="232"/>
      <c r="N17" s="232"/>
      <c r="O17" s="232"/>
      <c r="P17" s="232"/>
      <c r="Q17" s="232"/>
      <c r="R17" s="232" t="s">
        <v>1027</v>
      </c>
      <c r="S17" s="338" t="s">
        <v>473</v>
      </c>
      <c r="T17" s="232"/>
      <c r="U17" s="232"/>
      <c r="V17" s="232"/>
      <c r="W17" s="232"/>
      <c r="X17" s="232"/>
      <c r="Y17" s="232"/>
      <c r="Z17" s="232"/>
      <c r="AA17" s="232"/>
      <c r="AB17" s="232"/>
      <c r="AC17" s="232"/>
      <c r="AD17" s="232"/>
    </row>
    <row r="18" spans="1:30" s="19" customFormat="1" ht="21" customHeight="1">
      <c r="A18" s="221" t="s">
        <v>18961</v>
      </c>
      <c r="B18" s="226" t="s">
        <v>19002</v>
      </c>
      <c r="C18" s="232" t="s">
        <v>19084</v>
      </c>
      <c r="D18" s="232" t="s">
        <v>9729</v>
      </c>
      <c r="E18" s="232" t="s">
        <v>19085</v>
      </c>
      <c r="F18" s="232" t="s">
        <v>19086</v>
      </c>
      <c r="G18" s="232" t="s">
        <v>19087</v>
      </c>
      <c r="H18" s="232" t="s">
        <v>19088</v>
      </c>
      <c r="I18" s="232" t="s">
        <v>19089</v>
      </c>
      <c r="J18" s="232" t="s">
        <v>19090</v>
      </c>
      <c r="K18" s="237" t="s">
        <v>18455</v>
      </c>
      <c r="L18" s="232"/>
      <c r="M18" s="232"/>
      <c r="N18" s="232"/>
      <c r="O18" s="232"/>
      <c r="P18" s="232"/>
      <c r="Q18" s="232"/>
      <c r="R18" s="232" t="s">
        <v>223</v>
      </c>
      <c r="S18" s="338" t="s">
        <v>473</v>
      </c>
      <c r="T18" s="232"/>
      <c r="U18" s="232"/>
      <c r="V18" s="221"/>
      <c r="W18" s="232"/>
      <c r="X18" s="232"/>
      <c r="Y18" s="232"/>
      <c r="Z18" s="232"/>
      <c r="AA18" s="232"/>
      <c r="AB18" s="232"/>
      <c r="AC18" s="232"/>
      <c r="AD18" s="232"/>
    </row>
    <row r="19" spans="1:30" s="19" customFormat="1" ht="21" customHeight="1">
      <c r="A19" s="221" t="s">
        <v>18961</v>
      </c>
      <c r="B19" s="226" t="s">
        <v>19002</v>
      </c>
      <c r="C19" s="232" t="s">
        <v>19091</v>
      </c>
      <c r="D19" s="232" t="s">
        <v>19092</v>
      </c>
      <c r="E19" s="232" t="s">
        <v>19093</v>
      </c>
      <c r="F19" s="232" t="s">
        <v>19094</v>
      </c>
      <c r="G19" s="232" t="s">
        <v>19095</v>
      </c>
      <c r="H19" s="232" t="s">
        <v>19096</v>
      </c>
      <c r="I19" s="232" t="s">
        <v>19097</v>
      </c>
      <c r="J19" s="235"/>
      <c r="K19" s="237" t="s">
        <v>19098</v>
      </c>
      <c r="L19" s="232"/>
      <c r="M19" s="232"/>
      <c r="N19" s="232"/>
      <c r="O19" s="232"/>
      <c r="P19" s="232"/>
      <c r="Q19" s="232"/>
      <c r="R19" s="232" t="s">
        <v>223</v>
      </c>
      <c r="S19" s="338" t="s">
        <v>1294</v>
      </c>
      <c r="T19" s="232"/>
      <c r="U19" s="232"/>
      <c r="V19" s="232"/>
      <c r="W19" s="232"/>
      <c r="X19" s="232"/>
      <c r="Y19" s="232" t="s">
        <v>95</v>
      </c>
      <c r="Z19" s="221" t="s">
        <v>19099</v>
      </c>
      <c r="AA19" s="232"/>
      <c r="AB19" s="232"/>
      <c r="AC19" s="232"/>
      <c r="AD19" s="232"/>
    </row>
    <row r="20" spans="1:30" s="19" customFormat="1" ht="70.5" customHeight="1">
      <c r="A20" s="221" t="s">
        <v>18925</v>
      </c>
      <c r="B20" s="226" t="s">
        <v>19002</v>
      </c>
      <c r="C20" s="221" t="s">
        <v>19100</v>
      </c>
      <c r="D20" s="221" t="s">
        <v>13765</v>
      </c>
      <c r="E20" s="221" t="s">
        <v>19101</v>
      </c>
      <c r="F20" s="221" t="s">
        <v>19102</v>
      </c>
      <c r="G20" s="221" t="s">
        <v>19103</v>
      </c>
      <c r="H20" s="221" t="s">
        <v>19104</v>
      </c>
      <c r="I20" s="221" t="s">
        <v>19105</v>
      </c>
      <c r="J20" s="226"/>
      <c r="K20" s="221" t="s">
        <v>6023</v>
      </c>
      <c r="L20" s="221"/>
      <c r="M20" s="221"/>
      <c r="N20" s="221"/>
      <c r="O20" s="221"/>
      <c r="P20" s="221"/>
      <c r="Q20" s="221"/>
      <c r="R20" s="221" t="s">
        <v>223</v>
      </c>
      <c r="S20" s="338" t="s">
        <v>1294</v>
      </c>
      <c r="T20" s="221"/>
      <c r="U20" s="221"/>
      <c r="V20" s="221"/>
      <c r="W20" s="221"/>
      <c r="X20" s="221"/>
      <c r="Y20" s="221"/>
      <c r="Z20" s="221"/>
      <c r="AA20" s="221"/>
      <c r="AB20" s="221"/>
      <c r="AC20" s="221" t="s">
        <v>95</v>
      </c>
      <c r="AD20" s="223" t="s">
        <v>19106</v>
      </c>
    </row>
    <row r="21" spans="1:30" s="19" customFormat="1" ht="21" customHeight="1">
      <c r="A21" s="221" t="s">
        <v>18925</v>
      </c>
      <c r="B21" s="226" t="s">
        <v>19002</v>
      </c>
      <c r="C21" s="221" t="s">
        <v>19107</v>
      </c>
      <c r="D21" s="221" t="s">
        <v>19108</v>
      </c>
      <c r="E21" s="221" t="s">
        <v>19062</v>
      </c>
      <c r="F21" s="221" t="s">
        <v>19109</v>
      </c>
      <c r="G21" s="221" t="s">
        <v>19110</v>
      </c>
      <c r="H21" s="221" t="s">
        <v>19111</v>
      </c>
      <c r="I21" s="221" t="s">
        <v>19112</v>
      </c>
      <c r="J21" s="226"/>
      <c r="K21" s="221" t="s">
        <v>2809</v>
      </c>
      <c r="L21" s="221"/>
      <c r="M21" s="221"/>
      <c r="N21" s="221"/>
      <c r="O21" s="221"/>
      <c r="P21" s="221"/>
      <c r="Q21" s="221"/>
      <c r="R21" s="221" t="s">
        <v>223</v>
      </c>
      <c r="S21" s="338" t="s">
        <v>14444</v>
      </c>
      <c r="T21" s="221"/>
      <c r="U21" s="221"/>
      <c r="V21" s="221"/>
      <c r="W21" s="221"/>
      <c r="X21" s="221"/>
      <c r="Y21" s="221"/>
      <c r="Z21" s="221"/>
      <c r="AA21" s="221"/>
      <c r="AB21" s="221"/>
      <c r="AC21" s="221"/>
      <c r="AD21" s="221"/>
    </row>
    <row r="22" spans="1:30" s="19" customFormat="1" ht="21" customHeight="1">
      <c r="A22" s="221" t="s">
        <v>18925</v>
      </c>
      <c r="B22" s="226" t="s">
        <v>19002</v>
      </c>
      <c r="C22" s="221" t="s">
        <v>19113</v>
      </c>
      <c r="D22" s="221" t="s">
        <v>19114</v>
      </c>
      <c r="E22" s="221" t="s">
        <v>19115</v>
      </c>
      <c r="F22" s="221" t="s">
        <v>19116</v>
      </c>
      <c r="G22" s="221" t="s">
        <v>19117</v>
      </c>
      <c r="H22" s="221" t="s">
        <v>19118</v>
      </c>
      <c r="I22" s="221" t="s">
        <v>19119</v>
      </c>
      <c r="J22" s="226"/>
      <c r="K22" s="221" t="s">
        <v>19120</v>
      </c>
      <c r="L22" s="221"/>
      <c r="M22" s="221"/>
      <c r="N22" s="221"/>
      <c r="O22" s="221"/>
      <c r="P22" s="221"/>
      <c r="Q22" s="221"/>
      <c r="R22" s="221" t="s">
        <v>223</v>
      </c>
      <c r="S22" s="338" t="s">
        <v>14444</v>
      </c>
      <c r="T22" s="221"/>
      <c r="U22" s="221"/>
      <c r="V22" s="221"/>
      <c r="W22" s="221"/>
      <c r="X22" s="221"/>
      <c r="Y22" s="221"/>
      <c r="Z22" s="221"/>
      <c r="AA22" s="221"/>
      <c r="AB22" s="221"/>
      <c r="AC22" s="221"/>
      <c r="AD22" s="221"/>
    </row>
    <row r="23" spans="1:30" s="19" customFormat="1" ht="21" customHeight="1">
      <c r="A23" s="221" t="s">
        <v>18925</v>
      </c>
      <c r="B23" s="226" t="s">
        <v>19002</v>
      </c>
      <c r="C23" s="221" t="s">
        <v>19121</v>
      </c>
      <c r="D23" s="221" t="s">
        <v>19122</v>
      </c>
      <c r="E23" s="221" t="s">
        <v>19123</v>
      </c>
      <c r="F23" s="221" t="s">
        <v>19124</v>
      </c>
      <c r="G23" s="221" t="s">
        <v>19125</v>
      </c>
      <c r="H23" s="221" t="s">
        <v>19126</v>
      </c>
      <c r="I23" s="221" t="s">
        <v>19127</v>
      </c>
      <c r="J23" s="226" t="s">
        <v>19128</v>
      </c>
      <c r="K23" s="221" t="s">
        <v>19129</v>
      </c>
      <c r="L23" s="221"/>
      <c r="M23" s="221"/>
      <c r="N23" s="221"/>
      <c r="O23" s="221"/>
      <c r="P23" s="221"/>
      <c r="Q23" s="221"/>
      <c r="R23" s="221" t="s">
        <v>1027</v>
      </c>
      <c r="S23" s="338" t="s">
        <v>19130</v>
      </c>
      <c r="T23" s="221"/>
      <c r="U23" s="221"/>
      <c r="V23" s="221"/>
      <c r="W23" s="221"/>
      <c r="X23" s="221"/>
      <c r="Y23" s="221"/>
      <c r="Z23" s="221"/>
      <c r="AA23" s="221"/>
      <c r="AB23" s="221"/>
      <c r="AC23" s="221"/>
      <c r="AD23" s="221"/>
    </row>
    <row r="24" spans="1:30" s="19" customFormat="1" ht="21" customHeight="1">
      <c r="A24" s="221" t="s">
        <v>19131</v>
      </c>
      <c r="B24" s="226" t="s">
        <v>19002</v>
      </c>
      <c r="C24" s="221" t="s">
        <v>19132</v>
      </c>
      <c r="D24" s="221" t="s">
        <v>19133</v>
      </c>
      <c r="E24" s="221" t="s">
        <v>19134</v>
      </c>
      <c r="F24" s="221" t="s">
        <v>19135</v>
      </c>
      <c r="G24" s="221" t="s">
        <v>19136</v>
      </c>
      <c r="H24" s="221" t="s">
        <v>19137</v>
      </c>
      <c r="I24" s="221" t="s">
        <v>19138</v>
      </c>
      <c r="J24" s="226" t="s">
        <v>19139</v>
      </c>
      <c r="K24" s="221" t="s">
        <v>2006</v>
      </c>
      <c r="L24" s="221"/>
      <c r="M24" s="221"/>
      <c r="N24" s="221"/>
      <c r="O24" s="221"/>
      <c r="P24" s="221"/>
      <c r="Q24" s="221"/>
      <c r="R24" s="221" t="s">
        <v>1027</v>
      </c>
      <c r="S24" s="338" t="s">
        <v>19130</v>
      </c>
      <c r="T24" s="221"/>
      <c r="U24" s="221"/>
      <c r="V24" s="221"/>
      <c r="W24" s="221"/>
      <c r="X24" s="221"/>
      <c r="Y24" s="221"/>
      <c r="Z24" s="221"/>
      <c r="AA24" s="221"/>
      <c r="AB24" s="221"/>
      <c r="AC24" s="221"/>
      <c r="AD24" s="221"/>
    </row>
    <row r="25" spans="1:30" s="19" customFormat="1" ht="21" customHeight="1">
      <c r="A25" s="221" t="s">
        <v>18925</v>
      </c>
      <c r="B25" s="226" t="s">
        <v>19002</v>
      </c>
      <c r="C25" s="221" t="s">
        <v>19140</v>
      </c>
      <c r="D25" s="221" t="s">
        <v>19141</v>
      </c>
      <c r="E25" s="221" t="s">
        <v>19142</v>
      </c>
      <c r="F25" s="221" t="s">
        <v>19143</v>
      </c>
      <c r="G25" s="221" t="s">
        <v>19144</v>
      </c>
      <c r="H25" s="221" t="s">
        <v>19145</v>
      </c>
      <c r="I25" s="221" t="s">
        <v>19146</v>
      </c>
      <c r="J25" s="226"/>
      <c r="K25" s="221" t="s">
        <v>19147</v>
      </c>
      <c r="L25" s="221"/>
      <c r="M25" s="221"/>
      <c r="N25" s="221"/>
      <c r="O25" s="221"/>
      <c r="P25" s="221"/>
      <c r="Q25" s="221"/>
      <c r="R25" s="221" t="s">
        <v>1027</v>
      </c>
      <c r="S25" s="338" t="s">
        <v>14432</v>
      </c>
      <c r="T25" s="221"/>
      <c r="U25" s="221"/>
      <c r="V25" s="221"/>
      <c r="W25" s="221"/>
      <c r="X25" s="221"/>
      <c r="Y25" s="221"/>
      <c r="Z25" s="221"/>
      <c r="AA25" s="221"/>
      <c r="AB25" s="221"/>
      <c r="AC25" s="221"/>
      <c r="AD25" s="221"/>
    </row>
    <row r="26" spans="1:30" s="19" customFormat="1" ht="21" customHeight="1">
      <c r="A26" s="221" t="s">
        <v>19131</v>
      </c>
      <c r="B26" s="226" t="s">
        <v>19002</v>
      </c>
      <c r="C26" s="221" t="s">
        <v>19148</v>
      </c>
      <c r="D26" s="221" t="s">
        <v>19149</v>
      </c>
      <c r="E26" s="221" t="s">
        <v>19150</v>
      </c>
      <c r="F26" s="221" t="s">
        <v>19151</v>
      </c>
      <c r="G26" s="221" t="s">
        <v>19152</v>
      </c>
      <c r="H26" s="221" t="s">
        <v>19153</v>
      </c>
      <c r="I26" s="221" t="s">
        <v>19154</v>
      </c>
      <c r="J26" s="226" t="s">
        <v>19155</v>
      </c>
      <c r="K26" s="221" t="s">
        <v>3086</v>
      </c>
      <c r="L26" s="221"/>
      <c r="M26" s="221"/>
      <c r="N26" s="221"/>
      <c r="O26" s="221"/>
      <c r="P26" s="221"/>
      <c r="Q26" s="221"/>
      <c r="R26" s="221" t="s">
        <v>1027</v>
      </c>
      <c r="S26" s="338" t="s">
        <v>19156</v>
      </c>
      <c r="T26" s="221"/>
      <c r="U26" s="221"/>
      <c r="V26" s="221"/>
      <c r="W26" s="221"/>
      <c r="X26" s="221"/>
      <c r="Y26" s="221"/>
      <c r="Z26" s="221"/>
      <c r="AA26" s="221"/>
      <c r="AB26" s="221"/>
      <c r="AC26" s="221"/>
      <c r="AD26" s="221"/>
    </row>
    <row r="27" spans="1:30" s="19" customFormat="1" ht="21" customHeight="1">
      <c r="A27" s="221" t="s">
        <v>18925</v>
      </c>
      <c r="B27" s="226" t="s">
        <v>19002</v>
      </c>
      <c r="C27" s="221" t="s">
        <v>19157</v>
      </c>
      <c r="D27" s="221" t="s">
        <v>19158</v>
      </c>
      <c r="E27" s="221" t="s">
        <v>19159</v>
      </c>
      <c r="F27" s="221" t="s">
        <v>19160</v>
      </c>
      <c r="G27" s="221" t="s">
        <v>19161</v>
      </c>
      <c r="H27" s="221" t="s">
        <v>19162</v>
      </c>
      <c r="I27" s="221" t="s">
        <v>19163</v>
      </c>
      <c r="J27" s="226"/>
      <c r="K27" s="221" t="s">
        <v>1240</v>
      </c>
      <c r="L27" s="221"/>
      <c r="M27" s="221"/>
      <c r="N27" s="221"/>
      <c r="O27" s="221"/>
      <c r="P27" s="221"/>
      <c r="Q27" s="221"/>
      <c r="R27" s="221" t="s">
        <v>1027</v>
      </c>
      <c r="S27" s="338" t="s">
        <v>14432</v>
      </c>
      <c r="T27" s="221"/>
      <c r="U27" s="221"/>
      <c r="V27" s="221"/>
      <c r="W27" s="221"/>
      <c r="X27" s="221"/>
      <c r="Y27" s="221"/>
      <c r="Z27" s="221"/>
      <c r="AA27" s="221"/>
      <c r="AB27" s="221"/>
      <c r="AC27" s="221"/>
      <c r="AD27" s="221"/>
    </row>
    <row r="28" spans="1:30" s="19" customFormat="1" ht="21" customHeight="1">
      <c r="A28" s="221" t="s">
        <v>18925</v>
      </c>
      <c r="B28" s="226" t="s">
        <v>19002</v>
      </c>
      <c r="C28" s="221" t="s">
        <v>19164</v>
      </c>
      <c r="D28" s="221" t="s">
        <v>19165</v>
      </c>
      <c r="E28" s="221" t="s">
        <v>19166</v>
      </c>
      <c r="F28" s="221" t="s">
        <v>19167</v>
      </c>
      <c r="G28" s="221" t="s">
        <v>19168</v>
      </c>
      <c r="H28" s="221" t="s">
        <v>19169</v>
      </c>
      <c r="I28" s="221" t="s">
        <v>19170</v>
      </c>
      <c r="J28" s="226"/>
      <c r="K28" s="221" t="s">
        <v>19171</v>
      </c>
      <c r="L28" s="221" t="s">
        <v>9216</v>
      </c>
      <c r="M28" s="221"/>
      <c r="N28" s="221"/>
      <c r="O28" s="221"/>
      <c r="P28" s="221"/>
      <c r="Q28" s="221"/>
      <c r="R28" s="221" t="s">
        <v>1027</v>
      </c>
      <c r="S28" s="221" t="s">
        <v>14432</v>
      </c>
      <c r="T28" s="221"/>
      <c r="U28" s="221"/>
      <c r="V28" s="221"/>
      <c r="W28" s="221"/>
      <c r="X28" s="221"/>
      <c r="Y28" s="221"/>
      <c r="Z28" s="221"/>
      <c r="AA28" s="221"/>
      <c r="AB28" s="221"/>
      <c r="AC28" s="221" t="s">
        <v>3</v>
      </c>
      <c r="AD28" s="221" t="s">
        <v>19172</v>
      </c>
    </row>
    <row r="29" spans="1:30" s="19" customFormat="1" ht="113.25" customHeight="1">
      <c r="A29" s="221" t="s">
        <v>18925</v>
      </c>
      <c r="B29" s="226" t="s">
        <v>19002</v>
      </c>
      <c r="C29" s="221" t="s">
        <v>19173</v>
      </c>
      <c r="D29" s="221" t="s">
        <v>19174</v>
      </c>
      <c r="E29" s="221" t="s">
        <v>19175</v>
      </c>
      <c r="F29" s="221" t="s">
        <v>19176</v>
      </c>
      <c r="G29" s="221" t="s">
        <v>19177</v>
      </c>
      <c r="H29" s="221" t="s">
        <v>19178</v>
      </c>
      <c r="I29" s="221" t="s">
        <v>19179</v>
      </c>
      <c r="J29" s="226"/>
      <c r="K29" s="221" t="s">
        <v>19180</v>
      </c>
      <c r="L29" s="223" t="s">
        <v>19181</v>
      </c>
      <c r="M29" s="221"/>
      <c r="N29" s="221"/>
      <c r="O29" s="221"/>
      <c r="P29" s="221"/>
      <c r="Q29" s="221"/>
      <c r="R29" s="221" t="s">
        <v>1027</v>
      </c>
      <c r="S29" s="338" t="s">
        <v>14432</v>
      </c>
      <c r="T29" s="221"/>
      <c r="U29" s="221"/>
      <c r="V29" s="221"/>
      <c r="W29" s="221"/>
      <c r="X29" s="221"/>
      <c r="Y29" s="221"/>
      <c r="Z29" s="221"/>
      <c r="AA29" s="221"/>
      <c r="AB29" s="221"/>
      <c r="AC29" s="221"/>
      <c r="AD29" s="221"/>
    </row>
    <row r="30" spans="1:30" s="19" customFormat="1" ht="21" customHeight="1">
      <c r="A30" s="221" t="s">
        <v>18925</v>
      </c>
      <c r="B30" s="226" t="s">
        <v>19002</v>
      </c>
      <c r="C30" s="221" t="s">
        <v>19182</v>
      </c>
      <c r="D30" s="221" t="s">
        <v>19183</v>
      </c>
      <c r="E30" s="221" t="s">
        <v>19184</v>
      </c>
      <c r="F30" s="221" t="s">
        <v>19185</v>
      </c>
      <c r="G30" s="221" t="s">
        <v>19186</v>
      </c>
      <c r="H30" s="221" t="s">
        <v>19187</v>
      </c>
      <c r="I30" s="221" t="s">
        <v>19188</v>
      </c>
      <c r="J30" s="226"/>
      <c r="K30" s="221" t="s">
        <v>19189</v>
      </c>
      <c r="L30" s="221"/>
      <c r="M30" s="221"/>
      <c r="N30" s="221"/>
      <c r="O30" s="221"/>
      <c r="P30" s="221"/>
      <c r="Q30" s="221"/>
      <c r="R30" s="221" t="s">
        <v>1027</v>
      </c>
      <c r="S30" s="338" t="s">
        <v>14432</v>
      </c>
      <c r="T30" s="221"/>
      <c r="U30" s="221"/>
      <c r="V30" s="221"/>
      <c r="W30" s="221"/>
      <c r="X30" s="221"/>
      <c r="Y30" s="221"/>
      <c r="Z30" s="221"/>
      <c r="AA30" s="221"/>
      <c r="AB30" s="221"/>
      <c r="AC30" s="221"/>
      <c r="AD30" s="221"/>
    </row>
    <row r="31" spans="1:30" s="19" customFormat="1" ht="21" customHeight="1">
      <c r="A31" s="221" t="s">
        <v>18925</v>
      </c>
      <c r="B31" s="226" t="s">
        <v>19002</v>
      </c>
      <c r="C31" s="221" t="s">
        <v>19190</v>
      </c>
      <c r="D31" s="221" t="s">
        <v>19191</v>
      </c>
      <c r="E31" s="221" t="s">
        <v>19192</v>
      </c>
      <c r="F31" s="221" t="s">
        <v>19193</v>
      </c>
      <c r="G31" s="221" t="s">
        <v>19194</v>
      </c>
      <c r="H31" s="221" t="s">
        <v>19195</v>
      </c>
      <c r="I31" s="221" t="s">
        <v>19196</v>
      </c>
      <c r="J31" s="226" t="s">
        <v>19197</v>
      </c>
      <c r="K31" s="221" t="s">
        <v>19198</v>
      </c>
      <c r="L31" s="221"/>
      <c r="M31" s="221"/>
      <c r="N31" s="221"/>
      <c r="O31" s="221"/>
      <c r="P31" s="221"/>
      <c r="Q31" s="221"/>
      <c r="R31" s="221" t="s">
        <v>14125</v>
      </c>
      <c r="S31" s="338" t="s">
        <v>14565</v>
      </c>
      <c r="T31" s="221"/>
      <c r="U31" s="221"/>
      <c r="V31" s="221"/>
      <c r="W31" s="221"/>
      <c r="X31" s="221"/>
      <c r="Y31" s="221"/>
      <c r="Z31" s="221"/>
      <c r="AA31" s="221"/>
      <c r="AB31" s="221"/>
      <c r="AC31" s="221"/>
      <c r="AD31" s="221"/>
    </row>
    <row r="32" spans="1:30" s="19" customFormat="1" ht="83.25" customHeight="1">
      <c r="A32" s="221" t="s">
        <v>18925</v>
      </c>
      <c r="B32" s="226" t="s">
        <v>19199</v>
      </c>
      <c r="C32" s="221" t="s">
        <v>19200</v>
      </c>
      <c r="D32" s="221" t="s">
        <v>19201</v>
      </c>
      <c r="E32" s="221" t="s">
        <v>19202</v>
      </c>
      <c r="F32" s="221" t="s">
        <v>19203</v>
      </c>
      <c r="G32" s="221" t="s">
        <v>19204</v>
      </c>
      <c r="H32" s="221" t="s">
        <v>19205</v>
      </c>
      <c r="I32" s="221" t="s">
        <v>14160</v>
      </c>
      <c r="J32" s="226" t="s">
        <v>19206</v>
      </c>
      <c r="K32" s="221" t="s">
        <v>19207</v>
      </c>
      <c r="L32" s="223" t="s">
        <v>19208</v>
      </c>
      <c r="M32" s="221"/>
      <c r="N32" s="221" t="s">
        <v>95</v>
      </c>
      <c r="O32" s="221" t="s">
        <v>95</v>
      </c>
      <c r="P32" s="221"/>
      <c r="Q32" s="221"/>
      <c r="R32" s="221" t="s">
        <v>182</v>
      </c>
      <c r="S32" s="338" t="s">
        <v>2307</v>
      </c>
      <c r="T32" s="221" t="s">
        <v>10248</v>
      </c>
      <c r="U32" s="221"/>
      <c r="V32" s="221"/>
      <c r="W32" s="221"/>
      <c r="X32" s="221"/>
      <c r="Y32" s="221"/>
      <c r="Z32" s="221"/>
      <c r="AA32" s="221"/>
      <c r="AB32" s="221"/>
      <c r="AC32" s="221" t="s">
        <v>5032</v>
      </c>
      <c r="AD32" s="223" t="s">
        <v>19209</v>
      </c>
    </row>
    <row r="33" spans="1:30" s="19" customFormat="1" ht="21" customHeight="1">
      <c r="A33" s="221" t="s">
        <v>19131</v>
      </c>
      <c r="B33" s="226" t="s">
        <v>19199</v>
      </c>
      <c r="C33" s="221" t="s">
        <v>19210</v>
      </c>
      <c r="D33" s="221" t="s">
        <v>19211</v>
      </c>
      <c r="E33" s="221" t="s">
        <v>19212</v>
      </c>
      <c r="F33" s="221" t="s">
        <v>19213</v>
      </c>
      <c r="G33" s="221" t="s">
        <v>19214</v>
      </c>
      <c r="H33" s="221" t="s">
        <v>19215</v>
      </c>
      <c r="I33" s="221" t="s">
        <v>19216</v>
      </c>
      <c r="J33" s="226"/>
      <c r="K33" s="221" t="s">
        <v>19217</v>
      </c>
      <c r="L33" s="221"/>
      <c r="M33" s="221"/>
      <c r="N33" s="221"/>
      <c r="O33" s="221"/>
      <c r="P33" s="221"/>
      <c r="Q33" s="221"/>
      <c r="R33" s="221" t="s">
        <v>223</v>
      </c>
      <c r="S33" s="338" t="s">
        <v>14547</v>
      </c>
      <c r="T33" s="221"/>
      <c r="U33" s="221"/>
      <c r="V33" s="221"/>
      <c r="W33" s="221"/>
      <c r="X33" s="221"/>
      <c r="Y33" s="221"/>
      <c r="Z33" s="221"/>
      <c r="AA33" s="221"/>
      <c r="AB33" s="221"/>
      <c r="AC33" s="221"/>
      <c r="AD33" s="221"/>
    </row>
    <row r="34" spans="1:30" s="19" customFormat="1" ht="21" customHeight="1">
      <c r="A34" s="221" t="s">
        <v>18925</v>
      </c>
      <c r="B34" s="226" t="s">
        <v>19199</v>
      </c>
      <c r="C34" s="221" t="s">
        <v>19218</v>
      </c>
      <c r="D34" s="221" t="s">
        <v>19219</v>
      </c>
      <c r="E34" s="221" t="s">
        <v>19220</v>
      </c>
      <c r="F34" s="221" t="s">
        <v>19221</v>
      </c>
      <c r="G34" s="221" t="s">
        <v>19222</v>
      </c>
      <c r="H34" s="221" t="s">
        <v>19223</v>
      </c>
      <c r="I34" s="221" t="s">
        <v>19224</v>
      </c>
      <c r="J34" s="226"/>
      <c r="K34" s="221" t="s">
        <v>19225</v>
      </c>
      <c r="L34" s="221"/>
      <c r="M34" s="221"/>
      <c r="N34" s="221"/>
      <c r="O34" s="221"/>
      <c r="P34" s="221"/>
      <c r="Q34" s="221"/>
      <c r="R34" s="221" t="s">
        <v>223</v>
      </c>
      <c r="S34" s="221" t="s">
        <v>14444</v>
      </c>
      <c r="T34" s="221"/>
      <c r="U34" s="221"/>
      <c r="V34" s="221"/>
      <c r="W34" s="221"/>
      <c r="X34" s="221"/>
      <c r="Y34" s="221"/>
      <c r="Z34" s="221"/>
      <c r="AA34" s="221"/>
      <c r="AB34" s="221"/>
      <c r="AC34" s="221"/>
      <c r="AD34" s="221"/>
    </row>
    <row r="35" spans="1:30" s="19" customFormat="1" ht="21" customHeight="1">
      <c r="A35" s="221" t="s">
        <v>18925</v>
      </c>
      <c r="B35" s="226" t="s">
        <v>19199</v>
      </c>
      <c r="C35" s="221" t="s">
        <v>19226</v>
      </c>
      <c r="D35" s="221" t="s">
        <v>19227</v>
      </c>
      <c r="E35" s="221" t="s">
        <v>19228</v>
      </c>
      <c r="F35" s="221" t="s">
        <v>19229</v>
      </c>
      <c r="G35" s="221" t="s">
        <v>19230</v>
      </c>
      <c r="H35" s="221" t="s">
        <v>19231</v>
      </c>
      <c r="I35" s="221" t="s">
        <v>19232</v>
      </c>
      <c r="J35" s="226" t="s">
        <v>19233</v>
      </c>
      <c r="K35" s="221" t="s">
        <v>19234</v>
      </c>
      <c r="L35" s="221"/>
      <c r="M35" s="221"/>
      <c r="N35" s="221"/>
      <c r="O35" s="221"/>
      <c r="P35" s="221"/>
      <c r="Q35" s="221"/>
      <c r="R35" s="221" t="s">
        <v>223</v>
      </c>
      <c r="S35" s="221" t="s">
        <v>14547</v>
      </c>
      <c r="T35" s="221"/>
      <c r="U35" s="221"/>
      <c r="V35" s="221"/>
      <c r="W35" s="221"/>
      <c r="X35" s="221"/>
      <c r="Y35" s="221"/>
      <c r="Z35" s="221"/>
      <c r="AA35" s="221"/>
      <c r="AB35" s="221"/>
      <c r="AC35" s="221" t="s">
        <v>95</v>
      </c>
      <c r="AD35" s="221" t="s">
        <v>19235</v>
      </c>
    </row>
    <row r="36" spans="1:30" s="19" customFormat="1" ht="21" customHeight="1">
      <c r="A36" s="221" t="s">
        <v>18925</v>
      </c>
      <c r="B36" s="226" t="s">
        <v>19199</v>
      </c>
      <c r="C36" s="221" t="s">
        <v>19236</v>
      </c>
      <c r="D36" s="221" t="s">
        <v>19237</v>
      </c>
      <c r="E36" s="221" t="s">
        <v>19238</v>
      </c>
      <c r="F36" s="221" t="s">
        <v>19239</v>
      </c>
      <c r="G36" s="221" t="s">
        <v>19240</v>
      </c>
      <c r="H36" s="221" t="s">
        <v>19241</v>
      </c>
      <c r="I36" s="221" t="s">
        <v>19242</v>
      </c>
      <c r="J36" s="226"/>
      <c r="K36" s="221" t="s">
        <v>19243</v>
      </c>
      <c r="L36" s="221"/>
      <c r="M36" s="221"/>
      <c r="N36" s="221"/>
      <c r="O36" s="221"/>
      <c r="P36" s="221"/>
      <c r="Q36" s="221"/>
      <c r="R36" s="221" t="s">
        <v>223</v>
      </c>
      <c r="S36" s="338" t="s">
        <v>14432</v>
      </c>
      <c r="T36" s="221"/>
      <c r="U36" s="221"/>
      <c r="V36" s="221"/>
      <c r="W36" s="221"/>
      <c r="X36" s="221"/>
      <c r="Y36" s="221"/>
      <c r="Z36" s="221"/>
      <c r="AA36" s="221"/>
      <c r="AB36" s="221"/>
      <c r="AC36" s="221"/>
      <c r="AD36" s="221"/>
    </row>
    <row r="37" spans="1:30" s="19" customFormat="1" ht="21" customHeight="1">
      <c r="A37" s="221" t="s">
        <v>689</v>
      </c>
      <c r="B37" s="221" t="s">
        <v>19244</v>
      </c>
      <c r="C37" s="221" t="s">
        <v>19245</v>
      </c>
      <c r="D37" s="221" t="s">
        <v>19246</v>
      </c>
      <c r="E37" s="221" t="s">
        <v>19247</v>
      </c>
      <c r="F37" s="221" t="s">
        <v>19248</v>
      </c>
      <c r="G37" s="221" t="s">
        <v>19249</v>
      </c>
      <c r="H37" s="221" t="s">
        <v>19250</v>
      </c>
      <c r="I37" s="221" t="s">
        <v>19251</v>
      </c>
      <c r="J37" s="221"/>
      <c r="K37" s="221" t="s">
        <v>19252</v>
      </c>
      <c r="L37" s="221"/>
      <c r="M37" s="221"/>
      <c r="N37" s="221"/>
      <c r="O37" s="221"/>
      <c r="P37" s="221"/>
      <c r="Q37" s="221"/>
      <c r="R37" s="221" t="s">
        <v>223</v>
      </c>
      <c r="S37" s="338" t="s">
        <v>2360</v>
      </c>
      <c r="T37" s="221"/>
      <c r="U37" s="221"/>
      <c r="V37" s="221"/>
      <c r="W37" s="221"/>
      <c r="X37" s="221"/>
      <c r="Y37" s="221"/>
      <c r="Z37" s="221"/>
      <c r="AA37" s="221"/>
      <c r="AB37" s="221"/>
      <c r="AC37" s="221" t="s">
        <v>95</v>
      </c>
      <c r="AD37" s="221" t="s">
        <v>19253</v>
      </c>
    </row>
    <row r="38" spans="1:30" s="19" customFormat="1" ht="105" customHeight="1">
      <c r="A38" s="221" t="s">
        <v>18925</v>
      </c>
      <c r="B38" s="226" t="s">
        <v>908</v>
      </c>
      <c r="C38" s="221" t="s">
        <v>19254</v>
      </c>
      <c r="D38" s="221" t="s">
        <v>19255</v>
      </c>
      <c r="E38" s="221" t="s">
        <v>19256</v>
      </c>
      <c r="F38" s="221" t="s">
        <v>19257</v>
      </c>
      <c r="G38" s="221" t="s">
        <v>19258</v>
      </c>
      <c r="H38" s="221" t="s">
        <v>19259</v>
      </c>
      <c r="I38" s="221" t="s">
        <v>2461</v>
      </c>
      <c r="J38" s="226" t="s">
        <v>19260</v>
      </c>
      <c r="K38" s="221" t="s">
        <v>19261</v>
      </c>
      <c r="L38" s="223" t="s">
        <v>422</v>
      </c>
      <c r="M38" s="221"/>
      <c r="N38" s="221" t="s">
        <v>3</v>
      </c>
      <c r="O38" s="221"/>
      <c r="P38" s="221"/>
      <c r="Q38" s="221"/>
      <c r="R38" s="221" t="s">
        <v>223</v>
      </c>
      <c r="S38" s="338" t="s">
        <v>2307</v>
      </c>
      <c r="T38" s="221"/>
      <c r="U38" s="221"/>
      <c r="V38" s="221"/>
      <c r="W38" s="221"/>
      <c r="X38" s="221"/>
      <c r="Y38" s="221"/>
      <c r="Z38" s="221"/>
      <c r="AA38" s="221"/>
      <c r="AB38" s="221"/>
      <c r="AC38" s="221"/>
      <c r="AD38" s="221"/>
    </row>
    <row r="39" spans="1:30" s="19" customFormat="1" ht="48.75" customHeight="1">
      <c r="A39" s="221" t="s">
        <v>18925</v>
      </c>
      <c r="B39" s="226" t="s">
        <v>908</v>
      </c>
      <c r="C39" s="221" t="s">
        <v>19262</v>
      </c>
      <c r="D39" s="221" t="s">
        <v>19263</v>
      </c>
      <c r="E39" s="221" t="s">
        <v>19264</v>
      </c>
      <c r="F39" s="221" t="s">
        <v>19265</v>
      </c>
      <c r="G39" s="221" t="s">
        <v>19266</v>
      </c>
      <c r="H39" s="221" t="s">
        <v>19267</v>
      </c>
      <c r="I39" s="221" t="s">
        <v>19268</v>
      </c>
      <c r="J39" s="226" t="s">
        <v>19269</v>
      </c>
      <c r="K39" s="221" t="s">
        <v>19270</v>
      </c>
      <c r="L39" s="223" t="s">
        <v>112</v>
      </c>
      <c r="M39" s="221"/>
      <c r="N39" s="221"/>
      <c r="O39" s="221" t="s">
        <v>95</v>
      </c>
      <c r="P39" s="221"/>
      <c r="Q39" s="221"/>
      <c r="R39" s="221" t="s">
        <v>182</v>
      </c>
      <c r="S39" s="221" t="s">
        <v>2234</v>
      </c>
      <c r="T39" s="221" t="s">
        <v>18936</v>
      </c>
      <c r="U39" s="221"/>
      <c r="V39" s="221"/>
      <c r="W39" s="221"/>
      <c r="X39" s="221"/>
      <c r="Y39" s="221"/>
      <c r="Z39" s="221"/>
      <c r="AA39" s="221"/>
      <c r="AB39" s="221"/>
      <c r="AC39" s="221"/>
      <c r="AD39" s="221"/>
    </row>
    <row r="40" spans="1:30" s="19" customFormat="1" ht="86.25" customHeight="1">
      <c r="A40" s="221" t="s">
        <v>18961</v>
      </c>
      <c r="B40" s="226" t="s">
        <v>908</v>
      </c>
      <c r="C40" s="232" t="s">
        <v>19271</v>
      </c>
      <c r="D40" s="232" t="s">
        <v>19272</v>
      </c>
      <c r="E40" s="232" t="s">
        <v>19273</v>
      </c>
      <c r="F40" s="232" t="s">
        <v>19274</v>
      </c>
      <c r="G40" s="232" t="s">
        <v>19275</v>
      </c>
      <c r="H40" s="232" t="s">
        <v>19276</v>
      </c>
      <c r="I40" s="232" t="s">
        <v>2461</v>
      </c>
      <c r="J40" s="235" t="s">
        <v>19277</v>
      </c>
      <c r="K40" s="237" t="s">
        <v>19278</v>
      </c>
      <c r="L40" s="234"/>
      <c r="M40" s="232"/>
      <c r="N40" s="221" t="s">
        <v>3</v>
      </c>
      <c r="O40" s="232" t="s">
        <v>95</v>
      </c>
      <c r="P40" s="232"/>
      <c r="Q40" s="232"/>
      <c r="R40" s="232" t="s">
        <v>182</v>
      </c>
      <c r="S40" s="338" t="s">
        <v>398</v>
      </c>
      <c r="T40" s="232" t="s">
        <v>2982</v>
      </c>
      <c r="U40" s="221"/>
      <c r="V40" s="232"/>
      <c r="W40" s="232"/>
      <c r="X40" s="232"/>
      <c r="Y40" s="232"/>
      <c r="Z40" s="232"/>
      <c r="AA40" s="232" t="s">
        <v>95</v>
      </c>
      <c r="AB40" s="234" t="s">
        <v>19279</v>
      </c>
      <c r="AC40" s="232"/>
      <c r="AD40" s="221"/>
    </row>
    <row r="41" spans="1:30" s="19" customFormat="1" ht="21" customHeight="1">
      <c r="A41" s="221" t="s">
        <v>19131</v>
      </c>
      <c r="B41" s="226" t="s">
        <v>908</v>
      </c>
      <c r="C41" s="221" t="s">
        <v>19280</v>
      </c>
      <c r="D41" s="221" t="s">
        <v>19281</v>
      </c>
      <c r="E41" s="221" t="s">
        <v>19282</v>
      </c>
      <c r="F41" s="221" t="s">
        <v>19283</v>
      </c>
      <c r="G41" s="221" t="s">
        <v>19284</v>
      </c>
      <c r="H41" s="221" t="s">
        <v>19285</v>
      </c>
      <c r="I41" s="221" t="s">
        <v>19286</v>
      </c>
      <c r="J41" s="226"/>
      <c r="K41" s="221" t="s">
        <v>19287</v>
      </c>
      <c r="L41" s="223"/>
      <c r="M41" s="221"/>
      <c r="N41" s="221"/>
      <c r="O41" s="221"/>
      <c r="P41" s="221"/>
      <c r="Q41" s="221"/>
      <c r="R41" s="221" t="s">
        <v>223</v>
      </c>
      <c r="S41" s="338" t="s">
        <v>19130</v>
      </c>
      <c r="T41" s="221"/>
      <c r="U41" s="221"/>
      <c r="V41" s="221"/>
      <c r="W41" s="221"/>
      <c r="X41" s="221"/>
      <c r="Y41" s="221"/>
      <c r="Z41" s="221"/>
      <c r="AA41" s="221"/>
      <c r="AB41" s="221"/>
      <c r="AC41" s="221"/>
      <c r="AD41" s="221"/>
    </row>
    <row r="42" spans="1:30" s="20" customFormat="1" ht="42.75" customHeight="1">
      <c r="A42" s="221" t="s">
        <v>18925</v>
      </c>
      <c r="B42" s="226" t="s">
        <v>908</v>
      </c>
      <c r="C42" s="221" t="s">
        <v>19288</v>
      </c>
      <c r="D42" s="221" t="s">
        <v>19289</v>
      </c>
      <c r="E42" s="221" t="s">
        <v>19290</v>
      </c>
      <c r="F42" s="221" t="s">
        <v>19291</v>
      </c>
      <c r="G42" s="221" t="s">
        <v>19292</v>
      </c>
      <c r="H42" s="221" t="s">
        <v>19293</v>
      </c>
      <c r="I42" s="221" t="s">
        <v>19294</v>
      </c>
      <c r="J42" s="226" t="s">
        <v>19295</v>
      </c>
      <c r="K42" s="221" t="s">
        <v>19296</v>
      </c>
      <c r="L42" s="223"/>
      <c r="M42" s="221"/>
      <c r="N42" s="221"/>
      <c r="O42" s="221"/>
      <c r="P42" s="221"/>
      <c r="Q42" s="221"/>
      <c r="R42" s="221" t="s">
        <v>223</v>
      </c>
      <c r="S42" s="338" t="s">
        <v>19130</v>
      </c>
      <c r="T42" s="221"/>
      <c r="U42" s="221"/>
      <c r="V42" s="221"/>
      <c r="W42" s="221"/>
      <c r="X42" s="221"/>
      <c r="Y42" s="221"/>
      <c r="Z42" s="221"/>
      <c r="AA42" s="221"/>
      <c r="AB42" s="221"/>
      <c r="AC42" s="221"/>
      <c r="AD42" s="221"/>
    </row>
    <row r="43" spans="1:30" s="20" customFormat="1" ht="42.75" customHeight="1">
      <c r="A43" s="221" t="s">
        <v>19131</v>
      </c>
      <c r="B43" s="226" t="s">
        <v>941</v>
      </c>
      <c r="C43" s="221" t="s">
        <v>19297</v>
      </c>
      <c r="D43" s="221" t="s">
        <v>19298</v>
      </c>
      <c r="E43" s="221" t="s">
        <v>19299</v>
      </c>
      <c r="F43" s="221" t="s">
        <v>19300</v>
      </c>
      <c r="G43" s="221" t="s">
        <v>19301</v>
      </c>
      <c r="H43" s="221" t="s">
        <v>19302</v>
      </c>
      <c r="I43" s="221" t="s">
        <v>19303</v>
      </c>
      <c r="J43" s="226" t="s">
        <v>19304</v>
      </c>
      <c r="K43" s="221" t="s">
        <v>19305</v>
      </c>
      <c r="L43" s="223" t="s">
        <v>112</v>
      </c>
      <c r="M43" s="221"/>
      <c r="N43" s="221" t="s">
        <v>95</v>
      </c>
      <c r="O43" s="221" t="s">
        <v>95</v>
      </c>
      <c r="P43" s="221"/>
      <c r="Q43" s="221"/>
      <c r="R43" s="221" t="s">
        <v>638</v>
      </c>
      <c r="S43" s="338" t="s">
        <v>1026</v>
      </c>
      <c r="T43" s="221" t="s">
        <v>1092</v>
      </c>
      <c r="U43" s="221"/>
      <c r="V43" s="221"/>
      <c r="W43" s="221"/>
      <c r="X43" s="221"/>
      <c r="Y43" s="221"/>
      <c r="Z43" s="221"/>
      <c r="AA43" s="221"/>
      <c r="AB43" s="221"/>
      <c r="AC43" s="221" t="s">
        <v>95</v>
      </c>
      <c r="AD43" s="223" t="s">
        <v>19306</v>
      </c>
    </row>
    <row r="44" spans="1:30" s="20" customFormat="1" ht="102" customHeight="1">
      <c r="A44" s="221" t="s">
        <v>18925</v>
      </c>
      <c r="B44" s="226" t="s">
        <v>941</v>
      </c>
      <c r="C44" s="221" t="s">
        <v>19307</v>
      </c>
      <c r="D44" s="221" t="s">
        <v>19308</v>
      </c>
      <c r="E44" s="221" t="s">
        <v>19309</v>
      </c>
      <c r="F44" s="221" t="s">
        <v>19310</v>
      </c>
      <c r="G44" s="221" t="s">
        <v>19311</v>
      </c>
      <c r="H44" s="221" t="s">
        <v>19312</v>
      </c>
      <c r="I44" s="221" t="s">
        <v>19313</v>
      </c>
      <c r="J44" s="226" t="s">
        <v>19314</v>
      </c>
      <c r="K44" s="221" t="s">
        <v>19315</v>
      </c>
      <c r="L44" s="221"/>
      <c r="M44" s="221"/>
      <c r="N44" s="221"/>
      <c r="O44" s="221"/>
      <c r="P44" s="221"/>
      <c r="Q44" s="221"/>
      <c r="R44" s="221" t="s">
        <v>1027</v>
      </c>
      <c r="S44" s="221" t="s">
        <v>14432</v>
      </c>
      <c r="T44" s="221"/>
      <c r="U44" s="221"/>
      <c r="V44" s="221"/>
      <c r="W44" s="221"/>
      <c r="X44" s="221"/>
      <c r="Y44" s="221"/>
      <c r="Z44" s="221"/>
      <c r="AA44" s="221"/>
      <c r="AB44" s="221"/>
      <c r="AC44" s="221" t="s">
        <v>95</v>
      </c>
      <c r="AD44" s="223" t="s">
        <v>19316</v>
      </c>
    </row>
    <row r="45" spans="1:30" s="20" customFormat="1" ht="42.75">
      <c r="A45" s="226" t="s">
        <v>18925</v>
      </c>
      <c r="B45" s="226" t="s">
        <v>941</v>
      </c>
      <c r="C45" s="226" t="s">
        <v>19317</v>
      </c>
      <c r="D45" s="226" t="s">
        <v>19318</v>
      </c>
      <c r="E45" s="226" t="s">
        <v>19319</v>
      </c>
      <c r="F45" s="226" t="s">
        <v>19320</v>
      </c>
      <c r="G45" s="226" t="s">
        <v>19321</v>
      </c>
      <c r="H45" s="226" t="s">
        <v>19322</v>
      </c>
      <c r="I45" s="223" t="s">
        <v>19323</v>
      </c>
      <c r="J45" s="226" t="s">
        <v>19324</v>
      </c>
      <c r="K45" s="221" t="s">
        <v>19325</v>
      </c>
      <c r="L45" s="226"/>
      <c r="M45" s="226"/>
      <c r="N45" s="226"/>
      <c r="O45" s="226"/>
      <c r="P45" s="226"/>
      <c r="Q45" s="226"/>
      <c r="R45" s="354" t="s">
        <v>223</v>
      </c>
      <c r="S45" s="226" t="s">
        <v>14432</v>
      </c>
      <c r="T45" s="226"/>
      <c r="U45" s="226" t="s">
        <v>5032</v>
      </c>
      <c r="V45" s="228" t="s">
        <v>19326</v>
      </c>
      <c r="W45" s="226"/>
      <c r="X45" s="226"/>
      <c r="Y45" s="226"/>
      <c r="Z45" s="226"/>
      <c r="AA45" s="226"/>
      <c r="AB45" s="226"/>
      <c r="AC45" s="226" t="s">
        <v>95</v>
      </c>
      <c r="AD45" s="223" t="s">
        <v>19327</v>
      </c>
    </row>
    <row r="46" spans="1:30" s="20" customFormat="1" ht="42.75" customHeight="1">
      <c r="A46" s="221" t="s">
        <v>18961</v>
      </c>
      <c r="B46" s="226" t="s">
        <v>941</v>
      </c>
      <c r="C46" s="232" t="s">
        <v>19328</v>
      </c>
      <c r="D46" s="232" t="s">
        <v>19329</v>
      </c>
      <c r="E46" s="232" t="s">
        <v>19330</v>
      </c>
      <c r="F46" s="232" t="s">
        <v>19331</v>
      </c>
      <c r="G46" s="232" t="s">
        <v>19332</v>
      </c>
      <c r="H46" s="232" t="s">
        <v>19333</v>
      </c>
      <c r="I46" s="232" t="s">
        <v>19334</v>
      </c>
      <c r="J46" s="235"/>
      <c r="K46" s="237" t="s">
        <v>19335</v>
      </c>
      <c r="L46" s="232"/>
      <c r="M46" s="232"/>
      <c r="N46" s="221"/>
      <c r="O46" s="232"/>
      <c r="P46" s="232"/>
      <c r="Q46" s="232"/>
      <c r="R46" s="232" t="s">
        <v>1027</v>
      </c>
      <c r="S46" s="338" t="s">
        <v>14565</v>
      </c>
      <c r="T46" s="232"/>
      <c r="U46" s="221"/>
      <c r="V46" s="232"/>
      <c r="W46" s="232"/>
      <c r="X46" s="232"/>
      <c r="Y46" s="232"/>
      <c r="Z46" s="232"/>
      <c r="AA46" s="232"/>
      <c r="AB46" s="232"/>
      <c r="AC46" s="232" t="s">
        <v>95</v>
      </c>
      <c r="AD46" s="223" t="s">
        <v>19336</v>
      </c>
    </row>
    <row r="47" spans="1:30" s="24" customFormat="1" ht="21" customHeight="1">
      <c r="A47" s="221" t="s">
        <v>19131</v>
      </c>
      <c r="B47" s="226" t="s">
        <v>968</v>
      </c>
      <c r="C47" s="221" t="s">
        <v>19337</v>
      </c>
      <c r="D47" s="221" t="s">
        <v>19338</v>
      </c>
      <c r="E47" s="221" t="s">
        <v>19339</v>
      </c>
      <c r="F47" s="221" t="s">
        <v>19340</v>
      </c>
      <c r="G47" s="221" t="s">
        <v>19341</v>
      </c>
      <c r="H47" s="221" t="s">
        <v>19342</v>
      </c>
      <c r="I47" s="221" t="s">
        <v>19343</v>
      </c>
      <c r="J47" s="226" t="s">
        <v>19344</v>
      </c>
      <c r="K47" s="221" t="s">
        <v>19345</v>
      </c>
      <c r="L47" s="221"/>
      <c r="M47" s="221"/>
      <c r="N47" s="221"/>
      <c r="O47" s="221"/>
      <c r="P47" s="221"/>
      <c r="Q47" s="221"/>
      <c r="R47" s="221" t="s">
        <v>223</v>
      </c>
      <c r="S47" s="338" t="s">
        <v>461</v>
      </c>
      <c r="T47" s="221" t="s">
        <v>1092</v>
      </c>
      <c r="U47" s="221"/>
      <c r="V47" s="221"/>
      <c r="W47" s="221"/>
      <c r="X47" s="221"/>
      <c r="Y47" s="221"/>
      <c r="Z47" s="221"/>
      <c r="AA47" s="221"/>
      <c r="AB47" s="221"/>
      <c r="AC47" s="221"/>
      <c r="AD47" s="221"/>
    </row>
    <row r="48" spans="1:30" s="31" customFormat="1" ht="185.25">
      <c r="A48" s="221" t="s">
        <v>18925</v>
      </c>
      <c r="B48" s="226" t="s">
        <v>968</v>
      </c>
      <c r="C48" s="221" t="s">
        <v>19346</v>
      </c>
      <c r="D48" s="221" t="s">
        <v>19347</v>
      </c>
      <c r="E48" s="221" t="s">
        <v>19348</v>
      </c>
      <c r="F48" s="221" t="s">
        <v>19349</v>
      </c>
      <c r="G48" s="221" t="s">
        <v>19350</v>
      </c>
      <c r="H48" s="221" t="s">
        <v>19351</v>
      </c>
      <c r="I48" s="221" t="s">
        <v>19352</v>
      </c>
      <c r="J48" s="226" t="s">
        <v>19353</v>
      </c>
      <c r="K48" s="223" t="s">
        <v>19354</v>
      </c>
      <c r="L48" s="223" t="s">
        <v>19355</v>
      </c>
      <c r="M48" s="221"/>
      <c r="N48" s="221" t="s">
        <v>95</v>
      </c>
      <c r="O48" s="221" t="s">
        <v>95</v>
      </c>
      <c r="P48" s="221"/>
      <c r="Q48" s="221"/>
      <c r="R48" s="221" t="s">
        <v>182</v>
      </c>
      <c r="S48" s="338" t="s">
        <v>461</v>
      </c>
      <c r="T48" s="221" t="s">
        <v>1092</v>
      </c>
      <c r="U48" s="221"/>
      <c r="V48" s="221"/>
      <c r="W48" s="221"/>
      <c r="X48" s="221"/>
      <c r="Y48" s="221"/>
      <c r="Z48" s="221"/>
      <c r="AA48" s="221" t="s">
        <v>95</v>
      </c>
      <c r="AB48" s="223" t="s">
        <v>19356</v>
      </c>
      <c r="AC48" s="221"/>
      <c r="AD48" s="221"/>
    </row>
    <row r="49" s="21" customFormat="1" ht="20.25" customHeight="1"/>
    <row r="50" s="21" customFormat="1" ht="20.25" customHeight="1"/>
    <row r="51" s="21" customFormat="1" ht="20.25" customHeight="1"/>
    <row r="52" s="21" customFormat="1" ht="20.25" customHeight="1"/>
    <row r="53" s="21" customFormat="1" ht="20.25" customHeight="1"/>
    <row r="54" s="21" customFormat="1" ht="20.25" customHeight="1"/>
    <row r="55" s="21" customFormat="1" ht="20.25" customHeight="1"/>
    <row r="56" s="21" customFormat="1" ht="20.25" customHeight="1"/>
    <row r="57" s="21" customFormat="1" ht="20.25" customHeight="1"/>
    <row r="58" s="21" customFormat="1" ht="20.25" customHeight="1"/>
    <row r="59" s="21" customFormat="1" ht="20.25" customHeight="1"/>
    <row r="60" s="21" customFormat="1" ht="20.25" customHeight="1"/>
    <row r="61" s="21" customFormat="1" ht="20.25" customHeight="1"/>
    <row r="62" s="21" customFormat="1" ht="20.25" customHeight="1"/>
    <row r="63" s="21" customFormat="1" ht="20.25" customHeight="1"/>
    <row r="64" s="21" customFormat="1" ht="20.25" customHeight="1"/>
    <row r="65" s="21" customFormat="1" ht="20.25" customHeight="1"/>
    <row r="66" s="21" customFormat="1" ht="20.25" customHeight="1"/>
    <row r="67" s="21" customFormat="1" ht="20.25" customHeight="1"/>
    <row r="68" s="21" customFormat="1" ht="20.25" customHeight="1"/>
    <row r="69" s="21" customFormat="1" ht="20.25" customHeight="1"/>
    <row r="70" s="21" customFormat="1" ht="20.25" customHeight="1"/>
    <row r="71" s="21" customFormat="1" ht="20.25" customHeight="1"/>
    <row r="72" s="21" customFormat="1" ht="20.25" customHeight="1"/>
    <row r="73" s="21" customFormat="1" ht="20.25" customHeight="1"/>
    <row r="74" s="21" customFormat="1" ht="20.25" customHeight="1"/>
    <row r="75" s="21" customFormat="1" ht="20.25" customHeight="1"/>
    <row r="76" s="21" customFormat="1" ht="20.25" customHeight="1"/>
    <row r="77" s="21" customFormat="1" ht="20.25" customHeight="1"/>
    <row r="78" s="21" customFormat="1" ht="20.25" customHeight="1"/>
    <row r="79" s="21" customFormat="1" ht="20.25" customHeight="1"/>
    <row r="80" s="21" customFormat="1" ht="20.25" customHeight="1"/>
    <row r="81" s="21" customFormat="1" ht="20.25" customHeight="1"/>
    <row r="82" s="21" customFormat="1" ht="20.25" customHeight="1"/>
    <row r="83" s="21" customFormat="1" ht="20.25" customHeight="1"/>
    <row r="84" s="21" customFormat="1" ht="20.25" customHeight="1"/>
    <row r="85" s="21" customFormat="1" ht="20.25" customHeight="1"/>
    <row r="86" s="21" customFormat="1" ht="20.25" customHeight="1"/>
    <row r="87" s="21" customFormat="1" ht="20.25" customHeight="1"/>
    <row r="88" s="21" customFormat="1" ht="20.25" customHeight="1"/>
    <row r="89" s="21" customFormat="1" ht="20.25" customHeight="1"/>
    <row r="90" s="21" customFormat="1" ht="20.25" customHeight="1"/>
    <row r="91" s="21" customFormat="1" ht="20.25" customHeight="1"/>
    <row r="92" s="21" customFormat="1" ht="20.25" customHeight="1"/>
    <row r="93" s="21" customFormat="1" ht="20.25" customHeight="1"/>
    <row r="94" s="21" customFormat="1" ht="20.25" customHeight="1"/>
    <row r="95" s="21" customFormat="1" ht="20.25" customHeight="1"/>
    <row r="96" s="21" customFormat="1" ht="20.25" customHeight="1"/>
    <row r="97" s="21" customFormat="1" ht="20.25" customHeight="1"/>
    <row r="98" s="21" customFormat="1" ht="20.25" customHeight="1"/>
    <row r="99" s="21" customFormat="1" ht="20.25" customHeight="1"/>
    <row r="100" s="21" customFormat="1" ht="20.25" customHeight="1"/>
    <row r="101" s="21" customFormat="1" ht="20.25" customHeight="1"/>
    <row r="102" s="21" customFormat="1" ht="20.25" customHeight="1"/>
    <row r="103" s="21" customFormat="1" ht="20.25" customHeight="1"/>
    <row r="104" s="21" customFormat="1" ht="20.25" customHeight="1"/>
    <row r="105" s="21" customFormat="1" ht="20.25" customHeight="1"/>
    <row r="106" s="21" customFormat="1" ht="20.25" customHeight="1"/>
    <row r="107" s="21" customFormat="1" ht="20.25" customHeight="1"/>
    <row r="108" s="21" customFormat="1" ht="20.25" customHeight="1"/>
    <row r="109" s="21" customFormat="1" ht="20.25" customHeight="1"/>
    <row r="110" s="21" customFormat="1" ht="20.25" customHeight="1"/>
    <row r="111" s="21" customFormat="1" ht="20.25" customHeight="1"/>
    <row r="112" s="21" customFormat="1" ht="20.25" customHeight="1"/>
    <row r="113" s="21" customFormat="1" ht="20.25" customHeight="1"/>
    <row r="114" s="21" customFormat="1" ht="20.25" customHeight="1"/>
    <row r="115" s="21" customFormat="1" ht="20.25" customHeight="1"/>
    <row r="116" s="21" customFormat="1" ht="20.25" customHeight="1"/>
    <row r="117" s="21" customFormat="1" ht="20.25" customHeight="1"/>
    <row r="118" s="21" customFormat="1" ht="20.25" customHeight="1"/>
    <row r="119" s="21" customFormat="1" ht="20.25" customHeight="1"/>
    <row r="120" s="21" customFormat="1" ht="20.25" customHeight="1"/>
    <row r="121" s="21" customFormat="1" ht="20.25" customHeight="1"/>
    <row r="122" s="21" customFormat="1" ht="20.25" customHeight="1"/>
    <row r="123" s="21" customFormat="1" ht="20.25" customHeight="1"/>
    <row r="124" s="21" customFormat="1" ht="20.25" customHeight="1"/>
    <row r="125" s="21" customFormat="1" ht="20.25" customHeight="1"/>
    <row r="126" s="21" customFormat="1" ht="20.25" customHeight="1"/>
    <row r="127" s="21" customFormat="1" ht="20.25" customHeight="1"/>
    <row r="128" s="21" customFormat="1" ht="20.25" customHeight="1"/>
    <row r="129" s="21" customFormat="1" ht="20.25" customHeight="1"/>
    <row r="130" s="21" customFormat="1" ht="20.25" customHeight="1"/>
    <row r="131" s="21" customFormat="1" ht="20.25" customHeight="1"/>
    <row r="132" s="21" customFormat="1" ht="20.25" customHeight="1"/>
    <row r="133" s="21" customFormat="1" ht="20.25" customHeight="1"/>
    <row r="134" s="21" customFormat="1" ht="20.25" customHeight="1"/>
    <row r="135" s="21" customFormat="1" ht="20.25" customHeight="1"/>
    <row r="136" s="21" customFormat="1" ht="20.25" customHeight="1"/>
    <row r="137" s="21" customFormat="1" ht="20.25" customHeight="1"/>
    <row r="138" s="21" customFormat="1" ht="20.25" customHeight="1"/>
    <row r="139" s="21" customFormat="1" ht="20.25" customHeight="1"/>
    <row r="140" s="21" customFormat="1" ht="20.25" customHeight="1"/>
    <row r="141" s="21" customFormat="1" ht="20.25" customHeight="1"/>
    <row r="142" s="21" customFormat="1" ht="20.25" customHeight="1"/>
    <row r="143" s="21" customFormat="1" ht="20.25" customHeight="1"/>
    <row r="144" s="21" customFormat="1" ht="20.25" customHeight="1"/>
    <row r="145" s="21" customFormat="1" ht="20.25" customHeight="1"/>
    <row r="146" s="21" customFormat="1" ht="20.25" customHeight="1"/>
    <row r="147" s="21" customFormat="1" ht="20.25" customHeight="1"/>
    <row r="148" s="21" customFormat="1" ht="20.25" customHeight="1"/>
    <row r="149" s="21" customFormat="1" ht="20.25" customHeight="1"/>
    <row r="150" s="21" customFormat="1" ht="20.25" customHeight="1"/>
    <row r="151" s="21" customFormat="1" ht="20.25" customHeight="1"/>
    <row r="152" s="21" customFormat="1" ht="20.25" customHeight="1"/>
    <row r="153" s="21" customFormat="1" ht="20.25" customHeight="1"/>
    <row r="154" s="21" customFormat="1" ht="20.25" customHeight="1"/>
    <row r="155" s="21" customFormat="1" ht="20.25" customHeight="1"/>
    <row r="156" s="21" customFormat="1" ht="20.25" customHeight="1"/>
    <row r="157" s="21" customFormat="1" ht="20.25" customHeight="1"/>
    <row r="158" s="21" customFormat="1" ht="20.25" customHeight="1"/>
    <row r="159" s="21" customFormat="1" ht="20.25" customHeight="1"/>
    <row r="160" s="21" customFormat="1" ht="20.25" customHeight="1"/>
    <row r="161" s="21" customFormat="1" ht="20.25" customHeight="1"/>
    <row r="162" s="21" customFormat="1" ht="20.25" customHeight="1"/>
    <row r="163" s="21" customFormat="1" ht="20.25" customHeight="1"/>
    <row r="164" s="21" customFormat="1" ht="20.25" customHeight="1"/>
    <row r="165" s="21" customFormat="1" ht="20.25" customHeight="1"/>
    <row r="166" s="21" customFormat="1" ht="20.25" customHeight="1"/>
    <row r="167" s="21" customFormat="1" ht="20.25" customHeight="1"/>
    <row r="168" s="21" customFormat="1" ht="20.25" customHeight="1"/>
    <row r="169" s="21" customFormat="1" ht="20.25" customHeight="1"/>
    <row r="170" s="21" customFormat="1" ht="20.25" customHeight="1"/>
    <row r="171" s="21" customFormat="1" ht="20.25" customHeight="1"/>
    <row r="172" s="21" customFormat="1" ht="20.25" customHeight="1"/>
    <row r="173" s="21" customFormat="1" ht="20.25" customHeight="1"/>
    <row r="174" s="21" customFormat="1" ht="20.25" customHeight="1"/>
    <row r="175" s="21" customFormat="1" ht="20.25" customHeight="1"/>
    <row r="176" s="21" customFormat="1" ht="20.25" customHeight="1"/>
    <row r="177" s="21" customFormat="1" ht="20.25" customHeight="1"/>
    <row r="178" s="21" customFormat="1" ht="20.25" customHeight="1"/>
    <row r="179" s="21" customFormat="1" ht="20.25" customHeight="1"/>
    <row r="180" s="21" customFormat="1" ht="20.25" customHeight="1"/>
    <row r="181" s="21" customFormat="1" ht="20.25" customHeight="1"/>
    <row r="182" s="21" customFormat="1" ht="20.25" customHeight="1"/>
    <row r="183" s="21" customFormat="1" ht="20.25" customHeight="1"/>
    <row r="184" s="21" customFormat="1" ht="20.25" customHeight="1"/>
    <row r="185" s="21" customFormat="1" ht="20.25" customHeight="1"/>
    <row r="186" s="21" customFormat="1" ht="20.25" customHeight="1"/>
    <row r="187" s="21" customFormat="1" ht="20.25" customHeight="1"/>
    <row r="188" s="21" customFormat="1" ht="20.25" customHeight="1"/>
    <row r="189" s="21" customFormat="1" ht="20.25" customHeight="1"/>
    <row r="190" s="21" customFormat="1" ht="20.25" customHeight="1"/>
    <row r="191" s="21" customFormat="1" ht="20.25" customHeight="1"/>
    <row r="192" s="21" customFormat="1" ht="20.25" customHeight="1"/>
    <row r="193" s="21" customFormat="1" ht="20.25" customHeight="1"/>
    <row r="194" s="21" customFormat="1" ht="20.25" customHeight="1"/>
    <row r="195" s="21" customFormat="1" ht="20.25" customHeight="1"/>
    <row r="196" s="21" customFormat="1" ht="20.25" customHeight="1"/>
    <row r="197" s="21" customFormat="1" ht="20.25" customHeight="1"/>
    <row r="198" s="21" customFormat="1" ht="20.25" customHeight="1"/>
    <row r="199" s="21" customFormat="1" ht="20.25" customHeight="1"/>
    <row r="200" s="21" customFormat="1" ht="20.25" customHeight="1"/>
    <row r="201" s="21" customFormat="1" ht="20.25" customHeight="1"/>
    <row r="202" s="21" customFormat="1" ht="20.25" customHeight="1"/>
    <row r="203" s="21" customFormat="1" ht="20.25" customHeight="1"/>
    <row r="204" s="21" customFormat="1" ht="20.25" customHeight="1"/>
    <row r="205" s="21" customFormat="1" ht="20.25" customHeight="1"/>
    <row r="206" s="21" customFormat="1" ht="20.25" customHeight="1"/>
    <row r="207" s="21" customFormat="1" ht="20.25" customHeight="1"/>
    <row r="208" s="21" customFormat="1" ht="20.25" customHeight="1"/>
    <row r="209" s="21" customFormat="1" ht="20.25" customHeight="1"/>
    <row r="210" s="21" customFormat="1" ht="20.25" customHeight="1"/>
    <row r="211" s="21" customFormat="1" ht="20.25" customHeight="1"/>
    <row r="212" s="21" customFormat="1" ht="20.25" customHeight="1"/>
    <row r="213" s="21" customFormat="1" ht="20.25" customHeight="1"/>
    <row r="214" s="21" customFormat="1" ht="20.25" customHeight="1"/>
    <row r="215" s="21" customFormat="1" ht="20.25" customHeight="1"/>
    <row r="216" s="21" customFormat="1" ht="20.25" customHeight="1"/>
    <row r="217" s="21" customFormat="1" ht="20.25" customHeight="1"/>
    <row r="218" s="21" customFormat="1" ht="20.25" customHeight="1"/>
    <row r="219" s="21" customFormat="1" ht="20.25" customHeight="1"/>
    <row r="220" s="21" customFormat="1" ht="20.25" customHeight="1"/>
    <row r="221" s="21" customFormat="1" ht="20.25" customHeight="1"/>
    <row r="222" s="21" customFormat="1" ht="20.25" customHeight="1"/>
    <row r="223" s="21" customFormat="1" ht="20.25" customHeight="1"/>
    <row r="224" s="21" customFormat="1" ht="20.25" customHeight="1"/>
    <row r="225" s="21" customFormat="1" ht="20.25" customHeight="1"/>
    <row r="226" s="21" customFormat="1" ht="20.25" customHeight="1"/>
    <row r="227" s="21" customFormat="1" ht="20.25" customHeight="1"/>
    <row r="228" s="21" customFormat="1" ht="20.25" customHeight="1"/>
    <row r="229" s="21" customFormat="1" ht="20.25" customHeight="1"/>
    <row r="230" s="21" customFormat="1" ht="20.25" customHeight="1"/>
    <row r="231" s="21" customFormat="1" ht="20.25" customHeight="1"/>
    <row r="232" s="21" customFormat="1" ht="20.25" customHeight="1"/>
    <row r="233" s="21" customFormat="1" ht="20.25" customHeight="1"/>
    <row r="234" s="21" customFormat="1" ht="20.25" customHeight="1"/>
    <row r="235" s="21" customFormat="1" ht="20.25" customHeight="1"/>
    <row r="236" s="21" customFormat="1" ht="20.25" customHeight="1"/>
    <row r="237" s="21" customFormat="1" ht="20.25" customHeight="1"/>
    <row r="238" s="21" customFormat="1" ht="20.25" customHeight="1"/>
    <row r="239" s="21" customFormat="1" ht="20.25" customHeight="1"/>
    <row r="240" s="21" customFormat="1" ht="20.25" customHeight="1"/>
    <row r="241" s="21" customFormat="1" ht="20.25" customHeight="1"/>
    <row r="242" s="21" customFormat="1" ht="20.25" customHeight="1"/>
    <row r="243" s="21" customFormat="1" ht="20.25" customHeight="1"/>
    <row r="244" s="21" customFormat="1" ht="20.25" customHeight="1"/>
    <row r="245" s="21" customFormat="1" ht="20.25" customHeight="1"/>
    <row r="246" s="21" customFormat="1" ht="20.25" customHeight="1"/>
    <row r="247" s="21" customFormat="1" ht="20.25" customHeight="1"/>
    <row r="248" s="21" customFormat="1" ht="20.25" customHeight="1"/>
    <row r="249" s="21" customFormat="1" ht="20.25" customHeight="1"/>
    <row r="250" s="21" customFormat="1" ht="20.25" customHeight="1"/>
    <row r="251" s="21" customFormat="1" ht="20.25" customHeight="1"/>
    <row r="252" s="21" customFormat="1" ht="20.25" customHeight="1"/>
    <row r="253" s="21" customFormat="1" ht="20.25" customHeight="1"/>
    <row r="254" s="21" customFormat="1" ht="20.25" customHeight="1"/>
    <row r="255" s="21" customFormat="1" ht="20.25" customHeight="1"/>
    <row r="256" s="21" customFormat="1" ht="20.25" customHeight="1"/>
    <row r="257" s="21" customFormat="1" ht="20.25" customHeight="1"/>
    <row r="258" s="21" customFormat="1" ht="20.25" customHeight="1"/>
    <row r="259" s="21" customFormat="1" ht="20.25" customHeight="1"/>
    <row r="260" s="21" customFormat="1" ht="20.25" customHeight="1"/>
    <row r="261" s="21" customFormat="1" ht="20.25" customHeight="1"/>
    <row r="262" s="21" customFormat="1" ht="20.25" customHeight="1"/>
    <row r="263" s="21" customFormat="1" ht="20.25" customHeight="1"/>
    <row r="264" s="21" customFormat="1" ht="20.25" customHeight="1"/>
    <row r="265" s="21" customFormat="1" ht="20.25" customHeight="1"/>
    <row r="266" s="21" customFormat="1" ht="20.25" customHeight="1"/>
    <row r="267" s="21" customFormat="1" ht="20.25" customHeight="1"/>
    <row r="268" s="21" customFormat="1" ht="20.25" customHeight="1"/>
    <row r="269" s="21" customFormat="1" ht="20.25" customHeight="1"/>
    <row r="270" s="21" customFormat="1" ht="20.25" customHeight="1"/>
    <row r="271" s="21" customFormat="1" ht="20.25" customHeight="1"/>
    <row r="272" s="21" customFormat="1" ht="20.25" customHeight="1"/>
    <row r="273" s="21" customFormat="1" ht="20.25" customHeight="1"/>
    <row r="274" s="21" customFormat="1" ht="20.25" customHeight="1"/>
    <row r="275" s="21" customFormat="1" ht="20.25" customHeight="1"/>
    <row r="276" s="21" customFormat="1" ht="20.25" customHeight="1"/>
    <row r="277" s="21" customFormat="1" ht="20.25" customHeight="1"/>
    <row r="278" s="21" customFormat="1" ht="20.25" customHeight="1"/>
    <row r="279" s="21" customFormat="1"/>
    <row r="280" s="21" customFormat="1"/>
    <row r="281" s="21" customFormat="1"/>
    <row r="282" s="21" customFormat="1"/>
    <row r="283" s="21" customFormat="1"/>
    <row r="284" s="21" customFormat="1"/>
    <row r="285" s="21" customFormat="1"/>
    <row r="286" s="21" customFormat="1"/>
    <row r="287" s="21" customFormat="1"/>
    <row r="288" s="21" customFormat="1"/>
    <row r="289" s="21" customFormat="1"/>
    <row r="290" s="21" customFormat="1"/>
    <row r="291" s="21" customFormat="1"/>
    <row r="292" s="21" customFormat="1"/>
    <row r="293" s="21" customFormat="1"/>
    <row r="294" s="21" customFormat="1"/>
    <row r="295" s="21" customFormat="1"/>
    <row r="296" s="21" customFormat="1"/>
    <row r="297" s="21" customFormat="1"/>
    <row r="298" s="21" customFormat="1"/>
    <row r="299" s="21" customFormat="1"/>
    <row r="300" s="21" customFormat="1"/>
    <row r="301" s="21" customFormat="1"/>
    <row r="302" s="21" customFormat="1"/>
    <row r="303" s="21" customFormat="1"/>
    <row r="304" s="21" customFormat="1"/>
    <row r="305" s="21" customFormat="1"/>
    <row r="306" s="21" customFormat="1"/>
    <row r="307" s="21" customFormat="1"/>
    <row r="308" s="21" customFormat="1"/>
    <row r="309" s="21" customFormat="1"/>
    <row r="310" s="21" customFormat="1"/>
    <row r="311" s="21" customFormat="1"/>
    <row r="312" s="21" customFormat="1"/>
    <row r="313" s="21" customFormat="1"/>
    <row r="314" s="21" customFormat="1"/>
    <row r="315" s="21" customFormat="1"/>
    <row r="316" s="21" customFormat="1"/>
    <row r="317" s="21" customFormat="1"/>
    <row r="318" s="21" customFormat="1"/>
    <row r="319" s="21" customFormat="1"/>
    <row r="320" s="21" customFormat="1"/>
    <row r="321" s="21" customFormat="1"/>
    <row r="322" s="21" customFormat="1"/>
    <row r="323" s="21" customFormat="1"/>
    <row r="324" s="21" customFormat="1"/>
    <row r="325" s="21" customFormat="1"/>
    <row r="326" s="21" customFormat="1"/>
    <row r="327" s="21" customFormat="1"/>
    <row r="328" s="21" customFormat="1"/>
    <row r="329" s="21" customFormat="1"/>
    <row r="330" s="21" customFormat="1"/>
    <row r="331" s="21" customFormat="1"/>
    <row r="332" s="21" customFormat="1"/>
    <row r="333" s="21" customFormat="1"/>
    <row r="334" s="21" customFormat="1"/>
    <row r="335" s="21" customFormat="1"/>
    <row r="336" s="21" customFormat="1"/>
    <row r="337" s="21" customFormat="1"/>
    <row r="338" s="21" customFormat="1"/>
    <row r="339" s="21" customFormat="1"/>
    <row r="340" s="21" customFormat="1"/>
    <row r="341" s="21" customFormat="1"/>
    <row r="342" s="21" customFormat="1"/>
    <row r="343" s="21" customFormat="1"/>
    <row r="344" s="21" customFormat="1"/>
    <row r="345" s="21" customFormat="1"/>
    <row r="346" s="21" customFormat="1"/>
    <row r="347" s="21" customFormat="1"/>
    <row r="348" s="21" customFormat="1"/>
    <row r="349" s="21" customFormat="1"/>
    <row r="350" s="21" customFormat="1"/>
    <row r="351" s="21" customFormat="1"/>
    <row r="352" s="21" customFormat="1"/>
    <row r="353" s="21" customFormat="1"/>
    <row r="354" s="21" customFormat="1"/>
    <row r="355" s="21" customFormat="1"/>
    <row r="356" s="21" customFormat="1"/>
    <row r="357" s="21" customFormat="1"/>
    <row r="358" s="21" customFormat="1"/>
    <row r="359" s="21" customFormat="1"/>
    <row r="360" s="21" customFormat="1"/>
    <row r="361" s="21" customFormat="1"/>
    <row r="362" s="21" customFormat="1"/>
    <row r="363" s="21" customFormat="1"/>
    <row r="364" s="21" customFormat="1"/>
    <row r="365" s="21" customFormat="1"/>
    <row r="366" s="21" customFormat="1"/>
    <row r="367" s="21" customFormat="1"/>
    <row r="368" s="21" customFormat="1"/>
    <row r="369" s="21" customFormat="1"/>
    <row r="370" s="21" customFormat="1"/>
    <row r="371" s="21" customFormat="1"/>
    <row r="372" s="21" customFormat="1"/>
    <row r="373" s="21" customFormat="1"/>
    <row r="374" s="21" customFormat="1"/>
    <row r="375" s="21" customFormat="1"/>
    <row r="376" s="21" customFormat="1"/>
    <row r="377" s="21" customFormat="1"/>
    <row r="378" s="21" customFormat="1"/>
    <row r="379" s="21" customFormat="1"/>
    <row r="380" s="21" customFormat="1"/>
    <row r="381" s="21" customFormat="1"/>
    <row r="382" s="21" customFormat="1"/>
    <row r="383" s="21" customFormat="1"/>
    <row r="384" s="21" customFormat="1"/>
    <row r="385" s="21" customFormat="1"/>
    <row r="386" s="21" customFormat="1"/>
    <row r="387" s="21" customFormat="1"/>
    <row r="388" s="21" customFormat="1"/>
    <row r="389" s="21" customFormat="1"/>
    <row r="390" s="21" customFormat="1"/>
    <row r="391" s="21" customFormat="1"/>
    <row r="392" s="21" customFormat="1"/>
    <row r="393" s="21" customFormat="1"/>
    <row r="394" s="21" customFormat="1"/>
    <row r="395" s="21" customFormat="1"/>
    <row r="396" s="21" customFormat="1"/>
    <row r="397" s="21" customFormat="1"/>
    <row r="398" s="21" customFormat="1"/>
    <row r="399" s="21" customFormat="1"/>
    <row r="400" s="21" customFormat="1"/>
    <row r="401" s="21" customFormat="1"/>
    <row r="402" s="21" customFormat="1"/>
    <row r="403" s="21" customFormat="1"/>
    <row r="404" s="21" customFormat="1"/>
    <row r="405" s="21" customFormat="1"/>
    <row r="406" s="21" customFormat="1"/>
    <row r="407" s="21" customFormat="1"/>
    <row r="408" s="21" customFormat="1"/>
    <row r="409" s="21" customFormat="1"/>
    <row r="410" s="21" customFormat="1"/>
    <row r="411" s="21" customFormat="1"/>
    <row r="412" s="21" customFormat="1"/>
    <row r="413" s="21" customFormat="1"/>
    <row r="414" s="21" customFormat="1"/>
    <row r="415" s="21" customFormat="1"/>
    <row r="416" s="21" customFormat="1"/>
    <row r="417" s="21" customFormat="1"/>
    <row r="418" s="21" customFormat="1"/>
    <row r="419" s="21" customFormat="1"/>
    <row r="420" s="21" customFormat="1"/>
    <row r="421" s="21" customFormat="1"/>
    <row r="422" s="21" customFormat="1"/>
    <row r="423" s="21" customFormat="1"/>
    <row r="424" s="21" customFormat="1"/>
    <row r="425" s="21" customFormat="1"/>
    <row r="426" s="21" customFormat="1"/>
    <row r="427" s="21" customFormat="1"/>
    <row r="428" s="21" customFormat="1"/>
    <row r="429" s="21" customFormat="1"/>
    <row r="430" s="21" customFormat="1"/>
    <row r="431" s="21" customFormat="1"/>
    <row r="432" s="21" customFormat="1"/>
    <row r="433" s="21" customFormat="1"/>
    <row r="434" s="21" customFormat="1"/>
    <row r="435" s="21" customFormat="1"/>
    <row r="436" s="21" customFormat="1"/>
    <row r="437" s="21" customFormat="1"/>
    <row r="438" s="21" customFormat="1"/>
    <row r="439" s="21" customFormat="1"/>
    <row r="440" s="21" customFormat="1"/>
    <row r="441" s="21" customFormat="1"/>
    <row r="442" s="21" customFormat="1"/>
    <row r="443" s="21" customFormat="1"/>
    <row r="444" s="21" customFormat="1"/>
    <row r="445" s="21" customFormat="1"/>
    <row r="446" s="21" customFormat="1"/>
    <row r="447" s="21" customFormat="1"/>
    <row r="448" s="21" customFormat="1"/>
    <row r="449" s="21" customFormat="1"/>
    <row r="450" s="21" customFormat="1"/>
    <row r="451" s="21" customFormat="1"/>
    <row r="452" s="21" customFormat="1"/>
    <row r="453" s="21" customFormat="1"/>
    <row r="454" s="21" customFormat="1"/>
    <row r="455" s="21" customFormat="1"/>
    <row r="456" s="21" customFormat="1"/>
    <row r="457" s="21" customFormat="1"/>
    <row r="458" s="21" customFormat="1"/>
    <row r="459" s="21" customFormat="1"/>
    <row r="460" s="21" customFormat="1"/>
    <row r="461" s="21" customFormat="1"/>
    <row r="462" s="21" customFormat="1"/>
    <row r="463" s="21" customFormat="1"/>
    <row r="464" s="21" customFormat="1"/>
    <row r="465" s="21" customFormat="1"/>
    <row r="466" s="21" customFormat="1"/>
    <row r="467" s="21" customFormat="1"/>
    <row r="468" s="21" customFormat="1"/>
    <row r="469" s="21" customFormat="1"/>
    <row r="470" s="21" customFormat="1"/>
    <row r="471" s="21" customFormat="1"/>
    <row r="472" s="21" customFormat="1"/>
    <row r="473" s="21" customFormat="1"/>
    <row r="474" s="21" customFormat="1"/>
    <row r="475" s="21" customFormat="1"/>
    <row r="476" s="21" customFormat="1"/>
    <row r="477" s="21" customFormat="1"/>
    <row r="478" s="21" customFormat="1"/>
    <row r="479" s="21" customFormat="1"/>
    <row r="480" s="21" customFormat="1"/>
    <row r="481" s="21" customFormat="1"/>
    <row r="482" s="21" customFormat="1"/>
    <row r="483" s="21" customFormat="1"/>
    <row r="484" s="21" customFormat="1"/>
    <row r="485" s="21" customFormat="1"/>
    <row r="486" s="21" customFormat="1"/>
    <row r="487" s="21" customFormat="1"/>
    <row r="488" s="21" customFormat="1"/>
    <row r="489" s="21" customFormat="1"/>
    <row r="490" s="21" customFormat="1"/>
    <row r="491" s="21" customFormat="1"/>
    <row r="492" s="21" customFormat="1"/>
    <row r="493" s="21" customFormat="1"/>
    <row r="494" s="21" customFormat="1"/>
    <row r="495" s="21" customFormat="1"/>
    <row r="496" s="21" customFormat="1"/>
    <row r="497" s="21" customFormat="1"/>
    <row r="498" s="21" customFormat="1"/>
    <row r="499" s="21" customFormat="1"/>
    <row r="500" s="21" customFormat="1"/>
    <row r="501" s="21" customFormat="1"/>
    <row r="502" s="21" customFormat="1"/>
    <row r="503" s="21" customFormat="1"/>
    <row r="504" s="21" customFormat="1"/>
    <row r="505" s="21" customFormat="1"/>
    <row r="506" s="21" customFormat="1"/>
    <row r="507" s="21" customFormat="1"/>
    <row r="508" s="21" customFormat="1"/>
    <row r="509" s="21" customFormat="1"/>
    <row r="510" s="21" customFormat="1"/>
    <row r="511" s="21" customFormat="1"/>
    <row r="512" s="21" customFormat="1"/>
    <row r="513" s="21" customFormat="1"/>
    <row r="514" s="21" customFormat="1"/>
    <row r="515" s="21" customFormat="1"/>
    <row r="516" s="21" customFormat="1"/>
    <row r="517" s="21" customFormat="1"/>
    <row r="518" s="21" customFormat="1"/>
    <row r="519" s="21" customFormat="1"/>
    <row r="520" s="21" customFormat="1"/>
    <row r="521" s="21" customFormat="1"/>
    <row r="522" s="21" customFormat="1"/>
    <row r="523" s="21" customFormat="1"/>
    <row r="524" s="21" customFormat="1"/>
    <row r="525" s="21" customFormat="1"/>
    <row r="526" s="21" customFormat="1"/>
    <row r="527" s="21" customFormat="1"/>
    <row r="528" s="21" customFormat="1"/>
    <row r="529" s="21" customFormat="1"/>
    <row r="530" s="21" customFormat="1"/>
    <row r="531" s="21" customFormat="1"/>
    <row r="532" s="21" customFormat="1"/>
    <row r="533" s="21" customFormat="1"/>
    <row r="534" s="21" customFormat="1"/>
    <row r="535" s="21" customFormat="1"/>
    <row r="536" s="21" customFormat="1"/>
    <row r="537" s="21" customFormat="1"/>
    <row r="538" s="21" customFormat="1"/>
    <row r="539" s="21" customFormat="1"/>
    <row r="540" s="21" customFormat="1"/>
    <row r="541" s="21" customFormat="1"/>
    <row r="542" s="21" customFormat="1"/>
    <row r="543" s="21" customFormat="1"/>
    <row r="544" s="21" customFormat="1"/>
    <row r="545" s="21" customFormat="1"/>
    <row r="546" s="21" customFormat="1"/>
    <row r="547" s="21" customFormat="1"/>
    <row r="548" s="21" customFormat="1"/>
    <row r="549" s="21" customFormat="1"/>
    <row r="550" s="21" customFormat="1"/>
    <row r="551" s="21" customFormat="1"/>
    <row r="552" s="21" customFormat="1"/>
    <row r="553" s="21" customFormat="1"/>
    <row r="554" s="21" customFormat="1"/>
    <row r="555" s="21" customFormat="1"/>
    <row r="556" s="21" customFormat="1"/>
    <row r="557" s="21" customFormat="1"/>
    <row r="558" s="21" customFormat="1"/>
    <row r="559" s="21" customFormat="1"/>
    <row r="560" s="21" customFormat="1"/>
    <row r="561" s="21" customFormat="1"/>
    <row r="562" s="21" customFormat="1"/>
    <row r="563" s="21" customFormat="1"/>
    <row r="564" s="21" customFormat="1"/>
    <row r="565" s="21" customFormat="1"/>
    <row r="566" s="21" customFormat="1"/>
    <row r="567" s="21" customFormat="1"/>
    <row r="568" s="21" customFormat="1"/>
    <row r="569" s="21" customFormat="1"/>
    <row r="570" s="21" customFormat="1"/>
    <row r="571" s="21" customFormat="1"/>
    <row r="572" s="21" customFormat="1"/>
  </sheetData>
  <autoFilter ref="A2:AD48" xr:uid="{00000000-0009-0000-0000-000021000000}"/>
  <phoneticPr fontId="1"/>
  <dataValidations count="1">
    <dataValidation type="list" allowBlank="1" showInputMessage="1" showErrorMessage="1" sqref="AC3:AC48 AA3:AA48 Y3:Y48 W3:W48 U3:U48 N3:Q48" xr:uid="{E3011AA7-0AE0-40CC-A5F5-D8A0BDEC3744}">
      <formula1>"○"</formula1>
    </dataValidation>
  </dataValidations>
  <pageMargins left="0.70866141732283472" right="0.19685039370078741" top="0.35433070866141736" bottom="0.35433070866141736" header="0.31496062992125984" footer="0.31496062992125984"/>
  <colBreaks count="4" manualBreakCount="4">
    <brk id="9" max="1048575" man="1"/>
    <brk id="11" max="1048575" man="1"/>
    <brk id="19" max="1048575" man="1"/>
    <brk id="28" max="1048575" man="1"/>
  </col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6EAACD-7D3C-4302-A1F4-93C72E8EBC3E}">
  <sheetPr>
    <pageSetUpPr fitToPage="1"/>
  </sheetPr>
  <dimension ref="A1:AD575"/>
  <sheetViews>
    <sheetView showGridLines="0" view="pageBreakPreview" zoomScale="70" zoomScaleNormal="57" zoomScaleSheetLayoutView="70" workbookViewId="0">
      <pane xSplit="3" ySplit="2" topLeftCell="AA3" activePane="bottomRight" state="frozen"/>
      <selection pane="topRight" activeCell="A9" sqref="A9"/>
      <selection pane="bottomLeft" activeCell="A9" sqref="A9"/>
      <selection pane="bottomRight" activeCell="AE14" sqref="AE14"/>
    </sheetView>
  </sheetViews>
  <sheetFormatPr defaultRowHeight="18.75"/>
  <cols>
    <col min="1" max="1" width="10.75" customWidth="1"/>
    <col min="2" max="2" width="15.125" customWidth="1"/>
    <col min="3" max="3" width="48.125" customWidth="1"/>
    <col min="4" max="4" width="54.625" customWidth="1"/>
    <col min="5" max="5" width="12.125" customWidth="1"/>
    <col min="6" max="6" width="43.5" customWidth="1"/>
    <col min="7" max="7" width="60.75" customWidth="1"/>
    <col min="8" max="8" width="29.75" customWidth="1"/>
    <col min="9" max="9" width="98.75" customWidth="1"/>
    <col min="10" max="10" width="59.375" customWidth="1"/>
    <col min="11" max="11" width="125.25" customWidth="1"/>
    <col min="12" max="12" width="55.125" customWidth="1"/>
    <col min="13" max="13" width="29.5" customWidth="1"/>
    <col min="14" max="16" width="11.875" customWidth="1"/>
    <col min="17" max="17" width="8.625" bestFit="1" customWidth="1"/>
    <col min="18" max="18" width="8.625" customWidth="1"/>
    <col min="19" max="19" width="11.875" customWidth="1"/>
    <col min="20" max="20" width="10" customWidth="1"/>
    <col min="21" max="21" width="37.875" customWidth="1"/>
    <col min="22" max="22" width="12.375" customWidth="1"/>
    <col min="23" max="23" width="26" customWidth="1"/>
    <col min="24" max="24" width="12.375" customWidth="1"/>
    <col min="25" max="25" width="23.375" customWidth="1"/>
    <col min="26" max="26" width="10.375" customWidth="1"/>
    <col min="27" max="27" width="23.625" customWidth="1"/>
    <col min="28" max="28" width="11.25" customWidth="1"/>
    <col min="29" max="29" width="82.875" customWidth="1"/>
    <col min="30" max="30" width="132.25" customWidth="1"/>
    <col min="37" max="37" width="9" customWidth="1"/>
  </cols>
  <sheetData>
    <row r="1" spans="1:30" ht="21.75" customHeight="1">
      <c r="A1" s="151" t="s">
        <v>56</v>
      </c>
      <c r="S1" s="19"/>
    </row>
    <row r="2" spans="1:30" s="134" customFormat="1" ht="247.15" customHeight="1">
      <c r="A2" s="8" t="s">
        <v>57</v>
      </c>
      <c r="B2" s="8" t="s">
        <v>58</v>
      </c>
      <c r="C2" s="16" t="s">
        <v>59</v>
      </c>
      <c r="D2" s="8" t="s">
        <v>60</v>
      </c>
      <c r="E2" s="8" t="s">
        <v>61</v>
      </c>
      <c r="F2" s="8" t="s">
        <v>62</v>
      </c>
      <c r="G2" s="8" t="s">
        <v>63</v>
      </c>
      <c r="H2" s="8" t="s">
        <v>64</v>
      </c>
      <c r="I2" s="8" t="s">
        <v>65</v>
      </c>
      <c r="J2" s="8" t="s">
        <v>66</v>
      </c>
      <c r="K2" s="8" t="s">
        <v>67</v>
      </c>
      <c r="L2" s="8" t="s">
        <v>68</v>
      </c>
      <c r="M2" s="8" t="s">
        <v>69</v>
      </c>
      <c r="N2" s="8" t="s">
        <v>70</v>
      </c>
      <c r="O2" s="8" t="s">
        <v>71</v>
      </c>
      <c r="P2" s="8" t="s">
        <v>72</v>
      </c>
      <c r="Q2" s="8" t="s">
        <v>73</v>
      </c>
      <c r="R2" s="17" t="s">
        <v>74</v>
      </c>
      <c r="S2" s="8" t="s">
        <v>75</v>
      </c>
      <c r="T2" s="8" t="s">
        <v>76</v>
      </c>
      <c r="U2" s="8" t="s">
        <v>77</v>
      </c>
      <c r="V2" s="8" t="s">
        <v>78</v>
      </c>
      <c r="W2" s="8" t="s">
        <v>79</v>
      </c>
      <c r="X2" s="8" t="s">
        <v>78</v>
      </c>
      <c r="Y2" s="8" t="s">
        <v>80</v>
      </c>
      <c r="Z2" s="8" t="s">
        <v>78</v>
      </c>
      <c r="AA2" s="8" t="s">
        <v>81</v>
      </c>
      <c r="AB2" s="8" t="s">
        <v>78</v>
      </c>
      <c r="AC2" s="8" t="s">
        <v>82</v>
      </c>
      <c r="AD2" s="8" t="s">
        <v>78</v>
      </c>
    </row>
    <row r="3" spans="1:30" s="19" customFormat="1" ht="28.5">
      <c r="A3" s="221" t="s">
        <v>19357</v>
      </c>
      <c r="B3" s="221" t="s">
        <v>909</v>
      </c>
      <c r="C3" s="221" t="s">
        <v>19358</v>
      </c>
      <c r="D3" s="221" t="s">
        <v>19359</v>
      </c>
      <c r="E3" s="221" t="s">
        <v>19360</v>
      </c>
      <c r="F3" s="221" t="s">
        <v>19361</v>
      </c>
      <c r="G3" s="221" t="s">
        <v>19362</v>
      </c>
      <c r="H3" s="223" t="s">
        <v>19363</v>
      </c>
      <c r="I3" s="223" t="s">
        <v>19364</v>
      </c>
      <c r="J3" s="234" t="s">
        <v>19365</v>
      </c>
      <c r="K3" s="344" t="s">
        <v>19366</v>
      </c>
      <c r="L3" s="226" t="s">
        <v>19367</v>
      </c>
      <c r="M3" s="221"/>
      <c r="N3" s="221" t="s">
        <v>95</v>
      </c>
      <c r="O3" s="221"/>
      <c r="P3" s="221"/>
      <c r="Q3" s="221"/>
      <c r="R3" s="221" t="s">
        <v>1025</v>
      </c>
      <c r="S3" s="221" t="s">
        <v>98</v>
      </c>
      <c r="T3" s="221" t="s">
        <v>1295</v>
      </c>
      <c r="U3" s="221" t="s">
        <v>95</v>
      </c>
      <c r="V3" s="226" t="s">
        <v>19368</v>
      </c>
      <c r="W3" s="226" t="s">
        <v>95</v>
      </c>
      <c r="X3" s="226" t="s">
        <v>19368</v>
      </c>
      <c r="Y3" s="226" t="s">
        <v>95</v>
      </c>
      <c r="Z3" s="344" t="s">
        <v>19369</v>
      </c>
      <c r="AA3" s="344" t="s">
        <v>95</v>
      </c>
      <c r="AB3" s="344" t="s">
        <v>19370</v>
      </c>
      <c r="AC3" s="221" t="s">
        <v>95</v>
      </c>
      <c r="AD3" s="347" t="s">
        <v>19371</v>
      </c>
    </row>
    <row r="4" spans="1:30" s="19" customFormat="1" ht="57">
      <c r="A4" s="221" t="s">
        <v>19372</v>
      </c>
      <c r="B4" s="221" t="s">
        <v>828</v>
      </c>
      <c r="C4" s="232" t="s">
        <v>19373</v>
      </c>
      <c r="D4" s="232" t="s">
        <v>19374</v>
      </c>
      <c r="E4" s="232" t="s">
        <v>19375</v>
      </c>
      <c r="F4" s="232" t="s">
        <v>19376</v>
      </c>
      <c r="G4" s="232" t="s">
        <v>19377</v>
      </c>
      <c r="H4" s="232" t="s">
        <v>19378</v>
      </c>
      <c r="I4" s="223" t="s">
        <v>19379</v>
      </c>
      <c r="J4" s="238" t="s">
        <v>19380</v>
      </c>
      <c r="K4" s="223" t="s">
        <v>19381</v>
      </c>
      <c r="L4" s="235" t="s">
        <v>19382</v>
      </c>
      <c r="M4" s="232"/>
      <c r="N4" s="232" t="s">
        <v>95</v>
      </c>
      <c r="O4" s="232" t="s">
        <v>95</v>
      </c>
      <c r="P4" s="232"/>
      <c r="Q4" s="232"/>
      <c r="R4" s="338" t="s">
        <v>97</v>
      </c>
      <c r="S4" s="232" t="s">
        <v>461</v>
      </c>
      <c r="T4" s="232" t="s">
        <v>99</v>
      </c>
      <c r="U4" s="232" t="s">
        <v>95</v>
      </c>
      <c r="V4" s="239" t="s">
        <v>19383</v>
      </c>
      <c r="W4" s="235"/>
      <c r="X4" s="235"/>
      <c r="Y4" s="235"/>
      <c r="Z4" s="235"/>
      <c r="AA4" s="235"/>
      <c r="AB4" s="235"/>
      <c r="AC4" s="232" t="s">
        <v>95</v>
      </c>
      <c r="AD4" s="235" t="s">
        <v>19384</v>
      </c>
    </row>
    <row r="5" spans="1:30" s="19" customFormat="1" ht="21" customHeight="1">
      <c r="A5" s="232" t="s">
        <v>19385</v>
      </c>
      <c r="B5" s="221" t="s">
        <v>909</v>
      </c>
      <c r="C5" s="232" t="s">
        <v>19386</v>
      </c>
      <c r="D5" s="232" t="s">
        <v>19387</v>
      </c>
      <c r="E5" s="232" t="s">
        <v>19388</v>
      </c>
      <c r="F5" s="232" t="s">
        <v>19389</v>
      </c>
      <c r="G5" s="232" t="s">
        <v>19390</v>
      </c>
      <c r="H5" s="232" t="s">
        <v>19391</v>
      </c>
      <c r="I5" s="234" t="s">
        <v>19392</v>
      </c>
      <c r="J5" s="232"/>
      <c r="K5" s="237" t="s">
        <v>19393</v>
      </c>
      <c r="L5" s="226"/>
      <c r="M5" s="232"/>
      <c r="N5" s="232" t="s">
        <v>95</v>
      </c>
      <c r="O5" s="232"/>
      <c r="P5" s="232"/>
      <c r="Q5" s="232"/>
      <c r="R5" s="221" t="s">
        <v>223</v>
      </c>
      <c r="S5" s="221" t="s">
        <v>14444</v>
      </c>
      <c r="T5" s="232"/>
      <c r="U5" s="232"/>
      <c r="V5" s="235"/>
      <c r="W5" s="235"/>
      <c r="X5" s="235"/>
      <c r="Y5" s="235"/>
      <c r="Z5" s="235"/>
      <c r="AA5" s="235"/>
      <c r="AB5" s="235"/>
      <c r="AC5" s="232"/>
      <c r="AD5" s="235"/>
    </row>
    <row r="6" spans="1:30" s="19" customFormat="1" ht="21" customHeight="1">
      <c r="A6" s="221" t="s">
        <v>19357</v>
      </c>
      <c r="B6" s="221" t="s">
        <v>736</v>
      </c>
      <c r="C6" s="221" t="s">
        <v>19394</v>
      </c>
      <c r="D6" s="221" t="s">
        <v>19395</v>
      </c>
      <c r="E6" s="221" t="s">
        <v>19396</v>
      </c>
      <c r="F6" s="221" t="s">
        <v>19397</v>
      </c>
      <c r="G6" s="221" t="s">
        <v>19398</v>
      </c>
      <c r="H6" s="221" t="s">
        <v>19399</v>
      </c>
      <c r="I6" s="234" t="s">
        <v>19400</v>
      </c>
      <c r="J6" s="221"/>
      <c r="K6" s="221" t="s">
        <v>19401</v>
      </c>
      <c r="L6" s="226"/>
      <c r="M6" s="221"/>
      <c r="N6" s="221"/>
      <c r="O6" s="221"/>
      <c r="P6" s="221"/>
      <c r="Q6" s="221"/>
      <c r="R6" s="221" t="s">
        <v>223</v>
      </c>
      <c r="S6" s="221" t="s">
        <v>14444</v>
      </c>
      <c r="T6" s="221"/>
      <c r="U6" s="221"/>
      <c r="V6" s="226"/>
      <c r="W6" s="226"/>
      <c r="X6" s="226"/>
      <c r="Y6" s="226"/>
      <c r="Z6" s="226"/>
      <c r="AA6" s="226"/>
      <c r="AB6" s="226"/>
      <c r="AC6" s="221"/>
      <c r="AD6" s="226"/>
    </row>
    <row r="7" spans="1:30" s="19" customFormat="1" ht="28.5">
      <c r="A7" s="221" t="s">
        <v>19357</v>
      </c>
      <c r="B7" s="221" t="s">
        <v>736</v>
      </c>
      <c r="C7" s="221" t="s">
        <v>19402</v>
      </c>
      <c r="D7" s="221" t="s">
        <v>19403</v>
      </c>
      <c r="E7" s="221" t="s">
        <v>19404</v>
      </c>
      <c r="F7" s="221" t="s">
        <v>19405</v>
      </c>
      <c r="G7" s="221" t="s">
        <v>19406</v>
      </c>
      <c r="H7" s="221" t="s">
        <v>19407</v>
      </c>
      <c r="I7" s="223" t="s">
        <v>19408</v>
      </c>
      <c r="J7" s="234" t="s">
        <v>19409</v>
      </c>
      <c r="K7" s="221" t="s">
        <v>19410</v>
      </c>
      <c r="L7" s="228" t="s">
        <v>19411</v>
      </c>
      <c r="M7" s="221"/>
      <c r="N7" s="221" t="s">
        <v>95</v>
      </c>
      <c r="O7" s="221"/>
      <c r="P7" s="221"/>
      <c r="Q7" s="221"/>
      <c r="R7" s="221" t="s">
        <v>1025</v>
      </c>
      <c r="S7" s="221" t="s">
        <v>1026</v>
      </c>
      <c r="T7" s="221" t="s">
        <v>99</v>
      </c>
      <c r="U7" s="221"/>
      <c r="V7" s="226"/>
      <c r="W7" s="226"/>
      <c r="X7" s="226"/>
      <c r="Y7" s="226"/>
      <c r="Z7" s="226"/>
      <c r="AA7" s="226" t="s">
        <v>3</v>
      </c>
      <c r="AB7" s="226" t="s">
        <v>19412</v>
      </c>
      <c r="AC7" s="221" t="s">
        <v>3</v>
      </c>
      <c r="AD7" s="226" t="s">
        <v>19413</v>
      </c>
    </row>
    <row r="8" spans="1:30" s="19" customFormat="1" ht="156.75">
      <c r="A8" s="221" t="s">
        <v>19357</v>
      </c>
      <c r="B8" s="221" t="s">
        <v>736</v>
      </c>
      <c r="C8" s="221" t="s">
        <v>19414</v>
      </c>
      <c r="D8" s="221" t="s">
        <v>19415</v>
      </c>
      <c r="E8" s="221" t="s">
        <v>19416</v>
      </c>
      <c r="F8" s="221" t="s">
        <v>19417</v>
      </c>
      <c r="G8" s="221" t="s">
        <v>19418</v>
      </c>
      <c r="H8" s="221" t="s">
        <v>19419</v>
      </c>
      <c r="I8" s="228" t="s">
        <v>19420</v>
      </c>
      <c r="J8" s="221" t="s">
        <v>19421</v>
      </c>
      <c r="K8" s="221" t="s">
        <v>19422</v>
      </c>
      <c r="L8" s="226"/>
      <c r="M8" s="221"/>
      <c r="N8" s="221"/>
      <c r="O8" s="221"/>
      <c r="P8" s="221"/>
      <c r="Q8" s="221" t="s">
        <v>95</v>
      </c>
      <c r="R8" s="221" t="s">
        <v>1025</v>
      </c>
      <c r="S8" s="221" t="s">
        <v>98</v>
      </c>
      <c r="T8" s="221" t="s">
        <v>2235</v>
      </c>
      <c r="U8" s="221" t="s">
        <v>95</v>
      </c>
      <c r="V8" s="226" t="s">
        <v>19423</v>
      </c>
      <c r="W8" s="226" t="s">
        <v>95</v>
      </c>
      <c r="X8" s="226" t="s">
        <v>19423</v>
      </c>
      <c r="Y8" s="226" t="s">
        <v>95</v>
      </c>
      <c r="Z8" s="228" t="s">
        <v>19424</v>
      </c>
      <c r="AA8" s="226" t="s">
        <v>3</v>
      </c>
      <c r="AB8" s="347" t="s">
        <v>19425</v>
      </c>
      <c r="AC8" s="221" t="s">
        <v>3</v>
      </c>
      <c r="AD8" s="226" t="s">
        <v>19426</v>
      </c>
    </row>
    <row r="9" spans="1:30" s="19" customFormat="1" ht="199.5">
      <c r="A9" s="221" t="s">
        <v>19357</v>
      </c>
      <c r="B9" s="221" t="s">
        <v>736</v>
      </c>
      <c r="C9" s="221" t="s">
        <v>19427</v>
      </c>
      <c r="D9" s="221" t="s">
        <v>19428</v>
      </c>
      <c r="E9" s="221" t="s">
        <v>19429</v>
      </c>
      <c r="F9" s="221" t="s">
        <v>19430</v>
      </c>
      <c r="G9" s="223" t="s">
        <v>19431</v>
      </c>
      <c r="H9" s="221" t="s">
        <v>19432</v>
      </c>
      <c r="I9" s="228" t="s">
        <v>19433</v>
      </c>
      <c r="J9" s="221" t="s">
        <v>19434</v>
      </c>
      <c r="K9" s="347" t="s">
        <v>19435</v>
      </c>
      <c r="L9" s="228" t="s">
        <v>19436</v>
      </c>
      <c r="M9" s="221"/>
      <c r="N9" s="221" t="s">
        <v>95</v>
      </c>
      <c r="O9" s="221" t="s">
        <v>3</v>
      </c>
      <c r="P9" s="221"/>
      <c r="Q9" s="221"/>
      <c r="R9" s="221" t="s">
        <v>1025</v>
      </c>
      <c r="S9" s="221" t="s">
        <v>98</v>
      </c>
      <c r="T9" s="221" t="s">
        <v>19437</v>
      </c>
      <c r="U9" s="221"/>
      <c r="V9" s="226"/>
      <c r="W9" s="226" t="s">
        <v>3</v>
      </c>
      <c r="X9" s="226" t="s">
        <v>19438</v>
      </c>
      <c r="Y9" s="226"/>
      <c r="Z9" s="226"/>
      <c r="AA9" s="226" t="s">
        <v>3</v>
      </c>
      <c r="AB9" s="347" t="s">
        <v>19439</v>
      </c>
      <c r="AC9" s="221"/>
      <c r="AD9" s="226"/>
    </row>
    <row r="10" spans="1:30" s="19" customFormat="1" ht="28.5">
      <c r="A10" s="221" t="s">
        <v>19357</v>
      </c>
      <c r="B10" s="221" t="s">
        <v>736</v>
      </c>
      <c r="C10" s="221" t="s">
        <v>19440</v>
      </c>
      <c r="D10" s="221" t="s">
        <v>19441</v>
      </c>
      <c r="E10" s="221" t="s">
        <v>19442</v>
      </c>
      <c r="F10" s="221" t="s">
        <v>19443</v>
      </c>
      <c r="G10" s="221" t="s">
        <v>19444</v>
      </c>
      <c r="H10" s="221" t="s">
        <v>19445</v>
      </c>
      <c r="I10" s="228" t="s">
        <v>19446</v>
      </c>
      <c r="J10" s="221" t="s">
        <v>19447</v>
      </c>
      <c r="K10" s="221" t="s">
        <v>19448</v>
      </c>
      <c r="L10" s="228" t="s">
        <v>19449</v>
      </c>
      <c r="M10" s="221" t="s">
        <v>19450</v>
      </c>
      <c r="N10" s="221"/>
      <c r="O10" s="221"/>
      <c r="P10" s="221"/>
      <c r="Q10" s="221"/>
      <c r="R10" s="221" t="s">
        <v>223</v>
      </c>
      <c r="S10" s="221" t="s">
        <v>98</v>
      </c>
      <c r="T10" s="221"/>
      <c r="U10" s="221"/>
      <c r="V10" s="226"/>
      <c r="W10" s="226" t="s">
        <v>95</v>
      </c>
      <c r="X10" s="226" t="s">
        <v>19451</v>
      </c>
      <c r="Y10" s="226" t="s">
        <v>95</v>
      </c>
      <c r="Z10" s="226" t="s">
        <v>19452</v>
      </c>
      <c r="AA10" s="226" t="s">
        <v>95</v>
      </c>
      <c r="AB10" s="344" t="s">
        <v>19453</v>
      </c>
      <c r="AC10" s="221"/>
      <c r="AD10" s="226"/>
    </row>
    <row r="11" spans="1:30" s="19" customFormat="1" ht="28.5">
      <c r="A11" s="221" t="s">
        <v>19357</v>
      </c>
      <c r="B11" s="221" t="s">
        <v>736</v>
      </c>
      <c r="C11" s="221" t="s">
        <v>19454</v>
      </c>
      <c r="D11" s="221" t="s">
        <v>19455</v>
      </c>
      <c r="E11" s="221" t="s">
        <v>19456</v>
      </c>
      <c r="F11" s="221" t="s">
        <v>19457</v>
      </c>
      <c r="G11" s="221" t="s">
        <v>19458</v>
      </c>
      <c r="H11" s="221" t="s">
        <v>19445</v>
      </c>
      <c r="I11" s="228" t="s">
        <v>19459</v>
      </c>
      <c r="J11" s="223" t="s">
        <v>19460</v>
      </c>
      <c r="K11" s="221" t="s">
        <v>19461</v>
      </c>
      <c r="L11" s="228" t="s">
        <v>19462</v>
      </c>
      <c r="M11" s="221" t="s">
        <v>19450</v>
      </c>
      <c r="N11" s="221" t="s">
        <v>95</v>
      </c>
      <c r="O11" s="221" t="s">
        <v>95</v>
      </c>
      <c r="P11" s="221"/>
      <c r="Q11" s="221"/>
      <c r="R11" s="338" t="s">
        <v>97</v>
      </c>
      <c r="S11" s="221" t="s">
        <v>2234</v>
      </c>
      <c r="T11" s="221" t="s">
        <v>2235</v>
      </c>
      <c r="U11" s="221"/>
      <c r="V11" s="226"/>
      <c r="W11" s="226" t="s">
        <v>95</v>
      </c>
      <c r="X11" s="226" t="s">
        <v>19463</v>
      </c>
      <c r="Y11" s="226" t="s">
        <v>95</v>
      </c>
      <c r="Z11" s="226" t="s">
        <v>19451</v>
      </c>
      <c r="AA11" s="226" t="s">
        <v>95</v>
      </c>
      <c r="AB11" s="344" t="s">
        <v>19464</v>
      </c>
      <c r="AC11" s="221"/>
      <c r="AD11" s="226"/>
    </row>
    <row r="12" spans="1:30" s="19" customFormat="1" ht="28.5">
      <c r="A12" s="232" t="s">
        <v>19465</v>
      </c>
      <c r="B12" s="221" t="s">
        <v>736</v>
      </c>
      <c r="C12" s="232" t="s">
        <v>19466</v>
      </c>
      <c r="D12" s="221" t="s">
        <v>19467</v>
      </c>
      <c r="E12" s="232" t="s">
        <v>19468</v>
      </c>
      <c r="F12" s="232" t="s">
        <v>19469</v>
      </c>
      <c r="G12" s="232" t="s">
        <v>19470</v>
      </c>
      <c r="H12" s="232" t="s">
        <v>19471</v>
      </c>
      <c r="I12" s="239" t="s">
        <v>19472</v>
      </c>
      <c r="J12" s="232" t="s">
        <v>19473</v>
      </c>
      <c r="K12" s="234" t="s">
        <v>19474</v>
      </c>
      <c r="L12" s="235" t="s">
        <v>94</v>
      </c>
      <c r="M12" s="232"/>
      <c r="N12" s="232" t="s">
        <v>95</v>
      </c>
      <c r="O12" s="221" t="s">
        <v>3</v>
      </c>
      <c r="P12" s="232"/>
      <c r="Q12" s="232"/>
      <c r="R12" s="338" t="s">
        <v>97</v>
      </c>
      <c r="S12" s="221" t="s">
        <v>2234</v>
      </c>
      <c r="T12" s="232" t="s">
        <v>1031</v>
      </c>
      <c r="U12" s="232"/>
      <c r="V12" s="235"/>
      <c r="W12" s="235"/>
      <c r="X12" s="235"/>
      <c r="Y12" s="235"/>
      <c r="Z12" s="235"/>
      <c r="AA12" s="235"/>
      <c r="AB12" s="357"/>
      <c r="AC12" s="232"/>
      <c r="AD12" s="235"/>
    </row>
    <row r="13" spans="1:30" s="19" customFormat="1" ht="71.25">
      <c r="A13" s="221" t="s">
        <v>19357</v>
      </c>
      <c r="B13" s="221" t="s">
        <v>736</v>
      </c>
      <c r="C13" s="221" t="s">
        <v>19475</v>
      </c>
      <c r="D13" s="221" t="s">
        <v>19476</v>
      </c>
      <c r="E13" s="221" t="s">
        <v>19477</v>
      </c>
      <c r="F13" s="221" t="s">
        <v>19478</v>
      </c>
      <c r="G13" s="221" t="s">
        <v>19479</v>
      </c>
      <c r="H13" s="221" t="s">
        <v>19480</v>
      </c>
      <c r="I13" s="239" t="s">
        <v>19481</v>
      </c>
      <c r="J13" s="223" t="s">
        <v>19482</v>
      </c>
      <c r="K13" s="347" t="s">
        <v>19483</v>
      </c>
      <c r="L13" s="226" t="s">
        <v>12887</v>
      </c>
      <c r="M13" s="221" t="s">
        <v>1596</v>
      </c>
      <c r="N13" s="221"/>
      <c r="O13" s="221" t="s">
        <v>95</v>
      </c>
      <c r="P13" s="221" t="s">
        <v>95</v>
      </c>
      <c r="Q13" s="221"/>
      <c r="R13" s="338" t="s">
        <v>223</v>
      </c>
      <c r="S13" s="221" t="s">
        <v>2234</v>
      </c>
      <c r="T13" s="221" t="s">
        <v>4542</v>
      </c>
      <c r="U13" s="221" t="s">
        <v>95</v>
      </c>
      <c r="V13" s="226" t="s">
        <v>19484</v>
      </c>
      <c r="W13" s="226"/>
      <c r="X13" s="226"/>
      <c r="Y13" s="226"/>
      <c r="Z13" s="226"/>
      <c r="AA13" s="226" t="s">
        <v>95</v>
      </c>
      <c r="AB13" s="344" t="s">
        <v>19485</v>
      </c>
      <c r="AC13" s="221" t="s">
        <v>95</v>
      </c>
      <c r="AD13" s="226" t="s">
        <v>19486</v>
      </c>
    </row>
    <row r="14" spans="1:30" s="19" customFormat="1" ht="21" customHeight="1">
      <c r="A14" s="232" t="s">
        <v>19465</v>
      </c>
      <c r="B14" s="221" t="s">
        <v>19487</v>
      </c>
      <c r="C14" s="232" t="s">
        <v>19488</v>
      </c>
      <c r="D14" s="221" t="s">
        <v>19489</v>
      </c>
      <c r="E14" s="232" t="s">
        <v>19490</v>
      </c>
      <c r="F14" s="232" t="s">
        <v>19491</v>
      </c>
      <c r="G14" s="232" t="s">
        <v>19492</v>
      </c>
      <c r="H14" s="232" t="s">
        <v>19493</v>
      </c>
      <c r="I14" s="239" t="s">
        <v>19494</v>
      </c>
      <c r="J14" s="232" t="s">
        <v>19495</v>
      </c>
      <c r="K14" s="357" t="s">
        <v>19496</v>
      </c>
      <c r="L14" s="235" t="s">
        <v>19497</v>
      </c>
      <c r="M14" s="232" t="s">
        <v>19498</v>
      </c>
      <c r="N14" s="232"/>
      <c r="O14" s="232"/>
      <c r="P14" s="232"/>
      <c r="Q14" s="232"/>
      <c r="R14" s="232" t="s">
        <v>1027</v>
      </c>
      <c r="S14" s="221" t="s">
        <v>2234</v>
      </c>
      <c r="T14" s="232" t="s">
        <v>1092</v>
      </c>
      <c r="U14" s="232"/>
      <c r="V14" s="235"/>
      <c r="W14" s="235"/>
      <c r="X14" s="235"/>
      <c r="Y14" s="235"/>
      <c r="Z14" s="235"/>
      <c r="AA14" s="235"/>
      <c r="AB14" s="357"/>
      <c r="AC14" s="232" t="s">
        <v>95</v>
      </c>
      <c r="AD14" s="235" t="s">
        <v>19499</v>
      </c>
    </row>
    <row r="15" spans="1:30" s="19" customFormat="1" ht="28.5">
      <c r="A15" s="232" t="s">
        <v>19385</v>
      </c>
      <c r="B15" s="221" t="s">
        <v>736</v>
      </c>
      <c r="C15" s="232" t="s">
        <v>19500</v>
      </c>
      <c r="D15" s="221" t="s">
        <v>19501</v>
      </c>
      <c r="E15" s="232" t="s">
        <v>19502</v>
      </c>
      <c r="F15" s="232" t="s">
        <v>19503</v>
      </c>
      <c r="G15" s="232" t="s">
        <v>19504</v>
      </c>
      <c r="H15" s="232" t="s">
        <v>19505</v>
      </c>
      <c r="I15" s="239" t="s">
        <v>19506</v>
      </c>
      <c r="J15" s="232" t="s">
        <v>19507</v>
      </c>
      <c r="K15" s="411" t="s">
        <v>19508</v>
      </c>
      <c r="L15" s="235" t="s">
        <v>94</v>
      </c>
      <c r="M15" s="232" t="s">
        <v>1596</v>
      </c>
      <c r="N15" s="232" t="s">
        <v>95</v>
      </c>
      <c r="O15" s="232" t="s">
        <v>95</v>
      </c>
      <c r="P15" s="232"/>
      <c r="Q15" s="232"/>
      <c r="R15" s="338" t="s">
        <v>1025</v>
      </c>
      <c r="S15" s="232" t="s">
        <v>1026</v>
      </c>
      <c r="T15" s="232" t="s">
        <v>1092</v>
      </c>
      <c r="U15" s="232"/>
      <c r="V15" s="235"/>
      <c r="W15" s="235"/>
      <c r="X15" s="235"/>
      <c r="Y15" s="235"/>
      <c r="Z15" s="235"/>
      <c r="AA15" s="235"/>
      <c r="AB15" s="357"/>
      <c r="AC15" s="232" t="s">
        <v>3</v>
      </c>
      <c r="AD15" s="235" t="s">
        <v>19509</v>
      </c>
    </row>
    <row r="16" spans="1:30" s="19" customFormat="1" ht="270.75">
      <c r="A16" s="221" t="s">
        <v>19385</v>
      </c>
      <c r="B16" s="232" t="s">
        <v>782</v>
      </c>
      <c r="C16" s="232" t="s">
        <v>19510</v>
      </c>
      <c r="D16" s="221" t="s">
        <v>19511</v>
      </c>
      <c r="E16" s="232" t="s">
        <v>19512</v>
      </c>
      <c r="F16" s="232" t="s">
        <v>19513</v>
      </c>
      <c r="G16" s="232" t="s">
        <v>19514</v>
      </c>
      <c r="H16" s="232" t="s">
        <v>19515</v>
      </c>
      <c r="I16" s="228" t="s">
        <v>19516</v>
      </c>
      <c r="J16" s="265" t="s">
        <v>19517</v>
      </c>
      <c r="K16" s="411" t="s">
        <v>19518</v>
      </c>
      <c r="L16" s="239" t="s">
        <v>19519</v>
      </c>
      <c r="M16" s="232" t="s">
        <v>1596</v>
      </c>
      <c r="N16" s="232" t="s">
        <v>95</v>
      </c>
      <c r="O16" s="232" t="s">
        <v>95</v>
      </c>
      <c r="P16" s="232"/>
      <c r="Q16" s="232"/>
      <c r="R16" s="221" t="s">
        <v>97</v>
      </c>
      <c r="S16" s="221" t="s">
        <v>98</v>
      </c>
      <c r="T16" s="221" t="s">
        <v>4542</v>
      </c>
      <c r="U16" s="221"/>
      <c r="V16" s="235"/>
      <c r="W16" s="235"/>
      <c r="X16" s="235"/>
      <c r="Y16" s="235"/>
      <c r="Z16" s="235"/>
      <c r="AA16" s="226" t="s">
        <v>3</v>
      </c>
      <c r="AB16" s="347" t="s">
        <v>19520</v>
      </c>
      <c r="AC16" s="221" t="s">
        <v>3</v>
      </c>
      <c r="AD16" s="226" t="s">
        <v>19521</v>
      </c>
    </row>
    <row r="17" spans="1:30" s="19" customFormat="1" ht="32.25" customHeight="1">
      <c r="A17" s="221" t="s">
        <v>19385</v>
      </c>
      <c r="B17" s="221" t="s">
        <v>736</v>
      </c>
      <c r="C17" s="232" t="s">
        <v>19522</v>
      </c>
      <c r="D17" s="221" t="s">
        <v>19523</v>
      </c>
      <c r="E17" s="232" t="s">
        <v>19524</v>
      </c>
      <c r="F17" s="232" t="s">
        <v>19525</v>
      </c>
      <c r="G17" s="226" t="s">
        <v>19526</v>
      </c>
      <c r="H17" s="232" t="s">
        <v>19527</v>
      </c>
      <c r="I17" s="239" t="s">
        <v>19528</v>
      </c>
      <c r="J17" s="234" t="s">
        <v>19529</v>
      </c>
      <c r="K17" s="237" t="s">
        <v>19530</v>
      </c>
      <c r="L17" s="235" t="s">
        <v>5724</v>
      </c>
      <c r="M17" s="232"/>
      <c r="N17" s="232"/>
      <c r="O17" s="232"/>
      <c r="P17" s="232"/>
      <c r="Q17" s="232"/>
      <c r="R17" s="338" t="s">
        <v>223</v>
      </c>
      <c r="S17" s="232" t="s">
        <v>1026</v>
      </c>
      <c r="T17" s="232" t="s">
        <v>1092</v>
      </c>
      <c r="U17" s="232"/>
      <c r="V17" s="235"/>
      <c r="W17" s="235"/>
      <c r="X17" s="235"/>
      <c r="Y17" s="226"/>
      <c r="Z17" s="235"/>
      <c r="AA17" s="235"/>
      <c r="AB17" s="235"/>
      <c r="AC17" s="232" t="s">
        <v>95</v>
      </c>
      <c r="AD17" s="235" t="s">
        <v>19509</v>
      </c>
    </row>
    <row r="18" spans="1:30" s="19" customFormat="1" ht="40.5">
      <c r="A18" s="221" t="s">
        <v>19531</v>
      </c>
      <c r="B18" s="221" t="s">
        <v>909</v>
      </c>
      <c r="C18" s="221" t="s">
        <v>19532</v>
      </c>
      <c r="D18" s="221" t="s">
        <v>19533</v>
      </c>
      <c r="E18" s="221" t="s">
        <v>19534</v>
      </c>
      <c r="F18" s="221" t="s">
        <v>19535</v>
      </c>
      <c r="G18" s="221" t="s">
        <v>19536</v>
      </c>
      <c r="H18" s="221" t="s">
        <v>19537</v>
      </c>
      <c r="I18" s="239" t="s">
        <v>19538</v>
      </c>
      <c r="J18" s="265" t="s">
        <v>19539</v>
      </c>
      <c r="K18" s="223" t="s">
        <v>19540</v>
      </c>
      <c r="L18" s="226" t="s">
        <v>126</v>
      </c>
      <c r="M18" s="221"/>
      <c r="N18" s="221"/>
      <c r="O18" s="221" t="s">
        <v>95</v>
      </c>
      <c r="P18" s="221"/>
      <c r="Q18" s="221" t="s">
        <v>95</v>
      </c>
      <c r="R18" s="221" t="s">
        <v>97</v>
      </c>
      <c r="S18" s="232" t="s">
        <v>1026</v>
      </c>
      <c r="T18" s="221" t="s">
        <v>19541</v>
      </c>
      <c r="U18" s="221" t="s">
        <v>95</v>
      </c>
      <c r="V18" s="226" t="s">
        <v>19542</v>
      </c>
      <c r="W18" s="226" t="s">
        <v>95</v>
      </c>
      <c r="X18" s="226" t="s">
        <v>19543</v>
      </c>
      <c r="Y18" s="226" t="s">
        <v>95</v>
      </c>
      <c r="Z18" s="226" t="s">
        <v>19544</v>
      </c>
      <c r="AA18" s="226" t="s">
        <v>95</v>
      </c>
      <c r="AB18" s="226" t="s">
        <v>19545</v>
      </c>
      <c r="AC18" s="221" t="s">
        <v>95</v>
      </c>
      <c r="AD18" s="226" t="s">
        <v>19546</v>
      </c>
    </row>
    <row r="19" spans="1:30" s="19" customFormat="1" ht="21" customHeight="1">
      <c r="A19" s="221" t="s">
        <v>19531</v>
      </c>
      <c r="B19" s="221" t="s">
        <v>736</v>
      </c>
      <c r="C19" s="221" t="s">
        <v>19547</v>
      </c>
      <c r="D19" s="221" t="s">
        <v>19548</v>
      </c>
      <c r="E19" s="221" t="s">
        <v>19549</v>
      </c>
      <c r="F19" s="221" t="s">
        <v>19550</v>
      </c>
      <c r="G19" s="221" t="s">
        <v>19551</v>
      </c>
      <c r="H19" s="221" t="s">
        <v>19552</v>
      </c>
      <c r="I19" s="228" t="s">
        <v>19553</v>
      </c>
      <c r="J19" s="238" t="s">
        <v>19554</v>
      </c>
      <c r="K19" s="221" t="s">
        <v>19555</v>
      </c>
      <c r="L19" s="226" t="s">
        <v>19556</v>
      </c>
      <c r="M19" s="221"/>
      <c r="N19" s="221" t="s">
        <v>95</v>
      </c>
      <c r="O19" s="221" t="s">
        <v>95</v>
      </c>
      <c r="P19" s="221"/>
      <c r="Q19" s="221"/>
      <c r="R19" s="221" t="s">
        <v>223</v>
      </c>
      <c r="S19" s="232" t="s">
        <v>1026</v>
      </c>
      <c r="T19" s="221"/>
      <c r="U19" s="221"/>
      <c r="V19" s="226"/>
      <c r="W19" s="226"/>
      <c r="X19" s="226"/>
      <c r="Y19" s="226"/>
      <c r="Z19" s="226"/>
      <c r="AA19" s="226"/>
      <c r="AB19" s="226"/>
      <c r="AC19" s="221"/>
      <c r="AD19" s="226"/>
    </row>
    <row r="20" spans="1:30" s="19" customFormat="1" ht="21" customHeight="1">
      <c r="A20" s="221" t="s">
        <v>19531</v>
      </c>
      <c r="B20" s="232" t="s">
        <v>782</v>
      </c>
      <c r="C20" s="221" t="s">
        <v>19557</v>
      </c>
      <c r="D20" s="221" t="s">
        <v>19558</v>
      </c>
      <c r="E20" s="221" t="s">
        <v>19559</v>
      </c>
      <c r="F20" s="221" t="s">
        <v>19560</v>
      </c>
      <c r="G20" s="221" t="s">
        <v>19561</v>
      </c>
      <c r="H20" s="221" t="s">
        <v>19562</v>
      </c>
      <c r="I20" s="228" t="s">
        <v>19563</v>
      </c>
      <c r="J20" s="221" t="s">
        <v>19564</v>
      </c>
      <c r="K20" s="221" t="s">
        <v>19565</v>
      </c>
      <c r="L20" s="226" t="s">
        <v>1955</v>
      </c>
      <c r="M20" s="221"/>
      <c r="N20" s="221"/>
      <c r="O20" s="221"/>
      <c r="P20" s="221"/>
      <c r="Q20" s="221"/>
      <c r="R20" s="221" t="s">
        <v>1027</v>
      </c>
      <c r="S20" s="221" t="s">
        <v>98</v>
      </c>
      <c r="T20" s="221" t="s">
        <v>99</v>
      </c>
      <c r="U20" s="221"/>
      <c r="V20" s="226"/>
      <c r="W20" s="226"/>
      <c r="X20" s="226"/>
      <c r="Y20" s="226"/>
      <c r="Z20" s="226"/>
      <c r="AA20" s="226" t="s">
        <v>95</v>
      </c>
      <c r="AB20" s="226" t="s">
        <v>19566</v>
      </c>
      <c r="AC20" s="221"/>
      <c r="AD20" s="226"/>
    </row>
    <row r="21" spans="1:30" s="24" customFormat="1" ht="28.5">
      <c r="A21" s="221" t="s">
        <v>19531</v>
      </c>
      <c r="B21" s="221" t="s">
        <v>736</v>
      </c>
      <c r="C21" s="232" t="s">
        <v>19567</v>
      </c>
      <c r="D21" s="221" t="s">
        <v>19568</v>
      </c>
      <c r="E21" s="232" t="s">
        <v>19569</v>
      </c>
      <c r="F21" s="232" t="s">
        <v>19570</v>
      </c>
      <c r="G21" s="232" t="s">
        <v>19571</v>
      </c>
      <c r="H21" s="232" t="s">
        <v>19572</v>
      </c>
      <c r="I21" s="239" t="s">
        <v>19573</v>
      </c>
      <c r="J21" s="412" t="s">
        <v>19574</v>
      </c>
      <c r="K21" s="232" t="s">
        <v>19575</v>
      </c>
      <c r="L21" s="235" t="s">
        <v>19576</v>
      </c>
      <c r="M21" s="394" t="s">
        <v>19577</v>
      </c>
      <c r="N21" s="232"/>
      <c r="O21" s="232"/>
      <c r="P21" s="232"/>
      <c r="Q21" s="232"/>
      <c r="R21" s="221" t="s">
        <v>223</v>
      </c>
      <c r="S21" s="232" t="s">
        <v>14444</v>
      </c>
      <c r="T21" s="232"/>
      <c r="U21" s="232"/>
      <c r="V21" s="235"/>
      <c r="W21" s="357" t="s">
        <v>95</v>
      </c>
      <c r="X21" s="357" t="s">
        <v>19578</v>
      </c>
      <c r="Y21" s="357"/>
      <c r="Z21" s="357"/>
      <c r="AA21" s="357" t="s">
        <v>3</v>
      </c>
      <c r="AB21" s="357" t="s">
        <v>19579</v>
      </c>
      <c r="AC21" s="232" t="s">
        <v>3</v>
      </c>
      <c r="AD21" s="347" t="s">
        <v>19580</v>
      </c>
    </row>
    <row r="22" spans="1:30" s="24" customFormat="1" ht="21" customHeight="1">
      <c r="A22" s="221" t="s">
        <v>19357</v>
      </c>
      <c r="B22" s="221" t="s">
        <v>736</v>
      </c>
      <c r="C22" s="221" t="s">
        <v>19581</v>
      </c>
      <c r="D22" s="221" t="s">
        <v>19582</v>
      </c>
      <c r="E22" s="221" t="s">
        <v>19583</v>
      </c>
      <c r="F22" s="221" t="s">
        <v>19584</v>
      </c>
      <c r="G22" s="221" t="s">
        <v>19585</v>
      </c>
      <c r="H22" s="221" t="s">
        <v>19586</v>
      </c>
      <c r="I22" s="228" t="s">
        <v>19587</v>
      </c>
      <c r="J22" s="221" t="s">
        <v>19588</v>
      </c>
      <c r="K22" s="221" t="s">
        <v>19589</v>
      </c>
      <c r="L22" s="226" t="s">
        <v>11013</v>
      </c>
      <c r="M22" s="221" t="s">
        <v>19498</v>
      </c>
      <c r="N22" s="221"/>
      <c r="O22" s="221"/>
      <c r="P22" s="221"/>
      <c r="Q22" s="221"/>
      <c r="R22" s="221" t="s">
        <v>1027</v>
      </c>
      <c r="S22" s="221" t="s">
        <v>461</v>
      </c>
      <c r="T22" s="221"/>
      <c r="U22" s="221"/>
      <c r="V22" s="226"/>
      <c r="W22" s="344" t="s">
        <v>3</v>
      </c>
      <c r="X22" s="344" t="s">
        <v>19590</v>
      </c>
      <c r="Y22" s="344"/>
      <c r="Z22" s="344"/>
      <c r="AA22" s="344" t="s">
        <v>3</v>
      </c>
      <c r="AB22" s="344" t="s">
        <v>19591</v>
      </c>
      <c r="AC22" s="221" t="s">
        <v>95</v>
      </c>
      <c r="AD22" s="226" t="s">
        <v>19592</v>
      </c>
    </row>
    <row r="23" spans="1:30" s="24" customFormat="1" ht="21" customHeight="1">
      <c r="A23" s="221" t="s">
        <v>19385</v>
      </c>
      <c r="B23" s="221" t="s">
        <v>828</v>
      </c>
      <c r="C23" s="232" t="s">
        <v>19593</v>
      </c>
      <c r="D23" s="221" t="s">
        <v>19594</v>
      </c>
      <c r="E23" s="232" t="s">
        <v>19595</v>
      </c>
      <c r="F23" s="232" t="s">
        <v>19596</v>
      </c>
      <c r="G23" s="232" t="s">
        <v>19597</v>
      </c>
      <c r="H23" s="232" t="s">
        <v>19598</v>
      </c>
      <c r="I23" s="234" t="s">
        <v>19599</v>
      </c>
      <c r="J23" s="232" t="s">
        <v>19600</v>
      </c>
      <c r="K23" s="221" t="s">
        <v>19601</v>
      </c>
      <c r="L23" s="235"/>
      <c r="M23" s="232"/>
      <c r="N23" s="232"/>
      <c r="O23" s="232"/>
      <c r="P23" s="232"/>
      <c r="Q23" s="232"/>
      <c r="R23" s="338" t="s">
        <v>223</v>
      </c>
      <c r="S23" s="232" t="s">
        <v>461</v>
      </c>
      <c r="T23" s="232" t="s">
        <v>99</v>
      </c>
      <c r="U23" s="232"/>
      <c r="V23" s="235"/>
      <c r="W23" s="357"/>
      <c r="X23" s="357"/>
      <c r="Y23" s="357"/>
      <c r="Z23" s="357"/>
      <c r="AA23" s="357"/>
      <c r="AB23" s="357"/>
      <c r="AC23" s="232" t="s">
        <v>3</v>
      </c>
      <c r="AD23" s="235" t="s">
        <v>19602</v>
      </c>
    </row>
    <row r="24" spans="1:30" s="162" customFormat="1" ht="28.5">
      <c r="A24" s="226" t="s">
        <v>690</v>
      </c>
      <c r="B24" s="226" t="s">
        <v>736</v>
      </c>
      <c r="C24" s="235" t="s">
        <v>19603</v>
      </c>
      <c r="D24" s="413" t="s">
        <v>19604</v>
      </c>
      <c r="E24" s="414" t="s">
        <v>19605</v>
      </c>
      <c r="F24" s="235" t="s">
        <v>19606</v>
      </c>
      <c r="G24" s="356" t="s">
        <v>19607</v>
      </c>
      <c r="H24" s="414" t="s">
        <v>19608</v>
      </c>
      <c r="I24" s="415" t="s">
        <v>19609</v>
      </c>
      <c r="J24" s="414" t="s">
        <v>19610</v>
      </c>
      <c r="K24" s="415" t="s">
        <v>636</v>
      </c>
      <c r="L24" s="413" t="s">
        <v>19611</v>
      </c>
      <c r="M24" s="413" t="s">
        <v>19612</v>
      </c>
      <c r="N24" s="416"/>
      <c r="O24" s="416"/>
      <c r="P24" s="416"/>
      <c r="Q24" s="416"/>
      <c r="R24" s="354" t="s">
        <v>223</v>
      </c>
      <c r="S24" s="235" t="s">
        <v>14444</v>
      </c>
      <c r="T24" s="235"/>
      <c r="U24" s="235"/>
      <c r="V24" s="235"/>
      <c r="W24" s="357" t="s">
        <v>7122</v>
      </c>
      <c r="X24" s="357" t="s">
        <v>19578</v>
      </c>
      <c r="Y24" s="357"/>
      <c r="Z24" s="357"/>
      <c r="AA24" s="357" t="s">
        <v>7122</v>
      </c>
      <c r="AB24" s="357" t="s">
        <v>19613</v>
      </c>
      <c r="AC24" s="235" t="s">
        <v>3</v>
      </c>
      <c r="AD24" s="235" t="s">
        <v>19614</v>
      </c>
    </row>
    <row r="25" spans="1:30" s="162" customFormat="1" ht="21" customHeight="1">
      <c r="A25" s="226" t="s">
        <v>690</v>
      </c>
      <c r="B25" s="235" t="s">
        <v>782</v>
      </c>
      <c r="C25" s="235" t="s">
        <v>19615</v>
      </c>
      <c r="D25" s="226" t="s">
        <v>19616</v>
      </c>
      <c r="E25" s="235" t="s">
        <v>19617</v>
      </c>
      <c r="F25" s="235" t="s">
        <v>19618</v>
      </c>
      <c r="G25" s="357" t="s">
        <v>19619</v>
      </c>
      <c r="H25" s="235" t="s">
        <v>19620</v>
      </c>
      <c r="I25" s="239" t="s">
        <v>19621</v>
      </c>
      <c r="J25" s="235" t="s">
        <v>19622</v>
      </c>
      <c r="K25" s="226" t="s">
        <v>19623</v>
      </c>
      <c r="L25" s="235" t="s">
        <v>19624</v>
      </c>
      <c r="M25" s="357" t="s">
        <v>7100</v>
      </c>
      <c r="N25" s="235"/>
      <c r="O25" s="235"/>
      <c r="P25" s="235"/>
      <c r="Q25" s="235"/>
      <c r="R25" s="354" t="s">
        <v>223</v>
      </c>
      <c r="S25" s="235" t="s">
        <v>14444</v>
      </c>
      <c r="T25" s="235"/>
      <c r="U25" s="235"/>
      <c r="V25" s="235"/>
      <c r="W25" s="235"/>
      <c r="X25" s="235"/>
      <c r="Y25" s="235"/>
      <c r="Z25" s="235"/>
      <c r="AA25" s="235"/>
      <c r="AB25" s="235"/>
      <c r="AC25" s="235" t="s">
        <v>3</v>
      </c>
      <c r="AD25" s="235" t="s">
        <v>19625</v>
      </c>
    </row>
    <row r="26" spans="1:30" s="495" customFormat="1" ht="28.5">
      <c r="A26" s="489" t="s">
        <v>690</v>
      </c>
      <c r="B26" s="489" t="s">
        <v>736</v>
      </c>
      <c r="C26" s="482" t="s">
        <v>24885</v>
      </c>
      <c r="D26" s="489" t="s">
        <v>24886</v>
      </c>
      <c r="E26" s="482" t="s">
        <v>24887</v>
      </c>
      <c r="F26" s="482" t="s">
        <v>24967</v>
      </c>
      <c r="G26" s="482" t="s">
        <v>24888</v>
      </c>
      <c r="H26" s="482" t="s">
        <v>24889</v>
      </c>
      <c r="I26" s="479" t="s">
        <v>24890</v>
      </c>
      <c r="J26" s="482" t="s">
        <v>24891</v>
      </c>
      <c r="K26" s="489" t="s">
        <v>24892</v>
      </c>
      <c r="L26" s="482" t="s">
        <v>24893</v>
      </c>
      <c r="M26" s="482"/>
      <c r="N26" s="482" t="s">
        <v>95</v>
      </c>
      <c r="O26" s="482"/>
      <c r="P26" s="482"/>
      <c r="Q26" s="482"/>
      <c r="R26" s="489" t="s">
        <v>97</v>
      </c>
      <c r="S26" s="482" t="s">
        <v>461</v>
      </c>
      <c r="T26" s="482" t="s">
        <v>24894</v>
      </c>
      <c r="U26" s="482"/>
      <c r="V26" s="482"/>
      <c r="W26" s="482"/>
      <c r="X26" s="482"/>
      <c r="Y26" s="482"/>
      <c r="Z26" s="482"/>
      <c r="AA26" s="482"/>
      <c r="AB26" s="482"/>
      <c r="AC26" s="482" t="s">
        <v>3</v>
      </c>
      <c r="AD26" s="482" t="s">
        <v>24968</v>
      </c>
    </row>
    <row r="27" spans="1:30" s="21" customFormat="1" ht="20.25" customHeight="1"/>
    <row r="28" spans="1:30" s="21" customFormat="1" ht="20.25" customHeight="1"/>
    <row r="29" spans="1:30" s="21" customFormat="1" ht="20.25" customHeight="1"/>
    <row r="30" spans="1:30" s="21" customFormat="1" ht="20.25" customHeight="1"/>
    <row r="31" spans="1:30" s="21" customFormat="1" ht="20.25" customHeight="1"/>
    <row r="32" spans="1:30" s="21" customFormat="1" ht="20.25" customHeight="1"/>
    <row r="33" s="21" customFormat="1" ht="20.25" customHeight="1"/>
    <row r="34" s="21" customFormat="1" ht="20.25" customHeight="1"/>
    <row r="35" s="21" customFormat="1" ht="20.25" customHeight="1"/>
    <row r="36" s="21" customFormat="1" ht="20.25" customHeight="1"/>
    <row r="37" s="21" customFormat="1" ht="20.25" customHeight="1"/>
    <row r="38" s="21" customFormat="1" ht="20.25" customHeight="1"/>
    <row r="39" s="21" customFormat="1" ht="20.25" customHeight="1"/>
    <row r="40" s="21" customFormat="1" ht="20.25" customHeight="1"/>
    <row r="41" s="21" customFormat="1" ht="20.25" customHeight="1"/>
    <row r="42" s="21" customFormat="1" ht="20.25" customHeight="1"/>
    <row r="43" s="21" customFormat="1" ht="20.25" customHeight="1"/>
    <row r="44" s="21" customFormat="1" ht="20.25" customHeight="1"/>
    <row r="45" s="21" customFormat="1" ht="20.25" customHeight="1"/>
    <row r="46" s="21" customFormat="1" ht="20.25" customHeight="1"/>
    <row r="47" s="21" customFormat="1" ht="20.25" customHeight="1"/>
    <row r="48" s="21" customFormat="1" ht="20.25" customHeight="1"/>
    <row r="49" s="21" customFormat="1" ht="20.25" customHeight="1"/>
    <row r="50" s="21" customFormat="1" ht="20.25" customHeight="1"/>
    <row r="51" s="21" customFormat="1" ht="20.25" customHeight="1"/>
    <row r="52" s="21" customFormat="1" ht="20.25" customHeight="1"/>
    <row r="53" s="21" customFormat="1" ht="20.25" customHeight="1"/>
    <row r="54" s="21" customFormat="1" ht="20.25" customHeight="1"/>
    <row r="55" s="21" customFormat="1" ht="20.25" customHeight="1"/>
    <row r="56" s="21" customFormat="1" ht="20.25" customHeight="1"/>
    <row r="57" s="21" customFormat="1" ht="20.25" customHeight="1"/>
    <row r="58" s="21" customFormat="1" ht="20.25" customHeight="1"/>
    <row r="59" s="21" customFormat="1" ht="20.25" customHeight="1"/>
    <row r="60" s="21" customFormat="1" ht="20.25" customHeight="1"/>
    <row r="61" s="21" customFormat="1" ht="20.25" customHeight="1"/>
    <row r="62" s="21" customFormat="1" ht="20.25" customHeight="1"/>
    <row r="63" s="21" customFormat="1" ht="20.25" customHeight="1"/>
    <row r="64" s="21" customFormat="1" ht="20.25" customHeight="1"/>
    <row r="65" s="21" customFormat="1" ht="20.25" customHeight="1"/>
    <row r="66" s="21" customFormat="1" ht="20.25" customHeight="1"/>
    <row r="67" s="21" customFormat="1" ht="20.25" customHeight="1"/>
    <row r="68" s="21" customFormat="1" ht="20.25" customHeight="1"/>
    <row r="69" s="21" customFormat="1" ht="20.25" customHeight="1"/>
    <row r="70" s="21" customFormat="1" ht="20.25" customHeight="1"/>
    <row r="71" s="21" customFormat="1" ht="20.25" customHeight="1"/>
    <row r="72" s="21" customFormat="1" ht="20.25" customHeight="1"/>
    <row r="73" s="21" customFormat="1" ht="20.25" customHeight="1"/>
    <row r="74" s="21" customFormat="1" ht="20.25" customHeight="1"/>
    <row r="75" s="21" customFormat="1" ht="20.25" customHeight="1"/>
    <row r="76" s="21" customFormat="1" ht="20.25" customHeight="1"/>
    <row r="77" s="21" customFormat="1" ht="20.25" customHeight="1"/>
    <row r="78" s="21" customFormat="1" ht="20.25" customHeight="1"/>
    <row r="79" s="21" customFormat="1" ht="20.25" customHeight="1"/>
    <row r="80" s="21" customFormat="1" ht="20.25" customHeight="1"/>
    <row r="81" s="21" customFormat="1" ht="20.25" customHeight="1"/>
    <row r="82" s="21" customFormat="1" ht="20.25" customHeight="1"/>
    <row r="83" s="21" customFormat="1" ht="20.25" customHeight="1"/>
    <row r="84" s="21" customFormat="1" ht="20.25" customHeight="1"/>
    <row r="85" s="21" customFormat="1" ht="20.25" customHeight="1"/>
    <row r="86" s="21" customFormat="1" ht="20.25" customHeight="1"/>
    <row r="87" s="21" customFormat="1" ht="20.25" customHeight="1"/>
    <row r="88" s="21" customFormat="1" ht="20.25" customHeight="1"/>
    <row r="89" s="21" customFormat="1" ht="20.25" customHeight="1"/>
    <row r="90" s="21" customFormat="1" ht="20.25" customHeight="1"/>
    <row r="91" s="21" customFormat="1" ht="20.25" customHeight="1"/>
    <row r="92" s="21" customFormat="1" ht="20.25" customHeight="1"/>
    <row r="93" s="21" customFormat="1" ht="20.25" customHeight="1"/>
    <row r="94" s="21" customFormat="1" ht="20.25" customHeight="1"/>
    <row r="95" s="21" customFormat="1" ht="20.25" customHeight="1"/>
    <row r="96" s="21" customFormat="1" ht="20.25" customHeight="1"/>
    <row r="97" s="21" customFormat="1" ht="20.25" customHeight="1"/>
    <row r="98" s="21" customFormat="1" ht="20.25" customHeight="1"/>
    <row r="99" s="21" customFormat="1" ht="20.25" customHeight="1"/>
    <row r="100" s="21" customFormat="1" ht="20.25" customHeight="1"/>
    <row r="101" s="21" customFormat="1" ht="20.25" customHeight="1"/>
    <row r="102" s="21" customFormat="1" ht="20.25" customHeight="1"/>
    <row r="103" s="21" customFormat="1" ht="20.25" customHeight="1"/>
    <row r="104" s="21" customFormat="1" ht="20.25" customHeight="1"/>
    <row r="105" s="21" customFormat="1" ht="20.25" customHeight="1"/>
    <row r="106" s="21" customFormat="1" ht="20.25" customHeight="1"/>
    <row r="107" s="21" customFormat="1" ht="20.25" customHeight="1"/>
    <row r="108" s="21" customFormat="1" ht="20.25" customHeight="1"/>
    <row r="109" s="21" customFormat="1" ht="20.25" customHeight="1"/>
    <row r="110" s="21" customFormat="1" ht="20.25" customHeight="1"/>
    <row r="111" s="21" customFormat="1" ht="20.25" customHeight="1"/>
    <row r="112" s="21" customFormat="1" ht="20.25" customHeight="1"/>
    <row r="113" s="21" customFormat="1" ht="20.25" customHeight="1"/>
    <row r="114" s="21" customFormat="1" ht="20.25" customHeight="1"/>
    <row r="115" s="21" customFormat="1" ht="20.25" customHeight="1"/>
    <row r="116" s="21" customFormat="1" ht="20.25" customHeight="1"/>
    <row r="117" s="21" customFormat="1" ht="20.25" customHeight="1"/>
    <row r="118" s="21" customFormat="1" ht="20.25" customHeight="1"/>
    <row r="119" s="21" customFormat="1" ht="20.25" customHeight="1"/>
    <row r="120" s="21" customFormat="1" ht="20.25" customHeight="1"/>
    <row r="121" s="21" customFormat="1" ht="20.25" customHeight="1"/>
    <row r="122" s="21" customFormat="1" ht="20.25" customHeight="1"/>
    <row r="123" s="21" customFormat="1" ht="20.25" customHeight="1"/>
    <row r="124" s="21" customFormat="1" ht="20.25" customHeight="1"/>
    <row r="125" s="21" customFormat="1" ht="20.25" customHeight="1"/>
    <row r="126" s="21" customFormat="1" ht="20.25" customHeight="1"/>
    <row r="127" s="21" customFormat="1" ht="20.25" customHeight="1"/>
    <row r="128" s="21" customFormat="1" ht="20.25" customHeight="1"/>
    <row r="129" s="21" customFormat="1" ht="20.25" customHeight="1"/>
    <row r="130" s="21" customFormat="1" ht="20.25" customHeight="1"/>
    <row r="131" s="21" customFormat="1" ht="20.25" customHeight="1"/>
    <row r="132" s="21" customFormat="1" ht="20.25" customHeight="1"/>
    <row r="133" s="21" customFormat="1" ht="20.25" customHeight="1"/>
    <row r="134" s="21" customFormat="1" ht="20.25" customHeight="1"/>
    <row r="135" s="21" customFormat="1" ht="20.25" customHeight="1"/>
    <row r="136" s="21" customFormat="1" ht="20.25" customHeight="1"/>
    <row r="137" s="21" customFormat="1" ht="20.25" customHeight="1"/>
    <row r="138" s="21" customFormat="1" ht="20.25" customHeight="1"/>
    <row r="139" s="21" customFormat="1" ht="20.25" customHeight="1"/>
    <row r="140" s="21" customFormat="1" ht="20.25" customHeight="1"/>
    <row r="141" s="21" customFormat="1" ht="20.25" customHeight="1"/>
    <row r="142" s="21" customFormat="1" ht="20.25" customHeight="1"/>
    <row r="143" s="21" customFormat="1" ht="20.25" customHeight="1"/>
    <row r="144" s="21" customFormat="1" ht="20.25" customHeight="1"/>
    <row r="145" s="21" customFormat="1" ht="20.25" customHeight="1"/>
    <row r="146" s="21" customFormat="1" ht="20.25" customHeight="1"/>
    <row r="147" s="21" customFormat="1" ht="20.25" customHeight="1"/>
    <row r="148" s="21" customFormat="1" ht="20.25" customHeight="1"/>
    <row r="149" s="21" customFormat="1" ht="20.25" customHeight="1"/>
    <row r="150" s="21" customFormat="1" ht="20.25" customHeight="1"/>
    <row r="151" s="21" customFormat="1" ht="20.25" customHeight="1"/>
    <row r="152" s="21" customFormat="1" ht="20.25" customHeight="1"/>
    <row r="153" s="21" customFormat="1" ht="20.25" customHeight="1"/>
    <row r="154" s="21" customFormat="1" ht="20.25" customHeight="1"/>
    <row r="155" s="21" customFormat="1" ht="20.25" customHeight="1"/>
    <row r="156" s="21" customFormat="1" ht="20.25" customHeight="1"/>
    <row r="157" s="21" customFormat="1" ht="20.25" customHeight="1"/>
    <row r="158" s="21" customFormat="1" ht="20.25" customHeight="1"/>
    <row r="159" s="21" customFormat="1" ht="20.25" customHeight="1"/>
    <row r="160" s="21" customFormat="1" ht="20.25" customHeight="1"/>
    <row r="161" s="21" customFormat="1" ht="20.25" customHeight="1"/>
    <row r="162" s="21" customFormat="1" ht="20.25" customHeight="1"/>
    <row r="163" s="21" customFormat="1" ht="20.25" customHeight="1"/>
    <row r="164" s="21" customFormat="1" ht="20.25" customHeight="1"/>
    <row r="165" s="21" customFormat="1" ht="20.25" customHeight="1"/>
    <row r="166" s="21" customFormat="1" ht="20.25" customHeight="1"/>
    <row r="167" s="21" customFormat="1" ht="20.25" customHeight="1"/>
    <row r="168" s="21" customFormat="1" ht="20.25" customHeight="1"/>
    <row r="169" s="21" customFormat="1" ht="20.25" customHeight="1"/>
    <row r="170" s="21" customFormat="1" ht="20.25" customHeight="1"/>
    <row r="171" s="21" customFormat="1" ht="20.25" customHeight="1"/>
    <row r="172" s="21" customFormat="1" ht="20.25" customHeight="1"/>
    <row r="173" s="21" customFormat="1" ht="20.25" customHeight="1"/>
    <row r="174" s="21" customFormat="1" ht="20.25" customHeight="1"/>
    <row r="175" s="21" customFormat="1" ht="20.25" customHeight="1"/>
    <row r="176" s="21" customFormat="1" ht="20.25" customHeight="1"/>
    <row r="177" s="21" customFormat="1" ht="20.25" customHeight="1"/>
    <row r="178" s="21" customFormat="1" ht="20.25" customHeight="1"/>
    <row r="179" s="21" customFormat="1" ht="20.25" customHeight="1"/>
    <row r="180" s="21" customFormat="1" ht="20.25" customHeight="1"/>
    <row r="181" s="21" customFormat="1" ht="20.25" customHeight="1"/>
    <row r="182" s="21" customFormat="1" ht="20.25" customHeight="1"/>
    <row r="183" s="21" customFormat="1" ht="20.25" customHeight="1"/>
    <row r="184" s="21" customFormat="1" ht="20.25" customHeight="1"/>
    <row r="185" s="21" customFormat="1" ht="20.25" customHeight="1"/>
    <row r="186" s="21" customFormat="1" ht="20.25" customHeight="1"/>
    <row r="187" s="21" customFormat="1" ht="20.25" customHeight="1"/>
    <row r="188" s="21" customFormat="1" ht="20.25" customHeight="1"/>
    <row r="189" s="21" customFormat="1" ht="20.25" customHeight="1"/>
    <row r="190" s="21" customFormat="1" ht="20.25" customHeight="1"/>
    <row r="191" s="21" customFormat="1" ht="20.25" customHeight="1"/>
    <row r="192" s="21" customFormat="1" ht="20.25" customHeight="1"/>
    <row r="193" s="21" customFormat="1" ht="20.25" customHeight="1"/>
    <row r="194" s="21" customFormat="1" ht="20.25" customHeight="1"/>
    <row r="195" s="21" customFormat="1" ht="20.25" customHeight="1"/>
    <row r="196" s="21" customFormat="1" ht="20.25" customHeight="1"/>
    <row r="197" s="21" customFormat="1" ht="20.25" customHeight="1"/>
    <row r="198" s="21" customFormat="1" ht="20.25" customHeight="1"/>
    <row r="199" s="21" customFormat="1" ht="20.25" customHeight="1"/>
    <row r="200" s="21" customFormat="1" ht="20.25" customHeight="1"/>
    <row r="201" s="21" customFormat="1" ht="20.25" customHeight="1"/>
    <row r="202" s="21" customFormat="1" ht="20.25" customHeight="1"/>
    <row r="203" s="21" customFormat="1" ht="20.25" customHeight="1"/>
    <row r="204" s="21" customFormat="1" ht="20.25" customHeight="1"/>
    <row r="205" s="21" customFormat="1" ht="20.25" customHeight="1"/>
    <row r="206" s="21" customFormat="1" ht="20.25" customHeight="1"/>
    <row r="207" s="21" customFormat="1" ht="20.25" customHeight="1"/>
    <row r="208" s="21" customFormat="1" ht="20.25" customHeight="1"/>
    <row r="209" s="21" customFormat="1" ht="20.25" customHeight="1"/>
    <row r="210" s="21" customFormat="1" ht="20.25" customHeight="1"/>
    <row r="211" s="21" customFormat="1" ht="20.25" customHeight="1"/>
    <row r="212" s="21" customFormat="1" ht="20.25" customHeight="1"/>
    <row r="213" s="21" customFormat="1" ht="20.25" customHeight="1"/>
    <row r="214" s="21" customFormat="1" ht="20.25" customHeight="1"/>
    <row r="215" s="21" customFormat="1" ht="20.25" customHeight="1"/>
    <row r="216" s="21" customFormat="1" ht="20.25" customHeight="1"/>
    <row r="217" s="21" customFormat="1" ht="20.25" customHeight="1"/>
    <row r="218" s="21" customFormat="1" ht="20.25" customHeight="1"/>
    <row r="219" s="21" customFormat="1" ht="20.25" customHeight="1"/>
    <row r="220" s="21" customFormat="1" ht="20.25" customHeight="1"/>
    <row r="221" s="21" customFormat="1" ht="20.25" customHeight="1"/>
    <row r="222" s="21" customFormat="1" ht="20.25" customHeight="1"/>
    <row r="223" s="21" customFormat="1" ht="20.25" customHeight="1"/>
    <row r="224" s="21" customFormat="1" ht="20.25" customHeight="1"/>
    <row r="225" s="21" customFormat="1" ht="20.25" customHeight="1"/>
    <row r="226" s="21" customFormat="1" ht="20.25" customHeight="1"/>
    <row r="227" s="21" customFormat="1" ht="20.25" customHeight="1"/>
    <row r="228" s="21" customFormat="1" ht="20.25" customHeight="1"/>
    <row r="229" s="21" customFormat="1" ht="20.25" customHeight="1"/>
    <row r="230" s="21" customFormat="1" ht="20.25" customHeight="1"/>
    <row r="231" s="21" customFormat="1" ht="20.25" customHeight="1"/>
    <row r="232" s="21" customFormat="1" ht="20.25" customHeight="1"/>
    <row r="233" s="21" customFormat="1" ht="20.25" customHeight="1"/>
    <row r="234" s="21" customFormat="1" ht="20.25" customHeight="1"/>
    <row r="235" s="21" customFormat="1" ht="20.25" customHeight="1"/>
    <row r="236" s="21" customFormat="1" ht="20.25" customHeight="1"/>
    <row r="237" s="21" customFormat="1" ht="20.25" customHeight="1"/>
    <row r="238" s="21" customFormat="1" ht="20.25" customHeight="1"/>
    <row r="239" s="21" customFormat="1" ht="20.25" customHeight="1"/>
    <row r="240" s="21" customFormat="1" ht="20.25" customHeight="1"/>
    <row r="241" s="21" customFormat="1" ht="20.25" customHeight="1"/>
    <row r="242" s="21" customFormat="1" ht="20.25" customHeight="1"/>
    <row r="243" s="21" customFormat="1" ht="20.25" customHeight="1"/>
    <row r="244" s="21" customFormat="1" ht="20.25" customHeight="1"/>
    <row r="245" s="21" customFormat="1" ht="20.25" customHeight="1"/>
    <row r="246" s="21" customFormat="1" ht="20.25" customHeight="1"/>
    <row r="247" s="21" customFormat="1" ht="20.25" customHeight="1"/>
    <row r="248" s="21" customFormat="1" ht="20.25" customHeight="1"/>
    <row r="249" s="21" customFormat="1" ht="20.25" customHeight="1"/>
    <row r="250" s="21" customFormat="1" ht="20.25" customHeight="1"/>
    <row r="251" s="21" customFormat="1" ht="20.25" customHeight="1"/>
    <row r="252" s="21" customFormat="1" ht="20.25" customHeight="1"/>
    <row r="253" s="21" customFormat="1" ht="20.25" customHeight="1"/>
    <row r="254" s="21" customFormat="1" ht="20.25" customHeight="1"/>
    <row r="255" s="21" customFormat="1" ht="20.25" customHeight="1"/>
    <row r="256" s="21" customFormat="1" ht="20.25" customHeight="1"/>
    <row r="257" s="21" customFormat="1" ht="20.25" customHeight="1"/>
    <row r="258" s="21" customFormat="1" ht="20.25" customHeight="1"/>
    <row r="259" s="21" customFormat="1" ht="20.25" customHeight="1"/>
    <row r="260" s="21" customFormat="1" ht="20.25" customHeight="1"/>
    <row r="261" s="21" customFormat="1" ht="20.25" customHeight="1"/>
    <row r="262" s="21" customFormat="1" ht="20.25" customHeight="1"/>
    <row r="263" s="21" customFormat="1" ht="20.25" customHeight="1"/>
    <row r="264" s="21" customFormat="1" ht="20.25" customHeight="1"/>
    <row r="265" s="21" customFormat="1" ht="20.25" customHeight="1"/>
    <row r="266" s="21" customFormat="1" ht="20.25" customHeight="1"/>
    <row r="267" s="21" customFormat="1" ht="20.25" customHeight="1"/>
    <row r="268" s="21" customFormat="1" ht="20.25" customHeight="1"/>
    <row r="269" s="21" customFormat="1" ht="20.25" customHeight="1"/>
    <row r="270" s="21" customFormat="1" ht="20.25" customHeight="1"/>
    <row r="271" s="21" customFormat="1" ht="20.25" customHeight="1"/>
    <row r="272" s="21" customFormat="1" ht="20.25" customHeight="1"/>
    <row r="273" s="21" customFormat="1" ht="20.25" customHeight="1"/>
    <row r="274" s="21" customFormat="1" ht="20.25" customHeight="1"/>
    <row r="275" s="21" customFormat="1"/>
    <row r="276" s="21" customFormat="1"/>
    <row r="277" s="21" customFormat="1"/>
    <row r="278" s="21" customFormat="1"/>
    <row r="279" s="21" customFormat="1"/>
    <row r="280" s="21" customFormat="1"/>
    <row r="281" s="21" customFormat="1"/>
    <row r="282" s="21" customFormat="1"/>
    <row r="283" s="21" customFormat="1"/>
    <row r="284" s="21" customFormat="1"/>
    <row r="285" s="21" customFormat="1"/>
    <row r="286" s="21" customFormat="1"/>
    <row r="287" s="21" customFormat="1"/>
    <row r="288" s="21" customFormat="1"/>
    <row r="289" s="21" customFormat="1"/>
    <row r="290" s="21" customFormat="1"/>
    <row r="291" s="21" customFormat="1"/>
    <row r="292" s="21" customFormat="1"/>
    <row r="293" s="21" customFormat="1"/>
    <row r="294" s="21" customFormat="1"/>
    <row r="295" s="21" customFormat="1"/>
    <row r="296" s="21" customFormat="1"/>
    <row r="297" s="21" customFormat="1"/>
    <row r="298" s="21" customFormat="1"/>
    <row r="299" s="21" customFormat="1"/>
    <row r="300" s="21" customFormat="1"/>
    <row r="301" s="21" customFormat="1"/>
    <row r="302" s="21" customFormat="1"/>
    <row r="303" s="21" customFormat="1"/>
    <row r="304" s="21" customFormat="1"/>
    <row r="305" s="21" customFormat="1"/>
    <row r="306" s="21" customFormat="1"/>
    <row r="307" s="21" customFormat="1"/>
    <row r="308" s="21" customFormat="1"/>
    <row r="309" s="21" customFormat="1"/>
    <row r="310" s="21" customFormat="1"/>
    <row r="311" s="21" customFormat="1"/>
    <row r="312" s="21" customFormat="1"/>
    <row r="313" s="21" customFormat="1"/>
    <row r="314" s="21" customFormat="1"/>
    <row r="315" s="21" customFormat="1"/>
    <row r="316" s="21" customFormat="1"/>
    <row r="317" s="21" customFormat="1"/>
    <row r="318" s="21" customFormat="1"/>
    <row r="319" s="21" customFormat="1"/>
    <row r="320" s="21" customFormat="1"/>
    <row r="321" s="21" customFormat="1"/>
    <row r="322" s="21" customFormat="1"/>
    <row r="323" s="21" customFormat="1"/>
    <row r="324" s="21" customFormat="1"/>
    <row r="325" s="21" customFormat="1"/>
    <row r="326" s="21" customFormat="1"/>
    <row r="327" s="21" customFormat="1"/>
    <row r="328" s="21" customFormat="1"/>
    <row r="329" s="21" customFormat="1"/>
    <row r="330" s="21" customFormat="1"/>
    <row r="331" s="21" customFormat="1"/>
    <row r="332" s="21" customFormat="1"/>
    <row r="333" s="21" customFormat="1"/>
    <row r="334" s="21" customFormat="1"/>
    <row r="335" s="21" customFormat="1"/>
    <row r="336" s="21" customFormat="1"/>
    <row r="337" s="21" customFormat="1"/>
    <row r="338" s="21" customFormat="1"/>
    <row r="339" s="21" customFormat="1"/>
    <row r="340" s="21" customFormat="1"/>
    <row r="341" s="21" customFormat="1"/>
    <row r="342" s="21" customFormat="1"/>
    <row r="343" s="21" customFormat="1"/>
    <row r="344" s="21" customFormat="1"/>
    <row r="345" s="21" customFormat="1"/>
    <row r="346" s="21" customFormat="1"/>
    <row r="347" s="21" customFormat="1"/>
    <row r="348" s="21" customFormat="1"/>
    <row r="349" s="21" customFormat="1"/>
    <row r="350" s="21" customFormat="1"/>
    <row r="351" s="21" customFormat="1"/>
    <row r="352" s="21" customFormat="1"/>
    <row r="353" s="21" customFormat="1"/>
    <row r="354" s="21" customFormat="1"/>
    <row r="355" s="21" customFormat="1"/>
    <row r="356" s="21" customFormat="1"/>
    <row r="357" s="21" customFormat="1"/>
    <row r="358" s="21" customFormat="1"/>
    <row r="359" s="21" customFormat="1"/>
    <row r="360" s="21" customFormat="1"/>
    <row r="361" s="21" customFormat="1"/>
    <row r="362" s="21" customFormat="1"/>
    <row r="363" s="21" customFormat="1"/>
    <row r="364" s="21" customFormat="1"/>
    <row r="365" s="21" customFormat="1"/>
    <row r="366" s="21" customFormat="1"/>
    <row r="367" s="21" customFormat="1"/>
    <row r="368" s="21" customFormat="1"/>
    <row r="369" s="21" customFormat="1"/>
    <row r="370" s="21" customFormat="1"/>
    <row r="371" s="21" customFormat="1"/>
    <row r="372" s="21" customFormat="1"/>
    <row r="373" s="21" customFormat="1"/>
    <row r="374" s="21" customFormat="1"/>
    <row r="375" s="21" customFormat="1"/>
    <row r="376" s="21" customFormat="1"/>
    <row r="377" s="21" customFormat="1"/>
    <row r="378" s="21" customFormat="1"/>
    <row r="379" s="21" customFormat="1"/>
    <row r="380" s="21" customFormat="1"/>
    <row r="381" s="21" customFormat="1"/>
    <row r="382" s="21" customFormat="1"/>
    <row r="383" s="21" customFormat="1"/>
    <row r="384" s="21" customFormat="1"/>
    <row r="385" s="21" customFormat="1"/>
    <row r="386" s="21" customFormat="1"/>
    <row r="387" s="21" customFormat="1"/>
    <row r="388" s="21" customFormat="1"/>
    <row r="389" s="21" customFormat="1"/>
    <row r="390" s="21" customFormat="1"/>
    <row r="391" s="21" customFormat="1"/>
    <row r="392" s="21" customFormat="1"/>
    <row r="393" s="21" customFormat="1"/>
    <row r="394" s="21" customFormat="1"/>
    <row r="395" s="21" customFormat="1"/>
    <row r="396" s="21" customFormat="1"/>
    <row r="397" s="21" customFormat="1"/>
    <row r="398" s="21" customFormat="1"/>
    <row r="399" s="21" customFormat="1"/>
    <row r="400" s="21" customFormat="1"/>
    <row r="401" s="21" customFormat="1"/>
    <row r="402" s="21" customFormat="1"/>
    <row r="403" s="21" customFormat="1"/>
    <row r="404" s="21" customFormat="1"/>
    <row r="405" s="21" customFormat="1"/>
    <row r="406" s="21" customFormat="1"/>
    <row r="407" s="21" customFormat="1"/>
    <row r="408" s="21" customFormat="1"/>
    <row r="409" s="21" customFormat="1"/>
    <row r="410" s="21" customFormat="1"/>
    <row r="411" s="21" customFormat="1"/>
    <row r="412" s="21" customFormat="1"/>
    <row r="413" s="21" customFormat="1"/>
    <row r="414" s="21" customFormat="1"/>
    <row r="415" s="21" customFormat="1"/>
    <row r="416" s="21" customFormat="1"/>
    <row r="417" s="21" customFormat="1"/>
    <row r="418" s="21" customFormat="1"/>
    <row r="419" s="21" customFormat="1"/>
    <row r="420" s="21" customFormat="1"/>
    <row r="421" s="21" customFormat="1"/>
    <row r="422" s="21" customFormat="1"/>
    <row r="423" s="21" customFormat="1"/>
    <row r="424" s="21" customFormat="1"/>
    <row r="425" s="21" customFormat="1"/>
    <row r="426" s="21" customFormat="1"/>
    <row r="427" s="21" customFormat="1"/>
    <row r="428" s="21" customFormat="1"/>
    <row r="429" s="21" customFormat="1"/>
    <row r="430" s="21" customFormat="1"/>
    <row r="431" s="21" customFormat="1"/>
    <row r="432" s="21" customFormat="1"/>
    <row r="433" s="21" customFormat="1"/>
    <row r="434" s="21" customFormat="1"/>
    <row r="435" s="21" customFormat="1"/>
    <row r="436" s="21" customFormat="1"/>
    <row r="437" s="21" customFormat="1"/>
    <row r="438" s="21" customFormat="1"/>
    <row r="439" s="21" customFormat="1"/>
    <row r="440" s="21" customFormat="1"/>
    <row r="441" s="21" customFormat="1"/>
    <row r="442" s="21" customFormat="1"/>
    <row r="443" s="21" customFormat="1"/>
    <row r="444" s="21" customFormat="1"/>
    <row r="445" s="21" customFormat="1"/>
    <row r="446" s="21" customFormat="1"/>
    <row r="447" s="21" customFormat="1"/>
    <row r="448" s="21" customFormat="1"/>
    <row r="449" s="21" customFormat="1"/>
    <row r="450" s="21" customFormat="1"/>
    <row r="451" s="21" customFormat="1"/>
    <row r="452" s="21" customFormat="1"/>
    <row r="453" s="21" customFormat="1"/>
    <row r="454" s="21" customFormat="1"/>
    <row r="455" s="21" customFormat="1"/>
    <row r="456" s="21" customFormat="1"/>
    <row r="457" s="21" customFormat="1"/>
    <row r="458" s="21" customFormat="1"/>
    <row r="459" s="21" customFormat="1"/>
    <row r="460" s="21" customFormat="1"/>
    <row r="461" s="21" customFormat="1"/>
    <row r="462" s="21" customFormat="1"/>
    <row r="463" s="21" customFormat="1"/>
    <row r="464" s="21" customFormat="1"/>
    <row r="465" s="21" customFormat="1"/>
    <row r="466" s="21" customFormat="1"/>
    <row r="467" s="21" customFormat="1"/>
    <row r="468" s="21" customFormat="1"/>
    <row r="469" s="21" customFormat="1"/>
    <row r="470" s="21" customFormat="1"/>
    <row r="471" s="21" customFormat="1"/>
    <row r="472" s="21" customFormat="1"/>
    <row r="473" s="21" customFormat="1"/>
    <row r="474" s="21" customFormat="1"/>
    <row r="475" s="21" customFormat="1"/>
    <row r="476" s="21" customFormat="1"/>
    <row r="477" s="21" customFormat="1"/>
    <row r="478" s="21" customFormat="1"/>
    <row r="479" s="21" customFormat="1"/>
    <row r="480" s="21" customFormat="1"/>
    <row r="481" s="21" customFormat="1"/>
    <row r="482" s="21" customFormat="1"/>
    <row r="483" s="21" customFormat="1"/>
    <row r="484" s="21" customFormat="1"/>
    <row r="485" s="21" customFormat="1"/>
    <row r="486" s="21" customFormat="1"/>
    <row r="487" s="21" customFormat="1"/>
    <row r="488" s="21" customFormat="1"/>
    <row r="489" s="21" customFormat="1"/>
    <row r="490" s="21" customFormat="1"/>
    <row r="491" s="21" customFormat="1"/>
    <row r="492" s="21" customFormat="1"/>
    <row r="493" s="21" customFormat="1"/>
    <row r="494" s="21" customFormat="1"/>
    <row r="495" s="21" customFormat="1"/>
    <row r="496" s="21" customFormat="1"/>
    <row r="497" s="21" customFormat="1"/>
    <row r="498" s="21" customFormat="1"/>
    <row r="499" s="21" customFormat="1"/>
    <row r="500" s="21" customFormat="1"/>
    <row r="501" s="21" customFormat="1"/>
    <row r="502" s="21" customFormat="1"/>
    <row r="503" s="21" customFormat="1"/>
    <row r="504" s="21" customFormat="1"/>
    <row r="505" s="21" customFormat="1"/>
    <row r="506" s="21" customFormat="1"/>
    <row r="507" s="21" customFormat="1"/>
    <row r="508" s="21" customFormat="1"/>
    <row r="509" s="21" customFormat="1"/>
    <row r="510" s="21" customFormat="1"/>
    <row r="511" s="21" customFormat="1"/>
    <row r="512" s="21" customFormat="1"/>
    <row r="513" s="21" customFormat="1"/>
    <row r="514" s="21" customFormat="1"/>
    <row r="515" s="21" customFormat="1"/>
    <row r="516" s="21" customFormat="1"/>
    <row r="517" s="21" customFormat="1"/>
    <row r="518" s="21" customFormat="1"/>
    <row r="519" s="21" customFormat="1"/>
    <row r="520" s="21" customFormat="1"/>
    <row r="521" s="21" customFormat="1"/>
    <row r="522" s="21" customFormat="1"/>
    <row r="523" s="21" customFormat="1"/>
    <row r="524" s="21" customFormat="1"/>
    <row r="525" s="21" customFormat="1"/>
    <row r="526" s="21" customFormat="1"/>
    <row r="527" s="21" customFormat="1"/>
    <row r="528" s="21" customFormat="1"/>
    <row r="529" s="21" customFormat="1"/>
    <row r="530" s="21" customFormat="1"/>
    <row r="531" s="21" customFormat="1"/>
    <row r="532" s="21" customFormat="1"/>
    <row r="533" s="21" customFormat="1"/>
    <row r="534" s="21" customFormat="1"/>
    <row r="535" s="21" customFormat="1"/>
    <row r="536" s="21" customFormat="1"/>
    <row r="537" s="21" customFormat="1"/>
    <row r="538" s="21" customFormat="1"/>
    <row r="539" s="21" customFormat="1"/>
    <row r="540" s="21" customFormat="1"/>
    <row r="541" s="21" customFormat="1"/>
    <row r="542" s="21" customFormat="1"/>
    <row r="543" s="21" customFormat="1"/>
    <row r="544" s="21" customFormat="1"/>
    <row r="545" s="21" customFormat="1"/>
    <row r="546" s="21" customFormat="1"/>
    <row r="547" s="21" customFormat="1"/>
    <row r="548" s="21" customFormat="1"/>
    <row r="549" s="21" customFormat="1"/>
    <row r="550" s="21" customFormat="1"/>
    <row r="551" s="21" customFormat="1"/>
    <row r="552" s="21" customFormat="1"/>
    <row r="553" s="21" customFormat="1"/>
    <row r="554" s="21" customFormat="1"/>
    <row r="555" s="21" customFormat="1"/>
    <row r="556" s="21" customFormat="1"/>
    <row r="557" s="21" customFormat="1"/>
    <row r="558" s="21" customFormat="1"/>
    <row r="559" s="21" customFormat="1"/>
    <row r="560" s="21" customFormat="1"/>
    <row r="561" s="21" customFormat="1"/>
    <row r="562" s="21" customFormat="1"/>
    <row r="563" s="21" customFormat="1"/>
    <row r="564" s="21" customFormat="1"/>
    <row r="565" s="21" customFormat="1"/>
    <row r="566" s="21" customFormat="1"/>
    <row r="567" s="21" customFormat="1"/>
    <row r="568" s="21" customFormat="1"/>
    <row r="569" s="21" customFormat="1"/>
    <row r="570" s="21" customFormat="1"/>
    <row r="571" s="21" customFormat="1"/>
    <row r="572" s="21" customFormat="1"/>
    <row r="573" s="21" customFormat="1"/>
    <row r="574" s="21" customFormat="1"/>
    <row r="575" s="21" customFormat="1"/>
  </sheetData>
  <autoFilter ref="A2:AM25" xr:uid="{00000000-0009-0000-0000-000022000000}"/>
  <phoneticPr fontId="1"/>
  <dataValidations count="1">
    <dataValidation type="list" allowBlank="1" showInputMessage="1" showErrorMessage="1" sqref="U3:U26 W3:W26 Y3:Y26 AA3:AA26 AC3:AC26 N3:Q26" xr:uid="{1C7E5C00-82EA-4745-A8C9-0D191F35B202}">
      <formula1>"○"</formula1>
    </dataValidation>
  </dataValidations>
  <hyperlinks>
    <hyperlink ref="J21" r:id="rId1" xr:uid="{5A6F78C1-FEDC-4D04-9E09-1CF7587C0EF7}"/>
  </hyperlinks>
  <pageMargins left="0.7" right="0.7" top="0.75" bottom="0.75" header="0.3" footer="0.3"/>
  <pageSetup paperSize="9" scale="32" fitToWidth="0" orientation="landscape" r:id="rId2"/>
  <colBreaks count="4" manualBreakCount="4">
    <brk id="7" max="25" man="1"/>
    <brk id="10" max="25" man="1"/>
    <brk id="13" max="25" man="1"/>
    <brk id="27" max="25" man="1"/>
  </col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FE8653-032A-4F96-812B-6D675E7F4405}">
  <sheetPr>
    <pageSetUpPr fitToPage="1"/>
  </sheetPr>
  <dimension ref="A1:AI573"/>
  <sheetViews>
    <sheetView showGridLines="0" zoomScaleNormal="100" workbookViewId="0">
      <pane xSplit="3" ySplit="2" topLeftCell="U28" activePane="bottomRight" state="frozen"/>
      <selection pane="topRight" activeCell="A9" sqref="A9"/>
      <selection pane="bottomLeft" activeCell="A9" sqref="A9"/>
      <selection pane="bottomRight" activeCell="AE3" sqref="AE3"/>
    </sheetView>
  </sheetViews>
  <sheetFormatPr defaultRowHeight="18.75"/>
  <cols>
    <col min="1" max="1" width="10.75" customWidth="1"/>
    <col min="2" max="2" width="15.125" customWidth="1"/>
    <col min="3" max="3" width="69.5" customWidth="1"/>
    <col min="4" max="4" width="11.25" customWidth="1"/>
    <col min="5" max="10" width="11.875" customWidth="1"/>
    <col min="11" max="11" width="48" customWidth="1"/>
    <col min="12" max="18" width="11.875" customWidth="1"/>
    <col min="19" max="30" width="12.375" customWidth="1"/>
  </cols>
  <sheetData>
    <row r="1" spans="1:30" ht="21.75" customHeight="1">
      <c r="A1" s="151" t="s">
        <v>56</v>
      </c>
      <c r="R1" s="19"/>
    </row>
    <row r="2" spans="1:30" s="134" customFormat="1" ht="247.15" customHeight="1">
      <c r="A2" s="8" t="s">
        <v>57</v>
      </c>
      <c r="B2" s="8" t="s">
        <v>58</v>
      </c>
      <c r="C2" s="16" t="s">
        <v>59</v>
      </c>
      <c r="D2" s="8" t="s">
        <v>60</v>
      </c>
      <c r="E2" s="8" t="s">
        <v>61</v>
      </c>
      <c r="F2" s="8" t="s">
        <v>62</v>
      </c>
      <c r="G2" s="8" t="s">
        <v>63</v>
      </c>
      <c r="H2" s="8" t="s">
        <v>64</v>
      </c>
      <c r="I2" s="8" t="s">
        <v>65</v>
      </c>
      <c r="J2" s="8" t="s">
        <v>66</v>
      </c>
      <c r="K2" s="8" t="s">
        <v>67</v>
      </c>
      <c r="L2" s="8" t="s">
        <v>68</v>
      </c>
      <c r="M2" s="8" t="s">
        <v>69</v>
      </c>
      <c r="N2" s="8" t="s">
        <v>70</v>
      </c>
      <c r="O2" s="8" t="s">
        <v>71</v>
      </c>
      <c r="P2" s="8" t="s">
        <v>72</v>
      </c>
      <c r="Q2" s="8" t="s">
        <v>73</v>
      </c>
      <c r="R2" s="17" t="s">
        <v>74</v>
      </c>
      <c r="S2" s="8" t="s">
        <v>75</v>
      </c>
      <c r="T2" s="8" t="s">
        <v>76</v>
      </c>
      <c r="U2" s="8" t="s">
        <v>77</v>
      </c>
      <c r="V2" s="8" t="s">
        <v>78</v>
      </c>
      <c r="W2" s="8" t="s">
        <v>79</v>
      </c>
      <c r="X2" s="8" t="s">
        <v>78</v>
      </c>
      <c r="Y2" s="8" t="s">
        <v>80</v>
      </c>
      <c r="Z2" s="8" t="s">
        <v>78</v>
      </c>
      <c r="AA2" s="8" t="s">
        <v>81</v>
      </c>
      <c r="AB2" s="8" t="s">
        <v>78</v>
      </c>
      <c r="AC2" s="8" t="s">
        <v>82</v>
      </c>
      <c r="AD2" s="8" t="s">
        <v>78</v>
      </c>
    </row>
    <row r="3" spans="1:30" s="19" customFormat="1" ht="91.5" customHeight="1">
      <c r="A3" s="221" t="s">
        <v>19626</v>
      </c>
      <c r="B3" s="222" t="s">
        <v>737</v>
      </c>
      <c r="C3" s="489" t="s">
        <v>24969</v>
      </c>
      <c r="D3" s="221" t="s">
        <v>19627</v>
      </c>
      <c r="E3" s="221" t="s">
        <v>19628</v>
      </c>
      <c r="F3" s="221" t="s">
        <v>19629</v>
      </c>
      <c r="G3" s="221" t="s">
        <v>19630</v>
      </c>
      <c r="H3" s="221" t="s">
        <v>19631</v>
      </c>
      <c r="I3" s="221" t="s">
        <v>1354</v>
      </c>
      <c r="J3" s="221" t="s">
        <v>19632</v>
      </c>
      <c r="K3" s="223" t="s">
        <v>19633</v>
      </c>
      <c r="L3" s="223" t="s">
        <v>3493</v>
      </c>
      <c r="M3" s="221"/>
      <c r="N3" s="221" t="s">
        <v>95</v>
      </c>
      <c r="O3" s="221"/>
      <c r="P3" s="221"/>
      <c r="Q3" s="221"/>
      <c r="R3" s="221" t="s">
        <v>1043</v>
      </c>
      <c r="S3" s="221" t="s">
        <v>98</v>
      </c>
      <c r="T3" s="221" t="s">
        <v>1092</v>
      </c>
      <c r="U3" s="221"/>
      <c r="V3" s="221"/>
      <c r="W3" s="221"/>
      <c r="X3" s="221"/>
      <c r="Y3" s="221" t="s">
        <v>95</v>
      </c>
      <c r="Z3" s="223" t="s">
        <v>19634</v>
      </c>
      <c r="AA3" s="221"/>
      <c r="AB3" s="221"/>
      <c r="AC3" s="221"/>
      <c r="AD3" s="221"/>
    </row>
    <row r="4" spans="1:30" s="19" customFormat="1" ht="24.75" customHeight="1">
      <c r="A4" s="221" t="s">
        <v>19626</v>
      </c>
      <c r="B4" s="222" t="s">
        <v>737</v>
      </c>
      <c r="C4" s="489" t="s">
        <v>19635</v>
      </c>
      <c r="D4" s="221" t="s">
        <v>19636</v>
      </c>
      <c r="E4" s="221" t="s">
        <v>19637</v>
      </c>
      <c r="F4" s="221" t="s">
        <v>19638</v>
      </c>
      <c r="G4" s="221" t="s">
        <v>19639</v>
      </c>
      <c r="H4" s="221" t="s">
        <v>19640</v>
      </c>
      <c r="I4" s="221" t="s">
        <v>19641</v>
      </c>
      <c r="J4" s="221"/>
      <c r="K4" s="221" t="s">
        <v>636</v>
      </c>
      <c r="L4" s="221"/>
      <c r="M4" s="221"/>
      <c r="N4" s="221"/>
      <c r="O4" s="221"/>
      <c r="P4" s="221"/>
      <c r="Q4" s="221"/>
      <c r="R4" s="221"/>
      <c r="S4" s="221" t="s">
        <v>1294</v>
      </c>
      <c r="T4" s="221"/>
      <c r="U4" s="221"/>
      <c r="V4" s="221"/>
      <c r="W4" s="221"/>
      <c r="X4" s="221"/>
      <c r="Y4" s="221"/>
      <c r="Z4" s="221"/>
      <c r="AA4" s="221"/>
      <c r="AB4" s="221"/>
      <c r="AC4" s="221"/>
      <c r="AD4" s="221"/>
    </row>
    <row r="5" spans="1:30" s="19" customFormat="1" ht="86.25" customHeight="1">
      <c r="A5" s="221" t="s">
        <v>19626</v>
      </c>
      <c r="B5" s="222" t="s">
        <v>19642</v>
      </c>
      <c r="C5" s="489" t="s">
        <v>24970</v>
      </c>
      <c r="D5" s="221" t="s">
        <v>19643</v>
      </c>
      <c r="E5" s="221" t="s">
        <v>19644</v>
      </c>
      <c r="F5" s="221" t="s">
        <v>19645</v>
      </c>
      <c r="G5" s="221" t="s">
        <v>19646</v>
      </c>
      <c r="H5" s="221" t="s">
        <v>19647</v>
      </c>
      <c r="I5" s="221" t="s">
        <v>19648</v>
      </c>
      <c r="J5" s="221" t="s">
        <v>19649</v>
      </c>
      <c r="K5" s="223" t="s">
        <v>19650</v>
      </c>
      <c r="L5" s="221"/>
      <c r="M5" s="221"/>
      <c r="N5" s="221"/>
      <c r="O5" s="221"/>
      <c r="P5" s="221"/>
      <c r="Q5" s="221"/>
      <c r="R5" s="221"/>
      <c r="S5" s="221" t="s">
        <v>98</v>
      </c>
      <c r="T5" s="221" t="s">
        <v>1092</v>
      </c>
      <c r="U5" s="221"/>
      <c r="V5" s="221"/>
      <c r="W5" s="221"/>
      <c r="X5" s="221"/>
      <c r="Y5" s="221"/>
      <c r="Z5" s="221"/>
      <c r="AA5" s="221"/>
      <c r="AB5" s="221"/>
      <c r="AC5" s="221"/>
      <c r="AD5" s="221"/>
    </row>
    <row r="6" spans="1:30" s="19" customFormat="1" ht="20.25" customHeight="1">
      <c r="A6" s="221" t="s">
        <v>19626</v>
      </c>
      <c r="B6" s="222" t="s">
        <v>19642</v>
      </c>
      <c r="C6" s="221" t="s">
        <v>19651</v>
      </c>
      <c r="D6" s="221" t="s">
        <v>19652</v>
      </c>
      <c r="E6" s="221" t="s">
        <v>19653</v>
      </c>
      <c r="F6" s="221" t="s">
        <v>19654</v>
      </c>
      <c r="G6" s="221" t="s">
        <v>19655</v>
      </c>
      <c r="H6" s="221" t="s">
        <v>19656</v>
      </c>
      <c r="I6" s="221" t="s">
        <v>19657</v>
      </c>
      <c r="J6" s="221"/>
      <c r="K6" s="221" t="s">
        <v>4387</v>
      </c>
      <c r="L6" s="221"/>
      <c r="M6" s="221"/>
      <c r="N6" s="221"/>
      <c r="O6" s="221"/>
      <c r="P6" s="221"/>
      <c r="Q6" s="221"/>
      <c r="R6" s="338" t="s">
        <v>223</v>
      </c>
      <c r="S6" s="221" t="s">
        <v>1294</v>
      </c>
      <c r="T6" s="221" t="s">
        <v>1295</v>
      </c>
      <c r="U6" s="221"/>
      <c r="V6" s="221"/>
      <c r="W6" s="221"/>
      <c r="X6" s="221"/>
      <c r="Y6" s="221"/>
      <c r="Z6" s="221"/>
      <c r="AA6" s="221"/>
      <c r="AB6" s="221"/>
      <c r="AC6" s="221"/>
      <c r="AD6" s="221"/>
    </row>
    <row r="7" spans="1:30" s="19" customFormat="1" ht="85.5" customHeight="1">
      <c r="A7" s="221" t="s">
        <v>19626</v>
      </c>
      <c r="B7" s="222" t="s">
        <v>942</v>
      </c>
      <c r="C7" s="221" t="s">
        <v>19658</v>
      </c>
      <c r="D7" s="221" t="s">
        <v>19659</v>
      </c>
      <c r="E7" s="221" t="s">
        <v>19660</v>
      </c>
      <c r="F7" s="221" t="s">
        <v>19661</v>
      </c>
      <c r="G7" s="221" t="s">
        <v>19662</v>
      </c>
      <c r="H7" s="221" t="s">
        <v>19663</v>
      </c>
      <c r="I7" s="221" t="s">
        <v>19664</v>
      </c>
      <c r="J7" s="221" t="s">
        <v>19665</v>
      </c>
      <c r="K7" s="223" t="s">
        <v>19650</v>
      </c>
      <c r="L7" s="221"/>
      <c r="M7" s="221"/>
      <c r="N7" s="221"/>
      <c r="O7" s="221"/>
      <c r="P7" s="221"/>
      <c r="Q7" s="221"/>
      <c r="R7" s="338" t="s">
        <v>223</v>
      </c>
      <c r="S7" s="221" t="s">
        <v>1294</v>
      </c>
      <c r="T7" s="221"/>
      <c r="U7" s="221" t="s">
        <v>95</v>
      </c>
      <c r="V7" s="223" t="s">
        <v>19666</v>
      </c>
      <c r="W7" s="221"/>
      <c r="X7" s="221"/>
      <c r="Y7" s="221" t="s">
        <v>95</v>
      </c>
      <c r="Z7" s="223" t="s">
        <v>19666</v>
      </c>
      <c r="AA7" s="221"/>
      <c r="AB7" s="221"/>
      <c r="AC7" s="221"/>
      <c r="AD7" s="221"/>
    </row>
    <row r="8" spans="1:30" s="19" customFormat="1" ht="20.25" customHeight="1">
      <c r="A8" s="221" t="s">
        <v>19626</v>
      </c>
      <c r="B8" s="222" t="s">
        <v>910</v>
      </c>
      <c r="C8" s="221" t="s">
        <v>19667</v>
      </c>
      <c r="D8" s="221" t="s">
        <v>19668</v>
      </c>
      <c r="E8" s="221" t="s">
        <v>19669</v>
      </c>
      <c r="F8" s="221" t="s">
        <v>19670</v>
      </c>
      <c r="G8" s="221" t="s">
        <v>19671</v>
      </c>
      <c r="H8" s="221" t="s">
        <v>19672</v>
      </c>
      <c r="I8" s="221" t="s">
        <v>19673</v>
      </c>
      <c r="J8" s="221"/>
      <c r="K8" s="221" t="s">
        <v>2627</v>
      </c>
      <c r="L8" s="221"/>
      <c r="M8" s="221"/>
      <c r="N8" s="221"/>
      <c r="O8" s="221"/>
      <c r="P8" s="221"/>
      <c r="Q8" s="221"/>
      <c r="R8" s="338" t="s">
        <v>223</v>
      </c>
      <c r="S8" s="221" t="s">
        <v>1294</v>
      </c>
      <c r="T8" s="221"/>
      <c r="U8" s="221"/>
      <c r="V8" s="221"/>
      <c r="W8" s="221"/>
      <c r="X8" s="221"/>
      <c r="Y8" s="221"/>
      <c r="Z8" s="221"/>
      <c r="AA8" s="221"/>
      <c r="AB8" s="221"/>
      <c r="AC8" s="221" t="s">
        <v>95</v>
      </c>
      <c r="AD8" s="221" t="s">
        <v>339</v>
      </c>
    </row>
    <row r="9" spans="1:30" s="19" customFormat="1" ht="20.25" customHeight="1">
      <c r="A9" s="221" t="s">
        <v>19626</v>
      </c>
      <c r="B9" s="222" t="s">
        <v>874</v>
      </c>
      <c r="C9" s="221" t="s">
        <v>19674</v>
      </c>
      <c r="D9" s="221" t="s">
        <v>19675</v>
      </c>
      <c r="E9" s="221" t="s">
        <v>19676</v>
      </c>
      <c r="F9" s="221" t="s">
        <v>19677</v>
      </c>
      <c r="G9" s="221" t="s">
        <v>19678</v>
      </c>
      <c r="H9" s="221" t="s">
        <v>19679</v>
      </c>
      <c r="I9" s="221" t="s">
        <v>2880</v>
      </c>
      <c r="J9" s="221" t="s">
        <v>19680</v>
      </c>
      <c r="K9" s="221" t="s">
        <v>4323</v>
      </c>
      <c r="L9" s="221"/>
      <c r="M9" s="221"/>
      <c r="N9" s="221"/>
      <c r="O9" s="221"/>
      <c r="P9" s="221"/>
      <c r="Q9" s="221"/>
      <c r="R9" s="338" t="s">
        <v>223</v>
      </c>
      <c r="S9" s="221" t="s">
        <v>98</v>
      </c>
      <c r="T9" s="221" t="s">
        <v>1092</v>
      </c>
      <c r="U9" s="221"/>
      <c r="V9" s="221"/>
      <c r="W9" s="221"/>
      <c r="X9" s="221"/>
      <c r="Y9" s="221"/>
      <c r="Z9" s="221"/>
      <c r="AA9" s="221" t="s">
        <v>95</v>
      </c>
      <c r="AB9" s="221"/>
      <c r="AC9" s="221"/>
      <c r="AD9" s="221" t="s">
        <v>339</v>
      </c>
    </row>
    <row r="10" spans="1:30" s="19" customFormat="1" ht="213" customHeight="1">
      <c r="A10" s="221" t="s">
        <v>19626</v>
      </c>
      <c r="B10" s="222" t="s">
        <v>19642</v>
      </c>
      <c r="C10" s="221" t="s">
        <v>19681</v>
      </c>
      <c r="D10" s="221" t="s">
        <v>19682</v>
      </c>
      <c r="E10" s="221" t="s">
        <v>19683</v>
      </c>
      <c r="F10" s="221" t="s">
        <v>19684</v>
      </c>
      <c r="G10" s="221" t="s">
        <v>19685</v>
      </c>
      <c r="H10" s="221" t="s">
        <v>19686</v>
      </c>
      <c r="I10" s="221" t="s">
        <v>19687</v>
      </c>
      <c r="J10" s="221" t="s">
        <v>19688</v>
      </c>
      <c r="K10" s="223" t="s">
        <v>4729</v>
      </c>
      <c r="L10" s="223" t="s">
        <v>19689</v>
      </c>
      <c r="M10" s="221"/>
      <c r="N10" s="221"/>
      <c r="O10" s="221" t="s">
        <v>95</v>
      </c>
      <c r="P10" s="221"/>
      <c r="Q10" s="221"/>
      <c r="R10" s="221"/>
      <c r="S10" s="221" t="s">
        <v>98</v>
      </c>
      <c r="T10" s="221" t="s">
        <v>1044</v>
      </c>
      <c r="U10" s="221"/>
      <c r="V10" s="221"/>
      <c r="W10" s="221"/>
      <c r="X10" s="221"/>
      <c r="Y10" s="221"/>
      <c r="Z10" s="221"/>
      <c r="AA10" s="221"/>
      <c r="AB10" s="221"/>
      <c r="AC10" s="221"/>
      <c r="AD10" s="221"/>
    </row>
    <row r="11" spans="1:30" s="19" customFormat="1" ht="213" customHeight="1">
      <c r="A11" s="221" t="s">
        <v>19626</v>
      </c>
      <c r="B11" s="222" t="s">
        <v>910</v>
      </c>
      <c r="C11" s="221" t="s">
        <v>19690</v>
      </c>
      <c r="D11" s="221" t="s">
        <v>19691</v>
      </c>
      <c r="E11" s="221" t="s">
        <v>19692</v>
      </c>
      <c r="F11" s="221" t="s">
        <v>19693</v>
      </c>
      <c r="G11" s="221" t="s">
        <v>19694</v>
      </c>
      <c r="H11" s="221" t="s">
        <v>19695</v>
      </c>
      <c r="I11" s="221" t="s">
        <v>19696</v>
      </c>
      <c r="J11" s="221" t="s">
        <v>19697</v>
      </c>
      <c r="K11" s="223" t="s">
        <v>19698</v>
      </c>
      <c r="L11" s="223" t="s">
        <v>19699</v>
      </c>
      <c r="M11" s="221"/>
      <c r="N11" s="221" t="s">
        <v>95</v>
      </c>
      <c r="O11" s="221" t="s">
        <v>95</v>
      </c>
      <c r="P11" s="221"/>
      <c r="Q11" s="221"/>
      <c r="R11" s="221" t="s">
        <v>1043</v>
      </c>
      <c r="S11" s="221" t="s">
        <v>98</v>
      </c>
      <c r="T11" s="221" t="s">
        <v>1092</v>
      </c>
      <c r="U11" s="221"/>
      <c r="V11" s="221"/>
      <c r="W11" s="221"/>
      <c r="X11" s="221"/>
      <c r="Y11" s="221"/>
      <c r="Z11" s="221"/>
      <c r="AA11" s="221"/>
      <c r="AB11" s="221"/>
      <c r="AC11" s="221" t="s">
        <v>95</v>
      </c>
      <c r="AD11" s="223" t="s">
        <v>19700</v>
      </c>
    </row>
    <row r="12" spans="1:30" s="19" customFormat="1" ht="158.25" customHeight="1">
      <c r="A12" s="221" t="s">
        <v>19626</v>
      </c>
      <c r="B12" s="222" t="s">
        <v>969</v>
      </c>
      <c r="C12" s="221" t="s">
        <v>19701</v>
      </c>
      <c r="D12" s="221" t="s">
        <v>19702</v>
      </c>
      <c r="E12" s="221" t="s">
        <v>19703</v>
      </c>
      <c r="F12" s="221" t="s">
        <v>19704</v>
      </c>
      <c r="G12" s="221" t="s">
        <v>19705</v>
      </c>
      <c r="H12" s="221" t="s">
        <v>19706</v>
      </c>
      <c r="I12" s="221" t="s">
        <v>19707</v>
      </c>
      <c r="J12" s="221" t="s">
        <v>19708</v>
      </c>
      <c r="K12" s="223" t="s">
        <v>19709</v>
      </c>
      <c r="L12" s="223" t="s">
        <v>19710</v>
      </c>
      <c r="M12" s="221"/>
      <c r="N12" s="221"/>
      <c r="O12" s="221" t="s">
        <v>95</v>
      </c>
      <c r="P12" s="221"/>
      <c r="Q12" s="221"/>
      <c r="R12" s="221"/>
      <c r="S12" s="221" t="s">
        <v>98</v>
      </c>
      <c r="T12" s="221" t="s">
        <v>1092</v>
      </c>
      <c r="U12" s="221"/>
      <c r="V12" s="221"/>
      <c r="W12" s="221"/>
      <c r="X12" s="221"/>
      <c r="Y12" s="221"/>
      <c r="Z12" s="221"/>
      <c r="AA12" s="221"/>
      <c r="AB12" s="221"/>
      <c r="AC12" s="221"/>
      <c r="AD12" s="221"/>
    </row>
    <row r="13" spans="1:30" s="19" customFormat="1" ht="20.25" customHeight="1">
      <c r="A13" s="221" t="s">
        <v>19626</v>
      </c>
      <c r="B13" s="222" t="s">
        <v>910</v>
      </c>
      <c r="C13" s="221" t="s">
        <v>19711</v>
      </c>
      <c r="D13" s="221" t="s">
        <v>19712</v>
      </c>
      <c r="E13" s="221" t="s">
        <v>19713</v>
      </c>
      <c r="F13" s="221" t="s">
        <v>24906</v>
      </c>
      <c r="G13" s="221" t="s">
        <v>19714</v>
      </c>
      <c r="H13" s="221" t="s">
        <v>19715</v>
      </c>
      <c r="I13" s="221" t="s">
        <v>19716</v>
      </c>
      <c r="J13" s="221" t="s">
        <v>19717</v>
      </c>
      <c r="K13" s="221" t="s">
        <v>4481</v>
      </c>
      <c r="L13" s="221" t="s">
        <v>19710</v>
      </c>
      <c r="M13" s="221"/>
      <c r="N13" s="221"/>
      <c r="O13" s="221" t="s">
        <v>95</v>
      </c>
      <c r="P13" s="221"/>
      <c r="Q13" s="221"/>
      <c r="R13" s="338" t="s">
        <v>223</v>
      </c>
      <c r="S13" s="221" t="s">
        <v>98</v>
      </c>
      <c r="T13" s="221" t="s">
        <v>1092</v>
      </c>
      <c r="U13" s="221"/>
      <c r="V13" s="221"/>
      <c r="W13" s="221"/>
      <c r="X13" s="221"/>
      <c r="Y13" s="221"/>
      <c r="Z13" s="221"/>
      <c r="AA13" s="221"/>
      <c r="AB13" s="221"/>
      <c r="AC13" s="221"/>
      <c r="AD13" s="221"/>
    </row>
    <row r="14" spans="1:30" s="19" customFormat="1" ht="51" customHeight="1">
      <c r="A14" s="221" t="s">
        <v>19626</v>
      </c>
      <c r="B14" s="222" t="s">
        <v>737</v>
      </c>
      <c r="C14" s="221" t="s">
        <v>19718</v>
      </c>
      <c r="D14" s="221" t="s">
        <v>19719</v>
      </c>
      <c r="E14" s="221" t="s">
        <v>19720</v>
      </c>
      <c r="F14" s="221" t="s">
        <v>19721</v>
      </c>
      <c r="G14" s="221" t="s">
        <v>19722</v>
      </c>
      <c r="H14" s="221" t="s">
        <v>19723</v>
      </c>
      <c r="I14" s="221" t="s">
        <v>395</v>
      </c>
      <c r="J14" s="221" t="s">
        <v>19724</v>
      </c>
      <c r="K14" s="221" t="s">
        <v>3631</v>
      </c>
      <c r="L14" s="221" t="s">
        <v>19725</v>
      </c>
      <c r="M14" s="221"/>
      <c r="N14" s="221"/>
      <c r="O14" s="221"/>
      <c r="P14" s="221"/>
      <c r="Q14" s="221"/>
      <c r="R14" s="338" t="s">
        <v>223</v>
      </c>
      <c r="S14" s="221" t="s">
        <v>98</v>
      </c>
      <c r="T14" s="221" t="s">
        <v>1092</v>
      </c>
      <c r="U14" s="221"/>
      <c r="V14" s="221"/>
      <c r="W14" s="221"/>
      <c r="X14" s="221"/>
      <c r="Y14" s="221"/>
      <c r="Z14" s="221"/>
      <c r="AA14" s="221"/>
      <c r="AB14" s="221"/>
      <c r="AC14" s="221" t="s">
        <v>95</v>
      </c>
      <c r="AD14" s="223" t="s">
        <v>19726</v>
      </c>
    </row>
    <row r="15" spans="1:30" s="19" customFormat="1" ht="275.25" customHeight="1">
      <c r="A15" s="221" t="s">
        <v>19626</v>
      </c>
      <c r="B15" s="222" t="s">
        <v>829</v>
      </c>
      <c r="C15" s="221" t="s">
        <v>19727</v>
      </c>
      <c r="D15" s="221" t="s">
        <v>19728</v>
      </c>
      <c r="E15" s="221" t="s">
        <v>19729</v>
      </c>
      <c r="F15" s="221" t="s">
        <v>19730</v>
      </c>
      <c r="G15" s="221" t="s">
        <v>19731</v>
      </c>
      <c r="H15" s="221" t="s">
        <v>19732</v>
      </c>
      <c r="I15" s="221" t="s">
        <v>19733</v>
      </c>
      <c r="J15" s="221" t="s">
        <v>19734</v>
      </c>
      <c r="K15" s="223" t="s">
        <v>19735</v>
      </c>
      <c r="L15" s="223" t="s">
        <v>19736</v>
      </c>
      <c r="M15" s="221"/>
      <c r="N15" s="221" t="s">
        <v>95</v>
      </c>
      <c r="O15" s="221" t="s">
        <v>95</v>
      </c>
      <c r="P15" s="221"/>
      <c r="Q15" s="221"/>
      <c r="R15" s="221" t="s">
        <v>1043</v>
      </c>
      <c r="S15" s="221" t="s">
        <v>98</v>
      </c>
      <c r="T15" s="221" t="s">
        <v>1044</v>
      </c>
      <c r="U15" s="221"/>
      <c r="V15" s="221"/>
      <c r="W15" s="221"/>
      <c r="X15" s="221"/>
      <c r="Y15" s="221"/>
      <c r="Z15" s="221"/>
      <c r="AA15" s="221" t="s">
        <v>95</v>
      </c>
      <c r="AB15" s="223" t="s">
        <v>19737</v>
      </c>
      <c r="AC15" s="221"/>
      <c r="AD15" s="221"/>
    </row>
    <row r="16" spans="1:30" s="19" customFormat="1" ht="135.75" customHeight="1">
      <c r="A16" s="221" t="s">
        <v>19626</v>
      </c>
      <c r="B16" s="222" t="s">
        <v>942</v>
      </c>
      <c r="C16" s="221" t="s">
        <v>19738</v>
      </c>
      <c r="D16" s="221" t="s">
        <v>19739</v>
      </c>
      <c r="E16" s="221" t="s">
        <v>19740</v>
      </c>
      <c r="F16" s="221" t="s">
        <v>19741</v>
      </c>
      <c r="G16" s="221" t="s">
        <v>19742</v>
      </c>
      <c r="H16" s="221" t="s">
        <v>19743</v>
      </c>
      <c r="I16" s="221" t="s">
        <v>19744</v>
      </c>
      <c r="J16" s="221" t="s">
        <v>19745</v>
      </c>
      <c r="K16" s="223" t="s">
        <v>19746</v>
      </c>
      <c r="L16" s="223" t="s">
        <v>19747</v>
      </c>
      <c r="M16" s="221"/>
      <c r="N16" s="221" t="s">
        <v>95</v>
      </c>
      <c r="O16" s="221"/>
      <c r="P16" s="221" t="s">
        <v>95</v>
      </c>
      <c r="Q16" s="221" t="s">
        <v>95</v>
      </c>
      <c r="R16" s="221" t="s">
        <v>1043</v>
      </c>
      <c r="S16" s="221" t="s">
        <v>98</v>
      </c>
      <c r="T16" s="221" t="s">
        <v>1092</v>
      </c>
      <c r="U16" s="221" t="s">
        <v>95</v>
      </c>
      <c r="V16" s="223" t="s">
        <v>19748</v>
      </c>
      <c r="W16" s="221"/>
      <c r="X16" s="221"/>
      <c r="Y16" s="221"/>
      <c r="Z16" s="221"/>
      <c r="AA16" s="221" t="s">
        <v>95</v>
      </c>
      <c r="AB16" s="223" t="s">
        <v>19749</v>
      </c>
      <c r="AC16" s="221" t="s">
        <v>95</v>
      </c>
      <c r="AD16" s="223" t="s">
        <v>19750</v>
      </c>
    </row>
    <row r="17" spans="1:35" s="19" customFormat="1" ht="45" customHeight="1">
      <c r="A17" s="221" t="s">
        <v>691</v>
      </c>
      <c r="B17" s="222" t="s">
        <v>737</v>
      </c>
      <c r="C17" s="221" t="s">
        <v>19751</v>
      </c>
      <c r="D17" s="221" t="s">
        <v>19752</v>
      </c>
      <c r="E17" s="221" t="s">
        <v>19753</v>
      </c>
      <c r="F17" s="221" t="s">
        <v>19754</v>
      </c>
      <c r="G17" s="221" t="s">
        <v>19755</v>
      </c>
      <c r="H17" s="221" t="s">
        <v>19756</v>
      </c>
      <c r="I17" s="221" t="s">
        <v>19757</v>
      </c>
      <c r="J17" s="221" t="s">
        <v>19758</v>
      </c>
      <c r="K17" s="221" t="s">
        <v>19759</v>
      </c>
      <c r="L17" s="221"/>
      <c r="M17" s="221"/>
      <c r="N17" s="221"/>
      <c r="O17" s="221"/>
      <c r="P17" s="221"/>
      <c r="Q17" s="221"/>
      <c r="R17" s="338" t="s">
        <v>223</v>
      </c>
      <c r="S17" s="221" t="s">
        <v>1294</v>
      </c>
      <c r="T17" s="221"/>
      <c r="U17" s="221" t="s">
        <v>95</v>
      </c>
      <c r="V17" s="223" t="s">
        <v>19760</v>
      </c>
      <c r="W17" s="221"/>
      <c r="X17" s="221"/>
      <c r="Y17" s="221"/>
      <c r="Z17" s="221"/>
      <c r="AA17" s="221" t="s">
        <v>95</v>
      </c>
      <c r="AB17" s="223" t="s">
        <v>19761</v>
      </c>
      <c r="AC17" s="221"/>
      <c r="AD17" s="221"/>
    </row>
    <row r="18" spans="1:35" s="19" customFormat="1" ht="107.25" customHeight="1">
      <c r="A18" s="221" t="s">
        <v>19626</v>
      </c>
      <c r="B18" s="222" t="s">
        <v>942</v>
      </c>
      <c r="C18" s="221" t="s">
        <v>19762</v>
      </c>
      <c r="D18" s="221" t="s">
        <v>19763</v>
      </c>
      <c r="E18" s="221" t="s">
        <v>19764</v>
      </c>
      <c r="F18" s="221" t="s">
        <v>19765</v>
      </c>
      <c r="G18" s="221" t="s">
        <v>24907</v>
      </c>
      <c r="H18" s="221" t="s">
        <v>19766</v>
      </c>
      <c r="I18" s="221" t="s">
        <v>19767</v>
      </c>
      <c r="J18" s="221" t="s">
        <v>19768</v>
      </c>
      <c r="K18" s="223" t="s">
        <v>19769</v>
      </c>
      <c r="L18" s="223" t="s">
        <v>13372</v>
      </c>
      <c r="M18" s="221"/>
      <c r="N18" s="221"/>
      <c r="O18" s="221"/>
      <c r="P18" s="221"/>
      <c r="Q18" s="221"/>
      <c r="R18" s="221" t="s">
        <v>1043</v>
      </c>
      <c r="S18" s="221" t="s">
        <v>98</v>
      </c>
      <c r="T18" s="221" t="s">
        <v>1092</v>
      </c>
      <c r="U18" s="221"/>
      <c r="V18" s="221"/>
      <c r="W18" s="221"/>
      <c r="X18" s="221"/>
      <c r="Y18" s="221"/>
      <c r="Z18" s="221"/>
      <c r="AA18" s="221"/>
      <c r="AB18" s="221"/>
      <c r="AC18" s="221" t="s">
        <v>95</v>
      </c>
      <c r="AD18" s="223" t="s">
        <v>19770</v>
      </c>
    </row>
    <row r="19" spans="1:35" s="19" customFormat="1" ht="84.75" customHeight="1">
      <c r="A19" s="221" t="s">
        <v>19626</v>
      </c>
      <c r="B19" s="222" t="s">
        <v>19771</v>
      </c>
      <c r="C19" s="221" t="s">
        <v>19772</v>
      </c>
      <c r="D19" s="221" t="s">
        <v>19773</v>
      </c>
      <c r="E19" s="221" t="s">
        <v>19774</v>
      </c>
      <c r="F19" s="221" t="s">
        <v>19775</v>
      </c>
      <c r="G19" s="221" t="s">
        <v>19776</v>
      </c>
      <c r="H19" s="221" t="s">
        <v>19777</v>
      </c>
      <c r="I19" s="221" t="s">
        <v>19778</v>
      </c>
      <c r="J19" s="221" t="s">
        <v>19779</v>
      </c>
      <c r="K19" s="223" t="s">
        <v>19780</v>
      </c>
      <c r="L19" s="223" t="s">
        <v>19781</v>
      </c>
      <c r="M19" s="221" t="s">
        <v>11749</v>
      </c>
      <c r="N19" s="221"/>
      <c r="O19" s="221"/>
      <c r="P19" s="221"/>
      <c r="Q19" s="221"/>
      <c r="R19" s="338" t="s">
        <v>223</v>
      </c>
      <c r="S19" s="221" t="s">
        <v>98</v>
      </c>
      <c r="T19" s="221" t="s">
        <v>1295</v>
      </c>
      <c r="U19" s="221"/>
      <c r="V19" s="221"/>
      <c r="W19" s="221"/>
      <c r="X19" s="221"/>
      <c r="Y19" s="221"/>
      <c r="Z19" s="221"/>
      <c r="AA19" s="221"/>
      <c r="AB19" s="221"/>
      <c r="AC19" s="223" t="s">
        <v>19782</v>
      </c>
      <c r="AD19" s="223" t="s">
        <v>19783</v>
      </c>
    </row>
    <row r="20" spans="1:35" s="19" customFormat="1" ht="100.5" customHeight="1">
      <c r="A20" s="221" t="s">
        <v>19626</v>
      </c>
      <c r="B20" s="417" t="s">
        <v>910</v>
      </c>
      <c r="C20" s="221" t="s">
        <v>19784</v>
      </c>
      <c r="D20" s="221" t="s">
        <v>19785</v>
      </c>
      <c r="E20" s="221" t="s">
        <v>19786</v>
      </c>
      <c r="F20" s="221" t="s">
        <v>19787</v>
      </c>
      <c r="G20" s="221" t="s">
        <v>19788</v>
      </c>
      <c r="H20" s="221" t="s">
        <v>19789</v>
      </c>
      <c r="I20" s="221" t="s">
        <v>19790</v>
      </c>
      <c r="J20" s="221" t="s">
        <v>19791</v>
      </c>
      <c r="K20" s="223" t="s">
        <v>19792</v>
      </c>
      <c r="L20" s="223" t="s">
        <v>19710</v>
      </c>
      <c r="M20" s="221"/>
      <c r="N20" s="221"/>
      <c r="O20" s="221" t="s">
        <v>95</v>
      </c>
      <c r="P20" s="221"/>
      <c r="Q20" s="221"/>
      <c r="R20" s="221"/>
      <c r="S20" s="221" t="s">
        <v>98</v>
      </c>
      <c r="T20" s="221" t="s">
        <v>1044</v>
      </c>
      <c r="U20" s="221"/>
      <c r="V20" s="221"/>
      <c r="W20" s="221"/>
      <c r="X20" s="221"/>
      <c r="Y20" s="221"/>
      <c r="Z20" s="221"/>
      <c r="AA20" s="221"/>
      <c r="AB20" s="221"/>
      <c r="AC20" s="221"/>
      <c r="AD20" s="221"/>
    </row>
    <row r="21" spans="1:35" s="19" customFormat="1" ht="210.75" customHeight="1">
      <c r="A21" s="221" t="s">
        <v>19626</v>
      </c>
      <c r="B21" s="222" t="s">
        <v>737</v>
      </c>
      <c r="C21" s="221" t="s">
        <v>19793</v>
      </c>
      <c r="D21" s="221" t="s">
        <v>19794</v>
      </c>
      <c r="E21" s="221" t="s">
        <v>19795</v>
      </c>
      <c r="F21" s="221" t="s">
        <v>19796</v>
      </c>
      <c r="G21" s="221" t="s">
        <v>19797</v>
      </c>
      <c r="H21" s="221" t="s">
        <v>19798</v>
      </c>
      <c r="I21" s="221" t="s">
        <v>19799</v>
      </c>
      <c r="J21" s="221" t="s">
        <v>19800</v>
      </c>
      <c r="K21" s="223" t="s">
        <v>19801</v>
      </c>
      <c r="L21" s="223" t="s">
        <v>19710</v>
      </c>
      <c r="M21" s="221"/>
      <c r="N21" s="221"/>
      <c r="O21" s="221" t="s">
        <v>95</v>
      </c>
      <c r="P21" s="221"/>
      <c r="Q21" s="221"/>
      <c r="R21" s="221"/>
      <c r="S21" s="221" t="s">
        <v>98</v>
      </c>
      <c r="T21" s="221" t="s">
        <v>1092</v>
      </c>
      <c r="U21" s="221"/>
      <c r="V21" s="221"/>
      <c r="W21" s="221"/>
      <c r="X21" s="221"/>
      <c r="Y21" s="221"/>
      <c r="Z21" s="221"/>
      <c r="AA21" s="221"/>
      <c r="AB21" s="221"/>
      <c r="AC21" s="221" t="s">
        <v>95</v>
      </c>
      <c r="AD21" s="223" t="s">
        <v>19802</v>
      </c>
    </row>
    <row r="22" spans="1:35" s="19" customFormat="1" ht="117.75" customHeight="1">
      <c r="A22" s="221" t="s">
        <v>19626</v>
      </c>
      <c r="B22" s="222" t="s">
        <v>942</v>
      </c>
      <c r="C22" s="221" t="s">
        <v>19803</v>
      </c>
      <c r="D22" s="221" t="s">
        <v>19804</v>
      </c>
      <c r="E22" s="221" t="s">
        <v>19805</v>
      </c>
      <c r="F22" s="221" t="s">
        <v>19806</v>
      </c>
      <c r="G22" s="221" t="s">
        <v>19807</v>
      </c>
      <c r="H22" s="221" t="s">
        <v>19808</v>
      </c>
      <c r="I22" s="221" t="s">
        <v>19809</v>
      </c>
      <c r="J22" s="21" t="s">
        <v>19810</v>
      </c>
      <c r="K22" s="223" t="s">
        <v>19811</v>
      </c>
      <c r="L22" s="223" t="s">
        <v>19812</v>
      </c>
      <c r="M22" s="221"/>
      <c r="N22" s="221" t="s">
        <v>95</v>
      </c>
      <c r="O22" s="221" t="s">
        <v>95</v>
      </c>
      <c r="P22" s="221"/>
      <c r="Q22" s="221"/>
      <c r="R22" s="221" t="s">
        <v>1043</v>
      </c>
      <c r="S22" s="221" t="s">
        <v>98</v>
      </c>
      <c r="T22" s="221" t="s">
        <v>1044</v>
      </c>
      <c r="U22" s="221"/>
      <c r="V22" s="221"/>
      <c r="W22" s="221"/>
      <c r="X22" s="221"/>
      <c r="Y22" s="221"/>
      <c r="Z22" s="221"/>
      <c r="AA22" s="223" t="s">
        <v>3</v>
      </c>
      <c r="AB22" s="223" t="s">
        <v>19813</v>
      </c>
      <c r="AC22" s="221" t="s">
        <v>95</v>
      </c>
      <c r="AD22" s="223" t="s">
        <v>19814</v>
      </c>
    </row>
    <row r="23" spans="1:35" s="19" customFormat="1" ht="20.25" customHeight="1">
      <c r="A23" s="221" t="s">
        <v>19626</v>
      </c>
      <c r="B23" s="222" t="s">
        <v>737</v>
      </c>
      <c r="C23" s="221" t="s">
        <v>19815</v>
      </c>
      <c r="D23" s="221" t="s">
        <v>19816</v>
      </c>
      <c r="E23" s="221" t="s">
        <v>19817</v>
      </c>
      <c r="F23" s="221" t="s">
        <v>19818</v>
      </c>
      <c r="G23" s="221" t="s">
        <v>19819</v>
      </c>
      <c r="H23" s="221" t="s">
        <v>19820</v>
      </c>
      <c r="I23" s="221" t="s">
        <v>19821</v>
      </c>
      <c r="J23" s="221"/>
      <c r="K23" s="221" t="s">
        <v>636</v>
      </c>
      <c r="L23" s="221"/>
      <c r="M23" s="221"/>
      <c r="N23" s="221"/>
      <c r="O23" s="221"/>
      <c r="P23" s="221"/>
      <c r="Q23" s="221"/>
      <c r="R23" s="221"/>
      <c r="S23" s="221" t="s">
        <v>1294</v>
      </c>
      <c r="T23" s="221"/>
      <c r="U23" s="221"/>
      <c r="V23" s="221"/>
      <c r="W23" s="221"/>
      <c r="X23" s="221"/>
      <c r="Y23" s="221"/>
      <c r="Z23" s="221"/>
      <c r="AA23" s="221"/>
      <c r="AB23" s="221"/>
      <c r="AC23" s="221"/>
      <c r="AD23" s="221"/>
    </row>
    <row r="24" spans="1:35" s="19" customFormat="1" ht="20.25" customHeight="1">
      <c r="A24" s="221" t="s">
        <v>19626</v>
      </c>
      <c r="B24" s="132" t="s">
        <v>969</v>
      </c>
      <c r="C24" s="221" t="s">
        <v>19822</v>
      </c>
      <c r="D24" s="221" t="s">
        <v>19823</v>
      </c>
      <c r="E24" s="221" t="s">
        <v>19824</v>
      </c>
      <c r="F24" s="221" t="s">
        <v>19825</v>
      </c>
      <c r="G24" s="221" t="s">
        <v>19826</v>
      </c>
      <c r="H24" s="221" t="s">
        <v>19827</v>
      </c>
      <c r="I24" s="221" t="s">
        <v>19828</v>
      </c>
      <c r="J24" s="221"/>
      <c r="K24" s="221" t="s">
        <v>19829</v>
      </c>
      <c r="L24" s="221"/>
      <c r="M24" s="221"/>
      <c r="N24" s="221"/>
      <c r="O24" s="221"/>
      <c r="P24" s="221"/>
      <c r="Q24" s="221"/>
      <c r="R24" s="221"/>
      <c r="S24" s="221" t="s">
        <v>1294</v>
      </c>
      <c r="T24" s="221"/>
      <c r="U24" s="221"/>
      <c r="V24" s="221"/>
      <c r="W24" s="221"/>
      <c r="X24" s="221"/>
      <c r="Y24" s="221"/>
      <c r="Z24" s="221"/>
      <c r="AA24" s="221"/>
      <c r="AB24" s="221"/>
      <c r="AC24" s="221"/>
      <c r="AD24" s="221"/>
    </row>
    <row r="25" spans="1:35" s="19" customFormat="1" ht="240.75" customHeight="1">
      <c r="A25" s="221" t="s">
        <v>19626</v>
      </c>
      <c r="B25" s="222" t="s">
        <v>737</v>
      </c>
      <c r="C25" s="221" t="s">
        <v>19830</v>
      </c>
      <c r="D25" s="221" t="s">
        <v>19831</v>
      </c>
      <c r="E25" s="221" t="s">
        <v>19832</v>
      </c>
      <c r="F25" s="221" t="s">
        <v>19833</v>
      </c>
      <c r="G25" s="221" t="s">
        <v>19834</v>
      </c>
      <c r="H25" s="221" t="s">
        <v>19835</v>
      </c>
      <c r="I25" s="221" t="s">
        <v>19836</v>
      </c>
      <c r="J25" s="221" t="s">
        <v>19837</v>
      </c>
      <c r="K25" s="223" t="s">
        <v>19838</v>
      </c>
      <c r="L25" s="223" t="s">
        <v>19839</v>
      </c>
      <c r="M25" s="221"/>
      <c r="N25" s="221"/>
      <c r="O25" s="221"/>
      <c r="P25" s="221"/>
      <c r="Q25" s="221"/>
      <c r="R25" s="221" t="s">
        <v>1043</v>
      </c>
      <c r="S25" s="221" t="s">
        <v>98</v>
      </c>
      <c r="T25" s="221" t="s">
        <v>1092</v>
      </c>
      <c r="U25" s="221"/>
      <c r="V25" s="221"/>
      <c r="W25" s="221"/>
      <c r="X25" s="221"/>
      <c r="Y25" s="221"/>
      <c r="Z25" s="221"/>
      <c r="AA25" s="231" t="s">
        <v>95</v>
      </c>
      <c r="AB25" s="234" t="s">
        <v>19840</v>
      </c>
      <c r="AC25" s="231" t="s">
        <v>95</v>
      </c>
      <c r="AD25" s="223" t="s">
        <v>19841</v>
      </c>
    </row>
    <row r="26" spans="1:35" s="19" customFormat="1" ht="177" customHeight="1">
      <c r="A26" s="221" t="s">
        <v>19626</v>
      </c>
      <c r="B26" s="222" t="s">
        <v>737</v>
      </c>
      <c r="C26" s="489" t="s">
        <v>24908</v>
      </c>
      <c r="D26" s="489" t="s">
        <v>24909</v>
      </c>
      <c r="E26" s="221" t="s">
        <v>19842</v>
      </c>
      <c r="F26" s="221" t="s">
        <v>19843</v>
      </c>
      <c r="G26" s="221" t="s">
        <v>19844</v>
      </c>
      <c r="H26" s="221" t="s">
        <v>19845</v>
      </c>
      <c r="I26" s="221" t="s">
        <v>19846</v>
      </c>
      <c r="J26" s="221" t="s">
        <v>19847</v>
      </c>
      <c r="K26" s="223" t="s">
        <v>19848</v>
      </c>
      <c r="L26" s="223" t="s">
        <v>13372</v>
      </c>
      <c r="M26" s="221"/>
      <c r="N26" s="221"/>
      <c r="O26" s="221"/>
      <c r="P26" s="221"/>
      <c r="Q26" s="221"/>
      <c r="R26" s="338" t="s">
        <v>1027</v>
      </c>
      <c r="S26" s="221" t="s">
        <v>98</v>
      </c>
      <c r="T26" s="221" t="s">
        <v>1092</v>
      </c>
      <c r="U26" s="221"/>
      <c r="V26" s="221"/>
      <c r="W26" s="221"/>
      <c r="X26" s="221"/>
      <c r="Y26" s="221"/>
      <c r="Z26" s="221"/>
      <c r="AA26" s="221"/>
      <c r="AB26" s="221"/>
      <c r="AC26" s="221"/>
      <c r="AD26" s="221"/>
    </row>
    <row r="27" spans="1:35" s="19" customFormat="1" ht="186" customHeight="1">
      <c r="A27" s="221" t="s">
        <v>19626</v>
      </c>
      <c r="B27" s="222" t="s">
        <v>942</v>
      </c>
      <c r="C27" s="221" t="s">
        <v>19849</v>
      </c>
      <c r="D27" s="221" t="s">
        <v>19850</v>
      </c>
      <c r="E27" s="221" t="s">
        <v>19851</v>
      </c>
      <c r="F27" s="221" t="s">
        <v>19852</v>
      </c>
      <c r="G27" s="221" t="s">
        <v>19853</v>
      </c>
      <c r="H27" s="221" t="s">
        <v>19854</v>
      </c>
      <c r="I27" s="221" t="s">
        <v>19855</v>
      </c>
      <c r="J27" s="221" t="s">
        <v>19856</v>
      </c>
      <c r="K27" s="223" t="s">
        <v>19857</v>
      </c>
      <c r="L27" s="223" t="s">
        <v>19858</v>
      </c>
      <c r="M27" s="221"/>
      <c r="N27" s="221"/>
      <c r="O27" s="221"/>
      <c r="P27" s="221"/>
      <c r="Q27" s="221"/>
      <c r="R27" s="221" t="s">
        <v>1043</v>
      </c>
      <c r="S27" s="221" t="s">
        <v>98</v>
      </c>
      <c r="T27" s="221" t="s">
        <v>1092</v>
      </c>
      <c r="U27" s="221"/>
      <c r="V27" s="221"/>
      <c r="W27" s="221"/>
      <c r="X27" s="221"/>
      <c r="Y27" s="221" t="s">
        <v>95</v>
      </c>
      <c r="Z27" s="223" t="s">
        <v>19859</v>
      </c>
      <c r="AA27" s="221"/>
      <c r="AB27" s="221"/>
      <c r="AC27" s="221"/>
      <c r="AD27" s="221"/>
    </row>
    <row r="28" spans="1:35" s="21" customFormat="1" ht="257.25" customHeight="1">
      <c r="A28" s="221" t="s">
        <v>19626</v>
      </c>
      <c r="B28" s="222" t="s">
        <v>737</v>
      </c>
      <c r="C28" s="232" t="s">
        <v>19860</v>
      </c>
      <c r="D28" s="232" t="s">
        <v>19861</v>
      </c>
      <c r="E28" s="232" t="s">
        <v>19862</v>
      </c>
      <c r="F28" s="232" t="s">
        <v>19863</v>
      </c>
      <c r="G28" s="232" t="s">
        <v>19864</v>
      </c>
      <c r="H28" s="232" t="s">
        <v>19865</v>
      </c>
      <c r="I28" s="232" t="s">
        <v>19866</v>
      </c>
      <c r="J28" s="232" t="s">
        <v>19867</v>
      </c>
      <c r="K28" s="221" t="s">
        <v>19868</v>
      </c>
      <c r="L28" s="232"/>
      <c r="M28" s="232"/>
      <c r="N28" s="232"/>
      <c r="O28" s="232"/>
      <c r="P28" s="232"/>
      <c r="Q28" s="232"/>
      <c r="R28" s="232" t="s">
        <v>1027</v>
      </c>
      <c r="S28" s="232" t="s">
        <v>1294</v>
      </c>
      <c r="T28" s="232" t="s">
        <v>19869</v>
      </c>
      <c r="U28" s="232"/>
      <c r="V28" s="232"/>
      <c r="W28" s="232" t="s">
        <v>3</v>
      </c>
      <c r="X28" s="234" t="s">
        <v>19870</v>
      </c>
      <c r="Y28" s="232"/>
      <c r="Z28" s="232"/>
      <c r="AA28" s="232" t="s">
        <v>3</v>
      </c>
      <c r="AB28" s="234" t="s">
        <v>19871</v>
      </c>
      <c r="AC28" s="232" t="s">
        <v>3</v>
      </c>
      <c r="AD28" s="234" t="s">
        <v>19872</v>
      </c>
      <c r="AE28" s="20"/>
      <c r="AF28" s="20"/>
      <c r="AG28" s="20"/>
      <c r="AH28" s="20"/>
      <c r="AI28" s="20"/>
    </row>
    <row r="29" spans="1:35" s="21" customFormat="1" ht="20.25" customHeight="1"/>
    <row r="30" spans="1:35" s="21" customFormat="1" ht="20.25" customHeight="1"/>
    <row r="31" spans="1:35" s="21" customFormat="1" ht="20.25" customHeight="1"/>
    <row r="32" spans="1:35" s="21" customFormat="1" ht="20.25" customHeight="1"/>
    <row r="33" s="21" customFormat="1" ht="20.25" customHeight="1"/>
    <row r="34" s="21" customFormat="1" ht="20.25" customHeight="1"/>
    <row r="35" s="21" customFormat="1" ht="20.25" customHeight="1"/>
    <row r="36" s="21" customFormat="1" ht="20.25" customHeight="1"/>
    <row r="37" s="21" customFormat="1" ht="20.25" customHeight="1"/>
    <row r="38" s="21" customFormat="1" ht="20.25" customHeight="1"/>
    <row r="39" s="21" customFormat="1" ht="20.25" customHeight="1"/>
    <row r="40" s="21" customFormat="1" ht="20.25" customHeight="1"/>
    <row r="41" s="21" customFormat="1" ht="20.25" customHeight="1"/>
    <row r="42" s="21" customFormat="1" ht="20.25" customHeight="1"/>
    <row r="43" s="21" customFormat="1" ht="20.25" customHeight="1"/>
    <row r="44" s="21" customFormat="1" ht="20.25" customHeight="1"/>
    <row r="45" s="21" customFormat="1" ht="20.25" customHeight="1"/>
    <row r="46" s="21" customFormat="1" ht="20.25" customHeight="1"/>
    <row r="47" s="21" customFormat="1" ht="20.25" customHeight="1"/>
    <row r="48" s="21" customFormat="1" ht="20.25" customHeight="1"/>
    <row r="49" s="21" customFormat="1" ht="20.25" customHeight="1"/>
    <row r="50" s="21" customFormat="1" ht="20.25" customHeight="1"/>
    <row r="51" s="21" customFormat="1" ht="20.25" customHeight="1"/>
    <row r="52" s="21" customFormat="1" ht="20.25" customHeight="1"/>
    <row r="53" s="21" customFormat="1" ht="20.25" customHeight="1"/>
    <row r="54" s="21" customFormat="1" ht="20.25" customHeight="1"/>
    <row r="55" s="21" customFormat="1" ht="20.25" customHeight="1"/>
    <row r="56" s="21" customFormat="1" ht="20.25" customHeight="1"/>
    <row r="57" s="21" customFormat="1" ht="20.25" customHeight="1"/>
    <row r="58" s="21" customFormat="1" ht="20.25" customHeight="1"/>
    <row r="59" s="21" customFormat="1" ht="20.25" customHeight="1"/>
    <row r="60" s="21" customFormat="1" ht="20.25" customHeight="1"/>
    <row r="61" s="21" customFormat="1" ht="20.25" customHeight="1"/>
    <row r="62" s="21" customFormat="1" ht="20.25" customHeight="1"/>
    <row r="63" s="21" customFormat="1" ht="20.25" customHeight="1"/>
    <row r="64" s="21" customFormat="1" ht="20.25" customHeight="1"/>
    <row r="65" s="21" customFormat="1" ht="20.25" customHeight="1"/>
    <row r="66" s="21" customFormat="1" ht="20.25" customHeight="1"/>
    <row r="67" s="21" customFormat="1" ht="20.25" customHeight="1"/>
    <row r="68" s="21" customFormat="1" ht="20.25" customHeight="1"/>
    <row r="69" s="21" customFormat="1" ht="20.25" customHeight="1"/>
    <row r="70" s="21" customFormat="1" ht="20.25" customHeight="1"/>
    <row r="71" s="21" customFormat="1" ht="20.25" customHeight="1"/>
    <row r="72" s="21" customFormat="1" ht="20.25" customHeight="1"/>
    <row r="73" s="21" customFormat="1" ht="20.25" customHeight="1"/>
    <row r="74" s="21" customFormat="1" ht="20.25" customHeight="1"/>
    <row r="75" s="21" customFormat="1" ht="20.25" customHeight="1"/>
    <row r="76" s="21" customFormat="1" ht="20.25" customHeight="1"/>
    <row r="77" s="21" customFormat="1" ht="20.25" customHeight="1"/>
    <row r="78" s="21" customFormat="1" ht="20.25" customHeight="1"/>
    <row r="79" s="21" customFormat="1" ht="20.25" customHeight="1"/>
    <row r="80" s="21" customFormat="1" ht="20.25" customHeight="1"/>
    <row r="81" s="21" customFormat="1" ht="20.25" customHeight="1"/>
    <row r="82" s="21" customFormat="1" ht="20.25" customHeight="1"/>
    <row r="83" s="21" customFormat="1" ht="20.25" customHeight="1"/>
    <row r="84" s="21" customFormat="1" ht="20.25" customHeight="1"/>
    <row r="85" s="21" customFormat="1" ht="20.25" customHeight="1"/>
    <row r="86" s="21" customFormat="1" ht="20.25" customHeight="1"/>
    <row r="87" s="21" customFormat="1" ht="20.25" customHeight="1"/>
    <row r="88" s="21" customFormat="1" ht="20.25" customHeight="1"/>
    <row r="89" s="21" customFormat="1" ht="20.25" customHeight="1"/>
    <row r="90" s="21" customFormat="1" ht="20.25" customHeight="1"/>
    <row r="91" s="21" customFormat="1" ht="20.25" customHeight="1"/>
    <row r="92" s="21" customFormat="1" ht="20.25" customHeight="1"/>
    <row r="93" s="21" customFormat="1" ht="20.25" customHeight="1"/>
    <row r="94" s="21" customFormat="1" ht="20.25" customHeight="1"/>
    <row r="95" s="21" customFormat="1" ht="20.25" customHeight="1"/>
    <row r="96" s="21" customFormat="1" ht="20.25" customHeight="1"/>
    <row r="97" s="21" customFormat="1" ht="20.25" customHeight="1"/>
    <row r="98" s="21" customFormat="1" ht="20.25" customHeight="1"/>
    <row r="99" s="21" customFormat="1" ht="20.25" customHeight="1"/>
    <row r="100" s="21" customFormat="1" ht="20.25" customHeight="1"/>
    <row r="101" s="21" customFormat="1" ht="20.25" customHeight="1"/>
    <row r="102" s="21" customFormat="1" ht="20.25" customHeight="1"/>
    <row r="103" s="21" customFormat="1" ht="20.25" customHeight="1"/>
    <row r="104" s="21" customFormat="1" ht="20.25" customHeight="1"/>
    <row r="105" s="21" customFormat="1" ht="20.25" customHeight="1"/>
    <row r="106" s="21" customFormat="1" ht="20.25" customHeight="1"/>
    <row r="107" s="21" customFormat="1" ht="20.25" customHeight="1"/>
    <row r="108" s="21" customFormat="1" ht="20.25" customHeight="1"/>
    <row r="109" s="21" customFormat="1" ht="20.25" customHeight="1"/>
    <row r="110" s="21" customFormat="1" ht="20.25" customHeight="1"/>
    <row r="111" s="21" customFormat="1" ht="20.25" customHeight="1"/>
    <row r="112" s="21" customFormat="1" ht="20.25" customHeight="1"/>
    <row r="113" s="21" customFormat="1" ht="20.25" customHeight="1"/>
    <row r="114" s="21" customFormat="1" ht="20.25" customHeight="1"/>
    <row r="115" s="21" customFormat="1" ht="20.25" customHeight="1"/>
    <row r="116" s="21" customFormat="1" ht="20.25" customHeight="1"/>
    <row r="117" s="21" customFormat="1" ht="20.25" customHeight="1"/>
    <row r="118" s="21" customFormat="1" ht="20.25" customHeight="1"/>
    <row r="119" s="21" customFormat="1" ht="20.25" customHeight="1"/>
    <row r="120" s="21" customFormat="1" ht="20.25" customHeight="1"/>
    <row r="121" s="21" customFormat="1" ht="20.25" customHeight="1"/>
    <row r="122" s="21" customFormat="1" ht="20.25" customHeight="1"/>
    <row r="123" s="21" customFormat="1" ht="20.25" customHeight="1"/>
    <row r="124" s="21" customFormat="1" ht="20.25" customHeight="1"/>
    <row r="125" s="21" customFormat="1" ht="20.25" customHeight="1"/>
    <row r="126" s="21" customFormat="1" ht="20.25" customHeight="1"/>
    <row r="127" s="21" customFormat="1" ht="20.25" customHeight="1"/>
    <row r="128" s="21" customFormat="1" ht="20.25" customHeight="1"/>
    <row r="129" s="21" customFormat="1" ht="20.25" customHeight="1"/>
    <row r="130" s="21" customFormat="1" ht="20.25" customHeight="1"/>
    <row r="131" s="21" customFormat="1" ht="20.25" customHeight="1"/>
    <row r="132" s="21" customFormat="1" ht="20.25" customHeight="1"/>
    <row r="133" s="21" customFormat="1" ht="20.25" customHeight="1"/>
    <row r="134" s="21" customFormat="1" ht="20.25" customHeight="1"/>
    <row r="135" s="21" customFormat="1" ht="20.25" customHeight="1"/>
    <row r="136" s="21" customFormat="1" ht="20.25" customHeight="1"/>
    <row r="137" s="21" customFormat="1" ht="20.25" customHeight="1"/>
    <row r="138" s="21" customFormat="1" ht="20.25" customHeight="1"/>
    <row r="139" s="21" customFormat="1" ht="20.25" customHeight="1"/>
    <row r="140" s="21" customFormat="1" ht="20.25" customHeight="1"/>
    <row r="141" s="21" customFormat="1" ht="20.25" customHeight="1"/>
    <row r="142" s="21" customFormat="1" ht="20.25" customHeight="1"/>
    <row r="143" s="21" customFormat="1" ht="20.25" customHeight="1"/>
    <row r="144" s="21" customFormat="1" ht="20.25" customHeight="1"/>
    <row r="145" s="21" customFormat="1" ht="20.25" customHeight="1"/>
    <row r="146" s="21" customFormat="1" ht="20.25" customHeight="1"/>
    <row r="147" s="21" customFormat="1" ht="20.25" customHeight="1"/>
    <row r="148" s="21" customFormat="1" ht="20.25" customHeight="1"/>
    <row r="149" s="21" customFormat="1" ht="20.25" customHeight="1"/>
    <row r="150" s="21" customFormat="1" ht="20.25" customHeight="1"/>
    <row r="151" s="21" customFormat="1" ht="20.25" customHeight="1"/>
    <row r="152" s="21" customFormat="1" ht="20.25" customHeight="1"/>
    <row r="153" s="21" customFormat="1" ht="20.25" customHeight="1"/>
    <row r="154" s="21" customFormat="1" ht="20.25" customHeight="1"/>
    <row r="155" s="21" customFormat="1" ht="20.25" customHeight="1"/>
    <row r="156" s="21" customFormat="1" ht="20.25" customHeight="1"/>
    <row r="157" s="21" customFormat="1" ht="20.25" customHeight="1"/>
    <row r="158" s="21" customFormat="1" ht="20.25" customHeight="1"/>
    <row r="159" s="21" customFormat="1" ht="20.25" customHeight="1"/>
    <row r="160" s="21" customFormat="1" ht="20.25" customHeight="1"/>
    <row r="161" s="21" customFormat="1" ht="20.25" customHeight="1"/>
    <row r="162" s="21" customFormat="1" ht="20.25" customHeight="1"/>
    <row r="163" s="21" customFormat="1" ht="20.25" customHeight="1"/>
    <row r="164" s="21" customFormat="1" ht="20.25" customHeight="1"/>
    <row r="165" s="21" customFormat="1" ht="20.25" customHeight="1"/>
    <row r="166" s="21" customFormat="1" ht="20.25" customHeight="1"/>
    <row r="167" s="21" customFormat="1" ht="20.25" customHeight="1"/>
    <row r="168" s="21" customFormat="1" ht="20.25" customHeight="1"/>
    <row r="169" s="21" customFormat="1" ht="20.25" customHeight="1"/>
    <row r="170" s="21" customFormat="1" ht="20.25" customHeight="1"/>
    <row r="171" s="21" customFormat="1" ht="20.25" customHeight="1"/>
    <row r="172" s="21" customFormat="1" ht="20.25" customHeight="1"/>
    <row r="173" s="21" customFormat="1" ht="20.25" customHeight="1"/>
    <row r="174" s="21" customFormat="1" ht="20.25" customHeight="1"/>
    <row r="175" s="21" customFormat="1" ht="20.25" customHeight="1"/>
    <row r="176" s="21" customFormat="1" ht="20.25" customHeight="1"/>
    <row r="177" s="21" customFormat="1" ht="20.25" customHeight="1"/>
    <row r="178" s="21" customFormat="1" ht="20.25" customHeight="1"/>
    <row r="179" s="21" customFormat="1" ht="20.25" customHeight="1"/>
    <row r="180" s="21" customFormat="1" ht="20.25" customHeight="1"/>
    <row r="181" s="21" customFormat="1" ht="20.25" customHeight="1"/>
    <row r="182" s="21" customFormat="1" ht="20.25" customHeight="1"/>
    <row r="183" s="21" customFormat="1" ht="20.25" customHeight="1"/>
    <row r="184" s="21" customFormat="1" ht="20.25" customHeight="1"/>
    <row r="185" s="21" customFormat="1" ht="20.25" customHeight="1"/>
    <row r="186" s="21" customFormat="1" ht="20.25" customHeight="1"/>
    <row r="187" s="21" customFormat="1" ht="20.25" customHeight="1"/>
    <row r="188" s="21" customFormat="1" ht="20.25" customHeight="1"/>
    <row r="189" s="21" customFormat="1" ht="20.25" customHeight="1"/>
    <row r="190" s="21" customFormat="1" ht="20.25" customHeight="1"/>
    <row r="191" s="21" customFormat="1" ht="20.25" customHeight="1"/>
    <row r="192" s="21" customFormat="1" ht="20.25" customHeight="1"/>
    <row r="193" s="21" customFormat="1" ht="20.25" customHeight="1"/>
    <row r="194" s="21" customFormat="1" ht="20.25" customHeight="1"/>
    <row r="195" s="21" customFormat="1" ht="20.25" customHeight="1"/>
    <row r="196" s="21" customFormat="1" ht="20.25" customHeight="1"/>
    <row r="197" s="21" customFormat="1" ht="20.25" customHeight="1"/>
    <row r="198" s="21" customFormat="1" ht="20.25" customHeight="1"/>
    <row r="199" s="21" customFormat="1" ht="20.25" customHeight="1"/>
    <row r="200" s="21" customFormat="1" ht="20.25" customHeight="1"/>
    <row r="201" s="21" customFormat="1" ht="20.25" customHeight="1"/>
    <row r="202" s="21" customFormat="1" ht="20.25" customHeight="1"/>
    <row r="203" s="21" customFormat="1" ht="20.25" customHeight="1"/>
    <row r="204" s="21" customFormat="1" ht="20.25" customHeight="1"/>
    <row r="205" s="21" customFormat="1" ht="20.25" customHeight="1"/>
    <row r="206" s="21" customFormat="1" ht="20.25" customHeight="1"/>
    <row r="207" s="21" customFormat="1" ht="20.25" customHeight="1"/>
    <row r="208" s="21" customFormat="1" ht="20.25" customHeight="1"/>
    <row r="209" s="21" customFormat="1" ht="20.25" customHeight="1"/>
    <row r="210" s="21" customFormat="1" ht="20.25" customHeight="1"/>
    <row r="211" s="21" customFormat="1" ht="20.25" customHeight="1"/>
    <row r="212" s="21" customFormat="1" ht="20.25" customHeight="1"/>
    <row r="213" s="21" customFormat="1" ht="20.25" customHeight="1"/>
    <row r="214" s="21" customFormat="1" ht="20.25" customHeight="1"/>
    <row r="215" s="21" customFormat="1" ht="20.25" customHeight="1"/>
    <row r="216" s="21" customFormat="1" ht="20.25" customHeight="1"/>
    <row r="217" s="21" customFormat="1" ht="20.25" customHeight="1"/>
    <row r="218" s="21" customFormat="1" ht="20.25" customHeight="1"/>
    <row r="219" s="21" customFormat="1" ht="20.25" customHeight="1"/>
    <row r="220" s="21" customFormat="1" ht="20.25" customHeight="1"/>
    <row r="221" s="21" customFormat="1" ht="20.25" customHeight="1"/>
    <row r="222" s="21" customFormat="1" ht="20.25" customHeight="1"/>
    <row r="223" s="21" customFormat="1" ht="20.25" customHeight="1"/>
    <row r="224" s="21" customFormat="1" ht="20.25" customHeight="1"/>
    <row r="225" s="21" customFormat="1" ht="20.25" customHeight="1"/>
    <row r="226" s="21" customFormat="1" ht="20.25" customHeight="1"/>
    <row r="227" s="21" customFormat="1" ht="20.25" customHeight="1"/>
    <row r="228" s="21" customFormat="1" ht="20.25" customHeight="1"/>
    <row r="229" s="21" customFormat="1" ht="20.25" customHeight="1"/>
    <row r="230" s="21" customFormat="1" ht="20.25" customHeight="1"/>
    <row r="231" s="21" customFormat="1" ht="20.25" customHeight="1"/>
    <row r="232" s="21" customFormat="1" ht="20.25" customHeight="1"/>
    <row r="233" s="21" customFormat="1" ht="20.25" customHeight="1"/>
    <row r="234" s="21" customFormat="1" ht="20.25" customHeight="1"/>
    <row r="235" s="21" customFormat="1" ht="20.25" customHeight="1"/>
    <row r="236" s="21" customFormat="1" ht="20.25" customHeight="1"/>
    <row r="237" s="21" customFormat="1" ht="20.25" customHeight="1"/>
    <row r="238" s="21" customFormat="1" ht="20.25" customHeight="1"/>
    <row r="239" s="21" customFormat="1" ht="20.25" customHeight="1"/>
    <row r="240" s="21" customFormat="1" ht="20.25" customHeight="1"/>
    <row r="241" s="21" customFormat="1" ht="20.25" customHeight="1"/>
    <row r="242" s="21" customFormat="1" ht="20.25" customHeight="1"/>
    <row r="243" s="21" customFormat="1" ht="20.25" customHeight="1"/>
    <row r="244" s="21" customFormat="1" ht="20.25" customHeight="1"/>
    <row r="245" s="21" customFormat="1" ht="20.25" customHeight="1"/>
    <row r="246" s="21" customFormat="1" ht="20.25" customHeight="1"/>
    <row r="247" s="21" customFormat="1" ht="20.25" customHeight="1"/>
    <row r="248" s="21" customFormat="1" ht="20.25" customHeight="1"/>
    <row r="249" s="21" customFormat="1" ht="20.25" customHeight="1"/>
    <row r="250" s="21" customFormat="1" ht="20.25" customHeight="1"/>
    <row r="251" s="21" customFormat="1" ht="20.25" customHeight="1"/>
    <row r="252" s="21" customFormat="1" ht="20.25" customHeight="1"/>
    <row r="253" s="21" customFormat="1" ht="20.25" customHeight="1"/>
    <row r="254" s="21" customFormat="1" ht="20.25" customHeight="1"/>
    <row r="255" s="21" customFormat="1" ht="20.25" customHeight="1"/>
    <row r="256" s="21" customFormat="1" ht="20.25" customHeight="1"/>
    <row r="257" s="21" customFormat="1" ht="20.25" customHeight="1"/>
    <row r="258" s="21" customFormat="1" ht="20.25" customHeight="1"/>
    <row r="259" s="21" customFormat="1" ht="20.25" customHeight="1"/>
    <row r="260" s="21" customFormat="1" ht="20.25" customHeight="1"/>
    <row r="261" s="21" customFormat="1" ht="20.25" customHeight="1"/>
    <row r="262" s="21" customFormat="1" ht="20.25" customHeight="1"/>
    <row r="263" s="21" customFormat="1" ht="20.25" customHeight="1"/>
    <row r="264" s="21" customFormat="1" ht="20.25" customHeight="1"/>
    <row r="265" s="21" customFormat="1" ht="20.25" customHeight="1"/>
    <row r="266" s="21" customFormat="1" ht="20.25" customHeight="1"/>
    <row r="267" s="21" customFormat="1" ht="20.25" customHeight="1"/>
    <row r="268" s="21" customFormat="1" ht="20.25" customHeight="1"/>
    <row r="269" s="21" customFormat="1" ht="20.25" customHeight="1"/>
    <row r="270" s="21" customFormat="1" ht="20.25" customHeight="1"/>
    <row r="271" s="21" customFormat="1" ht="20.25" customHeight="1"/>
    <row r="272" s="21" customFormat="1" ht="20.25" customHeight="1"/>
    <row r="273" s="21" customFormat="1" ht="20.25" customHeight="1"/>
    <row r="274" s="21" customFormat="1" ht="20.25" customHeight="1"/>
    <row r="275" s="21" customFormat="1" ht="20.25" customHeight="1"/>
    <row r="276" s="21" customFormat="1"/>
    <row r="277" s="21" customFormat="1"/>
    <row r="278" s="21" customFormat="1"/>
    <row r="279" s="21" customFormat="1"/>
    <row r="280" s="21" customFormat="1"/>
    <row r="281" s="21" customFormat="1"/>
    <row r="282" s="21" customFormat="1"/>
    <row r="283" s="21" customFormat="1"/>
    <row r="284" s="21" customFormat="1"/>
    <row r="285" s="21" customFormat="1"/>
    <row r="286" s="21" customFormat="1"/>
    <row r="287" s="21" customFormat="1"/>
    <row r="288" s="21" customFormat="1"/>
    <row r="289" s="21" customFormat="1"/>
    <row r="290" s="21" customFormat="1"/>
    <row r="291" s="21" customFormat="1"/>
    <row r="292" s="21" customFormat="1"/>
    <row r="293" s="21" customFormat="1"/>
    <row r="294" s="21" customFormat="1"/>
    <row r="295" s="21" customFormat="1"/>
    <row r="296" s="21" customFormat="1"/>
    <row r="297" s="21" customFormat="1"/>
    <row r="298" s="21" customFormat="1"/>
    <row r="299" s="21" customFormat="1"/>
    <row r="300" s="21" customFormat="1"/>
    <row r="301" s="21" customFormat="1"/>
    <row r="302" s="21" customFormat="1"/>
    <row r="303" s="21" customFormat="1"/>
    <row r="304" s="21" customFormat="1"/>
    <row r="305" s="21" customFormat="1"/>
    <row r="306" s="21" customFormat="1"/>
    <row r="307" s="21" customFormat="1"/>
    <row r="308" s="21" customFormat="1"/>
    <row r="309" s="21" customFormat="1"/>
    <row r="310" s="21" customFormat="1"/>
    <row r="311" s="21" customFormat="1"/>
    <row r="312" s="21" customFormat="1"/>
    <row r="313" s="21" customFormat="1"/>
    <row r="314" s="21" customFormat="1"/>
    <row r="315" s="21" customFormat="1"/>
    <row r="316" s="21" customFormat="1"/>
    <row r="317" s="21" customFormat="1"/>
    <row r="318" s="21" customFormat="1"/>
    <row r="319" s="21" customFormat="1"/>
    <row r="320" s="21" customFormat="1"/>
    <row r="321" s="21" customFormat="1"/>
    <row r="322" s="21" customFormat="1"/>
    <row r="323" s="21" customFormat="1"/>
    <row r="324" s="21" customFormat="1"/>
    <row r="325" s="21" customFormat="1"/>
    <row r="326" s="21" customFormat="1"/>
    <row r="327" s="21" customFormat="1"/>
    <row r="328" s="21" customFormat="1"/>
    <row r="329" s="21" customFormat="1"/>
    <row r="330" s="21" customFormat="1"/>
    <row r="331" s="21" customFormat="1"/>
    <row r="332" s="21" customFormat="1"/>
    <row r="333" s="21" customFormat="1"/>
    <row r="334" s="21" customFormat="1"/>
    <row r="335" s="21" customFormat="1"/>
    <row r="336" s="21" customFormat="1"/>
    <row r="337" s="21" customFormat="1"/>
    <row r="338" s="21" customFormat="1"/>
    <row r="339" s="21" customFormat="1"/>
    <row r="340" s="21" customFormat="1"/>
    <row r="341" s="21" customFormat="1"/>
    <row r="342" s="21" customFormat="1"/>
    <row r="343" s="21" customFormat="1"/>
    <row r="344" s="21" customFormat="1"/>
    <row r="345" s="21" customFormat="1"/>
    <row r="346" s="21" customFormat="1"/>
    <row r="347" s="21" customFormat="1"/>
    <row r="348" s="21" customFormat="1"/>
    <row r="349" s="21" customFormat="1"/>
    <row r="350" s="21" customFormat="1"/>
    <row r="351" s="21" customFormat="1"/>
    <row r="352" s="21" customFormat="1"/>
    <row r="353" s="21" customFormat="1"/>
    <row r="354" s="21" customFormat="1"/>
    <row r="355" s="21" customFormat="1"/>
    <row r="356" s="21" customFormat="1"/>
    <row r="357" s="21" customFormat="1"/>
    <row r="358" s="21" customFormat="1"/>
    <row r="359" s="21" customFormat="1"/>
    <row r="360" s="21" customFormat="1"/>
    <row r="361" s="21" customFormat="1"/>
    <row r="362" s="21" customFormat="1"/>
    <row r="363" s="21" customFormat="1"/>
    <row r="364" s="21" customFormat="1"/>
    <row r="365" s="21" customFormat="1"/>
    <row r="366" s="21" customFormat="1"/>
    <row r="367" s="21" customFormat="1"/>
    <row r="368" s="21" customFormat="1"/>
    <row r="369" s="21" customFormat="1"/>
    <row r="370" s="21" customFormat="1"/>
    <row r="371" s="21" customFormat="1"/>
    <row r="372" s="21" customFormat="1"/>
    <row r="373" s="21" customFormat="1"/>
    <row r="374" s="21" customFormat="1"/>
    <row r="375" s="21" customFormat="1"/>
    <row r="376" s="21" customFormat="1"/>
    <row r="377" s="21" customFormat="1"/>
    <row r="378" s="21" customFormat="1"/>
    <row r="379" s="21" customFormat="1"/>
    <row r="380" s="21" customFormat="1"/>
    <row r="381" s="21" customFormat="1"/>
    <row r="382" s="21" customFormat="1"/>
    <row r="383" s="21" customFormat="1"/>
    <row r="384" s="21" customFormat="1"/>
    <row r="385" s="21" customFormat="1"/>
    <row r="386" s="21" customFormat="1"/>
    <row r="387" s="21" customFormat="1"/>
    <row r="388" s="21" customFormat="1"/>
    <row r="389" s="21" customFormat="1"/>
    <row r="390" s="21" customFormat="1"/>
    <row r="391" s="21" customFormat="1"/>
    <row r="392" s="21" customFormat="1"/>
    <row r="393" s="21" customFormat="1"/>
    <row r="394" s="21" customFormat="1"/>
    <row r="395" s="21" customFormat="1"/>
    <row r="396" s="21" customFormat="1"/>
    <row r="397" s="21" customFormat="1"/>
    <row r="398" s="21" customFormat="1"/>
    <row r="399" s="21" customFormat="1"/>
    <row r="400" s="21" customFormat="1"/>
    <row r="401" s="21" customFormat="1"/>
    <row r="402" s="21" customFormat="1"/>
    <row r="403" s="21" customFormat="1"/>
    <row r="404" s="21" customFormat="1"/>
    <row r="405" s="21" customFormat="1"/>
    <row r="406" s="21" customFormat="1"/>
    <row r="407" s="21" customFormat="1"/>
    <row r="408" s="21" customFormat="1"/>
    <row r="409" s="21" customFormat="1"/>
    <row r="410" s="21" customFormat="1"/>
    <row r="411" s="21" customFormat="1"/>
    <row r="412" s="21" customFormat="1"/>
    <row r="413" s="21" customFormat="1"/>
    <row r="414" s="21" customFormat="1"/>
    <row r="415" s="21" customFormat="1"/>
    <row r="416" s="21" customFormat="1"/>
    <row r="417" s="21" customFormat="1"/>
    <row r="418" s="21" customFormat="1"/>
    <row r="419" s="21" customFormat="1"/>
    <row r="420" s="21" customFormat="1"/>
    <row r="421" s="21" customFormat="1"/>
    <row r="422" s="21" customFormat="1"/>
    <row r="423" s="21" customFormat="1"/>
    <row r="424" s="21" customFormat="1"/>
    <row r="425" s="21" customFormat="1"/>
    <row r="426" s="21" customFormat="1"/>
    <row r="427" s="21" customFormat="1"/>
    <row r="428" s="21" customFormat="1"/>
    <row r="429" s="21" customFormat="1"/>
    <row r="430" s="21" customFormat="1"/>
    <row r="431" s="21" customFormat="1"/>
    <row r="432" s="21" customFormat="1"/>
    <row r="433" s="21" customFormat="1"/>
    <row r="434" s="21" customFormat="1"/>
    <row r="435" s="21" customFormat="1"/>
    <row r="436" s="21" customFormat="1"/>
    <row r="437" s="21" customFormat="1"/>
    <row r="438" s="21" customFormat="1"/>
    <row r="439" s="21" customFormat="1"/>
    <row r="440" s="21" customFormat="1"/>
    <row r="441" s="21" customFormat="1"/>
    <row r="442" s="21" customFormat="1"/>
    <row r="443" s="21" customFormat="1"/>
    <row r="444" s="21" customFormat="1"/>
    <row r="445" s="21" customFormat="1"/>
    <row r="446" s="21" customFormat="1"/>
    <row r="447" s="21" customFormat="1"/>
    <row r="448" s="21" customFormat="1"/>
    <row r="449" s="21" customFormat="1"/>
    <row r="450" s="21" customFormat="1"/>
    <row r="451" s="21" customFormat="1"/>
    <row r="452" s="21" customFormat="1"/>
    <row r="453" s="21" customFormat="1"/>
    <row r="454" s="21" customFormat="1"/>
    <row r="455" s="21" customFormat="1"/>
    <row r="456" s="21" customFormat="1"/>
    <row r="457" s="21" customFormat="1"/>
    <row r="458" s="21" customFormat="1"/>
    <row r="459" s="21" customFormat="1"/>
    <row r="460" s="21" customFormat="1"/>
    <row r="461" s="21" customFormat="1"/>
    <row r="462" s="21" customFormat="1"/>
    <row r="463" s="21" customFormat="1"/>
    <row r="464" s="21" customFormat="1"/>
    <row r="465" s="21" customFormat="1"/>
    <row r="466" s="21" customFormat="1"/>
    <row r="467" s="21" customFormat="1"/>
    <row r="468" s="21" customFormat="1"/>
    <row r="469" s="21" customFormat="1"/>
    <row r="470" s="21" customFormat="1"/>
    <row r="471" s="21" customFormat="1"/>
    <row r="472" s="21" customFormat="1"/>
    <row r="473" s="21" customFormat="1"/>
    <row r="474" s="21" customFormat="1"/>
    <row r="475" s="21" customFormat="1"/>
    <row r="476" s="21" customFormat="1"/>
    <row r="477" s="21" customFormat="1"/>
    <row r="478" s="21" customFormat="1"/>
    <row r="479" s="21" customFormat="1"/>
    <row r="480" s="21" customFormat="1"/>
    <row r="481" s="21" customFormat="1"/>
    <row r="482" s="21" customFormat="1"/>
    <row r="483" s="21" customFormat="1"/>
    <row r="484" s="21" customFormat="1"/>
    <row r="485" s="21" customFormat="1"/>
    <row r="486" s="21" customFormat="1"/>
    <row r="487" s="21" customFormat="1"/>
    <row r="488" s="21" customFormat="1"/>
    <row r="489" s="21" customFormat="1"/>
    <row r="490" s="21" customFormat="1"/>
    <row r="491" s="21" customFormat="1"/>
    <row r="492" s="21" customFormat="1"/>
    <row r="493" s="21" customFormat="1"/>
    <row r="494" s="21" customFormat="1"/>
    <row r="495" s="21" customFormat="1"/>
    <row r="496" s="21" customFormat="1"/>
    <row r="497" s="21" customFormat="1"/>
    <row r="498" s="21" customFormat="1"/>
    <row r="499" s="21" customFormat="1"/>
    <row r="500" s="21" customFormat="1"/>
    <row r="501" s="21" customFormat="1"/>
    <row r="502" s="21" customFormat="1"/>
    <row r="503" s="21" customFormat="1"/>
    <row r="504" s="21" customFormat="1"/>
    <row r="505" s="21" customFormat="1"/>
    <row r="506" s="21" customFormat="1"/>
    <row r="507" s="21" customFormat="1"/>
    <row r="508" s="21" customFormat="1"/>
    <row r="509" s="21" customFormat="1"/>
    <row r="510" s="21" customFormat="1"/>
    <row r="511" s="21" customFormat="1"/>
    <row r="512" s="21" customFormat="1"/>
    <row r="513" s="21" customFormat="1"/>
    <row r="514" s="21" customFormat="1"/>
    <row r="515" s="21" customFormat="1"/>
    <row r="516" s="21" customFormat="1"/>
    <row r="517" s="21" customFormat="1"/>
    <row r="518" s="21" customFormat="1"/>
    <row r="519" s="21" customFormat="1"/>
    <row r="520" s="21" customFormat="1"/>
    <row r="521" s="21" customFormat="1"/>
    <row r="522" s="21" customFormat="1"/>
    <row r="523" s="21" customFormat="1"/>
    <row r="524" s="21" customFormat="1"/>
    <row r="525" s="21" customFormat="1"/>
    <row r="526" s="21" customFormat="1"/>
    <row r="527" s="21" customFormat="1"/>
    <row r="528" s="21" customFormat="1"/>
    <row r="529" s="21" customFormat="1"/>
    <row r="530" s="21" customFormat="1"/>
    <row r="531" s="21" customFormat="1"/>
    <row r="532" s="21" customFormat="1"/>
    <row r="533" s="21" customFormat="1"/>
    <row r="534" s="21" customFormat="1"/>
    <row r="535" s="21" customFormat="1"/>
    <row r="536" s="21" customFormat="1"/>
    <row r="537" s="21" customFormat="1"/>
    <row r="538" s="21" customFormat="1"/>
    <row r="539" s="21" customFormat="1"/>
    <row r="540" s="21" customFormat="1"/>
    <row r="541" s="21" customFormat="1"/>
    <row r="542" s="21" customFormat="1"/>
    <row r="543" s="21" customFormat="1"/>
    <row r="544" s="21" customFormat="1"/>
    <row r="545" s="21" customFormat="1"/>
    <row r="546" s="21" customFormat="1"/>
    <row r="547" s="21" customFormat="1"/>
    <row r="548" s="21" customFormat="1"/>
    <row r="549" s="21" customFormat="1"/>
    <row r="550" s="21" customFormat="1"/>
    <row r="551" s="21" customFormat="1"/>
    <row r="552" s="21" customFormat="1"/>
    <row r="553" s="21" customFormat="1"/>
    <row r="554" s="21" customFormat="1"/>
    <row r="555" s="21" customFormat="1"/>
    <row r="556" s="21" customFormat="1"/>
    <row r="557" s="21" customFormat="1"/>
    <row r="558" s="21" customFormat="1"/>
    <row r="559" s="21" customFormat="1"/>
    <row r="560" s="21" customFormat="1"/>
    <row r="561" s="21" customFormat="1"/>
    <row r="562" s="21" customFormat="1"/>
    <row r="563" s="21" customFormat="1"/>
    <row r="564" s="21" customFormat="1"/>
    <row r="565" s="21" customFormat="1"/>
    <row r="566" s="21" customFormat="1"/>
    <row r="567" s="21" customFormat="1"/>
    <row r="568" s="21" customFormat="1"/>
    <row r="569" s="21" customFormat="1"/>
    <row r="570" s="21" customFormat="1"/>
    <row r="571" s="21" customFormat="1"/>
    <row r="572" s="21" customFormat="1"/>
    <row r="573" s="21" customFormat="1"/>
  </sheetData>
  <autoFilter ref="A2:AI28" xr:uid="{00000000-0009-0000-0000-000007000000}"/>
  <phoneticPr fontId="1"/>
  <dataValidations count="1">
    <dataValidation type="list" allowBlank="1" showInputMessage="1" showErrorMessage="1" sqref="U3:U28 W3:W28 Y3:Y28 AA3:AA28 AC3:AC28 N3:Q28" xr:uid="{DE4A665D-C371-4248-92E5-45D4F89C2D31}">
      <formula1>"○"</formula1>
    </dataValidation>
  </dataValidations>
  <pageMargins left="0.23" right="0.16" top="1.48" bottom="0.75" header="0.3" footer="0.3"/>
  <pageSetup paperSize="8" scale="49" orientation="landscape"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A221C6-D397-4126-A0B4-DBD4A7235A9F}">
  <sheetPr>
    <pageSetUpPr fitToPage="1"/>
  </sheetPr>
  <dimension ref="A1:AD573"/>
  <sheetViews>
    <sheetView showGridLines="0" view="pageBreakPreview" zoomScale="40" zoomScaleNormal="55" zoomScaleSheetLayoutView="40" workbookViewId="0">
      <pane xSplit="3" ySplit="2" topLeftCell="L3" activePane="bottomRight" state="frozen"/>
      <selection pane="topRight" activeCell="A9" sqref="A9"/>
      <selection pane="bottomLeft" activeCell="A9" sqref="A9"/>
      <selection pane="bottomRight" activeCell="AW2" sqref="AW2"/>
    </sheetView>
  </sheetViews>
  <sheetFormatPr defaultRowHeight="18.75"/>
  <cols>
    <col min="1" max="1" width="11.75" style="11" bestFit="1" customWidth="1"/>
    <col min="2" max="2" width="17.375" style="11" customWidth="1"/>
    <col min="3" max="3" width="65.875" style="11" customWidth="1"/>
    <col min="4" max="4" width="29" style="11" bestFit="1" customWidth="1"/>
    <col min="5" max="5" width="11.875" style="11" customWidth="1"/>
    <col min="6" max="6" width="20.375" style="11" bestFit="1" customWidth="1"/>
    <col min="7" max="7" width="11.875" style="11" customWidth="1"/>
    <col min="8" max="8" width="13.875" style="11" bestFit="1" customWidth="1"/>
    <col min="9" max="9" width="60.125" style="11" customWidth="1"/>
    <col min="10" max="10" width="50.75" style="11" bestFit="1" customWidth="1"/>
    <col min="11" max="11" width="71.5" style="11" bestFit="1" customWidth="1"/>
    <col min="12" max="12" width="41.75" style="11" bestFit="1" customWidth="1"/>
    <col min="13" max="13" width="21.625" style="11" customWidth="1"/>
    <col min="14" max="17" width="11.875" style="11" customWidth="1"/>
    <col min="18" max="18" width="40" style="11" customWidth="1"/>
    <col min="19" max="19" width="11.875" style="11" customWidth="1"/>
    <col min="20" max="20" width="15.75" style="11" bestFit="1" customWidth="1"/>
    <col min="21" max="29" width="11.875" style="11" customWidth="1"/>
    <col min="30" max="30" width="26" style="11" bestFit="1" customWidth="1"/>
    <col min="31" max="16384" width="9" style="11"/>
  </cols>
  <sheetData>
    <row r="1" spans="1:30" customFormat="1" ht="21.75" customHeight="1">
      <c r="A1" s="151" t="s">
        <v>56</v>
      </c>
      <c r="B1" s="11"/>
      <c r="K1" t="s">
        <v>11234</v>
      </c>
      <c r="R1" s="19"/>
    </row>
    <row r="2" spans="1:30" s="134" customFormat="1" ht="342.75" customHeight="1">
      <c r="A2" s="178" t="s">
        <v>19873</v>
      </c>
      <c r="B2" s="178" t="s">
        <v>19874</v>
      </c>
      <c r="C2" s="179" t="s">
        <v>19875</v>
      </c>
      <c r="D2" s="178" t="s">
        <v>19876</v>
      </c>
      <c r="E2" s="178" t="s">
        <v>19877</v>
      </c>
      <c r="F2" s="178" t="s">
        <v>19878</v>
      </c>
      <c r="G2" s="178" t="s">
        <v>19879</v>
      </c>
      <c r="H2" s="178" t="s">
        <v>19880</v>
      </c>
      <c r="I2" s="178" t="s">
        <v>19881</v>
      </c>
      <c r="J2" s="178" t="s">
        <v>66</v>
      </c>
      <c r="K2" s="178" t="s">
        <v>19882</v>
      </c>
      <c r="L2" s="178" t="s">
        <v>68</v>
      </c>
      <c r="M2" s="178" t="s">
        <v>69</v>
      </c>
      <c r="N2" s="178" t="s">
        <v>19883</v>
      </c>
      <c r="O2" s="178" t="s">
        <v>19884</v>
      </c>
      <c r="P2" s="178" t="s">
        <v>19885</v>
      </c>
      <c r="Q2" s="178" t="s">
        <v>19886</v>
      </c>
      <c r="R2" s="180" t="s">
        <v>74</v>
      </c>
      <c r="S2" s="178" t="s">
        <v>19887</v>
      </c>
      <c r="T2" s="178" t="s">
        <v>76</v>
      </c>
      <c r="U2" s="178" t="s">
        <v>19888</v>
      </c>
      <c r="V2" s="178" t="s">
        <v>78</v>
      </c>
      <c r="W2" s="178" t="s">
        <v>19889</v>
      </c>
      <c r="X2" s="178" t="s">
        <v>78</v>
      </c>
      <c r="Y2" s="178" t="s">
        <v>19890</v>
      </c>
      <c r="Z2" s="178" t="s">
        <v>78</v>
      </c>
      <c r="AA2" s="178" t="s">
        <v>19891</v>
      </c>
      <c r="AB2" s="178" t="s">
        <v>78</v>
      </c>
      <c r="AC2" s="178" t="s">
        <v>19892</v>
      </c>
      <c r="AD2" s="178" t="s">
        <v>78</v>
      </c>
    </row>
    <row r="3" spans="1:30" s="18" customFormat="1" ht="140.1" customHeight="1">
      <c r="A3" s="418" t="s">
        <v>19893</v>
      </c>
      <c r="B3" s="419" t="s">
        <v>738</v>
      </c>
      <c r="C3" s="418" t="s">
        <v>19894</v>
      </c>
      <c r="D3" s="418" t="s">
        <v>19895</v>
      </c>
      <c r="E3" s="418" t="s">
        <v>19896</v>
      </c>
      <c r="F3" s="418" t="s">
        <v>19897</v>
      </c>
      <c r="G3" s="418" t="s">
        <v>19898</v>
      </c>
      <c r="H3" s="418" t="s">
        <v>19899</v>
      </c>
      <c r="I3" s="420" t="s">
        <v>2880</v>
      </c>
      <c r="J3" s="421" t="s">
        <v>19900</v>
      </c>
      <c r="K3" s="420" t="s">
        <v>19901</v>
      </c>
      <c r="L3" s="420" t="s">
        <v>94</v>
      </c>
      <c r="M3" s="420" t="s">
        <v>3426</v>
      </c>
      <c r="N3" s="418" t="s">
        <v>95</v>
      </c>
      <c r="O3" s="418" t="s">
        <v>95</v>
      </c>
      <c r="P3" s="418"/>
      <c r="Q3" s="418"/>
      <c r="R3" s="418" t="s">
        <v>14125</v>
      </c>
      <c r="S3" s="418" t="s">
        <v>98</v>
      </c>
      <c r="T3" s="418" t="s">
        <v>1044</v>
      </c>
      <c r="U3" s="418"/>
      <c r="V3" s="418"/>
      <c r="W3" s="418"/>
      <c r="X3" s="418"/>
      <c r="Y3" s="418"/>
      <c r="Z3" s="418"/>
      <c r="AA3" s="418"/>
      <c r="AB3" s="418"/>
      <c r="AC3" s="420" t="s">
        <v>95</v>
      </c>
      <c r="AD3" s="420" t="s">
        <v>19902</v>
      </c>
    </row>
    <row r="4" spans="1:30" s="18" customFormat="1" ht="140.1" customHeight="1">
      <c r="A4" s="418" t="s">
        <v>19893</v>
      </c>
      <c r="B4" s="419" t="s">
        <v>738</v>
      </c>
      <c r="C4" s="418" t="s">
        <v>19903</v>
      </c>
      <c r="D4" s="418" t="s">
        <v>19904</v>
      </c>
      <c r="E4" s="418" t="s">
        <v>19905</v>
      </c>
      <c r="F4" s="418" t="s">
        <v>19906</v>
      </c>
      <c r="G4" s="418" t="s">
        <v>19907</v>
      </c>
      <c r="H4" s="418" t="s">
        <v>19908</v>
      </c>
      <c r="I4" s="420" t="s">
        <v>19909</v>
      </c>
      <c r="J4" s="420"/>
      <c r="K4" s="420" t="s">
        <v>636</v>
      </c>
      <c r="L4" s="420"/>
      <c r="M4" s="420"/>
      <c r="N4" s="418"/>
      <c r="O4" s="418"/>
      <c r="P4" s="418"/>
      <c r="Q4" s="418"/>
      <c r="R4" s="418" t="s">
        <v>223</v>
      </c>
      <c r="S4" s="418" t="s">
        <v>1294</v>
      </c>
      <c r="T4" s="418" t="s">
        <v>1295</v>
      </c>
      <c r="U4" s="418"/>
      <c r="V4" s="418"/>
      <c r="W4" s="418"/>
      <c r="X4" s="418"/>
      <c r="Y4" s="418"/>
      <c r="Z4" s="418"/>
      <c r="AA4" s="418"/>
      <c r="AB4" s="418"/>
      <c r="AC4" s="418"/>
      <c r="AD4" s="422"/>
    </row>
    <row r="5" spans="1:30" s="18" customFormat="1" ht="140.1" customHeight="1">
      <c r="A5" s="418" t="s">
        <v>19893</v>
      </c>
      <c r="B5" s="419" t="s">
        <v>738</v>
      </c>
      <c r="C5" s="418" t="s">
        <v>19910</v>
      </c>
      <c r="D5" s="418" t="s">
        <v>19911</v>
      </c>
      <c r="E5" s="418" t="s">
        <v>19912</v>
      </c>
      <c r="F5" s="418" t="s">
        <v>19913</v>
      </c>
      <c r="G5" s="418" t="s">
        <v>19914</v>
      </c>
      <c r="H5" s="418" t="s">
        <v>19915</v>
      </c>
      <c r="I5" s="420" t="s">
        <v>19916</v>
      </c>
      <c r="J5" s="420" t="s">
        <v>19917</v>
      </c>
      <c r="K5" s="420" t="s">
        <v>636</v>
      </c>
      <c r="L5" s="420" t="s">
        <v>19918</v>
      </c>
      <c r="M5" s="420" t="s">
        <v>19919</v>
      </c>
      <c r="N5" s="418"/>
      <c r="O5" s="418"/>
      <c r="P5" s="418"/>
      <c r="Q5" s="418"/>
      <c r="R5" s="418" t="s">
        <v>223</v>
      </c>
      <c r="S5" s="418" t="s">
        <v>1294</v>
      </c>
      <c r="T5" s="418" t="s">
        <v>1295</v>
      </c>
      <c r="U5" s="418"/>
      <c r="V5" s="418"/>
      <c r="W5" s="418"/>
      <c r="X5" s="418"/>
      <c r="Y5" s="418"/>
      <c r="Z5" s="418"/>
      <c r="AA5" s="418"/>
      <c r="AB5" s="418"/>
      <c r="AC5" s="418"/>
      <c r="AD5" s="422"/>
    </row>
    <row r="6" spans="1:30" s="18" customFormat="1" ht="409.6" customHeight="1">
      <c r="A6" s="418" t="s">
        <v>19893</v>
      </c>
      <c r="B6" s="419" t="s">
        <v>830</v>
      </c>
      <c r="C6" s="418" t="s">
        <v>19920</v>
      </c>
      <c r="D6" s="418" t="s">
        <v>19921</v>
      </c>
      <c r="E6" s="418" t="s">
        <v>19922</v>
      </c>
      <c r="F6" s="418" t="s">
        <v>19923</v>
      </c>
      <c r="G6" s="418" t="s">
        <v>19924</v>
      </c>
      <c r="H6" s="418" t="s">
        <v>19925</v>
      </c>
      <c r="I6" s="423" t="s">
        <v>19926</v>
      </c>
      <c r="J6" s="420" t="s">
        <v>19927</v>
      </c>
      <c r="K6" s="420" t="s">
        <v>19928</v>
      </c>
      <c r="L6" s="420" t="s">
        <v>19929</v>
      </c>
      <c r="M6" s="420"/>
      <c r="N6" s="418" t="s">
        <v>9</v>
      </c>
      <c r="O6" s="418" t="s">
        <v>9</v>
      </c>
      <c r="P6" s="418"/>
      <c r="Q6" s="418"/>
      <c r="R6" s="424" t="s">
        <v>182</v>
      </c>
      <c r="S6" s="418" t="s">
        <v>2234</v>
      </c>
      <c r="T6" s="418" t="s">
        <v>1044</v>
      </c>
      <c r="U6" s="418"/>
      <c r="V6" s="418"/>
      <c r="W6" s="418"/>
      <c r="X6" s="418"/>
      <c r="Y6" s="418"/>
      <c r="Z6" s="418"/>
      <c r="AA6" s="418"/>
      <c r="AB6" s="418"/>
      <c r="AC6" s="418" t="s">
        <v>9</v>
      </c>
      <c r="AD6" s="422" t="s">
        <v>19930</v>
      </c>
    </row>
    <row r="7" spans="1:30" s="18" customFormat="1" ht="140.1" customHeight="1">
      <c r="A7" s="418" t="s">
        <v>19893</v>
      </c>
      <c r="B7" s="419" t="s">
        <v>830</v>
      </c>
      <c r="C7" s="418" t="s">
        <v>19931</v>
      </c>
      <c r="D7" s="418" t="s">
        <v>19932</v>
      </c>
      <c r="E7" s="418" t="s">
        <v>19933</v>
      </c>
      <c r="F7" s="418" t="s">
        <v>19934</v>
      </c>
      <c r="G7" s="418" t="s">
        <v>19935</v>
      </c>
      <c r="H7" s="422" t="s">
        <v>19936</v>
      </c>
      <c r="I7" s="418" t="s">
        <v>19937</v>
      </c>
      <c r="J7" s="418" t="s">
        <v>19938</v>
      </c>
      <c r="K7" s="418" t="s">
        <v>19939</v>
      </c>
      <c r="L7" s="418" t="s">
        <v>19940</v>
      </c>
      <c r="M7" s="418" t="s">
        <v>3426</v>
      </c>
      <c r="N7" s="418"/>
      <c r="O7" s="418"/>
      <c r="P7" s="418"/>
      <c r="Q7" s="418"/>
      <c r="R7" s="424" t="s">
        <v>223</v>
      </c>
      <c r="S7" s="418" t="s">
        <v>2234</v>
      </c>
      <c r="T7" s="418" t="s">
        <v>3532</v>
      </c>
      <c r="U7" s="418"/>
      <c r="V7" s="418"/>
      <c r="W7" s="418"/>
      <c r="X7" s="418"/>
      <c r="Y7" s="418"/>
      <c r="Z7" s="418"/>
      <c r="AA7" s="418"/>
      <c r="AB7" s="418"/>
      <c r="AC7" s="418"/>
      <c r="AD7" s="422"/>
    </row>
    <row r="8" spans="1:30" s="18" customFormat="1" ht="226.5" customHeight="1">
      <c r="A8" s="418" t="s">
        <v>19893</v>
      </c>
      <c r="B8" s="419" t="s">
        <v>875</v>
      </c>
      <c r="C8" s="418" t="s">
        <v>19941</v>
      </c>
      <c r="D8" s="418" t="s">
        <v>19942</v>
      </c>
      <c r="E8" s="418" t="s">
        <v>19943</v>
      </c>
      <c r="F8" s="418" t="s">
        <v>19944</v>
      </c>
      <c r="G8" s="418" t="s">
        <v>19945</v>
      </c>
      <c r="H8" s="418" t="s">
        <v>19946</v>
      </c>
      <c r="I8" s="418" t="s">
        <v>19947</v>
      </c>
      <c r="J8" s="418" t="s">
        <v>19948</v>
      </c>
      <c r="K8" s="418" t="s">
        <v>19949</v>
      </c>
      <c r="L8" s="418" t="s">
        <v>94</v>
      </c>
      <c r="M8" s="418" t="s">
        <v>3426</v>
      </c>
      <c r="N8" s="418" t="s">
        <v>95</v>
      </c>
      <c r="O8" s="418" t="s">
        <v>95</v>
      </c>
      <c r="P8" s="418"/>
      <c r="Q8" s="418"/>
      <c r="R8" s="424" t="s">
        <v>638</v>
      </c>
      <c r="S8" s="418" t="s">
        <v>2234</v>
      </c>
      <c r="T8" s="418" t="s">
        <v>1044</v>
      </c>
      <c r="U8" s="418"/>
      <c r="V8" s="418"/>
      <c r="W8" s="418"/>
      <c r="X8" s="418"/>
      <c r="Y8" s="418"/>
      <c r="Z8" s="418"/>
      <c r="AA8" s="418"/>
      <c r="AB8" s="418"/>
      <c r="AC8" s="418" t="s">
        <v>9</v>
      </c>
      <c r="AD8" s="422" t="s">
        <v>5298</v>
      </c>
    </row>
    <row r="9" spans="1:30" s="18" customFormat="1" ht="140.1" customHeight="1">
      <c r="A9" s="418" t="s">
        <v>19893</v>
      </c>
      <c r="B9" s="419" t="s">
        <v>875</v>
      </c>
      <c r="C9" s="422" t="s">
        <v>19950</v>
      </c>
      <c r="D9" s="422" t="s">
        <v>19951</v>
      </c>
      <c r="E9" s="422" t="s">
        <v>19952</v>
      </c>
      <c r="F9" s="422" t="s">
        <v>19953</v>
      </c>
      <c r="G9" s="422" t="s">
        <v>19954</v>
      </c>
      <c r="H9" s="422" t="s">
        <v>19955</v>
      </c>
      <c r="I9" s="422" t="s">
        <v>19956</v>
      </c>
      <c r="J9" s="418" t="s">
        <v>19957</v>
      </c>
      <c r="K9" s="418" t="s">
        <v>19958</v>
      </c>
      <c r="L9" s="418" t="s">
        <v>19959</v>
      </c>
      <c r="M9" s="418"/>
      <c r="N9" s="418"/>
      <c r="O9" s="418"/>
      <c r="P9" s="418"/>
      <c r="Q9" s="418"/>
      <c r="R9" s="424" t="s">
        <v>1027</v>
      </c>
      <c r="S9" s="418" t="s">
        <v>1026</v>
      </c>
      <c r="T9" s="418" t="s">
        <v>1295</v>
      </c>
      <c r="U9" s="418"/>
      <c r="V9" s="418"/>
      <c r="W9" s="418"/>
      <c r="X9" s="418"/>
      <c r="Y9" s="418"/>
      <c r="Z9" s="418"/>
      <c r="AA9" s="418" t="s">
        <v>9</v>
      </c>
      <c r="AB9" s="418" t="s">
        <v>19960</v>
      </c>
      <c r="AC9" s="418" t="s">
        <v>9</v>
      </c>
      <c r="AD9" s="422" t="s">
        <v>19961</v>
      </c>
    </row>
    <row r="10" spans="1:30" s="18" customFormat="1" ht="140.1" customHeight="1">
      <c r="A10" s="422" t="s">
        <v>19893</v>
      </c>
      <c r="B10" s="419" t="s">
        <v>875</v>
      </c>
      <c r="C10" s="422" t="s">
        <v>19962</v>
      </c>
      <c r="D10" s="422" t="s">
        <v>19963</v>
      </c>
      <c r="E10" s="422" t="s">
        <v>19964</v>
      </c>
      <c r="F10" s="422" t="s">
        <v>19965</v>
      </c>
      <c r="G10" s="422" t="s">
        <v>19966</v>
      </c>
      <c r="H10" s="422" t="s">
        <v>19967</v>
      </c>
      <c r="I10" s="422" t="s">
        <v>19968</v>
      </c>
      <c r="J10" s="425" t="s">
        <v>19969</v>
      </c>
      <c r="K10" s="422" t="s">
        <v>18473</v>
      </c>
      <c r="L10" s="422"/>
      <c r="M10" s="422"/>
      <c r="N10" s="422"/>
      <c r="O10" s="422"/>
      <c r="P10" s="422"/>
      <c r="Q10" s="422"/>
      <c r="R10" s="422" t="s">
        <v>223</v>
      </c>
      <c r="S10" s="422" t="s">
        <v>1294</v>
      </c>
      <c r="T10" s="422" t="s">
        <v>1295</v>
      </c>
      <c r="U10" s="422"/>
      <c r="V10" s="422"/>
      <c r="W10" s="422"/>
      <c r="X10" s="422"/>
      <c r="Y10" s="422"/>
      <c r="Z10" s="422"/>
      <c r="AA10" s="422"/>
      <c r="AB10" s="422"/>
      <c r="AC10" s="422" t="s">
        <v>95</v>
      </c>
      <c r="AD10" s="422" t="s">
        <v>5012</v>
      </c>
    </row>
    <row r="11" spans="1:30" s="18" customFormat="1" ht="140.1" customHeight="1">
      <c r="A11" s="418" t="s">
        <v>19893</v>
      </c>
      <c r="B11" s="419" t="s">
        <v>875</v>
      </c>
      <c r="C11" s="418" t="s">
        <v>19970</v>
      </c>
      <c r="D11" s="418" t="s">
        <v>19971</v>
      </c>
      <c r="E11" s="418" t="s">
        <v>19972</v>
      </c>
      <c r="F11" s="418" t="s">
        <v>19973</v>
      </c>
      <c r="G11" s="418" t="s">
        <v>19974</v>
      </c>
      <c r="H11" s="418" t="s">
        <v>19975</v>
      </c>
      <c r="I11" s="418" t="s">
        <v>19976</v>
      </c>
      <c r="J11" s="418" t="s">
        <v>19977</v>
      </c>
      <c r="K11" s="418" t="s">
        <v>6725</v>
      </c>
      <c r="L11" s="418"/>
      <c r="M11" s="418"/>
      <c r="N11" s="418"/>
      <c r="O11" s="418"/>
      <c r="P11" s="418"/>
      <c r="Q11" s="418"/>
      <c r="R11" s="418" t="s">
        <v>14125</v>
      </c>
      <c r="S11" s="418" t="s">
        <v>473</v>
      </c>
      <c r="T11" s="418" t="s">
        <v>1295</v>
      </c>
      <c r="U11" s="418"/>
      <c r="V11" s="418"/>
      <c r="W11" s="418"/>
      <c r="X11" s="418"/>
      <c r="Y11" s="418"/>
      <c r="Z11" s="418"/>
      <c r="AA11" s="418"/>
      <c r="AB11" s="418"/>
      <c r="AC11" s="418" t="s">
        <v>95</v>
      </c>
      <c r="AD11" s="422" t="s">
        <v>5012</v>
      </c>
    </row>
    <row r="12" spans="1:30" s="18" customFormat="1" ht="374.25" customHeight="1">
      <c r="A12" s="418" t="s">
        <v>19893</v>
      </c>
      <c r="B12" s="419" t="s">
        <v>875</v>
      </c>
      <c r="C12" s="418" t="s">
        <v>19978</v>
      </c>
      <c r="D12" s="418" t="s">
        <v>19979</v>
      </c>
      <c r="E12" s="418" t="s">
        <v>19980</v>
      </c>
      <c r="F12" s="418" t="s">
        <v>19981</v>
      </c>
      <c r="G12" s="418" t="s">
        <v>19982</v>
      </c>
      <c r="H12" s="418" t="s">
        <v>19983</v>
      </c>
      <c r="I12" s="418" t="s">
        <v>19984</v>
      </c>
      <c r="J12" s="418" t="s">
        <v>19985</v>
      </c>
      <c r="K12" s="418" t="s">
        <v>19986</v>
      </c>
      <c r="L12" s="418"/>
      <c r="M12" s="418"/>
      <c r="N12" s="418"/>
      <c r="O12" s="418"/>
      <c r="P12" s="418"/>
      <c r="Q12" s="418"/>
      <c r="R12" s="418" t="s">
        <v>1027</v>
      </c>
      <c r="S12" s="418" t="s">
        <v>1026</v>
      </c>
      <c r="T12" s="418" t="s">
        <v>1295</v>
      </c>
      <c r="U12" s="418"/>
      <c r="V12" s="418"/>
      <c r="W12" s="418"/>
      <c r="X12" s="418"/>
      <c r="Y12" s="418" t="s">
        <v>9</v>
      </c>
      <c r="Z12" s="418" t="s">
        <v>19987</v>
      </c>
      <c r="AA12" s="418"/>
      <c r="AB12" s="418"/>
      <c r="AC12" s="418"/>
      <c r="AD12" s="422"/>
    </row>
    <row r="13" spans="1:30" s="18" customFormat="1" ht="292.5" customHeight="1">
      <c r="A13" s="418" t="s">
        <v>19893</v>
      </c>
      <c r="B13" s="419" t="s">
        <v>875</v>
      </c>
      <c r="C13" s="418" t="s">
        <v>19988</v>
      </c>
      <c r="D13" s="418" t="s">
        <v>19989</v>
      </c>
      <c r="E13" s="418" t="s">
        <v>19990</v>
      </c>
      <c r="F13" s="418" t="s">
        <v>19991</v>
      </c>
      <c r="G13" s="418" t="s">
        <v>19992</v>
      </c>
      <c r="H13" s="418" t="s">
        <v>19993</v>
      </c>
      <c r="I13" s="422" t="s">
        <v>19994</v>
      </c>
      <c r="J13" s="426" t="s">
        <v>19995</v>
      </c>
      <c r="K13" s="418" t="s">
        <v>19996</v>
      </c>
      <c r="L13" s="418"/>
      <c r="M13" s="418"/>
      <c r="N13" s="418"/>
      <c r="O13" s="418"/>
      <c r="P13" s="418"/>
      <c r="Q13" s="418"/>
      <c r="R13" s="424" t="s">
        <v>1027</v>
      </c>
      <c r="S13" s="418" t="s">
        <v>473</v>
      </c>
      <c r="T13" s="418" t="s">
        <v>1295</v>
      </c>
      <c r="U13" s="418"/>
      <c r="V13" s="418"/>
      <c r="W13" s="418"/>
      <c r="X13" s="418"/>
      <c r="Y13" s="420" t="s">
        <v>606</v>
      </c>
      <c r="Z13" s="420" t="s">
        <v>19997</v>
      </c>
      <c r="AA13" s="418"/>
      <c r="AB13" s="418"/>
      <c r="AC13" s="418"/>
      <c r="AD13" s="422"/>
    </row>
    <row r="14" spans="1:30" s="18" customFormat="1" ht="140.1" customHeight="1">
      <c r="A14" s="418" t="s">
        <v>19893</v>
      </c>
      <c r="B14" s="419" t="s">
        <v>875</v>
      </c>
      <c r="C14" s="418" t="s">
        <v>19998</v>
      </c>
      <c r="D14" s="418" t="s">
        <v>19999</v>
      </c>
      <c r="E14" s="418" t="s">
        <v>20000</v>
      </c>
      <c r="F14" s="418" t="s">
        <v>20001</v>
      </c>
      <c r="G14" s="418" t="s">
        <v>20002</v>
      </c>
      <c r="H14" s="418" t="s">
        <v>20003</v>
      </c>
      <c r="I14" s="418" t="s">
        <v>2880</v>
      </c>
      <c r="J14" s="418" t="s">
        <v>20004</v>
      </c>
      <c r="K14" s="418" t="s">
        <v>20005</v>
      </c>
      <c r="L14" s="418" t="s">
        <v>20006</v>
      </c>
      <c r="M14" s="418"/>
      <c r="N14" s="418"/>
      <c r="O14" s="418"/>
      <c r="P14" s="418"/>
      <c r="Q14" s="418"/>
      <c r="R14" s="424" t="s">
        <v>638</v>
      </c>
      <c r="S14" s="418" t="s">
        <v>1026</v>
      </c>
      <c r="T14" s="418" t="s">
        <v>1092</v>
      </c>
      <c r="U14" s="418"/>
      <c r="V14" s="418"/>
      <c r="W14" s="418"/>
      <c r="X14" s="418"/>
      <c r="Y14" s="418"/>
      <c r="Z14" s="418"/>
      <c r="AA14" s="418"/>
      <c r="AB14" s="418"/>
      <c r="AC14" s="418" t="s">
        <v>9</v>
      </c>
      <c r="AD14" s="422" t="s">
        <v>5298</v>
      </c>
    </row>
    <row r="15" spans="1:30" s="18" customFormat="1" ht="276.75" customHeight="1">
      <c r="A15" s="418" t="s">
        <v>19893</v>
      </c>
      <c r="B15" s="419" t="s">
        <v>875</v>
      </c>
      <c r="C15" s="418" t="s">
        <v>20007</v>
      </c>
      <c r="D15" s="418" t="s">
        <v>20008</v>
      </c>
      <c r="E15" s="418" t="s">
        <v>20009</v>
      </c>
      <c r="F15" s="418" t="s">
        <v>20010</v>
      </c>
      <c r="G15" s="418" t="s">
        <v>20011</v>
      </c>
      <c r="H15" s="418" t="s">
        <v>20012</v>
      </c>
      <c r="I15" s="418" t="s">
        <v>20013</v>
      </c>
      <c r="J15" s="418" t="s">
        <v>20014</v>
      </c>
      <c r="K15" s="418" t="s">
        <v>5779</v>
      </c>
      <c r="L15" s="418"/>
      <c r="M15" s="418"/>
      <c r="N15" s="418"/>
      <c r="O15" s="418"/>
      <c r="P15" s="418"/>
      <c r="Q15" s="418"/>
      <c r="R15" s="418" t="s">
        <v>14125</v>
      </c>
      <c r="S15" s="418" t="s">
        <v>1294</v>
      </c>
      <c r="T15" s="418" t="s">
        <v>1295</v>
      </c>
      <c r="U15" s="418"/>
      <c r="V15" s="418"/>
      <c r="W15" s="418"/>
      <c r="X15" s="418"/>
      <c r="Y15" s="420" t="s">
        <v>606</v>
      </c>
      <c r="Z15" s="420" t="s">
        <v>20015</v>
      </c>
      <c r="AA15" s="418" t="s">
        <v>9</v>
      </c>
      <c r="AB15" s="418" t="s">
        <v>20016</v>
      </c>
      <c r="AC15" s="418"/>
      <c r="AD15" s="422"/>
    </row>
    <row r="16" spans="1:30" s="18" customFormat="1" ht="140.1" customHeight="1">
      <c r="A16" s="418" t="s">
        <v>19893</v>
      </c>
      <c r="B16" s="419" t="s">
        <v>875</v>
      </c>
      <c r="C16" s="418" t="s">
        <v>20017</v>
      </c>
      <c r="D16" s="418" t="s">
        <v>20018</v>
      </c>
      <c r="E16" s="418" t="s">
        <v>20019</v>
      </c>
      <c r="F16" s="418" t="s">
        <v>20020</v>
      </c>
      <c r="G16" s="418" t="s">
        <v>20021</v>
      </c>
      <c r="H16" s="418" t="s">
        <v>20022</v>
      </c>
      <c r="I16" s="418" t="s">
        <v>2724</v>
      </c>
      <c r="J16" s="418" t="s">
        <v>20023</v>
      </c>
      <c r="K16" s="418" t="s">
        <v>20024</v>
      </c>
      <c r="L16" s="418" t="s">
        <v>20025</v>
      </c>
      <c r="M16" s="418"/>
      <c r="N16" s="418"/>
      <c r="O16" s="418" t="s">
        <v>95</v>
      </c>
      <c r="P16" s="418"/>
      <c r="Q16" s="418"/>
      <c r="R16" s="418" t="s">
        <v>1043</v>
      </c>
      <c r="S16" s="418" t="s">
        <v>98</v>
      </c>
      <c r="T16" s="418" t="s">
        <v>1092</v>
      </c>
      <c r="U16" s="418"/>
      <c r="V16" s="418"/>
      <c r="W16" s="418"/>
      <c r="X16" s="418"/>
      <c r="Y16" s="418"/>
      <c r="Z16" s="418"/>
      <c r="AA16" s="418"/>
      <c r="AB16" s="418"/>
      <c r="AC16" s="418" t="s">
        <v>9</v>
      </c>
      <c r="AD16" s="422" t="s">
        <v>20026</v>
      </c>
    </row>
    <row r="17" spans="1:30" s="164" customFormat="1" ht="178.5" customHeight="1">
      <c r="A17" s="422" t="s">
        <v>19893</v>
      </c>
      <c r="B17" s="419" t="s">
        <v>875</v>
      </c>
      <c r="C17" s="422" t="s">
        <v>20027</v>
      </c>
      <c r="D17" s="422" t="s">
        <v>20028</v>
      </c>
      <c r="E17" s="422" t="s">
        <v>20029</v>
      </c>
      <c r="F17" s="422" t="s">
        <v>20030</v>
      </c>
      <c r="G17" s="422" t="s">
        <v>20031</v>
      </c>
      <c r="H17" s="422" t="s">
        <v>20032</v>
      </c>
      <c r="I17" s="420" t="s">
        <v>20033</v>
      </c>
      <c r="J17" s="421" t="s">
        <v>20034</v>
      </c>
      <c r="K17" s="422" t="s">
        <v>20035</v>
      </c>
      <c r="L17" s="422" t="s">
        <v>20036</v>
      </c>
      <c r="M17" s="422" t="s">
        <v>20037</v>
      </c>
      <c r="N17" s="422"/>
      <c r="O17" s="422"/>
      <c r="P17" s="422"/>
      <c r="Q17" s="422"/>
      <c r="R17" s="422" t="s">
        <v>1027</v>
      </c>
      <c r="S17" s="422" t="s">
        <v>1028</v>
      </c>
      <c r="T17" s="422" t="s">
        <v>19869</v>
      </c>
      <c r="U17" s="422"/>
      <c r="V17" s="422"/>
      <c r="W17" s="422"/>
      <c r="X17" s="422"/>
      <c r="Y17" s="422"/>
      <c r="Z17" s="422"/>
      <c r="AA17" s="422" t="s">
        <v>9</v>
      </c>
      <c r="AB17" s="422"/>
      <c r="AC17" s="422" t="s">
        <v>95</v>
      </c>
      <c r="AD17" s="422" t="s">
        <v>20038</v>
      </c>
    </row>
    <row r="18" spans="1:30" s="18" customFormat="1" ht="229.5" customHeight="1">
      <c r="A18" s="418" t="s">
        <v>19893</v>
      </c>
      <c r="B18" s="419" t="s">
        <v>911</v>
      </c>
      <c r="C18" s="418" t="s">
        <v>20039</v>
      </c>
      <c r="D18" s="418" t="s">
        <v>20040</v>
      </c>
      <c r="E18" s="418" t="s">
        <v>20041</v>
      </c>
      <c r="F18" s="418" t="s">
        <v>20042</v>
      </c>
      <c r="G18" s="418" t="s">
        <v>20043</v>
      </c>
      <c r="H18" s="418" t="s">
        <v>20044</v>
      </c>
      <c r="I18" s="418" t="s">
        <v>2880</v>
      </c>
      <c r="J18" s="418" t="s">
        <v>20045</v>
      </c>
      <c r="K18" s="418" t="s">
        <v>20046</v>
      </c>
      <c r="L18" s="418" t="s">
        <v>20047</v>
      </c>
      <c r="M18" s="418"/>
      <c r="N18" s="418" t="s">
        <v>95</v>
      </c>
      <c r="O18" s="418" t="s">
        <v>95</v>
      </c>
      <c r="P18" s="418"/>
      <c r="Q18" s="418"/>
      <c r="R18" s="424" t="s">
        <v>1027</v>
      </c>
      <c r="S18" s="418" t="s">
        <v>2234</v>
      </c>
      <c r="T18" s="418" t="s">
        <v>1044</v>
      </c>
      <c r="U18" s="418"/>
      <c r="V18" s="418"/>
      <c r="W18" s="418"/>
      <c r="X18" s="418"/>
      <c r="Y18" s="418"/>
      <c r="Z18" s="418"/>
      <c r="AA18" s="418"/>
      <c r="AB18" s="418"/>
      <c r="AC18" s="418" t="s">
        <v>9</v>
      </c>
      <c r="AD18" s="422" t="s">
        <v>20048</v>
      </c>
    </row>
    <row r="19" spans="1:30" s="18" customFormat="1" ht="140.1" customHeight="1">
      <c r="A19" s="418" t="s">
        <v>19893</v>
      </c>
      <c r="B19" s="419" t="s">
        <v>943</v>
      </c>
      <c r="C19" s="418" t="s">
        <v>20049</v>
      </c>
      <c r="D19" s="418" t="s">
        <v>20050</v>
      </c>
      <c r="E19" s="418" t="s">
        <v>20051</v>
      </c>
      <c r="F19" s="418" t="s">
        <v>20052</v>
      </c>
      <c r="G19" s="418" t="s">
        <v>20053</v>
      </c>
      <c r="H19" s="418" t="s">
        <v>20054</v>
      </c>
      <c r="I19" s="418" t="s">
        <v>2880</v>
      </c>
      <c r="J19" s="418" t="s">
        <v>20055</v>
      </c>
      <c r="K19" s="418" t="s">
        <v>20056</v>
      </c>
      <c r="L19" s="418" t="s">
        <v>94</v>
      </c>
      <c r="M19" s="418"/>
      <c r="N19" s="418"/>
      <c r="O19" s="418" t="s">
        <v>95</v>
      </c>
      <c r="P19" s="418"/>
      <c r="Q19" s="418"/>
      <c r="R19" s="418" t="s">
        <v>14125</v>
      </c>
      <c r="S19" s="418" t="s">
        <v>2234</v>
      </c>
      <c r="T19" s="418" t="s">
        <v>1092</v>
      </c>
      <c r="U19" s="418"/>
      <c r="V19" s="418"/>
      <c r="W19" s="418"/>
      <c r="X19" s="418"/>
      <c r="Y19" s="418"/>
      <c r="Z19" s="418"/>
      <c r="AA19" s="418"/>
      <c r="AB19" s="418"/>
      <c r="AC19" s="418"/>
      <c r="AD19" s="422"/>
    </row>
    <row r="20" spans="1:30" s="18" customFormat="1" ht="140.1" customHeight="1">
      <c r="A20" s="418" t="s">
        <v>19893</v>
      </c>
      <c r="B20" s="419" t="s">
        <v>943</v>
      </c>
      <c r="C20" s="418" t="s">
        <v>20057</v>
      </c>
      <c r="D20" s="418" t="s">
        <v>20058</v>
      </c>
      <c r="E20" s="418" t="s">
        <v>20059</v>
      </c>
      <c r="F20" s="418" t="s">
        <v>20060</v>
      </c>
      <c r="G20" s="418" t="s">
        <v>20061</v>
      </c>
      <c r="H20" s="418" t="s">
        <v>20062</v>
      </c>
      <c r="I20" s="418" t="s">
        <v>20063</v>
      </c>
      <c r="J20" s="418"/>
      <c r="K20" s="418" t="s">
        <v>5742</v>
      </c>
      <c r="L20" s="418"/>
      <c r="M20" s="418"/>
      <c r="N20" s="418"/>
      <c r="O20" s="418"/>
      <c r="P20" s="418"/>
      <c r="Q20" s="418"/>
      <c r="R20" s="424" t="s">
        <v>223</v>
      </c>
      <c r="S20" s="418" t="s">
        <v>1294</v>
      </c>
      <c r="T20" s="418" t="s">
        <v>1295</v>
      </c>
      <c r="U20" s="418"/>
      <c r="V20" s="418"/>
      <c r="W20" s="418"/>
      <c r="X20" s="418"/>
      <c r="Y20" s="418"/>
      <c r="Z20" s="418"/>
      <c r="AA20" s="418"/>
      <c r="AB20" s="418"/>
      <c r="AC20" s="418"/>
      <c r="AD20" s="422"/>
    </row>
    <row r="21" spans="1:30" s="18" customFormat="1" ht="389.25" customHeight="1">
      <c r="A21" s="418" t="s">
        <v>19893</v>
      </c>
      <c r="B21" s="419" t="s">
        <v>943</v>
      </c>
      <c r="C21" s="418" t="s">
        <v>20064</v>
      </c>
      <c r="D21" s="418" t="s">
        <v>20065</v>
      </c>
      <c r="E21" s="418" t="s">
        <v>20066</v>
      </c>
      <c r="F21" s="418" t="s">
        <v>20067</v>
      </c>
      <c r="G21" s="418" t="s">
        <v>20068</v>
      </c>
      <c r="H21" s="418" t="s">
        <v>20069</v>
      </c>
      <c r="I21" s="418" t="s">
        <v>20070</v>
      </c>
      <c r="J21" s="418" t="s">
        <v>20071</v>
      </c>
      <c r="K21" s="418" t="s">
        <v>20072</v>
      </c>
      <c r="L21" s="422" t="s">
        <v>20073</v>
      </c>
      <c r="M21" s="420" t="s">
        <v>7100</v>
      </c>
      <c r="N21" s="418"/>
      <c r="O21" s="418"/>
      <c r="P21" s="418"/>
      <c r="Q21" s="418"/>
      <c r="R21" s="418" t="s">
        <v>1027</v>
      </c>
      <c r="S21" s="418" t="s">
        <v>473</v>
      </c>
      <c r="T21" s="418" t="s">
        <v>1295</v>
      </c>
      <c r="U21" s="418"/>
      <c r="V21" s="418"/>
      <c r="W21" s="418"/>
      <c r="X21" s="418"/>
      <c r="Y21" s="420" t="s">
        <v>606</v>
      </c>
      <c r="Z21" s="420" t="s">
        <v>20074</v>
      </c>
      <c r="AA21" s="418" t="s">
        <v>9</v>
      </c>
      <c r="AB21" s="418"/>
      <c r="AC21" s="418"/>
      <c r="AD21" s="422"/>
    </row>
    <row r="22" spans="1:30" s="18" customFormat="1" ht="262.5" customHeight="1">
      <c r="A22" s="418" t="s">
        <v>19893</v>
      </c>
      <c r="B22" s="419" t="s">
        <v>943</v>
      </c>
      <c r="C22" s="418" t="s">
        <v>20075</v>
      </c>
      <c r="D22" s="418" t="s">
        <v>20076</v>
      </c>
      <c r="E22" s="418" t="s">
        <v>20077</v>
      </c>
      <c r="F22" s="418" t="s">
        <v>20078</v>
      </c>
      <c r="G22" s="418" t="s">
        <v>20079</v>
      </c>
      <c r="H22" s="418" t="s">
        <v>20080</v>
      </c>
      <c r="I22" s="418" t="s">
        <v>20081</v>
      </c>
      <c r="J22" s="181" t="s">
        <v>20082</v>
      </c>
      <c r="K22" s="418" t="s">
        <v>20083</v>
      </c>
      <c r="L22" s="418" t="s">
        <v>20084</v>
      </c>
      <c r="M22" s="418"/>
      <c r="N22" s="418" t="s">
        <v>95</v>
      </c>
      <c r="O22" s="418" t="s">
        <v>95</v>
      </c>
      <c r="P22" s="418"/>
      <c r="Q22" s="418"/>
      <c r="R22" s="418" t="s">
        <v>1043</v>
      </c>
      <c r="S22" s="418" t="s">
        <v>1026</v>
      </c>
      <c r="T22" s="418" t="s">
        <v>1044</v>
      </c>
      <c r="U22" s="418"/>
      <c r="V22" s="418"/>
      <c r="W22" s="418"/>
      <c r="X22" s="418"/>
      <c r="Y22" s="418"/>
      <c r="Z22" s="418"/>
      <c r="AA22" s="418"/>
      <c r="AB22" s="418"/>
      <c r="AC22" s="420" t="s">
        <v>95</v>
      </c>
      <c r="AD22" s="422" t="s">
        <v>20085</v>
      </c>
    </row>
    <row r="23" spans="1:30" s="18" customFormat="1" ht="140.1" customHeight="1">
      <c r="A23" s="418" t="s">
        <v>19893</v>
      </c>
      <c r="B23" s="419" t="s">
        <v>943</v>
      </c>
      <c r="C23" s="418" t="s">
        <v>20086</v>
      </c>
      <c r="D23" s="418" t="s">
        <v>20087</v>
      </c>
      <c r="E23" s="418" t="s">
        <v>20088</v>
      </c>
      <c r="F23" s="418" t="s">
        <v>20089</v>
      </c>
      <c r="G23" s="418" t="s">
        <v>20090</v>
      </c>
      <c r="H23" s="418" t="s">
        <v>20091</v>
      </c>
      <c r="I23" s="418" t="s">
        <v>20092</v>
      </c>
      <c r="J23" s="418" t="s">
        <v>20093</v>
      </c>
      <c r="K23" s="418" t="s">
        <v>20094</v>
      </c>
      <c r="L23" s="418"/>
      <c r="M23" s="418"/>
      <c r="N23" s="418"/>
      <c r="O23" s="418"/>
      <c r="P23" s="418"/>
      <c r="Q23" s="418"/>
      <c r="R23" s="418" t="s">
        <v>638</v>
      </c>
      <c r="S23" s="418" t="s">
        <v>1294</v>
      </c>
      <c r="T23" s="418" t="s">
        <v>1295</v>
      </c>
      <c r="U23" s="418" t="s">
        <v>11518</v>
      </c>
      <c r="V23" s="418" t="s">
        <v>20095</v>
      </c>
      <c r="W23" s="418"/>
      <c r="X23" s="418"/>
      <c r="Y23" s="418"/>
      <c r="Z23" s="418"/>
      <c r="AA23" s="418"/>
      <c r="AB23" s="418"/>
      <c r="AC23" s="418"/>
      <c r="AD23" s="422"/>
    </row>
    <row r="24" spans="1:30" s="18" customFormat="1" ht="210.75" customHeight="1">
      <c r="A24" s="418" t="s">
        <v>19893</v>
      </c>
      <c r="B24" s="419" t="s">
        <v>970</v>
      </c>
      <c r="C24" s="418" t="s">
        <v>20096</v>
      </c>
      <c r="D24" s="418" t="s">
        <v>20097</v>
      </c>
      <c r="E24" s="418" t="s">
        <v>20098</v>
      </c>
      <c r="F24" s="418" t="s">
        <v>20099</v>
      </c>
      <c r="G24" s="418" t="s">
        <v>20100</v>
      </c>
      <c r="H24" s="418" t="s">
        <v>20101</v>
      </c>
      <c r="I24" s="418" t="s">
        <v>20102</v>
      </c>
      <c r="J24" s="418" t="s">
        <v>20103</v>
      </c>
      <c r="K24" s="418" t="s">
        <v>20104</v>
      </c>
      <c r="L24" s="418" t="s">
        <v>20105</v>
      </c>
      <c r="M24" s="418"/>
      <c r="N24" s="418" t="s">
        <v>95</v>
      </c>
      <c r="O24" s="418" t="s">
        <v>95</v>
      </c>
      <c r="P24" s="418"/>
      <c r="Q24" s="418"/>
      <c r="R24" s="418" t="s">
        <v>638</v>
      </c>
      <c r="S24" s="418" t="s">
        <v>2234</v>
      </c>
      <c r="T24" s="418" t="s">
        <v>1092</v>
      </c>
      <c r="U24" s="418"/>
      <c r="V24" s="418"/>
      <c r="W24" s="418"/>
      <c r="X24" s="418"/>
      <c r="Y24" s="420" t="s">
        <v>95</v>
      </c>
      <c r="Z24" s="420" t="s">
        <v>20106</v>
      </c>
      <c r="AA24" s="418"/>
      <c r="AB24" s="418"/>
      <c r="AC24" s="418"/>
      <c r="AD24" s="418"/>
    </row>
    <row r="25" spans="1:30" s="18" customFormat="1" ht="205.5" customHeight="1">
      <c r="A25" s="418" t="s">
        <v>19893</v>
      </c>
      <c r="B25" s="419" t="s">
        <v>990</v>
      </c>
      <c r="C25" s="418" t="s">
        <v>20107</v>
      </c>
      <c r="D25" s="418" t="s">
        <v>20108</v>
      </c>
      <c r="E25" s="418" t="s">
        <v>20109</v>
      </c>
      <c r="F25" s="418" t="s">
        <v>20110</v>
      </c>
      <c r="G25" s="418" t="s">
        <v>20111</v>
      </c>
      <c r="H25" s="418" t="s">
        <v>20112</v>
      </c>
      <c r="I25" s="418" t="s">
        <v>20113</v>
      </c>
      <c r="J25" s="418" t="s">
        <v>20114</v>
      </c>
      <c r="K25" s="418" t="s">
        <v>20115</v>
      </c>
      <c r="L25" s="418"/>
      <c r="M25" s="418"/>
      <c r="N25" s="418"/>
      <c r="O25" s="418"/>
      <c r="P25" s="418"/>
      <c r="Q25" s="418"/>
      <c r="R25" s="418" t="s">
        <v>14125</v>
      </c>
      <c r="S25" s="418" t="s">
        <v>1294</v>
      </c>
      <c r="T25" s="418" t="s">
        <v>1295</v>
      </c>
      <c r="U25" s="418"/>
      <c r="V25" s="418"/>
      <c r="W25" s="418"/>
      <c r="X25" s="418"/>
      <c r="Y25" s="418" t="s">
        <v>9</v>
      </c>
      <c r="Z25" s="418" t="s">
        <v>20106</v>
      </c>
      <c r="AA25" s="418"/>
      <c r="AB25" s="418"/>
      <c r="AC25" s="418" t="s">
        <v>9</v>
      </c>
      <c r="AD25" s="418" t="s">
        <v>10107</v>
      </c>
    </row>
    <row r="26" spans="1:30" s="18" customFormat="1" ht="140.1" customHeight="1">
      <c r="A26" s="418" t="s">
        <v>19893</v>
      </c>
      <c r="B26" s="419" t="s">
        <v>990</v>
      </c>
      <c r="C26" s="418" t="s">
        <v>20116</v>
      </c>
      <c r="D26" s="418" t="s">
        <v>20117</v>
      </c>
      <c r="E26" s="418" t="s">
        <v>20118</v>
      </c>
      <c r="F26" s="418" t="s">
        <v>20119</v>
      </c>
      <c r="G26" s="418" t="s">
        <v>20120</v>
      </c>
      <c r="H26" s="418" t="s">
        <v>20121</v>
      </c>
      <c r="I26" s="418" t="s">
        <v>20122</v>
      </c>
      <c r="J26" s="418" t="s">
        <v>20123</v>
      </c>
      <c r="K26" s="418" t="s">
        <v>20124</v>
      </c>
      <c r="L26" s="418"/>
      <c r="M26" s="418"/>
      <c r="N26" s="418"/>
      <c r="O26" s="418"/>
      <c r="P26" s="418"/>
      <c r="Q26" s="418"/>
      <c r="R26" s="424" t="s">
        <v>638</v>
      </c>
      <c r="S26" s="418" t="s">
        <v>2234</v>
      </c>
      <c r="T26" s="418" t="s">
        <v>1092</v>
      </c>
      <c r="U26" s="418"/>
      <c r="V26" s="418"/>
      <c r="W26" s="418"/>
      <c r="X26" s="418"/>
      <c r="Y26" s="418"/>
      <c r="Z26" s="418"/>
      <c r="AA26" s="418"/>
      <c r="AB26" s="418"/>
      <c r="AC26" s="418"/>
      <c r="AD26" s="418"/>
    </row>
    <row r="27" spans="1:30" s="39" customFormat="1" ht="20.25" customHeight="1"/>
    <row r="28" spans="1:30" s="39" customFormat="1" ht="20.25" customHeight="1"/>
    <row r="29" spans="1:30" s="39" customFormat="1" ht="20.25" customHeight="1"/>
    <row r="30" spans="1:30" s="39" customFormat="1" ht="20.25" customHeight="1"/>
    <row r="31" spans="1:30" s="39" customFormat="1" ht="20.25" customHeight="1"/>
    <row r="32" spans="1:30" s="39" customFormat="1" ht="20.25" customHeight="1"/>
    <row r="33" s="39" customFormat="1" ht="20.25" customHeight="1"/>
    <row r="34" s="39" customFormat="1" ht="20.25" customHeight="1"/>
    <row r="35" s="39" customFormat="1" ht="20.25" customHeight="1"/>
    <row r="36" s="39" customFormat="1" ht="20.25" customHeight="1"/>
    <row r="37" s="39" customFormat="1" ht="20.25" customHeight="1"/>
    <row r="38" s="39" customFormat="1" ht="20.25" customHeight="1"/>
    <row r="39" s="39" customFormat="1" ht="20.25" customHeight="1"/>
    <row r="40" s="39" customFormat="1" ht="20.25" customHeight="1"/>
    <row r="41" s="39" customFormat="1" ht="20.25" customHeight="1"/>
    <row r="42" s="39" customFormat="1" ht="20.25" customHeight="1"/>
    <row r="43" s="39" customFormat="1" ht="20.25" customHeight="1"/>
    <row r="44" s="39" customFormat="1" ht="20.25" customHeight="1"/>
    <row r="45" s="39" customFormat="1" ht="20.25" customHeight="1"/>
    <row r="46" s="39" customFormat="1" ht="20.25" customHeight="1"/>
    <row r="47" s="39" customFormat="1" ht="20.25" customHeight="1"/>
    <row r="48" s="39" customFormat="1" ht="20.25" customHeight="1"/>
    <row r="49" s="39" customFormat="1" ht="20.25" customHeight="1"/>
    <row r="50" s="39" customFormat="1" ht="20.25" customHeight="1"/>
    <row r="51" s="39" customFormat="1" ht="20.25" customHeight="1"/>
    <row r="52" s="39" customFormat="1" ht="20.25" customHeight="1"/>
    <row r="53" s="39" customFormat="1" ht="20.25" customHeight="1"/>
    <row r="54" s="39" customFormat="1" ht="20.25" customHeight="1"/>
    <row r="55" s="39" customFormat="1" ht="20.25" customHeight="1"/>
    <row r="56" s="39" customFormat="1" ht="20.25" customHeight="1"/>
    <row r="57" s="39" customFormat="1" ht="20.25" customHeight="1"/>
    <row r="58" s="39" customFormat="1" ht="20.25" customHeight="1"/>
    <row r="59" s="39" customFormat="1" ht="20.25" customHeight="1"/>
    <row r="60" s="39" customFormat="1" ht="20.25" customHeight="1"/>
    <row r="61" s="39" customFormat="1" ht="20.25" customHeight="1"/>
    <row r="62" s="39" customFormat="1" ht="20.25" customHeight="1"/>
    <row r="63" s="39" customFormat="1" ht="20.25" customHeight="1"/>
    <row r="64" s="39" customFormat="1" ht="20.25" customHeight="1"/>
    <row r="65" s="39" customFormat="1" ht="20.25" customHeight="1"/>
    <row r="66" s="39" customFormat="1" ht="20.25" customHeight="1"/>
    <row r="67" s="39" customFormat="1" ht="20.25" customHeight="1"/>
    <row r="68" s="39" customFormat="1" ht="20.25" customHeight="1"/>
    <row r="69" s="39" customFormat="1" ht="20.25" customHeight="1"/>
    <row r="70" s="39" customFormat="1" ht="20.25" customHeight="1"/>
    <row r="71" s="39" customFormat="1" ht="20.25" customHeight="1"/>
    <row r="72" s="39" customFormat="1" ht="20.25" customHeight="1"/>
    <row r="73" s="39" customFormat="1" ht="20.25" customHeight="1"/>
    <row r="74" s="39" customFormat="1" ht="20.25" customHeight="1"/>
    <row r="75" s="39" customFormat="1" ht="20.25" customHeight="1"/>
    <row r="76" s="39" customFormat="1" ht="20.25" customHeight="1"/>
    <row r="77" s="39" customFormat="1" ht="20.25" customHeight="1"/>
    <row r="78" s="39" customFormat="1" ht="20.25" customHeight="1"/>
    <row r="79" s="39" customFormat="1" ht="20.25" customHeight="1"/>
    <row r="80" s="39" customFormat="1" ht="20.25" customHeight="1"/>
    <row r="81" s="39" customFormat="1" ht="20.25" customHeight="1"/>
    <row r="82" s="39" customFormat="1" ht="20.25" customHeight="1"/>
    <row r="83" s="39" customFormat="1" ht="20.25" customHeight="1"/>
    <row r="84" s="39" customFormat="1" ht="20.25" customHeight="1"/>
    <row r="85" s="39" customFormat="1" ht="20.25" customHeight="1"/>
    <row r="86" s="39" customFormat="1" ht="20.25" customHeight="1"/>
    <row r="87" s="39" customFormat="1" ht="20.25" customHeight="1"/>
    <row r="88" s="39" customFormat="1" ht="20.25" customHeight="1"/>
    <row r="89" s="39" customFormat="1" ht="20.25" customHeight="1"/>
    <row r="90" s="39" customFormat="1" ht="20.25" customHeight="1"/>
    <row r="91" s="39" customFormat="1" ht="20.25" customHeight="1"/>
    <row r="92" s="39" customFormat="1" ht="20.25" customHeight="1"/>
    <row r="93" s="39" customFormat="1" ht="20.25" customHeight="1"/>
    <row r="94" s="39" customFormat="1" ht="20.25" customHeight="1"/>
    <row r="95" s="39" customFormat="1" ht="20.25" customHeight="1"/>
    <row r="96" s="39" customFormat="1" ht="20.25" customHeight="1"/>
    <row r="97" s="39" customFormat="1" ht="20.25" customHeight="1"/>
    <row r="98" s="39" customFormat="1" ht="20.25" customHeight="1"/>
    <row r="99" s="39" customFormat="1" ht="20.25" customHeight="1"/>
    <row r="100" s="39" customFormat="1" ht="20.25" customHeight="1"/>
    <row r="101" s="39" customFormat="1" ht="20.25" customHeight="1"/>
    <row r="102" s="39" customFormat="1" ht="20.25" customHeight="1"/>
    <row r="103" s="39" customFormat="1" ht="20.25" customHeight="1"/>
    <row r="104" s="39" customFormat="1" ht="20.25" customHeight="1"/>
    <row r="105" s="39" customFormat="1" ht="20.25" customHeight="1"/>
    <row r="106" s="39" customFormat="1" ht="20.25" customHeight="1"/>
    <row r="107" s="39" customFormat="1" ht="20.25" customHeight="1"/>
    <row r="108" s="39" customFormat="1" ht="20.25" customHeight="1"/>
    <row r="109" s="39" customFormat="1" ht="20.25" customHeight="1"/>
    <row r="110" s="39" customFormat="1" ht="20.25" customHeight="1"/>
    <row r="111" s="39" customFormat="1" ht="20.25" customHeight="1"/>
    <row r="112" s="39" customFormat="1" ht="20.25" customHeight="1"/>
    <row r="113" s="39" customFormat="1" ht="20.25" customHeight="1"/>
    <row r="114" s="39" customFormat="1" ht="20.25" customHeight="1"/>
    <row r="115" s="39" customFormat="1" ht="20.25" customHeight="1"/>
    <row r="116" s="39" customFormat="1" ht="20.25" customHeight="1"/>
    <row r="117" s="39" customFormat="1" ht="20.25" customHeight="1"/>
    <row r="118" s="39" customFormat="1" ht="20.25" customHeight="1"/>
    <row r="119" s="39" customFormat="1" ht="20.25" customHeight="1"/>
    <row r="120" s="39" customFormat="1" ht="20.25" customHeight="1"/>
    <row r="121" s="39" customFormat="1" ht="20.25" customHeight="1"/>
    <row r="122" s="39" customFormat="1" ht="20.25" customHeight="1"/>
    <row r="123" s="39" customFormat="1" ht="20.25" customHeight="1"/>
    <row r="124" s="39" customFormat="1" ht="20.25" customHeight="1"/>
    <row r="125" s="39" customFormat="1" ht="20.25" customHeight="1"/>
    <row r="126" s="39" customFormat="1" ht="20.25" customHeight="1"/>
    <row r="127" s="39" customFormat="1" ht="20.25" customHeight="1"/>
    <row r="128" s="39" customFormat="1" ht="20.25" customHeight="1"/>
    <row r="129" s="39" customFormat="1" ht="20.25" customHeight="1"/>
    <row r="130" s="39" customFormat="1" ht="20.25" customHeight="1"/>
    <row r="131" s="39" customFormat="1" ht="20.25" customHeight="1"/>
    <row r="132" s="39" customFormat="1" ht="20.25" customHeight="1"/>
    <row r="133" s="39" customFormat="1" ht="20.25" customHeight="1"/>
    <row r="134" s="39" customFormat="1" ht="20.25" customHeight="1"/>
    <row r="135" s="39" customFormat="1" ht="20.25" customHeight="1"/>
    <row r="136" s="39" customFormat="1" ht="20.25" customHeight="1"/>
    <row r="137" s="39" customFormat="1" ht="20.25" customHeight="1"/>
    <row r="138" s="39" customFormat="1" ht="20.25" customHeight="1"/>
    <row r="139" s="39" customFormat="1" ht="20.25" customHeight="1"/>
    <row r="140" s="39" customFormat="1" ht="20.25" customHeight="1"/>
    <row r="141" s="39" customFormat="1" ht="20.25" customHeight="1"/>
    <row r="142" s="39" customFormat="1" ht="20.25" customHeight="1"/>
    <row r="143" s="39" customFormat="1" ht="20.25" customHeight="1"/>
    <row r="144" s="39" customFormat="1" ht="20.25" customHeight="1"/>
    <row r="145" s="39" customFormat="1" ht="20.25" customHeight="1"/>
    <row r="146" s="39" customFormat="1" ht="20.25" customHeight="1"/>
    <row r="147" s="39" customFormat="1" ht="20.25" customHeight="1"/>
    <row r="148" s="39" customFormat="1" ht="20.25" customHeight="1"/>
    <row r="149" s="39" customFormat="1" ht="20.25" customHeight="1"/>
    <row r="150" s="39" customFormat="1" ht="20.25" customHeight="1"/>
    <row r="151" s="39" customFormat="1" ht="20.25" customHeight="1"/>
    <row r="152" s="39" customFormat="1" ht="20.25" customHeight="1"/>
    <row r="153" s="39" customFormat="1" ht="20.25" customHeight="1"/>
    <row r="154" s="39" customFormat="1" ht="20.25" customHeight="1"/>
    <row r="155" s="39" customFormat="1" ht="20.25" customHeight="1"/>
    <row r="156" s="39" customFormat="1" ht="20.25" customHeight="1"/>
    <row r="157" s="39" customFormat="1" ht="20.25" customHeight="1"/>
    <row r="158" s="39" customFormat="1" ht="20.25" customHeight="1"/>
    <row r="159" s="39" customFormat="1" ht="20.25" customHeight="1"/>
    <row r="160" s="39" customFormat="1" ht="20.25" customHeight="1"/>
    <row r="161" s="39" customFormat="1" ht="20.25" customHeight="1"/>
    <row r="162" s="39" customFormat="1" ht="20.25" customHeight="1"/>
    <row r="163" s="39" customFormat="1" ht="20.25" customHeight="1"/>
    <row r="164" s="39" customFormat="1" ht="20.25" customHeight="1"/>
    <row r="165" s="39" customFormat="1" ht="20.25" customHeight="1"/>
    <row r="166" s="39" customFormat="1" ht="20.25" customHeight="1"/>
    <row r="167" s="39" customFormat="1" ht="20.25" customHeight="1"/>
    <row r="168" s="39" customFormat="1" ht="20.25" customHeight="1"/>
    <row r="169" s="39" customFormat="1" ht="20.25" customHeight="1"/>
    <row r="170" s="39" customFormat="1" ht="20.25" customHeight="1"/>
    <row r="171" s="39" customFormat="1" ht="20.25" customHeight="1"/>
    <row r="172" s="39" customFormat="1" ht="20.25" customHeight="1"/>
    <row r="173" s="39" customFormat="1" ht="20.25" customHeight="1"/>
    <row r="174" s="39" customFormat="1" ht="20.25" customHeight="1"/>
    <row r="175" s="39" customFormat="1" ht="20.25" customHeight="1"/>
    <row r="176" s="39" customFormat="1" ht="20.25" customHeight="1"/>
    <row r="177" s="39" customFormat="1" ht="20.25" customHeight="1"/>
    <row r="178" s="39" customFormat="1" ht="20.25" customHeight="1"/>
    <row r="179" s="39" customFormat="1" ht="20.25" customHeight="1"/>
    <row r="180" s="39" customFormat="1" ht="20.25" customHeight="1"/>
    <row r="181" s="39" customFormat="1" ht="20.25" customHeight="1"/>
    <row r="182" s="39" customFormat="1" ht="20.25" customHeight="1"/>
    <row r="183" s="39" customFormat="1" ht="20.25" customHeight="1"/>
    <row r="184" s="39" customFormat="1" ht="20.25" customHeight="1"/>
    <row r="185" s="39" customFormat="1" ht="20.25" customHeight="1"/>
    <row r="186" s="39" customFormat="1" ht="20.25" customHeight="1"/>
    <row r="187" s="39" customFormat="1" ht="20.25" customHeight="1"/>
    <row r="188" s="39" customFormat="1" ht="20.25" customHeight="1"/>
    <row r="189" s="39" customFormat="1" ht="20.25" customHeight="1"/>
    <row r="190" s="39" customFormat="1" ht="20.25" customHeight="1"/>
    <row r="191" s="39" customFormat="1" ht="20.25" customHeight="1"/>
    <row r="192" s="39" customFormat="1" ht="20.25" customHeight="1"/>
    <row r="193" s="39" customFormat="1" ht="20.25" customHeight="1"/>
    <row r="194" s="39" customFormat="1" ht="20.25" customHeight="1"/>
    <row r="195" s="39" customFormat="1" ht="20.25" customHeight="1"/>
    <row r="196" s="39" customFormat="1" ht="20.25" customHeight="1"/>
    <row r="197" s="39" customFormat="1" ht="20.25" customHeight="1"/>
    <row r="198" s="39" customFormat="1" ht="20.25" customHeight="1"/>
    <row r="199" s="39" customFormat="1" ht="20.25" customHeight="1"/>
    <row r="200" s="39" customFormat="1" ht="20.25" customHeight="1"/>
    <row r="201" s="39" customFormat="1" ht="20.25" customHeight="1"/>
    <row r="202" s="39" customFormat="1" ht="20.25" customHeight="1"/>
    <row r="203" s="39" customFormat="1" ht="20.25" customHeight="1"/>
    <row r="204" s="39" customFormat="1" ht="20.25" customHeight="1"/>
    <row r="205" s="39" customFormat="1" ht="20.25" customHeight="1"/>
    <row r="206" s="39" customFormat="1" ht="20.25" customHeight="1"/>
    <row r="207" s="39" customFormat="1" ht="20.25" customHeight="1"/>
    <row r="208" s="39" customFormat="1" ht="20.25" customHeight="1"/>
    <row r="209" s="39" customFormat="1" ht="20.25" customHeight="1"/>
    <row r="210" s="39" customFormat="1" ht="20.25" customHeight="1"/>
    <row r="211" s="39" customFormat="1" ht="20.25" customHeight="1"/>
    <row r="212" s="39" customFormat="1" ht="20.25" customHeight="1"/>
    <row r="213" s="39" customFormat="1" ht="20.25" customHeight="1"/>
    <row r="214" s="39" customFormat="1" ht="20.25" customHeight="1"/>
    <row r="215" s="39" customFormat="1" ht="20.25" customHeight="1"/>
    <row r="216" s="39" customFormat="1" ht="20.25" customHeight="1"/>
    <row r="217" s="39" customFormat="1" ht="20.25" customHeight="1"/>
    <row r="218" s="39" customFormat="1" ht="20.25" customHeight="1"/>
    <row r="219" s="39" customFormat="1" ht="20.25" customHeight="1"/>
    <row r="220" s="39" customFormat="1" ht="20.25" customHeight="1"/>
    <row r="221" s="39" customFormat="1" ht="20.25" customHeight="1"/>
    <row r="222" s="39" customFormat="1" ht="20.25" customHeight="1"/>
    <row r="223" s="39" customFormat="1" ht="20.25" customHeight="1"/>
    <row r="224" s="39" customFormat="1" ht="20.25" customHeight="1"/>
    <row r="225" s="39" customFormat="1" ht="20.25" customHeight="1"/>
    <row r="226" s="39" customFormat="1" ht="20.25" customHeight="1"/>
    <row r="227" s="39" customFormat="1" ht="20.25" customHeight="1"/>
    <row r="228" s="39" customFormat="1" ht="20.25" customHeight="1"/>
    <row r="229" s="39" customFormat="1" ht="20.25" customHeight="1"/>
    <row r="230" s="39" customFormat="1" ht="20.25" customHeight="1"/>
    <row r="231" s="39" customFormat="1" ht="20.25" customHeight="1"/>
    <row r="232" s="39" customFormat="1" ht="20.25" customHeight="1"/>
    <row r="233" s="39" customFormat="1" ht="20.25" customHeight="1"/>
    <row r="234" s="39" customFormat="1" ht="20.25" customHeight="1"/>
    <row r="235" s="39" customFormat="1" ht="20.25" customHeight="1"/>
    <row r="236" s="39" customFormat="1" ht="20.25" customHeight="1"/>
    <row r="237" s="39" customFormat="1" ht="20.25" customHeight="1"/>
    <row r="238" s="39" customFormat="1" ht="20.25" customHeight="1"/>
    <row r="239" s="39" customFormat="1" ht="20.25" customHeight="1"/>
    <row r="240" s="39" customFormat="1" ht="20.25" customHeight="1"/>
    <row r="241" s="39" customFormat="1" ht="20.25" customHeight="1"/>
    <row r="242" s="39" customFormat="1" ht="20.25" customHeight="1"/>
    <row r="243" s="39" customFormat="1" ht="20.25" customHeight="1"/>
    <row r="244" s="39" customFormat="1" ht="20.25" customHeight="1"/>
    <row r="245" s="39" customFormat="1" ht="20.25" customHeight="1"/>
    <row r="246" s="39" customFormat="1" ht="20.25" customHeight="1"/>
    <row r="247" s="39" customFormat="1" ht="20.25" customHeight="1"/>
    <row r="248" s="39" customFormat="1" ht="20.25" customHeight="1"/>
    <row r="249" s="39" customFormat="1" ht="20.25" customHeight="1"/>
    <row r="250" s="39" customFormat="1" ht="20.25" customHeight="1"/>
    <row r="251" s="39" customFormat="1" ht="20.25" customHeight="1"/>
    <row r="252" s="39" customFormat="1" ht="20.25" customHeight="1"/>
    <row r="253" s="39" customFormat="1" ht="20.25" customHeight="1"/>
    <row r="254" s="39" customFormat="1" ht="20.25" customHeight="1"/>
    <row r="255" s="39" customFormat="1" ht="20.25" customHeight="1"/>
    <row r="256" s="39" customFormat="1" ht="20.25" customHeight="1"/>
    <row r="257" s="39" customFormat="1" ht="20.25" customHeight="1"/>
    <row r="258" s="39" customFormat="1" ht="20.25" customHeight="1"/>
    <row r="259" s="39" customFormat="1" ht="20.25" customHeight="1"/>
    <row r="260" s="39" customFormat="1" ht="20.25" customHeight="1"/>
    <row r="261" s="39" customFormat="1" ht="20.25" customHeight="1"/>
    <row r="262" s="39" customFormat="1" ht="20.25" customHeight="1"/>
    <row r="263" s="39" customFormat="1" ht="20.25" customHeight="1"/>
    <row r="264" s="39" customFormat="1" ht="20.25" customHeight="1"/>
    <row r="265" s="39" customFormat="1" ht="20.25" customHeight="1"/>
    <row r="266" s="39" customFormat="1" ht="20.25" customHeight="1"/>
    <row r="267" s="39" customFormat="1" ht="20.25" customHeight="1"/>
    <row r="268" s="39" customFormat="1" ht="20.25" customHeight="1"/>
    <row r="269" s="39" customFormat="1" ht="20.25" customHeight="1"/>
    <row r="270" s="39" customFormat="1" ht="20.25" customHeight="1"/>
    <row r="271" s="39" customFormat="1" ht="20.25" customHeight="1"/>
    <row r="272" s="39" customFormat="1" ht="20.25" customHeight="1"/>
    <row r="273" s="39" customFormat="1" ht="20.25" customHeight="1"/>
    <row r="274" s="39" customFormat="1" ht="20.25" customHeight="1"/>
    <row r="275" s="39" customFormat="1" ht="20.25" customHeight="1"/>
    <row r="276" s="39" customFormat="1" ht="20.25" customHeight="1"/>
    <row r="277" s="39" customFormat="1"/>
    <row r="278" s="39" customFormat="1"/>
    <row r="279" s="39" customFormat="1"/>
    <row r="280" s="39" customFormat="1"/>
    <row r="281" s="39" customFormat="1"/>
    <row r="282" s="39" customFormat="1"/>
    <row r="283" s="39" customFormat="1"/>
    <row r="284" s="39" customFormat="1"/>
    <row r="285" s="39" customFormat="1"/>
    <row r="286" s="39" customFormat="1"/>
    <row r="287" s="39" customFormat="1"/>
    <row r="288" s="39" customFormat="1"/>
    <row r="289" s="39" customFormat="1"/>
    <row r="290" s="39" customFormat="1"/>
    <row r="291" s="39" customFormat="1"/>
    <row r="292" s="39" customFormat="1"/>
    <row r="293" s="39" customFormat="1"/>
    <row r="294" s="39" customFormat="1"/>
    <row r="295" s="39" customFormat="1"/>
    <row r="296" s="39" customFormat="1"/>
    <row r="297" s="39" customFormat="1"/>
    <row r="298" s="39" customFormat="1"/>
    <row r="299" s="39" customFormat="1"/>
    <row r="300" s="39" customFormat="1"/>
    <row r="301" s="39" customFormat="1"/>
    <row r="302" s="39" customFormat="1"/>
    <row r="303" s="39" customFormat="1"/>
    <row r="304" s="39" customFormat="1"/>
    <row r="305" s="39" customFormat="1"/>
    <row r="306" s="39" customFormat="1"/>
    <row r="307" s="39" customFormat="1"/>
    <row r="308" s="39" customFormat="1"/>
    <row r="309" s="39" customFormat="1"/>
    <row r="310" s="39" customFormat="1"/>
    <row r="311" s="39" customFormat="1"/>
    <row r="312" s="39" customFormat="1"/>
    <row r="313" s="39" customFormat="1"/>
    <row r="314" s="39" customFormat="1"/>
    <row r="315" s="39" customFormat="1"/>
    <row r="316" s="39" customFormat="1"/>
    <row r="317" s="39" customFormat="1"/>
    <row r="318" s="39" customFormat="1"/>
    <row r="319" s="39" customFormat="1"/>
    <row r="320" s="39" customFormat="1"/>
    <row r="321" s="39" customFormat="1"/>
    <row r="322" s="39" customFormat="1"/>
    <row r="323" s="39" customFormat="1"/>
    <row r="324" s="39" customFormat="1"/>
    <row r="325" s="39" customFormat="1"/>
    <row r="326" s="39" customFormat="1"/>
    <row r="327" s="39" customFormat="1"/>
    <row r="328" s="39" customFormat="1"/>
    <row r="329" s="39" customFormat="1"/>
    <row r="330" s="39" customFormat="1"/>
    <row r="331" s="39" customFormat="1"/>
    <row r="332" s="39" customFormat="1"/>
    <row r="333" s="39" customFormat="1"/>
    <row r="334" s="39" customFormat="1"/>
    <row r="335" s="39" customFormat="1"/>
    <row r="336" s="39" customFormat="1"/>
    <row r="337" s="39" customFormat="1"/>
    <row r="338" s="39" customFormat="1"/>
    <row r="339" s="39" customFormat="1"/>
    <row r="340" s="39" customFormat="1"/>
    <row r="341" s="39" customFormat="1"/>
    <row r="342" s="39" customFormat="1"/>
    <row r="343" s="39" customFormat="1"/>
    <row r="344" s="39" customFormat="1"/>
    <row r="345" s="39" customFormat="1"/>
    <row r="346" s="39" customFormat="1"/>
    <row r="347" s="39" customFormat="1"/>
    <row r="348" s="39" customFormat="1"/>
    <row r="349" s="39" customFormat="1"/>
    <row r="350" s="39" customFormat="1"/>
    <row r="351" s="39" customFormat="1"/>
    <row r="352" s="39" customFormat="1"/>
    <row r="353" s="39" customFormat="1"/>
    <row r="354" s="39" customFormat="1"/>
    <row r="355" s="39" customFormat="1"/>
    <row r="356" s="39" customFormat="1"/>
    <row r="357" s="39" customFormat="1"/>
    <row r="358" s="39" customFormat="1"/>
    <row r="359" s="39" customFormat="1"/>
    <row r="360" s="39" customFormat="1"/>
    <row r="361" s="39" customFormat="1"/>
    <row r="362" s="39" customFormat="1"/>
    <row r="363" s="39" customFormat="1"/>
    <row r="364" s="39" customFormat="1"/>
    <row r="365" s="39" customFormat="1"/>
    <row r="366" s="39" customFormat="1"/>
    <row r="367" s="39" customFormat="1"/>
    <row r="368" s="39" customFormat="1"/>
    <row r="369" s="39" customFormat="1"/>
    <row r="370" s="39" customFormat="1"/>
    <row r="371" s="39" customFormat="1"/>
    <row r="372" s="39" customFormat="1"/>
    <row r="373" s="39" customFormat="1"/>
    <row r="374" s="39" customFormat="1"/>
    <row r="375" s="39" customFormat="1"/>
    <row r="376" s="39" customFormat="1"/>
    <row r="377" s="39" customFormat="1"/>
    <row r="378" s="39" customFormat="1"/>
    <row r="379" s="39" customFormat="1"/>
    <row r="380" s="39" customFormat="1"/>
    <row r="381" s="39" customFormat="1"/>
    <row r="382" s="39" customFormat="1"/>
    <row r="383" s="39" customFormat="1"/>
    <row r="384" s="39" customFormat="1"/>
    <row r="385" s="39" customFormat="1"/>
    <row r="386" s="39" customFormat="1"/>
    <row r="387" s="39" customFormat="1"/>
    <row r="388" s="39" customFormat="1"/>
    <row r="389" s="39" customFormat="1"/>
    <row r="390" s="39" customFormat="1"/>
    <row r="391" s="39" customFormat="1"/>
    <row r="392" s="39" customFormat="1"/>
    <row r="393" s="39" customFormat="1"/>
    <row r="394" s="39" customFormat="1"/>
    <row r="395" s="39" customFormat="1"/>
    <row r="396" s="39" customFormat="1"/>
    <row r="397" s="39" customFormat="1"/>
    <row r="398" s="39" customFormat="1"/>
    <row r="399" s="39" customFormat="1"/>
    <row r="400" s="39" customFormat="1"/>
    <row r="401" s="39" customFormat="1"/>
    <row r="402" s="39" customFormat="1"/>
    <row r="403" s="39" customFormat="1"/>
    <row r="404" s="39" customFormat="1"/>
    <row r="405" s="39" customFormat="1"/>
    <row r="406" s="39" customFormat="1"/>
    <row r="407" s="39" customFormat="1"/>
    <row r="408" s="39" customFormat="1"/>
    <row r="409" s="39" customFormat="1"/>
    <row r="410" s="39" customFormat="1"/>
    <row r="411" s="39" customFormat="1"/>
    <row r="412" s="39" customFormat="1"/>
    <row r="413" s="39" customFormat="1"/>
    <row r="414" s="39" customFormat="1"/>
    <row r="415" s="39" customFormat="1"/>
    <row r="416" s="39" customFormat="1"/>
    <row r="417" s="39" customFormat="1"/>
    <row r="418" s="39" customFormat="1"/>
    <row r="419" s="39" customFormat="1"/>
    <row r="420" s="39" customFormat="1"/>
    <row r="421" s="39" customFormat="1"/>
    <row r="422" s="39" customFormat="1"/>
    <row r="423" s="39" customFormat="1"/>
    <row r="424" s="39" customFormat="1"/>
    <row r="425" s="39" customFormat="1"/>
    <row r="426" s="39" customFormat="1"/>
    <row r="427" s="39" customFormat="1"/>
    <row r="428" s="39" customFormat="1"/>
    <row r="429" s="39" customFormat="1"/>
    <row r="430" s="39" customFormat="1"/>
    <row r="431" s="39" customFormat="1"/>
    <row r="432" s="39" customFormat="1"/>
    <row r="433" s="39" customFormat="1"/>
    <row r="434" s="39" customFormat="1"/>
    <row r="435" s="39" customFormat="1"/>
    <row r="436" s="39" customFormat="1"/>
    <row r="437" s="39" customFormat="1"/>
    <row r="438" s="39" customFormat="1"/>
    <row r="439" s="39" customFormat="1"/>
    <row r="440" s="39" customFormat="1"/>
    <row r="441" s="39" customFormat="1"/>
    <row r="442" s="39" customFormat="1"/>
    <row r="443" s="39" customFormat="1"/>
    <row r="444" s="39" customFormat="1"/>
    <row r="445" s="39" customFormat="1"/>
    <row r="446" s="39" customFormat="1"/>
    <row r="447" s="39" customFormat="1"/>
    <row r="448" s="39" customFormat="1"/>
    <row r="449" s="39" customFormat="1"/>
    <row r="450" s="39" customFormat="1"/>
    <row r="451" s="39" customFormat="1"/>
    <row r="452" s="39" customFormat="1"/>
    <row r="453" s="39" customFormat="1"/>
    <row r="454" s="39" customFormat="1"/>
    <row r="455" s="39" customFormat="1"/>
    <row r="456" s="39" customFormat="1"/>
    <row r="457" s="39" customFormat="1"/>
    <row r="458" s="39" customFormat="1"/>
    <row r="459" s="39" customFormat="1"/>
    <row r="460" s="39" customFormat="1"/>
    <row r="461" s="39" customFormat="1"/>
    <row r="462" s="39" customFormat="1"/>
    <row r="463" s="39" customFormat="1"/>
    <row r="464" s="39" customFormat="1"/>
    <row r="465" s="39" customFormat="1"/>
    <row r="466" s="39" customFormat="1"/>
    <row r="467" s="39" customFormat="1"/>
    <row r="468" s="39" customFormat="1"/>
    <row r="469" s="39" customFormat="1"/>
    <row r="470" s="39" customFormat="1"/>
    <row r="471" s="39" customFormat="1"/>
    <row r="472" s="39" customFormat="1"/>
    <row r="473" s="39" customFormat="1"/>
    <row r="474" s="39" customFormat="1"/>
    <row r="475" s="39" customFormat="1"/>
    <row r="476" s="39" customFormat="1"/>
    <row r="477" s="39" customFormat="1"/>
    <row r="478" s="39" customFormat="1"/>
    <row r="479" s="39" customFormat="1"/>
    <row r="480" s="39" customFormat="1"/>
    <row r="481" s="39" customFormat="1"/>
    <row r="482" s="39" customFormat="1"/>
    <row r="483" s="39" customFormat="1"/>
    <row r="484" s="39" customFormat="1"/>
    <row r="485" s="39" customFormat="1"/>
    <row r="486" s="39" customFormat="1"/>
    <row r="487" s="39" customFormat="1"/>
    <row r="488" s="39" customFormat="1"/>
    <row r="489" s="39" customFormat="1"/>
    <row r="490" s="39" customFormat="1"/>
    <row r="491" s="39" customFormat="1"/>
    <row r="492" s="39" customFormat="1"/>
    <row r="493" s="39" customFormat="1"/>
    <row r="494" s="39" customFormat="1"/>
    <row r="495" s="39" customFormat="1"/>
    <row r="496" s="39" customFormat="1"/>
    <row r="497" s="39" customFormat="1"/>
    <row r="498" s="39" customFormat="1"/>
    <row r="499" s="39" customFormat="1"/>
    <row r="500" s="39" customFormat="1"/>
    <row r="501" s="39" customFormat="1"/>
    <row r="502" s="39" customFormat="1"/>
    <row r="503" s="39" customFormat="1"/>
    <row r="504" s="39" customFormat="1"/>
    <row r="505" s="39" customFormat="1"/>
    <row r="506" s="39" customFormat="1"/>
    <row r="507" s="39" customFormat="1"/>
    <row r="508" s="39" customFormat="1"/>
    <row r="509" s="39" customFormat="1"/>
    <row r="510" s="39" customFormat="1"/>
    <row r="511" s="39" customFormat="1"/>
    <row r="512" s="39" customFormat="1"/>
    <row r="513" s="39" customFormat="1"/>
    <row r="514" s="39" customFormat="1"/>
    <row r="515" s="39" customFormat="1"/>
    <row r="516" s="39" customFormat="1"/>
    <row r="517" s="39" customFormat="1"/>
    <row r="518" s="39" customFormat="1"/>
    <row r="519" s="39" customFormat="1"/>
    <row r="520" s="39" customFormat="1"/>
    <row r="521" s="39" customFormat="1"/>
    <row r="522" s="39" customFormat="1"/>
    <row r="523" s="39" customFormat="1"/>
    <row r="524" s="39" customFormat="1"/>
    <row r="525" s="39" customFormat="1"/>
    <row r="526" s="39" customFormat="1"/>
    <row r="527" s="39" customFormat="1"/>
    <row r="528" s="39" customFormat="1"/>
    <row r="529" s="39" customFormat="1"/>
    <row r="530" s="39" customFormat="1"/>
    <row r="531" s="39" customFormat="1"/>
    <row r="532" s="39" customFormat="1"/>
    <row r="533" s="39" customFormat="1"/>
    <row r="534" s="39" customFormat="1"/>
    <row r="535" s="39" customFormat="1"/>
    <row r="536" s="39" customFormat="1"/>
    <row r="537" s="39" customFormat="1"/>
    <row r="538" s="39" customFormat="1"/>
    <row r="539" s="39" customFormat="1"/>
    <row r="540" s="39" customFormat="1"/>
    <row r="541" s="39" customFormat="1"/>
    <row r="542" s="39" customFormat="1"/>
    <row r="543" s="39" customFormat="1"/>
    <row r="544" s="39" customFormat="1"/>
    <row r="545" s="39" customFormat="1"/>
    <row r="546" s="39" customFormat="1"/>
    <row r="547" s="39" customFormat="1"/>
    <row r="548" s="39" customFormat="1"/>
    <row r="549" s="39" customFormat="1"/>
    <row r="550" s="39" customFormat="1"/>
    <row r="551" s="39" customFormat="1"/>
    <row r="552" s="39" customFormat="1"/>
    <row r="553" s="39" customFormat="1"/>
    <row r="554" s="39" customFormat="1"/>
    <row r="555" s="39" customFormat="1"/>
    <row r="556" s="39" customFormat="1"/>
    <row r="557" s="39" customFormat="1"/>
    <row r="558" s="39" customFormat="1"/>
    <row r="559" s="39" customFormat="1"/>
    <row r="560" s="39" customFormat="1"/>
    <row r="561" s="39" customFormat="1"/>
    <row r="562" s="39" customFormat="1"/>
    <row r="563" s="39" customFormat="1"/>
    <row r="564" s="39" customFormat="1"/>
    <row r="565" s="39" customFormat="1"/>
    <row r="566" s="39" customFormat="1"/>
    <row r="567" s="39" customFormat="1"/>
    <row r="568" s="39" customFormat="1"/>
    <row r="569" s="39" customFormat="1"/>
    <row r="570" s="39" customFormat="1"/>
    <row r="571" s="39" customFormat="1"/>
    <row r="572" s="39" customFormat="1"/>
    <row r="573" s="39" customFormat="1"/>
  </sheetData>
  <autoFilter ref="A2:AH26" xr:uid="{00000000-0009-0000-0000-000023000000}"/>
  <phoneticPr fontId="1"/>
  <dataValidations count="1">
    <dataValidation type="list" allowBlank="1" showInputMessage="1" showErrorMessage="1" sqref="U3:U26 W3:W26 Y3:Y26 AA3:AA26 AC3:AC26 N3:Q26" xr:uid="{E8F812D5-D754-4B1B-B8DA-C8205782E726}">
      <formula1>"○"</formula1>
    </dataValidation>
  </dataValidations>
  <hyperlinks>
    <hyperlink ref="J6" r:id="rId1" xr:uid="{7458A5F0-76F6-49F6-9C23-5B04614499D4}"/>
    <hyperlink ref="J13" r:id="rId2" xr:uid="{F1681A48-3D13-4719-975D-6D75C361F246}"/>
    <hyperlink ref="J3" r:id="rId3" xr:uid="{A8F2B7A3-E766-40D2-857C-3EF096068D3F}"/>
    <hyperlink ref="J17" r:id="rId4" xr:uid="{DB7D541D-F6BA-4041-B9A4-8949F122DD7B}"/>
  </hyperlinks>
  <printOptions horizontalCentered="1" verticalCentered="1"/>
  <pageMargins left="0.25" right="0.25" top="0.75" bottom="0.75" header="0.3" footer="0.3"/>
  <pageSetup paperSize="8" scale="24" fitToHeight="0" orientation="landscape" r:id="rId5"/>
  <headerFooter>
    <oddFooter>&amp;P ページ</oddFooter>
  </headerFooter>
  <rowBreaks count="1" manualBreakCount="1">
    <brk id="14" max="30" man="1"/>
  </rowBreaks>
  <colBreaks count="1" manualBreakCount="1">
    <brk id="8" max="25" man="1"/>
  </col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BAB45C-58E9-44FB-A4A8-5A6A740500F1}">
  <sheetPr>
    <pageSetUpPr fitToPage="1"/>
  </sheetPr>
  <dimension ref="A1:AD559"/>
  <sheetViews>
    <sheetView showGridLines="0" zoomScale="70" zoomScaleNormal="70" zoomScaleSheetLayoutView="70" workbookViewId="0">
      <pane xSplit="3" ySplit="2" topLeftCell="U3" activePane="bottomRight" state="frozen"/>
      <selection pane="topRight" activeCell="A9" sqref="A9"/>
      <selection pane="bottomLeft" activeCell="A9" sqref="A9"/>
      <selection pane="bottomRight" activeCell="AQ2" sqref="AQ2"/>
    </sheetView>
  </sheetViews>
  <sheetFormatPr defaultRowHeight="18.75"/>
  <cols>
    <col min="1" max="1" width="7.875" customWidth="1"/>
    <col min="2" max="2" width="10.875" customWidth="1"/>
    <col min="3" max="3" width="66.875" style="15" customWidth="1"/>
    <col min="4" max="4" width="11.625" style="11" customWidth="1"/>
    <col min="5" max="5" width="11.875" customWidth="1"/>
    <col min="6" max="7" width="11.875" style="11" customWidth="1"/>
    <col min="8" max="8" width="11.875" customWidth="1"/>
    <col min="9" max="9" width="14.25" style="11" customWidth="1"/>
    <col min="10" max="10" width="11.875" style="11" customWidth="1"/>
    <col min="11" max="11" width="49.25" customWidth="1"/>
    <col min="12" max="13" width="11.875" style="11" customWidth="1"/>
    <col min="14" max="18" width="11.875" customWidth="1"/>
    <col min="19" max="19" width="12.375" customWidth="1"/>
    <col min="20" max="20" width="12.375" style="11" customWidth="1"/>
    <col min="21" max="29" width="12.375" customWidth="1"/>
    <col min="30" max="30" width="12.375" style="11" customWidth="1"/>
    <col min="31" max="47" width="9" customWidth="1"/>
  </cols>
  <sheetData>
    <row r="1" spans="1:30" ht="21.75" customHeight="1">
      <c r="A1" s="151" t="s">
        <v>56</v>
      </c>
      <c r="C1"/>
      <c r="D1"/>
      <c r="F1"/>
      <c r="G1"/>
      <c r="I1"/>
      <c r="J1"/>
      <c r="L1"/>
      <c r="M1"/>
      <c r="R1" s="19"/>
      <c r="T1"/>
      <c r="AD1"/>
    </row>
    <row r="2" spans="1:30" s="134" customFormat="1" ht="247.35" customHeight="1">
      <c r="A2" s="8" t="s">
        <v>57</v>
      </c>
      <c r="B2" s="8" t="s">
        <v>58</v>
      </c>
      <c r="C2" s="16" t="s">
        <v>59</v>
      </c>
      <c r="D2" s="8" t="s">
        <v>60</v>
      </c>
      <c r="E2" s="8" t="s">
        <v>61</v>
      </c>
      <c r="F2" s="8" t="s">
        <v>62</v>
      </c>
      <c r="G2" s="8" t="s">
        <v>63</v>
      </c>
      <c r="H2" s="8" t="s">
        <v>64</v>
      </c>
      <c r="I2" s="8" t="s">
        <v>65</v>
      </c>
      <c r="J2" s="8" t="s">
        <v>66</v>
      </c>
      <c r="K2" s="8" t="s">
        <v>67</v>
      </c>
      <c r="L2" s="8" t="s">
        <v>68</v>
      </c>
      <c r="M2" s="8" t="s">
        <v>69</v>
      </c>
      <c r="N2" s="8" t="s">
        <v>70</v>
      </c>
      <c r="O2" s="8" t="s">
        <v>71</v>
      </c>
      <c r="P2" s="8" t="s">
        <v>72</v>
      </c>
      <c r="Q2" s="8" t="s">
        <v>73</v>
      </c>
      <c r="R2" s="17" t="s">
        <v>74</v>
      </c>
      <c r="S2" s="8" t="s">
        <v>75</v>
      </c>
      <c r="T2" s="8" t="s">
        <v>76</v>
      </c>
      <c r="U2" s="8" t="s">
        <v>77</v>
      </c>
      <c r="V2" s="8" t="s">
        <v>78</v>
      </c>
      <c r="W2" s="8" t="s">
        <v>79</v>
      </c>
      <c r="X2" s="8" t="s">
        <v>78</v>
      </c>
      <c r="Y2" s="8" t="s">
        <v>80</v>
      </c>
      <c r="Z2" s="8" t="s">
        <v>78</v>
      </c>
      <c r="AA2" s="8" t="s">
        <v>81</v>
      </c>
      <c r="AB2" s="8" t="s">
        <v>78</v>
      </c>
      <c r="AC2" s="8" t="s">
        <v>82</v>
      </c>
      <c r="AD2" s="8" t="s">
        <v>78</v>
      </c>
    </row>
    <row r="3" spans="1:30" s="19" customFormat="1" ht="195" customHeight="1">
      <c r="A3" s="223" t="s">
        <v>20125</v>
      </c>
      <c r="B3" s="223" t="s">
        <v>20126</v>
      </c>
      <c r="C3" s="223" t="s">
        <v>20127</v>
      </c>
      <c r="D3" s="223" t="s">
        <v>20128</v>
      </c>
      <c r="E3" s="223" t="s">
        <v>20129</v>
      </c>
      <c r="F3" s="223" t="s">
        <v>20130</v>
      </c>
      <c r="G3" s="223" t="s">
        <v>20131</v>
      </c>
      <c r="H3" s="223" t="s">
        <v>20132</v>
      </c>
      <c r="I3" s="223" t="s">
        <v>20133</v>
      </c>
      <c r="J3" s="223" t="s">
        <v>20134</v>
      </c>
      <c r="K3" s="223" t="s">
        <v>20135</v>
      </c>
      <c r="L3" s="223" t="s">
        <v>20136</v>
      </c>
      <c r="M3" s="223"/>
      <c r="N3" s="223" t="s">
        <v>95</v>
      </c>
      <c r="O3" s="223" t="s">
        <v>95</v>
      </c>
      <c r="P3" s="223"/>
      <c r="Q3" s="223"/>
      <c r="R3" s="223" t="s">
        <v>1025</v>
      </c>
      <c r="S3" s="223" t="s">
        <v>98</v>
      </c>
      <c r="T3" s="223" t="s">
        <v>1896</v>
      </c>
      <c r="U3" s="223"/>
      <c r="V3" s="223"/>
      <c r="W3" s="223"/>
      <c r="X3" s="223"/>
      <c r="Y3" s="223"/>
      <c r="Z3" s="223"/>
      <c r="AA3" s="223" t="s">
        <v>95</v>
      </c>
      <c r="AB3" s="223" t="s">
        <v>20137</v>
      </c>
      <c r="AC3" s="223" t="s">
        <v>95</v>
      </c>
      <c r="AD3" s="223" t="s">
        <v>20138</v>
      </c>
    </row>
    <row r="4" spans="1:30" s="19" customFormat="1" ht="105.75" customHeight="1">
      <c r="A4" s="223" t="s">
        <v>20125</v>
      </c>
      <c r="B4" s="223" t="s">
        <v>20139</v>
      </c>
      <c r="C4" s="223" t="s">
        <v>20140</v>
      </c>
      <c r="D4" s="223" t="s">
        <v>20141</v>
      </c>
      <c r="E4" s="223" t="s">
        <v>20142</v>
      </c>
      <c r="F4" s="223" t="s">
        <v>20143</v>
      </c>
      <c r="G4" s="223" t="s">
        <v>20144</v>
      </c>
      <c r="H4" s="223" t="s">
        <v>20145</v>
      </c>
      <c r="I4" s="223" t="s">
        <v>20146</v>
      </c>
      <c r="J4" s="223" t="s">
        <v>20147</v>
      </c>
      <c r="K4" s="223" t="s">
        <v>20148</v>
      </c>
      <c r="L4" s="223" t="s">
        <v>20136</v>
      </c>
      <c r="M4" s="223"/>
      <c r="N4" s="223" t="s">
        <v>95</v>
      </c>
      <c r="O4" s="223" t="s">
        <v>95</v>
      </c>
      <c r="P4" s="223"/>
      <c r="Q4" s="223"/>
      <c r="R4" s="223" t="s">
        <v>1025</v>
      </c>
      <c r="S4" s="223" t="s">
        <v>98</v>
      </c>
      <c r="T4" s="223" t="s">
        <v>1896</v>
      </c>
      <c r="U4" s="223"/>
      <c r="V4" s="223"/>
      <c r="W4" s="223"/>
      <c r="X4" s="223"/>
      <c r="Y4" s="223"/>
      <c r="Z4" s="223"/>
      <c r="AA4" s="223"/>
      <c r="AB4" s="223"/>
      <c r="AC4" s="223" t="s">
        <v>95</v>
      </c>
      <c r="AD4" s="223" t="s">
        <v>20149</v>
      </c>
    </row>
    <row r="5" spans="1:30" s="19" customFormat="1" ht="147" customHeight="1">
      <c r="A5" s="223" t="s">
        <v>20125</v>
      </c>
      <c r="B5" s="223" t="s">
        <v>20150</v>
      </c>
      <c r="C5" s="223" t="s">
        <v>20151</v>
      </c>
      <c r="D5" s="223" t="s">
        <v>20152</v>
      </c>
      <c r="E5" s="223" t="s">
        <v>20153</v>
      </c>
      <c r="F5" s="223" t="s">
        <v>20154</v>
      </c>
      <c r="G5" s="223" t="s">
        <v>20155</v>
      </c>
      <c r="H5" s="223" t="s">
        <v>20156</v>
      </c>
      <c r="I5" s="223" t="s">
        <v>20157</v>
      </c>
      <c r="J5" s="223" t="s">
        <v>20158</v>
      </c>
      <c r="K5" s="223" t="s">
        <v>20159</v>
      </c>
      <c r="L5" s="223" t="s">
        <v>20160</v>
      </c>
      <c r="M5" s="223"/>
      <c r="N5" s="223" t="s">
        <v>95</v>
      </c>
      <c r="O5" s="223" t="s">
        <v>95</v>
      </c>
      <c r="P5" s="223"/>
      <c r="Q5" s="223"/>
      <c r="R5" s="223" t="s">
        <v>638</v>
      </c>
      <c r="S5" s="223" t="s">
        <v>98</v>
      </c>
      <c r="T5" s="223" t="s">
        <v>1998</v>
      </c>
      <c r="U5" s="223"/>
      <c r="V5" s="223"/>
      <c r="W5" s="223"/>
      <c r="X5" s="223"/>
      <c r="Y5" s="223"/>
      <c r="Z5" s="223"/>
      <c r="AA5" s="223" t="s">
        <v>95</v>
      </c>
      <c r="AB5" s="223" t="s">
        <v>20161</v>
      </c>
      <c r="AC5" s="223"/>
      <c r="AD5" s="223"/>
    </row>
    <row r="6" spans="1:30" s="19" customFormat="1" ht="249.75" customHeight="1">
      <c r="A6" s="223" t="s">
        <v>20125</v>
      </c>
      <c r="B6" s="223" t="s">
        <v>20126</v>
      </c>
      <c r="C6" s="285" t="s">
        <v>20162</v>
      </c>
      <c r="D6" s="285" t="s">
        <v>20163</v>
      </c>
      <c r="E6" s="285" t="s">
        <v>20164</v>
      </c>
      <c r="F6" s="285" t="s">
        <v>20165</v>
      </c>
      <c r="G6" s="285" t="s">
        <v>20166</v>
      </c>
      <c r="H6" s="285" t="s">
        <v>20167</v>
      </c>
      <c r="I6" s="285" t="s">
        <v>20168</v>
      </c>
      <c r="J6" s="285" t="s">
        <v>20169</v>
      </c>
      <c r="K6" s="285" t="s">
        <v>20170</v>
      </c>
      <c r="L6" s="285" t="s">
        <v>20171</v>
      </c>
      <c r="M6" s="285"/>
      <c r="N6" s="285"/>
      <c r="O6" s="285"/>
      <c r="P6" s="285"/>
      <c r="Q6" s="285"/>
      <c r="R6" s="285" t="s">
        <v>97</v>
      </c>
      <c r="S6" s="285" t="s">
        <v>98</v>
      </c>
      <c r="T6" s="285" t="s">
        <v>20172</v>
      </c>
      <c r="U6" s="285"/>
      <c r="V6" s="285"/>
      <c r="W6" s="223"/>
      <c r="X6" s="223"/>
      <c r="Y6" s="223"/>
      <c r="Z6" s="223"/>
      <c r="AA6" s="223" t="s">
        <v>95</v>
      </c>
      <c r="AB6" s="285" t="s">
        <v>20173</v>
      </c>
      <c r="AC6" s="285" t="s">
        <v>95</v>
      </c>
      <c r="AD6" s="285" t="s">
        <v>20174</v>
      </c>
    </row>
    <row r="7" spans="1:30" s="19" customFormat="1" ht="150.75" customHeight="1">
      <c r="A7" s="223" t="s">
        <v>20125</v>
      </c>
      <c r="B7" s="223" t="s">
        <v>20126</v>
      </c>
      <c r="C7" s="223" t="s">
        <v>20175</v>
      </c>
      <c r="D7" s="223" t="s">
        <v>20176</v>
      </c>
      <c r="E7" s="223" t="s">
        <v>20177</v>
      </c>
      <c r="F7" s="223" t="s">
        <v>20178</v>
      </c>
      <c r="G7" s="285" t="s">
        <v>20179</v>
      </c>
      <c r="H7" s="285" t="s">
        <v>20180</v>
      </c>
      <c r="I7" s="285" t="s">
        <v>20181</v>
      </c>
      <c r="J7" s="285" t="s">
        <v>20182</v>
      </c>
      <c r="K7" s="285" t="s">
        <v>20183</v>
      </c>
      <c r="L7" s="285" t="s">
        <v>3114</v>
      </c>
      <c r="M7" s="285" t="s">
        <v>2869</v>
      </c>
      <c r="N7" s="285" t="s">
        <v>20184</v>
      </c>
      <c r="O7" s="285" t="s">
        <v>95</v>
      </c>
      <c r="P7" s="285"/>
      <c r="Q7" s="285"/>
      <c r="R7" s="285" t="s">
        <v>638</v>
      </c>
      <c r="S7" s="285" t="s">
        <v>98</v>
      </c>
      <c r="T7" s="285" t="s">
        <v>20185</v>
      </c>
      <c r="U7" s="285" t="s">
        <v>95</v>
      </c>
      <c r="V7" s="285"/>
      <c r="W7" s="223"/>
      <c r="X7" s="223"/>
      <c r="Y7" s="223"/>
      <c r="Z7" s="223"/>
      <c r="AA7" s="223"/>
      <c r="AB7" s="223"/>
      <c r="AC7" s="285" t="s">
        <v>95</v>
      </c>
      <c r="AD7" s="285" t="s">
        <v>20186</v>
      </c>
    </row>
    <row r="8" spans="1:30" s="19" customFormat="1" ht="208.5" customHeight="1">
      <c r="A8" s="223" t="s">
        <v>20125</v>
      </c>
      <c r="B8" s="223" t="s">
        <v>20126</v>
      </c>
      <c r="C8" s="223" t="s">
        <v>20187</v>
      </c>
      <c r="D8" s="223" t="s">
        <v>20188</v>
      </c>
      <c r="E8" s="223" t="s">
        <v>20189</v>
      </c>
      <c r="F8" s="223" t="s">
        <v>20190</v>
      </c>
      <c r="G8" s="223" t="s">
        <v>20191</v>
      </c>
      <c r="H8" s="223" t="s">
        <v>20192</v>
      </c>
      <c r="I8" s="223" t="s">
        <v>20193</v>
      </c>
      <c r="J8" s="223" t="s">
        <v>20194</v>
      </c>
      <c r="K8" s="223" t="s">
        <v>20195</v>
      </c>
      <c r="L8" s="223" t="s">
        <v>20196</v>
      </c>
      <c r="M8" s="223"/>
      <c r="N8" s="223"/>
      <c r="O8" s="223" t="s">
        <v>95</v>
      </c>
      <c r="P8" s="223"/>
      <c r="Q8" s="223"/>
      <c r="R8" s="223" t="s">
        <v>1025</v>
      </c>
      <c r="S8" s="223" t="s">
        <v>98</v>
      </c>
      <c r="T8" s="223" t="s">
        <v>20172</v>
      </c>
      <c r="U8" s="223"/>
      <c r="V8" s="223"/>
      <c r="W8" s="223"/>
      <c r="X8" s="223"/>
      <c r="Y8" s="223"/>
      <c r="Z8" s="223"/>
      <c r="AA8" s="223"/>
      <c r="AB8" s="223"/>
      <c r="AC8" s="223" t="s">
        <v>95</v>
      </c>
      <c r="AD8" s="223" t="s">
        <v>20197</v>
      </c>
    </row>
    <row r="9" spans="1:30" s="19" customFormat="1" ht="99.95" customHeight="1">
      <c r="A9" s="223" t="s">
        <v>20125</v>
      </c>
      <c r="B9" s="223" t="s">
        <v>20139</v>
      </c>
      <c r="C9" s="223" t="s">
        <v>20198</v>
      </c>
      <c r="D9" s="223" t="s">
        <v>20199</v>
      </c>
      <c r="E9" s="223" t="s">
        <v>20200</v>
      </c>
      <c r="F9" s="223" t="s">
        <v>20201</v>
      </c>
      <c r="G9" s="223" t="s">
        <v>20202</v>
      </c>
      <c r="H9" s="223" t="s">
        <v>20203</v>
      </c>
      <c r="I9" s="223" t="s">
        <v>20204</v>
      </c>
      <c r="J9" s="223"/>
      <c r="K9" s="223" t="s">
        <v>7955</v>
      </c>
      <c r="L9" s="223"/>
      <c r="M9" s="223"/>
      <c r="N9" s="223"/>
      <c r="O9" s="223"/>
      <c r="P9" s="223"/>
      <c r="Q9" s="223"/>
      <c r="R9" s="223"/>
      <c r="S9" s="223" t="s">
        <v>1937</v>
      </c>
      <c r="T9" s="223"/>
      <c r="U9" s="223"/>
      <c r="V9" s="223"/>
      <c r="W9" s="223"/>
      <c r="X9" s="223"/>
      <c r="Y9" s="223"/>
      <c r="Z9" s="223"/>
      <c r="AA9" s="223"/>
      <c r="AB9" s="223"/>
      <c r="AC9" s="223"/>
      <c r="AD9" s="223"/>
    </row>
    <row r="10" spans="1:30" s="19" customFormat="1" ht="135" customHeight="1">
      <c r="A10" s="223" t="s">
        <v>20125</v>
      </c>
      <c r="B10" s="223" t="s">
        <v>20126</v>
      </c>
      <c r="C10" s="285" t="s">
        <v>20205</v>
      </c>
      <c r="D10" s="285" t="s">
        <v>20206</v>
      </c>
      <c r="E10" s="285" t="s">
        <v>20207</v>
      </c>
      <c r="F10" s="285" t="s">
        <v>20208</v>
      </c>
      <c r="G10" s="285" t="s">
        <v>20209</v>
      </c>
      <c r="H10" s="285" t="s">
        <v>20210</v>
      </c>
      <c r="I10" s="285" t="s">
        <v>20211</v>
      </c>
      <c r="J10" s="285" t="s">
        <v>20212</v>
      </c>
      <c r="K10" s="285" t="s">
        <v>20213</v>
      </c>
      <c r="L10" s="223" t="s">
        <v>20214</v>
      </c>
      <c r="M10" s="223"/>
      <c r="N10" s="223"/>
      <c r="O10" s="223"/>
      <c r="P10" s="223"/>
      <c r="Q10" s="223"/>
      <c r="R10" s="223"/>
      <c r="S10" s="223" t="s">
        <v>98</v>
      </c>
      <c r="T10" s="223" t="s">
        <v>1998</v>
      </c>
      <c r="U10" s="223"/>
      <c r="V10" s="223"/>
      <c r="W10" s="223"/>
      <c r="X10" s="223"/>
      <c r="Y10" s="223"/>
      <c r="Z10" s="223"/>
      <c r="AA10" s="223"/>
      <c r="AB10" s="223"/>
      <c r="AC10" s="285" t="s">
        <v>95</v>
      </c>
      <c r="AD10" s="285" t="s">
        <v>20215</v>
      </c>
    </row>
    <row r="11" spans="1:30" s="19" customFormat="1" ht="99.95" customHeight="1">
      <c r="A11" s="223" t="s">
        <v>20125</v>
      </c>
      <c r="B11" s="223" t="s">
        <v>20150</v>
      </c>
      <c r="C11" s="223" t="s">
        <v>20216</v>
      </c>
      <c r="D11" s="223" t="s">
        <v>20217</v>
      </c>
      <c r="E11" s="223" t="s">
        <v>20218</v>
      </c>
      <c r="F11" s="223" t="s">
        <v>20219</v>
      </c>
      <c r="G11" s="223" t="s">
        <v>20220</v>
      </c>
      <c r="H11" s="223" t="s">
        <v>20221</v>
      </c>
      <c r="I11" s="223" t="s">
        <v>20222</v>
      </c>
      <c r="J11" s="223" t="s">
        <v>20223</v>
      </c>
      <c r="K11" s="223" t="s">
        <v>12113</v>
      </c>
      <c r="L11" s="223" t="s">
        <v>19367</v>
      </c>
      <c r="M11" s="223"/>
      <c r="N11" s="223"/>
      <c r="O11" s="223"/>
      <c r="P11" s="223"/>
      <c r="Q11" s="223"/>
      <c r="R11" s="223"/>
      <c r="S11" s="223" t="s">
        <v>1937</v>
      </c>
      <c r="T11" s="223"/>
      <c r="U11" s="223"/>
      <c r="V11" s="223"/>
      <c r="W11" s="223"/>
      <c r="X11" s="223"/>
      <c r="Y11" s="223"/>
      <c r="Z11" s="223"/>
      <c r="AA11" s="223"/>
      <c r="AB11" s="223"/>
      <c r="AC11" s="223"/>
      <c r="AD11" s="223"/>
    </row>
    <row r="12" spans="1:30" s="19" customFormat="1" ht="114">
      <c r="A12" s="223" t="s">
        <v>20125</v>
      </c>
      <c r="B12" s="223" t="s">
        <v>20126</v>
      </c>
      <c r="C12" s="223" t="s">
        <v>20224</v>
      </c>
      <c r="D12" s="223" t="s">
        <v>20225</v>
      </c>
      <c r="E12" s="223" t="s">
        <v>20226</v>
      </c>
      <c r="F12" s="223" t="s">
        <v>20227</v>
      </c>
      <c r="G12" s="223" t="s">
        <v>20228</v>
      </c>
      <c r="H12" s="223" t="s">
        <v>20229</v>
      </c>
      <c r="I12" s="223" t="s">
        <v>20230</v>
      </c>
      <c r="J12" s="223" t="s">
        <v>20231</v>
      </c>
      <c r="K12" s="223" t="s">
        <v>20232</v>
      </c>
      <c r="L12" s="223" t="s">
        <v>14013</v>
      </c>
      <c r="M12" s="223"/>
      <c r="N12" s="223"/>
      <c r="O12" s="223"/>
      <c r="P12" s="223"/>
      <c r="Q12" s="223"/>
      <c r="R12" s="223"/>
      <c r="S12" s="223" t="s">
        <v>1846</v>
      </c>
      <c r="T12" s="223"/>
      <c r="U12" s="223"/>
      <c r="V12" s="223"/>
      <c r="W12" s="223"/>
      <c r="X12" s="223"/>
      <c r="Y12" s="223"/>
      <c r="Z12" s="223"/>
      <c r="AA12" s="223"/>
      <c r="AB12" s="223"/>
      <c r="AC12" s="223"/>
      <c r="AD12" s="223"/>
    </row>
    <row r="13" spans="1:30" s="19" customFormat="1" ht="99.95" customHeight="1">
      <c r="A13" s="223" t="s">
        <v>20125</v>
      </c>
      <c r="B13" s="223" t="s">
        <v>20126</v>
      </c>
      <c r="C13" s="223" t="s">
        <v>20233</v>
      </c>
      <c r="D13" s="223" t="s">
        <v>20234</v>
      </c>
      <c r="E13" s="223" t="s">
        <v>20235</v>
      </c>
      <c r="F13" s="223" t="s">
        <v>20236</v>
      </c>
      <c r="G13" s="223" t="s">
        <v>20237</v>
      </c>
      <c r="H13" s="223" t="s">
        <v>20238</v>
      </c>
      <c r="I13" s="410" t="s">
        <v>20239</v>
      </c>
      <c r="J13" s="223" t="s">
        <v>20240</v>
      </c>
      <c r="K13" s="223" t="s">
        <v>20241</v>
      </c>
      <c r="L13" s="410" t="s">
        <v>20242</v>
      </c>
      <c r="M13" s="410"/>
      <c r="N13" s="223"/>
      <c r="O13" s="223"/>
      <c r="P13" s="223"/>
      <c r="Q13" s="223"/>
      <c r="R13" s="410"/>
      <c r="S13" s="223" t="s">
        <v>1937</v>
      </c>
      <c r="T13" s="223"/>
      <c r="U13" s="223"/>
      <c r="V13" s="223"/>
      <c r="W13" s="223"/>
      <c r="X13" s="223"/>
      <c r="Y13" s="223"/>
      <c r="Z13" s="223"/>
      <c r="AA13" s="223"/>
      <c r="AB13" s="223"/>
      <c r="AC13" s="223" t="s">
        <v>95</v>
      </c>
      <c r="AD13" s="223" t="s">
        <v>20243</v>
      </c>
    </row>
    <row r="14" spans="1:30" s="19" customFormat="1" ht="111.75" customHeight="1">
      <c r="A14" s="223" t="s">
        <v>20125</v>
      </c>
      <c r="B14" s="223" t="s">
        <v>20126</v>
      </c>
      <c r="C14" s="223" t="s">
        <v>20244</v>
      </c>
      <c r="D14" s="223" t="s">
        <v>20245</v>
      </c>
      <c r="E14" s="223" t="s">
        <v>20246</v>
      </c>
      <c r="F14" s="223" t="s">
        <v>20247</v>
      </c>
      <c r="G14" s="223" t="s">
        <v>20248</v>
      </c>
      <c r="H14" s="223" t="s">
        <v>20249</v>
      </c>
      <c r="I14" s="427" t="s">
        <v>20250</v>
      </c>
      <c r="J14" s="347" t="s">
        <v>20251</v>
      </c>
      <c r="K14" s="428" t="s">
        <v>20252</v>
      </c>
      <c r="L14" s="427" t="s">
        <v>20253</v>
      </c>
      <c r="M14" s="427" t="s">
        <v>20254</v>
      </c>
      <c r="N14" s="429"/>
      <c r="O14" s="347"/>
      <c r="P14" s="347"/>
      <c r="Q14" s="347"/>
      <c r="R14" s="344" t="s">
        <v>1027</v>
      </c>
      <c r="S14" s="223" t="s">
        <v>1846</v>
      </c>
      <c r="T14" s="223"/>
      <c r="U14" s="223"/>
      <c r="V14" s="223"/>
      <c r="W14" s="223"/>
      <c r="X14" s="223"/>
      <c r="Y14" s="223"/>
      <c r="Z14" s="223"/>
      <c r="AA14" s="223"/>
      <c r="AB14" s="223"/>
      <c r="AC14" s="223"/>
      <c r="AD14" s="223"/>
    </row>
    <row r="15" spans="1:30" s="19" customFormat="1" ht="114.75" customHeight="1">
      <c r="A15" s="223" t="s">
        <v>20125</v>
      </c>
      <c r="B15" s="223" t="s">
        <v>20126</v>
      </c>
      <c r="C15" s="223" t="s">
        <v>20255</v>
      </c>
      <c r="D15" s="223" t="s">
        <v>20256</v>
      </c>
      <c r="E15" s="223" t="s">
        <v>20257</v>
      </c>
      <c r="F15" s="223" t="s">
        <v>20258</v>
      </c>
      <c r="G15" s="223" t="s">
        <v>20259</v>
      </c>
      <c r="H15" s="223" t="s">
        <v>20260</v>
      </c>
      <c r="I15" s="206" t="s">
        <v>20261</v>
      </c>
      <c r="J15" s="347" t="s">
        <v>20262</v>
      </c>
      <c r="K15" s="427" t="s">
        <v>20263</v>
      </c>
      <c r="L15" s="206" t="s">
        <v>7180</v>
      </c>
      <c r="M15" s="206"/>
      <c r="N15" s="347"/>
      <c r="O15" s="347"/>
      <c r="P15" s="347"/>
      <c r="Q15" s="347"/>
      <c r="R15" s="206"/>
      <c r="S15" s="223" t="s">
        <v>98</v>
      </c>
      <c r="T15" s="223" t="s">
        <v>99</v>
      </c>
      <c r="U15" s="223"/>
      <c r="V15" s="223"/>
      <c r="W15" s="223"/>
      <c r="X15" s="223"/>
      <c r="Y15" s="223"/>
      <c r="Z15" s="223"/>
      <c r="AA15" s="223"/>
      <c r="AB15" s="223"/>
      <c r="AC15" s="223" t="s">
        <v>95</v>
      </c>
      <c r="AD15" s="285" t="s">
        <v>20264</v>
      </c>
    </row>
    <row r="16" spans="1:30" s="19" customFormat="1" ht="111" customHeight="1">
      <c r="A16" s="223" t="s">
        <v>20125</v>
      </c>
      <c r="B16" s="223" t="s">
        <v>20126</v>
      </c>
      <c r="C16" s="223" t="s">
        <v>20265</v>
      </c>
      <c r="D16" s="330" t="s">
        <v>20266</v>
      </c>
      <c r="E16" s="223" t="s">
        <v>20267</v>
      </c>
      <c r="F16" s="223" t="s">
        <v>20268</v>
      </c>
      <c r="G16" s="223" t="s">
        <v>20269</v>
      </c>
      <c r="H16" s="223" t="s">
        <v>20270</v>
      </c>
      <c r="I16" s="223" t="s">
        <v>20271</v>
      </c>
      <c r="J16" s="223" t="s">
        <v>20272</v>
      </c>
      <c r="K16" s="131" t="s">
        <v>20273</v>
      </c>
      <c r="L16" s="223"/>
      <c r="M16" s="223"/>
      <c r="N16" s="223"/>
      <c r="O16" s="223"/>
      <c r="P16" s="223"/>
      <c r="Q16" s="223"/>
      <c r="R16" s="223"/>
      <c r="S16" s="223" t="s">
        <v>1846</v>
      </c>
      <c r="T16" s="223"/>
      <c r="U16" s="223"/>
      <c r="V16" s="223"/>
      <c r="W16" s="223"/>
      <c r="X16" s="223"/>
      <c r="Y16" s="223"/>
      <c r="Z16" s="223"/>
      <c r="AA16" s="223"/>
      <c r="AB16" s="223"/>
      <c r="AC16" s="223"/>
      <c r="AD16" s="223"/>
    </row>
    <row r="17" spans="1:30" s="19" customFormat="1" ht="110.25" customHeight="1">
      <c r="A17" s="223" t="s">
        <v>20125</v>
      </c>
      <c r="B17" s="223" t="s">
        <v>20126</v>
      </c>
      <c r="C17" s="223" t="s">
        <v>20274</v>
      </c>
      <c r="D17" s="223" t="s">
        <v>20275</v>
      </c>
      <c r="E17" s="223" t="s">
        <v>20276</v>
      </c>
      <c r="F17" s="223" t="s">
        <v>20277</v>
      </c>
      <c r="G17" s="223" t="s">
        <v>20278</v>
      </c>
      <c r="H17" s="223" t="s">
        <v>20279</v>
      </c>
      <c r="I17" s="223" t="s">
        <v>20280</v>
      </c>
      <c r="J17" s="223" t="s">
        <v>20281</v>
      </c>
      <c r="K17" s="223" t="s">
        <v>7955</v>
      </c>
      <c r="L17" s="223"/>
      <c r="M17" s="223"/>
      <c r="N17" s="223"/>
      <c r="O17" s="223"/>
      <c r="P17" s="223"/>
      <c r="Q17" s="223"/>
      <c r="R17" s="223"/>
      <c r="S17" s="223" t="s">
        <v>1937</v>
      </c>
      <c r="T17" s="223"/>
      <c r="U17" s="223"/>
      <c r="V17" s="223"/>
      <c r="W17" s="223"/>
      <c r="X17" s="223"/>
      <c r="Y17" s="223"/>
      <c r="Z17" s="223"/>
      <c r="AA17" s="223"/>
      <c r="AB17" s="223"/>
      <c r="AC17" s="223"/>
      <c r="AD17" s="223"/>
    </row>
    <row r="18" spans="1:30" s="19" customFormat="1" ht="113.25" customHeight="1">
      <c r="A18" s="223" t="s">
        <v>20125</v>
      </c>
      <c r="B18" s="223" t="s">
        <v>20150</v>
      </c>
      <c r="C18" s="223" t="s">
        <v>20282</v>
      </c>
      <c r="D18" s="223" t="s">
        <v>20283</v>
      </c>
      <c r="E18" s="223" t="s">
        <v>20284</v>
      </c>
      <c r="F18" s="223" t="s">
        <v>20285</v>
      </c>
      <c r="G18" s="223" t="s">
        <v>20286</v>
      </c>
      <c r="H18" s="223" t="s">
        <v>20287</v>
      </c>
      <c r="I18" s="223" t="s">
        <v>20288</v>
      </c>
      <c r="J18" s="223" t="s">
        <v>20289</v>
      </c>
      <c r="K18" s="223" t="s">
        <v>20290</v>
      </c>
      <c r="L18" s="223" t="s">
        <v>2015</v>
      </c>
      <c r="M18" s="223"/>
      <c r="N18" s="223" t="s">
        <v>95</v>
      </c>
      <c r="O18" s="285" t="s">
        <v>3</v>
      </c>
      <c r="P18" s="223"/>
      <c r="Q18" s="223"/>
      <c r="R18" s="223"/>
      <c r="S18" s="223" t="s">
        <v>98</v>
      </c>
      <c r="T18" s="223" t="s">
        <v>20185</v>
      </c>
      <c r="U18" s="223"/>
      <c r="V18" s="223"/>
      <c r="W18" s="223"/>
      <c r="X18" s="223"/>
      <c r="Y18" s="223"/>
      <c r="Z18" s="223"/>
      <c r="AA18" s="223"/>
      <c r="AB18" s="223"/>
      <c r="AC18" s="223"/>
      <c r="AD18" s="223"/>
    </row>
    <row r="19" spans="1:30" s="19" customFormat="1" ht="111.75" customHeight="1">
      <c r="A19" s="223" t="s">
        <v>20125</v>
      </c>
      <c r="B19" s="223" t="s">
        <v>20126</v>
      </c>
      <c r="C19" s="223" t="s">
        <v>20291</v>
      </c>
      <c r="D19" s="223" t="s">
        <v>20292</v>
      </c>
      <c r="E19" s="347" t="s">
        <v>20293</v>
      </c>
      <c r="F19" s="347" t="s">
        <v>20294</v>
      </c>
      <c r="G19" s="347" t="s">
        <v>20295</v>
      </c>
      <c r="H19" s="347" t="s">
        <v>20296</v>
      </c>
      <c r="I19" s="347" t="s">
        <v>20297</v>
      </c>
      <c r="J19" s="347" t="s">
        <v>20298</v>
      </c>
      <c r="K19" s="347" t="s">
        <v>20299</v>
      </c>
      <c r="L19" s="223" t="s">
        <v>2015</v>
      </c>
      <c r="M19" s="223"/>
      <c r="N19" s="223"/>
      <c r="O19" s="223"/>
      <c r="P19" s="223"/>
      <c r="Q19" s="223"/>
      <c r="R19" s="223"/>
      <c r="S19" s="223" t="s">
        <v>98</v>
      </c>
      <c r="T19" s="223"/>
      <c r="U19" s="223"/>
      <c r="V19" s="223"/>
      <c r="W19" s="223"/>
      <c r="X19" s="223"/>
      <c r="Y19" s="223"/>
      <c r="Z19" s="223"/>
      <c r="AA19" s="223"/>
      <c r="AB19" s="223"/>
      <c r="AC19" s="223"/>
      <c r="AD19" s="223"/>
    </row>
    <row r="20" spans="1:30" s="19" customFormat="1" ht="119.25" customHeight="1">
      <c r="A20" s="223" t="s">
        <v>20125</v>
      </c>
      <c r="B20" s="223" t="s">
        <v>20126</v>
      </c>
      <c r="C20" s="223" t="s">
        <v>20300</v>
      </c>
      <c r="D20" s="223" t="s">
        <v>20301</v>
      </c>
      <c r="E20" s="223" t="s">
        <v>20302</v>
      </c>
      <c r="F20" s="223" t="s">
        <v>20303</v>
      </c>
      <c r="G20" s="223" t="s">
        <v>20304</v>
      </c>
      <c r="H20" s="223" t="s">
        <v>20305</v>
      </c>
      <c r="I20" s="223" t="s">
        <v>20306</v>
      </c>
      <c r="J20" s="223" t="s">
        <v>20307</v>
      </c>
      <c r="K20" s="223" t="s">
        <v>16152</v>
      </c>
      <c r="L20" s="223"/>
      <c r="M20" s="223"/>
      <c r="N20" s="223"/>
      <c r="O20" s="223"/>
      <c r="P20" s="223"/>
      <c r="Q20" s="223"/>
      <c r="R20" s="223"/>
      <c r="S20" s="223" t="s">
        <v>1846</v>
      </c>
      <c r="T20" s="223"/>
      <c r="U20" s="223"/>
      <c r="V20" s="223"/>
      <c r="W20" s="223"/>
      <c r="X20" s="223"/>
      <c r="Y20" s="223"/>
      <c r="Z20" s="223"/>
      <c r="AA20" s="223"/>
      <c r="AB20" s="223"/>
      <c r="AC20" s="223"/>
      <c r="AD20" s="223"/>
    </row>
    <row r="21" spans="1:30" s="19" customFormat="1" ht="99.95" customHeight="1">
      <c r="A21" s="223" t="s">
        <v>20125</v>
      </c>
      <c r="B21" s="223" t="s">
        <v>20126</v>
      </c>
      <c r="C21" s="223" t="s">
        <v>20308</v>
      </c>
      <c r="D21" s="223" t="s">
        <v>20309</v>
      </c>
      <c r="E21" s="223" t="s">
        <v>20310</v>
      </c>
      <c r="F21" s="223" t="s">
        <v>20311</v>
      </c>
      <c r="G21" s="223" t="s">
        <v>20312</v>
      </c>
      <c r="H21" s="223" t="s">
        <v>20313</v>
      </c>
      <c r="I21" s="223" t="s">
        <v>20314</v>
      </c>
      <c r="J21" s="223" t="s">
        <v>20315</v>
      </c>
      <c r="K21" s="223" t="s">
        <v>7955</v>
      </c>
      <c r="L21" s="223" t="s">
        <v>20316</v>
      </c>
      <c r="M21" s="223"/>
      <c r="N21" s="223"/>
      <c r="O21" s="223"/>
      <c r="P21" s="223"/>
      <c r="Q21" s="223"/>
      <c r="R21" s="223"/>
      <c r="S21" s="223" t="s">
        <v>1937</v>
      </c>
      <c r="T21" s="223"/>
      <c r="U21" s="223"/>
      <c r="V21" s="223"/>
      <c r="W21" s="223"/>
      <c r="X21" s="223"/>
      <c r="Y21" s="223"/>
      <c r="Z21" s="223"/>
      <c r="AA21" s="223"/>
      <c r="AB21" s="223"/>
      <c r="AC21" s="223" t="s">
        <v>95</v>
      </c>
      <c r="AD21" s="223" t="s">
        <v>20317</v>
      </c>
    </row>
    <row r="22" spans="1:30" s="19" customFormat="1" ht="114.75" customHeight="1">
      <c r="A22" s="223" t="s">
        <v>20125</v>
      </c>
      <c r="B22" s="223" t="s">
        <v>20139</v>
      </c>
      <c r="C22" s="223" t="s">
        <v>20318</v>
      </c>
      <c r="D22" s="223" t="s">
        <v>20319</v>
      </c>
      <c r="E22" s="223" t="s">
        <v>20320</v>
      </c>
      <c r="F22" s="223" t="s">
        <v>20321</v>
      </c>
      <c r="G22" s="223" t="s">
        <v>20322</v>
      </c>
      <c r="H22" s="223" t="s">
        <v>20323</v>
      </c>
      <c r="I22" s="223" t="s">
        <v>20324</v>
      </c>
      <c r="J22" s="223" t="s">
        <v>20325</v>
      </c>
      <c r="K22" s="223" t="s">
        <v>7955</v>
      </c>
      <c r="L22" s="223"/>
      <c r="M22" s="223"/>
      <c r="N22" s="223"/>
      <c r="O22" s="223"/>
      <c r="P22" s="223"/>
      <c r="Q22" s="223"/>
      <c r="R22" s="223"/>
      <c r="S22" s="223" t="s">
        <v>1937</v>
      </c>
      <c r="T22" s="223"/>
      <c r="U22" s="223"/>
      <c r="V22" s="223"/>
      <c r="W22" s="223"/>
      <c r="X22" s="223"/>
      <c r="Y22" s="223"/>
      <c r="Z22" s="223"/>
      <c r="AA22" s="223"/>
      <c r="AB22" s="223"/>
      <c r="AC22" s="223"/>
      <c r="AD22" s="223"/>
    </row>
    <row r="23" spans="1:30" s="19" customFormat="1" ht="106.5" customHeight="1">
      <c r="A23" s="223" t="s">
        <v>20125</v>
      </c>
      <c r="B23" s="223" t="s">
        <v>20126</v>
      </c>
      <c r="C23" s="223" t="s">
        <v>20326</v>
      </c>
      <c r="D23" s="223" t="s">
        <v>20327</v>
      </c>
      <c r="E23" s="223" t="s">
        <v>20328</v>
      </c>
      <c r="F23" s="223" t="s">
        <v>20329</v>
      </c>
      <c r="G23" s="223" t="s">
        <v>20330</v>
      </c>
      <c r="H23" s="223" t="s">
        <v>20331</v>
      </c>
      <c r="I23" s="223" t="s">
        <v>20332</v>
      </c>
      <c r="J23" s="223" t="s">
        <v>20333</v>
      </c>
      <c r="K23" s="223" t="s">
        <v>3086</v>
      </c>
      <c r="L23" s="223"/>
      <c r="M23" s="223"/>
      <c r="N23" s="223"/>
      <c r="O23" s="223"/>
      <c r="P23" s="223"/>
      <c r="Q23" s="223"/>
      <c r="R23" s="223"/>
      <c r="S23" s="223" t="s">
        <v>1937</v>
      </c>
      <c r="T23" s="223"/>
      <c r="U23" s="223"/>
      <c r="V23" s="223"/>
      <c r="W23" s="223"/>
      <c r="X23" s="223"/>
      <c r="Y23" s="223"/>
      <c r="Z23" s="223"/>
      <c r="AA23" s="223"/>
      <c r="AB23" s="223"/>
      <c r="AC23" s="223"/>
      <c r="AD23" s="223"/>
    </row>
    <row r="24" spans="1:30" s="19" customFormat="1" ht="116.25" customHeight="1">
      <c r="A24" s="223" t="s">
        <v>20125</v>
      </c>
      <c r="B24" s="223" t="s">
        <v>20126</v>
      </c>
      <c r="C24" s="223" t="s">
        <v>20334</v>
      </c>
      <c r="D24" s="223" t="s">
        <v>20335</v>
      </c>
      <c r="E24" s="223" t="s">
        <v>20276</v>
      </c>
      <c r="F24" s="223" t="s">
        <v>20336</v>
      </c>
      <c r="G24" s="223" t="s">
        <v>20337</v>
      </c>
      <c r="H24" s="223" t="s">
        <v>20338</v>
      </c>
      <c r="I24" s="223" t="s">
        <v>20339</v>
      </c>
      <c r="J24" s="223" t="s">
        <v>20340</v>
      </c>
      <c r="K24" s="223" t="s">
        <v>7955</v>
      </c>
      <c r="L24" s="223"/>
      <c r="M24" s="223"/>
      <c r="N24" s="223"/>
      <c r="O24" s="223"/>
      <c r="P24" s="223"/>
      <c r="Q24" s="223"/>
      <c r="R24" s="223"/>
      <c r="S24" s="223" t="s">
        <v>1937</v>
      </c>
      <c r="T24" s="223"/>
      <c r="U24" s="223"/>
      <c r="V24" s="223"/>
      <c r="W24" s="223"/>
      <c r="X24" s="223"/>
      <c r="Y24" s="223"/>
      <c r="Z24" s="223"/>
      <c r="AA24" s="223"/>
      <c r="AB24" s="223"/>
      <c r="AC24" s="223"/>
      <c r="AD24" s="223"/>
    </row>
    <row r="25" spans="1:30" s="19" customFormat="1" ht="128.25">
      <c r="A25" s="223" t="s">
        <v>20125</v>
      </c>
      <c r="B25" s="223" t="s">
        <v>20126</v>
      </c>
      <c r="C25" s="223" t="s">
        <v>20341</v>
      </c>
      <c r="D25" s="223" t="s">
        <v>20342</v>
      </c>
      <c r="E25" s="223" t="s">
        <v>20343</v>
      </c>
      <c r="F25" s="223" t="s">
        <v>20344</v>
      </c>
      <c r="G25" s="223" t="s">
        <v>20345</v>
      </c>
      <c r="H25" s="223" t="s">
        <v>20346</v>
      </c>
      <c r="I25" s="223" t="s">
        <v>20347</v>
      </c>
      <c r="J25" s="223" t="s">
        <v>20348</v>
      </c>
      <c r="K25" s="223" t="s">
        <v>20349</v>
      </c>
      <c r="L25" s="223"/>
      <c r="M25" s="223"/>
      <c r="N25" s="223"/>
      <c r="O25" s="223"/>
      <c r="P25" s="223"/>
      <c r="Q25" s="223"/>
      <c r="R25" s="223"/>
      <c r="S25" s="223" t="s">
        <v>1846</v>
      </c>
      <c r="T25" s="223"/>
      <c r="U25" s="223"/>
      <c r="V25" s="223"/>
      <c r="W25" s="223"/>
      <c r="X25" s="223"/>
      <c r="Y25" s="223"/>
      <c r="Z25" s="223"/>
      <c r="AA25" s="223"/>
      <c r="AB25" s="223"/>
      <c r="AC25" s="223"/>
      <c r="AD25" s="223"/>
    </row>
    <row r="26" spans="1:30" s="19" customFormat="1" ht="138.75" customHeight="1">
      <c r="A26" s="223" t="s">
        <v>20125</v>
      </c>
      <c r="B26" s="223" t="s">
        <v>20126</v>
      </c>
      <c r="C26" s="223" t="s">
        <v>20350</v>
      </c>
      <c r="D26" s="223" t="s">
        <v>20351</v>
      </c>
      <c r="E26" s="223" t="s">
        <v>20352</v>
      </c>
      <c r="F26" s="223" t="s">
        <v>20353</v>
      </c>
      <c r="G26" s="223" t="s">
        <v>20354</v>
      </c>
      <c r="H26" s="223" t="s">
        <v>20355</v>
      </c>
      <c r="I26" s="223" t="s">
        <v>20356</v>
      </c>
      <c r="J26" s="223" t="s">
        <v>20357</v>
      </c>
      <c r="K26" s="223" t="s">
        <v>20358</v>
      </c>
      <c r="L26" s="223" t="s">
        <v>20359</v>
      </c>
      <c r="M26" s="223"/>
      <c r="N26" s="223"/>
      <c r="O26" s="223"/>
      <c r="P26" s="223"/>
      <c r="Q26" s="223"/>
      <c r="R26" s="223"/>
      <c r="S26" s="223" t="s">
        <v>98</v>
      </c>
      <c r="T26" s="223"/>
      <c r="U26" s="223"/>
      <c r="V26" s="223"/>
      <c r="W26" s="223"/>
      <c r="X26" s="223"/>
      <c r="Y26" s="223"/>
      <c r="Z26" s="223"/>
      <c r="AA26" s="223"/>
      <c r="AB26" s="223"/>
      <c r="AC26" s="223" t="s">
        <v>95</v>
      </c>
      <c r="AD26" s="223" t="s">
        <v>20360</v>
      </c>
    </row>
    <row r="27" spans="1:30" s="19" customFormat="1" ht="99.95" customHeight="1">
      <c r="A27" s="223" t="s">
        <v>20125</v>
      </c>
      <c r="B27" s="223" t="s">
        <v>20126</v>
      </c>
      <c r="C27" s="223" t="s">
        <v>20361</v>
      </c>
      <c r="D27" s="223" t="s">
        <v>20362</v>
      </c>
      <c r="E27" s="223" t="s">
        <v>20363</v>
      </c>
      <c r="F27" s="223" t="s">
        <v>20364</v>
      </c>
      <c r="G27" s="223" t="s">
        <v>20365</v>
      </c>
      <c r="H27" s="223" t="s">
        <v>20366</v>
      </c>
      <c r="I27" s="223" t="s">
        <v>20367</v>
      </c>
      <c r="J27" s="223" t="s">
        <v>20368</v>
      </c>
      <c r="K27" s="223" t="s">
        <v>20369</v>
      </c>
      <c r="L27" s="223"/>
      <c r="M27" s="223"/>
      <c r="N27" s="223"/>
      <c r="O27" s="223"/>
      <c r="P27" s="223"/>
      <c r="Q27" s="223"/>
      <c r="R27" s="223"/>
      <c r="S27" s="223" t="s">
        <v>1846</v>
      </c>
      <c r="T27" s="223"/>
      <c r="U27" s="223"/>
      <c r="V27" s="223"/>
      <c r="W27" s="223"/>
      <c r="X27" s="223"/>
      <c r="Y27" s="223"/>
      <c r="Z27" s="223"/>
      <c r="AA27" s="223"/>
      <c r="AB27" s="223"/>
      <c r="AC27" s="223"/>
      <c r="AD27" s="223"/>
    </row>
    <row r="28" spans="1:30" s="19" customFormat="1" ht="80.099999999999994" customHeight="1">
      <c r="A28" s="223" t="s">
        <v>20125</v>
      </c>
      <c r="B28" s="223" t="s">
        <v>20126</v>
      </c>
      <c r="C28" s="223" t="s">
        <v>20370</v>
      </c>
      <c r="D28" s="223" t="s">
        <v>20371</v>
      </c>
      <c r="E28" s="223" t="s">
        <v>20372</v>
      </c>
      <c r="F28" s="223" t="s">
        <v>20373</v>
      </c>
      <c r="G28" s="223" t="s">
        <v>20374</v>
      </c>
      <c r="H28" s="223" t="s">
        <v>20375</v>
      </c>
      <c r="I28" s="285" t="s">
        <v>20376</v>
      </c>
      <c r="J28" s="285" t="s">
        <v>20377</v>
      </c>
      <c r="K28" s="285" t="s">
        <v>20378</v>
      </c>
      <c r="L28" s="285" t="s">
        <v>20379</v>
      </c>
      <c r="M28" s="285" t="s">
        <v>20380</v>
      </c>
      <c r="N28" s="223"/>
      <c r="O28" s="223"/>
      <c r="P28" s="223"/>
      <c r="Q28" s="223"/>
      <c r="R28" s="223"/>
      <c r="S28" s="223" t="s">
        <v>1846</v>
      </c>
      <c r="T28" s="223"/>
      <c r="U28" s="223"/>
      <c r="V28" s="223"/>
      <c r="W28" s="223"/>
      <c r="X28" s="223"/>
      <c r="Y28" s="223" t="s">
        <v>95</v>
      </c>
      <c r="Z28" s="223" t="s">
        <v>20381</v>
      </c>
      <c r="AA28" s="223"/>
      <c r="AB28" s="223"/>
      <c r="AC28" s="223"/>
      <c r="AD28" s="223"/>
    </row>
    <row r="29" spans="1:30" s="19" customFormat="1" ht="99.95" customHeight="1">
      <c r="A29" s="223" t="s">
        <v>20125</v>
      </c>
      <c r="B29" s="223" t="s">
        <v>20126</v>
      </c>
      <c r="C29" s="223" t="s">
        <v>20382</v>
      </c>
      <c r="D29" s="223" t="s">
        <v>20383</v>
      </c>
      <c r="E29" s="223" t="s">
        <v>20384</v>
      </c>
      <c r="F29" s="223" t="s">
        <v>20385</v>
      </c>
      <c r="G29" s="223" t="s">
        <v>20386</v>
      </c>
      <c r="H29" s="410" t="s">
        <v>20387</v>
      </c>
      <c r="I29" s="223" t="s">
        <v>20388</v>
      </c>
      <c r="J29" s="223"/>
      <c r="K29" s="223" t="s">
        <v>3086</v>
      </c>
      <c r="L29" s="223"/>
      <c r="M29" s="223"/>
      <c r="N29" s="223"/>
      <c r="O29" s="223"/>
      <c r="P29" s="223"/>
      <c r="Q29" s="223"/>
      <c r="R29" s="223"/>
      <c r="S29" s="223" t="s">
        <v>1937</v>
      </c>
      <c r="T29" s="223"/>
      <c r="U29" s="223"/>
      <c r="V29" s="223"/>
      <c r="W29" s="223"/>
      <c r="X29" s="223"/>
      <c r="Y29" s="223"/>
      <c r="Z29" s="223"/>
      <c r="AA29" s="223"/>
      <c r="AB29" s="223"/>
      <c r="AC29" s="223"/>
      <c r="AD29" s="223"/>
    </row>
    <row r="30" spans="1:30" s="19" customFormat="1" ht="104.25" customHeight="1">
      <c r="A30" s="223" t="s">
        <v>20125</v>
      </c>
      <c r="B30" s="223" t="s">
        <v>20126</v>
      </c>
      <c r="C30" s="223" t="s">
        <v>20389</v>
      </c>
      <c r="D30" s="223" t="s">
        <v>20390</v>
      </c>
      <c r="E30" s="223" t="s">
        <v>20391</v>
      </c>
      <c r="F30" s="223" t="s">
        <v>20392</v>
      </c>
      <c r="G30" s="223" t="s">
        <v>20393</v>
      </c>
      <c r="H30" s="347" t="s">
        <v>20394</v>
      </c>
      <c r="I30" s="347" t="s">
        <v>20395</v>
      </c>
      <c r="J30" s="223" t="s">
        <v>20396</v>
      </c>
      <c r="K30" s="223" t="s">
        <v>3086</v>
      </c>
      <c r="L30" s="223"/>
      <c r="M30" s="223"/>
      <c r="N30" s="223"/>
      <c r="O30" s="223"/>
      <c r="P30" s="223"/>
      <c r="Q30" s="223"/>
      <c r="R30" s="223"/>
      <c r="S30" s="223" t="s">
        <v>1937</v>
      </c>
      <c r="T30" s="223"/>
      <c r="U30" s="223"/>
      <c r="V30" s="223"/>
      <c r="W30" s="223"/>
      <c r="X30" s="223"/>
      <c r="Y30" s="223"/>
      <c r="Z30" s="223"/>
      <c r="AA30" s="223"/>
      <c r="AB30" s="223"/>
      <c r="AC30" s="223"/>
      <c r="AD30" s="223"/>
    </row>
    <row r="31" spans="1:30" s="19" customFormat="1" ht="85.5" customHeight="1">
      <c r="A31" s="223" t="s">
        <v>20125</v>
      </c>
      <c r="B31" s="223" t="s">
        <v>20126</v>
      </c>
      <c r="C31" s="223" t="s">
        <v>20397</v>
      </c>
      <c r="D31" s="223" t="s">
        <v>20398</v>
      </c>
      <c r="E31" s="223" t="s">
        <v>20399</v>
      </c>
      <c r="F31" s="223" t="s">
        <v>20400</v>
      </c>
      <c r="G31" s="223" t="s">
        <v>20401</v>
      </c>
      <c r="H31" s="206" t="s">
        <v>20402</v>
      </c>
      <c r="I31" s="347" t="s">
        <v>20403</v>
      </c>
      <c r="J31" s="223"/>
      <c r="K31" s="223" t="s">
        <v>1344</v>
      </c>
      <c r="L31" s="223"/>
      <c r="M31" s="223"/>
      <c r="N31" s="223"/>
      <c r="O31" s="223"/>
      <c r="P31" s="223"/>
      <c r="Q31" s="223"/>
      <c r="R31" s="223"/>
      <c r="S31" s="223" t="s">
        <v>1846</v>
      </c>
      <c r="T31" s="223"/>
      <c r="U31" s="223"/>
      <c r="V31" s="223"/>
      <c r="W31" s="223"/>
      <c r="X31" s="223"/>
      <c r="Y31" s="223"/>
      <c r="Z31" s="223"/>
      <c r="AA31" s="223"/>
      <c r="AB31" s="223"/>
      <c r="AC31" s="223"/>
      <c r="AD31" s="223"/>
    </row>
    <row r="32" spans="1:30" s="19" customFormat="1" ht="80.099999999999994" customHeight="1">
      <c r="A32" s="223" t="s">
        <v>20125</v>
      </c>
      <c r="B32" s="223" t="s">
        <v>20126</v>
      </c>
      <c r="C32" s="223" t="s">
        <v>20404</v>
      </c>
      <c r="D32" s="223" t="s">
        <v>20405</v>
      </c>
      <c r="E32" s="223" t="s">
        <v>20406</v>
      </c>
      <c r="F32" s="223" t="s">
        <v>20407</v>
      </c>
      <c r="G32" s="223" t="s">
        <v>20408</v>
      </c>
      <c r="H32" s="223" t="s">
        <v>20409</v>
      </c>
      <c r="I32" s="223" t="s">
        <v>20410</v>
      </c>
      <c r="J32" s="223" t="s">
        <v>20411</v>
      </c>
      <c r="K32" s="223" t="s">
        <v>20412</v>
      </c>
      <c r="L32" s="223"/>
      <c r="M32" s="223"/>
      <c r="N32" s="223"/>
      <c r="O32" s="223"/>
      <c r="P32" s="223"/>
      <c r="Q32" s="223"/>
      <c r="R32" s="223"/>
      <c r="S32" s="223" t="s">
        <v>1846</v>
      </c>
      <c r="T32" s="223"/>
      <c r="U32" s="223"/>
      <c r="V32" s="223"/>
      <c r="W32" s="223"/>
      <c r="X32" s="223"/>
      <c r="Y32" s="223"/>
      <c r="Z32" s="223"/>
      <c r="AA32" s="223"/>
      <c r="AB32" s="223"/>
      <c r="AC32" s="223"/>
      <c r="AD32" s="223"/>
    </row>
    <row r="33" spans="1:30" s="19" customFormat="1" ht="87.75" customHeight="1">
      <c r="A33" s="223" t="s">
        <v>20125</v>
      </c>
      <c r="B33" s="223" t="s">
        <v>20150</v>
      </c>
      <c r="C33" s="223" t="s">
        <v>20413</v>
      </c>
      <c r="D33" s="223" t="s">
        <v>20414</v>
      </c>
      <c r="E33" s="223" t="s">
        <v>20415</v>
      </c>
      <c r="F33" s="223" t="s">
        <v>20416</v>
      </c>
      <c r="G33" s="223" t="s">
        <v>20417</v>
      </c>
      <c r="H33" s="223" t="s">
        <v>20418</v>
      </c>
      <c r="I33" s="223" t="s">
        <v>20419</v>
      </c>
      <c r="J33" s="223"/>
      <c r="K33" s="223" t="s">
        <v>20420</v>
      </c>
      <c r="L33" s="223"/>
      <c r="M33" s="223"/>
      <c r="N33" s="223"/>
      <c r="O33" s="223"/>
      <c r="P33" s="223"/>
      <c r="Q33" s="223"/>
      <c r="R33" s="223"/>
      <c r="S33" s="223" t="s">
        <v>1846</v>
      </c>
      <c r="T33" s="223"/>
      <c r="U33" s="223"/>
      <c r="V33" s="223"/>
      <c r="W33" s="223"/>
      <c r="X33" s="223"/>
      <c r="Y33" s="223"/>
      <c r="Z33" s="223"/>
      <c r="AA33" s="223"/>
      <c r="AB33" s="223"/>
      <c r="AC33" s="223"/>
      <c r="AD33" s="223"/>
    </row>
    <row r="34" spans="1:30" s="19" customFormat="1" ht="87.75" customHeight="1">
      <c r="A34" s="223" t="s">
        <v>20125</v>
      </c>
      <c r="B34" s="223" t="s">
        <v>20150</v>
      </c>
      <c r="C34" s="223" t="s">
        <v>20421</v>
      </c>
      <c r="D34" s="223" t="s">
        <v>20422</v>
      </c>
      <c r="E34" s="223" t="s">
        <v>20423</v>
      </c>
      <c r="F34" s="223" t="s">
        <v>20424</v>
      </c>
      <c r="G34" s="223" t="s">
        <v>20425</v>
      </c>
      <c r="H34" s="223" t="s">
        <v>20426</v>
      </c>
      <c r="I34" s="223" t="s">
        <v>20427</v>
      </c>
      <c r="J34" s="223" t="s">
        <v>20428</v>
      </c>
      <c r="K34" s="223" t="s">
        <v>20420</v>
      </c>
      <c r="L34" s="223" t="s">
        <v>13277</v>
      </c>
      <c r="M34" s="223"/>
      <c r="N34" s="223"/>
      <c r="O34" s="223"/>
      <c r="P34" s="223"/>
      <c r="Q34" s="223"/>
      <c r="R34" s="223"/>
      <c r="S34" s="223" t="s">
        <v>1846</v>
      </c>
      <c r="T34" s="223"/>
      <c r="U34" s="223"/>
      <c r="V34" s="223"/>
      <c r="W34" s="223"/>
      <c r="X34" s="223"/>
      <c r="Y34" s="223"/>
      <c r="Z34" s="223"/>
      <c r="AA34" s="223"/>
      <c r="AB34" s="223"/>
      <c r="AC34" s="223"/>
      <c r="AD34" s="223"/>
    </row>
    <row r="35" spans="1:30" s="19" customFormat="1" ht="110.25" customHeight="1">
      <c r="A35" s="223" t="s">
        <v>20125</v>
      </c>
      <c r="B35" s="223" t="s">
        <v>20150</v>
      </c>
      <c r="C35" s="223" t="s">
        <v>20429</v>
      </c>
      <c r="D35" s="223" t="s">
        <v>20430</v>
      </c>
      <c r="E35" s="223" t="s">
        <v>20431</v>
      </c>
      <c r="F35" s="223" t="s">
        <v>20432</v>
      </c>
      <c r="G35" s="223" t="s">
        <v>20433</v>
      </c>
      <c r="H35" s="223" t="s">
        <v>20434</v>
      </c>
      <c r="I35" s="223" t="s">
        <v>20435</v>
      </c>
      <c r="J35" s="223"/>
      <c r="K35" s="223" t="s">
        <v>20436</v>
      </c>
      <c r="L35" s="223"/>
      <c r="M35" s="223"/>
      <c r="N35" s="223"/>
      <c r="O35" s="223"/>
      <c r="P35" s="223"/>
      <c r="Q35" s="223"/>
      <c r="R35" s="223"/>
      <c r="S35" s="223" t="s">
        <v>1846</v>
      </c>
      <c r="T35" s="223"/>
      <c r="U35" s="223"/>
      <c r="V35" s="223"/>
      <c r="W35" s="223"/>
      <c r="X35" s="223"/>
      <c r="Y35" s="223"/>
      <c r="Z35" s="223"/>
      <c r="AA35" s="223"/>
      <c r="AB35" s="223"/>
      <c r="AC35" s="223"/>
      <c r="AD35" s="223"/>
    </row>
    <row r="36" spans="1:30" s="19" customFormat="1" ht="80.099999999999994" customHeight="1">
      <c r="A36" s="223" t="s">
        <v>20125</v>
      </c>
      <c r="B36" s="223" t="s">
        <v>20126</v>
      </c>
      <c r="C36" s="223" t="s">
        <v>20437</v>
      </c>
      <c r="D36" s="223" t="s">
        <v>20438</v>
      </c>
      <c r="E36" s="223" t="s">
        <v>20439</v>
      </c>
      <c r="F36" s="223" t="s">
        <v>20440</v>
      </c>
      <c r="G36" s="223" t="s">
        <v>20441</v>
      </c>
      <c r="H36" s="223" t="s">
        <v>20442</v>
      </c>
      <c r="I36" s="223" t="s">
        <v>20443</v>
      </c>
      <c r="J36" s="223" t="s">
        <v>20444</v>
      </c>
      <c r="K36" s="223" t="s">
        <v>20445</v>
      </c>
      <c r="L36" s="223"/>
      <c r="M36" s="223"/>
      <c r="N36" s="223"/>
      <c r="O36" s="223"/>
      <c r="P36" s="223"/>
      <c r="Q36" s="223"/>
      <c r="R36" s="223"/>
      <c r="S36" s="223" t="s">
        <v>1846</v>
      </c>
      <c r="T36" s="223"/>
      <c r="U36" s="223"/>
      <c r="V36" s="223"/>
      <c r="W36" s="223"/>
      <c r="X36" s="223"/>
      <c r="Y36" s="223"/>
      <c r="Z36" s="223"/>
      <c r="AA36" s="223"/>
      <c r="AB36" s="223"/>
      <c r="AC36" s="223"/>
      <c r="AD36" s="223"/>
    </row>
    <row r="37" spans="1:30" s="19" customFormat="1" ht="99.95" customHeight="1">
      <c r="A37" s="223" t="s">
        <v>20125</v>
      </c>
      <c r="B37" s="223" t="s">
        <v>20126</v>
      </c>
      <c r="C37" s="223" t="s">
        <v>20446</v>
      </c>
      <c r="D37" s="223" t="s">
        <v>20447</v>
      </c>
      <c r="E37" s="223" t="s">
        <v>20448</v>
      </c>
      <c r="F37" s="223" t="s">
        <v>20449</v>
      </c>
      <c r="G37" s="223" t="s">
        <v>20450</v>
      </c>
      <c r="H37" s="223" t="s">
        <v>20451</v>
      </c>
      <c r="I37" s="223" t="s">
        <v>20452</v>
      </c>
      <c r="J37" s="223" t="s">
        <v>20453</v>
      </c>
      <c r="K37" s="223" t="s">
        <v>12752</v>
      </c>
      <c r="L37" s="223" t="s">
        <v>20454</v>
      </c>
      <c r="M37" s="223" t="s">
        <v>20455</v>
      </c>
      <c r="N37" s="223"/>
      <c r="O37" s="223"/>
      <c r="P37" s="223"/>
      <c r="Q37" s="223"/>
      <c r="R37" s="223"/>
      <c r="S37" s="223" t="s">
        <v>1846</v>
      </c>
      <c r="T37" s="223"/>
      <c r="U37" s="223"/>
      <c r="V37" s="223"/>
      <c r="W37" s="223"/>
      <c r="X37" s="223"/>
      <c r="Y37" s="223"/>
      <c r="Z37" s="223"/>
      <c r="AA37" s="223"/>
      <c r="AB37" s="223"/>
      <c r="AC37" s="223"/>
      <c r="AD37" s="223"/>
    </row>
    <row r="38" spans="1:30" s="19" customFormat="1" ht="108.75" customHeight="1">
      <c r="A38" s="223" t="s">
        <v>20125</v>
      </c>
      <c r="B38" s="223" t="s">
        <v>20126</v>
      </c>
      <c r="C38" s="223" t="s">
        <v>20456</v>
      </c>
      <c r="D38" s="223" t="s">
        <v>20457</v>
      </c>
      <c r="E38" s="223" t="s">
        <v>20458</v>
      </c>
      <c r="F38" s="223" t="s">
        <v>20459</v>
      </c>
      <c r="G38" s="223" t="s">
        <v>20460</v>
      </c>
      <c r="H38" s="223" t="s">
        <v>20461</v>
      </c>
      <c r="I38" s="223" t="s">
        <v>20462</v>
      </c>
      <c r="J38" s="223" t="s">
        <v>20463</v>
      </c>
      <c r="K38" s="223" t="s">
        <v>12488</v>
      </c>
      <c r="L38" s="223"/>
      <c r="M38" s="223"/>
      <c r="N38" s="223"/>
      <c r="O38" s="223"/>
      <c r="P38" s="223"/>
      <c r="Q38" s="223"/>
      <c r="R38" s="223"/>
      <c r="S38" s="223" t="s">
        <v>1937</v>
      </c>
      <c r="T38" s="223"/>
      <c r="U38" s="223"/>
      <c r="V38" s="223"/>
      <c r="W38" s="223"/>
      <c r="X38" s="223"/>
      <c r="Y38" s="223"/>
      <c r="Z38" s="223"/>
      <c r="AA38" s="223"/>
      <c r="AB38" s="223"/>
      <c r="AC38" s="223"/>
      <c r="AD38" s="223"/>
    </row>
    <row r="39" spans="1:30" s="19" customFormat="1" ht="114">
      <c r="A39" s="223" t="s">
        <v>20125</v>
      </c>
      <c r="B39" s="223" t="s">
        <v>20126</v>
      </c>
      <c r="C39" s="223" t="s">
        <v>20464</v>
      </c>
      <c r="D39" s="223" t="s">
        <v>20465</v>
      </c>
      <c r="E39" s="223" t="s">
        <v>20466</v>
      </c>
      <c r="F39" s="223" t="s">
        <v>20467</v>
      </c>
      <c r="G39" s="223" t="s">
        <v>20468</v>
      </c>
      <c r="H39" s="223" t="s">
        <v>20469</v>
      </c>
      <c r="I39" s="223" t="s">
        <v>20470</v>
      </c>
      <c r="J39" s="223" t="s">
        <v>20471</v>
      </c>
      <c r="K39" s="223" t="s">
        <v>12488</v>
      </c>
      <c r="L39" s="223" t="s">
        <v>20472</v>
      </c>
      <c r="M39" s="223"/>
      <c r="N39" s="223"/>
      <c r="O39" s="223"/>
      <c r="P39" s="223"/>
      <c r="Q39" s="223"/>
      <c r="R39" s="223"/>
      <c r="S39" s="223" t="s">
        <v>1937</v>
      </c>
      <c r="T39" s="223"/>
      <c r="U39" s="223"/>
      <c r="V39" s="223"/>
      <c r="W39" s="223"/>
      <c r="X39" s="223"/>
      <c r="Y39" s="223"/>
      <c r="Z39" s="223"/>
      <c r="AA39" s="223"/>
      <c r="AB39" s="223"/>
      <c r="AC39" s="223"/>
      <c r="AD39" s="223"/>
    </row>
    <row r="40" spans="1:30" s="19" customFormat="1" ht="89.25" customHeight="1">
      <c r="A40" s="223" t="s">
        <v>20125</v>
      </c>
      <c r="B40" s="223" t="s">
        <v>20126</v>
      </c>
      <c r="C40" s="223" t="s">
        <v>20473</v>
      </c>
      <c r="D40" s="223" t="s">
        <v>20474</v>
      </c>
      <c r="E40" s="223" t="s">
        <v>20475</v>
      </c>
      <c r="F40" s="223" t="s">
        <v>20476</v>
      </c>
      <c r="G40" s="223" t="s">
        <v>20477</v>
      </c>
      <c r="H40" s="223" t="s">
        <v>20478</v>
      </c>
      <c r="I40" s="223" t="s">
        <v>20479</v>
      </c>
      <c r="J40" s="223"/>
      <c r="K40" s="223" t="s">
        <v>12488</v>
      </c>
      <c r="L40" s="223"/>
      <c r="M40" s="223"/>
      <c r="N40" s="223"/>
      <c r="O40" s="223"/>
      <c r="P40" s="223"/>
      <c r="Q40" s="223"/>
      <c r="R40" s="223"/>
      <c r="S40" s="223" t="s">
        <v>1937</v>
      </c>
      <c r="T40" s="223"/>
      <c r="U40" s="223"/>
      <c r="V40" s="223"/>
      <c r="W40" s="223"/>
      <c r="X40" s="223"/>
      <c r="Y40" s="223"/>
      <c r="Z40" s="223"/>
      <c r="AA40" s="223"/>
      <c r="AB40" s="223"/>
      <c r="AC40" s="223"/>
      <c r="AD40" s="223"/>
    </row>
    <row r="41" spans="1:30" s="19" customFormat="1" ht="99.95" customHeight="1">
      <c r="A41" s="223" t="s">
        <v>20125</v>
      </c>
      <c r="B41" s="223" t="s">
        <v>20126</v>
      </c>
      <c r="C41" s="223" t="s">
        <v>20480</v>
      </c>
      <c r="D41" s="223" t="s">
        <v>20481</v>
      </c>
      <c r="E41" s="223" t="s">
        <v>20482</v>
      </c>
      <c r="F41" s="223" t="s">
        <v>20483</v>
      </c>
      <c r="G41" s="223" t="s">
        <v>20484</v>
      </c>
      <c r="H41" s="223" t="s">
        <v>20485</v>
      </c>
      <c r="I41" s="223" t="s">
        <v>20486</v>
      </c>
      <c r="J41" s="223" t="s">
        <v>20487</v>
      </c>
      <c r="K41" s="223" t="s">
        <v>12488</v>
      </c>
      <c r="L41" s="223"/>
      <c r="M41" s="223"/>
      <c r="N41" s="223"/>
      <c r="O41" s="223"/>
      <c r="P41" s="223"/>
      <c r="Q41" s="223"/>
      <c r="R41" s="223"/>
      <c r="S41" s="223" t="s">
        <v>1937</v>
      </c>
      <c r="T41" s="223"/>
      <c r="U41" s="223"/>
      <c r="V41" s="223"/>
      <c r="W41" s="223"/>
      <c r="X41" s="223"/>
      <c r="Y41" s="223"/>
      <c r="Z41" s="223"/>
      <c r="AA41" s="223"/>
      <c r="AB41" s="223"/>
      <c r="AC41" s="223"/>
      <c r="AD41" s="223"/>
    </row>
    <row r="42" spans="1:30" s="19" customFormat="1" ht="111" customHeight="1">
      <c r="A42" s="223" t="s">
        <v>20125</v>
      </c>
      <c r="B42" s="223" t="s">
        <v>20126</v>
      </c>
      <c r="C42" s="223" t="s">
        <v>20488</v>
      </c>
      <c r="D42" s="223" t="s">
        <v>20489</v>
      </c>
      <c r="E42" s="223" t="s">
        <v>20490</v>
      </c>
      <c r="F42" s="223" t="s">
        <v>20491</v>
      </c>
      <c r="G42" s="223" t="s">
        <v>20492</v>
      </c>
      <c r="H42" s="223" t="s">
        <v>20493</v>
      </c>
      <c r="I42" s="223" t="s">
        <v>20494</v>
      </c>
      <c r="J42" s="223" t="s">
        <v>20495</v>
      </c>
      <c r="K42" s="223" t="s">
        <v>12488</v>
      </c>
      <c r="L42" s="223"/>
      <c r="M42" s="223"/>
      <c r="N42" s="223"/>
      <c r="O42" s="223"/>
      <c r="P42" s="223"/>
      <c r="Q42" s="223"/>
      <c r="R42" s="223"/>
      <c r="S42" s="223" t="s">
        <v>1937</v>
      </c>
      <c r="T42" s="223"/>
      <c r="U42" s="223"/>
      <c r="V42" s="223"/>
      <c r="W42" s="223"/>
      <c r="X42" s="223"/>
      <c r="Y42" s="223"/>
      <c r="Z42" s="223"/>
      <c r="AA42" s="223"/>
      <c r="AB42" s="223"/>
      <c r="AC42" s="223"/>
      <c r="AD42" s="223"/>
    </row>
    <row r="43" spans="1:30" s="19" customFormat="1" ht="105.75" customHeight="1">
      <c r="A43" s="223" t="s">
        <v>20125</v>
      </c>
      <c r="B43" s="223" t="s">
        <v>20126</v>
      </c>
      <c r="C43" s="223" t="s">
        <v>20496</v>
      </c>
      <c r="D43" s="223" t="s">
        <v>20497</v>
      </c>
      <c r="E43" s="223" t="s">
        <v>20498</v>
      </c>
      <c r="F43" s="223" t="s">
        <v>20499</v>
      </c>
      <c r="G43" s="223" t="s">
        <v>20500</v>
      </c>
      <c r="H43" s="223" t="s">
        <v>20501</v>
      </c>
      <c r="I43" s="223" t="s">
        <v>20502</v>
      </c>
      <c r="J43" s="223"/>
      <c r="K43" s="223" t="s">
        <v>12488</v>
      </c>
      <c r="L43" s="223"/>
      <c r="M43" s="223"/>
      <c r="N43" s="223"/>
      <c r="O43" s="223"/>
      <c r="P43" s="223"/>
      <c r="Q43" s="223"/>
      <c r="R43" s="223"/>
      <c r="S43" s="223" t="s">
        <v>1937</v>
      </c>
      <c r="T43" s="223"/>
      <c r="U43" s="223"/>
      <c r="V43" s="223"/>
      <c r="W43" s="223"/>
      <c r="X43" s="223"/>
      <c r="Y43" s="223"/>
      <c r="Z43" s="223"/>
      <c r="AA43" s="223"/>
      <c r="AB43" s="223"/>
      <c r="AC43" s="223"/>
      <c r="AD43" s="223"/>
    </row>
    <row r="44" spans="1:30" s="19" customFormat="1" ht="85.5" customHeight="1">
      <c r="A44" s="223" t="s">
        <v>20125</v>
      </c>
      <c r="B44" s="223" t="s">
        <v>20126</v>
      </c>
      <c r="C44" s="223" t="s">
        <v>20503</v>
      </c>
      <c r="D44" s="223" t="s">
        <v>20504</v>
      </c>
      <c r="E44" s="223" t="s">
        <v>20505</v>
      </c>
      <c r="F44" s="223" t="s">
        <v>20506</v>
      </c>
      <c r="G44" s="223" t="s">
        <v>20507</v>
      </c>
      <c r="H44" s="223" t="s">
        <v>20508</v>
      </c>
      <c r="I44" s="223" t="s">
        <v>20509</v>
      </c>
      <c r="J44" s="223" t="s">
        <v>20510</v>
      </c>
      <c r="K44" s="223" t="s">
        <v>12496</v>
      </c>
      <c r="L44" s="223"/>
      <c r="M44" s="223"/>
      <c r="N44" s="223"/>
      <c r="O44" s="223"/>
      <c r="P44" s="223"/>
      <c r="Q44" s="223"/>
      <c r="R44" s="223"/>
      <c r="S44" s="223" t="s">
        <v>1937</v>
      </c>
      <c r="T44" s="223"/>
      <c r="U44" s="223"/>
      <c r="V44" s="223"/>
      <c r="W44" s="223"/>
      <c r="X44" s="223"/>
      <c r="Y44" s="223"/>
      <c r="Z44" s="223"/>
      <c r="AA44" s="223"/>
      <c r="AB44" s="223"/>
      <c r="AC44" s="223"/>
      <c r="AD44" s="223"/>
    </row>
    <row r="45" spans="1:30" s="19" customFormat="1" ht="99.95" customHeight="1">
      <c r="A45" s="223" t="s">
        <v>20125</v>
      </c>
      <c r="B45" s="223" t="s">
        <v>20150</v>
      </c>
      <c r="C45" s="223" t="s">
        <v>20511</v>
      </c>
      <c r="D45" s="223" t="s">
        <v>20512</v>
      </c>
      <c r="E45" s="223" t="s">
        <v>20513</v>
      </c>
      <c r="F45" s="223" t="s">
        <v>20514</v>
      </c>
      <c r="G45" s="223" t="s">
        <v>20515</v>
      </c>
      <c r="H45" s="223" t="s">
        <v>20516</v>
      </c>
      <c r="I45" s="223" t="s">
        <v>20517</v>
      </c>
      <c r="J45" s="223"/>
      <c r="K45" s="223" t="s">
        <v>20518</v>
      </c>
      <c r="L45" s="223"/>
      <c r="M45" s="223"/>
      <c r="N45" s="223"/>
      <c r="O45" s="223"/>
      <c r="P45" s="223"/>
      <c r="Q45" s="223"/>
      <c r="R45" s="223"/>
      <c r="S45" s="223" t="s">
        <v>1846</v>
      </c>
      <c r="T45" s="223"/>
      <c r="U45" s="223"/>
      <c r="V45" s="223"/>
      <c r="W45" s="223"/>
      <c r="X45" s="223"/>
      <c r="Y45" s="223"/>
      <c r="Z45" s="223"/>
      <c r="AA45" s="223"/>
      <c r="AB45" s="223"/>
      <c r="AC45" s="223"/>
      <c r="AD45" s="223"/>
    </row>
    <row r="46" spans="1:30" s="19" customFormat="1" ht="99.95" customHeight="1">
      <c r="A46" s="223" t="s">
        <v>20125</v>
      </c>
      <c r="B46" s="223" t="s">
        <v>20150</v>
      </c>
      <c r="C46" s="223" t="s">
        <v>20519</v>
      </c>
      <c r="D46" s="223" t="s">
        <v>20520</v>
      </c>
      <c r="E46" s="223" t="s">
        <v>20521</v>
      </c>
      <c r="F46" s="223" t="s">
        <v>20522</v>
      </c>
      <c r="G46" s="223" t="s">
        <v>20523</v>
      </c>
      <c r="H46" s="223" t="s">
        <v>20524</v>
      </c>
      <c r="I46" s="223" t="s">
        <v>20525</v>
      </c>
      <c r="J46" s="223" t="s">
        <v>20526</v>
      </c>
      <c r="K46" s="223" t="s">
        <v>12488</v>
      </c>
      <c r="L46" s="223" t="s">
        <v>20527</v>
      </c>
      <c r="M46" s="223"/>
      <c r="N46" s="223"/>
      <c r="O46" s="223"/>
      <c r="P46" s="223"/>
      <c r="Q46" s="223"/>
      <c r="R46" s="223"/>
      <c r="S46" s="223" t="s">
        <v>1937</v>
      </c>
      <c r="T46" s="223"/>
      <c r="U46" s="223"/>
      <c r="V46" s="223"/>
      <c r="W46" s="223"/>
      <c r="X46" s="223"/>
      <c r="Y46" s="223"/>
      <c r="Z46" s="223"/>
      <c r="AA46" s="223"/>
      <c r="AB46" s="223"/>
      <c r="AC46" s="223"/>
      <c r="AD46" s="223"/>
    </row>
    <row r="47" spans="1:30" s="19" customFormat="1" ht="99.95" customHeight="1">
      <c r="A47" s="223" t="s">
        <v>20125</v>
      </c>
      <c r="B47" s="223" t="s">
        <v>20528</v>
      </c>
      <c r="C47" s="223" t="s">
        <v>20529</v>
      </c>
      <c r="D47" s="223" t="s">
        <v>20530</v>
      </c>
      <c r="E47" s="223" t="s">
        <v>20531</v>
      </c>
      <c r="F47" s="223" t="s">
        <v>20532</v>
      </c>
      <c r="G47" s="223" t="s">
        <v>20533</v>
      </c>
      <c r="H47" s="223" t="s">
        <v>20534</v>
      </c>
      <c r="I47" s="223" t="s">
        <v>20535</v>
      </c>
      <c r="J47" s="223" t="s">
        <v>20536</v>
      </c>
      <c r="K47" s="223" t="s">
        <v>7936</v>
      </c>
      <c r="L47" s="223" t="s">
        <v>20537</v>
      </c>
      <c r="M47" s="223"/>
      <c r="N47" s="223"/>
      <c r="O47" s="223"/>
      <c r="P47" s="223"/>
      <c r="Q47" s="223"/>
      <c r="R47" s="223"/>
      <c r="S47" s="223" t="s">
        <v>1937</v>
      </c>
      <c r="T47" s="223"/>
      <c r="U47" s="223"/>
      <c r="V47" s="223"/>
      <c r="W47" s="223"/>
      <c r="X47" s="223"/>
      <c r="Y47" s="223"/>
      <c r="Z47" s="223"/>
      <c r="AA47" s="223"/>
      <c r="AB47" s="223"/>
      <c r="AC47" s="223" t="s">
        <v>95</v>
      </c>
      <c r="AD47" s="223" t="s">
        <v>20538</v>
      </c>
    </row>
    <row r="48" spans="1:30" s="19" customFormat="1" ht="105.75" customHeight="1">
      <c r="A48" s="223" t="s">
        <v>20125</v>
      </c>
      <c r="B48" s="223" t="s">
        <v>20126</v>
      </c>
      <c r="C48" s="223" t="s">
        <v>20539</v>
      </c>
      <c r="D48" s="223" t="s">
        <v>20540</v>
      </c>
      <c r="E48" s="223" t="s">
        <v>20541</v>
      </c>
      <c r="F48" s="223" t="s">
        <v>20542</v>
      </c>
      <c r="G48" s="285" t="s">
        <v>20543</v>
      </c>
      <c r="H48" s="285" t="s">
        <v>20544</v>
      </c>
      <c r="I48" s="285" t="s">
        <v>20545</v>
      </c>
      <c r="J48" s="285" t="s">
        <v>20546</v>
      </c>
      <c r="K48" s="285" t="s">
        <v>20547</v>
      </c>
      <c r="L48" s="285" t="s">
        <v>20548</v>
      </c>
      <c r="M48" s="285"/>
      <c r="N48" s="285"/>
      <c r="O48" s="285"/>
      <c r="P48" s="285"/>
      <c r="Q48" s="285"/>
      <c r="R48" s="395" t="s">
        <v>1027</v>
      </c>
      <c r="S48" s="223" t="s">
        <v>20549</v>
      </c>
      <c r="T48" s="223"/>
      <c r="U48" s="223"/>
      <c r="V48" s="223"/>
      <c r="W48" s="223"/>
      <c r="X48" s="223"/>
      <c r="Y48" s="223"/>
      <c r="Z48" s="223"/>
      <c r="AA48" s="223"/>
      <c r="AB48" s="223"/>
      <c r="AC48" s="223"/>
      <c r="AD48" s="223"/>
    </row>
    <row r="49" spans="1:30" s="19" customFormat="1" ht="99.95" customHeight="1">
      <c r="A49" s="223" t="s">
        <v>20125</v>
      </c>
      <c r="B49" s="223" t="s">
        <v>20550</v>
      </c>
      <c r="C49" s="223" t="s">
        <v>20551</v>
      </c>
      <c r="D49" s="223" t="s">
        <v>20552</v>
      </c>
      <c r="E49" s="223" t="s">
        <v>20553</v>
      </c>
      <c r="F49" s="223" t="s">
        <v>20554</v>
      </c>
      <c r="G49" s="223" t="s">
        <v>20555</v>
      </c>
      <c r="H49" s="223" t="s">
        <v>20556</v>
      </c>
      <c r="I49" s="223" t="s">
        <v>20557</v>
      </c>
      <c r="J49" s="223" t="s">
        <v>20558</v>
      </c>
      <c r="K49" s="223" t="s">
        <v>20559</v>
      </c>
      <c r="L49" s="223" t="s">
        <v>20548</v>
      </c>
      <c r="M49" s="223"/>
      <c r="N49" s="223"/>
      <c r="O49" s="223"/>
      <c r="P49" s="223"/>
      <c r="Q49" s="223"/>
      <c r="R49" s="223"/>
      <c r="S49" s="223" t="s">
        <v>20560</v>
      </c>
      <c r="T49" s="223"/>
      <c r="U49" s="223"/>
      <c r="V49" s="223"/>
      <c r="W49" s="223"/>
      <c r="X49" s="223"/>
      <c r="Y49" s="223"/>
      <c r="Z49" s="223"/>
      <c r="AA49" s="223"/>
      <c r="AB49" s="223"/>
      <c r="AC49" s="223" t="s">
        <v>95</v>
      </c>
      <c r="AD49" s="223" t="s">
        <v>20561</v>
      </c>
    </row>
    <row r="50" spans="1:30" s="19" customFormat="1" ht="80.099999999999994" customHeight="1">
      <c r="A50" s="223" t="s">
        <v>20125</v>
      </c>
      <c r="B50" s="223" t="s">
        <v>20528</v>
      </c>
      <c r="C50" s="223" t="s">
        <v>20562</v>
      </c>
      <c r="D50" s="223" t="s">
        <v>20563</v>
      </c>
      <c r="E50" s="223" t="s">
        <v>20564</v>
      </c>
      <c r="F50" s="223" t="s">
        <v>20565</v>
      </c>
      <c r="G50" s="223" t="s">
        <v>20566</v>
      </c>
      <c r="H50" s="223" t="s">
        <v>20567</v>
      </c>
      <c r="I50" s="223" t="s">
        <v>20568</v>
      </c>
      <c r="J50" s="223" t="s">
        <v>20569</v>
      </c>
      <c r="K50" s="223" t="s">
        <v>20570</v>
      </c>
      <c r="L50" s="223"/>
      <c r="M50" s="223"/>
      <c r="N50" s="223" t="s">
        <v>95</v>
      </c>
      <c r="O50" s="223"/>
      <c r="P50" s="223"/>
      <c r="Q50" s="223"/>
      <c r="R50" s="223"/>
      <c r="S50" s="223" t="s">
        <v>11646</v>
      </c>
      <c r="T50" s="223" t="s">
        <v>99</v>
      </c>
      <c r="U50" s="223"/>
      <c r="V50" s="223"/>
      <c r="W50" s="223"/>
      <c r="X50" s="223"/>
      <c r="Y50" s="223"/>
      <c r="Z50" s="223"/>
      <c r="AA50" s="223"/>
      <c r="AB50" s="223"/>
      <c r="AC50" s="223"/>
      <c r="AD50" s="223" t="s">
        <v>10107</v>
      </c>
    </row>
    <row r="51" spans="1:30" s="19" customFormat="1" ht="108.75" customHeight="1">
      <c r="A51" s="223" t="s">
        <v>20125</v>
      </c>
      <c r="B51" s="223" t="s">
        <v>20550</v>
      </c>
      <c r="C51" s="223" t="s">
        <v>20571</v>
      </c>
      <c r="D51" s="223" t="s">
        <v>20572</v>
      </c>
      <c r="E51" s="223" t="s">
        <v>20573</v>
      </c>
      <c r="F51" s="223" t="s">
        <v>20574</v>
      </c>
      <c r="G51" s="223" t="s">
        <v>20575</v>
      </c>
      <c r="H51" s="223" t="s">
        <v>20576</v>
      </c>
      <c r="I51" s="223" t="s">
        <v>20577</v>
      </c>
      <c r="J51" s="223" t="s">
        <v>20578</v>
      </c>
      <c r="K51" s="223" t="s">
        <v>20579</v>
      </c>
      <c r="L51" s="223" t="s">
        <v>1454</v>
      </c>
      <c r="M51" s="223"/>
      <c r="N51" s="223"/>
      <c r="O51" s="223"/>
      <c r="P51" s="223"/>
      <c r="Q51" s="223"/>
      <c r="R51" s="223"/>
      <c r="S51" s="223" t="s">
        <v>2360</v>
      </c>
      <c r="T51" s="223"/>
      <c r="U51" s="223"/>
      <c r="V51" s="223"/>
      <c r="W51" s="223"/>
      <c r="X51" s="223"/>
      <c r="Y51" s="223"/>
      <c r="Z51" s="223"/>
      <c r="AA51" s="223"/>
      <c r="AB51" s="223"/>
      <c r="AC51" s="223" t="s">
        <v>95</v>
      </c>
      <c r="AD51" s="223" t="s">
        <v>20580</v>
      </c>
    </row>
    <row r="52" spans="1:30" s="19" customFormat="1" ht="138.75">
      <c r="A52" s="223" t="s">
        <v>20125</v>
      </c>
      <c r="B52" s="223" t="s">
        <v>20550</v>
      </c>
      <c r="C52" s="223" t="s">
        <v>20581</v>
      </c>
      <c r="D52" s="223" t="s">
        <v>20582</v>
      </c>
      <c r="E52" s="223" t="s">
        <v>20448</v>
      </c>
      <c r="F52" s="223" t="s">
        <v>20583</v>
      </c>
      <c r="G52" s="223" t="s">
        <v>20584</v>
      </c>
      <c r="H52" s="223" t="s">
        <v>20585</v>
      </c>
      <c r="I52" s="223" t="s">
        <v>20586</v>
      </c>
      <c r="J52" s="223" t="s">
        <v>20587</v>
      </c>
      <c r="K52" s="223" t="s">
        <v>20588</v>
      </c>
      <c r="L52" s="223"/>
      <c r="M52" s="223"/>
      <c r="N52" s="223"/>
      <c r="O52" s="223"/>
      <c r="P52" s="223"/>
      <c r="Q52" s="223"/>
      <c r="R52" s="223"/>
      <c r="S52" s="223" t="s">
        <v>1432</v>
      </c>
      <c r="T52" s="223"/>
      <c r="U52" s="223"/>
      <c r="V52" s="223"/>
      <c r="W52" s="223"/>
      <c r="X52" s="223"/>
      <c r="Y52" s="223"/>
      <c r="Z52" s="223"/>
      <c r="AA52" s="223"/>
      <c r="AB52" s="223"/>
      <c r="AC52" s="223"/>
      <c r="AD52" s="223"/>
    </row>
    <row r="53" spans="1:30" s="19" customFormat="1" ht="99.95" customHeight="1">
      <c r="A53" s="223" t="s">
        <v>20125</v>
      </c>
      <c r="B53" s="223" t="s">
        <v>20550</v>
      </c>
      <c r="C53" s="223" t="s">
        <v>20589</v>
      </c>
      <c r="D53" s="223" t="s">
        <v>20590</v>
      </c>
      <c r="E53" s="223" t="s">
        <v>20591</v>
      </c>
      <c r="F53" s="223" t="s">
        <v>20592</v>
      </c>
      <c r="G53" s="223" t="s">
        <v>20593</v>
      </c>
      <c r="H53" s="223" t="s">
        <v>20594</v>
      </c>
      <c r="I53" s="223" t="s">
        <v>20595</v>
      </c>
      <c r="J53" s="234" t="s">
        <v>20596</v>
      </c>
      <c r="K53" s="223" t="s">
        <v>20597</v>
      </c>
      <c r="L53" s="223" t="s">
        <v>6217</v>
      </c>
      <c r="M53" s="223" t="s">
        <v>20598</v>
      </c>
      <c r="N53" s="223"/>
      <c r="O53" s="223"/>
      <c r="P53" s="223"/>
      <c r="Q53" s="223"/>
      <c r="R53" s="223"/>
      <c r="S53" s="223" t="s">
        <v>2360</v>
      </c>
      <c r="T53" s="223"/>
      <c r="U53" s="223"/>
      <c r="V53" s="223"/>
      <c r="W53" s="223"/>
      <c r="X53" s="223"/>
      <c r="Y53" s="223"/>
      <c r="Z53" s="223"/>
      <c r="AA53" s="223"/>
      <c r="AB53" s="223"/>
      <c r="AC53" s="223" t="s">
        <v>95</v>
      </c>
      <c r="AD53" s="223" t="s">
        <v>20599</v>
      </c>
    </row>
    <row r="54" spans="1:30" s="19" customFormat="1" ht="125.25" customHeight="1">
      <c r="A54" s="223" t="s">
        <v>20125</v>
      </c>
      <c r="B54" s="223" t="s">
        <v>20550</v>
      </c>
      <c r="C54" s="223" t="s">
        <v>20600</v>
      </c>
      <c r="D54" s="223" t="s">
        <v>20601</v>
      </c>
      <c r="E54" s="223" t="s">
        <v>20602</v>
      </c>
      <c r="F54" s="223" t="s">
        <v>20603</v>
      </c>
      <c r="G54" s="223" t="s">
        <v>20604</v>
      </c>
      <c r="H54" s="223" t="s">
        <v>20605</v>
      </c>
      <c r="I54" s="223" t="s">
        <v>20606</v>
      </c>
      <c r="J54" s="223" t="s">
        <v>20607</v>
      </c>
      <c r="K54" s="223" t="s">
        <v>20608</v>
      </c>
      <c r="L54" s="223" t="s">
        <v>20609</v>
      </c>
      <c r="M54" s="223" t="s">
        <v>20610</v>
      </c>
      <c r="N54" s="223"/>
      <c r="O54" s="223"/>
      <c r="P54" s="223"/>
      <c r="Q54" s="223"/>
      <c r="R54" s="223"/>
      <c r="S54" s="223" t="s">
        <v>3034</v>
      </c>
      <c r="T54" s="223"/>
      <c r="U54" s="223"/>
      <c r="V54" s="223"/>
      <c r="W54" s="223"/>
      <c r="X54" s="223"/>
      <c r="Y54" s="223"/>
      <c r="Z54" s="223"/>
      <c r="AA54" s="223"/>
      <c r="AB54" s="223"/>
      <c r="AC54" s="223" t="s">
        <v>95</v>
      </c>
      <c r="AD54" s="223" t="s">
        <v>20611</v>
      </c>
    </row>
    <row r="55" spans="1:30" s="19" customFormat="1" ht="126" customHeight="1">
      <c r="A55" s="223" t="s">
        <v>20125</v>
      </c>
      <c r="B55" s="223" t="s">
        <v>20550</v>
      </c>
      <c r="C55" s="223" t="s">
        <v>20612</v>
      </c>
      <c r="D55" s="223" t="s">
        <v>20613</v>
      </c>
      <c r="E55" s="223" t="s">
        <v>20614</v>
      </c>
      <c r="F55" s="223" t="s">
        <v>20615</v>
      </c>
      <c r="G55" s="223" t="s">
        <v>20616</v>
      </c>
      <c r="H55" s="223" t="s">
        <v>20617</v>
      </c>
      <c r="I55" s="223" t="s">
        <v>20618</v>
      </c>
      <c r="J55" s="223" t="s">
        <v>20619</v>
      </c>
      <c r="K55" s="223" t="s">
        <v>20620</v>
      </c>
      <c r="L55" s="223"/>
      <c r="M55" s="223"/>
      <c r="N55" s="223"/>
      <c r="O55" s="223"/>
      <c r="P55" s="223"/>
      <c r="Q55" s="223"/>
      <c r="R55" s="223"/>
      <c r="S55" s="223" t="s">
        <v>1846</v>
      </c>
      <c r="T55" s="223"/>
      <c r="U55" s="223"/>
      <c r="V55" s="223"/>
      <c r="W55" s="223"/>
      <c r="X55" s="223"/>
      <c r="Y55" s="223"/>
      <c r="Z55" s="223"/>
      <c r="AA55" s="223"/>
      <c r="AB55" s="223"/>
      <c r="AC55" s="223" t="s">
        <v>95</v>
      </c>
      <c r="AD55" s="223" t="s">
        <v>20621</v>
      </c>
    </row>
    <row r="56" spans="1:30" s="19" customFormat="1" ht="120.75" customHeight="1">
      <c r="A56" s="223" t="s">
        <v>20125</v>
      </c>
      <c r="B56" s="223" t="s">
        <v>20139</v>
      </c>
      <c r="C56" s="223" t="s">
        <v>20622</v>
      </c>
      <c r="D56" s="223" t="s">
        <v>20623</v>
      </c>
      <c r="E56" s="223" t="s">
        <v>20624</v>
      </c>
      <c r="F56" s="223" t="s">
        <v>20625</v>
      </c>
      <c r="G56" s="223" t="s">
        <v>20626</v>
      </c>
      <c r="H56" s="223" t="s">
        <v>20627</v>
      </c>
      <c r="I56" s="223" t="s">
        <v>20628</v>
      </c>
      <c r="J56" s="223" t="s">
        <v>20629</v>
      </c>
      <c r="K56" s="223" t="s">
        <v>3066</v>
      </c>
      <c r="L56" s="223" t="s">
        <v>9277</v>
      </c>
      <c r="M56" s="223"/>
      <c r="N56" s="223"/>
      <c r="O56" s="223"/>
      <c r="P56" s="223"/>
      <c r="Q56" s="223"/>
      <c r="R56" s="223"/>
      <c r="S56" s="223" t="s">
        <v>3034</v>
      </c>
      <c r="T56" s="223"/>
      <c r="U56" s="223"/>
      <c r="V56" s="223"/>
      <c r="W56" s="223"/>
      <c r="X56" s="223"/>
      <c r="Y56" s="223"/>
      <c r="Z56" s="223"/>
      <c r="AA56" s="223"/>
      <c r="AB56" s="223"/>
      <c r="AC56" s="223" t="s">
        <v>95</v>
      </c>
      <c r="AD56" s="223" t="s">
        <v>5012</v>
      </c>
    </row>
    <row r="57" spans="1:30" s="21" customFormat="1" ht="113.25" customHeight="1">
      <c r="A57" s="223" t="s">
        <v>20125</v>
      </c>
      <c r="B57" s="234" t="s">
        <v>20550</v>
      </c>
      <c r="C57" s="234" t="s">
        <v>20630</v>
      </c>
      <c r="D57" s="234" t="s">
        <v>20631</v>
      </c>
      <c r="E57" s="234" t="s">
        <v>20632</v>
      </c>
      <c r="F57" s="234" t="s">
        <v>20633</v>
      </c>
      <c r="G57" s="234" t="s">
        <v>20634</v>
      </c>
      <c r="H57" s="234" t="s">
        <v>20635</v>
      </c>
      <c r="I57" s="234" t="s">
        <v>20636</v>
      </c>
      <c r="J57" s="234" t="s">
        <v>20637</v>
      </c>
      <c r="K57" s="234" t="s">
        <v>20638</v>
      </c>
      <c r="L57" s="234" t="s">
        <v>4865</v>
      </c>
      <c r="M57" s="234"/>
      <c r="N57" s="234"/>
      <c r="O57" s="234"/>
      <c r="P57" s="234"/>
      <c r="Q57" s="234"/>
      <c r="R57" s="234"/>
      <c r="S57" s="234" t="s">
        <v>1432</v>
      </c>
      <c r="T57" s="234"/>
      <c r="U57" s="234"/>
      <c r="V57" s="234"/>
      <c r="W57" s="234"/>
      <c r="X57" s="234"/>
      <c r="Y57" s="234"/>
      <c r="Z57" s="234"/>
      <c r="AA57" s="234"/>
      <c r="AB57" s="234"/>
      <c r="AC57" s="234" t="s">
        <v>95</v>
      </c>
      <c r="AD57" s="234" t="s">
        <v>20639</v>
      </c>
    </row>
    <row r="58" spans="1:30" s="177" customFormat="1" ht="135" customHeight="1">
      <c r="A58" s="285" t="s">
        <v>20125</v>
      </c>
      <c r="B58" s="395" t="s">
        <v>20550</v>
      </c>
      <c r="C58" s="395" t="s">
        <v>20640</v>
      </c>
      <c r="D58" s="395" t="s">
        <v>20641</v>
      </c>
      <c r="E58" s="395" t="s">
        <v>20642</v>
      </c>
      <c r="F58" s="395" t="s">
        <v>20643</v>
      </c>
      <c r="G58" s="395" t="s">
        <v>20644</v>
      </c>
      <c r="H58" s="395" t="s">
        <v>20645</v>
      </c>
      <c r="I58" s="395" t="s">
        <v>20646</v>
      </c>
      <c r="J58" s="395" t="s">
        <v>20647</v>
      </c>
      <c r="K58" s="395" t="s">
        <v>20648</v>
      </c>
      <c r="L58" s="395" t="s">
        <v>1454</v>
      </c>
      <c r="M58" s="395"/>
      <c r="N58" s="395"/>
      <c r="O58" s="395"/>
      <c r="P58" s="395"/>
      <c r="Q58" s="395"/>
      <c r="R58" s="395" t="s">
        <v>1027</v>
      </c>
      <c r="S58" s="395" t="s">
        <v>1432</v>
      </c>
      <c r="T58" s="395"/>
      <c r="U58" s="395"/>
      <c r="V58" s="395"/>
      <c r="W58" s="395"/>
      <c r="X58" s="395"/>
      <c r="Y58" s="395"/>
      <c r="Z58" s="395"/>
      <c r="AA58" s="395"/>
      <c r="AB58" s="395"/>
      <c r="AC58" s="395" t="s">
        <v>95</v>
      </c>
      <c r="AD58" s="395" t="s">
        <v>20649</v>
      </c>
    </row>
    <row r="59" spans="1:30" s="177" customFormat="1" ht="80.099999999999994" customHeight="1">
      <c r="A59" s="285" t="s">
        <v>20125</v>
      </c>
      <c r="B59" s="395" t="s">
        <v>20550</v>
      </c>
      <c r="C59" s="395" t="s">
        <v>20650</v>
      </c>
      <c r="D59" s="395" t="s">
        <v>20651</v>
      </c>
      <c r="E59" s="395" t="s">
        <v>20652</v>
      </c>
      <c r="F59" s="395" t="s">
        <v>20653</v>
      </c>
      <c r="G59" s="395" t="s">
        <v>20654</v>
      </c>
      <c r="H59" s="395" t="s">
        <v>20655</v>
      </c>
      <c r="I59" s="395" t="s">
        <v>20656</v>
      </c>
      <c r="J59" s="395" t="s">
        <v>20657</v>
      </c>
      <c r="K59" s="395" t="s">
        <v>20658</v>
      </c>
      <c r="L59" s="395"/>
      <c r="M59" s="395"/>
      <c r="N59" s="395"/>
      <c r="O59" s="395"/>
      <c r="P59" s="395"/>
      <c r="Q59" s="395"/>
      <c r="R59" s="395"/>
      <c r="S59" s="395" t="s">
        <v>1432</v>
      </c>
      <c r="T59" s="395"/>
      <c r="U59" s="395" t="s">
        <v>95</v>
      </c>
      <c r="V59" s="395"/>
      <c r="W59" s="395"/>
      <c r="X59" s="395"/>
      <c r="Y59" s="395" t="s">
        <v>95</v>
      </c>
      <c r="Z59" s="395"/>
      <c r="AA59" s="395"/>
      <c r="AB59" s="395"/>
      <c r="AC59" s="395"/>
      <c r="AD59" s="395"/>
    </row>
    <row r="60" spans="1:30" s="177" customFormat="1" ht="111" customHeight="1">
      <c r="A60" s="285" t="s">
        <v>20125</v>
      </c>
      <c r="B60" s="395" t="s">
        <v>20550</v>
      </c>
      <c r="C60" s="395" t="s">
        <v>20659</v>
      </c>
      <c r="D60" s="395" t="s">
        <v>20660</v>
      </c>
      <c r="E60" s="395" t="s">
        <v>20661</v>
      </c>
      <c r="F60" s="395" t="s">
        <v>20662</v>
      </c>
      <c r="G60" s="395" t="s">
        <v>20663</v>
      </c>
      <c r="H60" s="395" t="s">
        <v>20664</v>
      </c>
      <c r="I60" s="395" t="s">
        <v>20665</v>
      </c>
      <c r="J60" s="395" t="s">
        <v>20666</v>
      </c>
      <c r="K60" s="395" t="s">
        <v>20579</v>
      </c>
      <c r="L60" s="395" t="s">
        <v>20667</v>
      </c>
      <c r="M60" s="395" t="s">
        <v>2961</v>
      </c>
      <c r="N60" s="395"/>
      <c r="O60" s="395"/>
      <c r="P60" s="395"/>
      <c r="Q60" s="395"/>
      <c r="R60" s="395" t="s">
        <v>1027</v>
      </c>
      <c r="S60" s="395" t="s">
        <v>2360</v>
      </c>
      <c r="T60" s="395"/>
      <c r="U60" s="395"/>
      <c r="V60" s="395"/>
      <c r="W60" s="395"/>
      <c r="X60" s="395"/>
      <c r="Y60" s="395"/>
      <c r="Z60" s="395"/>
      <c r="AA60" s="395"/>
      <c r="AB60" s="395"/>
      <c r="AC60" s="395" t="s">
        <v>95</v>
      </c>
      <c r="AD60" s="395" t="s">
        <v>20668</v>
      </c>
    </row>
    <row r="61" spans="1:30" s="177" customFormat="1" ht="126" customHeight="1">
      <c r="A61" s="285" t="s">
        <v>20125</v>
      </c>
      <c r="B61" s="395" t="s">
        <v>785</v>
      </c>
      <c r="C61" s="395" t="s">
        <v>20669</v>
      </c>
      <c r="D61" s="395" t="s">
        <v>20670</v>
      </c>
      <c r="E61" s="395" t="s">
        <v>20671</v>
      </c>
      <c r="F61" s="395" t="s">
        <v>20672</v>
      </c>
      <c r="G61" s="395" t="s">
        <v>20673</v>
      </c>
      <c r="H61" s="395" t="s">
        <v>20674</v>
      </c>
      <c r="I61" s="395" t="s">
        <v>20675</v>
      </c>
      <c r="J61" s="395" t="s">
        <v>20676</v>
      </c>
      <c r="K61" s="395" t="s">
        <v>1694</v>
      </c>
      <c r="L61" s="395" t="s">
        <v>20677</v>
      </c>
      <c r="M61" s="395" t="s">
        <v>20678</v>
      </c>
      <c r="N61" s="395"/>
      <c r="O61" s="395"/>
      <c r="P61" s="395"/>
      <c r="Q61" s="395"/>
      <c r="R61" s="395"/>
      <c r="S61" s="395" t="s">
        <v>2360</v>
      </c>
      <c r="T61" s="395"/>
      <c r="U61" s="395"/>
      <c r="V61" s="395"/>
      <c r="W61" s="395"/>
      <c r="X61" s="395"/>
      <c r="Y61" s="395"/>
      <c r="Z61" s="395"/>
      <c r="AA61" s="395"/>
      <c r="AB61" s="395"/>
      <c r="AC61" s="395" t="s">
        <v>95</v>
      </c>
      <c r="AD61" s="395" t="s">
        <v>20679</v>
      </c>
    </row>
    <row r="62" spans="1:30" s="21" customFormat="1" ht="129.75" customHeight="1">
      <c r="A62" s="347" t="s">
        <v>20125</v>
      </c>
      <c r="B62" s="356" t="s">
        <v>20550</v>
      </c>
      <c r="C62" s="356" t="s">
        <v>20680</v>
      </c>
      <c r="D62" s="356" t="s">
        <v>20681</v>
      </c>
      <c r="E62" s="356" t="s">
        <v>20682</v>
      </c>
      <c r="F62" s="356" t="s">
        <v>20683</v>
      </c>
      <c r="G62" s="356" t="s">
        <v>20684</v>
      </c>
      <c r="H62" s="356" t="s">
        <v>20685</v>
      </c>
      <c r="I62" s="356" t="s">
        <v>20686</v>
      </c>
      <c r="J62" s="356" t="s">
        <v>20687</v>
      </c>
      <c r="K62" s="356" t="s">
        <v>20688</v>
      </c>
      <c r="L62" s="356"/>
      <c r="M62" s="356"/>
      <c r="N62" s="356"/>
      <c r="O62" s="356"/>
      <c r="P62" s="356"/>
      <c r="Q62" s="356"/>
      <c r="R62" s="356"/>
      <c r="S62" s="356" t="s">
        <v>1432</v>
      </c>
      <c r="T62" s="356"/>
      <c r="U62" s="356"/>
      <c r="V62" s="356"/>
      <c r="W62" s="356"/>
      <c r="X62" s="356"/>
      <c r="Y62" s="356" t="s">
        <v>95</v>
      </c>
      <c r="Z62" s="356" t="s">
        <v>20689</v>
      </c>
      <c r="AA62" s="356"/>
      <c r="AB62" s="356"/>
      <c r="AC62" s="356" t="s">
        <v>95</v>
      </c>
      <c r="AD62" s="356" t="s">
        <v>20690</v>
      </c>
    </row>
    <row r="63" spans="1:30" s="21" customFormat="1" ht="128.25" customHeight="1">
      <c r="A63" s="347" t="s">
        <v>20125</v>
      </c>
      <c r="B63" s="357" t="s">
        <v>20550</v>
      </c>
      <c r="C63" s="430" t="s">
        <v>20691</v>
      </c>
      <c r="D63" s="356" t="s">
        <v>20692</v>
      </c>
      <c r="E63" s="357" t="s">
        <v>20693</v>
      </c>
      <c r="F63" s="356" t="s">
        <v>20694</v>
      </c>
      <c r="G63" s="356" t="s">
        <v>20695</v>
      </c>
      <c r="H63" s="356" t="s">
        <v>20696</v>
      </c>
      <c r="I63" s="356" t="s">
        <v>20697</v>
      </c>
      <c r="J63" s="356" t="s">
        <v>20698</v>
      </c>
      <c r="K63" s="356" t="s">
        <v>20699</v>
      </c>
      <c r="L63" s="356" t="s">
        <v>20171</v>
      </c>
      <c r="M63" s="356" t="s">
        <v>20700</v>
      </c>
      <c r="N63" s="357"/>
      <c r="O63" s="357"/>
      <c r="P63" s="357"/>
      <c r="Q63" s="357"/>
      <c r="R63" s="357" t="s">
        <v>1027</v>
      </c>
      <c r="S63" s="357" t="s">
        <v>1432</v>
      </c>
      <c r="T63" s="356"/>
      <c r="U63" s="357"/>
      <c r="V63" s="357"/>
      <c r="W63" s="357"/>
      <c r="X63" s="357"/>
      <c r="Y63" s="357"/>
      <c r="Z63" s="357"/>
      <c r="AA63" s="357"/>
      <c r="AB63" s="357"/>
      <c r="AC63" s="357" t="s">
        <v>95</v>
      </c>
      <c r="AD63" s="356" t="s">
        <v>20701</v>
      </c>
    </row>
    <row r="64" spans="1:30" s="21" customFormat="1" ht="115.5" customHeight="1">
      <c r="A64" s="347" t="s">
        <v>20125</v>
      </c>
      <c r="B64" s="357" t="s">
        <v>20550</v>
      </c>
      <c r="C64" s="430" t="s">
        <v>20702</v>
      </c>
      <c r="D64" s="356" t="s">
        <v>2818</v>
      </c>
      <c r="E64" s="357" t="s">
        <v>20541</v>
      </c>
      <c r="F64" s="356" t="s">
        <v>20703</v>
      </c>
      <c r="G64" s="356" t="s">
        <v>20704</v>
      </c>
      <c r="H64" s="356" t="s">
        <v>20705</v>
      </c>
      <c r="I64" s="356" t="s">
        <v>20706</v>
      </c>
      <c r="J64" s="356" t="s">
        <v>20707</v>
      </c>
      <c r="K64" s="357" t="s">
        <v>1694</v>
      </c>
      <c r="L64" s="356" t="s">
        <v>20708</v>
      </c>
      <c r="M64" s="356" t="s">
        <v>20709</v>
      </c>
      <c r="N64" s="357"/>
      <c r="O64" s="357"/>
      <c r="P64" s="357"/>
      <c r="Q64" s="357"/>
      <c r="R64" s="357"/>
      <c r="S64" s="357" t="s">
        <v>2360</v>
      </c>
      <c r="T64" s="356"/>
      <c r="U64" s="357"/>
      <c r="V64" s="357"/>
      <c r="W64" s="357"/>
      <c r="X64" s="357"/>
      <c r="Y64" s="357"/>
      <c r="Z64" s="357"/>
      <c r="AA64" s="357"/>
      <c r="AB64" s="357"/>
      <c r="AC64" s="357"/>
      <c r="AD64" s="356"/>
    </row>
    <row r="65" spans="1:30" s="21" customFormat="1" ht="115.5" customHeight="1">
      <c r="A65" s="347" t="s">
        <v>20125</v>
      </c>
      <c r="B65" s="357" t="s">
        <v>20550</v>
      </c>
      <c r="C65" s="430" t="s">
        <v>20710</v>
      </c>
      <c r="D65" s="356" t="s">
        <v>20711</v>
      </c>
      <c r="E65" s="357" t="s">
        <v>20712</v>
      </c>
      <c r="F65" s="356" t="s">
        <v>20713</v>
      </c>
      <c r="G65" s="356" t="s">
        <v>20714</v>
      </c>
      <c r="H65" s="356" t="s">
        <v>20715</v>
      </c>
      <c r="I65" s="356" t="s">
        <v>20716</v>
      </c>
      <c r="J65" s="356" t="s">
        <v>20717</v>
      </c>
      <c r="K65" s="357" t="s">
        <v>20718</v>
      </c>
      <c r="L65" s="356" t="s">
        <v>4865</v>
      </c>
      <c r="M65" s="356"/>
      <c r="N65" s="357"/>
      <c r="O65" s="357"/>
      <c r="P65" s="357"/>
      <c r="Q65" s="357"/>
      <c r="R65" s="357"/>
      <c r="S65" s="357" t="s">
        <v>1432</v>
      </c>
      <c r="T65" s="356"/>
      <c r="U65" s="357"/>
      <c r="V65" s="357"/>
      <c r="W65" s="357"/>
      <c r="X65" s="357"/>
      <c r="Y65" s="357"/>
      <c r="Z65" s="357"/>
      <c r="AA65" s="357"/>
      <c r="AB65" s="357"/>
      <c r="AC65" s="357"/>
      <c r="AD65" s="356"/>
    </row>
    <row r="66" spans="1:30" s="21" customFormat="1" ht="115.5" customHeight="1">
      <c r="A66" s="347" t="s">
        <v>20125</v>
      </c>
      <c r="B66" s="356" t="s">
        <v>20550</v>
      </c>
      <c r="C66" s="430" t="s">
        <v>20719</v>
      </c>
      <c r="D66" s="356" t="s">
        <v>20720</v>
      </c>
      <c r="E66" s="356" t="s">
        <v>20553</v>
      </c>
      <c r="F66" s="356" t="s">
        <v>20721</v>
      </c>
      <c r="G66" s="356" t="s">
        <v>20722</v>
      </c>
      <c r="H66" s="356" t="s">
        <v>20723</v>
      </c>
      <c r="I66" s="356" t="s">
        <v>20724</v>
      </c>
      <c r="J66" s="356" t="s">
        <v>20725</v>
      </c>
      <c r="K66" s="356" t="s">
        <v>20726</v>
      </c>
      <c r="L66" s="356"/>
      <c r="M66" s="356"/>
      <c r="N66" s="356"/>
      <c r="O66" s="356"/>
      <c r="P66" s="356"/>
      <c r="Q66" s="356"/>
      <c r="R66" s="356"/>
      <c r="S66" s="356" t="s">
        <v>1432</v>
      </c>
      <c r="T66" s="356"/>
      <c r="U66" s="356"/>
      <c r="V66" s="356"/>
      <c r="W66" s="356"/>
      <c r="X66" s="356"/>
      <c r="Y66" s="356"/>
      <c r="Z66" s="356"/>
      <c r="AA66" s="356"/>
      <c r="AB66" s="356"/>
      <c r="AC66" s="356"/>
      <c r="AD66" s="356"/>
    </row>
    <row r="67" spans="1:30" s="21" customFormat="1" ht="174.75" customHeight="1">
      <c r="A67" s="347" t="s">
        <v>20125</v>
      </c>
      <c r="B67" s="356" t="s">
        <v>20528</v>
      </c>
      <c r="C67" s="430" t="s">
        <v>20727</v>
      </c>
      <c r="D67" s="356" t="s">
        <v>20728</v>
      </c>
      <c r="E67" s="356" t="s">
        <v>20729</v>
      </c>
      <c r="F67" s="356" t="s">
        <v>20730</v>
      </c>
      <c r="G67" s="356" t="s">
        <v>20731</v>
      </c>
      <c r="H67" s="356" t="s">
        <v>20732</v>
      </c>
      <c r="I67" s="356" t="s">
        <v>20733</v>
      </c>
      <c r="J67" s="356" t="s">
        <v>20734</v>
      </c>
      <c r="K67" s="356" t="s">
        <v>20735</v>
      </c>
      <c r="L67" s="356" t="s">
        <v>20171</v>
      </c>
      <c r="M67" s="356"/>
      <c r="N67" s="356"/>
      <c r="O67" s="356"/>
      <c r="P67" s="356"/>
      <c r="Q67" s="356"/>
      <c r="R67" s="356" t="s">
        <v>1027</v>
      </c>
      <c r="S67" s="356" t="s">
        <v>2360</v>
      </c>
      <c r="T67" s="356"/>
      <c r="U67" s="356"/>
      <c r="V67" s="356"/>
      <c r="W67" s="356"/>
      <c r="X67" s="356"/>
      <c r="Y67" s="356" t="s">
        <v>95</v>
      </c>
      <c r="Z67" s="356" t="s">
        <v>20736</v>
      </c>
      <c r="AA67" s="356"/>
      <c r="AB67" s="356"/>
      <c r="AC67" s="356" t="s">
        <v>95</v>
      </c>
      <c r="AD67" s="356" t="s">
        <v>20737</v>
      </c>
    </row>
    <row r="68" spans="1:30" s="21" customFormat="1">
      <c r="C68" s="41"/>
      <c r="D68" s="39"/>
      <c r="F68" s="39"/>
      <c r="G68" s="39"/>
      <c r="I68" s="39"/>
      <c r="J68" s="39"/>
      <c r="L68" s="39"/>
      <c r="M68" s="39"/>
      <c r="T68" s="39"/>
      <c r="AD68" s="39"/>
    </row>
    <row r="69" spans="1:30" s="21" customFormat="1">
      <c r="C69" s="41"/>
      <c r="D69" s="39"/>
      <c r="F69" s="39"/>
      <c r="G69" s="39"/>
      <c r="I69" s="39"/>
      <c r="J69" s="39"/>
      <c r="L69" s="39"/>
      <c r="M69" s="39"/>
      <c r="T69" s="39"/>
      <c r="AD69" s="39"/>
    </row>
    <row r="70" spans="1:30" s="21" customFormat="1">
      <c r="C70" s="41"/>
      <c r="D70" s="39"/>
      <c r="F70" s="39"/>
      <c r="G70" s="39"/>
      <c r="I70" s="39"/>
      <c r="J70" s="39"/>
      <c r="L70" s="39"/>
      <c r="M70" s="39"/>
      <c r="T70" s="39"/>
      <c r="AD70" s="39"/>
    </row>
    <row r="71" spans="1:30" s="21" customFormat="1">
      <c r="C71" s="41"/>
      <c r="D71" s="39"/>
      <c r="F71" s="39"/>
      <c r="G71" s="39"/>
      <c r="I71" s="39"/>
      <c r="J71" s="39"/>
      <c r="L71" s="39"/>
      <c r="M71" s="39"/>
      <c r="T71" s="39"/>
      <c r="AD71" s="39"/>
    </row>
    <row r="72" spans="1:30" s="21" customFormat="1">
      <c r="C72" s="41"/>
      <c r="D72" s="39"/>
      <c r="F72" s="39"/>
      <c r="G72" s="39"/>
      <c r="I72" s="39"/>
      <c r="J72" s="39"/>
      <c r="L72" s="39"/>
      <c r="M72" s="39"/>
      <c r="T72" s="39"/>
      <c r="AD72" s="39"/>
    </row>
    <row r="73" spans="1:30" s="21" customFormat="1">
      <c r="C73" s="41"/>
      <c r="D73" s="39"/>
      <c r="F73" s="39"/>
      <c r="G73" s="39"/>
      <c r="I73" s="39"/>
      <c r="J73" s="39"/>
      <c r="L73" s="39"/>
      <c r="M73" s="39"/>
      <c r="T73" s="39"/>
      <c r="AD73" s="39"/>
    </row>
    <row r="74" spans="1:30" s="21" customFormat="1">
      <c r="C74" s="41"/>
      <c r="D74" s="39"/>
      <c r="F74" s="39"/>
      <c r="G74" s="39"/>
      <c r="I74" s="39"/>
      <c r="J74" s="39"/>
      <c r="L74" s="39"/>
      <c r="M74" s="39"/>
      <c r="T74" s="39"/>
      <c r="AD74" s="39"/>
    </row>
    <row r="75" spans="1:30" s="21" customFormat="1">
      <c r="C75" s="41"/>
      <c r="D75" s="39"/>
      <c r="F75" s="39"/>
      <c r="G75" s="39"/>
      <c r="I75" s="39"/>
      <c r="J75" s="39"/>
      <c r="L75" s="39"/>
      <c r="M75" s="39"/>
      <c r="T75" s="39"/>
      <c r="AD75" s="39"/>
    </row>
    <row r="76" spans="1:30" s="21" customFormat="1">
      <c r="C76" s="41"/>
      <c r="D76" s="39"/>
      <c r="F76" s="39"/>
      <c r="G76" s="39"/>
      <c r="I76" s="39"/>
      <c r="J76" s="39"/>
      <c r="L76" s="39"/>
      <c r="M76" s="39"/>
      <c r="T76" s="39"/>
      <c r="AD76" s="39"/>
    </row>
    <row r="77" spans="1:30" s="21" customFormat="1">
      <c r="C77" s="41"/>
      <c r="D77" s="39"/>
      <c r="F77" s="39"/>
      <c r="G77" s="39"/>
      <c r="I77" s="39"/>
      <c r="J77" s="39"/>
      <c r="L77" s="39"/>
      <c r="M77" s="39"/>
      <c r="T77" s="39"/>
      <c r="AD77" s="39"/>
    </row>
    <row r="78" spans="1:30" s="21" customFormat="1">
      <c r="C78" s="41"/>
      <c r="D78" s="39"/>
      <c r="F78" s="39"/>
      <c r="G78" s="39"/>
      <c r="I78" s="39"/>
      <c r="J78" s="39"/>
      <c r="L78" s="39"/>
      <c r="M78" s="39"/>
      <c r="T78" s="39"/>
      <c r="AD78" s="39"/>
    </row>
    <row r="79" spans="1:30" s="21" customFormat="1">
      <c r="C79" s="41"/>
      <c r="D79" s="39"/>
      <c r="F79" s="39"/>
      <c r="G79" s="39"/>
      <c r="I79" s="39"/>
      <c r="J79" s="39"/>
      <c r="L79" s="39"/>
      <c r="M79" s="39"/>
      <c r="T79" s="39"/>
      <c r="AD79" s="39"/>
    </row>
    <row r="80" spans="1:30" s="21" customFormat="1">
      <c r="C80" s="41"/>
      <c r="D80" s="39"/>
      <c r="F80" s="39"/>
      <c r="G80" s="39"/>
      <c r="I80" s="39"/>
      <c r="J80" s="39"/>
      <c r="L80" s="39"/>
      <c r="M80" s="39"/>
      <c r="T80" s="39"/>
      <c r="AD80" s="39"/>
    </row>
    <row r="81" spans="3:30" s="21" customFormat="1">
      <c r="C81" s="41"/>
      <c r="D81" s="39"/>
      <c r="F81" s="39"/>
      <c r="G81" s="39"/>
      <c r="I81" s="39"/>
      <c r="J81" s="39"/>
      <c r="L81" s="39"/>
      <c r="M81" s="39"/>
      <c r="T81" s="39"/>
      <c r="AD81" s="39"/>
    </row>
    <row r="82" spans="3:30" s="21" customFormat="1">
      <c r="C82" s="41"/>
      <c r="D82" s="39"/>
      <c r="F82" s="39"/>
      <c r="G82" s="39"/>
      <c r="I82" s="39"/>
      <c r="J82" s="39"/>
      <c r="L82" s="39"/>
      <c r="M82" s="39"/>
      <c r="T82" s="39"/>
      <c r="AD82" s="39"/>
    </row>
    <row r="83" spans="3:30" s="21" customFormat="1">
      <c r="C83" s="41"/>
      <c r="D83" s="39"/>
      <c r="F83" s="39"/>
      <c r="G83" s="39"/>
      <c r="I83" s="39"/>
      <c r="J83" s="39"/>
      <c r="L83" s="39"/>
      <c r="M83" s="39"/>
      <c r="T83" s="39"/>
      <c r="AD83" s="39"/>
    </row>
    <row r="84" spans="3:30" s="21" customFormat="1">
      <c r="C84" s="41"/>
      <c r="D84" s="39"/>
      <c r="F84" s="39"/>
      <c r="G84" s="39"/>
      <c r="I84" s="39"/>
      <c r="J84" s="39"/>
      <c r="L84" s="39"/>
      <c r="M84" s="39"/>
      <c r="T84" s="39"/>
      <c r="AD84" s="39"/>
    </row>
    <row r="85" spans="3:30" s="21" customFormat="1">
      <c r="C85" s="41"/>
      <c r="D85" s="39"/>
      <c r="F85" s="39"/>
      <c r="G85" s="39"/>
      <c r="I85" s="39"/>
      <c r="J85" s="39"/>
      <c r="L85" s="39"/>
      <c r="M85" s="39"/>
      <c r="T85" s="39"/>
      <c r="AD85" s="39"/>
    </row>
    <row r="86" spans="3:30" s="21" customFormat="1">
      <c r="C86" s="41"/>
      <c r="D86" s="39"/>
      <c r="F86" s="39"/>
      <c r="G86" s="39"/>
      <c r="I86" s="39"/>
      <c r="J86" s="39"/>
      <c r="L86" s="39"/>
      <c r="M86" s="39"/>
      <c r="T86" s="39"/>
      <c r="AD86" s="39"/>
    </row>
    <row r="87" spans="3:30" s="21" customFormat="1">
      <c r="C87" s="41"/>
      <c r="D87" s="39"/>
      <c r="F87" s="39"/>
      <c r="G87" s="39"/>
      <c r="I87" s="39"/>
      <c r="J87" s="39"/>
      <c r="L87" s="39"/>
      <c r="M87" s="39"/>
      <c r="T87" s="39"/>
      <c r="AD87" s="39"/>
    </row>
    <row r="88" spans="3:30" s="21" customFormat="1">
      <c r="C88" s="41"/>
      <c r="D88" s="39"/>
      <c r="F88" s="39"/>
      <c r="G88" s="39"/>
      <c r="I88" s="39"/>
      <c r="J88" s="39"/>
      <c r="L88" s="39"/>
      <c r="M88" s="39"/>
      <c r="T88" s="39"/>
      <c r="AD88" s="39"/>
    </row>
    <row r="89" spans="3:30" s="21" customFormat="1">
      <c r="C89" s="41"/>
      <c r="D89" s="39"/>
      <c r="F89" s="39"/>
      <c r="G89" s="39"/>
      <c r="I89" s="39"/>
      <c r="J89" s="39"/>
      <c r="L89" s="39"/>
      <c r="M89" s="39"/>
      <c r="T89" s="39"/>
      <c r="AD89" s="39"/>
    </row>
    <row r="90" spans="3:30" s="21" customFormat="1">
      <c r="C90" s="41"/>
      <c r="D90" s="39"/>
      <c r="F90" s="39"/>
      <c r="G90" s="39"/>
      <c r="I90" s="39"/>
      <c r="J90" s="39"/>
      <c r="L90" s="39"/>
      <c r="M90" s="39"/>
      <c r="T90" s="39"/>
      <c r="AD90" s="39"/>
    </row>
    <row r="91" spans="3:30" s="21" customFormat="1">
      <c r="C91" s="41"/>
      <c r="D91" s="39"/>
      <c r="F91" s="39"/>
      <c r="G91" s="39"/>
      <c r="I91" s="39"/>
      <c r="J91" s="39"/>
      <c r="L91" s="39"/>
      <c r="M91" s="39"/>
      <c r="T91" s="39"/>
      <c r="AD91" s="39"/>
    </row>
    <row r="92" spans="3:30" s="21" customFormat="1">
      <c r="C92" s="41"/>
      <c r="D92" s="39"/>
      <c r="F92" s="39"/>
      <c r="G92" s="39"/>
      <c r="I92" s="39"/>
      <c r="J92" s="39"/>
      <c r="L92" s="39"/>
      <c r="M92" s="39"/>
      <c r="T92" s="39"/>
      <c r="AD92" s="39"/>
    </row>
    <row r="93" spans="3:30" s="21" customFormat="1">
      <c r="C93" s="41"/>
      <c r="D93" s="39"/>
      <c r="F93" s="39"/>
      <c r="G93" s="39"/>
      <c r="I93" s="39"/>
      <c r="J93" s="39"/>
      <c r="L93" s="39"/>
      <c r="M93" s="39"/>
      <c r="T93" s="39"/>
      <c r="AD93" s="39"/>
    </row>
    <row r="94" spans="3:30" s="21" customFormat="1">
      <c r="C94" s="41"/>
      <c r="D94" s="39"/>
      <c r="F94" s="39"/>
      <c r="G94" s="39"/>
      <c r="I94" s="39"/>
      <c r="J94" s="39"/>
      <c r="L94" s="39"/>
      <c r="M94" s="39"/>
      <c r="T94" s="39"/>
      <c r="AD94" s="39"/>
    </row>
    <row r="95" spans="3:30" s="21" customFormat="1">
      <c r="C95" s="41"/>
      <c r="D95" s="39"/>
      <c r="F95" s="39"/>
      <c r="G95" s="39"/>
      <c r="I95" s="39"/>
      <c r="J95" s="39"/>
      <c r="L95" s="39"/>
      <c r="M95" s="39"/>
      <c r="T95" s="39"/>
      <c r="AD95" s="39"/>
    </row>
    <row r="96" spans="3:30" s="21" customFormat="1">
      <c r="C96" s="41"/>
      <c r="D96" s="39"/>
      <c r="F96" s="39"/>
      <c r="G96" s="39"/>
      <c r="I96" s="39"/>
      <c r="J96" s="39"/>
      <c r="L96" s="39"/>
      <c r="M96" s="39"/>
      <c r="T96" s="39"/>
      <c r="AD96" s="39"/>
    </row>
    <row r="97" spans="3:30" s="21" customFormat="1">
      <c r="C97" s="41"/>
      <c r="D97" s="39"/>
      <c r="F97" s="39"/>
      <c r="G97" s="39"/>
      <c r="I97" s="39"/>
      <c r="J97" s="39"/>
      <c r="L97" s="39"/>
      <c r="M97" s="39"/>
      <c r="T97" s="39"/>
      <c r="AD97" s="39"/>
    </row>
    <row r="98" spans="3:30" s="21" customFormat="1">
      <c r="C98" s="41"/>
      <c r="D98" s="39"/>
      <c r="F98" s="39"/>
      <c r="G98" s="39"/>
      <c r="I98" s="39"/>
      <c r="J98" s="39"/>
      <c r="L98" s="39"/>
      <c r="M98" s="39"/>
      <c r="T98" s="39"/>
      <c r="AD98" s="39"/>
    </row>
    <row r="99" spans="3:30" s="21" customFormat="1">
      <c r="C99" s="41"/>
      <c r="D99" s="39"/>
      <c r="F99" s="39"/>
      <c r="G99" s="39"/>
      <c r="I99" s="39"/>
      <c r="J99" s="39"/>
      <c r="L99" s="39"/>
      <c r="M99" s="39"/>
      <c r="T99" s="39"/>
      <c r="AD99" s="39"/>
    </row>
    <row r="100" spans="3:30" s="21" customFormat="1">
      <c r="C100" s="41"/>
      <c r="D100" s="39"/>
      <c r="F100" s="39"/>
      <c r="G100" s="39"/>
      <c r="I100" s="39"/>
      <c r="J100" s="39"/>
      <c r="L100" s="39"/>
      <c r="M100" s="39"/>
      <c r="T100" s="39"/>
      <c r="AD100" s="39"/>
    </row>
    <row r="101" spans="3:30" s="21" customFormat="1">
      <c r="C101" s="41"/>
      <c r="D101" s="39"/>
      <c r="F101" s="39"/>
      <c r="G101" s="39"/>
      <c r="I101" s="39"/>
      <c r="J101" s="39"/>
      <c r="L101" s="39"/>
      <c r="M101" s="39"/>
      <c r="T101" s="39"/>
      <c r="AD101" s="39"/>
    </row>
    <row r="102" spans="3:30" s="21" customFormat="1">
      <c r="C102" s="41"/>
      <c r="D102" s="39"/>
      <c r="F102" s="39"/>
      <c r="G102" s="39"/>
      <c r="I102" s="39"/>
      <c r="J102" s="39"/>
      <c r="L102" s="39"/>
      <c r="M102" s="39"/>
      <c r="T102" s="39"/>
      <c r="AD102" s="39"/>
    </row>
    <row r="103" spans="3:30" s="21" customFormat="1">
      <c r="C103" s="41"/>
      <c r="D103" s="39"/>
      <c r="F103" s="39"/>
      <c r="G103" s="39"/>
      <c r="I103" s="39"/>
      <c r="J103" s="39"/>
      <c r="L103" s="39"/>
      <c r="M103" s="39"/>
      <c r="T103" s="39"/>
      <c r="AD103" s="39"/>
    </row>
    <row r="104" spans="3:30" s="21" customFormat="1">
      <c r="C104" s="41"/>
      <c r="D104" s="39"/>
      <c r="F104" s="39"/>
      <c r="G104" s="39"/>
      <c r="I104" s="39"/>
      <c r="J104" s="39"/>
      <c r="L104" s="39"/>
      <c r="M104" s="39"/>
      <c r="T104" s="39"/>
      <c r="AD104" s="39"/>
    </row>
    <row r="105" spans="3:30" s="21" customFormat="1">
      <c r="C105" s="41"/>
      <c r="D105" s="39"/>
      <c r="F105" s="39"/>
      <c r="G105" s="39"/>
      <c r="I105" s="39"/>
      <c r="J105" s="39"/>
      <c r="L105" s="39"/>
      <c r="M105" s="39"/>
      <c r="T105" s="39"/>
      <c r="AD105" s="39"/>
    </row>
    <row r="106" spans="3:30" s="21" customFormat="1">
      <c r="C106" s="41"/>
      <c r="D106" s="39"/>
      <c r="F106" s="39"/>
      <c r="G106" s="39"/>
      <c r="I106" s="39"/>
      <c r="J106" s="39"/>
      <c r="L106" s="39"/>
      <c r="M106" s="39"/>
      <c r="T106" s="39"/>
      <c r="AD106" s="39"/>
    </row>
    <row r="107" spans="3:30" s="21" customFormat="1">
      <c r="C107" s="41"/>
      <c r="D107" s="39"/>
      <c r="F107" s="39"/>
      <c r="G107" s="39"/>
      <c r="I107" s="39"/>
      <c r="J107" s="39"/>
      <c r="L107" s="39"/>
      <c r="M107" s="39"/>
      <c r="T107" s="39"/>
      <c r="AD107" s="39"/>
    </row>
    <row r="108" spans="3:30" s="21" customFormat="1">
      <c r="C108" s="41"/>
      <c r="D108" s="39"/>
      <c r="F108" s="39"/>
      <c r="G108" s="39"/>
      <c r="I108" s="39"/>
      <c r="J108" s="39"/>
      <c r="L108" s="39"/>
      <c r="M108" s="39"/>
      <c r="T108" s="39"/>
      <c r="AD108" s="39"/>
    </row>
    <row r="109" spans="3:30" s="21" customFormat="1">
      <c r="C109" s="41"/>
      <c r="D109" s="39"/>
      <c r="F109" s="39"/>
      <c r="G109" s="39"/>
      <c r="I109" s="39"/>
      <c r="J109" s="39"/>
      <c r="L109" s="39"/>
      <c r="M109" s="39"/>
      <c r="T109" s="39"/>
      <c r="AD109" s="39"/>
    </row>
    <row r="110" spans="3:30" s="21" customFormat="1">
      <c r="C110" s="41"/>
      <c r="D110" s="39"/>
      <c r="F110" s="39"/>
      <c r="G110" s="39"/>
      <c r="I110" s="39"/>
      <c r="J110" s="39"/>
      <c r="L110" s="39"/>
      <c r="M110" s="39"/>
      <c r="T110" s="39"/>
      <c r="AD110" s="39"/>
    </row>
    <row r="111" spans="3:30" s="21" customFormat="1">
      <c r="C111" s="41"/>
      <c r="D111" s="39"/>
      <c r="F111" s="39"/>
      <c r="G111" s="39"/>
      <c r="I111" s="39"/>
      <c r="J111" s="39"/>
      <c r="L111" s="39"/>
      <c r="M111" s="39"/>
      <c r="T111" s="39"/>
      <c r="AD111" s="39"/>
    </row>
    <row r="112" spans="3:30" s="21" customFormat="1">
      <c r="C112" s="41"/>
      <c r="D112" s="39"/>
      <c r="F112" s="39"/>
      <c r="G112" s="39"/>
      <c r="I112" s="39"/>
      <c r="J112" s="39"/>
      <c r="L112" s="39"/>
      <c r="M112" s="39"/>
      <c r="T112" s="39"/>
      <c r="AD112" s="39"/>
    </row>
    <row r="113" spans="3:30" s="21" customFormat="1">
      <c r="C113" s="41"/>
      <c r="D113" s="39"/>
      <c r="F113" s="39"/>
      <c r="G113" s="39"/>
      <c r="I113" s="39"/>
      <c r="J113" s="39"/>
      <c r="L113" s="39"/>
      <c r="M113" s="39"/>
      <c r="T113" s="39"/>
      <c r="AD113" s="39"/>
    </row>
    <row r="114" spans="3:30" s="21" customFormat="1">
      <c r="C114" s="41"/>
      <c r="D114" s="39"/>
      <c r="F114" s="39"/>
      <c r="G114" s="39"/>
      <c r="I114" s="39"/>
      <c r="J114" s="39"/>
      <c r="L114" s="39"/>
      <c r="M114" s="39"/>
      <c r="T114" s="39"/>
      <c r="AD114" s="39"/>
    </row>
    <row r="115" spans="3:30" s="21" customFormat="1">
      <c r="C115" s="41"/>
      <c r="D115" s="39"/>
      <c r="F115" s="39"/>
      <c r="G115" s="39"/>
      <c r="I115" s="39"/>
      <c r="J115" s="39"/>
      <c r="L115" s="39"/>
      <c r="M115" s="39"/>
      <c r="T115" s="39"/>
      <c r="AD115" s="39"/>
    </row>
    <row r="116" spans="3:30" s="21" customFormat="1">
      <c r="C116" s="41"/>
      <c r="D116" s="39"/>
      <c r="F116" s="39"/>
      <c r="G116" s="39"/>
      <c r="I116" s="39"/>
      <c r="J116" s="39"/>
      <c r="L116" s="39"/>
      <c r="M116" s="39"/>
      <c r="T116" s="39"/>
      <c r="AD116" s="39"/>
    </row>
    <row r="117" spans="3:30" s="21" customFormat="1">
      <c r="C117" s="41"/>
      <c r="D117" s="39"/>
      <c r="F117" s="39"/>
      <c r="G117" s="39"/>
      <c r="I117" s="39"/>
      <c r="J117" s="39"/>
      <c r="L117" s="39"/>
      <c r="M117" s="39"/>
      <c r="T117" s="39"/>
      <c r="AD117" s="39"/>
    </row>
    <row r="118" spans="3:30" s="21" customFormat="1">
      <c r="C118" s="41"/>
      <c r="D118" s="39"/>
      <c r="F118" s="39"/>
      <c r="G118" s="39"/>
      <c r="I118" s="39"/>
      <c r="J118" s="39"/>
      <c r="L118" s="39"/>
      <c r="M118" s="39"/>
      <c r="T118" s="39"/>
      <c r="AD118" s="39"/>
    </row>
    <row r="119" spans="3:30" s="21" customFormat="1">
      <c r="C119" s="41"/>
      <c r="D119" s="39"/>
      <c r="F119" s="39"/>
      <c r="G119" s="39"/>
      <c r="I119" s="39"/>
      <c r="J119" s="39"/>
      <c r="L119" s="39"/>
      <c r="M119" s="39"/>
      <c r="T119" s="39"/>
      <c r="AD119" s="39"/>
    </row>
    <row r="120" spans="3:30" s="21" customFormat="1">
      <c r="C120" s="41"/>
      <c r="D120" s="39"/>
      <c r="F120" s="39"/>
      <c r="G120" s="39"/>
      <c r="I120" s="39"/>
      <c r="J120" s="39"/>
      <c r="L120" s="39"/>
      <c r="M120" s="39"/>
      <c r="T120" s="39"/>
      <c r="AD120" s="39"/>
    </row>
    <row r="121" spans="3:30" s="21" customFormat="1">
      <c r="C121" s="41"/>
      <c r="D121" s="39"/>
      <c r="F121" s="39"/>
      <c r="G121" s="39"/>
      <c r="I121" s="39"/>
      <c r="J121" s="39"/>
      <c r="L121" s="39"/>
      <c r="M121" s="39"/>
      <c r="T121" s="39"/>
      <c r="AD121" s="39"/>
    </row>
    <row r="122" spans="3:30" s="21" customFormat="1">
      <c r="C122" s="41"/>
      <c r="D122" s="39"/>
      <c r="F122" s="39"/>
      <c r="G122" s="39"/>
      <c r="I122" s="39"/>
      <c r="J122" s="39"/>
      <c r="L122" s="39"/>
      <c r="M122" s="39"/>
      <c r="T122" s="39"/>
      <c r="AD122" s="39"/>
    </row>
    <row r="123" spans="3:30" s="21" customFormat="1">
      <c r="C123" s="41"/>
      <c r="D123" s="39"/>
      <c r="F123" s="39"/>
      <c r="G123" s="39"/>
      <c r="I123" s="39"/>
      <c r="J123" s="39"/>
      <c r="L123" s="39"/>
      <c r="M123" s="39"/>
      <c r="T123" s="39"/>
      <c r="AD123" s="39"/>
    </row>
    <row r="124" spans="3:30" s="21" customFormat="1">
      <c r="C124" s="41"/>
      <c r="D124" s="39"/>
      <c r="F124" s="39"/>
      <c r="G124" s="39"/>
      <c r="I124" s="39"/>
      <c r="J124" s="39"/>
      <c r="L124" s="39"/>
      <c r="M124" s="39"/>
      <c r="T124" s="39"/>
      <c r="AD124" s="39"/>
    </row>
    <row r="125" spans="3:30" s="21" customFormat="1">
      <c r="C125" s="41"/>
      <c r="D125" s="39"/>
      <c r="F125" s="39"/>
      <c r="G125" s="39"/>
      <c r="I125" s="39"/>
      <c r="J125" s="39"/>
      <c r="L125" s="39"/>
      <c r="M125" s="39"/>
      <c r="T125" s="39"/>
      <c r="AD125" s="39"/>
    </row>
    <row r="126" spans="3:30" s="21" customFormat="1">
      <c r="C126" s="41"/>
      <c r="D126" s="39"/>
      <c r="F126" s="39"/>
      <c r="G126" s="39"/>
      <c r="I126" s="39"/>
      <c r="J126" s="39"/>
      <c r="L126" s="39"/>
      <c r="M126" s="39"/>
      <c r="T126" s="39"/>
      <c r="AD126" s="39"/>
    </row>
    <row r="127" spans="3:30" s="21" customFormat="1">
      <c r="C127" s="41"/>
      <c r="D127" s="39"/>
      <c r="F127" s="39"/>
      <c r="G127" s="39"/>
      <c r="I127" s="39"/>
      <c r="J127" s="39"/>
      <c r="L127" s="39"/>
      <c r="M127" s="39"/>
      <c r="T127" s="39"/>
      <c r="AD127" s="39"/>
    </row>
    <row r="128" spans="3:30" s="21" customFormat="1">
      <c r="C128" s="41"/>
      <c r="D128" s="39"/>
      <c r="F128" s="39"/>
      <c r="G128" s="39"/>
      <c r="I128" s="39"/>
      <c r="J128" s="39"/>
      <c r="L128" s="39"/>
      <c r="M128" s="39"/>
      <c r="T128" s="39"/>
      <c r="AD128" s="39"/>
    </row>
    <row r="129" spans="3:30" s="21" customFormat="1">
      <c r="C129" s="41"/>
      <c r="D129" s="39"/>
      <c r="F129" s="39"/>
      <c r="G129" s="39"/>
      <c r="I129" s="39"/>
      <c r="J129" s="39"/>
      <c r="L129" s="39"/>
      <c r="M129" s="39"/>
      <c r="T129" s="39"/>
      <c r="AD129" s="39"/>
    </row>
    <row r="130" spans="3:30" s="21" customFormat="1">
      <c r="C130" s="41"/>
      <c r="D130" s="39"/>
      <c r="F130" s="39"/>
      <c r="G130" s="39"/>
      <c r="I130" s="39"/>
      <c r="J130" s="39"/>
      <c r="L130" s="39"/>
      <c r="M130" s="39"/>
      <c r="T130" s="39"/>
      <c r="AD130" s="39"/>
    </row>
    <row r="131" spans="3:30" s="21" customFormat="1">
      <c r="C131" s="41"/>
      <c r="D131" s="39"/>
      <c r="F131" s="39"/>
      <c r="G131" s="39"/>
      <c r="I131" s="39"/>
      <c r="J131" s="39"/>
      <c r="L131" s="39"/>
      <c r="M131" s="39"/>
      <c r="T131" s="39"/>
      <c r="AD131" s="39"/>
    </row>
    <row r="132" spans="3:30" s="21" customFormat="1">
      <c r="C132" s="41"/>
      <c r="D132" s="39"/>
      <c r="F132" s="39"/>
      <c r="G132" s="39"/>
      <c r="I132" s="39"/>
      <c r="J132" s="39"/>
      <c r="L132" s="39"/>
      <c r="M132" s="39"/>
      <c r="T132" s="39"/>
      <c r="AD132" s="39"/>
    </row>
    <row r="133" spans="3:30" s="21" customFormat="1">
      <c r="C133" s="41"/>
      <c r="D133" s="39"/>
      <c r="F133" s="39"/>
      <c r="G133" s="39"/>
      <c r="I133" s="39"/>
      <c r="J133" s="39"/>
      <c r="L133" s="39"/>
      <c r="M133" s="39"/>
      <c r="T133" s="39"/>
      <c r="AD133" s="39"/>
    </row>
    <row r="134" spans="3:30" s="21" customFormat="1">
      <c r="C134" s="41"/>
      <c r="D134" s="39"/>
      <c r="F134" s="39"/>
      <c r="G134" s="39"/>
      <c r="I134" s="39"/>
      <c r="J134" s="39"/>
      <c r="L134" s="39"/>
      <c r="M134" s="39"/>
      <c r="T134" s="39"/>
      <c r="AD134" s="39"/>
    </row>
    <row r="135" spans="3:30" s="21" customFormat="1">
      <c r="C135" s="41"/>
      <c r="D135" s="39"/>
      <c r="F135" s="39"/>
      <c r="G135" s="39"/>
      <c r="I135" s="39"/>
      <c r="J135" s="39"/>
      <c r="L135" s="39"/>
      <c r="M135" s="39"/>
      <c r="T135" s="39"/>
      <c r="AD135" s="39"/>
    </row>
    <row r="136" spans="3:30" s="21" customFormat="1">
      <c r="C136" s="41"/>
      <c r="D136" s="39"/>
      <c r="F136" s="39"/>
      <c r="G136" s="39"/>
      <c r="I136" s="39"/>
      <c r="J136" s="39"/>
      <c r="L136" s="39"/>
      <c r="M136" s="39"/>
      <c r="T136" s="39"/>
      <c r="AD136" s="39"/>
    </row>
    <row r="137" spans="3:30" s="21" customFormat="1">
      <c r="C137" s="41"/>
      <c r="D137" s="39"/>
      <c r="F137" s="39"/>
      <c r="G137" s="39"/>
      <c r="I137" s="39"/>
      <c r="J137" s="39"/>
      <c r="L137" s="39"/>
      <c r="M137" s="39"/>
      <c r="T137" s="39"/>
      <c r="AD137" s="39"/>
    </row>
    <row r="138" spans="3:30" s="21" customFormat="1">
      <c r="C138" s="41"/>
      <c r="D138" s="39"/>
      <c r="F138" s="39"/>
      <c r="G138" s="39"/>
      <c r="I138" s="39"/>
      <c r="J138" s="39"/>
      <c r="L138" s="39"/>
      <c r="M138" s="39"/>
      <c r="T138" s="39"/>
      <c r="AD138" s="39"/>
    </row>
    <row r="139" spans="3:30" s="21" customFormat="1">
      <c r="C139" s="41"/>
      <c r="D139" s="39"/>
      <c r="F139" s="39"/>
      <c r="G139" s="39"/>
      <c r="I139" s="39"/>
      <c r="J139" s="39"/>
      <c r="L139" s="39"/>
      <c r="M139" s="39"/>
      <c r="T139" s="39"/>
      <c r="AD139" s="39"/>
    </row>
    <row r="140" spans="3:30" s="21" customFormat="1">
      <c r="C140" s="41"/>
      <c r="D140" s="39"/>
      <c r="F140" s="39"/>
      <c r="G140" s="39"/>
      <c r="I140" s="39"/>
      <c r="J140" s="39"/>
      <c r="L140" s="39"/>
      <c r="M140" s="39"/>
      <c r="T140" s="39"/>
      <c r="AD140" s="39"/>
    </row>
    <row r="141" spans="3:30" s="21" customFormat="1">
      <c r="C141" s="41"/>
      <c r="D141" s="39"/>
      <c r="F141" s="39"/>
      <c r="G141" s="39"/>
      <c r="I141" s="39"/>
      <c r="J141" s="39"/>
      <c r="L141" s="39"/>
      <c r="M141" s="39"/>
      <c r="T141" s="39"/>
      <c r="AD141" s="39"/>
    </row>
    <row r="142" spans="3:30" s="21" customFormat="1">
      <c r="C142" s="41"/>
      <c r="D142" s="39"/>
      <c r="F142" s="39"/>
      <c r="G142" s="39"/>
      <c r="I142" s="39"/>
      <c r="J142" s="39"/>
      <c r="L142" s="39"/>
      <c r="M142" s="39"/>
      <c r="T142" s="39"/>
      <c r="AD142" s="39"/>
    </row>
    <row r="143" spans="3:30" s="21" customFormat="1">
      <c r="C143" s="41"/>
      <c r="D143" s="39"/>
      <c r="F143" s="39"/>
      <c r="G143" s="39"/>
      <c r="I143" s="39"/>
      <c r="J143" s="39"/>
      <c r="L143" s="39"/>
      <c r="M143" s="39"/>
      <c r="T143" s="39"/>
      <c r="AD143" s="39"/>
    </row>
    <row r="144" spans="3:30" s="21" customFormat="1">
      <c r="C144" s="41"/>
      <c r="D144" s="39"/>
      <c r="F144" s="39"/>
      <c r="G144" s="39"/>
      <c r="I144" s="39"/>
      <c r="J144" s="39"/>
      <c r="L144" s="39"/>
      <c r="M144" s="39"/>
      <c r="T144" s="39"/>
      <c r="AD144" s="39"/>
    </row>
    <row r="145" spans="3:30" s="21" customFormat="1">
      <c r="C145" s="41"/>
      <c r="D145" s="39"/>
      <c r="F145" s="39"/>
      <c r="G145" s="39"/>
      <c r="I145" s="39"/>
      <c r="J145" s="39"/>
      <c r="L145" s="39"/>
      <c r="M145" s="39"/>
      <c r="T145" s="39"/>
      <c r="AD145" s="39"/>
    </row>
    <row r="146" spans="3:30" s="21" customFormat="1">
      <c r="C146" s="41"/>
      <c r="D146" s="39"/>
      <c r="F146" s="39"/>
      <c r="G146" s="39"/>
      <c r="I146" s="39"/>
      <c r="J146" s="39"/>
      <c r="L146" s="39"/>
      <c r="M146" s="39"/>
      <c r="T146" s="39"/>
      <c r="AD146" s="39"/>
    </row>
    <row r="147" spans="3:30" s="21" customFormat="1">
      <c r="C147" s="41"/>
      <c r="D147" s="39"/>
      <c r="F147" s="39"/>
      <c r="G147" s="39"/>
      <c r="I147" s="39"/>
      <c r="J147" s="39"/>
      <c r="L147" s="39"/>
      <c r="M147" s="39"/>
      <c r="T147" s="39"/>
      <c r="AD147" s="39"/>
    </row>
    <row r="148" spans="3:30" s="21" customFormat="1">
      <c r="C148" s="41"/>
      <c r="D148" s="39"/>
      <c r="F148" s="39"/>
      <c r="G148" s="39"/>
      <c r="I148" s="39"/>
      <c r="J148" s="39"/>
      <c r="L148" s="39"/>
      <c r="M148" s="39"/>
      <c r="T148" s="39"/>
      <c r="AD148" s="39"/>
    </row>
    <row r="149" spans="3:30" s="21" customFormat="1">
      <c r="C149" s="41"/>
      <c r="D149" s="39"/>
      <c r="F149" s="39"/>
      <c r="G149" s="39"/>
      <c r="I149" s="39"/>
      <c r="J149" s="39"/>
      <c r="L149" s="39"/>
      <c r="M149" s="39"/>
      <c r="T149" s="39"/>
      <c r="AD149" s="39"/>
    </row>
    <row r="150" spans="3:30" s="21" customFormat="1">
      <c r="C150" s="41"/>
      <c r="D150" s="39"/>
      <c r="F150" s="39"/>
      <c r="G150" s="39"/>
      <c r="I150" s="39"/>
      <c r="J150" s="39"/>
      <c r="L150" s="39"/>
      <c r="M150" s="39"/>
      <c r="T150" s="39"/>
      <c r="AD150" s="39"/>
    </row>
    <row r="151" spans="3:30" s="21" customFormat="1">
      <c r="C151" s="41"/>
      <c r="D151" s="39"/>
      <c r="F151" s="39"/>
      <c r="G151" s="39"/>
      <c r="I151" s="39"/>
      <c r="J151" s="39"/>
      <c r="L151" s="39"/>
      <c r="M151" s="39"/>
      <c r="T151" s="39"/>
      <c r="AD151" s="39"/>
    </row>
    <row r="152" spans="3:30" s="21" customFormat="1">
      <c r="C152" s="41"/>
      <c r="D152" s="39"/>
      <c r="F152" s="39"/>
      <c r="G152" s="39"/>
      <c r="I152" s="39"/>
      <c r="J152" s="39"/>
      <c r="L152" s="39"/>
      <c r="M152" s="39"/>
      <c r="T152" s="39"/>
      <c r="AD152" s="39"/>
    </row>
    <row r="153" spans="3:30" s="21" customFormat="1">
      <c r="C153" s="41"/>
      <c r="D153" s="39"/>
      <c r="F153" s="39"/>
      <c r="G153" s="39"/>
      <c r="I153" s="39"/>
      <c r="J153" s="39"/>
      <c r="L153" s="39"/>
      <c r="M153" s="39"/>
      <c r="T153" s="39"/>
      <c r="AD153" s="39"/>
    </row>
    <row r="154" spans="3:30" s="21" customFormat="1">
      <c r="C154" s="41"/>
      <c r="D154" s="39"/>
      <c r="F154" s="39"/>
      <c r="G154" s="39"/>
      <c r="I154" s="39"/>
      <c r="J154" s="39"/>
      <c r="L154" s="39"/>
      <c r="M154" s="39"/>
      <c r="T154" s="39"/>
      <c r="AD154" s="39"/>
    </row>
    <row r="155" spans="3:30" s="21" customFormat="1">
      <c r="C155" s="41"/>
      <c r="D155" s="39"/>
      <c r="F155" s="39"/>
      <c r="G155" s="39"/>
      <c r="I155" s="39"/>
      <c r="J155" s="39"/>
      <c r="L155" s="39"/>
      <c r="M155" s="39"/>
      <c r="T155" s="39"/>
      <c r="AD155" s="39"/>
    </row>
    <row r="156" spans="3:30" s="21" customFormat="1">
      <c r="C156" s="41"/>
      <c r="D156" s="39"/>
      <c r="F156" s="39"/>
      <c r="G156" s="39"/>
      <c r="I156" s="39"/>
      <c r="J156" s="39"/>
      <c r="L156" s="39"/>
      <c r="M156" s="39"/>
      <c r="T156" s="39"/>
      <c r="AD156" s="39"/>
    </row>
    <row r="157" spans="3:30" s="21" customFormat="1">
      <c r="C157" s="41"/>
      <c r="D157" s="39"/>
      <c r="F157" s="39"/>
      <c r="G157" s="39"/>
      <c r="I157" s="39"/>
      <c r="J157" s="39"/>
      <c r="L157" s="39"/>
      <c r="M157" s="39"/>
      <c r="T157" s="39"/>
      <c r="AD157" s="39"/>
    </row>
    <row r="158" spans="3:30" s="21" customFormat="1">
      <c r="C158" s="41"/>
      <c r="D158" s="39"/>
      <c r="F158" s="39"/>
      <c r="G158" s="39"/>
      <c r="I158" s="39"/>
      <c r="J158" s="39"/>
      <c r="L158" s="39"/>
      <c r="M158" s="39"/>
      <c r="T158" s="39"/>
      <c r="AD158" s="39"/>
    </row>
    <row r="159" spans="3:30" s="21" customFormat="1">
      <c r="C159" s="41"/>
      <c r="D159" s="39"/>
      <c r="F159" s="39"/>
      <c r="G159" s="39"/>
      <c r="I159" s="39"/>
      <c r="J159" s="39"/>
      <c r="L159" s="39"/>
      <c r="M159" s="39"/>
      <c r="T159" s="39"/>
      <c r="AD159" s="39"/>
    </row>
    <row r="160" spans="3:30" s="21" customFormat="1">
      <c r="C160" s="41"/>
      <c r="D160" s="39"/>
      <c r="F160" s="39"/>
      <c r="G160" s="39"/>
      <c r="I160" s="39"/>
      <c r="J160" s="39"/>
      <c r="L160" s="39"/>
      <c r="M160" s="39"/>
      <c r="T160" s="39"/>
      <c r="AD160" s="39"/>
    </row>
    <row r="161" spans="3:30" s="21" customFormat="1">
      <c r="C161" s="41"/>
      <c r="D161" s="39"/>
      <c r="F161" s="39"/>
      <c r="G161" s="39"/>
      <c r="I161" s="39"/>
      <c r="J161" s="39"/>
      <c r="L161" s="39"/>
      <c r="M161" s="39"/>
      <c r="T161" s="39"/>
      <c r="AD161" s="39"/>
    </row>
    <row r="162" spans="3:30" s="21" customFormat="1">
      <c r="C162" s="41"/>
      <c r="D162" s="39"/>
      <c r="F162" s="39"/>
      <c r="G162" s="39"/>
      <c r="I162" s="39"/>
      <c r="J162" s="39"/>
      <c r="L162" s="39"/>
      <c r="M162" s="39"/>
      <c r="T162" s="39"/>
      <c r="AD162" s="39"/>
    </row>
    <row r="163" spans="3:30" s="21" customFormat="1">
      <c r="C163" s="41"/>
      <c r="D163" s="39"/>
      <c r="F163" s="39"/>
      <c r="G163" s="39"/>
      <c r="I163" s="39"/>
      <c r="J163" s="39"/>
      <c r="L163" s="39"/>
      <c r="M163" s="39"/>
      <c r="T163" s="39"/>
      <c r="AD163" s="39"/>
    </row>
    <row r="164" spans="3:30" s="21" customFormat="1">
      <c r="C164" s="41"/>
      <c r="D164" s="39"/>
      <c r="F164" s="39"/>
      <c r="G164" s="39"/>
      <c r="I164" s="39"/>
      <c r="J164" s="39"/>
      <c r="L164" s="39"/>
      <c r="M164" s="39"/>
      <c r="T164" s="39"/>
      <c r="AD164" s="39"/>
    </row>
    <row r="165" spans="3:30" s="21" customFormat="1">
      <c r="C165" s="41"/>
      <c r="D165" s="39"/>
      <c r="F165" s="39"/>
      <c r="G165" s="39"/>
      <c r="I165" s="39"/>
      <c r="J165" s="39"/>
      <c r="L165" s="39"/>
      <c r="M165" s="39"/>
      <c r="T165" s="39"/>
      <c r="AD165" s="39"/>
    </row>
    <row r="166" spans="3:30" s="21" customFormat="1">
      <c r="C166" s="41"/>
      <c r="D166" s="39"/>
      <c r="F166" s="39"/>
      <c r="G166" s="39"/>
      <c r="I166" s="39"/>
      <c r="J166" s="39"/>
      <c r="L166" s="39"/>
      <c r="M166" s="39"/>
      <c r="T166" s="39"/>
      <c r="AD166" s="39"/>
    </row>
    <row r="167" spans="3:30" s="21" customFormat="1">
      <c r="C167" s="41"/>
      <c r="D167" s="39"/>
      <c r="F167" s="39"/>
      <c r="G167" s="39"/>
      <c r="I167" s="39"/>
      <c r="J167" s="39"/>
      <c r="L167" s="39"/>
      <c r="M167" s="39"/>
      <c r="T167" s="39"/>
      <c r="AD167" s="39"/>
    </row>
    <row r="168" spans="3:30" s="21" customFormat="1">
      <c r="C168" s="41"/>
      <c r="D168" s="39"/>
      <c r="F168" s="39"/>
      <c r="G168" s="39"/>
      <c r="I168" s="39"/>
      <c r="J168" s="39"/>
      <c r="L168" s="39"/>
      <c r="M168" s="39"/>
      <c r="T168" s="39"/>
      <c r="AD168" s="39"/>
    </row>
    <row r="169" spans="3:30" s="21" customFormat="1">
      <c r="C169" s="41"/>
      <c r="D169" s="39"/>
      <c r="F169" s="39"/>
      <c r="G169" s="39"/>
      <c r="I169" s="39"/>
      <c r="J169" s="39"/>
      <c r="L169" s="39"/>
      <c r="M169" s="39"/>
      <c r="T169" s="39"/>
      <c r="AD169" s="39"/>
    </row>
    <row r="170" spans="3:30" s="21" customFormat="1">
      <c r="C170" s="41"/>
      <c r="D170" s="39"/>
      <c r="F170" s="39"/>
      <c r="G170" s="39"/>
      <c r="I170" s="39"/>
      <c r="J170" s="39"/>
      <c r="L170" s="39"/>
      <c r="M170" s="39"/>
      <c r="T170" s="39"/>
      <c r="AD170" s="39"/>
    </row>
    <row r="171" spans="3:30" s="21" customFormat="1">
      <c r="C171" s="41"/>
      <c r="D171" s="39"/>
      <c r="F171" s="39"/>
      <c r="G171" s="39"/>
      <c r="I171" s="39"/>
      <c r="J171" s="39"/>
      <c r="L171" s="39"/>
      <c r="M171" s="39"/>
      <c r="T171" s="39"/>
      <c r="AD171" s="39"/>
    </row>
    <row r="172" spans="3:30" s="21" customFormat="1">
      <c r="C172" s="41"/>
      <c r="D172" s="39"/>
      <c r="F172" s="39"/>
      <c r="G172" s="39"/>
      <c r="I172" s="39"/>
      <c r="J172" s="39"/>
      <c r="L172" s="39"/>
      <c r="M172" s="39"/>
      <c r="T172" s="39"/>
      <c r="AD172" s="39"/>
    </row>
    <row r="173" spans="3:30" s="21" customFormat="1">
      <c r="C173" s="41"/>
      <c r="D173" s="39"/>
      <c r="F173" s="39"/>
      <c r="G173" s="39"/>
      <c r="I173" s="39"/>
      <c r="J173" s="39"/>
      <c r="L173" s="39"/>
      <c r="M173" s="39"/>
      <c r="T173" s="39"/>
      <c r="AD173" s="39"/>
    </row>
    <row r="174" spans="3:30" s="21" customFormat="1">
      <c r="C174" s="41"/>
      <c r="D174" s="39"/>
      <c r="F174" s="39"/>
      <c r="G174" s="39"/>
      <c r="I174" s="39"/>
      <c r="J174" s="39"/>
      <c r="L174" s="39"/>
      <c r="M174" s="39"/>
      <c r="T174" s="39"/>
      <c r="AD174" s="39"/>
    </row>
    <row r="175" spans="3:30" s="21" customFormat="1">
      <c r="C175" s="41"/>
      <c r="D175" s="39"/>
      <c r="F175" s="39"/>
      <c r="G175" s="39"/>
      <c r="I175" s="39"/>
      <c r="J175" s="39"/>
      <c r="L175" s="39"/>
      <c r="M175" s="39"/>
      <c r="T175" s="39"/>
      <c r="AD175" s="39"/>
    </row>
    <row r="176" spans="3:30" s="21" customFormat="1">
      <c r="C176" s="41"/>
      <c r="D176" s="39"/>
      <c r="F176" s="39"/>
      <c r="G176" s="39"/>
      <c r="I176" s="39"/>
      <c r="J176" s="39"/>
      <c r="L176" s="39"/>
      <c r="M176" s="39"/>
      <c r="T176" s="39"/>
      <c r="AD176" s="39"/>
    </row>
    <row r="177" spans="3:30" s="21" customFormat="1">
      <c r="C177" s="41"/>
      <c r="D177" s="39"/>
      <c r="F177" s="39"/>
      <c r="G177" s="39"/>
      <c r="I177" s="39"/>
      <c r="J177" s="39"/>
      <c r="L177" s="39"/>
      <c r="M177" s="39"/>
      <c r="T177" s="39"/>
      <c r="AD177" s="39"/>
    </row>
    <row r="178" spans="3:30" s="21" customFormat="1">
      <c r="C178" s="41"/>
      <c r="D178" s="39"/>
      <c r="F178" s="39"/>
      <c r="G178" s="39"/>
      <c r="I178" s="39"/>
      <c r="J178" s="39"/>
      <c r="L178" s="39"/>
      <c r="M178" s="39"/>
      <c r="T178" s="39"/>
      <c r="AD178" s="39"/>
    </row>
    <row r="179" spans="3:30" s="21" customFormat="1">
      <c r="C179" s="41"/>
      <c r="D179" s="39"/>
      <c r="F179" s="39"/>
      <c r="G179" s="39"/>
      <c r="I179" s="39"/>
      <c r="J179" s="39"/>
      <c r="L179" s="39"/>
      <c r="M179" s="39"/>
      <c r="T179" s="39"/>
      <c r="AD179" s="39"/>
    </row>
    <row r="180" spans="3:30" s="21" customFormat="1">
      <c r="C180" s="41"/>
      <c r="D180" s="39"/>
      <c r="F180" s="39"/>
      <c r="G180" s="39"/>
      <c r="I180" s="39"/>
      <c r="J180" s="39"/>
      <c r="L180" s="39"/>
      <c r="M180" s="39"/>
      <c r="T180" s="39"/>
      <c r="AD180" s="39"/>
    </row>
    <row r="181" spans="3:30" s="21" customFormat="1">
      <c r="C181" s="41"/>
      <c r="D181" s="39"/>
      <c r="F181" s="39"/>
      <c r="G181" s="39"/>
      <c r="I181" s="39"/>
      <c r="J181" s="39"/>
      <c r="L181" s="39"/>
      <c r="M181" s="39"/>
      <c r="T181" s="39"/>
      <c r="AD181" s="39"/>
    </row>
    <row r="182" spans="3:30" s="21" customFormat="1">
      <c r="C182" s="41"/>
      <c r="D182" s="39"/>
      <c r="F182" s="39"/>
      <c r="G182" s="39"/>
      <c r="I182" s="39"/>
      <c r="J182" s="39"/>
      <c r="L182" s="39"/>
      <c r="M182" s="39"/>
      <c r="T182" s="39"/>
      <c r="AD182" s="39"/>
    </row>
    <row r="183" spans="3:30" s="21" customFormat="1">
      <c r="C183" s="41"/>
      <c r="D183" s="39"/>
      <c r="F183" s="39"/>
      <c r="G183" s="39"/>
      <c r="I183" s="39"/>
      <c r="J183" s="39"/>
      <c r="L183" s="39"/>
      <c r="M183" s="39"/>
      <c r="T183" s="39"/>
      <c r="AD183" s="39"/>
    </row>
    <row r="184" spans="3:30" s="21" customFormat="1">
      <c r="C184" s="41"/>
      <c r="D184" s="39"/>
      <c r="F184" s="39"/>
      <c r="G184" s="39"/>
      <c r="I184" s="39"/>
      <c r="J184" s="39"/>
      <c r="L184" s="39"/>
      <c r="M184" s="39"/>
      <c r="T184" s="39"/>
      <c r="AD184" s="39"/>
    </row>
    <row r="185" spans="3:30" s="21" customFormat="1">
      <c r="C185" s="41"/>
      <c r="D185" s="39"/>
      <c r="F185" s="39"/>
      <c r="G185" s="39"/>
      <c r="I185" s="39"/>
      <c r="J185" s="39"/>
      <c r="L185" s="39"/>
      <c r="M185" s="39"/>
      <c r="T185" s="39"/>
      <c r="AD185" s="39"/>
    </row>
    <row r="186" spans="3:30" s="21" customFormat="1">
      <c r="C186" s="41"/>
      <c r="D186" s="39"/>
      <c r="F186" s="39"/>
      <c r="G186" s="39"/>
      <c r="I186" s="39"/>
      <c r="J186" s="39"/>
      <c r="L186" s="39"/>
      <c r="M186" s="39"/>
      <c r="T186" s="39"/>
      <c r="AD186" s="39"/>
    </row>
    <row r="187" spans="3:30" s="21" customFormat="1">
      <c r="C187" s="41"/>
      <c r="D187" s="39"/>
      <c r="F187" s="39"/>
      <c r="G187" s="39"/>
      <c r="I187" s="39"/>
      <c r="J187" s="39"/>
      <c r="L187" s="39"/>
      <c r="M187" s="39"/>
      <c r="T187" s="39"/>
      <c r="AD187" s="39"/>
    </row>
    <row r="188" spans="3:30" s="21" customFormat="1">
      <c r="C188" s="41"/>
      <c r="D188" s="39"/>
      <c r="F188" s="39"/>
      <c r="G188" s="39"/>
      <c r="I188" s="39"/>
      <c r="J188" s="39"/>
      <c r="L188" s="39"/>
      <c r="M188" s="39"/>
      <c r="T188" s="39"/>
      <c r="AD188" s="39"/>
    </row>
    <row r="189" spans="3:30" s="21" customFormat="1">
      <c r="C189" s="41"/>
      <c r="D189" s="39"/>
      <c r="F189" s="39"/>
      <c r="G189" s="39"/>
      <c r="I189" s="39"/>
      <c r="J189" s="39"/>
      <c r="L189" s="39"/>
      <c r="M189" s="39"/>
      <c r="T189" s="39"/>
      <c r="AD189" s="39"/>
    </row>
    <row r="190" spans="3:30" s="21" customFormat="1">
      <c r="C190" s="41"/>
      <c r="D190" s="39"/>
      <c r="F190" s="39"/>
      <c r="G190" s="39"/>
      <c r="I190" s="39"/>
      <c r="J190" s="39"/>
      <c r="L190" s="39"/>
      <c r="M190" s="39"/>
      <c r="T190" s="39"/>
      <c r="AD190" s="39"/>
    </row>
    <row r="191" spans="3:30" s="21" customFormat="1">
      <c r="C191" s="41"/>
      <c r="D191" s="39"/>
      <c r="F191" s="39"/>
      <c r="G191" s="39"/>
      <c r="I191" s="39"/>
      <c r="J191" s="39"/>
      <c r="L191" s="39"/>
      <c r="M191" s="39"/>
      <c r="T191" s="39"/>
      <c r="AD191" s="39"/>
    </row>
    <row r="192" spans="3:30" s="21" customFormat="1">
      <c r="C192" s="41"/>
      <c r="D192" s="39"/>
      <c r="F192" s="39"/>
      <c r="G192" s="39"/>
      <c r="I192" s="39"/>
      <c r="J192" s="39"/>
      <c r="L192" s="39"/>
      <c r="M192" s="39"/>
      <c r="T192" s="39"/>
      <c r="AD192" s="39"/>
    </row>
    <row r="193" spans="3:30" s="21" customFormat="1">
      <c r="C193" s="41"/>
      <c r="D193" s="39"/>
      <c r="F193" s="39"/>
      <c r="G193" s="39"/>
      <c r="I193" s="39"/>
      <c r="J193" s="39"/>
      <c r="L193" s="39"/>
      <c r="M193" s="39"/>
      <c r="T193" s="39"/>
      <c r="AD193" s="39"/>
    </row>
    <row r="194" spans="3:30" s="21" customFormat="1">
      <c r="C194" s="41"/>
      <c r="D194" s="39"/>
      <c r="F194" s="39"/>
      <c r="G194" s="39"/>
      <c r="I194" s="39"/>
      <c r="J194" s="39"/>
      <c r="L194" s="39"/>
      <c r="M194" s="39"/>
      <c r="T194" s="39"/>
      <c r="AD194" s="39"/>
    </row>
    <row r="195" spans="3:30" s="21" customFormat="1">
      <c r="C195" s="41"/>
      <c r="D195" s="39"/>
      <c r="F195" s="39"/>
      <c r="G195" s="39"/>
      <c r="I195" s="39"/>
      <c r="J195" s="39"/>
      <c r="L195" s="39"/>
      <c r="M195" s="39"/>
      <c r="T195" s="39"/>
      <c r="AD195" s="39"/>
    </row>
    <row r="196" spans="3:30" s="21" customFormat="1">
      <c r="C196" s="41"/>
      <c r="D196" s="39"/>
      <c r="F196" s="39"/>
      <c r="G196" s="39"/>
      <c r="I196" s="39"/>
      <c r="J196" s="39"/>
      <c r="L196" s="39"/>
      <c r="M196" s="39"/>
      <c r="T196" s="39"/>
      <c r="AD196" s="39"/>
    </row>
    <row r="197" spans="3:30" s="21" customFormat="1">
      <c r="C197" s="41"/>
      <c r="D197" s="39"/>
      <c r="F197" s="39"/>
      <c r="G197" s="39"/>
      <c r="I197" s="39"/>
      <c r="J197" s="39"/>
      <c r="L197" s="39"/>
      <c r="M197" s="39"/>
      <c r="T197" s="39"/>
      <c r="AD197" s="39"/>
    </row>
    <row r="198" spans="3:30" s="21" customFormat="1">
      <c r="C198" s="41"/>
      <c r="D198" s="39"/>
      <c r="F198" s="39"/>
      <c r="G198" s="39"/>
      <c r="I198" s="39"/>
      <c r="J198" s="39"/>
      <c r="L198" s="39"/>
      <c r="M198" s="39"/>
      <c r="T198" s="39"/>
      <c r="AD198" s="39"/>
    </row>
    <row r="199" spans="3:30" s="21" customFormat="1">
      <c r="C199" s="41"/>
      <c r="D199" s="39"/>
      <c r="F199" s="39"/>
      <c r="G199" s="39"/>
      <c r="I199" s="39"/>
      <c r="J199" s="39"/>
      <c r="L199" s="39"/>
      <c r="M199" s="39"/>
      <c r="T199" s="39"/>
      <c r="AD199" s="39"/>
    </row>
    <row r="200" spans="3:30" s="21" customFormat="1">
      <c r="C200" s="41"/>
      <c r="D200" s="39"/>
      <c r="F200" s="39"/>
      <c r="G200" s="39"/>
      <c r="I200" s="39"/>
      <c r="J200" s="39"/>
      <c r="L200" s="39"/>
      <c r="M200" s="39"/>
      <c r="T200" s="39"/>
      <c r="AD200" s="39"/>
    </row>
    <row r="201" spans="3:30" s="21" customFormat="1">
      <c r="C201" s="41"/>
      <c r="D201" s="39"/>
      <c r="F201" s="39"/>
      <c r="G201" s="39"/>
      <c r="I201" s="39"/>
      <c r="J201" s="39"/>
      <c r="L201" s="39"/>
      <c r="M201" s="39"/>
      <c r="T201" s="39"/>
      <c r="AD201" s="39"/>
    </row>
    <row r="202" spans="3:30" s="21" customFormat="1">
      <c r="C202" s="41"/>
      <c r="D202" s="39"/>
      <c r="F202" s="39"/>
      <c r="G202" s="39"/>
      <c r="I202" s="39"/>
      <c r="J202" s="39"/>
      <c r="L202" s="39"/>
      <c r="M202" s="39"/>
      <c r="T202" s="39"/>
      <c r="AD202" s="39"/>
    </row>
    <row r="203" spans="3:30" s="21" customFormat="1">
      <c r="C203" s="41"/>
      <c r="D203" s="39"/>
      <c r="F203" s="39"/>
      <c r="G203" s="39"/>
      <c r="I203" s="39"/>
      <c r="J203" s="39"/>
      <c r="L203" s="39"/>
      <c r="M203" s="39"/>
      <c r="T203" s="39"/>
      <c r="AD203" s="39"/>
    </row>
    <row r="204" spans="3:30" s="21" customFormat="1">
      <c r="C204" s="41"/>
      <c r="D204" s="39"/>
      <c r="F204" s="39"/>
      <c r="G204" s="39"/>
      <c r="I204" s="39"/>
      <c r="J204" s="39"/>
      <c r="L204" s="39"/>
      <c r="M204" s="39"/>
      <c r="T204" s="39"/>
      <c r="AD204" s="39"/>
    </row>
    <row r="205" spans="3:30" s="21" customFormat="1">
      <c r="C205" s="41"/>
      <c r="D205" s="39"/>
      <c r="F205" s="39"/>
      <c r="G205" s="39"/>
      <c r="I205" s="39"/>
      <c r="J205" s="39"/>
      <c r="L205" s="39"/>
      <c r="M205" s="39"/>
      <c r="T205" s="39"/>
      <c r="AD205" s="39"/>
    </row>
    <row r="206" spans="3:30" s="21" customFormat="1">
      <c r="C206" s="41"/>
      <c r="D206" s="39"/>
      <c r="F206" s="39"/>
      <c r="G206" s="39"/>
      <c r="I206" s="39"/>
      <c r="J206" s="39"/>
      <c r="L206" s="39"/>
      <c r="M206" s="39"/>
      <c r="T206" s="39"/>
      <c r="AD206" s="39"/>
    </row>
    <row r="207" spans="3:30" s="21" customFormat="1">
      <c r="C207" s="41"/>
      <c r="D207" s="39"/>
      <c r="F207" s="39"/>
      <c r="G207" s="39"/>
      <c r="I207" s="39"/>
      <c r="J207" s="39"/>
      <c r="L207" s="39"/>
      <c r="M207" s="39"/>
      <c r="T207" s="39"/>
      <c r="AD207" s="39"/>
    </row>
    <row r="208" spans="3:30" s="21" customFormat="1">
      <c r="C208" s="41"/>
      <c r="D208" s="39"/>
      <c r="F208" s="39"/>
      <c r="G208" s="39"/>
      <c r="I208" s="39"/>
      <c r="J208" s="39"/>
      <c r="L208" s="39"/>
      <c r="M208" s="39"/>
      <c r="T208" s="39"/>
      <c r="AD208" s="39"/>
    </row>
    <row r="209" spans="3:30" s="21" customFormat="1">
      <c r="C209" s="41"/>
      <c r="D209" s="39"/>
      <c r="F209" s="39"/>
      <c r="G209" s="39"/>
      <c r="I209" s="39"/>
      <c r="J209" s="39"/>
      <c r="L209" s="39"/>
      <c r="M209" s="39"/>
      <c r="T209" s="39"/>
      <c r="AD209" s="39"/>
    </row>
    <row r="210" spans="3:30" s="21" customFormat="1">
      <c r="C210" s="41"/>
      <c r="D210" s="39"/>
      <c r="F210" s="39"/>
      <c r="G210" s="39"/>
      <c r="I210" s="39"/>
      <c r="J210" s="39"/>
      <c r="L210" s="39"/>
      <c r="M210" s="39"/>
      <c r="T210" s="39"/>
      <c r="AD210" s="39"/>
    </row>
    <row r="211" spans="3:30" s="21" customFormat="1">
      <c r="C211" s="41"/>
      <c r="D211" s="39"/>
      <c r="F211" s="39"/>
      <c r="G211" s="39"/>
      <c r="I211" s="39"/>
      <c r="J211" s="39"/>
      <c r="L211" s="39"/>
      <c r="M211" s="39"/>
      <c r="T211" s="39"/>
      <c r="AD211" s="39"/>
    </row>
    <row r="212" spans="3:30" s="21" customFormat="1">
      <c r="C212" s="41"/>
      <c r="D212" s="39"/>
      <c r="F212" s="39"/>
      <c r="G212" s="39"/>
      <c r="I212" s="39"/>
      <c r="J212" s="39"/>
      <c r="L212" s="39"/>
      <c r="M212" s="39"/>
      <c r="T212" s="39"/>
      <c r="AD212" s="39"/>
    </row>
    <row r="213" spans="3:30" s="21" customFormat="1">
      <c r="C213" s="41"/>
      <c r="D213" s="39"/>
      <c r="F213" s="39"/>
      <c r="G213" s="39"/>
      <c r="I213" s="39"/>
      <c r="J213" s="39"/>
      <c r="L213" s="39"/>
      <c r="M213" s="39"/>
      <c r="T213" s="39"/>
      <c r="AD213" s="39"/>
    </row>
    <row r="214" spans="3:30" s="21" customFormat="1">
      <c r="C214" s="41"/>
      <c r="D214" s="39"/>
      <c r="F214" s="39"/>
      <c r="G214" s="39"/>
      <c r="I214" s="39"/>
      <c r="J214" s="39"/>
      <c r="L214" s="39"/>
      <c r="M214" s="39"/>
      <c r="T214" s="39"/>
      <c r="AD214" s="39"/>
    </row>
    <row r="215" spans="3:30" s="21" customFormat="1">
      <c r="C215" s="41"/>
      <c r="D215" s="39"/>
      <c r="F215" s="39"/>
      <c r="G215" s="39"/>
      <c r="I215" s="39"/>
      <c r="J215" s="39"/>
      <c r="L215" s="39"/>
      <c r="M215" s="39"/>
      <c r="T215" s="39"/>
      <c r="AD215" s="39"/>
    </row>
    <row r="216" spans="3:30" s="21" customFormat="1">
      <c r="C216" s="41"/>
      <c r="D216" s="39"/>
      <c r="F216" s="39"/>
      <c r="G216" s="39"/>
      <c r="I216" s="39"/>
      <c r="J216" s="39"/>
      <c r="L216" s="39"/>
      <c r="M216" s="39"/>
      <c r="T216" s="39"/>
      <c r="AD216" s="39"/>
    </row>
    <row r="217" spans="3:30" s="21" customFormat="1">
      <c r="C217" s="41"/>
      <c r="D217" s="39"/>
      <c r="F217" s="39"/>
      <c r="G217" s="39"/>
      <c r="I217" s="39"/>
      <c r="J217" s="39"/>
      <c r="L217" s="39"/>
      <c r="M217" s="39"/>
      <c r="T217" s="39"/>
      <c r="AD217" s="39"/>
    </row>
    <row r="218" spans="3:30" s="21" customFormat="1">
      <c r="C218" s="41"/>
      <c r="D218" s="39"/>
      <c r="F218" s="39"/>
      <c r="G218" s="39"/>
      <c r="I218" s="39"/>
      <c r="J218" s="39"/>
      <c r="L218" s="39"/>
      <c r="M218" s="39"/>
      <c r="T218" s="39"/>
      <c r="AD218" s="39"/>
    </row>
    <row r="219" spans="3:30" s="21" customFormat="1">
      <c r="C219" s="41"/>
      <c r="D219" s="39"/>
      <c r="F219" s="39"/>
      <c r="G219" s="39"/>
      <c r="I219" s="39"/>
      <c r="J219" s="39"/>
      <c r="L219" s="39"/>
      <c r="M219" s="39"/>
      <c r="T219" s="39"/>
      <c r="AD219" s="39"/>
    </row>
    <row r="220" spans="3:30" s="21" customFormat="1">
      <c r="C220" s="41"/>
      <c r="D220" s="39"/>
      <c r="F220" s="39"/>
      <c r="G220" s="39"/>
      <c r="I220" s="39"/>
      <c r="J220" s="39"/>
      <c r="L220" s="39"/>
      <c r="M220" s="39"/>
      <c r="T220" s="39"/>
      <c r="AD220" s="39"/>
    </row>
    <row r="221" spans="3:30" s="21" customFormat="1">
      <c r="C221" s="41"/>
      <c r="D221" s="39"/>
      <c r="F221" s="39"/>
      <c r="G221" s="39"/>
      <c r="I221" s="39"/>
      <c r="J221" s="39"/>
      <c r="L221" s="39"/>
      <c r="M221" s="39"/>
      <c r="T221" s="39"/>
      <c r="AD221" s="39"/>
    </row>
    <row r="222" spans="3:30" s="21" customFormat="1">
      <c r="C222" s="41"/>
      <c r="D222" s="39"/>
      <c r="F222" s="39"/>
      <c r="G222" s="39"/>
      <c r="I222" s="39"/>
      <c r="J222" s="39"/>
      <c r="L222" s="39"/>
      <c r="M222" s="39"/>
      <c r="T222" s="39"/>
      <c r="AD222" s="39"/>
    </row>
    <row r="223" spans="3:30" s="21" customFormat="1">
      <c r="C223" s="41"/>
      <c r="D223" s="39"/>
      <c r="F223" s="39"/>
      <c r="G223" s="39"/>
      <c r="I223" s="39"/>
      <c r="J223" s="39"/>
      <c r="L223" s="39"/>
      <c r="M223" s="39"/>
      <c r="T223" s="39"/>
      <c r="AD223" s="39"/>
    </row>
    <row r="224" spans="3:30" s="21" customFormat="1">
      <c r="C224" s="41"/>
      <c r="D224" s="39"/>
      <c r="F224" s="39"/>
      <c r="G224" s="39"/>
      <c r="I224" s="39"/>
      <c r="J224" s="39"/>
      <c r="L224" s="39"/>
      <c r="M224" s="39"/>
      <c r="T224" s="39"/>
      <c r="AD224" s="39"/>
    </row>
    <row r="225" spans="3:30" s="21" customFormat="1">
      <c r="C225" s="41"/>
      <c r="D225" s="39"/>
      <c r="F225" s="39"/>
      <c r="G225" s="39"/>
      <c r="I225" s="39"/>
      <c r="J225" s="39"/>
      <c r="L225" s="39"/>
      <c r="M225" s="39"/>
      <c r="T225" s="39"/>
      <c r="AD225" s="39"/>
    </row>
    <row r="226" spans="3:30" s="21" customFormat="1">
      <c r="C226" s="41"/>
      <c r="D226" s="39"/>
      <c r="F226" s="39"/>
      <c r="G226" s="39"/>
      <c r="I226" s="39"/>
      <c r="J226" s="39"/>
      <c r="L226" s="39"/>
      <c r="M226" s="39"/>
      <c r="T226" s="39"/>
      <c r="AD226" s="39"/>
    </row>
    <row r="227" spans="3:30" s="21" customFormat="1">
      <c r="C227" s="41"/>
      <c r="D227" s="39"/>
      <c r="F227" s="39"/>
      <c r="G227" s="39"/>
      <c r="I227" s="39"/>
      <c r="J227" s="39"/>
      <c r="L227" s="39"/>
      <c r="M227" s="39"/>
      <c r="T227" s="39"/>
      <c r="AD227" s="39"/>
    </row>
    <row r="228" spans="3:30" s="21" customFormat="1">
      <c r="C228" s="41"/>
      <c r="D228" s="39"/>
      <c r="F228" s="39"/>
      <c r="G228" s="39"/>
      <c r="I228" s="39"/>
      <c r="J228" s="39"/>
      <c r="L228" s="39"/>
      <c r="M228" s="39"/>
      <c r="T228" s="39"/>
      <c r="AD228" s="39"/>
    </row>
    <row r="229" spans="3:30" s="21" customFormat="1">
      <c r="C229" s="41"/>
      <c r="D229" s="39"/>
      <c r="F229" s="39"/>
      <c r="G229" s="39"/>
      <c r="I229" s="39"/>
      <c r="J229" s="39"/>
      <c r="L229" s="39"/>
      <c r="M229" s="39"/>
      <c r="T229" s="39"/>
      <c r="AD229" s="39"/>
    </row>
    <row r="230" spans="3:30" s="21" customFormat="1">
      <c r="C230" s="41"/>
      <c r="D230" s="39"/>
      <c r="F230" s="39"/>
      <c r="G230" s="39"/>
      <c r="I230" s="39"/>
      <c r="J230" s="39"/>
      <c r="L230" s="39"/>
      <c r="M230" s="39"/>
      <c r="T230" s="39"/>
      <c r="AD230" s="39"/>
    </row>
    <row r="231" spans="3:30" s="21" customFormat="1">
      <c r="C231" s="41"/>
      <c r="D231" s="39"/>
      <c r="F231" s="39"/>
      <c r="G231" s="39"/>
      <c r="I231" s="39"/>
      <c r="J231" s="39"/>
      <c r="L231" s="39"/>
      <c r="M231" s="39"/>
      <c r="T231" s="39"/>
      <c r="AD231" s="39"/>
    </row>
    <row r="232" spans="3:30" s="21" customFormat="1">
      <c r="C232" s="41"/>
      <c r="D232" s="39"/>
      <c r="F232" s="39"/>
      <c r="G232" s="39"/>
      <c r="I232" s="39"/>
      <c r="J232" s="39"/>
      <c r="L232" s="39"/>
      <c r="M232" s="39"/>
      <c r="T232" s="39"/>
      <c r="AD232" s="39"/>
    </row>
    <row r="233" spans="3:30" s="21" customFormat="1">
      <c r="C233" s="41"/>
      <c r="D233" s="39"/>
      <c r="F233" s="39"/>
      <c r="G233" s="39"/>
      <c r="I233" s="39"/>
      <c r="J233" s="39"/>
      <c r="L233" s="39"/>
      <c r="M233" s="39"/>
      <c r="T233" s="39"/>
      <c r="AD233" s="39"/>
    </row>
    <row r="234" spans="3:30" s="21" customFormat="1">
      <c r="C234" s="41"/>
      <c r="D234" s="39"/>
      <c r="F234" s="39"/>
      <c r="G234" s="39"/>
      <c r="I234" s="39"/>
      <c r="J234" s="39"/>
      <c r="L234" s="39"/>
      <c r="M234" s="39"/>
      <c r="T234" s="39"/>
      <c r="AD234" s="39"/>
    </row>
    <row r="235" spans="3:30" s="21" customFormat="1">
      <c r="C235" s="41"/>
      <c r="D235" s="39"/>
      <c r="F235" s="39"/>
      <c r="G235" s="39"/>
      <c r="I235" s="39"/>
      <c r="J235" s="39"/>
      <c r="L235" s="39"/>
      <c r="M235" s="39"/>
      <c r="T235" s="39"/>
      <c r="AD235" s="39"/>
    </row>
    <row r="236" spans="3:30" s="21" customFormat="1">
      <c r="C236" s="41"/>
      <c r="D236" s="39"/>
      <c r="F236" s="39"/>
      <c r="G236" s="39"/>
      <c r="I236" s="39"/>
      <c r="J236" s="39"/>
      <c r="L236" s="39"/>
      <c r="M236" s="39"/>
      <c r="T236" s="39"/>
      <c r="AD236" s="39"/>
    </row>
    <row r="237" spans="3:30" s="21" customFormat="1">
      <c r="C237" s="41"/>
      <c r="D237" s="39"/>
      <c r="F237" s="39"/>
      <c r="G237" s="39"/>
      <c r="I237" s="39"/>
      <c r="J237" s="39"/>
      <c r="L237" s="39"/>
      <c r="M237" s="39"/>
      <c r="T237" s="39"/>
      <c r="AD237" s="39"/>
    </row>
    <row r="238" spans="3:30" s="21" customFormat="1">
      <c r="C238" s="41"/>
      <c r="D238" s="39"/>
      <c r="F238" s="39"/>
      <c r="G238" s="39"/>
      <c r="I238" s="39"/>
      <c r="J238" s="39"/>
      <c r="L238" s="39"/>
      <c r="M238" s="39"/>
      <c r="T238" s="39"/>
      <c r="AD238" s="39"/>
    </row>
    <row r="239" spans="3:30" s="21" customFormat="1">
      <c r="C239" s="41"/>
      <c r="D239" s="39"/>
      <c r="F239" s="39"/>
      <c r="G239" s="39"/>
      <c r="I239" s="39"/>
      <c r="J239" s="39"/>
      <c r="L239" s="39"/>
      <c r="M239" s="39"/>
      <c r="T239" s="39"/>
      <c r="AD239" s="39"/>
    </row>
    <row r="240" spans="3:30" s="21" customFormat="1">
      <c r="C240" s="41"/>
      <c r="D240" s="39"/>
      <c r="F240" s="39"/>
      <c r="G240" s="39"/>
      <c r="I240" s="39"/>
      <c r="J240" s="39"/>
      <c r="L240" s="39"/>
      <c r="M240" s="39"/>
      <c r="T240" s="39"/>
      <c r="AD240" s="39"/>
    </row>
    <row r="241" spans="3:30" s="21" customFormat="1">
      <c r="C241" s="41"/>
      <c r="D241" s="39"/>
      <c r="F241" s="39"/>
      <c r="G241" s="39"/>
      <c r="I241" s="39"/>
      <c r="J241" s="39"/>
      <c r="L241" s="39"/>
      <c r="M241" s="39"/>
      <c r="T241" s="39"/>
      <c r="AD241" s="39"/>
    </row>
    <row r="242" spans="3:30" s="21" customFormat="1">
      <c r="C242" s="41"/>
      <c r="D242" s="39"/>
      <c r="F242" s="39"/>
      <c r="G242" s="39"/>
      <c r="I242" s="39"/>
      <c r="J242" s="39"/>
      <c r="L242" s="39"/>
      <c r="M242" s="39"/>
      <c r="T242" s="39"/>
      <c r="AD242" s="39"/>
    </row>
    <row r="243" spans="3:30" s="21" customFormat="1">
      <c r="C243" s="41"/>
      <c r="D243" s="39"/>
      <c r="F243" s="39"/>
      <c r="G243" s="39"/>
      <c r="I243" s="39"/>
      <c r="J243" s="39"/>
      <c r="L243" s="39"/>
      <c r="M243" s="39"/>
      <c r="T243" s="39"/>
      <c r="AD243" s="39"/>
    </row>
    <row r="244" spans="3:30" s="21" customFormat="1">
      <c r="C244" s="41"/>
      <c r="D244" s="39"/>
      <c r="F244" s="39"/>
      <c r="G244" s="39"/>
      <c r="I244" s="39"/>
      <c r="J244" s="39"/>
      <c r="L244" s="39"/>
      <c r="M244" s="39"/>
      <c r="T244" s="39"/>
      <c r="AD244" s="39"/>
    </row>
    <row r="245" spans="3:30" s="21" customFormat="1">
      <c r="C245" s="41"/>
      <c r="D245" s="39"/>
      <c r="F245" s="39"/>
      <c r="G245" s="39"/>
      <c r="I245" s="39"/>
      <c r="J245" s="39"/>
      <c r="L245" s="39"/>
      <c r="M245" s="39"/>
      <c r="T245" s="39"/>
      <c r="AD245" s="39"/>
    </row>
    <row r="246" spans="3:30" s="21" customFormat="1">
      <c r="C246" s="41"/>
      <c r="D246" s="39"/>
      <c r="F246" s="39"/>
      <c r="G246" s="39"/>
      <c r="I246" s="39"/>
      <c r="J246" s="39"/>
      <c r="L246" s="39"/>
      <c r="M246" s="39"/>
      <c r="T246" s="39"/>
      <c r="AD246" s="39"/>
    </row>
    <row r="247" spans="3:30" s="21" customFormat="1">
      <c r="C247" s="41"/>
      <c r="D247" s="39"/>
      <c r="F247" s="39"/>
      <c r="G247" s="39"/>
      <c r="I247" s="39"/>
      <c r="J247" s="39"/>
      <c r="L247" s="39"/>
      <c r="M247" s="39"/>
      <c r="T247" s="39"/>
      <c r="AD247" s="39"/>
    </row>
    <row r="248" spans="3:30" s="21" customFormat="1">
      <c r="C248" s="41"/>
      <c r="D248" s="39"/>
      <c r="F248" s="39"/>
      <c r="G248" s="39"/>
      <c r="I248" s="39"/>
      <c r="J248" s="39"/>
      <c r="L248" s="39"/>
      <c r="M248" s="39"/>
      <c r="T248" s="39"/>
      <c r="AD248" s="39"/>
    </row>
    <row r="249" spans="3:30" s="21" customFormat="1">
      <c r="C249" s="41"/>
      <c r="D249" s="39"/>
      <c r="F249" s="39"/>
      <c r="G249" s="39"/>
      <c r="I249" s="39"/>
      <c r="J249" s="39"/>
      <c r="L249" s="39"/>
      <c r="M249" s="39"/>
      <c r="T249" s="39"/>
      <c r="AD249" s="39"/>
    </row>
    <row r="250" spans="3:30" s="21" customFormat="1">
      <c r="C250" s="41"/>
      <c r="D250" s="39"/>
      <c r="F250" s="39"/>
      <c r="G250" s="39"/>
      <c r="I250" s="39"/>
      <c r="J250" s="39"/>
      <c r="L250" s="39"/>
      <c r="M250" s="39"/>
      <c r="T250" s="39"/>
      <c r="AD250" s="39"/>
    </row>
    <row r="251" spans="3:30" s="21" customFormat="1">
      <c r="C251" s="41"/>
      <c r="D251" s="39"/>
      <c r="F251" s="39"/>
      <c r="G251" s="39"/>
      <c r="I251" s="39"/>
      <c r="J251" s="39"/>
      <c r="L251" s="39"/>
      <c r="M251" s="39"/>
      <c r="T251" s="39"/>
      <c r="AD251" s="39"/>
    </row>
    <row r="252" spans="3:30" s="21" customFormat="1">
      <c r="C252" s="41"/>
      <c r="D252" s="39"/>
      <c r="F252" s="39"/>
      <c r="G252" s="39"/>
      <c r="I252" s="39"/>
      <c r="J252" s="39"/>
      <c r="L252" s="39"/>
      <c r="M252" s="39"/>
      <c r="T252" s="39"/>
      <c r="AD252" s="39"/>
    </row>
    <row r="253" spans="3:30" s="21" customFormat="1">
      <c r="C253" s="41"/>
      <c r="D253" s="39"/>
      <c r="F253" s="39"/>
      <c r="G253" s="39"/>
      <c r="I253" s="39"/>
      <c r="J253" s="39"/>
      <c r="L253" s="39"/>
      <c r="M253" s="39"/>
      <c r="T253" s="39"/>
      <c r="AD253" s="39"/>
    </row>
    <row r="254" spans="3:30" s="21" customFormat="1">
      <c r="C254" s="41"/>
      <c r="D254" s="39"/>
      <c r="F254" s="39"/>
      <c r="G254" s="39"/>
      <c r="I254" s="39"/>
      <c r="J254" s="39"/>
      <c r="L254" s="39"/>
      <c r="M254" s="39"/>
      <c r="T254" s="39"/>
      <c r="AD254" s="39"/>
    </row>
    <row r="255" spans="3:30" s="21" customFormat="1">
      <c r="C255" s="41"/>
      <c r="D255" s="39"/>
      <c r="F255" s="39"/>
      <c r="G255" s="39"/>
      <c r="I255" s="39"/>
      <c r="J255" s="39"/>
      <c r="L255" s="39"/>
      <c r="M255" s="39"/>
      <c r="T255" s="39"/>
      <c r="AD255" s="39"/>
    </row>
    <row r="256" spans="3:30" s="21" customFormat="1">
      <c r="C256" s="41"/>
      <c r="D256" s="39"/>
      <c r="F256" s="39"/>
      <c r="G256" s="39"/>
      <c r="I256" s="39"/>
      <c r="J256" s="39"/>
      <c r="L256" s="39"/>
      <c r="M256" s="39"/>
      <c r="T256" s="39"/>
      <c r="AD256" s="39"/>
    </row>
    <row r="257" spans="3:30" s="21" customFormat="1">
      <c r="C257" s="41"/>
      <c r="D257" s="39"/>
      <c r="F257" s="39"/>
      <c r="G257" s="39"/>
      <c r="I257" s="39"/>
      <c r="J257" s="39"/>
      <c r="L257" s="39"/>
      <c r="M257" s="39"/>
      <c r="T257" s="39"/>
      <c r="AD257" s="39"/>
    </row>
    <row r="258" spans="3:30" s="21" customFormat="1">
      <c r="C258" s="41"/>
      <c r="D258" s="39"/>
      <c r="F258" s="39"/>
      <c r="G258" s="39"/>
      <c r="I258" s="39"/>
      <c r="J258" s="39"/>
      <c r="L258" s="39"/>
      <c r="M258" s="39"/>
      <c r="T258" s="39"/>
      <c r="AD258" s="39"/>
    </row>
    <row r="259" spans="3:30" s="21" customFormat="1">
      <c r="C259" s="41"/>
      <c r="D259" s="39"/>
      <c r="F259" s="39"/>
      <c r="G259" s="39"/>
      <c r="I259" s="39"/>
      <c r="J259" s="39"/>
      <c r="L259" s="39"/>
      <c r="M259" s="39"/>
      <c r="T259" s="39"/>
      <c r="AD259" s="39"/>
    </row>
    <row r="260" spans="3:30" s="21" customFormat="1">
      <c r="C260" s="41"/>
      <c r="D260" s="39"/>
      <c r="F260" s="39"/>
      <c r="G260" s="39"/>
      <c r="I260" s="39"/>
      <c r="J260" s="39"/>
      <c r="L260" s="39"/>
      <c r="M260" s="39"/>
      <c r="T260" s="39"/>
      <c r="AD260" s="39"/>
    </row>
    <row r="261" spans="3:30" s="21" customFormat="1">
      <c r="C261" s="41"/>
      <c r="D261" s="39"/>
      <c r="F261" s="39"/>
      <c r="G261" s="39"/>
      <c r="I261" s="39"/>
      <c r="J261" s="39"/>
      <c r="L261" s="39"/>
      <c r="M261" s="39"/>
      <c r="T261" s="39"/>
      <c r="AD261" s="39"/>
    </row>
    <row r="262" spans="3:30" s="21" customFormat="1">
      <c r="C262" s="41"/>
      <c r="D262" s="39"/>
      <c r="F262" s="39"/>
      <c r="G262" s="39"/>
      <c r="I262" s="39"/>
      <c r="J262" s="39"/>
      <c r="L262" s="39"/>
      <c r="M262" s="39"/>
      <c r="T262" s="39"/>
      <c r="AD262" s="39"/>
    </row>
    <row r="263" spans="3:30" s="21" customFormat="1">
      <c r="C263" s="41"/>
      <c r="D263" s="39"/>
      <c r="F263" s="39"/>
      <c r="G263" s="39"/>
      <c r="I263" s="39"/>
      <c r="J263" s="39"/>
      <c r="L263" s="39"/>
      <c r="M263" s="39"/>
      <c r="T263" s="39"/>
      <c r="AD263" s="39"/>
    </row>
    <row r="264" spans="3:30" s="21" customFormat="1">
      <c r="C264" s="41"/>
      <c r="D264" s="39"/>
      <c r="F264" s="39"/>
      <c r="G264" s="39"/>
      <c r="I264" s="39"/>
      <c r="J264" s="39"/>
      <c r="L264" s="39"/>
      <c r="M264" s="39"/>
      <c r="T264" s="39"/>
      <c r="AD264" s="39"/>
    </row>
    <row r="265" spans="3:30" s="21" customFormat="1">
      <c r="C265" s="41"/>
      <c r="D265" s="39"/>
      <c r="F265" s="39"/>
      <c r="G265" s="39"/>
      <c r="I265" s="39"/>
      <c r="J265" s="39"/>
      <c r="L265" s="39"/>
      <c r="M265" s="39"/>
      <c r="T265" s="39"/>
      <c r="AD265" s="39"/>
    </row>
    <row r="266" spans="3:30" s="21" customFormat="1">
      <c r="C266" s="41"/>
      <c r="D266" s="39"/>
      <c r="F266" s="39"/>
      <c r="G266" s="39"/>
      <c r="I266" s="39"/>
      <c r="J266" s="39"/>
      <c r="L266" s="39"/>
      <c r="M266" s="39"/>
      <c r="T266" s="39"/>
      <c r="AD266" s="39"/>
    </row>
    <row r="267" spans="3:30" s="21" customFormat="1">
      <c r="C267" s="41"/>
      <c r="D267" s="39"/>
      <c r="F267" s="39"/>
      <c r="G267" s="39"/>
      <c r="I267" s="39"/>
      <c r="J267" s="39"/>
      <c r="L267" s="39"/>
      <c r="M267" s="39"/>
      <c r="T267" s="39"/>
      <c r="AD267" s="39"/>
    </row>
    <row r="268" spans="3:30" s="21" customFormat="1">
      <c r="C268" s="41"/>
      <c r="D268" s="39"/>
      <c r="F268" s="39"/>
      <c r="G268" s="39"/>
      <c r="I268" s="39"/>
      <c r="J268" s="39"/>
      <c r="L268" s="39"/>
      <c r="M268" s="39"/>
      <c r="T268" s="39"/>
      <c r="AD268" s="39"/>
    </row>
    <row r="269" spans="3:30" s="21" customFormat="1">
      <c r="C269" s="41"/>
      <c r="D269" s="39"/>
      <c r="F269" s="39"/>
      <c r="G269" s="39"/>
      <c r="I269" s="39"/>
      <c r="J269" s="39"/>
      <c r="L269" s="39"/>
      <c r="M269" s="39"/>
      <c r="T269" s="39"/>
      <c r="AD269" s="39"/>
    </row>
    <row r="270" spans="3:30" s="21" customFormat="1">
      <c r="C270" s="41"/>
      <c r="D270" s="39"/>
      <c r="F270" s="39"/>
      <c r="G270" s="39"/>
      <c r="I270" s="39"/>
      <c r="J270" s="39"/>
      <c r="L270" s="39"/>
      <c r="M270" s="39"/>
      <c r="T270" s="39"/>
      <c r="AD270" s="39"/>
    </row>
    <row r="271" spans="3:30" s="21" customFormat="1">
      <c r="C271" s="41"/>
      <c r="D271" s="39"/>
      <c r="F271" s="39"/>
      <c r="G271" s="39"/>
      <c r="I271" s="39"/>
      <c r="J271" s="39"/>
      <c r="L271" s="39"/>
      <c r="M271" s="39"/>
      <c r="T271" s="39"/>
      <c r="AD271" s="39"/>
    </row>
    <row r="272" spans="3:30" s="21" customFormat="1">
      <c r="C272" s="41"/>
      <c r="D272" s="39"/>
      <c r="F272" s="39"/>
      <c r="G272" s="39"/>
      <c r="I272" s="39"/>
      <c r="J272" s="39"/>
      <c r="L272" s="39"/>
      <c r="M272" s="39"/>
      <c r="T272" s="39"/>
      <c r="AD272" s="39"/>
    </row>
    <row r="273" spans="3:30" s="21" customFormat="1">
      <c r="C273" s="41"/>
      <c r="D273" s="39"/>
      <c r="F273" s="39"/>
      <c r="G273" s="39"/>
      <c r="I273" s="39"/>
      <c r="J273" s="39"/>
      <c r="L273" s="39"/>
      <c r="M273" s="39"/>
      <c r="T273" s="39"/>
      <c r="AD273" s="39"/>
    </row>
    <row r="274" spans="3:30" s="21" customFormat="1">
      <c r="C274" s="41"/>
      <c r="D274" s="39"/>
      <c r="F274" s="39"/>
      <c r="G274" s="39"/>
      <c r="I274" s="39"/>
      <c r="J274" s="39"/>
      <c r="L274" s="39"/>
      <c r="M274" s="39"/>
      <c r="T274" s="39"/>
      <c r="AD274" s="39"/>
    </row>
    <row r="275" spans="3:30" s="21" customFormat="1">
      <c r="C275" s="41"/>
      <c r="D275" s="39"/>
      <c r="F275" s="39"/>
      <c r="G275" s="39"/>
      <c r="I275" s="39"/>
      <c r="J275" s="39"/>
      <c r="L275" s="39"/>
      <c r="M275" s="39"/>
      <c r="T275" s="39"/>
      <c r="AD275" s="39"/>
    </row>
    <row r="276" spans="3:30" s="21" customFormat="1">
      <c r="C276" s="41"/>
      <c r="D276" s="39"/>
      <c r="F276" s="39"/>
      <c r="G276" s="39"/>
      <c r="I276" s="39"/>
      <c r="J276" s="39"/>
      <c r="L276" s="39"/>
      <c r="M276" s="39"/>
      <c r="T276" s="39"/>
      <c r="AD276" s="39"/>
    </row>
    <row r="277" spans="3:30" s="21" customFormat="1">
      <c r="C277" s="41"/>
      <c r="D277" s="39"/>
      <c r="F277" s="39"/>
      <c r="G277" s="39"/>
      <c r="I277" s="39"/>
      <c r="J277" s="39"/>
      <c r="L277" s="39"/>
      <c r="M277" s="39"/>
      <c r="T277" s="39"/>
      <c r="AD277" s="39"/>
    </row>
    <row r="278" spans="3:30" s="21" customFormat="1">
      <c r="C278" s="41"/>
      <c r="D278" s="39"/>
      <c r="F278" s="39"/>
      <c r="G278" s="39"/>
      <c r="I278" s="39"/>
      <c r="J278" s="39"/>
      <c r="L278" s="39"/>
      <c r="M278" s="39"/>
      <c r="T278" s="39"/>
      <c r="AD278" s="39"/>
    </row>
    <row r="279" spans="3:30" s="21" customFormat="1">
      <c r="C279" s="41"/>
      <c r="D279" s="39"/>
      <c r="F279" s="39"/>
      <c r="G279" s="39"/>
      <c r="I279" s="39"/>
      <c r="J279" s="39"/>
      <c r="L279" s="39"/>
      <c r="M279" s="39"/>
      <c r="T279" s="39"/>
      <c r="AD279" s="39"/>
    </row>
    <row r="280" spans="3:30" s="21" customFormat="1">
      <c r="C280" s="41"/>
      <c r="D280" s="39"/>
      <c r="F280" s="39"/>
      <c r="G280" s="39"/>
      <c r="I280" s="39"/>
      <c r="J280" s="39"/>
      <c r="L280" s="39"/>
      <c r="M280" s="39"/>
      <c r="T280" s="39"/>
      <c r="AD280" s="39"/>
    </row>
    <row r="281" spans="3:30" s="21" customFormat="1">
      <c r="C281" s="41"/>
      <c r="D281" s="39"/>
      <c r="F281" s="39"/>
      <c r="G281" s="39"/>
      <c r="I281" s="39"/>
      <c r="J281" s="39"/>
      <c r="L281" s="39"/>
      <c r="M281" s="39"/>
      <c r="T281" s="39"/>
      <c r="AD281" s="39"/>
    </row>
    <row r="282" spans="3:30" s="21" customFormat="1">
      <c r="C282" s="41"/>
      <c r="D282" s="39"/>
      <c r="F282" s="39"/>
      <c r="G282" s="39"/>
      <c r="I282" s="39"/>
      <c r="J282" s="39"/>
      <c r="L282" s="39"/>
      <c r="M282" s="39"/>
      <c r="T282" s="39"/>
      <c r="AD282" s="39"/>
    </row>
    <row r="283" spans="3:30" s="21" customFormat="1">
      <c r="C283" s="41"/>
      <c r="D283" s="39"/>
      <c r="F283" s="39"/>
      <c r="G283" s="39"/>
      <c r="I283" s="39"/>
      <c r="J283" s="39"/>
      <c r="L283" s="39"/>
      <c r="M283" s="39"/>
      <c r="T283" s="39"/>
      <c r="AD283" s="39"/>
    </row>
    <row r="284" spans="3:30" s="21" customFormat="1">
      <c r="C284" s="41"/>
      <c r="D284" s="39"/>
      <c r="F284" s="39"/>
      <c r="G284" s="39"/>
      <c r="I284" s="39"/>
      <c r="J284" s="39"/>
      <c r="L284" s="39"/>
      <c r="M284" s="39"/>
      <c r="T284" s="39"/>
      <c r="AD284" s="39"/>
    </row>
    <row r="285" spans="3:30" s="21" customFormat="1">
      <c r="C285" s="41"/>
      <c r="D285" s="39"/>
      <c r="F285" s="39"/>
      <c r="G285" s="39"/>
      <c r="I285" s="39"/>
      <c r="J285" s="39"/>
      <c r="L285" s="39"/>
      <c r="M285" s="39"/>
      <c r="T285" s="39"/>
      <c r="AD285" s="39"/>
    </row>
    <row r="286" spans="3:30" s="21" customFormat="1">
      <c r="C286" s="41"/>
      <c r="D286" s="39"/>
      <c r="F286" s="39"/>
      <c r="G286" s="39"/>
      <c r="I286" s="39"/>
      <c r="J286" s="39"/>
      <c r="L286" s="39"/>
      <c r="M286" s="39"/>
      <c r="T286" s="39"/>
      <c r="AD286" s="39"/>
    </row>
    <row r="287" spans="3:30" s="21" customFormat="1">
      <c r="C287" s="41"/>
      <c r="D287" s="39"/>
      <c r="F287" s="39"/>
      <c r="G287" s="39"/>
      <c r="I287" s="39"/>
      <c r="J287" s="39"/>
      <c r="L287" s="39"/>
      <c r="M287" s="39"/>
      <c r="T287" s="39"/>
      <c r="AD287" s="39"/>
    </row>
    <row r="288" spans="3:30" s="21" customFormat="1">
      <c r="C288" s="41"/>
      <c r="D288" s="39"/>
      <c r="F288" s="39"/>
      <c r="G288" s="39"/>
      <c r="I288" s="39"/>
      <c r="J288" s="39"/>
      <c r="L288" s="39"/>
      <c r="M288" s="39"/>
      <c r="T288" s="39"/>
      <c r="AD288" s="39"/>
    </row>
    <row r="289" spans="3:30" s="21" customFormat="1">
      <c r="C289" s="41"/>
      <c r="D289" s="39"/>
      <c r="F289" s="39"/>
      <c r="G289" s="39"/>
      <c r="I289" s="39"/>
      <c r="J289" s="39"/>
      <c r="L289" s="39"/>
      <c r="M289" s="39"/>
      <c r="T289" s="39"/>
      <c r="AD289" s="39"/>
    </row>
    <row r="290" spans="3:30" s="21" customFormat="1">
      <c r="C290" s="41"/>
      <c r="D290" s="39"/>
      <c r="F290" s="39"/>
      <c r="G290" s="39"/>
      <c r="I290" s="39"/>
      <c r="J290" s="39"/>
      <c r="L290" s="39"/>
      <c r="M290" s="39"/>
      <c r="T290" s="39"/>
      <c r="AD290" s="39"/>
    </row>
    <row r="291" spans="3:30" s="21" customFormat="1">
      <c r="C291" s="41"/>
      <c r="D291" s="39"/>
      <c r="F291" s="39"/>
      <c r="G291" s="39"/>
      <c r="I291" s="39"/>
      <c r="J291" s="39"/>
      <c r="L291" s="39"/>
      <c r="M291" s="39"/>
      <c r="T291" s="39"/>
      <c r="AD291" s="39"/>
    </row>
    <row r="292" spans="3:30" s="21" customFormat="1">
      <c r="C292" s="41"/>
      <c r="D292" s="39"/>
      <c r="F292" s="39"/>
      <c r="G292" s="39"/>
      <c r="I292" s="39"/>
      <c r="J292" s="39"/>
      <c r="L292" s="39"/>
      <c r="M292" s="39"/>
      <c r="T292" s="39"/>
      <c r="AD292" s="39"/>
    </row>
    <row r="293" spans="3:30" s="21" customFormat="1">
      <c r="C293" s="41"/>
      <c r="D293" s="39"/>
      <c r="F293" s="39"/>
      <c r="G293" s="39"/>
      <c r="I293" s="39"/>
      <c r="J293" s="39"/>
      <c r="L293" s="39"/>
      <c r="M293" s="39"/>
      <c r="T293" s="39"/>
      <c r="AD293" s="39"/>
    </row>
    <row r="294" spans="3:30" s="21" customFormat="1">
      <c r="C294" s="41"/>
      <c r="D294" s="39"/>
      <c r="F294" s="39"/>
      <c r="G294" s="39"/>
      <c r="I294" s="39"/>
      <c r="J294" s="39"/>
      <c r="L294" s="39"/>
      <c r="M294" s="39"/>
      <c r="T294" s="39"/>
      <c r="AD294" s="39"/>
    </row>
    <row r="295" spans="3:30" s="21" customFormat="1">
      <c r="C295" s="41"/>
      <c r="D295" s="39"/>
      <c r="F295" s="39"/>
      <c r="G295" s="39"/>
      <c r="I295" s="39"/>
      <c r="J295" s="39"/>
      <c r="L295" s="39"/>
      <c r="M295" s="39"/>
      <c r="T295" s="39"/>
      <c r="AD295" s="39"/>
    </row>
    <row r="296" spans="3:30" s="21" customFormat="1">
      <c r="C296" s="41"/>
      <c r="D296" s="39"/>
      <c r="F296" s="39"/>
      <c r="G296" s="39"/>
      <c r="I296" s="39"/>
      <c r="J296" s="39"/>
      <c r="L296" s="39"/>
      <c r="M296" s="39"/>
      <c r="T296" s="39"/>
      <c r="AD296" s="39"/>
    </row>
    <row r="297" spans="3:30" s="21" customFormat="1">
      <c r="C297" s="41"/>
      <c r="D297" s="39"/>
      <c r="F297" s="39"/>
      <c r="G297" s="39"/>
      <c r="I297" s="39"/>
      <c r="J297" s="39"/>
      <c r="L297" s="39"/>
      <c r="M297" s="39"/>
      <c r="T297" s="39"/>
      <c r="AD297" s="39"/>
    </row>
    <row r="298" spans="3:30" s="21" customFormat="1">
      <c r="C298" s="41"/>
      <c r="D298" s="39"/>
      <c r="F298" s="39"/>
      <c r="G298" s="39"/>
      <c r="I298" s="39"/>
      <c r="J298" s="39"/>
      <c r="L298" s="39"/>
      <c r="M298" s="39"/>
      <c r="T298" s="39"/>
      <c r="AD298" s="39"/>
    </row>
    <row r="299" spans="3:30" s="21" customFormat="1">
      <c r="C299" s="41"/>
      <c r="D299" s="39"/>
      <c r="F299" s="39"/>
      <c r="G299" s="39"/>
      <c r="I299" s="39"/>
      <c r="J299" s="39"/>
      <c r="L299" s="39"/>
      <c r="M299" s="39"/>
      <c r="T299" s="39"/>
      <c r="AD299" s="39"/>
    </row>
    <row r="300" spans="3:30" s="21" customFormat="1">
      <c r="C300" s="41"/>
      <c r="D300" s="39"/>
      <c r="F300" s="39"/>
      <c r="G300" s="39"/>
      <c r="I300" s="39"/>
      <c r="J300" s="39"/>
      <c r="L300" s="39"/>
      <c r="M300" s="39"/>
      <c r="T300" s="39"/>
      <c r="AD300" s="39"/>
    </row>
    <row r="301" spans="3:30" s="21" customFormat="1">
      <c r="C301" s="41"/>
      <c r="D301" s="39"/>
      <c r="F301" s="39"/>
      <c r="G301" s="39"/>
      <c r="I301" s="39"/>
      <c r="J301" s="39"/>
      <c r="L301" s="39"/>
      <c r="M301" s="39"/>
      <c r="T301" s="39"/>
      <c r="AD301" s="39"/>
    </row>
    <row r="302" spans="3:30" s="21" customFormat="1">
      <c r="C302" s="41"/>
      <c r="D302" s="39"/>
      <c r="F302" s="39"/>
      <c r="G302" s="39"/>
      <c r="I302" s="39"/>
      <c r="J302" s="39"/>
      <c r="L302" s="39"/>
      <c r="M302" s="39"/>
      <c r="T302" s="39"/>
      <c r="AD302" s="39"/>
    </row>
    <row r="303" spans="3:30" s="21" customFormat="1">
      <c r="C303" s="41"/>
      <c r="D303" s="39"/>
      <c r="F303" s="39"/>
      <c r="G303" s="39"/>
      <c r="I303" s="39"/>
      <c r="J303" s="39"/>
      <c r="L303" s="39"/>
      <c r="M303" s="39"/>
      <c r="T303" s="39"/>
      <c r="AD303" s="39"/>
    </row>
    <row r="304" spans="3:30" s="21" customFormat="1">
      <c r="C304" s="41"/>
      <c r="D304" s="39"/>
      <c r="F304" s="39"/>
      <c r="G304" s="39"/>
      <c r="I304" s="39"/>
      <c r="J304" s="39"/>
      <c r="L304" s="39"/>
      <c r="M304" s="39"/>
      <c r="T304" s="39"/>
      <c r="AD304" s="39"/>
    </row>
    <row r="305" spans="3:30" s="21" customFormat="1">
      <c r="C305" s="41"/>
      <c r="D305" s="39"/>
      <c r="F305" s="39"/>
      <c r="G305" s="39"/>
      <c r="I305" s="39"/>
      <c r="J305" s="39"/>
      <c r="L305" s="39"/>
      <c r="M305" s="39"/>
      <c r="T305" s="39"/>
      <c r="AD305" s="39"/>
    </row>
    <row r="306" spans="3:30" s="21" customFormat="1">
      <c r="C306" s="41"/>
      <c r="D306" s="39"/>
      <c r="F306" s="39"/>
      <c r="G306" s="39"/>
      <c r="I306" s="39"/>
      <c r="J306" s="39"/>
      <c r="L306" s="39"/>
      <c r="M306" s="39"/>
      <c r="T306" s="39"/>
      <c r="AD306" s="39"/>
    </row>
    <row r="307" spans="3:30" s="21" customFormat="1">
      <c r="C307" s="41"/>
      <c r="D307" s="39"/>
      <c r="F307" s="39"/>
      <c r="G307" s="39"/>
      <c r="I307" s="39"/>
      <c r="J307" s="39"/>
      <c r="L307" s="39"/>
      <c r="M307" s="39"/>
      <c r="T307" s="39"/>
      <c r="AD307" s="39"/>
    </row>
    <row r="308" spans="3:30" s="21" customFormat="1">
      <c r="C308" s="41"/>
      <c r="D308" s="39"/>
      <c r="F308" s="39"/>
      <c r="G308" s="39"/>
      <c r="I308" s="39"/>
      <c r="J308" s="39"/>
      <c r="L308" s="39"/>
      <c r="M308" s="39"/>
      <c r="T308" s="39"/>
      <c r="AD308" s="39"/>
    </row>
    <row r="309" spans="3:30" s="21" customFormat="1">
      <c r="C309" s="41"/>
      <c r="D309" s="39"/>
      <c r="F309" s="39"/>
      <c r="G309" s="39"/>
      <c r="I309" s="39"/>
      <c r="J309" s="39"/>
      <c r="L309" s="39"/>
      <c r="M309" s="39"/>
      <c r="T309" s="39"/>
      <c r="AD309" s="39"/>
    </row>
    <row r="310" spans="3:30" s="21" customFormat="1">
      <c r="C310" s="41"/>
      <c r="D310" s="39"/>
      <c r="F310" s="39"/>
      <c r="G310" s="39"/>
      <c r="I310" s="39"/>
      <c r="J310" s="39"/>
      <c r="L310" s="39"/>
      <c r="M310" s="39"/>
      <c r="T310" s="39"/>
      <c r="AD310" s="39"/>
    </row>
    <row r="311" spans="3:30" s="21" customFormat="1">
      <c r="C311" s="41"/>
      <c r="D311" s="39"/>
      <c r="F311" s="39"/>
      <c r="G311" s="39"/>
      <c r="I311" s="39"/>
      <c r="J311" s="39"/>
      <c r="L311" s="39"/>
      <c r="M311" s="39"/>
      <c r="T311" s="39"/>
      <c r="AD311" s="39"/>
    </row>
    <row r="312" spans="3:30" s="21" customFormat="1">
      <c r="C312" s="41"/>
      <c r="D312" s="39"/>
      <c r="F312" s="39"/>
      <c r="G312" s="39"/>
      <c r="I312" s="39"/>
      <c r="J312" s="39"/>
      <c r="L312" s="39"/>
      <c r="M312" s="39"/>
      <c r="T312" s="39"/>
      <c r="AD312" s="39"/>
    </row>
    <row r="313" spans="3:30" s="21" customFormat="1">
      <c r="C313" s="41"/>
      <c r="D313" s="39"/>
      <c r="F313" s="39"/>
      <c r="G313" s="39"/>
      <c r="I313" s="39"/>
      <c r="J313" s="39"/>
      <c r="L313" s="39"/>
      <c r="M313" s="39"/>
      <c r="T313" s="39"/>
      <c r="AD313" s="39"/>
    </row>
    <row r="314" spans="3:30" s="21" customFormat="1">
      <c r="C314" s="41"/>
      <c r="D314" s="39"/>
      <c r="F314" s="39"/>
      <c r="G314" s="39"/>
      <c r="I314" s="39"/>
      <c r="J314" s="39"/>
      <c r="L314" s="39"/>
      <c r="M314" s="39"/>
      <c r="T314" s="39"/>
      <c r="AD314" s="39"/>
    </row>
    <row r="315" spans="3:30" s="21" customFormat="1">
      <c r="C315" s="41"/>
      <c r="D315" s="39"/>
      <c r="F315" s="39"/>
      <c r="G315" s="39"/>
      <c r="I315" s="39"/>
      <c r="J315" s="39"/>
      <c r="L315" s="39"/>
      <c r="M315" s="39"/>
      <c r="T315" s="39"/>
      <c r="AD315" s="39"/>
    </row>
    <row r="316" spans="3:30" s="21" customFormat="1">
      <c r="C316" s="41"/>
      <c r="D316" s="39"/>
      <c r="F316" s="39"/>
      <c r="G316" s="39"/>
      <c r="I316" s="39"/>
      <c r="J316" s="39"/>
      <c r="L316" s="39"/>
      <c r="M316" s="39"/>
      <c r="T316" s="39"/>
      <c r="AD316" s="39"/>
    </row>
    <row r="317" spans="3:30" s="21" customFormat="1">
      <c r="C317" s="41"/>
      <c r="D317" s="39"/>
      <c r="F317" s="39"/>
      <c r="G317" s="39"/>
      <c r="I317" s="39"/>
      <c r="J317" s="39"/>
      <c r="L317" s="39"/>
      <c r="M317" s="39"/>
      <c r="T317" s="39"/>
      <c r="AD317" s="39"/>
    </row>
    <row r="318" spans="3:30" s="21" customFormat="1">
      <c r="C318" s="41"/>
      <c r="D318" s="39"/>
      <c r="F318" s="39"/>
      <c r="G318" s="39"/>
      <c r="I318" s="39"/>
      <c r="J318" s="39"/>
      <c r="L318" s="39"/>
      <c r="M318" s="39"/>
      <c r="T318" s="39"/>
      <c r="AD318" s="39"/>
    </row>
    <row r="319" spans="3:30" s="21" customFormat="1">
      <c r="C319" s="41"/>
      <c r="D319" s="39"/>
      <c r="F319" s="39"/>
      <c r="G319" s="39"/>
      <c r="I319" s="39"/>
      <c r="J319" s="39"/>
      <c r="L319" s="39"/>
      <c r="M319" s="39"/>
      <c r="T319" s="39"/>
      <c r="AD319" s="39"/>
    </row>
    <row r="320" spans="3:30" s="21" customFormat="1">
      <c r="C320" s="41"/>
      <c r="D320" s="39"/>
      <c r="F320" s="39"/>
      <c r="G320" s="39"/>
      <c r="I320" s="39"/>
      <c r="J320" s="39"/>
      <c r="L320" s="39"/>
      <c r="M320" s="39"/>
      <c r="T320" s="39"/>
      <c r="AD320" s="39"/>
    </row>
    <row r="321" spans="3:30" s="21" customFormat="1">
      <c r="C321" s="41"/>
      <c r="D321" s="39"/>
      <c r="F321" s="39"/>
      <c r="G321" s="39"/>
      <c r="I321" s="39"/>
      <c r="J321" s="39"/>
      <c r="L321" s="39"/>
      <c r="M321" s="39"/>
      <c r="T321" s="39"/>
      <c r="AD321" s="39"/>
    </row>
    <row r="322" spans="3:30" s="21" customFormat="1">
      <c r="C322" s="41"/>
      <c r="D322" s="39"/>
      <c r="F322" s="39"/>
      <c r="G322" s="39"/>
      <c r="I322" s="39"/>
      <c r="J322" s="39"/>
      <c r="L322" s="39"/>
      <c r="M322" s="39"/>
      <c r="T322" s="39"/>
      <c r="AD322" s="39"/>
    </row>
    <row r="323" spans="3:30" s="21" customFormat="1">
      <c r="C323" s="41"/>
      <c r="D323" s="39"/>
      <c r="F323" s="39"/>
      <c r="G323" s="39"/>
      <c r="I323" s="39"/>
      <c r="J323" s="39"/>
      <c r="L323" s="39"/>
      <c r="M323" s="39"/>
      <c r="T323" s="39"/>
      <c r="AD323" s="39"/>
    </row>
    <row r="324" spans="3:30" s="21" customFormat="1">
      <c r="C324" s="41"/>
      <c r="D324" s="39"/>
      <c r="F324" s="39"/>
      <c r="G324" s="39"/>
      <c r="I324" s="39"/>
      <c r="J324" s="39"/>
      <c r="L324" s="39"/>
      <c r="M324" s="39"/>
      <c r="T324" s="39"/>
      <c r="AD324" s="39"/>
    </row>
    <row r="325" spans="3:30" s="21" customFormat="1">
      <c r="C325" s="41"/>
      <c r="D325" s="39"/>
      <c r="F325" s="39"/>
      <c r="G325" s="39"/>
      <c r="I325" s="39"/>
      <c r="J325" s="39"/>
      <c r="L325" s="39"/>
      <c r="M325" s="39"/>
      <c r="T325" s="39"/>
      <c r="AD325" s="39"/>
    </row>
    <row r="326" spans="3:30" s="21" customFormat="1">
      <c r="C326" s="41"/>
      <c r="D326" s="39"/>
      <c r="F326" s="39"/>
      <c r="G326" s="39"/>
      <c r="I326" s="39"/>
      <c r="J326" s="39"/>
      <c r="L326" s="39"/>
      <c r="M326" s="39"/>
      <c r="T326" s="39"/>
      <c r="AD326" s="39"/>
    </row>
    <row r="327" spans="3:30" s="21" customFormat="1">
      <c r="C327" s="41"/>
      <c r="D327" s="39"/>
      <c r="F327" s="39"/>
      <c r="G327" s="39"/>
      <c r="I327" s="39"/>
      <c r="J327" s="39"/>
      <c r="L327" s="39"/>
      <c r="M327" s="39"/>
      <c r="T327" s="39"/>
      <c r="AD327" s="39"/>
    </row>
    <row r="328" spans="3:30" s="21" customFormat="1">
      <c r="C328" s="41"/>
      <c r="D328" s="39"/>
      <c r="F328" s="39"/>
      <c r="G328" s="39"/>
      <c r="I328" s="39"/>
      <c r="J328" s="39"/>
      <c r="L328" s="39"/>
      <c r="M328" s="39"/>
      <c r="T328" s="39"/>
      <c r="AD328" s="39"/>
    </row>
    <row r="329" spans="3:30" s="21" customFormat="1">
      <c r="C329" s="41"/>
      <c r="D329" s="39"/>
      <c r="F329" s="39"/>
      <c r="G329" s="39"/>
      <c r="I329" s="39"/>
      <c r="J329" s="39"/>
      <c r="L329" s="39"/>
      <c r="M329" s="39"/>
      <c r="T329" s="39"/>
      <c r="AD329" s="39"/>
    </row>
    <row r="330" spans="3:30" s="21" customFormat="1">
      <c r="C330" s="41"/>
      <c r="D330" s="39"/>
      <c r="F330" s="39"/>
      <c r="G330" s="39"/>
      <c r="I330" s="39"/>
      <c r="J330" s="39"/>
      <c r="L330" s="39"/>
      <c r="M330" s="39"/>
      <c r="T330" s="39"/>
      <c r="AD330" s="39"/>
    </row>
    <row r="331" spans="3:30" s="21" customFormat="1">
      <c r="C331" s="41"/>
      <c r="D331" s="39"/>
      <c r="F331" s="39"/>
      <c r="G331" s="39"/>
      <c r="I331" s="39"/>
      <c r="J331" s="39"/>
      <c r="L331" s="39"/>
      <c r="M331" s="39"/>
      <c r="T331" s="39"/>
      <c r="AD331" s="39"/>
    </row>
    <row r="332" spans="3:30" s="21" customFormat="1">
      <c r="C332" s="41"/>
      <c r="D332" s="39"/>
      <c r="F332" s="39"/>
      <c r="G332" s="39"/>
      <c r="I332" s="39"/>
      <c r="J332" s="39"/>
      <c r="L332" s="39"/>
      <c r="M332" s="39"/>
      <c r="T332" s="39"/>
      <c r="AD332" s="39"/>
    </row>
    <row r="333" spans="3:30" s="21" customFormat="1">
      <c r="C333" s="41"/>
      <c r="D333" s="39"/>
      <c r="F333" s="39"/>
      <c r="G333" s="39"/>
      <c r="I333" s="39"/>
      <c r="J333" s="39"/>
      <c r="L333" s="39"/>
      <c r="M333" s="39"/>
      <c r="T333" s="39"/>
      <c r="AD333" s="39"/>
    </row>
    <row r="334" spans="3:30" s="21" customFormat="1">
      <c r="C334" s="41"/>
      <c r="D334" s="39"/>
      <c r="F334" s="39"/>
      <c r="G334" s="39"/>
      <c r="I334" s="39"/>
      <c r="J334" s="39"/>
      <c r="L334" s="39"/>
      <c r="M334" s="39"/>
      <c r="T334" s="39"/>
      <c r="AD334" s="39"/>
    </row>
    <row r="335" spans="3:30" s="21" customFormat="1">
      <c r="C335" s="41"/>
      <c r="D335" s="39"/>
      <c r="F335" s="39"/>
      <c r="G335" s="39"/>
      <c r="I335" s="39"/>
      <c r="J335" s="39"/>
      <c r="L335" s="39"/>
      <c r="M335" s="39"/>
      <c r="T335" s="39"/>
      <c r="AD335" s="39"/>
    </row>
    <row r="336" spans="3:30" s="21" customFormat="1">
      <c r="C336" s="41"/>
      <c r="D336" s="39"/>
      <c r="F336" s="39"/>
      <c r="G336" s="39"/>
      <c r="I336" s="39"/>
      <c r="J336" s="39"/>
      <c r="L336" s="39"/>
      <c r="M336" s="39"/>
      <c r="T336" s="39"/>
      <c r="AD336" s="39"/>
    </row>
    <row r="337" spans="3:30" s="21" customFormat="1">
      <c r="C337" s="41"/>
      <c r="D337" s="39"/>
      <c r="F337" s="39"/>
      <c r="G337" s="39"/>
      <c r="I337" s="39"/>
      <c r="J337" s="39"/>
      <c r="L337" s="39"/>
      <c r="M337" s="39"/>
      <c r="T337" s="39"/>
      <c r="AD337" s="39"/>
    </row>
    <row r="338" spans="3:30" s="21" customFormat="1">
      <c r="C338" s="41"/>
      <c r="D338" s="39"/>
      <c r="F338" s="39"/>
      <c r="G338" s="39"/>
      <c r="I338" s="39"/>
      <c r="J338" s="39"/>
      <c r="L338" s="39"/>
      <c r="M338" s="39"/>
      <c r="T338" s="39"/>
      <c r="AD338" s="39"/>
    </row>
    <row r="339" spans="3:30" s="21" customFormat="1">
      <c r="C339" s="41"/>
      <c r="D339" s="39"/>
      <c r="F339" s="39"/>
      <c r="G339" s="39"/>
      <c r="I339" s="39"/>
      <c r="J339" s="39"/>
      <c r="L339" s="39"/>
      <c r="M339" s="39"/>
      <c r="T339" s="39"/>
      <c r="AD339" s="39"/>
    </row>
    <row r="340" spans="3:30" s="21" customFormat="1">
      <c r="C340" s="41"/>
      <c r="D340" s="39"/>
      <c r="F340" s="39"/>
      <c r="G340" s="39"/>
      <c r="I340" s="39"/>
      <c r="J340" s="39"/>
      <c r="L340" s="39"/>
      <c r="M340" s="39"/>
      <c r="T340" s="39"/>
      <c r="AD340" s="39"/>
    </row>
    <row r="341" spans="3:30" s="21" customFormat="1">
      <c r="C341" s="41"/>
      <c r="D341" s="39"/>
      <c r="F341" s="39"/>
      <c r="G341" s="39"/>
      <c r="I341" s="39"/>
      <c r="J341" s="39"/>
      <c r="L341" s="39"/>
      <c r="M341" s="39"/>
      <c r="T341" s="39"/>
      <c r="AD341" s="39"/>
    </row>
    <row r="342" spans="3:30" s="21" customFormat="1">
      <c r="C342" s="41"/>
      <c r="D342" s="39"/>
      <c r="F342" s="39"/>
      <c r="G342" s="39"/>
      <c r="I342" s="39"/>
      <c r="J342" s="39"/>
      <c r="L342" s="39"/>
      <c r="M342" s="39"/>
      <c r="T342" s="39"/>
      <c r="AD342" s="39"/>
    </row>
    <row r="343" spans="3:30" s="21" customFormat="1">
      <c r="C343" s="41"/>
      <c r="D343" s="39"/>
      <c r="F343" s="39"/>
      <c r="G343" s="39"/>
      <c r="I343" s="39"/>
      <c r="J343" s="39"/>
      <c r="L343" s="39"/>
      <c r="M343" s="39"/>
      <c r="T343" s="39"/>
      <c r="AD343" s="39"/>
    </row>
    <row r="344" spans="3:30" s="21" customFormat="1">
      <c r="C344" s="41"/>
      <c r="D344" s="39"/>
      <c r="F344" s="39"/>
      <c r="G344" s="39"/>
      <c r="I344" s="39"/>
      <c r="J344" s="39"/>
      <c r="L344" s="39"/>
      <c r="M344" s="39"/>
      <c r="T344" s="39"/>
      <c r="AD344" s="39"/>
    </row>
    <row r="345" spans="3:30" s="21" customFormat="1">
      <c r="C345" s="41"/>
      <c r="D345" s="39"/>
      <c r="F345" s="39"/>
      <c r="G345" s="39"/>
      <c r="I345" s="39"/>
      <c r="J345" s="39"/>
      <c r="L345" s="39"/>
      <c r="M345" s="39"/>
      <c r="T345" s="39"/>
      <c r="AD345" s="39"/>
    </row>
    <row r="346" spans="3:30" s="21" customFormat="1">
      <c r="C346" s="41"/>
      <c r="D346" s="39"/>
      <c r="F346" s="39"/>
      <c r="G346" s="39"/>
      <c r="I346" s="39"/>
      <c r="J346" s="39"/>
      <c r="L346" s="39"/>
      <c r="M346" s="39"/>
      <c r="T346" s="39"/>
      <c r="AD346" s="39"/>
    </row>
    <row r="347" spans="3:30" s="21" customFormat="1">
      <c r="C347" s="41"/>
      <c r="D347" s="39"/>
      <c r="F347" s="39"/>
      <c r="G347" s="39"/>
      <c r="I347" s="39"/>
      <c r="J347" s="39"/>
      <c r="L347" s="39"/>
      <c r="M347" s="39"/>
      <c r="T347" s="39"/>
      <c r="AD347" s="39"/>
    </row>
    <row r="348" spans="3:30" s="21" customFormat="1">
      <c r="C348" s="41"/>
      <c r="D348" s="39"/>
      <c r="F348" s="39"/>
      <c r="G348" s="39"/>
      <c r="I348" s="39"/>
      <c r="J348" s="39"/>
      <c r="L348" s="39"/>
      <c r="M348" s="39"/>
      <c r="T348" s="39"/>
      <c r="AD348" s="39"/>
    </row>
    <row r="349" spans="3:30" s="21" customFormat="1">
      <c r="C349" s="41"/>
      <c r="D349" s="39"/>
      <c r="F349" s="39"/>
      <c r="G349" s="39"/>
      <c r="I349" s="39"/>
      <c r="J349" s="39"/>
      <c r="L349" s="39"/>
      <c r="M349" s="39"/>
      <c r="T349" s="39"/>
      <c r="AD349" s="39"/>
    </row>
    <row r="350" spans="3:30" s="21" customFormat="1">
      <c r="C350" s="41"/>
      <c r="D350" s="39"/>
      <c r="F350" s="39"/>
      <c r="G350" s="39"/>
      <c r="I350" s="39"/>
      <c r="J350" s="39"/>
      <c r="L350" s="39"/>
      <c r="M350" s="39"/>
      <c r="T350" s="39"/>
      <c r="AD350" s="39"/>
    </row>
    <row r="351" spans="3:30" s="21" customFormat="1">
      <c r="C351" s="41"/>
      <c r="D351" s="39"/>
      <c r="F351" s="39"/>
      <c r="G351" s="39"/>
      <c r="I351" s="39"/>
      <c r="J351" s="39"/>
      <c r="L351" s="39"/>
      <c r="M351" s="39"/>
      <c r="T351" s="39"/>
      <c r="AD351" s="39"/>
    </row>
    <row r="352" spans="3:30" s="21" customFormat="1">
      <c r="C352" s="41"/>
      <c r="D352" s="39"/>
      <c r="F352" s="39"/>
      <c r="G352" s="39"/>
      <c r="I352" s="39"/>
      <c r="J352" s="39"/>
      <c r="L352" s="39"/>
      <c r="M352" s="39"/>
      <c r="T352" s="39"/>
      <c r="AD352" s="39"/>
    </row>
    <row r="353" spans="3:30" s="21" customFormat="1">
      <c r="C353" s="41"/>
      <c r="D353" s="39"/>
      <c r="F353" s="39"/>
      <c r="G353" s="39"/>
      <c r="I353" s="39"/>
      <c r="J353" s="39"/>
      <c r="L353" s="39"/>
      <c r="M353" s="39"/>
      <c r="T353" s="39"/>
      <c r="AD353" s="39"/>
    </row>
    <row r="354" spans="3:30" s="21" customFormat="1">
      <c r="C354" s="41"/>
      <c r="D354" s="39"/>
      <c r="F354" s="39"/>
      <c r="G354" s="39"/>
      <c r="I354" s="39"/>
      <c r="J354" s="39"/>
      <c r="L354" s="39"/>
      <c r="M354" s="39"/>
      <c r="T354" s="39"/>
      <c r="AD354" s="39"/>
    </row>
    <row r="355" spans="3:30" s="21" customFormat="1">
      <c r="C355" s="41"/>
      <c r="D355" s="39"/>
      <c r="F355" s="39"/>
      <c r="G355" s="39"/>
      <c r="I355" s="39"/>
      <c r="J355" s="39"/>
      <c r="L355" s="39"/>
      <c r="M355" s="39"/>
      <c r="T355" s="39"/>
      <c r="AD355" s="39"/>
    </row>
    <row r="356" spans="3:30" s="21" customFormat="1">
      <c r="C356" s="41"/>
      <c r="D356" s="39"/>
      <c r="F356" s="39"/>
      <c r="G356" s="39"/>
      <c r="I356" s="39"/>
      <c r="J356" s="39"/>
      <c r="L356" s="39"/>
      <c r="M356" s="39"/>
      <c r="T356" s="39"/>
      <c r="AD356" s="39"/>
    </row>
    <row r="357" spans="3:30" s="21" customFormat="1">
      <c r="C357" s="41"/>
      <c r="D357" s="39"/>
      <c r="F357" s="39"/>
      <c r="G357" s="39"/>
      <c r="I357" s="39"/>
      <c r="J357" s="39"/>
      <c r="L357" s="39"/>
      <c r="M357" s="39"/>
      <c r="T357" s="39"/>
      <c r="AD357" s="39"/>
    </row>
    <row r="358" spans="3:30" s="21" customFormat="1">
      <c r="C358" s="41"/>
      <c r="D358" s="39"/>
      <c r="F358" s="39"/>
      <c r="G358" s="39"/>
      <c r="I358" s="39"/>
      <c r="J358" s="39"/>
      <c r="L358" s="39"/>
      <c r="M358" s="39"/>
      <c r="T358" s="39"/>
      <c r="AD358" s="39"/>
    </row>
    <row r="359" spans="3:30" s="21" customFormat="1">
      <c r="C359" s="41"/>
      <c r="D359" s="39"/>
      <c r="F359" s="39"/>
      <c r="G359" s="39"/>
      <c r="I359" s="39"/>
      <c r="J359" s="39"/>
      <c r="L359" s="39"/>
      <c r="M359" s="39"/>
      <c r="T359" s="39"/>
      <c r="AD359" s="39"/>
    </row>
    <row r="360" spans="3:30" s="21" customFormat="1">
      <c r="C360" s="41"/>
      <c r="D360" s="39"/>
      <c r="F360" s="39"/>
      <c r="G360" s="39"/>
      <c r="I360" s="39"/>
      <c r="J360" s="39"/>
      <c r="L360" s="39"/>
      <c r="M360" s="39"/>
      <c r="T360" s="39"/>
      <c r="AD360" s="39"/>
    </row>
    <row r="361" spans="3:30" s="21" customFormat="1">
      <c r="C361" s="41"/>
      <c r="D361" s="39"/>
      <c r="F361" s="39"/>
      <c r="G361" s="39"/>
      <c r="I361" s="39"/>
      <c r="J361" s="39"/>
      <c r="L361" s="39"/>
      <c r="M361" s="39"/>
      <c r="T361" s="39"/>
      <c r="AD361" s="39"/>
    </row>
    <row r="362" spans="3:30" s="21" customFormat="1">
      <c r="C362" s="41"/>
      <c r="D362" s="39"/>
      <c r="F362" s="39"/>
      <c r="G362" s="39"/>
      <c r="I362" s="39"/>
      <c r="J362" s="39"/>
      <c r="L362" s="39"/>
      <c r="M362" s="39"/>
      <c r="T362" s="39"/>
      <c r="AD362" s="39"/>
    </row>
    <row r="363" spans="3:30" s="21" customFormat="1">
      <c r="C363" s="41"/>
      <c r="D363" s="39"/>
      <c r="F363" s="39"/>
      <c r="G363" s="39"/>
      <c r="I363" s="39"/>
      <c r="J363" s="39"/>
      <c r="L363" s="39"/>
      <c r="M363" s="39"/>
      <c r="T363" s="39"/>
      <c r="AD363" s="39"/>
    </row>
    <row r="364" spans="3:30" s="21" customFormat="1">
      <c r="C364" s="41"/>
      <c r="D364" s="39"/>
      <c r="F364" s="39"/>
      <c r="G364" s="39"/>
      <c r="I364" s="39"/>
      <c r="J364" s="39"/>
      <c r="L364" s="39"/>
      <c r="M364" s="39"/>
      <c r="T364" s="39"/>
      <c r="AD364" s="39"/>
    </row>
    <row r="365" spans="3:30" s="21" customFormat="1">
      <c r="C365" s="41"/>
      <c r="D365" s="39"/>
      <c r="F365" s="39"/>
      <c r="G365" s="39"/>
      <c r="I365" s="39"/>
      <c r="J365" s="39"/>
      <c r="L365" s="39"/>
      <c r="M365" s="39"/>
      <c r="T365" s="39"/>
      <c r="AD365" s="39"/>
    </row>
    <row r="366" spans="3:30" s="21" customFormat="1">
      <c r="C366" s="41"/>
      <c r="D366" s="39"/>
      <c r="F366" s="39"/>
      <c r="G366" s="39"/>
      <c r="I366" s="39"/>
      <c r="J366" s="39"/>
      <c r="L366" s="39"/>
      <c r="M366" s="39"/>
      <c r="T366" s="39"/>
      <c r="AD366" s="39"/>
    </row>
    <row r="367" spans="3:30" s="21" customFormat="1">
      <c r="C367" s="41"/>
      <c r="D367" s="39"/>
      <c r="F367" s="39"/>
      <c r="G367" s="39"/>
      <c r="I367" s="39"/>
      <c r="J367" s="39"/>
      <c r="L367" s="39"/>
      <c r="M367" s="39"/>
      <c r="T367" s="39"/>
      <c r="AD367" s="39"/>
    </row>
    <row r="368" spans="3:30" s="21" customFormat="1">
      <c r="C368" s="41"/>
      <c r="D368" s="39"/>
      <c r="F368" s="39"/>
      <c r="G368" s="39"/>
      <c r="I368" s="39"/>
      <c r="J368" s="39"/>
      <c r="L368" s="39"/>
      <c r="M368" s="39"/>
      <c r="T368" s="39"/>
      <c r="AD368" s="39"/>
    </row>
    <row r="369" spans="3:30" s="21" customFormat="1">
      <c r="C369" s="41"/>
      <c r="D369" s="39"/>
      <c r="F369" s="39"/>
      <c r="G369" s="39"/>
      <c r="I369" s="39"/>
      <c r="J369" s="39"/>
      <c r="L369" s="39"/>
      <c r="M369" s="39"/>
      <c r="T369" s="39"/>
      <c r="AD369" s="39"/>
    </row>
    <row r="370" spans="3:30" s="21" customFormat="1">
      <c r="C370" s="41"/>
      <c r="D370" s="39"/>
      <c r="F370" s="39"/>
      <c r="G370" s="39"/>
      <c r="I370" s="39"/>
      <c r="J370" s="39"/>
      <c r="L370" s="39"/>
      <c r="M370" s="39"/>
      <c r="T370" s="39"/>
      <c r="AD370" s="39"/>
    </row>
    <row r="371" spans="3:30" s="21" customFormat="1">
      <c r="C371" s="41"/>
      <c r="D371" s="39"/>
      <c r="F371" s="39"/>
      <c r="G371" s="39"/>
      <c r="I371" s="39"/>
      <c r="J371" s="39"/>
      <c r="L371" s="39"/>
      <c r="M371" s="39"/>
      <c r="T371" s="39"/>
      <c r="AD371" s="39"/>
    </row>
    <row r="372" spans="3:30" s="21" customFormat="1">
      <c r="C372" s="41"/>
      <c r="D372" s="39"/>
      <c r="F372" s="39"/>
      <c r="G372" s="39"/>
      <c r="I372" s="39"/>
      <c r="J372" s="39"/>
      <c r="L372" s="39"/>
      <c r="M372" s="39"/>
      <c r="T372" s="39"/>
      <c r="AD372" s="39"/>
    </row>
    <row r="373" spans="3:30" s="21" customFormat="1">
      <c r="C373" s="41"/>
      <c r="D373" s="39"/>
      <c r="F373" s="39"/>
      <c r="G373" s="39"/>
      <c r="I373" s="39"/>
      <c r="J373" s="39"/>
      <c r="L373" s="39"/>
      <c r="M373" s="39"/>
      <c r="T373" s="39"/>
      <c r="AD373" s="39"/>
    </row>
    <row r="374" spans="3:30" s="21" customFormat="1">
      <c r="C374" s="41"/>
      <c r="D374" s="39"/>
      <c r="F374" s="39"/>
      <c r="G374" s="39"/>
      <c r="I374" s="39"/>
      <c r="J374" s="39"/>
      <c r="L374" s="39"/>
      <c r="M374" s="39"/>
      <c r="T374" s="39"/>
      <c r="AD374" s="39"/>
    </row>
    <row r="375" spans="3:30" s="21" customFormat="1">
      <c r="C375" s="41"/>
      <c r="D375" s="39"/>
      <c r="F375" s="39"/>
      <c r="G375" s="39"/>
      <c r="I375" s="39"/>
      <c r="J375" s="39"/>
      <c r="L375" s="39"/>
      <c r="M375" s="39"/>
      <c r="T375" s="39"/>
      <c r="AD375" s="39"/>
    </row>
    <row r="376" spans="3:30" s="21" customFormat="1">
      <c r="C376" s="41"/>
      <c r="D376" s="39"/>
      <c r="F376" s="39"/>
      <c r="G376" s="39"/>
      <c r="I376" s="39"/>
      <c r="J376" s="39"/>
      <c r="L376" s="39"/>
      <c r="M376" s="39"/>
      <c r="T376" s="39"/>
      <c r="AD376" s="39"/>
    </row>
    <row r="377" spans="3:30" s="21" customFormat="1">
      <c r="C377" s="41"/>
      <c r="D377" s="39"/>
      <c r="F377" s="39"/>
      <c r="G377" s="39"/>
      <c r="I377" s="39"/>
      <c r="J377" s="39"/>
      <c r="L377" s="39"/>
      <c r="M377" s="39"/>
      <c r="T377" s="39"/>
      <c r="AD377" s="39"/>
    </row>
    <row r="378" spans="3:30" s="21" customFormat="1">
      <c r="C378" s="41"/>
      <c r="D378" s="39"/>
      <c r="F378" s="39"/>
      <c r="G378" s="39"/>
      <c r="I378" s="39"/>
      <c r="J378" s="39"/>
      <c r="L378" s="39"/>
      <c r="M378" s="39"/>
      <c r="T378" s="39"/>
      <c r="AD378" s="39"/>
    </row>
    <row r="379" spans="3:30" s="21" customFormat="1">
      <c r="C379" s="41"/>
      <c r="D379" s="39"/>
      <c r="F379" s="39"/>
      <c r="G379" s="39"/>
      <c r="I379" s="39"/>
      <c r="J379" s="39"/>
      <c r="L379" s="39"/>
      <c r="M379" s="39"/>
      <c r="T379" s="39"/>
      <c r="AD379" s="39"/>
    </row>
    <row r="380" spans="3:30" s="21" customFormat="1">
      <c r="C380" s="41"/>
      <c r="D380" s="39"/>
      <c r="F380" s="39"/>
      <c r="G380" s="39"/>
      <c r="I380" s="39"/>
      <c r="J380" s="39"/>
      <c r="L380" s="39"/>
      <c r="M380" s="39"/>
      <c r="T380" s="39"/>
      <c r="AD380" s="39"/>
    </row>
    <row r="381" spans="3:30" s="21" customFormat="1">
      <c r="C381" s="41"/>
      <c r="D381" s="39"/>
      <c r="F381" s="39"/>
      <c r="G381" s="39"/>
      <c r="I381" s="39"/>
      <c r="J381" s="39"/>
      <c r="L381" s="39"/>
      <c r="M381" s="39"/>
      <c r="T381" s="39"/>
      <c r="AD381" s="39"/>
    </row>
    <row r="382" spans="3:30" s="21" customFormat="1">
      <c r="C382" s="41"/>
      <c r="D382" s="39"/>
      <c r="F382" s="39"/>
      <c r="G382" s="39"/>
      <c r="I382" s="39"/>
      <c r="J382" s="39"/>
      <c r="L382" s="39"/>
      <c r="M382" s="39"/>
      <c r="T382" s="39"/>
      <c r="AD382" s="39"/>
    </row>
    <row r="383" spans="3:30" s="21" customFormat="1">
      <c r="C383" s="41"/>
      <c r="D383" s="39"/>
      <c r="F383" s="39"/>
      <c r="G383" s="39"/>
      <c r="I383" s="39"/>
      <c r="J383" s="39"/>
      <c r="L383" s="39"/>
      <c r="M383" s="39"/>
      <c r="T383" s="39"/>
      <c r="AD383" s="39"/>
    </row>
    <row r="384" spans="3:30" s="21" customFormat="1">
      <c r="C384" s="41"/>
      <c r="D384" s="39"/>
      <c r="F384" s="39"/>
      <c r="G384" s="39"/>
      <c r="I384" s="39"/>
      <c r="J384" s="39"/>
      <c r="L384" s="39"/>
      <c r="M384" s="39"/>
      <c r="T384" s="39"/>
      <c r="AD384" s="39"/>
    </row>
    <row r="385" spans="3:30" s="21" customFormat="1">
      <c r="C385" s="41"/>
      <c r="D385" s="39"/>
      <c r="F385" s="39"/>
      <c r="G385" s="39"/>
      <c r="I385" s="39"/>
      <c r="J385" s="39"/>
      <c r="L385" s="39"/>
      <c r="M385" s="39"/>
      <c r="T385" s="39"/>
      <c r="AD385" s="39"/>
    </row>
    <row r="386" spans="3:30" s="21" customFormat="1">
      <c r="C386" s="41"/>
      <c r="D386" s="39"/>
      <c r="F386" s="39"/>
      <c r="G386" s="39"/>
      <c r="I386" s="39"/>
      <c r="J386" s="39"/>
      <c r="L386" s="39"/>
      <c r="M386" s="39"/>
      <c r="T386" s="39"/>
      <c r="AD386" s="39"/>
    </row>
    <row r="387" spans="3:30" s="21" customFormat="1">
      <c r="C387" s="41"/>
      <c r="D387" s="39"/>
      <c r="F387" s="39"/>
      <c r="G387" s="39"/>
      <c r="I387" s="39"/>
      <c r="J387" s="39"/>
      <c r="L387" s="39"/>
      <c r="M387" s="39"/>
      <c r="T387" s="39"/>
      <c r="AD387" s="39"/>
    </row>
    <row r="388" spans="3:30" s="21" customFormat="1">
      <c r="C388" s="41"/>
      <c r="D388" s="39"/>
      <c r="F388" s="39"/>
      <c r="G388" s="39"/>
      <c r="I388" s="39"/>
      <c r="J388" s="39"/>
      <c r="L388" s="39"/>
      <c r="M388" s="39"/>
      <c r="T388" s="39"/>
      <c r="AD388" s="39"/>
    </row>
    <row r="389" spans="3:30" s="21" customFormat="1">
      <c r="C389" s="41"/>
      <c r="D389" s="39"/>
      <c r="F389" s="39"/>
      <c r="G389" s="39"/>
      <c r="I389" s="39"/>
      <c r="J389" s="39"/>
      <c r="L389" s="39"/>
      <c r="M389" s="39"/>
      <c r="T389" s="39"/>
      <c r="AD389" s="39"/>
    </row>
    <row r="390" spans="3:30" s="21" customFormat="1">
      <c r="C390" s="41"/>
      <c r="D390" s="39"/>
      <c r="F390" s="39"/>
      <c r="G390" s="39"/>
      <c r="I390" s="39"/>
      <c r="J390" s="39"/>
      <c r="L390" s="39"/>
      <c r="M390" s="39"/>
      <c r="T390" s="39"/>
      <c r="AD390" s="39"/>
    </row>
    <row r="391" spans="3:30" s="21" customFormat="1">
      <c r="C391" s="41"/>
      <c r="D391" s="39"/>
      <c r="F391" s="39"/>
      <c r="G391" s="39"/>
      <c r="I391" s="39"/>
      <c r="J391" s="39"/>
      <c r="L391" s="39"/>
      <c r="M391" s="39"/>
      <c r="T391" s="39"/>
      <c r="AD391" s="39"/>
    </row>
    <row r="392" spans="3:30" s="21" customFormat="1">
      <c r="C392" s="41"/>
      <c r="D392" s="39"/>
      <c r="F392" s="39"/>
      <c r="G392" s="39"/>
      <c r="I392" s="39"/>
      <c r="J392" s="39"/>
      <c r="L392" s="39"/>
      <c r="M392" s="39"/>
      <c r="T392" s="39"/>
      <c r="AD392" s="39"/>
    </row>
    <row r="393" spans="3:30" s="21" customFormat="1">
      <c r="C393" s="41"/>
      <c r="D393" s="39"/>
      <c r="F393" s="39"/>
      <c r="G393" s="39"/>
      <c r="I393" s="39"/>
      <c r="J393" s="39"/>
      <c r="L393" s="39"/>
      <c r="M393" s="39"/>
      <c r="T393" s="39"/>
      <c r="AD393" s="39"/>
    </row>
    <row r="394" spans="3:30" s="21" customFormat="1">
      <c r="C394" s="41"/>
      <c r="D394" s="39"/>
      <c r="F394" s="39"/>
      <c r="G394" s="39"/>
      <c r="I394" s="39"/>
      <c r="J394" s="39"/>
      <c r="L394" s="39"/>
      <c r="M394" s="39"/>
      <c r="T394" s="39"/>
      <c r="AD394" s="39"/>
    </row>
    <row r="395" spans="3:30" s="21" customFormat="1">
      <c r="C395" s="41"/>
      <c r="D395" s="39"/>
      <c r="F395" s="39"/>
      <c r="G395" s="39"/>
      <c r="I395" s="39"/>
      <c r="J395" s="39"/>
      <c r="L395" s="39"/>
      <c r="M395" s="39"/>
      <c r="T395" s="39"/>
      <c r="AD395" s="39"/>
    </row>
    <row r="396" spans="3:30" s="21" customFormat="1">
      <c r="C396" s="41"/>
      <c r="D396" s="39"/>
      <c r="F396" s="39"/>
      <c r="G396" s="39"/>
      <c r="I396" s="39"/>
      <c r="J396" s="39"/>
      <c r="L396" s="39"/>
      <c r="M396" s="39"/>
      <c r="T396" s="39"/>
      <c r="AD396" s="39"/>
    </row>
    <row r="397" spans="3:30" s="21" customFormat="1">
      <c r="C397" s="41"/>
      <c r="D397" s="39"/>
      <c r="F397" s="39"/>
      <c r="G397" s="39"/>
      <c r="I397" s="39"/>
      <c r="J397" s="39"/>
      <c r="L397" s="39"/>
      <c r="M397" s="39"/>
      <c r="T397" s="39"/>
      <c r="AD397" s="39"/>
    </row>
    <row r="398" spans="3:30" s="21" customFormat="1">
      <c r="C398" s="41"/>
      <c r="D398" s="39"/>
      <c r="F398" s="39"/>
      <c r="G398" s="39"/>
      <c r="I398" s="39"/>
      <c r="J398" s="39"/>
      <c r="L398" s="39"/>
      <c r="M398" s="39"/>
      <c r="T398" s="39"/>
      <c r="AD398" s="39"/>
    </row>
    <row r="399" spans="3:30" s="21" customFormat="1">
      <c r="C399" s="41"/>
      <c r="D399" s="39"/>
      <c r="F399" s="39"/>
      <c r="G399" s="39"/>
      <c r="I399" s="39"/>
      <c r="J399" s="39"/>
      <c r="L399" s="39"/>
      <c r="M399" s="39"/>
      <c r="T399" s="39"/>
      <c r="AD399" s="39"/>
    </row>
    <row r="400" spans="3:30" s="21" customFormat="1">
      <c r="C400" s="41"/>
      <c r="D400" s="39"/>
      <c r="F400" s="39"/>
      <c r="G400" s="39"/>
      <c r="I400" s="39"/>
      <c r="J400" s="39"/>
      <c r="L400" s="39"/>
      <c r="M400" s="39"/>
      <c r="T400" s="39"/>
      <c r="AD400" s="39"/>
    </row>
    <row r="401" spans="3:30" s="21" customFormat="1">
      <c r="C401" s="41"/>
      <c r="D401" s="39"/>
      <c r="F401" s="39"/>
      <c r="G401" s="39"/>
      <c r="I401" s="39"/>
      <c r="J401" s="39"/>
      <c r="L401" s="39"/>
      <c r="M401" s="39"/>
      <c r="T401" s="39"/>
      <c r="AD401" s="39"/>
    </row>
    <row r="402" spans="3:30" s="21" customFormat="1">
      <c r="C402" s="41"/>
      <c r="D402" s="39"/>
      <c r="F402" s="39"/>
      <c r="G402" s="39"/>
      <c r="I402" s="39"/>
      <c r="J402" s="39"/>
      <c r="L402" s="39"/>
      <c r="M402" s="39"/>
      <c r="T402" s="39"/>
      <c r="AD402" s="39"/>
    </row>
    <row r="403" spans="3:30" s="21" customFormat="1">
      <c r="C403" s="41"/>
      <c r="D403" s="39"/>
      <c r="F403" s="39"/>
      <c r="G403" s="39"/>
      <c r="I403" s="39"/>
      <c r="J403" s="39"/>
      <c r="L403" s="39"/>
      <c r="M403" s="39"/>
      <c r="T403" s="39"/>
      <c r="AD403" s="39"/>
    </row>
    <row r="404" spans="3:30" s="21" customFormat="1">
      <c r="C404" s="41"/>
      <c r="D404" s="39"/>
      <c r="F404" s="39"/>
      <c r="G404" s="39"/>
      <c r="I404" s="39"/>
      <c r="J404" s="39"/>
      <c r="L404" s="39"/>
      <c r="M404" s="39"/>
      <c r="T404" s="39"/>
      <c r="AD404" s="39"/>
    </row>
    <row r="405" spans="3:30" s="21" customFormat="1">
      <c r="C405" s="41"/>
      <c r="D405" s="39"/>
      <c r="F405" s="39"/>
      <c r="G405" s="39"/>
      <c r="I405" s="39"/>
      <c r="J405" s="39"/>
      <c r="L405" s="39"/>
      <c r="M405" s="39"/>
      <c r="T405" s="39"/>
      <c r="AD405" s="39"/>
    </row>
    <row r="406" spans="3:30" s="21" customFormat="1">
      <c r="C406" s="41"/>
      <c r="D406" s="39"/>
      <c r="F406" s="39"/>
      <c r="G406" s="39"/>
      <c r="I406" s="39"/>
      <c r="J406" s="39"/>
      <c r="L406" s="39"/>
      <c r="M406" s="39"/>
      <c r="T406" s="39"/>
      <c r="AD406" s="39"/>
    </row>
    <row r="407" spans="3:30" s="21" customFormat="1">
      <c r="C407" s="41"/>
      <c r="D407" s="39"/>
      <c r="F407" s="39"/>
      <c r="G407" s="39"/>
      <c r="I407" s="39"/>
      <c r="J407" s="39"/>
      <c r="L407" s="39"/>
      <c r="M407" s="39"/>
      <c r="T407" s="39"/>
      <c r="AD407" s="39"/>
    </row>
    <row r="408" spans="3:30" s="21" customFormat="1">
      <c r="C408" s="41"/>
      <c r="D408" s="39"/>
      <c r="F408" s="39"/>
      <c r="G408" s="39"/>
      <c r="I408" s="39"/>
      <c r="J408" s="39"/>
      <c r="L408" s="39"/>
      <c r="M408" s="39"/>
      <c r="T408" s="39"/>
      <c r="AD408" s="39"/>
    </row>
    <row r="409" spans="3:30" s="21" customFormat="1">
      <c r="C409" s="41"/>
      <c r="D409" s="39"/>
      <c r="F409" s="39"/>
      <c r="G409" s="39"/>
      <c r="I409" s="39"/>
      <c r="J409" s="39"/>
      <c r="L409" s="39"/>
      <c r="M409" s="39"/>
      <c r="T409" s="39"/>
      <c r="AD409" s="39"/>
    </row>
    <row r="410" spans="3:30" s="21" customFormat="1">
      <c r="C410" s="41"/>
      <c r="D410" s="39"/>
      <c r="F410" s="39"/>
      <c r="G410" s="39"/>
      <c r="I410" s="39"/>
      <c r="J410" s="39"/>
      <c r="L410" s="39"/>
      <c r="M410" s="39"/>
      <c r="T410" s="39"/>
      <c r="AD410" s="39"/>
    </row>
    <row r="411" spans="3:30" s="21" customFormat="1">
      <c r="C411" s="41"/>
      <c r="D411" s="39"/>
      <c r="F411" s="39"/>
      <c r="G411" s="39"/>
      <c r="I411" s="39"/>
      <c r="J411" s="39"/>
      <c r="L411" s="39"/>
      <c r="M411" s="39"/>
      <c r="T411" s="39"/>
      <c r="AD411" s="39"/>
    </row>
    <row r="412" spans="3:30" s="21" customFormat="1">
      <c r="C412" s="41"/>
      <c r="D412" s="39"/>
      <c r="F412" s="39"/>
      <c r="G412" s="39"/>
      <c r="I412" s="39"/>
      <c r="J412" s="39"/>
      <c r="L412" s="39"/>
      <c r="M412" s="39"/>
      <c r="T412" s="39"/>
      <c r="AD412" s="39"/>
    </row>
    <row r="413" spans="3:30" s="21" customFormat="1">
      <c r="C413" s="41"/>
      <c r="D413" s="39"/>
      <c r="F413" s="39"/>
      <c r="G413" s="39"/>
      <c r="I413" s="39"/>
      <c r="J413" s="39"/>
      <c r="L413" s="39"/>
      <c r="M413" s="39"/>
      <c r="T413" s="39"/>
      <c r="AD413" s="39"/>
    </row>
    <row r="414" spans="3:30" s="21" customFormat="1">
      <c r="C414" s="41"/>
      <c r="D414" s="39"/>
      <c r="F414" s="39"/>
      <c r="G414" s="39"/>
      <c r="I414" s="39"/>
      <c r="J414" s="39"/>
      <c r="L414" s="39"/>
      <c r="M414" s="39"/>
      <c r="T414" s="39"/>
      <c r="AD414" s="39"/>
    </row>
    <row r="415" spans="3:30" s="21" customFormat="1">
      <c r="C415" s="41"/>
      <c r="D415" s="39"/>
      <c r="F415" s="39"/>
      <c r="G415" s="39"/>
      <c r="I415" s="39"/>
      <c r="J415" s="39"/>
      <c r="L415" s="39"/>
      <c r="M415" s="39"/>
      <c r="T415" s="39"/>
      <c r="AD415" s="39"/>
    </row>
    <row r="416" spans="3:30" s="21" customFormat="1">
      <c r="C416" s="41"/>
      <c r="D416" s="39"/>
      <c r="F416" s="39"/>
      <c r="G416" s="39"/>
      <c r="I416" s="39"/>
      <c r="J416" s="39"/>
      <c r="L416" s="39"/>
      <c r="M416" s="39"/>
      <c r="T416" s="39"/>
      <c r="AD416" s="39"/>
    </row>
    <row r="417" spans="3:30" s="21" customFormat="1">
      <c r="C417" s="41"/>
      <c r="D417" s="39"/>
      <c r="F417" s="39"/>
      <c r="G417" s="39"/>
      <c r="I417" s="39"/>
      <c r="J417" s="39"/>
      <c r="L417" s="39"/>
      <c r="M417" s="39"/>
      <c r="T417" s="39"/>
      <c r="AD417" s="39"/>
    </row>
    <row r="418" spans="3:30" s="21" customFormat="1">
      <c r="C418" s="41"/>
      <c r="D418" s="39"/>
      <c r="F418" s="39"/>
      <c r="G418" s="39"/>
      <c r="I418" s="39"/>
      <c r="J418" s="39"/>
      <c r="L418" s="39"/>
      <c r="M418" s="39"/>
      <c r="T418" s="39"/>
      <c r="AD418" s="39"/>
    </row>
    <row r="419" spans="3:30" s="21" customFormat="1">
      <c r="C419" s="41"/>
      <c r="D419" s="39"/>
      <c r="F419" s="39"/>
      <c r="G419" s="39"/>
      <c r="I419" s="39"/>
      <c r="J419" s="39"/>
      <c r="L419" s="39"/>
      <c r="M419" s="39"/>
      <c r="T419" s="39"/>
      <c r="AD419" s="39"/>
    </row>
    <row r="420" spans="3:30" s="21" customFormat="1">
      <c r="C420" s="41"/>
      <c r="D420" s="39"/>
      <c r="F420" s="39"/>
      <c r="G420" s="39"/>
      <c r="I420" s="39"/>
      <c r="J420" s="39"/>
      <c r="L420" s="39"/>
      <c r="M420" s="39"/>
      <c r="T420" s="39"/>
      <c r="AD420" s="39"/>
    </row>
    <row r="421" spans="3:30" s="21" customFormat="1">
      <c r="C421" s="41"/>
      <c r="D421" s="39"/>
      <c r="F421" s="39"/>
      <c r="G421" s="39"/>
      <c r="I421" s="39"/>
      <c r="J421" s="39"/>
      <c r="L421" s="39"/>
      <c r="M421" s="39"/>
      <c r="T421" s="39"/>
      <c r="AD421" s="39"/>
    </row>
    <row r="422" spans="3:30" s="21" customFormat="1">
      <c r="C422" s="41"/>
      <c r="D422" s="39"/>
      <c r="F422" s="39"/>
      <c r="G422" s="39"/>
      <c r="I422" s="39"/>
      <c r="J422" s="39"/>
      <c r="L422" s="39"/>
      <c r="M422" s="39"/>
      <c r="T422" s="39"/>
      <c r="AD422" s="39"/>
    </row>
    <row r="423" spans="3:30" s="21" customFormat="1">
      <c r="C423" s="41"/>
      <c r="D423" s="39"/>
      <c r="F423" s="39"/>
      <c r="G423" s="39"/>
      <c r="I423" s="39"/>
      <c r="J423" s="39"/>
      <c r="L423" s="39"/>
      <c r="M423" s="39"/>
      <c r="T423" s="39"/>
      <c r="AD423" s="39"/>
    </row>
    <row r="424" spans="3:30" s="21" customFormat="1">
      <c r="C424" s="41"/>
      <c r="D424" s="39"/>
      <c r="F424" s="39"/>
      <c r="G424" s="39"/>
      <c r="I424" s="39"/>
      <c r="J424" s="39"/>
      <c r="L424" s="39"/>
      <c r="M424" s="39"/>
      <c r="T424" s="39"/>
      <c r="AD424" s="39"/>
    </row>
    <row r="425" spans="3:30" s="21" customFormat="1">
      <c r="C425" s="41"/>
      <c r="D425" s="39"/>
      <c r="F425" s="39"/>
      <c r="G425" s="39"/>
      <c r="I425" s="39"/>
      <c r="J425" s="39"/>
      <c r="L425" s="39"/>
      <c r="M425" s="39"/>
      <c r="T425" s="39"/>
      <c r="AD425" s="39"/>
    </row>
    <row r="426" spans="3:30" s="21" customFormat="1">
      <c r="C426" s="41"/>
      <c r="D426" s="39"/>
      <c r="F426" s="39"/>
      <c r="G426" s="39"/>
      <c r="I426" s="39"/>
      <c r="J426" s="39"/>
      <c r="L426" s="39"/>
      <c r="M426" s="39"/>
      <c r="T426" s="39"/>
      <c r="AD426" s="39"/>
    </row>
    <row r="427" spans="3:30" s="21" customFormat="1">
      <c r="C427" s="41"/>
      <c r="D427" s="39"/>
      <c r="F427" s="39"/>
      <c r="G427" s="39"/>
      <c r="I427" s="39"/>
      <c r="J427" s="39"/>
      <c r="L427" s="39"/>
      <c r="M427" s="39"/>
      <c r="T427" s="39"/>
      <c r="AD427" s="39"/>
    </row>
    <row r="428" spans="3:30" s="21" customFormat="1">
      <c r="C428" s="41"/>
      <c r="D428" s="39"/>
      <c r="F428" s="39"/>
      <c r="G428" s="39"/>
      <c r="I428" s="39"/>
      <c r="J428" s="39"/>
      <c r="L428" s="39"/>
      <c r="M428" s="39"/>
      <c r="T428" s="39"/>
      <c r="AD428" s="39"/>
    </row>
    <row r="429" spans="3:30" s="21" customFormat="1">
      <c r="C429" s="41"/>
      <c r="D429" s="39"/>
      <c r="F429" s="39"/>
      <c r="G429" s="39"/>
      <c r="I429" s="39"/>
      <c r="J429" s="39"/>
      <c r="L429" s="39"/>
      <c r="M429" s="39"/>
      <c r="T429" s="39"/>
      <c r="AD429" s="39"/>
    </row>
    <row r="430" spans="3:30" s="21" customFormat="1">
      <c r="C430" s="41"/>
      <c r="D430" s="39"/>
      <c r="F430" s="39"/>
      <c r="G430" s="39"/>
      <c r="I430" s="39"/>
      <c r="J430" s="39"/>
      <c r="L430" s="39"/>
      <c r="M430" s="39"/>
      <c r="T430" s="39"/>
      <c r="AD430" s="39"/>
    </row>
    <row r="431" spans="3:30" s="21" customFormat="1">
      <c r="C431" s="41"/>
      <c r="D431" s="39"/>
      <c r="F431" s="39"/>
      <c r="G431" s="39"/>
      <c r="I431" s="39"/>
      <c r="J431" s="39"/>
      <c r="L431" s="39"/>
      <c r="M431" s="39"/>
      <c r="T431" s="39"/>
      <c r="AD431" s="39"/>
    </row>
    <row r="432" spans="3:30" s="21" customFormat="1">
      <c r="C432" s="41"/>
      <c r="D432" s="39"/>
      <c r="F432" s="39"/>
      <c r="G432" s="39"/>
      <c r="I432" s="39"/>
      <c r="J432" s="39"/>
      <c r="L432" s="39"/>
      <c r="M432" s="39"/>
      <c r="T432" s="39"/>
      <c r="AD432" s="39"/>
    </row>
    <row r="433" spans="3:30" s="21" customFormat="1">
      <c r="C433" s="41"/>
      <c r="D433" s="39"/>
      <c r="F433" s="39"/>
      <c r="G433" s="39"/>
      <c r="I433" s="39"/>
      <c r="J433" s="39"/>
      <c r="L433" s="39"/>
      <c r="M433" s="39"/>
      <c r="T433" s="39"/>
      <c r="AD433" s="39"/>
    </row>
    <row r="434" spans="3:30" s="21" customFormat="1">
      <c r="C434" s="41"/>
      <c r="D434" s="39"/>
      <c r="F434" s="39"/>
      <c r="G434" s="39"/>
      <c r="I434" s="39"/>
      <c r="J434" s="39"/>
      <c r="L434" s="39"/>
      <c r="M434" s="39"/>
      <c r="T434" s="39"/>
      <c r="AD434" s="39"/>
    </row>
    <row r="435" spans="3:30" s="21" customFormat="1">
      <c r="C435" s="41"/>
      <c r="D435" s="39"/>
      <c r="F435" s="39"/>
      <c r="G435" s="39"/>
      <c r="I435" s="39"/>
      <c r="J435" s="39"/>
      <c r="L435" s="39"/>
      <c r="M435" s="39"/>
      <c r="T435" s="39"/>
      <c r="AD435" s="39"/>
    </row>
    <row r="436" spans="3:30" s="21" customFormat="1">
      <c r="C436" s="41"/>
      <c r="D436" s="39"/>
      <c r="F436" s="39"/>
      <c r="G436" s="39"/>
      <c r="I436" s="39"/>
      <c r="J436" s="39"/>
      <c r="L436" s="39"/>
      <c r="M436" s="39"/>
      <c r="T436" s="39"/>
      <c r="AD436" s="39"/>
    </row>
    <row r="437" spans="3:30" s="21" customFormat="1">
      <c r="C437" s="41"/>
      <c r="D437" s="39"/>
      <c r="F437" s="39"/>
      <c r="G437" s="39"/>
      <c r="I437" s="39"/>
      <c r="J437" s="39"/>
      <c r="L437" s="39"/>
      <c r="M437" s="39"/>
      <c r="T437" s="39"/>
      <c r="AD437" s="39"/>
    </row>
    <row r="438" spans="3:30" s="21" customFormat="1">
      <c r="C438" s="41"/>
      <c r="D438" s="39"/>
      <c r="F438" s="39"/>
      <c r="G438" s="39"/>
      <c r="I438" s="39"/>
      <c r="J438" s="39"/>
      <c r="L438" s="39"/>
      <c r="M438" s="39"/>
      <c r="T438" s="39"/>
      <c r="AD438" s="39"/>
    </row>
    <row r="439" spans="3:30" s="21" customFormat="1">
      <c r="C439" s="41"/>
      <c r="D439" s="39"/>
      <c r="F439" s="39"/>
      <c r="G439" s="39"/>
      <c r="I439" s="39"/>
      <c r="J439" s="39"/>
      <c r="L439" s="39"/>
      <c r="M439" s="39"/>
      <c r="T439" s="39"/>
      <c r="AD439" s="39"/>
    </row>
    <row r="440" spans="3:30" s="21" customFormat="1">
      <c r="C440" s="41"/>
      <c r="D440" s="39"/>
      <c r="F440" s="39"/>
      <c r="G440" s="39"/>
      <c r="I440" s="39"/>
      <c r="J440" s="39"/>
      <c r="L440" s="39"/>
      <c r="M440" s="39"/>
      <c r="T440" s="39"/>
      <c r="AD440" s="39"/>
    </row>
    <row r="441" spans="3:30" s="21" customFormat="1">
      <c r="C441" s="41"/>
      <c r="D441" s="39"/>
      <c r="F441" s="39"/>
      <c r="G441" s="39"/>
      <c r="I441" s="39"/>
      <c r="J441" s="39"/>
      <c r="L441" s="39"/>
      <c r="M441" s="39"/>
      <c r="T441" s="39"/>
      <c r="AD441" s="39"/>
    </row>
    <row r="442" spans="3:30" s="21" customFormat="1">
      <c r="C442" s="41"/>
      <c r="D442" s="39"/>
      <c r="F442" s="39"/>
      <c r="G442" s="39"/>
      <c r="I442" s="39"/>
      <c r="J442" s="39"/>
      <c r="L442" s="39"/>
      <c r="M442" s="39"/>
      <c r="T442" s="39"/>
      <c r="AD442" s="39"/>
    </row>
    <row r="443" spans="3:30" s="21" customFormat="1">
      <c r="C443" s="41"/>
      <c r="D443" s="39"/>
      <c r="F443" s="39"/>
      <c r="G443" s="39"/>
      <c r="I443" s="39"/>
      <c r="J443" s="39"/>
      <c r="L443" s="39"/>
      <c r="M443" s="39"/>
      <c r="T443" s="39"/>
      <c r="AD443" s="39"/>
    </row>
    <row r="444" spans="3:30" s="21" customFormat="1">
      <c r="C444" s="41"/>
      <c r="D444" s="39"/>
      <c r="F444" s="39"/>
      <c r="G444" s="39"/>
      <c r="I444" s="39"/>
      <c r="J444" s="39"/>
      <c r="L444" s="39"/>
      <c r="M444" s="39"/>
      <c r="T444" s="39"/>
      <c r="AD444" s="39"/>
    </row>
    <row r="445" spans="3:30" s="21" customFormat="1">
      <c r="C445" s="41"/>
      <c r="D445" s="39"/>
      <c r="F445" s="39"/>
      <c r="G445" s="39"/>
      <c r="I445" s="39"/>
      <c r="J445" s="39"/>
      <c r="L445" s="39"/>
      <c r="M445" s="39"/>
      <c r="T445" s="39"/>
      <c r="AD445" s="39"/>
    </row>
    <row r="446" spans="3:30" s="21" customFormat="1">
      <c r="C446" s="41"/>
      <c r="D446" s="39"/>
      <c r="F446" s="39"/>
      <c r="G446" s="39"/>
      <c r="I446" s="39"/>
      <c r="J446" s="39"/>
      <c r="L446" s="39"/>
      <c r="M446" s="39"/>
      <c r="T446" s="39"/>
      <c r="AD446" s="39"/>
    </row>
    <row r="447" spans="3:30" s="21" customFormat="1">
      <c r="C447" s="41"/>
      <c r="D447" s="39"/>
      <c r="F447" s="39"/>
      <c r="G447" s="39"/>
      <c r="I447" s="39"/>
      <c r="J447" s="39"/>
      <c r="L447" s="39"/>
      <c r="M447" s="39"/>
      <c r="T447" s="39"/>
      <c r="AD447" s="39"/>
    </row>
    <row r="448" spans="3:30" s="21" customFormat="1">
      <c r="C448" s="41"/>
      <c r="D448" s="39"/>
      <c r="F448" s="39"/>
      <c r="G448" s="39"/>
      <c r="I448" s="39"/>
      <c r="J448" s="39"/>
      <c r="L448" s="39"/>
      <c r="M448" s="39"/>
      <c r="T448" s="39"/>
      <c r="AD448" s="39"/>
    </row>
    <row r="449" spans="3:30" s="21" customFormat="1">
      <c r="C449" s="41"/>
      <c r="D449" s="39"/>
      <c r="F449" s="39"/>
      <c r="G449" s="39"/>
      <c r="I449" s="39"/>
      <c r="J449" s="39"/>
      <c r="L449" s="39"/>
      <c r="M449" s="39"/>
      <c r="T449" s="39"/>
      <c r="AD449" s="39"/>
    </row>
    <row r="450" spans="3:30" s="21" customFormat="1">
      <c r="C450" s="41"/>
      <c r="D450" s="39"/>
      <c r="F450" s="39"/>
      <c r="G450" s="39"/>
      <c r="I450" s="39"/>
      <c r="J450" s="39"/>
      <c r="L450" s="39"/>
      <c r="M450" s="39"/>
      <c r="T450" s="39"/>
      <c r="AD450" s="39"/>
    </row>
    <row r="451" spans="3:30" s="21" customFormat="1">
      <c r="C451" s="41"/>
      <c r="D451" s="39"/>
      <c r="F451" s="39"/>
      <c r="G451" s="39"/>
      <c r="I451" s="39"/>
      <c r="J451" s="39"/>
      <c r="L451" s="39"/>
      <c r="M451" s="39"/>
      <c r="T451" s="39"/>
      <c r="AD451" s="39"/>
    </row>
    <row r="452" spans="3:30" s="21" customFormat="1">
      <c r="C452" s="41"/>
      <c r="D452" s="39"/>
      <c r="F452" s="39"/>
      <c r="G452" s="39"/>
      <c r="I452" s="39"/>
      <c r="J452" s="39"/>
      <c r="L452" s="39"/>
      <c r="M452" s="39"/>
      <c r="T452" s="39"/>
      <c r="AD452" s="39"/>
    </row>
    <row r="453" spans="3:30" s="21" customFormat="1">
      <c r="C453" s="41"/>
      <c r="D453" s="39"/>
      <c r="F453" s="39"/>
      <c r="G453" s="39"/>
      <c r="I453" s="39"/>
      <c r="J453" s="39"/>
      <c r="L453" s="39"/>
      <c r="M453" s="39"/>
      <c r="T453" s="39"/>
      <c r="AD453" s="39"/>
    </row>
    <row r="454" spans="3:30" s="21" customFormat="1">
      <c r="C454" s="41"/>
      <c r="D454" s="39"/>
      <c r="F454" s="39"/>
      <c r="G454" s="39"/>
      <c r="I454" s="39"/>
      <c r="J454" s="39"/>
      <c r="L454" s="39"/>
      <c r="M454" s="39"/>
      <c r="T454" s="39"/>
      <c r="AD454" s="39"/>
    </row>
    <row r="455" spans="3:30" s="21" customFormat="1">
      <c r="C455" s="41"/>
      <c r="D455" s="39"/>
      <c r="F455" s="39"/>
      <c r="G455" s="39"/>
      <c r="I455" s="39"/>
      <c r="J455" s="39"/>
      <c r="L455" s="39"/>
      <c r="M455" s="39"/>
      <c r="T455" s="39"/>
      <c r="AD455" s="39"/>
    </row>
    <row r="456" spans="3:30" s="21" customFormat="1">
      <c r="C456" s="41"/>
      <c r="D456" s="39"/>
      <c r="F456" s="39"/>
      <c r="G456" s="39"/>
      <c r="I456" s="39"/>
      <c r="J456" s="39"/>
      <c r="L456" s="39"/>
      <c r="M456" s="39"/>
      <c r="T456" s="39"/>
      <c r="AD456" s="39"/>
    </row>
    <row r="457" spans="3:30" s="21" customFormat="1">
      <c r="C457" s="41"/>
      <c r="D457" s="39"/>
      <c r="F457" s="39"/>
      <c r="G457" s="39"/>
      <c r="I457" s="39"/>
      <c r="J457" s="39"/>
      <c r="L457" s="39"/>
      <c r="M457" s="39"/>
      <c r="T457" s="39"/>
      <c r="AD457" s="39"/>
    </row>
    <row r="458" spans="3:30" s="21" customFormat="1">
      <c r="C458" s="41"/>
      <c r="D458" s="39"/>
      <c r="F458" s="39"/>
      <c r="G458" s="39"/>
      <c r="I458" s="39"/>
      <c r="J458" s="39"/>
      <c r="L458" s="39"/>
      <c r="M458" s="39"/>
      <c r="T458" s="39"/>
      <c r="AD458" s="39"/>
    </row>
    <row r="459" spans="3:30" s="21" customFormat="1">
      <c r="C459" s="41"/>
      <c r="D459" s="39"/>
      <c r="F459" s="39"/>
      <c r="G459" s="39"/>
      <c r="I459" s="39"/>
      <c r="J459" s="39"/>
      <c r="L459" s="39"/>
      <c r="M459" s="39"/>
      <c r="T459" s="39"/>
      <c r="AD459" s="39"/>
    </row>
    <row r="460" spans="3:30" s="21" customFormat="1">
      <c r="C460" s="41"/>
      <c r="D460" s="39"/>
      <c r="F460" s="39"/>
      <c r="G460" s="39"/>
      <c r="I460" s="39"/>
      <c r="J460" s="39"/>
      <c r="L460" s="39"/>
      <c r="M460" s="39"/>
      <c r="T460" s="39"/>
      <c r="AD460" s="39"/>
    </row>
    <row r="461" spans="3:30" s="21" customFormat="1">
      <c r="C461" s="41"/>
      <c r="D461" s="39"/>
      <c r="F461" s="39"/>
      <c r="G461" s="39"/>
      <c r="I461" s="39"/>
      <c r="J461" s="39"/>
      <c r="L461" s="39"/>
      <c r="M461" s="39"/>
      <c r="T461" s="39"/>
      <c r="AD461" s="39"/>
    </row>
    <row r="462" spans="3:30" s="21" customFormat="1">
      <c r="C462" s="41"/>
      <c r="D462" s="39"/>
      <c r="F462" s="39"/>
      <c r="G462" s="39"/>
      <c r="I462" s="39"/>
      <c r="J462" s="39"/>
      <c r="L462" s="39"/>
      <c r="M462" s="39"/>
      <c r="T462" s="39"/>
      <c r="AD462" s="39"/>
    </row>
    <row r="463" spans="3:30" s="21" customFormat="1">
      <c r="C463" s="41"/>
      <c r="D463" s="39"/>
      <c r="F463" s="39"/>
      <c r="G463" s="39"/>
      <c r="I463" s="39"/>
      <c r="J463" s="39"/>
      <c r="L463" s="39"/>
      <c r="M463" s="39"/>
      <c r="T463" s="39"/>
      <c r="AD463" s="39"/>
    </row>
    <row r="464" spans="3:30" s="21" customFormat="1">
      <c r="C464" s="41"/>
      <c r="D464" s="39"/>
      <c r="F464" s="39"/>
      <c r="G464" s="39"/>
      <c r="I464" s="39"/>
      <c r="J464" s="39"/>
      <c r="L464" s="39"/>
      <c r="M464" s="39"/>
      <c r="T464" s="39"/>
      <c r="AD464" s="39"/>
    </row>
    <row r="465" spans="3:30" s="21" customFormat="1">
      <c r="C465" s="41"/>
      <c r="D465" s="39"/>
      <c r="F465" s="39"/>
      <c r="G465" s="39"/>
      <c r="I465" s="39"/>
      <c r="J465" s="39"/>
      <c r="L465" s="39"/>
      <c r="M465" s="39"/>
      <c r="T465" s="39"/>
      <c r="AD465" s="39"/>
    </row>
    <row r="466" spans="3:30" s="21" customFormat="1">
      <c r="C466" s="41"/>
      <c r="D466" s="39"/>
      <c r="F466" s="39"/>
      <c r="G466" s="39"/>
      <c r="I466" s="39"/>
      <c r="J466" s="39"/>
      <c r="L466" s="39"/>
      <c r="M466" s="39"/>
      <c r="T466" s="39"/>
      <c r="AD466" s="39"/>
    </row>
    <row r="467" spans="3:30" s="21" customFormat="1">
      <c r="C467" s="41"/>
      <c r="D467" s="39"/>
      <c r="F467" s="39"/>
      <c r="G467" s="39"/>
      <c r="I467" s="39"/>
      <c r="J467" s="39"/>
      <c r="L467" s="39"/>
      <c r="M467" s="39"/>
      <c r="T467" s="39"/>
      <c r="AD467" s="39"/>
    </row>
    <row r="468" spans="3:30" s="21" customFormat="1">
      <c r="C468" s="41"/>
      <c r="D468" s="39"/>
      <c r="F468" s="39"/>
      <c r="G468" s="39"/>
      <c r="I468" s="39"/>
      <c r="J468" s="39"/>
      <c r="L468" s="39"/>
      <c r="M468" s="39"/>
      <c r="T468" s="39"/>
      <c r="AD468" s="39"/>
    </row>
    <row r="469" spans="3:30" s="21" customFormat="1">
      <c r="C469" s="41"/>
      <c r="D469" s="39"/>
      <c r="F469" s="39"/>
      <c r="G469" s="39"/>
      <c r="I469" s="39"/>
      <c r="J469" s="39"/>
      <c r="L469" s="39"/>
      <c r="M469" s="39"/>
      <c r="T469" s="39"/>
      <c r="AD469" s="39"/>
    </row>
    <row r="470" spans="3:30" s="21" customFormat="1">
      <c r="C470" s="41"/>
      <c r="D470" s="39"/>
      <c r="F470" s="39"/>
      <c r="G470" s="39"/>
      <c r="I470" s="39"/>
      <c r="J470" s="39"/>
      <c r="L470" s="39"/>
      <c r="M470" s="39"/>
      <c r="T470" s="39"/>
      <c r="AD470" s="39"/>
    </row>
    <row r="471" spans="3:30" s="21" customFormat="1">
      <c r="C471" s="41"/>
      <c r="D471" s="39"/>
      <c r="F471" s="39"/>
      <c r="G471" s="39"/>
      <c r="I471" s="39"/>
      <c r="J471" s="39"/>
      <c r="L471" s="39"/>
      <c r="M471" s="39"/>
      <c r="T471" s="39"/>
      <c r="AD471" s="39"/>
    </row>
    <row r="472" spans="3:30" s="21" customFormat="1">
      <c r="C472" s="41"/>
      <c r="D472" s="39"/>
      <c r="F472" s="39"/>
      <c r="G472" s="39"/>
      <c r="I472" s="39"/>
      <c r="J472" s="39"/>
      <c r="L472" s="39"/>
      <c r="M472" s="39"/>
      <c r="T472" s="39"/>
      <c r="AD472" s="39"/>
    </row>
    <row r="473" spans="3:30" s="21" customFormat="1">
      <c r="C473" s="41"/>
      <c r="D473" s="39"/>
      <c r="F473" s="39"/>
      <c r="G473" s="39"/>
      <c r="I473" s="39"/>
      <c r="J473" s="39"/>
      <c r="L473" s="39"/>
      <c r="M473" s="39"/>
      <c r="T473" s="39"/>
      <c r="AD473" s="39"/>
    </row>
    <row r="474" spans="3:30" s="21" customFormat="1">
      <c r="C474" s="41"/>
      <c r="D474" s="39"/>
      <c r="F474" s="39"/>
      <c r="G474" s="39"/>
      <c r="I474" s="39"/>
      <c r="J474" s="39"/>
      <c r="L474" s="39"/>
      <c r="M474" s="39"/>
      <c r="T474" s="39"/>
      <c r="AD474" s="39"/>
    </row>
    <row r="475" spans="3:30" s="21" customFormat="1">
      <c r="C475" s="41"/>
      <c r="D475" s="39"/>
      <c r="F475" s="39"/>
      <c r="G475" s="39"/>
      <c r="I475" s="39"/>
      <c r="J475" s="39"/>
      <c r="L475" s="39"/>
      <c r="M475" s="39"/>
      <c r="T475" s="39"/>
      <c r="AD475" s="39"/>
    </row>
    <row r="476" spans="3:30" s="21" customFormat="1">
      <c r="C476" s="41"/>
      <c r="D476" s="39"/>
      <c r="F476" s="39"/>
      <c r="G476" s="39"/>
      <c r="I476" s="39"/>
      <c r="J476" s="39"/>
      <c r="L476" s="39"/>
      <c r="M476" s="39"/>
      <c r="T476" s="39"/>
      <c r="AD476" s="39"/>
    </row>
    <row r="477" spans="3:30" s="21" customFormat="1">
      <c r="C477" s="41"/>
      <c r="D477" s="39"/>
      <c r="F477" s="39"/>
      <c r="G477" s="39"/>
      <c r="I477" s="39"/>
      <c r="J477" s="39"/>
      <c r="L477" s="39"/>
      <c r="M477" s="39"/>
      <c r="T477" s="39"/>
      <c r="AD477" s="39"/>
    </row>
    <row r="478" spans="3:30" s="21" customFormat="1">
      <c r="C478" s="41"/>
      <c r="D478" s="39"/>
      <c r="F478" s="39"/>
      <c r="G478" s="39"/>
      <c r="I478" s="39"/>
      <c r="J478" s="39"/>
      <c r="L478" s="39"/>
      <c r="M478" s="39"/>
      <c r="T478" s="39"/>
      <c r="AD478" s="39"/>
    </row>
    <row r="479" spans="3:30" s="21" customFormat="1">
      <c r="C479" s="41"/>
      <c r="D479" s="39"/>
      <c r="F479" s="39"/>
      <c r="G479" s="39"/>
      <c r="I479" s="39"/>
      <c r="J479" s="39"/>
      <c r="L479" s="39"/>
      <c r="M479" s="39"/>
      <c r="T479" s="39"/>
      <c r="AD479" s="39"/>
    </row>
    <row r="480" spans="3:30" s="21" customFormat="1">
      <c r="C480" s="41"/>
      <c r="D480" s="39"/>
      <c r="F480" s="39"/>
      <c r="G480" s="39"/>
      <c r="I480" s="39"/>
      <c r="J480" s="39"/>
      <c r="L480" s="39"/>
      <c r="M480" s="39"/>
      <c r="T480" s="39"/>
      <c r="AD480" s="39"/>
    </row>
    <row r="481" spans="3:30" s="21" customFormat="1">
      <c r="C481" s="41"/>
      <c r="D481" s="39"/>
      <c r="F481" s="39"/>
      <c r="G481" s="39"/>
      <c r="I481" s="39"/>
      <c r="J481" s="39"/>
      <c r="L481" s="39"/>
      <c r="M481" s="39"/>
      <c r="T481" s="39"/>
      <c r="AD481" s="39"/>
    </row>
    <row r="482" spans="3:30" s="21" customFormat="1">
      <c r="C482" s="41"/>
      <c r="D482" s="39"/>
      <c r="F482" s="39"/>
      <c r="G482" s="39"/>
      <c r="I482" s="39"/>
      <c r="J482" s="39"/>
      <c r="L482" s="39"/>
      <c r="M482" s="39"/>
      <c r="T482" s="39"/>
      <c r="AD482" s="39"/>
    </row>
    <row r="483" spans="3:30" s="21" customFormat="1">
      <c r="C483" s="41"/>
      <c r="D483" s="39"/>
      <c r="F483" s="39"/>
      <c r="G483" s="39"/>
      <c r="I483" s="39"/>
      <c r="J483" s="39"/>
      <c r="L483" s="39"/>
      <c r="M483" s="39"/>
      <c r="T483" s="39"/>
      <c r="AD483" s="39"/>
    </row>
    <row r="484" spans="3:30" s="21" customFormat="1">
      <c r="C484" s="41"/>
      <c r="D484" s="39"/>
      <c r="F484" s="39"/>
      <c r="G484" s="39"/>
      <c r="I484" s="39"/>
      <c r="J484" s="39"/>
      <c r="L484" s="39"/>
      <c r="M484" s="39"/>
      <c r="T484" s="39"/>
      <c r="AD484" s="39"/>
    </row>
    <row r="485" spans="3:30" s="21" customFormat="1">
      <c r="C485" s="41"/>
      <c r="D485" s="39"/>
      <c r="F485" s="39"/>
      <c r="G485" s="39"/>
      <c r="I485" s="39"/>
      <c r="J485" s="39"/>
      <c r="L485" s="39"/>
      <c r="M485" s="39"/>
      <c r="T485" s="39"/>
      <c r="AD485" s="39"/>
    </row>
    <row r="486" spans="3:30" s="21" customFormat="1">
      <c r="C486" s="41"/>
      <c r="D486" s="39"/>
      <c r="F486" s="39"/>
      <c r="G486" s="39"/>
      <c r="I486" s="39"/>
      <c r="J486" s="39"/>
      <c r="L486" s="39"/>
      <c r="M486" s="39"/>
      <c r="T486" s="39"/>
      <c r="AD486" s="39"/>
    </row>
    <row r="487" spans="3:30" s="21" customFormat="1">
      <c r="C487" s="41"/>
      <c r="D487" s="39"/>
      <c r="F487" s="39"/>
      <c r="G487" s="39"/>
      <c r="I487" s="39"/>
      <c r="J487" s="39"/>
      <c r="L487" s="39"/>
      <c r="M487" s="39"/>
      <c r="T487" s="39"/>
      <c r="AD487" s="39"/>
    </row>
    <row r="488" spans="3:30" s="21" customFormat="1">
      <c r="C488" s="41"/>
      <c r="D488" s="39"/>
      <c r="F488" s="39"/>
      <c r="G488" s="39"/>
      <c r="I488" s="39"/>
      <c r="J488" s="39"/>
      <c r="L488" s="39"/>
      <c r="M488" s="39"/>
      <c r="T488" s="39"/>
      <c r="AD488" s="39"/>
    </row>
    <row r="489" spans="3:30" s="21" customFormat="1">
      <c r="C489" s="41"/>
      <c r="D489" s="39"/>
      <c r="F489" s="39"/>
      <c r="G489" s="39"/>
      <c r="I489" s="39"/>
      <c r="J489" s="39"/>
      <c r="L489" s="39"/>
      <c r="M489" s="39"/>
      <c r="T489" s="39"/>
      <c r="AD489" s="39"/>
    </row>
    <row r="490" spans="3:30" s="21" customFormat="1">
      <c r="C490" s="41"/>
      <c r="D490" s="39"/>
      <c r="F490" s="39"/>
      <c r="G490" s="39"/>
      <c r="I490" s="39"/>
      <c r="J490" s="39"/>
      <c r="L490" s="39"/>
      <c r="M490" s="39"/>
      <c r="T490" s="39"/>
      <c r="AD490" s="39"/>
    </row>
    <row r="491" spans="3:30" s="21" customFormat="1">
      <c r="C491" s="41"/>
      <c r="D491" s="39"/>
      <c r="F491" s="39"/>
      <c r="G491" s="39"/>
      <c r="I491" s="39"/>
      <c r="J491" s="39"/>
      <c r="L491" s="39"/>
      <c r="M491" s="39"/>
      <c r="T491" s="39"/>
      <c r="AD491" s="39"/>
    </row>
    <row r="492" spans="3:30" s="21" customFormat="1">
      <c r="C492" s="41"/>
      <c r="D492" s="39"/>
      <c r="F492" s="39"/>
      <c r="G492" s="39"/>
      <c r="I492" s="39"/>
      <c r="J492" s="39"/>
      <c r="L492" s="39"/>
      <c r="M492" s="39"/>
      <c r="T492" s="39"/>
      <c r="AD492" s="39"/>
    </row>
    <row r="493" spans="3:30" s="21" customFormat="1">
      <c r="C493" s="41"/>
      <c r="D493" s="39"/>
      <c r="F493" s="39"/>
      <c r="G493" s="39"/>
      <c r="I493" s="39"/>
      <c r="J493" s="39"/>
      <c r="L493" s="39"/>
      <c r="M493" s="39"/>
      <c r="T493" s="39"/>
      <c r="AD493" s="39"/>
    </row>
    <row r="494" spans="3:30" s="21" customFormat="1">
      <c r="C494" s="41"/>
      <c r="D494" s="39"/>
      <c r="F494" s="39"/>
      <c r="G494" s="39"/>
      <c r="I494" s="39"/>
      <c r="J494" s="39"/>
      <c r="L494" s="39"/>
      <c r="M494" s="39"/>
      <c r="T494" s="39"/>
      <c r="AD494" s="39"/>
    </row>
    <row r="495" spans="3:30" s="21" customFormat="1">
      <c r="C495" s="41"/>
      <c r="D495" s="39"/>
      <c r="F495" s="39"/>
      <c r="G495" s="39"/>
      <c r="I495" s="39"/>
      <c r="J495" s="39"/>
      <c r="L495" s="39"/>
      <c r="M495" s="39"/>
      <c r="T495" s="39"/>
      <c r="AD495" s="39"/>
    </row>
    <row r="496" spans="3:30" s="21" customFormat="1">
      <c r="C496" s="41"/>
      <c r="D496" s="39"/>
      <c r="F496" s="39"/>
      <c r="G496" s="39"/>
      <c r="I496" s="39"/>
      <c r="J496" s="39"/>
      <c r="L496" s="39"/>
      <c r="M496" s="39"/>
      <c r="T496" s="39"/>
      <c r="AD496" s="39"/>
    </row>
    <row r="497" spans="3:30" s="21" customFormat="1">
      <c r="C497" s="41"/>
      <c r="D497" s="39"/>
      <c r="F497" s="39"/>
      <c r="G497" s="39"/>
      <c r="I497" s="39"/>
      <c r="J497" s="39"/>
      <c r="L497" s="39"/>
      <c r="M497" s="39"/>
      <c r="T497" s="39"/>
      <c r="AD497" s="39"/>
    </row>
    <row r="498" spans="3:30" s="21" customFormat="1">
      <c r="C498" s="41"/>
      <c r="D498" s="39"/>
      <c r="F498" s="39"/>
      <c r="G498" s="39"/>
      <c r="I498" s="39"/>
      <c r="J498" s="39"/>
      <c r="L498" s="39"/>
      <c r="M498" s="39"/>
      <c r="T498" s="39"/>
      <c r="AD498" s="39"/>
    </row>
    <row r="499" spans="3:30" s="21" customFormat="1">
      <c r="C499" s="41"/>
      <c r="D499" s="39"/>
      <c r="F499" s="39"/>
      <c r="G499" s="39"/>
      <c r="I499" s="39"/>
      <c r="J499" s="39"/>
      <c r="L499" s="39"/>
      <c r="M499" s="39"/>
      <c r="T499" s="39"/>
      <c r="AD499" s="39"/>
    </row>
    <row r="500" spans="3:30" s="21" customFormat="1">
      <c r="C500" s="41"/>
      <c r="D500" s="39"/>
      <c r="F500" s="39"/>
      <c r="G500" s="39"/>
      <c r="I500" s="39"/>
      <c r="J500" s="39"/>
      <c r="L500" s="39"/>
      <c r="M500" s="39"/>
      <c r="T500" s="39"/>
      <c r="AD500" s="39"/>
    </row>
    <row r="501" spans="3:30" s="21" customFormat="1">
      <c r="C501" s="41"/>
      <c r="D501" s="39"/>
      <c r="F501" s="39"/>
      <c r="G501" s="39"/>
      <c r="I501" s="39"/>
      <c r="J501" s="39"/>
      <c r="L501" s="39"/>
      <c r="M501" s="39"/>
      <c r="T501" s="39"/>
      <c r="AD501" s="39"/>
    </row>
    <row r="502" spans="3:30" s="21" customFormat="1">
      <c r="C502" s="41"/>
      <c r="D502" s="39"/>
      <c r="F502" s="39"/>
      <c r="G502" s="39"/>
      <c r="I502" s="39"/>
      <c r="J502" s="39"/>
      <c r="L502" s="39"/>
      <c r="M502" s="39"/>
      <c r="T502" s="39"/>
      <c r="AD502" s="39"/>
    </row>
    <row r="503" spans="3:30" s="21" customFormat="1">
      <c r="C503" s="41"/>
      <c r="D503" s="39"/>
      <c r="F503" s="39"/>
      <c r="G503" s="39"/>
      <c r="I503" s="39"/>
      <c r="J503" s="39"/>
      <c r="L503" s="39"/>
      <c r="M503" s="39"/>
      <c r="T503" s="39"/>
      <c r="AD503" s="39"/>
    </row>
    <row r="504" spans="3:30" s="21" customFormat="1">
      <c r="C504" s="41"/>
      <c r="D504" s="39"/>
      <c r="F504" s="39"/>
      <c r="G504" s="39"/>
      <c r="I504" s="39"/>
      <c r="J504" s="39"/>
      <c r="L504" s="39"/>
      <c r="M504" s="39"/>
      <c r="T504" s="39"/>
      <c r="AD504" s="39"/>
    </row>
    <row r="505" spans="3:30" s="21" customFormat="1">
      <c r="C505" s="41"/>
      <c r="D505" s="39"/>
      <c r="F505" s="39"/>
      <c r="G505" s="39"/>
      <c r="I505" s="39"/>
      <c r="J505" s="39"/>
      <c r="L505" s="39"/>
      <c r="M505" s="39"/>
      <c r="T505" s="39"/>
      <c r="AD505" s="39"/>
    </row>
    <row r="506" spans="3:30" s="21" customFormat="1">
      <c r="C506" s="41"/>
      <c r="D506" s="39"/>
      <c r="F506" s="39"/>
      <c r="G506" s="39"/>
      <c r="I506" s="39"/>
      <c r="J506" s="39"/>
      <c r="L506" s="39"/>
      <c r="M506" s="39"/>
      <c r="T506" s="39"/>
      <c r="AD506" s="39"/>
    </row>
    <row r="507" spans="3:30" s="21" customFormat="1">
      <c r="C507" s="41"/>
      <c r="D507" s="39"/>
      <c r="F507" s="39"/>
      <c r="G507" s="39"/>
      <c r="I507" s="39"/>
      <c r="J507" s="39"/>
      <c r="L507" s="39"/>
      <c r="M507" s="39"/>
      <c r="T507" s="39"/>
      <c r="AD507" s="39"/>
    </row>
    <row r="508" spans="3:30" s="21" customFormat="1">
      <c r="C508" s="41"/>
      <c r="D508" s="39"/>
      <c r="F508" s="39"/>
      <c r="G508" s="39"/>
      <c r="I508" s="39"/>
      <c r="J508" s="39"/>
      <c r="L508" s="39"/>
      <c r="M508" s="39"/>
      <c r="T508" s="39"/>
      <c r="AD508" s="39"/>
    </row>
    <row r="509" spans="3:30" s="21" customFormat="1">
      <c r="C509" s="41"/>
      <c r="D509" s="39"/>
      <c r="F509" s="39"/>
      <c r="G509" s="39"/>
      <c r="I509" s="39"/>
      <c r="J509" s="39"/>
      <c r="L509" s="39"/>
      <c r="M509" s="39"/>
      <c r="T509" s="39"/>
      <c r="AD509" s="39"/>
    </row>
    <row r="510" spans="3:30" s="21" customFormat="1">
      <c r="C510" s="41"/>
      <c r="D510" s="39"/>
      <c r="F510" s="39"/>
      <c r="G510" s="39"/>
      <c r="I510" s="39"/>
      <c r="J510" s="39"/>
      <c r="L510" s="39"/>
      <c r="M510" s="39"/>
      <c r="T510" s="39"/>
      <c r="AD510" s="39"/>
    </row>
    <row r="511" spans="3:30" s="21" customFormat="1">
      <c r="C511" s="41"/>
      <c r="D511" s="39"/>
      <c r="F511" s="39"/>
      <c r="G511" s="39"/>
      <c r="I511" s="39"/>
      <c r="J511" s="39"/>
      <c r="L511" s="39"/>
      <c r="M511" s="39"/>
      <c r="T511" s="39"/>
      <c r="AD511" s="39"/>
    </row>
    <row r="512" spans="3:30" s="21" customFormat="1">
      <c r="C512" s="41"/>
      <c r="D512" s="39"/>
      <c r="F512" s="39"/>
      <c r="G512" s="39"/>
      <c r="I512" s="39"/>
      <c r="J512" s="39"/>
      <c r="L512" s="39"/>
      <c r="M512" s="39"/>
      <c r="T512" s="39"/>
      <c r="AD512" s="39"/>
    </row>
    <row r="513" spans="3:30" s="21" customFormat="1">
      <c r="C513" s="41"/>
      <c r="D513" s="39"/>
      <c r="F513" s="39"/>
      <c r="G513" s="39"/>
      <c r="I513" s="39"/>
      <c r="J513" s="39"/>
      <c r="L513" s="39"/>
      <c r="M513" s="39"/>
      <c r="T513" s="39"/>
      <c r="AD513" s="39"/>
    </row>
    <row r="514" spans="3:30" s="21" customFormat="1">
      <c r="C514" s="41"/>
      <c r="D514" s="39"/>
      <c r="F514" s="39"/>
      <c r="G514" s="39"/>
      <c r="I514" s="39"/>
      <c r="J514" s="39"/>
      <c r="L514" s="39"/>
      <c r="M514" s="39"/>
      <c r="T514" s="39"/>
      <c r="AD514" s="39"/>
    </row>
    <row r="515" spans="3:30" s="21" customFormat="1">
      <c r="C515" s="41"/>
      <c r="D515" s="39"/>
      <c r="F515" s="39"/>
      <c r="G515" s="39"/>
      <c r="I515" s="39"/>
      <c r="J515" s="39"/>
      <c r="L515" s="39"/>
      <c r="M515" s="39"/>
      <c r="T515" s="39"/>
      <c r="AD515" s="39"/>
    </row>
    <row r="516" spans="3:30" s="21" customFormat="1">
      <c r="C516" s="41"/>
      <c r="D516" s="39"/>
      <c r="F516" s="39"/>
      <c r="G516" s="39"/>
      <c r="I516" s="39"/>
      <c r="J516" s="39"/>
      <c r="L516" s="39"/>
      <c r="M516" s="39"/>
      <c r="T516" s="39"/>
      <c r="AD516" s="39"/>
    </row>
    <row r="517" spans="3:30" s="21" customFormat="1">
      <c r="C517" s="41"/>
      <c r="D517" s="39"/>
      <c r="F517" s="39"/>
      <c r="G517" s="39"/>
      <c r="I517" s="39"/>
      <c r="J517" s="39"/>
      <c r="L517" s="39"/>
      <c r="M517" s="39"/>
      <c r="T517" s="39"/>
      <c r="AD517" s="39"/>
    </row>
    <row r="518" spans="3:30" s="21" customFormat="1">
      <c r="C518" s="41"/>
      <c r="D518" s="39"/>
      <c r="F518" s="39"/>
      <c r="G518" s="39"/>
      <c r="I518" s="39"/>
      <c r="J518" s="39"/>
      <c r="L518" s="39"/>
      <c r="M518" s="39"/>
      <c r="T518" s="39"/>
      <c r="AD518" s="39"/>
    </row>
    <row r="519" spans="3:30" s="21" customFormat="1">
      <c r="C519" s="41"/>
      <c r="D519" s="39"/>
      <c r="F519" s="39"/>
      <c r="G519" s="39"/>
      <c r="I519" s="39"/>
      <c r="J519" s="39"/>
      <c r="L519" s="39"/>
      <c r="M519" s="39"/>
      <c r="T519" s="39"/>
      <c r="AD519" s="39"/>
    </row>
    <row r="520" spans="3:30" s="21" customFormat="1">
      <c r="C520" s="41"/>
      <c r="D520" s="39"/>
      <c r="F520" s="39"/>
      <c r="G520" s="39"/>
      <c r="I520" s="39"/>
      <c r="J520" s="39"/>
      <c r="L520" s="39"/>
      <c r="M520" s="39"/>
      <c r="T520" s="39"/>
      <c r="AD520" s="39"/>
    </row>
    <row r="521" spans="3:30" s="21" customFormat="1">
      <c r="C521" s="41"/>
      <c r="D521" s="39"/>
      <c r="F521" s="39"/>
      <c r="G521" s="39"/>
      <c r="I521" s="39"/>
      <c r="J521" s="39"/>
      <c r="L521" s="39"/>
      <c r="M521" s="39"/>
      <c r="T521" s="39"/>
      <c r="AD521" s="39"/>
    </row>
    <row r="522" spans="3:30" s="21" customFormat="1">
      <c r="C522" s="41"/>
      <c r="D522" s="39"/>
      <c r="F522" s="39"/>
      <c r="G522" s="39"/>
      <c r="I522" s="39"/>
      <c r="J522" s="39"/>
      <c r="L522" s="39"/>
      <c r="M522" s="39"/>
      <c r="T522" s="39"/>
      <c r="AD522" s="39"/>
    </row>
    <row r="523" spans="3:30" s="21" customFormat="1">
      <c r="C523" s="41"/>
      <c r="D523" s="39"/>
      <c r="F523" s="39"/>
      <c r="G523" s="39"/>
      <c r="I523" s="39"/>
      <c r="J523" s="39"/>
      <c r="L523" s="39"/>
      <c r="M523" s="39"/>
      <c r="T523" s="39"/>
      <c r="AD523" s="39"/>
    </row>
    <row r="524" spans="3:30" s="21" customFormat="1">
      <c r="C524" s="41"/>
      <c r="D524" s="39"/>
      <c r="F524" s="39"/>
      <c r="G524" s="39"/>
      <c r="I524" s="39"/>
      <c r="J524" s="39"/>
      <c r="L524" s="39"/>
      <c r="M524" s="39"/>
      <c r="T524" s="39"/>
      <c r="AD524" s="39"/>
    </row>
    <row r="525" spans="3:30" s="21" customFormat="1">
      <c r="C525" s="41"/>
      <c r="D525" s="39"/>
      <c r="F525" s="39"/>
      <c r="G525" s="39"/>
      <c r="I525" s="39"/>
      <c r="J525" s="39"/>
      <c r="L525" s="39"/>
      <c r="M525" s="39"/>
      <c r="T525" s="39"/>
      <c r="AD525" s="39"/>
    </row>
    <row r="526" spans="3:30" s="21" customFormat="1">
      <c r="C526" s="41"/>
      <c r="D526" s="39"/>
      <c r="F526" s="39"/>
      <c r="G526" s="39"/>
      <c r="I526" s="39"/>
      <c r="J526" s="39"/>
      <c r="L526" s="39"/>
      <c r="M526" s="39"/>
      <c r="T526" s="39"/>
      <c r="AD526" s="39"/>
    </row>
    <row r="527" spans="3:30" s="21" customFormat="1">
      <c r="C527" s="41"/>
      <c r="D527" s="39"/>
      <c r="F527" s="39"/>
      <c r="G527" s="39"/>
      <c r="I527" s="39"/>
      <c r="J527" s="39"/>
      <c r="L527" s="39"/>
      <c r="M527" s="39"/>
      <c r="T527" s="39"/>
      <c r="AD527" s="39"/>
    </row>
    <row r="528" spans="3:30" s="21" customFormat="1">
      <c r="C528" s="41"/>
      <c r="D528" s="39"/>
      <c r="F528" s="39"/>
      <c r="G528" s="39"/>
      <c r="I528" s="39"/>
      <c r="J528" s="39"/>
      <c r="L528" s="39"/>
      <c r="M528" s="39"/>
      <c r="T528" s="39"/>
      <c r="AD528" s="39"/>
    </row>
    <row r="529" spans="3:30" s="21" customFormat="1">
      <c r="C529" s="41"/>
      <c r="D529" s="39"/>
      <c r="F529" s="39"/>
      <c r="G529" s="39"/>
      <c r="I529" s="39"/>
      <c r="J529" s="39"/>
      <c r="L529" s="39"/>
      <c r="M529" s="39"/>
      <c r="T529" s="39"/>
      <c r="AD529" s="39"/>
    </row>
    <row r="530" spans="3:30" s="21" customFormat="1">
      <c r="C530" s="41"/>
      <c r="D530" s="39"/>
      <c r="F530" s="39"/>
      <c r="G530" s="39"/>
      <c r="I530" s="39"/>
      <c r="J530" s="39"/>
      <c r="L530" s="39"/>
      <c r="M530" s="39"/>
      <c r="T530" s="39"/>
      <c r="AD530" s="39"/>
    </row>
    <row r="531" spans="3:30" s="21" customFormat="1">
      <c r="C531" s="41"/>
      <c r="D531" s="39"/>
      <c r="F531" s="39"/>
      <c r="G531" s="39"/>
      <c r="I531" s="39"/>
      <c r="J531" s="39"/>
      <c r="L531" s="39"/>
      <c r="M531" s="39"/>
      <c r="T531" s="39"/>
      <c r="AD531" s="39"/>
    </row>
    <row r="532" spans="3:30" s="21" customFormat="1">
      <c r="C532" s="41"/>
      <c r="D532" s="39"/>
      <c r="F532" s="39"/>
      <c r="G532" s="39"/>
      <c r="I532" s="39"/>
      <c r="J532" s="39"/>
      <c r="L532" s="39"/>
      <c r="M532" s="39"/>
      <c r="T532" s="39"/>
      <c r="AD532" s="39"/>
    </row>
    <row r="533" spans="3:30" s="21" customFormat="1">
      <c r="C533" s="41"/>
      <c r="D533" s="39"/>
      <c r="F533" s="39"/>
      <c r="G533" s="39"/>
      <c r="I533" s="39"/>
      <c r="J533" s="39"/>
      <c r="L533" s="39"/>
      <c r="M533" s="39"/>
      <c r="T533" s="39"/>
      <c r="AD533" s="39"/>
    </row>
    <row r="534" spans="3:30" s="21" customFormat="1">
      <c r="C534" s="41"/>
      <c r="D534" s="39"/>
      <c r="F534" s="39"/>
      <c r="G534" s="39"/>
      <c r="I534" s="39"/>
      <c r="J534" s="39"/>
      <c r="L534" s="39"/>
      <c r="M534" s="39"/>
      <c r="T534" s="39"/>
      <c r="AD534" s="39"/>
    </row>
    <row r="535" spans="3:30" s="21" customFormat="1">
      <c r="C535" s="41"/>
      <c r="D535" s="39"/>
      <c r="F535" s="39"/>
      <c r="G535" s="39"/>
      <c r="I535" s="39"/>
      <c r="J535" s="39"/>
      <c r="L535" s="39"/>
      <c r="M535" s="39"/>
      <c r="T535" s="39"/>
      <c r="AD535" s="39"/>
    </row>
    <row r="536" spans="3:30" s="21" customFormat="1">
      <c r="C536" s="41"/>
      <c r="D536" s="39"/>
      <c r="F536" s="39"/>
      <c r="G536" s="39"/>
      <c r="I536" s="39"/>
      <c r="J536" s="39"/>
      <c r="L536" s="39"/>
      <c r="M536" s="39"/>
      <c r="T536" s="39"/>
      <c r="AD536" s="39"/>
    </row>
    <row r="537" spans="3:30" s="21" customFormat="1">
      <c r="C537" s="41"/>
      <c r="D537" s="39"/>
      <c r="F537" s="39"/>
      <c r="G537" s="39"/>
      <c r="I537" s="39"/>
      <c r="J537" s="39"/>
      <c r="L537" s="39"/>
      <c r="M537" s="39"/>
      <c r="T537" s="39"/>
      <c r="AD537" s="39"/>
    </row>
    <row r="538" spans="3:30" s="21" customFormat="1">
      <c r="C538" s="41"/>
      <c r="D538" s="39"/>
      <c r="F538" s="39"/>
      <c r="G538" s="39"/>
      <c r="I538" s="39"/>
      <c r="J538" s="39"/>
      <c r="L538" s="39"/>
      <c r="M538" s="39"/>
      <c r="T538" s="39"/>
      <c r="AD538" s="39"/>
    </row>
    <row r="539" spans="3:30" s="21" customFormat="1">
      <c r="C539" s="41"/>
      <c r="D539" s="39"/>
      <c r="F539" s="39"/>
      <c r="G539" s="39"/>
      <c r="I539" s="39"/>
      <c r="J539" s="39"/>
      <c r="L539" s="39"/>
      <c r="M539" s="39"/>
      <c r="T539" s="39"/>
      <c r="AD539" s="39"/>
    </row>
    <row r="540" spans="3:30" s="21" customFormat="1">
      <c r="C540" s="41"/>
      <c r="D540" s="39"/>
      <c r="F540" s="39"/>
      <c r="G540" s="39"/>
      <c r="I540" s="39"/>
      <c r="J540" s="39"/>
      <c r="L540" s="39"/>
      <c r="M540" s="39"/>
      <c r="T540" s="39"/>
      <c r="AD540" s="39"/>
    </row>
    <row r="541" spans="3:30" s="21" customFormat="1">
      <c r="C541" s="41"/>
      <c r="D541" s="39"/>
      <c r="F541" s="39"/>
      <c r="G541" s="39"/>
      <c r="I541" s="39"/>
      <c r="J541" s="39"/>
      <c r="L541" s="39"/>
      <c r="M541" s="39"/>
      <c r="T541" s="39"/>
      <c r="AD541" s="39"/>
    </row>
    <row r="542" spans="3:30" s="21" customFormat="1">
      <c r="C542" s="41"/>
      <c r="D542" s="39"/>
      <c r="F542" s="39"/>
      <c r="G542" s="39"/>
      <c r="I542" s="39"/>
      <c r="J542" s="39"/>
      <c r="L542" s="39"/>
      <c r="M542" s="39"/>
      <c r="T542" s="39"/>
      <c r="AD542" s="39"/>
    </row>
    <row r="543" spans="3:30" s="21" customFormat="1">
      <c r="C543" s="41"/>
      <c r="D543" s="39"/>
      <c r="F543" s="39"/>
      <c r="G543" s="39"/>
      <c r="I543" s="39"/>
      <c r="J543" s="39"/>
      <c r="L543" s="39"/>
      <c r="M543" s="39"/>
      <c r="T543" s="39"/>
      <c r="AD543" s="39"/>
    </row>
    <row r="544" spans="3:30" s="21" customFormat="1">
      <c r="C544" s="41"/>
      <c r="D544" s="39"/>
      <c r="F544" s="39"/>
      <c r="G544" s="39"/>
      <c r="I544" s="39"/>
      <c r="J544" s="39"/>
      <c r="L544" s="39"/>
      <c r="M544" s="39"/>
      <c r="T544" s="39"/>
      <c r="AD544" s="39"/>
    </row>
    <row r="545" spans="3:30" s="21" customFormat="1">
      <c r="C545" s="41"/>
      <c r="D545" s="39"/>
      <c r="F545" s="39"/>
      <c r="G545" s="39"/>
      <c r="I545" s="39"/>
      <c r="J545" s="39"/>
      <c r="L545" s="39"/>
      <c r="M545" s="39"/>
      <c r="T545" s="39"/>
      <c r="AD545" s="39"/>
    </row>
    <row r="546" spans="3:30" s="21" customFormat="1">
      <c r="C546" s="41"/>
      <c r="D546" s="39"/>
      <c r="F546" s="39"/>
      <c r="G546" s="39"/>
      <c r="I546" s="39"/>
      <c r="J546" s="39"/>
      <c r="L546" s="39"/>
      <c r="M546" s="39"/>
      <c r="T546" s="39"/>
      <c r="AD546" s="39"/>
    </row>
    <row r="547" spans="3:30" s="21" customFormat="1">
      <c r="C547" s="41"/>
      <c r="D547" s="39"/>
      <c r="F547" s="39"/>
      <c r="G547" s="39"/>
      <c r="I547" s="39"/>
      <c r="J547" s="39"/>
      <c r="L547" s="39"/>
      <c r="M547" s="39"/>
      <c r="T547" s="39"/>
      <c r="AD547" s="39"/>
    </row>
    <row r="548" spans="3:30" s="21" customFormat="1">
      <c r="C548" s="41"/>
      <c r="D548" s="39"/>
      <c r="F548" s="39"/>
      <c r="G548" s="39"/>
      <c r="I548" s="39"/>
      <c r="J548" s="39"/>
      <c r="L548" s="39"/>
      <c r="M548" s="39"/>
      <c r="T548" s="39"/>
      <c r="AD548" s="39"/>
    </row>
    <row r="549" spans="3:30" s="21" customFormat="1">
      <c r="C549" s="41"/>
      <c r="D549" s="39"/>
      <c r="F549" s="39"/>
      <c r="G549" s="39"/>
      <c r="I549" s="39"/>
      <c r="J549" s="39"/>
      <c r="L549" s="39"/>
      <c r="M549" s="39"/>
      <c r="T549" s="39"/>
      <c r="AD549" s="39"/>
    </row>
    <row r="550" spans="3:30" s="21" customFormat="1">
      <c r="C550" s="41"/>
      <c r="D550" s="39"/>
      <c r="F550" s="39"/>
      <c r="G550" s="39"/>
      <c r="I550" s="39"/>
      <c r="J550" s="39"/>
      <c r="L550" s="39"/>
      <c r="M550" s="39"/>
      <c r="T550" s="39"/>
      <c r="AD550" s="39"/>
    </row>
    <row r="551" spans="3:30" s="21" customFormat="1">
      <c r="C551" s="41"/>
      <c r="D551" s="39"/>
      <c r="F551" s="39"/>
      <c r="G551" s="39"/>
      <c r="I551" s="39"/>
      <c r="J551" s="39"/>
      <c r="L551" s="39"/>
      <c r="M551" s="39"/>
      <c r="T551" s="39"/>
      <c r="AD551" s="39"/>
    </row>
    <row r="552" spans="3:30" s="21" customFormat="1">
      <c r="C552" s="41"/>
      <c r="D552" s="39"/>
      <c r="F552" s="39"/>
      <c r="G552" s="39"/>
      <c r="I552" s="39"/>
      <c r="J552" s="39"/>
      <c r="L552" s="39"/>
      <c r="M552" s="39"/>
      <c r="T552" s="39"/>
      <c r="AD552" s="39"/>
    </row>
    <row r="553" spans="3:30" s="21" customFormat="1">
      <c r="C553" s="41"/>
      <c r="D553" s="39"/>
      <c r="F553" s="39"/>
      <c r="G553" s="39"/>
      <c r="I553" s="39"/>
      <c r="J553" s="39"/>
      <c r="L553" s="39"/>
      <c r="M553" s="39"/>
      <c r="T553" s="39"/>
      <c r="AD553" s="39"/>
    </row>
    <row r="554" spans="3:30" s="21" customFormat="1">
      <c r="C554" s="41"/>
      <c r="D554" s="39"/>
      <c r="F554" s="39"/>
      <c r="G554" s="39"/>
      <c r="I554" s="39"/>
      <c r="J554" s="39"/>
      <c r="L554" s="39"/>
      <c r="M554" s="39"/>
      <c r="T554" s="39"/>
      <c r="AD554" s="39"/>
    </row>
    <row r="555" spans="3:30" s="21" customFormat="1">
      <c r="C555" s="41"/>
      <c r="D555" s="39"/>
      <c r="F555" s="39"/>
      <c r="G555" s="39"/>
      <c r="I555" s="39"/>
      <c r="J555" s="39"/>
      <c r="L555" s="39"/>
      <c r="M555" s="39"/>
      <c r="T555" s="39"/>
      <c r="AD555" s="39"/>
    </row>
    <row r="556" spans="3:30" s="21" customFormat="1">
      <c r="C556" s="41"/>
      <c r="D556" s="39"/>
      <c r="F556" s="39"/>
      <c r="G556" s="39"/>
      <c r="I556" s="39"/>
      <c r="J556" s="39"/>
      <c r="L556" s="39"/>
      <c r="M556" s="39"/>
      <c r="T556" s="39"/>
      <c r="AD556" s="39"/>
    </row>
    <row r="557" spans="3:30" s="21" customFormat="1">
      <c r="C557" s="41"/>
      <c r="D557" s="39"/>
      <c r="F557" s="39"/>
      <c r="G557" s="39"/>
      <c r="I557" s="39"/>
      <c r="J557" s="39"/>
      <c r="L557" s="39"/>
      <c r="M557" s="39"/>
      <c r="T557" s="39"/>
      <c r="AD557" s="39"/>
    </row>
    <row r="558" spans="3:30" s="21" customFormat="1">
      <c r="C558" s="41"/>
      <c r="D558" s="39"/>
      <c r="F558" s="39"/>
      <c r="G558" s="39"/>
      <c r="I558" s="39"/>
      <c r="J558" s="39"/>
      <c r="L558" s="39"/>
      <c r="M558" s="39"/>
      <c r="T558" s="39"/>
      <c r="AD558" s="39"/>
    </row>
    <row r="559" spans="3:30" s="21" customFormat="1">
      <c r="C559" s="41"/>
      <c r="D559" s="39"/>
      <c r="F559" s="39"/>
      <c r="G559" s="39"/>
      <c r="I559" s="39"/>
      <c r="J559" s="39"/>
      <c r="L559" s="39"/>
      <c r="M559" s="39"/>
      <c r="T559" s="39"/>
      <c r="AD559" s="39"/>
    </row>
  </sheetData>
  <autoFilter ref="A2:AI67" xr:uid="{00000000-0009-0000-0000-000000000000}"/>
  <phoneticPr fontId="1"/>
  <dataValidations count="1">
    <dataValidation type="list" allowBlank="1" showInputMessage="1" showErrorMessage="1" sqref="U3:U61 W3:W61 Y3:Y61 AA3:AA61 AC3:AC61 N3:Q61" xr:uid="{8363A870-A2F7-4704-93F2-C768C80A2F71}">
      <formula1>"○"</formula1>
    </dataValidation>
  </dataValidations>
  <pageMargins left="0.62992125984251968" right="0.27559055118110237" top="0.86614173228346458" bottom="0.39370078740157483" header="0.11811023622047245" footer="0.11811023622047245"/>
  <pageSetup paperSize="8" scale="39" fitToHeight="0" orientation="landscape" cellComments="asDisplayed" r:id="rId1"/>
  <colBreaks count="1" manualBreakCount="1">
    <brk id="15" max="1048575" man="1"/>
  </col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EA1DF1-5482-4484-BB17-49411F5B53CB}">
  <sheetPr>
    <pageSetUpPr fitToPage="1"/>
  </sheetPr>
  <dimension ref="A1:AD568"/>
  <sheetViews>
    <sheetView showGridLines="0" zoomScale="70" zoomScaleNormal="70" zoomScaleSheetLayoutView="100" workbookViewId="0">
      <pane xSplit="3" ySplit="2" topLeftCell="W3" activePane="bottomRight" state="frozen"/>
      <selection pane="topRight" activeCell="A9" sqref="A9"/>
      <selection pane="bottomLeft" activeCell="A9" sqref="A9"/>
      <selection pane="bottomRight" activeCell="AS2" sqref="AS2"/>
    </sheetView>
  </sheetViews>
  <sheetFormatPr defaultColWidth="8.75" defaultRowHeight="13.5"/>
  <cols>
    <col min="1" max="1" width="10.75" style="28" customWidth="1"/>
    <col min="2" max="2" width="15.125" style="28" customWidth="1"/>
    <col min="3" max="3" width="67.625" style="28" customWidth="1"/>
    <col min="4" max="4" width="11.625" style="28" customWidth="1"/>
    <col min="5" max="8" width="11.875" style="28" customWidth="1"/>
    <col min="9" max="9" width="151.125" style="28" bestFit="1" customWidth="1"/>
    <col min="10" max="10" width="11.875" style="28" customWidth="1"/>
    <col min="11" max="11" width="47.75" style="28" customWidth="1"/>
    <col min="12" max="18" width="11.875" style="28" customWidth="1"/>
    <col min="19" max="30" width="12.375" style="28" customWidth="1"/>
    <col min="31" max="16384" width="8.75" style="28"/>
  </cols>
  <sheetData>
    <row r="1" spans="1:30" customFormat="1" ht="21.75" customHeight="1">
      <c r="A1" s="151" t="s">
        <v>56</v>
      </c>
      <c r="R1" s="19"/>
    </row>
    <row r="2" spans="1:30" s="134" customFormat="1" ht="247.15" customHeight="1">
      <c r="A2" s="8" t="s">
        <v>57</v>
      </c>
      <c r="B2" s="8" t="s">
        <v>58</v>
      </c>
      <c r="C2" s="16" t="s">
        <v>59</v>
      </c>
      <c r="D2" s="8" t="s">
        <v>60</v>
      </c>
      <c r="E2" s="8" t="s">
        <v>61</v>
      </c>
      <c r="F2" s="8" t="s">
        <v>62</v>
      </c>
      <c r="G2" s="8" t="s">
        <v>63</v>
      </c>
      <c r="H2" s="8" t="s">
        <v>64</v>
      </c>
      <c r="I2" s="8" t="s">
        <v>65</v>
      </c>
      <c r="J2" s="8" t="s">
        <v>66</v>
      </c>
      <c r="K2" s="8" t="s">
        <v>67</v>
      </c>
      <c r="L2" s="8" t="s">
        <v>68</v>
      </c>
      <c r="M2" s="8" t="s">
        <v>69</v>
      </c>
      <c r="N2" s="8" t="s">
        <v>70</v>
      </c>
      <c r="O2" s="8" t="s">
        <v>71</v>
      </c>
      <c r="P2" s="8" t="s">
        <v>72</v>
      </c>
      <c r="Q2" s="8" t="s">
        <v>73</v>
      </c>
      <c r="R2" s="17" t="s">
        <v>74</v>
      </c>
      <c r="S2" s="8" t="s">
        <v>75</v>
      </c>
      <c r="T2" s="8" t="s">
        <v>76</v>
      </c>
      <c r="U2" s="8" t="s">
        <v>77</v>
      </c>
      <c r="V2" s="8" t="s">
        <v>78</v>
      </c>
      <c r="W2" s="8" t="s">
        <v>79</v>
      </c>
      <c r="X2" s="8" t="s">
        <v>78</v>
      </c>
      <c r="Y2" s="8" t="s">
        <v>80</v>
      </c>
      <c r="Z2" s="8" t="s">
        <v>78</v>
      </c>
      <c r="AA2" s="8" t="s">
        <v>81</v>
      </c>
      <c r="AB2" s="8" t="s">
        <v>78</v>
      </c>
      <c r="AC2" s="8" t="s">
        <v>82</v>
      </c>
      <c r="AD2" s="8" t="s">
        <v>78</v>
      </c>
    </row>
    <row r="3" spans="1:30" s="18" customFormat="1" ht="71.25">
      <c r="A3" s="221" t="s">
        <v>20738</v>
      </c>
      <c r="B3" s="221" t="s">
        <v>740</v>
      </c>
      <c r="C3" s="221" t="s">
        <v>20739</v>
      </c>
      <c r="D3" s="221" t="s">
        <v>20740</v>
      </c>
      <c r="E3" s="221" t="s">
        <v>20741</v>
      </c>
      <c r="F3" s="221" t="s">
        <v>20742</v>
      </c>
      <c r="G3" s="221" t="s">
        <v>20743</v>
      </c>
      <c r="H3" s="221" t="s">
        <v>20744</v>
      </c>
      <c r="I3" s="221" t="s">
        <v>20745</v>
      </c>
      <c r="J3" s="221" t="s">
        <v>20746</v>
      </c>
      <c r="K3" s="347" t="s">
        <v>20747</v>
      </c>
      <c r="L3" s="347" t="s">
        <v>112</v>
      </c>
      <c r="M3" s="223" t="s">
        <v>20748</v>
      </c>
      <c r="N3" s="221" t="s">
        <v>95</v>
      </c>
      <c r="O3" s="221" t="s">
        <v>95</v>
      </c>
      <c r="P3" s="221"/>
      <c r="Q3" s="221"/>
      <c r="R3" s="221" t="s">
        <v>182</v>
      </c>
      <c r="S3" s="221" t="s">
        <v>98</v>
      </c>
      <c r="T3" s="221" t="s">
        <v>13537</v>
      </c>
      <c r="U3" s="221"/>
      <c r="V3" s="221"/>
      <c r="W3" s="221"/>
      <c r="X3" s="221"/>
      <c r="Y3" s="221"/>
      <c r="Z3" s="221"/>
      <c r="AA3" s="221"/>
      <c r="AB3" s="221"/>
      <c r="AC3" s="221" t="s">
        <v>95</v>
      </c>
      <c r="AD3" s="223" t="s">
        <v>20749</v>
      </c>
    </row>
    <row r="4" spans="1:30" s="18" customFormat="1" ht="19.149999999999999" customHeight="1">
      <c r="A4" s="221" t="s">
        <v>20750</v>
      </c>
      <c r="B4" s="221" t="s">
        <v>740</v>
      </c>
      <c r="C4" s="221" t="s">
        <v>20751</v>
      </c>
      <c r="D4" s="221" t="s">
        <v>20752</v>
      </c>
      <c r="E4" s="221" t="s">
        <v>20753</v>
      </c>
      <c r="F4" s="221" t="s">
        <v>20754</v>
      </c>
      <c r="G4" s="221" t="s">
        <v>20755</v>
      </c>
      <c r="H4" s="221" t="s">
        <v>20756</v>
      </c>
      <c r="I4" s="221" t="s">
        <v>1354</v>
      </c>
      <c r="J4" s="221"/>
      <c r="K4" s="344" t="s">
        <v>20757</v>
      </c>
      <c r="L4" s="344"/>
      <c r="M4" s="221"/>
      <c r="N4" s="221"/>
      <c r="O4" s="221"/>
      <c r="P4" s="221"/>
      <c r="Q4" s="221"/>
      <c r="R4" s="338" t="s">
        <v>223</v>
      </c>
      <c r="S4" s="221" t="s">
        <v>20758</v>
      </c>
      <c r="T4" s="221" t="s">
        <v>20759</v>
      </c>
      <c r="U4" s="221"/>
      <c r="V4" s="221"/>
      <c r="W4" s="221"/>
      <c r="X4" s="221"/>
      <c r="Y4" s="221"/>
      <c r="Z4" s="221"/>
      <c r="AA4" s="221"/>
      <c r="AB4" s="221"/>
      <c r="AC4" s="221"/>
      <c r="AD4" s="221"/>
    </row>
    <row r="5" spans="1:30" s="18" customFormat="1" ht="19.149999999999999" customHeight="1">
      <c r="A5" s="221" t="s">
        <v>20738</v>
      </c>
      <c r="B5" s="221" t="s">
        <v>786</v>
      </c>
      <c r="C5" s="221" t="s">
        <v>20760</v>
      </c>
      <c r="D5" s="221" t="s">
        <v>20761</v>
      </c>
      <c r="E5" s="221" t="s">
        <v>20762</v>
      </c>
      <c r="F5" s="221" t="s">
        <v>20763</v>
      </c>
      <c r="G5" s="221" t="s">
        <v>20764</v>
      </c>
      <c r="H5" s="221" t="s">
        <v>20765</v>
      </c>
      <c r="I5" s="221" t="s">
        <v>20766</v>
      </c>
      <c r="J5" s="221"/>
      <c r="K5" s="344" t="s">
        <v>20767</v>
      </c>
      <c r="L5" s="344"/>
      <c r="M5" s="221"/>
      <c r="N5" s="221"/>
      <c r="O5" s="221"/>
      <c r="P5" s="221"/>
      <c r="Q5" s="221"/>
      <c r="R5" s="338" t="s">
        <v>223</v>
      </c>
      <c r="S5" s="221" t="s">
        <v>20768</v>
      </c>
      <c r="T5" s="221" t="s">
        <v>20759</v>
      </c>
      <c r="U5" s="221"/>
      <c r="V5" s="221"/>
      <c r="W5" s="221"/>
      <c r="X5" s="221"/>
      <c r="Y5" s="221"/>
      <c r="Z5" s="221"/>
      <c r="AA5" s="221"/>
      <c r="AB5" s="221"/>
      <c r="AC5" s="221"/>
      <c r="AD5" s="221"/>
    </row>
    <row r="6" spans="1:30" s="18" customFormat="1" ht="28.5">
      <c r="A6" s="221" t="s">
        <v>20738</v>
      </c>
      <c r="B6" s="221" t="s">
        <v>20769</v>
      </c>
      <c r="C6" s="221" t="s">
        <v>20770</v>
      </c>
      <c r="D6" s="221" t="s">
        <v>20771</v>
      </c>
      <c r="E6" s="221" t="s">
        <v>20772</v>
      </c>
      <c r="F6" s="221" t="s">
        <v>20773</v>
      </c>
      <c r="G6" s="221" t="s">
        <v>20774</v>
      </c>
      <c r="H6" s="221" t="s">
        <v>20775</v>
      </c>
      <c r="I6" s="221" t="s">
        <v>20776</v>
      </c>
      <c r="J6" s="221" t="s">
        <v>20777</v>
      </c>
      <c r="K6" s="347" t="s">
        <v>20778</v>
      </c>
      <c r="L6" s="344"/>
      <c r="M6" s="221"/>
      <c r="N6" s="221"/>
      <c r="O6" s="221"/>
      <c r="P6" s="221"/>
      <c r="Q6" s="221"/>
      <c r="R6" s="338" t="s">
        <v>223</v>
      </c>
      <c r="S6" s="221" t="s">
        <v>98</v>
      </c>
      <c r="T6" s="221" t="s">
        <v>20759</v>
      </c>
      <c r="U6" s="221"/>
      <c r="V6" s="221"/>
      <c r="W6" s="221"/>
      <c r="X6" s="221"/>
      <c r="Y6" s="221"/>
      <c r="Z6" s="221"/>
      <c r="AA6" s="221"/>
      <c r="AB6" s="221"/>
      <c r="AC6" s="221"/>
      <c r="AD6" s="221"/>
    </row>
    <row r="7" spans="1:30" s="18" customFormat="1" ht="99.75">
      <c r="A7" s="223" t="s">
        <v>20738</v>
      </c>
      <c r="B7" s="223" t="s">
        <v>20769</v>
      </c>
      <c r="C7" s="223" t="s">
        <v>20779</v>
      </c>
      <c r="D7" s="223" t="s">
        <v>20780</v>
      </c>
      <c r="E7" s="223" t="s">
        <v>20781</v>
      </c>
      <c r="F7" s="223" t="s">
        <v>20782</v>
      </c>
      <c r="G7" s="223" t="s">
        <v>20783</v>
      </c>
      <c r="H7" s="223" t="s">
        <v>20784</v>
      </c>
      <c r="I7" s="223" t="s">
        <v>20785</v>
      </c>
      <c r="J7" s="223" t="s">
        <v>20786</v>
      </c>
      <c r="K7" s="347" t="s">
        <v>20787</v>
      </c>
      <c r="L7" s="347" t="s">
        <v>20788</v>
      </c>
      <c r="M7" s="223"/>
      <c r="N7" s="223"/>
      <c r="O7" s="223" t="s">
        <v>95</v>
      </c>
      <c r="P7" s="223"/>
      <c r="Q7" s="223"/>
      <c r="R7" s="223" t="s">
        <v>182</v>
      </c>
      <c r="S7" s="223" t="s">
        <v>20758</v>
      </c>
      <c r="T7" s="223" t="s">
        <v>20789</v>
      </c>
      <c r="U7" s="223"/>
      <c r="V7" s="223"/>
      <c r="W7" s="223"/>
      <c r="X7" s="223"/>
      <c r="Y7" s="223"/>
      <c r="Z7" s="223"/>
      <c r="AA7" s="223"/>
      <c r="AB7" s="223"/>
      <c r="AC7" s="223" t="s">
        <v>95</v>
      </c>
      <c r="AD7" s="223" t="s">
        <v>20790</v>
      </c>
    </row>
    <row r="8" spans="1:30" s="18" customFormat="1" ht="19.149999999999999" customHeight="1">
      <c r="A8" s="221" t="s">
        <v>20738</v>
      </c>
      <c r="B8" s="221" t="s">
        <v>20769</v>
      </c>
      <c r="C8" s="221" t="s">
        <v>20791</v>
      </c>
      <c r="D8" s="221" t="s">
        <v>20792</v>
      </c>
      <c r="E8" s="221" t="s">
        <v>20793</v>
      </c>
      <c r="F8" s="221" t="s">
        <v>20794</v>
      </c>
      <c r="G8" s="221" t="s">
        <v>20795</v>
      </c>
      <c r="H8" s="221" t="s">
        <v>20796</v>
      </c>
      <c r="I8" s="221" t="s">
        <v>20797</v>
      </c>
      <c r="J8" s="431" t="s">
        <v>20798</v>
      </c>
      <c r="K8" s="344" t="s">
        <v>20799</v>
      </c>
      <c r="L8" s="344"/>
      <c r="M8" s="221"/>
      <c r="N8" s="221" t="s">
        <v>95</v>
      </c>
      <c r="O8" s="221"/>
      <c r="P8" s="221"/>
      <c r="Q8" s="221"/>
      <c r="R8" s="338" t="s">
        <v>223</v>
      </c>
      <c r="S8" s="221" t="s">
        <v>20768</v>
      </c>
      <c r="T8" s="221" t="s">
        <v>20759</v>
      </c>
      <c r="U8" s="221"/>
      <c r="V8" s="221"/>
      <c r="W8" s="221"/>
      <c r="X8" s="221"/>
      <c r="Y8" s="221"/>
      <c r="Z8" s="221"/>
      <c r="AA8" s="221"/>
      <c r="AB8" s="221"/>
      <c r="AC8" s="221" t="s">
        <v>95</v>
      </c>
      <c r="AD8" s="221" t="s">
        <v>20800</v>
      </c>
    </row>
    <row r="9" spans="1:30" s="18" customFormat="1" ht="28.5">
      <c r="A9" s="221" t="s">
        <v>20738</v>
      </c>
      <c r="B9" s="221" t="s">
        <v>20769</v>
      </c>
      <c r="C9" s="221" t="s">
        <v>20801</v>
      </c>
      <c r="D9" s="221" t="s">
        <v>20802</v>
      </c>
      <c r="E9" s="221" t="s">
        <v>20803</v>
      </c>
      <c r="F9" s="221" t="s">
        <v>20804</v>
      </c>
      <c r="G9" s="221" t="s">
        <v>20805</v>
      </c>
      <c r="H9" s="221" t="s">
        <v>20806</v>
      </c>
      <c r="I9" s="221" t="s">
        <v>20807</v>
      </c>
      <c r="J9" s="221" t="s">
        <v>20808</v>
      </c>
      <c r="K9" s="347" t="s">
        <v>20809</v>
      </c>
      <c r="L9" s="344"/>
      <c r="M9" s="221"/>
      <c r="N9" s="221"/>
      <c r="O9" s="221"/>
      <c r="P9" s="221"/>
      <c r="Q9" s="221"/>
      <c r="R9" s="338" t="s">
        <v>223</v>
      </c>
      <c r="S9" s="221" t="s">
        <v>20768</v>
      </c>
      <c r="T9" s="221"/>
      <c r="U9" s="221"/>
      <c r="V9" s="221"/>
      <c r="W9" s="221"/>
      <c r="X9" s="221"/>
      <c r="Y9" s="221"/>
      <c r="Z9" s="221"/>
      <c r="AA9" s="221"/>
      <c r="AB9" s="221"/>
      <c r="AC9" s="221"/>
      <c r="AD9" s="221"/>
    </row>
    <row r="10" spans="1:30" s="18" customFormat="1" ht="270.75">
      <c r="A10" s="221" t="s">
        <v>20738</v>
      </c>
      <c r="B10" s="221" t="s">
        <v>20769</v>
      </c>
      <c r="C10" s="221" t="s">
        <v>20810</v>
      </c>
      <c r="D10" s="221" t="s">
        <v>20811</v>
      </c>
      <c r="E10" s="221" t="s">
        <v>20812</v>
      </c>
      <c r="F10" s="221" t="s">
        <v>20813</v>
      </c>
      <c r="G10" s="221" t="s">
        <v>20814</v>
      </c>
      <c r="H10" s="221" t="s">
        <v>20815</v>
      </c>
      <c r="I10" s="221" t="s">
        <v>20816</v>
      </c>
      <c r="J10" s="221" t="s">
        <v>20817</v>
      </c>
      <c r="K10" s="347" t="s">
        <v>20818</v>
      </c>
      <c r="L10" s="344" t="s">
        <v>20073</v>
      </c>
      <c r="M10" s="221"/>
      <c r="N10" s="221" t="s">
        <v>95</v>
      </c>
      <c r="O10" s="221"/>
      <c r="P10" s="221"/>
      <c r="Q10" s="221"/>
      <c r="R10" s="338" t="s">
        <v>223</v>
      </c>
      <c r="S10" s="221" t="s">
        <v>20768</v>
      </c>
      <c r="T10" s="221" t="s">
        <v>20759</v>
      </c>
      <c r="U10" s="221"/>
      <c r="V10" s="221"/>
      <c r="W10" s="221"/>
      <c r="X10" s="221"/>
      <c r="Y10" s="221"/>
      <c r="Z10" s="221"/>
      <c r="AA10" s="221"/>
      <c r="AB10" s="221"/>
      <c r="AC10" s="221" t="s">
        <v>95</v>
      </c>
      <c r="AD10" s="223" t="s">
        <v>20819</v>
      </c>
    </row>
    <row r="11" spans="1:30" s="18" customFormat="1" ht="123" customHeight="1">
      <c r="A11" s="221" t="s">
        <v>20738</v>
      </c>
      <c r="B11" s="221" t="s">
        <v>20769</v>
      </c>
      <c r="C11" s="221" t="s">
        <v>20820</v>
      </c>
      <c r="D11" s="221" t="s">
        <v>20821</v>
      </c>
      <c r="E11" s="221" t="s">
        <v>20822</v>
      </c>
      <c r="F11" s="221" t="s">
        <v>20823</v>
      </c>
      <c r="G11" s="221" t="s">
        <v>20824</v>
      </c>
      <c r="H11" s="221" t="s">
        <v>20825</v>
      </c>
      <c r="I11" s="221" t="s">
        <v>20826</v>
      </c>
      <c r="J11" s="221" t="s">
        <v>20827</v>
      </c>
      <c r="K11" s="347" t="s">
        <v>20828</v>
      </c>
      <c r="L11" s="347" t="s">
        <v>20829</v>
      </c>
      <c r="M11" s="221"/>
      <c r="N11" s="221"/>
      <c r="O11" s="221" t="s">
        <v>95</v>
      </c>
      <c r="P11" s="221"/>
      <c r="Q11" s="221"/>
      <c r="R11" s="221" t="s">
        <v>182</v>
      </c>
      <c r="S11" s="221" t="s">
        <v>98</v>
      </c>
      <c r="T11" s="221" t="s">
        <v>20830</v>
      </c>
      <c r="U11" s="221"/>
      <c r="V11" s="221"/>
      <c r="W11" s="221"/>
      <c r="X11" s="221"/>
      <c r="Y11" s="221"/>
      <c r="Z11" s="221"/>
      <c r="AA11" s="221"/>
      <c r="AB11" s="221"/>
      <c r="AC11" s="221"/>
      <c r="AD11" s="221"/>
    </row>
    <row r="12" spans="1:30" s="18" customFormat="1" ht="30.75" customHeight="1">
      <c r="A12" s="221" t="s">
        <v>20738</v>
      </c>
      <c r="B12" s="221" t="s">
        <v>20769</v>
      </c>
      <c r="C12" s="221" t="s">
        <v>20831</v>
      </c>
      <c r="D12" s="221" t="s">
        <v>20832</v>
      </c>
      <c r="E12" s="221" t="s">
        <v>20833</v>
      </c>
      <c r="F12" s="221" t="s">
        <v>20834</v>
      </c>
      <c r="G12" s="221" t="s">
        <v>20835</v>
      </c>
      <c r="H12" s="221" t="s">
        <v>20836</v>
      </c>
      <c r="I12" s="221" t="s">
        <v>20837</v>
      </c>
      <c r="J12" s="221"/>
      <c r="K12" s="221" t="s">
        <v>20838</v>
      </c>
      <c r="L12" s="223" t="s">
        <v>2766</v>
      </c>
      <c r="M12" s="221" t="s">
        <v>20839</v>
      </c>
      <c r="N12" s="221"/>
      <c r="O12" s="221"/>
      <c r="P12" s="221"/>
      <c r="Q12" s="221"/>
      <c r="R12" s="338" t="s">
        <v>223</v>
      </c>
      <c r="S12" s="221" t="s">
        <v>20768</v>
      </c>
      <c r="T12" s="221"/>
      <c r="U12" s="221"/>
      <c r="V12" s="221"/>
      <c r="W12" s="221"/>
      <c r="X12" s="221"/>
      <c r="Y12" s="221"/>
      <c r="Z12" s="221"/>
      <c r="AA12" s="221"/>
      <c r="AB12" s="221"/>
      <c r="AC12" s="221"/>
      <c r="AD12" s="221"/>
    </row>
    <row r="13" spans="1:30" s="18" customFormat="1" ht="19.149999999999999" customHeight="1">
      <c r="A13" s="221" t="s">
        <v>20738</v>
      </c>
      <c r="B13" s="221" t="s">
        <v>20769</v>
      </c>
      <c r="C13" s="221" t="s">
        <v>20840</v>
      </c>
      <c r="D13" s="221" t="s">
        <v>20841</v>
      </c>
      <c r="E13" s="221" t="s">
        <v>20842</v>
      </c>
      <c r="F13" s="221" t="s">
        <v>20843</v>
      </c>
      <c r="G13" s="221" t="s">
        <v>20844</v>
      </c>
      <c r="H13" s="221" t="s">
        <v>20845</v>
      </c>
      <c r="I13" s="221" t="s">
        <v>20846</v>
      </c>
      <c r="J13" s="221" t="s">
        <v>20847</v>
      </c>
      <c r="K13" s="221" t="s">
        <v>20848</v>
      </c>
      <c r="L13" s="221"/>
      <c r="M13" s="221"/>
      <c r="N13" s="221"/>
      <c r="O13" s="221"/>
      <c r="P13" s="221"/>
      <c r="Q13" s="221"/>
      <c r="R13" s="338" t="s">
        <v>223</v>
      </c>
      <c r="S13" s="221" t="s">
        <v>98</v>
      </c>
      <c r="T13" s="221" t="s">
        <v>20759</v>
      </c>
      <c r="U13" s="221"/>
      <c r="V13" s="221"/>
      <c r="W13" s="221"/>
      <c r="X13" s="221"/>
      <c r="Y13" s="221"/>
      <c r="Z13" s="221"/>
      <c r="AA13" s="221"/>
      <c r="AB13" s="221"/>
      <c r="AC13" s="221"/>
      <c r="AD13" s="221"/>
    </row>
    <row r="14" spans="1:30" s="18" customFormat="1" ht="105" customHeight="1">
      <c r="A14" s="221" t="s">
        <v>20738</v>
      </c>
      <c r="B14" s="221" t="s">
        <v>20769</v>
      </c>
      <c r="C14" s="221" t="s">
        <v>20849</v>
      </c>
      <c r="D14" s="221" t="s">
        <v>20850</v>
      </c>
      <c r="E14" s="221" t="s">
        <v>20842</v>
      </c>
      <c r="F14" s="221" t="s">
        <v>20851</v>
      </c>
      <c r="G14" s="221" t="s">
        <v>20852</v>
      </c>
      <c r="H14" s="221" t="s">
        <v>20853</v>
      </c>
      <c r="I14" s="221" t="s">
        <v>20854</v>
      </c>
      <c r="J14" s="221"/>
      <c r="K14" s="221" t="s">
        <v>20855</v>
      </c>
      <c r="L14" s="221"/>
      <c r="M14" s="221"/>
      <c r="N14" s="221"/>
      <c r="O14" s="221"/>
      <c r="P14" s="221"/>
      <c r="Q14" s="221"/>
      <c r="R14" s="338" t="s">
        <v>223</v>
      </c>
      <c r="S14" s="221" t="s">
        <v>20768</v>
      </c>
      <c r="T14" s="221" t="s">
        <v>20759</v>
      </c>
      <c r="U14" s="221"/>
      <c r="V14" s="221"/>
      <c r="W14" s="221"/>
      <c r="X14" s="221"/>
      <c r="Y14" s="221"/>
      <c r="Z14" s="221"/>
      <c r="AA14" s="221"/>
      <c r="AB14" s="221"/>
      <c r="AC14" s="221" t="s">
        <v>95</v>
      </c>
      <c r="AD14" s="223" t="s">
        <v>20856</v>
      </c>
    </row>
    <row r="15" spans="1:30" s="18" customFormat="1" ht="78.75" customHeight="1">
      <c r="A15" s="221" t="s">
        <v>20738</v>
      </c>
      <c r="B15" s="221" t="s">
        <v>20769</v>
      </c>
      <c r="C15" s="221" t="s">
        <v>20857</v>
      </c>
      <c r="D15" s="221" t="s">
        <v>20858</v>
      </c>
      <c r="E15" s="221" t="s">
        <v>20859</v>
      </c>
      <c r="F15" s="221" t="s">
        <v>20860</v>
      </c>
      <c r="G15" s="221" t="s">
        <v>20861</v>
      </c>
      <c r="H15" s="221" t="s">
        <v>20862</v>
      </c>
      <c r="I15" s="223" t="s">
        <v>20863</v>
      </c>
      <c r="J15" s="221" t="s">
        <v>20864</v>
      </c>
      <c r="K15" s="221" t="s">
        <v>20865</v>
      </c>
      <c r="L15" s="221" t="s">
        <v>20866</v>
      </c>
      <c r="M15" s="221"/>
      <c r="N15" s="221"/>
      <c r="O15" s="221"/>
      <c r="P15" s="221"/>
      <c r="Q15" s="221"/>
      <c r="R15" s="338" t="s">
        <v>223</v>
      </c>
      <c r="S15" s="221" t="s">
        <v>20768</v>
      </c>
      <c r="T15" s="221" t="s">
        <v>20759</v>
      </c>
      <c r="U15" s="432" t="s">
        <v>9</v>
      </c>
      <c r="V15" s="433" t="s">
        <v>20867</v>
      </c>
      <c r="W15" s="221"/>
      <c r="X15" s="221"/>
      <c r="Y15" s="432" t="s">
        <v>9</v>
      </c>
      <c r="Z15" s="433" t="s">
        <v>20867</v>
      </c>
      <c r="AA15" s="221"/>
      <c r="AB15" s="221"/>
      <c r="AC15" s="221"/>
      <c r="AD15" s="221"/>
    </row>
    <row r="16" spans="1:30" s="18" customFormat="1" ht="51.75" customHeight="1">
      <c r="A16" s="221" t="s">
        <v>20738</v>
      </c>
      <c r="B16" s="221" t="s">
        <v>20769</v>
      </c>
      <c r="C16" s="221" t="s">
        <v>20868</v>
      </c>
      <c r="D16" s="221" t="s">
        <v>20869</v>
      </c>
      <c r="E16" s="221" t="s">
        <v>20870</v>
      </c>
      <c r="F16" s="221" t="s">
        <v>20871</v>
      </c>
      <c r="G16" s="221" t="s">
        <v>20872</v>
      </c>
      <c r="H16" s="221" t="s">
        <v>20873</v>
      </c>
      <c r="I16" s="221" t="s">
        <v>20874</v>
      </c>
      <c r="J16" s="221" t="s">
        <v>2434</v>
      </c>
      <c r="K16" s="221" t="s">
        <v>20875</v>
      </c>
      <c r="L16" s="221" t="s">
        <v>2434</v>
      </c>
      <c r="M16" s="221"/>
      <c r="N16" s="221"/>
      <c r="O16" s="221"/>
      <c r="P16" s="221"/>
      <c r="Q16" s="221"/>
      <c r="R16" s="338" t="s">
        <v>223</v>
      </c>
      <c r="S16" s="221" t="s">
        <v>20768</v>
      </c>
      <c r="T16" s="221" t="s">
        <v>20759</v>
      </c>
      <c r="U16" s="221"/>
      <c r="V16" s="221"/>
      <c r="W16" s="221"/>
      <c r="X16" s="221"/>
      <c r="Y16" s="221"/>
      <c r="Z16" s="221"/>
      <c r="AA16" s="221"/>
      <c r="AB16" s="221"/>
      <c r="AC16" s="221" t="s">
        <v>95</v>
      </c>
      <c r="AD16" s="223" t="s">
        <v>20876</v>
      </c>
    </row>
    <row r="17" spans="1:30" s="18" customFormat="1" ht="19.149999999999999" customHeight="1">
      <c r="A17" s="221" t="s">
        <v>20738</v>
      </c>
      <c r="B17" s="221" t="s">
        <v>20769</v>
      </c>
      <c r="C17" s="221" t="s">
        <v>20877</v>
      </c>
      <c r="D17" s="221" t="s">
        <v>20878</v>
      </c>
      <c r="E17" s="221" t="s">
        <v>20879</v>
      </c>
      <c r="F17" s="221" t="s">
        <v>20880</v>
      </c>
      <c r="G17" s="221" t="s">
        <v>20881</v>
      </c>
      <c r="H17" s="221" t="s">
        <v>20882</v>
      </c>
      <c r="I17" s="221" t="s">
        <v>20883</v>
      </c>
      <c r="J17" s="221"/>
      <c r="K17" s="221" t="s">
        <v>20884</v>
      </c>
      <c r="L17" s="221"/>
      <c r="M17" s="221"/>
      <c r="N17" s="221" t="s">
        <v>95</v>
      </c>
      <c r="O17" s="221"/>
      <c r="P17" s="221"/>
      <c r="Q17" s="221"/>
      <c r="R17" s="338" t="s">
        <v>223</v>
      </c>
      <c r="S17" s="221" t="s">
        <v>20768</v>
      </c>
      <c r="T17" s="221"/>
      <c r="U17" s="221"/>
      <c r="V17" s="221"/>
      <c r="W17" s="221"/>
      <c r="X17" s="221"/>
      <c r="Y17" s="221"/>
      <c r="Z17" s="221"/>
      <c r="AA17" s="221"/>
      <c r="AB17" s="221"/>
      <c r="AC17" s="221"/>
      <c r="AD17" s="221"/>
    </row>
    <row r="18" spans="1:30" s="18" customFormat="1" ht="89.25" customHeight="1">
      <c r="A18" s="221" t="s">
        <v>20738</v>
      </c>
      <c r="B18" s="221" t="s">
        <v>20769</v>
      </c>
      <c r="C18" s="221" t="s">
        <v>20885</v>
      </c>
      <c r="D18" s="221" t="s">
        <v>20886</v>
      </c>
      <c r="E18" s="221" t="s">
        <v>20887</v>
      </c>
      <c r="F18" s="221" t="s">
        <v>20888</v>
      </c>
      <c r="G18" s="221" t="s">
        <v>20889</v>
      </c>
      <c r="H18" s="221" t="s">
        <v>20890</v>
      </c>
      <c r="I18" s="221" t="s">
        <v>20891</v>
      </c>
      <c r="J18" s="221" t="s">
        <v>20892</v>
      </c>
      <c r="K18" s="347" t="s">
        <v>20893</v>
      </c>
      <c r="L18" s="223" t="s">
        <v>20894</v>
      </c>
      <c r="M18" s="223" t="s">
        <v>20895</v>
      </c>
      <c r="N18" s="221"/>
      <c r="O18" s="221" t="s">
        <v>95</v>
      </c>
      <c r="P18" s="221"/>
      <c r="Q18" s="221"/>
      <c r="R18" s="221" t="s">
        <v>182</v>
      </c>
      <c r="S18" s="221" t="s">
        <v>98</v>
      </c>
      <c r="T18" s="221" t="s">
        <v>13537</v>
      </c>
      <c r="U18" s="221"/>
      <c r="V18" s="221"/>
      <c r="W18" s="221"/>
      <c r="X18" s="221"/>
      <c r="Y18" s="221"/>
      <c r="Z18" s="221"/>
      <c r="AA18" s="221"/>
      <c r="AB18" s="221"/>
      <c r="AC18" s="221" t="s">
        <v>95</v>
      </c>
      <c r="AD18" s="223" t="s">
        <v>20896</v>
      </c>
    </row>
    <row r="19" spans="1:30" s="18" customFormat="1" ht="146.25" customHeight="1">
      <c r="A19" s="221" t="s">
        <v>20738</v>
      </c>
      <c r="B19" s="221" t="s">
        <v>20769</v>
      </c>
      <c r="C19" s="221" t="s">
        <v>20897</v>
      </c>
      <c r="D19" s="221" t="s">
        <v>20898</v>
      </c>
      <c r="E19" s="221" t="s">
        <v>20833</v>
      </c>
      <c r="F19" s="221" t="s">
        <v>20899</v>
      </c>
      <c r="G19" s="221" t="s">
        <v>20900</v>
      </c>
      <c r="H19" s="221" t="s">
        <v>20901</v>
      </c>
      <c r="I19" s="221" t="s">
        <v>20902</v>
      </c>
      <c r="J19" s="221" t="s">
        <v>20903</v>
      </c>
      <c r="K19" s="347" t="s">
        <v>20904</v>
      </c>
      <c r="L19" s="223" t="s">
        <v>20905</v>
      </c>
      <c r="M19" s="221"/>
      <c r="N19" s="221" t="s">
        <v>95</v>
      </c>
      <c r="O19" s="221" t="s">
        <v>95</v>
      </c>
      <c r="P19" s="221"/>
      <c r="Q19" s="221"/>
      <c r="R19" s="221" t="s">
        <v>182</v>
      </c>
      <c r="S19" s="221" t="s">
        <v>98</v>
      </c>
      <c r="T19" s="221" t="s">
        <v>13537</v>
      </c>
      <c r="U19" s="221"/>
      <c r="V19" s="221"/>
      <c r="W19" s="221"/>
      <c r="X19" s="221"/>
      <c r="Y19" s="221"/>
      <c r="Z19" s="221"/>
      <c r="AA19" s="221"/>
      <c r="AB19" s="221"/>
      <c r="AC19" s="221"/>
      <c r="AD19" s="221"/>
    </row>
    <row r="20" spans="1:30" s="18" customFormat="1" ht="61.5" customHeight="1">
      <c r="A20" s="221" t="s">
        <v>20738</v>
      </c>
      <c r="B20" s="221" t="s">
        <v>20769</v>
      </c>
      <c r="C20" s="221" t="s">
        <v>20906</v>
      </c>
      <c r="D20" s="221" t="s">
        <v>20907</v>
      </c>
      <c r="E20" s="221" t="s">
        <v>20908</v>
      </c>
      <c r="F20" s="221" t="s">
        <v>20909</v>
      </c>
      <c r="G20" s="221" t="s">
        <v>20910</v>
      </c>
      <c r="H20" s="221" t="s">
        <v>20911</v>
      </c>
      <c r="I20" s="221" t="s">
        <v>20912</v>
      </c>
      <c r="J20" s="221" t="s">
        <v>20913</v>
      </c>
      <c r="K20" s="221" t="s">
        <v>20914</v>
      </c>
      <c r="L20" s="223" t="s">
        <v>20915</v>
      </c>
      <c r="M20" s="223" t="s">
        <v>20916</v>
      </c>
      <c r="N20" s="221"/>
      <c r="O20" s="221"/>
      <c r="P20" s="221"/>
      <c r="Q20" s="221"/>
      <c r="R20" s="338" t="s">
        <v>223</v>
      </c>
      <c r="S20" s="221" t="s">
        <v>20768</v>
      </c>
      <c r="T20" s="221"/>
      <c r="U20" s="221"/>
      <c r="V20" s="221"/>
      <c r="W20" s="221"/>
      <c r="X20" s="221"/>
      <c r="Y20" s="221"/>
      <c r="Z20" s="221"/>
      <c r="AA20" s="221"/>
      <c r="AB20" s="221"/>
      <c r="AC20" s="221"/>
      <c r="AD20" s="221"/>
    </row>
    <row r="21" spans="1:30" s="18" customFormat="1" ht="77.25" customHeight="1">
      <c r="A21" s="221" t="s">
        <v>20750</v>
      </c>
      <c r="B21" s="221" t="s">
        <v>20769</v>
      </c>
      <c r="C21" s="221" t="s">
        <v>20917</v>
      </c>
      <c r="D21" s="221" t="s">
        <v>20918</v>
      </c>
      <c r="E21" s="221" t="s">
        <v>20919</v>
      </c>
      <c r="F21" s="221" t="s">
        <v>20920</v>
      </c>
      <c r="G21" s="221" t="s">
        <v>20921</v>
      </c>
      <c r="H21" s="221" t="s">
        <v>20922</v>
      </c>
      <c r="I21" s="221" t="s">
        <v>20923</v>
      </c>
      <c r="J21" s="221" t="s">
        <v>20924</v>
      </c>
      <c r="K21" s="221" t="s">
        <v>20925</v>
      </c>
      <c r="L21" s="223" t="s">
        <v>20926</v>
      </c>
      <c r="M21" s="347" t="s">
        <v>20927</v>
      </c>
      <c r="N21" s="221"/>
      <c r="O21" s="221"/>
      <c r="P21" s="221"/>
      <c r="Q21" s="221"/>
      <c r="R21" s="338" t="s">
        <v>223</v>
      </c>
      <c r="S21" s="221" t="s">
        <v>20768</v>
      </c>
      <c r="T21" s="221"/>
      <c r="U21" s="221"/>
      <c r="V21" s="221"/>
      <c r="W21" s="221"/>
      <c r="X21" s="221"/>
      <c r="Y21" s="221"/>
      <c r="Z21" s="221"/>
      <c r="AA21" s="221"/>
      <c r="AB21" s="221"/>
      <c r="AC21" s="221" t="s">
        <v>95</v>
      </c>
      <c r="AD21" s="223" t="s">
        <v>20928</v>
      </c>
    </row>
    <row r="22" spans="1:30" s="18" customFormat="1" ht="86.25" customHeight="1">
      <c r="A22" s="221" t="s">
        <v>20738</v>
      </c>
      <c r="B22" s="221" t="s">
        <v>20769</v>
      </c>
      <c r="C22" s="221" t="s">
        <v>20929</v>
      </c>
      <c r="D22" s="221" t="s">
        <v>20930</v>
      </c>
      <c r="E22" s="221" t="s">
        <v>20931</v>
      </c>
      <c r="F22" s="221" t="s">
        <v>20932</v>
      </c>
      <c r="G22" s="221" t="s">
        <v>20933</v>
      </c>
      <c r="H22" s="221" t="s">
        <v>20934</v>
      </c>
      <c r="I22" s="221" t="s">
        <v>20935</v>
      </c>
      <c r="J22" s="221" t="s">
        <v>20936</v>
      </c>
      <c r="K22" s="221" t="s">
        <v>20884</v>
      </c>
      <c r="L22" s="223" t="s">
        <v>20937</v>
      </c>
      <c r="M22" s="223" t="s">
        <v>20938</v>
      </c>
      <c r="N22" s="221"/>
      <c r="O22" s="221"/>
      <c r="P22" s="221"/>
      <c r="Q22" s="221"/>
      <c r="R22" s="338" t="s">
        <v>223</v>
      </c>
      <c r="S22" s="221" t="s">
        <v>20768</v>
      </c>
      <c r="T22" s="221" t="s">
        <v>20759</v>
      </c>
      <c r="U22" s="221"/>
      <c r="V22" s="221"/>
      <c r="W22" s="221"/>
      <c r="X22" s="221"/>
      <c r="Y22" s="221"/>
      <c r="Z22" s="221"/>
      <c r="AA22" s="221"/>
      <c r="AB22" s="221"/>
      <c r="AC22" s="221"/>
      <c r="AD22" s="221"/>
    </row>
    <row r="23" spans="1:30" s="18" customFormat="1" ht="19.149999999999999" customHeight="1">
      <c r="A23" s="221" t="s">
        <v>20738</v>
      </c>
      <c r="B23" s="221" t="s">
        <v>20769</v>
      </c>
      <c r="C23" s="221" t="s">
        <v>20939</v>
      </c>
      <c r="D23" s="221" t="s">
        <v>20940</v>
      </c>
      <c r="E23" s="221" t="s">
        <v>20941</v>
      </c>
      <c r="F23" s="221" t="s">
        <v>20942</v>
      </c>
      <c r="G23" s="221" t="s">
        <v>20943</v>
      </c>
      <c r="H23" s="221" t="s">
        <v>20944</v>
      </c>
      <c r="I23" s="221" t="s">
        <v>20945</v>
      </c>
      <c r="J23" s="221" t="s">
        <v>20946</v>
      </c>
      <c r="K23" s="221" t="s">
        <v>20947</v>
      </c>
      <c r="L23" s="223"/>
      <c r="M23" s="223"/>
      <c r="N23" s="221"/>
      <c r="O23" s="221"/>
      <c r="P23" s="221"/>
      <c r="Q23" s="221"/>
      <c r="R23" s="338" t="s">
        <v>223</v>
      </c>
      <c r="S23" s="221" t="s">
        <v>20768</v>
      </c>
      <c r="T23" s="221"/>
      <c r="U23" s="221"/>
      <c r="V23" s="221"/>
      <c r="W23" s="221"/>
      <c r="X23" s="221"/>
      <c r="Y23" s="221"/>
      <c r="Z23" s="221"/>
      <c r="AA23" s="221"/>
      <c r="AB23" s="221"/>
      <c r="AC23" s="221"/>
      <c r="AD23" s="221"/>
    </row>
    <row r="24" spans="1:30" s="18" customFormat="1" ht="70.5" customHeight="1">
      <c r="A24" s="221" t="s">
        <v>20738</v>
      </c>
      <c r="B24" s="221" t="s">
        <v>20769</v>
      </c>
      <c r="C24" s="221" t="s">
        <v>20948</v>
      </c>
      <c r="D24" s="221" t="s">
        <v>20949</v>
      </c>
      <c r="E24" s="221" t="s">
        <v>20950</v>
      </c>
      <c r="F24" s="221" t="s">
        <v>20951</v>
      </c>
      <c r="G24" s="221" t="s">
        <v>20952</v>
      </c>
      <c r="H24" s="221" t="s">
        <v>20953</v>
      </c>
      <c r="I24" s="221" t="s">
        <v>20954</v>
      </c>
      <c r="J24" s="221" t="s">
        <v>20955</v>
      </c>
      <c r="K24" s="434" t="s">
        <v>20956</v>
      </c>
      <c r="L24" s="347" t="s">
        <v>20957</v>
      </c>
      <c r="M24" s="347" t="s">
        <v>20958</v>
      </c>
      <c r="N24" s="221"/>
      <c r="O24" s="221"/>
      <c r="P24" s="221"/>
      <c r="Q24" s="221"/>
      <c r="R24" s="338" t="s">
        <v>223</v>
      </c>
      <c r="S24" s="221" t="s">
        <v>20768</v>
      </c>
      <c r="T24" s="221"/>
      <c r="U24" s="221"/>
      <c r="V24" s="221"/>
      <c r="W24" s="221"/>
      <c r="X24" s="221"/>
      <c r="Y24" s="221"/>
      <c r="Z24" s="221"/>
      <c r="AA24" s="221"/>
      <c r="AB24" s="221"/>
      <c r="AC24" s="221" t="s">
        <v>95</v>
      </c>
      <c r="AD24" s="223" t="s">
        <v>20959</v>
      </c>
    </row>
    <row r="25" spans="1:30" s="18" customFormat="1" ht="71.25">
      <c r="A25" s="221" t="s">
        <v>20738</v>
      </c>
      <c r="B25" s="221" t="s">
        <v>20769</v>
      </c>
      <c r="C25" s="221" t="s">
        <v>20960</v>
      </c>
      <c r="D25" s="221" t="s">
        <v>20961</v>
      </c>
      <c r="E25" s="221" t="s">
        <v>20919</v>
      </c>
      <c r="F25" s="221" t="s">
        <v>20962</v>
      </c>
      <c r="G25" s="221" t="s">
        <v>20963</v>
      </c>
      <c r="H25" s="221" t="s">
        <v>20964</v>
      </c>
      <c r="I25" s="221" t="s">
        <v>20965</v>
      </c>
      <c r="J25" s="221" t="s">
        <v>20966</v>
      </c>
      <c r="K25" s="347" t="s">
        <v>20967</v>
      </c>
      <c r="L25" s="347" t="s">
        <v>20968</v>
      </c>
      <c r="M25" s="347" t="s">
        <v>20969</v>
      </c>
      <c r="N25" s="221"/>
      <c r="O25" s="221"/>
      <c r="P25" s="221"/>
      <c r="Q25" s="221"/>
      <c r="R25" s="338" t="s">
        <v>223</v>
      </c>
      <c r="S25" s="221" t="s">
        <v>20768</v>
      </c>
      <c r="T25" s="221" t="s">
        <v>20759</v>
      </c>
      <c r="U25" s="221"/>
      <c r="V25" s="221"/>
      <c r="W25" s="221"/>
      <c r="X25" s="221"/>
      <c r="Y25" s="221"/>
      <c r="Z25" s="221"/>
      <c r="AA25" s="221"/>
      <c r="AB25" s="221"/>
      <c r="AC25" s="221" t="s">
        <v>95</v>
      </c>
      <c r="AD25" s="223" t="s">
        <v>20970</v>
      </c>
    </row>
    <row r="26" spans="1:30" s="18" customFormat="1" ht="86.25" customHeight="1">
      <c r="A26" s="221" t="s">
        <v>20738</v>
      </c>
      <c r="B26" s="221" t="s">
        <v>20769</v>
      </c>
      <c r="C26" s="221" t="s">
        <v>20971</v>
      </c>
      <c r="D26" s="221" t="s">
        <v>20972</v>
      </c>
      <c r="E26" s="221" t="s">
        <v>20973</v>
      </c>
      <c r="F26" s="221" t="s">
        <v>20974</v>
      </c>
      <c r="G26" s="221" t="s">
        <v>20975</v>
      </c>
      <c r="H26" s="221" t="s">
        <v>20976</v>
      </c>
      <c r="I26" s="221" t="s">
        <v>20977</v>
      </c>
      <c r="J26" s="221" t="s">
        <v>20978</v>
      </c>
      <c r="K26" s="344" t="s">
        <v>20979</v>
      </c>
      <c r="L26" s="347" t="s">
        <v>20980</v>
      </c>
      <c r="M26" s="347" t="s">
        <v>20981</v>
      </c>
      <c r="N26" s="221"/>
      <c r="O26" s="221"/>
      <c r="P26" s="221"/>
      <c r="Q26" s="221"/>
      <c r="R26" s="338" t="s">
        <v>223</v>
      </c>
      <c r="S26" s="221" t="s">
        <v>20768</v>
      </c>
      <c r="T26" s="221"/>
      <c r="U26" s="221"/>
      <c r="V26" s="221"/>
      <c r="W26" s="221"/>
      <c r="X26" s="221"/>
      <c r="Y26" s="221"/>
      <c r="Z26" s="221"/>
      <c r="AA26" s="221"/>
      <c r="AB26" s="221"/>
      <c r="AC26" s="221" t="s">
        <v>95</v>
      </c>
      <c r="AD26" s="221" t="s">
        <v>20982</v>
      </c>
    </row>
    <row r="27" spans="1:30" s="18" customFormat="1" ht="33.75" customHeight="1">
      <c r="A27" s="221" t="s">
        <v>20738</v>
      </c>
      <c r="B27" s="221" t="s">
        <v>20769</v>
      </c>
      <c r="C27" s="221" t="s">
        <v>20983</v>
      </c>
      <c r="D27" s="221" t="s">
        <v>20984</v>
      </c>
      <c r="E27" s="221" t="s">
        <v>20985</v>
      </c>
      <c r="F27" s="221" t="s">
        <v>20986</v>
      </c>
      <c r="G27" s="221" t="s">
        <v>20987</v>
      </c>
      <c r="H27" s="221" t="s">
        <v>20988</v>
      </c>
      <c r="I27" s="221" t="s">
        <v>20989</v>
      </c>
      <c r="J27" s="221"/>
      <c r="K27" s="344" t="s">
        <v>20990</v>
      </c>
      <c r="L27" s="347" t="s">
        <v>20991</v>
      </c>
      <c r="M27" s="347"/>
      <c r="N27" s="221"/>
      <c r="O27" s="221"/>
      <c r="P27" s="221"/>
      <c r="Q27" s="221"/>
      <c r="R27" s="338" t="s">
        <v>223</v>
      </c>
      <c r="S27" s="221" t="s">
        <v>20768</v>
      </c>
      <c r="T27" s="221"/>
      <c r="U27" s="221"/>
      <c r="V27" s="221"/>
      <c r="W27" s="221"/>
      <c r="X27" s="221"/>
      <c r="Y27" s="221"/>
      <c r="Z27" s="221"/>
      <c r="AA27" s="221"/>
      <c r="AB27" s="221"/>
      <c r="AC27" s="221"/>
      <c r="AD27" s="221"/>
    </row>
    <row r="28" spans="1:30" s="18" customFormat="1" ht="75" customHeight="1">
      <c r="A28" s="221" t="s">
        <v>20738</v>
      </c>
      <c r="B28" s="221" t="s">
        <v>20769</v>
      </c>
      <c r="C28" s="221" t="s">
        <v>20992</v>
      </c>
      <c r="D28" s="221" t="s">
        <v>20993</v>
      </c>
      <c r="E28" s="221" t="s">
        <v>20994</v>
      </c>
      <c r="F28" s="221" t="s">
        <v>20995</v>
      </c>
      <c r="G28" s="221" t="s">
        <v>20996</v>
      </c>
      <c r="H28" s="221" t="s">
        <v>20997</v>
      </c>
      <c r="I28" s="347" t="s">
        <v>20998</v>
      </c>
      <c r="J28" s="221" t="s">
        <v>20999</v>
      </c>
      <c r="K28" s="221" t="s">
        <v>21000</v>
      </c>
      <c r="L28" s="223" t="s">
        <v>422</v>
      </c>
      <c r="M28" s="223" t="s">
        <v>7100</v>
      </c>
      <c r="N28" s="221"/>
      <c r="O28" s="221"/>
      <c r="P28" s="221"/>
      <c r="Q28" s="221"/>
      <c r="R28" s="338" t="s">
        <v>223</v>
      </c>
      <c r="S28" s="221" t="s">
        <v>20768</v>
      </c>
      <c r="T28" s="221"/>
      <c r="U28" s="221"/>
      <c r="V28" s="221"/>
      <c r="W28" s="221"/>
      <c r="X28" s="221"/>
      <c r="Y28" s="221"/>
      <c r="Z28" s="221"/>
      <c r="AA28" s="221"/>
      <c r="AB28" s="221"/>
      <c r="AC28" s="221" t="s">
        <v>95</v>
      </c>
      <c r="AD28" s="223" t="s">
        <v>21001</v>
      </c>
    </row>
    <row r="29" spans="1:30" s="18" customFormat="1" ht="85.5">
      <c r="A29" s="221" t="s">
        <v>20738</v>
      </c>
      <c r="B29" s="221" t="s">
        <v>20769</v>
      </c>
      <c r="C29" s="221" t="s">
        <v>21002</v>
      </c>
      <c r="D29" s="221" t="s">
        <v>21003</v>
      </c>
      <c r="E29" s="221" t="s">
        <v>21004</v>
      </c>
      <c r="F29" s="221" t="s">
        <v>21005</v>
      </c>
      <c r="G29" s="221" t="s">
        <v>21006</v>
      </c>
      <c r="H29" s="221" t="s">
        <v>21007</v>
      </c>
      <c r="I29" s="344" t="s">
        <v>21008</v>
      </c>
      <c r="J29" s="221" t="s">
        <v>21009</v>
      </c>
      <c r="K29" s="223" t="s">
        <v>21010</v>
      </c>
      <c r="L29" s="223" t="s">
        <v>422</v>
      </c>
      <c r="M29" s="223"/>
      <c r="N29" s="221"/>
      <c r="O29" s="221"/>
      <c r="P29" s="221"/>
      <c r="Q29" s="221"/>
      <c r="R29" s="221" t="s">
        <v>182</v>
      </c>
      <c r="S29" s="221" t="s">
        <v>98</v>
      </c>
      <c r="T29" s="221" t="s">
        <v>13537</v>
      </c>
      <c r="U29" s="221"/>
      <c r="V29" s="221"/>
      <c r="W29" s="221"/>
      <c r="X29" s="221"/>
      <c r="Y29" s="221"/>
      <c r="Z29" s="221"/>
      <c r="AA29" s="221" t="s">
        <v>95</v>
      </c>
      <c r="AB29" s="223" t="s">
        <v>21011</v>
      </c>
      <c r="AC29" s="221"/>
      <c r="AD29" s="221"/>
    </row>
    <row r="30" spans="1:30" s="18" customFormat="1" ht="114">
      <c r="A30" s="221" t="s">
        <v>20738</v>
      </c>
      <c r="B30" s="221" t="s">
        <v>20769</v>
      </c>
      <c r="C30" s="221" t="s">
        <v>21012</v>
      </c>
      <c r="D30" s="221" t="s">
        <v>21013</v>
      </c>
      <c r="E30" s="221" t="s">
        <v>21014</v>
      </c>
      <c r="F30" s="221" t="s">
        <v>21015</v>
      </c>
      <c r="G30" s="221" t="s">
        <v>21016</v>
      </c>
      <c r="H30" s="221" t="s">
        <v>21017</v>
      </c>
      <c r="I30" s="344" t="s">
        <v>2880</v>
      </c>
      <c r="J30" s="221" t="s">
        <v>21018</v>
      </c>
      <c r="K30" s="223" t="s">
        <v>21019</v>
      </c>
      <c r="L30" s="223" t="s">
        <v>21020</v>
      </c>
      <c r="M30" s="223"/>
      <c r="N30" s="221"/>
      <c r="O30" s="221" t="s">
        <v>95</v>
      </c>
      <c r="P30" s="221"/>
      <c r="Q30" s="221"/>
      <c r="R30" s="221" t="s">
        <v>182</v>
      </c>
      <c r="S30" s="221" t="s">
        <v>98</v>
      </c>
      <c r="T30" s="221" t="s">
        <v>20830</v>
      </c>
      <c r="U30" s="221"/>
      <c r="V30" s="221"/>
      <c r="W30" s="221"/>
      <c r="X30" s="221"/>
      <c r="Y30" s="221"/>
      <c r="Z30" s="221"/>
      <c r="AA30" s="221" t="s">
        <v>95</v>
      </c>
      <c r="AB30" s="223" t="s">
        <v>21021</v>
      </c>
      <c r="AC30" s="223" t="s">
        <v>21022</v>
      </c>
      <c r="AD30" s="261" t="s">
        <v>21023</v>
      </c>
    </row>
    <row r="31" spans="1:30" s="18" customFormat="1" ht="62.25" customHeight="1">
      <c r="A31" s="221" t="s">
        <v>20750</v>
      </c>
      <c r="B31" s="221" t="s">
        <v>786</v>
      </c>
      <c r="C31" s="221" t="s">
        <v>21024</v>
      </c>
      <c r="D31" s="221" t="s">
        <v>21025</v>
      </c>
      <c r="E31" s="221" t="s">
        <v>21026</v>
      </c>
      <c r="F31" s="221" t="s">
        <v>21027</v>
      </c>
      <c r="G31" s="221" t="s">
        <v>21028</v>
      </c>
      <c r="H31" s="221" t="s">
        <v>21029</v>
      </c>
      <c r="I31" s="344" t="s">
        <v>21030</v>
      </c>
      <c r="J31" s="221" t="s">
        <v>21031</v>
      </c>
      <c r="K31" s="221" t="s">
        <v>21032</v>
      </c>
      <c r="L31" s="221"/>
      <c r="M31" s="221"/>
      <c r="N31" s="221"/>
      <c r="O31" s="221"/>
      <c r="P31" s="221"/>
      <c r="Q31" s="221"/>
      <c r="R31" s="338" t="s">
        <v>223</v>
      </c>
      <c r="S31" s="221" t="s">
        <v>20768</v>
      </c>
      <c r="T31" s="221" t="s">
        <v>21033</v>
      </c>
      <c r="U31" s="221" t="s">
        <v>9</v>
      </c>
      <c r="V31" s="221" t="s">
        <v>21034</v>
      </c>
      <c r="W31" s="221"/>
      <c r="X31" s="221"/>
      <c r="Y31" s="221"/>
      <c r="Z31" s="221"/>
      <c r="AA31" s="221"/>
      <c r="AB31" s="221"/>
      <c r="AC31" s="221" t="s">
        <v>95</v>
      </c>
      <c r="AD31" s="223" t="s">
        <v>21035</v>
      </c>
    </row>
    <row r="32" spans="1:30" s="18" customFormat="1" ht="40.5" customHeight="1">
      <c r="A32" s="221" t="s">
        <v>20750</v>
      </c>
      <c r="B32" s="221" t="s">
        <v>20769</v>
      </c>
      <c r="C32" s="221" t="s">
        <v>21036</v>
      </c>
      <c r="D32" s="221" t="s">
        <v>21037</v>
      </c>
      <c r="E32" s="221" t="s">
        <v>21038</v>
      </c>
      <c r="F32" s="221" t="s">
        <v>21039</v>
      </c>
      <c r="G32" s="221" t="s">
        <v>21040</v>
      </c>
      <c r="H32" s="221" t="s">
        <v>21041</v>
      </c>
      <c r="I32" s="347" t="s">
        <v>21042</v>
      </c>
      <c r="J32" s="221" t="s">
        <v>21043</v>
      </c>
      <c r="K32" s="221" t="s">
        <v>21044</v>
      </c>
      <c r="L32" s="223" t="s">
        <v>1955</v>
      </c>
      <c r="M32" s="221" t="s">
        <v>21045</v>
      </c>
      <c r="N32" s="221"/>
      <c r="O32" s="221"/>
      <c r="P32" s="221"/>
      <c r="Q32" s="221"/>
      <c r="R32" s="338" t="s">
        <v>1027</v>
      </c>
      <c r="S32" s="221" t="s">
        <v>20768</v>
      </c>
      <c r="T32" s="221"/>
      <c r="U32" s="221"/>
      <c r="V32" s="221"/>
      <c r="W32" s="221"/>
      <c r="X32" s="221"/>
      <c r="Y32" s="221"/>
      <c r="Z32" s="221"/>
      <c r="AA32" s="221"/>
      <c r="AB32" s="221"/>
      <c r="AC32" s="221" t="s">
        <v>606</v>
      </c>
      <c r="AD32" s="223" t="s">
        <v>21046</v>
      </c>
    </row>
    <row r="33" spans="1:30" s="18" customFormat="1" ht="46.5" customHeight="1">
      <c r="A33" s="221" t="s">
        <v>20750</v>
      </c>
      <c r="B33" s="221" t="s">
        <v>20769</v>
      </c>
      <c r="C33" s="221" t="s">
        <v>21047</v>
      </c>
      <c r="D33" s="221" t="s">
        <v>21048</v>
      </c>
      <c r="E33" s="221" t="s">
        <v>21049</v>
      </c>
      <c r="F33" s="347" t="s">
        <v>21050</v>
      </c>
      <c r="G33" s="221" t="s">
        <v>21051</v>
      </c>
      <c r="H33" s="221" t="s">
        <v>21052</v>
      </c>
      <c r="I33" s="221" t="s">
        <v>21053</v>
      </c>
      <c r="J33" s="221" t="s">
        <v>21054</v>
      </c>
      <c r="K33" s="347" t="s">
        <v>21055</v>
      </c>
      <c r="L33" s="347" t="s">
        <v>9216</v>
      </c>
      <c r="M33" s="347" t="s">
        <v>21056</v>
      </c>
      <c r="N33" s="221"/>
      <c r="O33" s="221"/>
      <c r="P33" s="221"/>
      <c r="Q33" s="221"/>
      <c r="R33" s="338" t="s">
        <v>1027</v>
      </c>
      <c r="S33" s="221" t="s">
        <v>20768</v>
      </c>
      <c r="T33" s="221"/>
      <c r="U33" s="221"/>
      <c r="V33" s="221"/>
      <c r="W33" s="221"/>
      <c r="X33" s="221"/>
      <c r="Y33" s="221"/>
      <c r="Z33" s="221"/>
      <c r="AA33" s="221"/>
      <c r="AB33" s="221"/>
      <c r="AC33" s="221" t="s">
        <v>606</v>
      </c>
      <c r="AD33" s="223" t="s">
        <v>21057</v>
      </c>
    </row>
    <row r="34" spans="1:30" s="18" customFormat="1" ht="55.5" customHeight="1">
      <c r="A34" s="221" t="s">
        <v>20750</v>
      </c>
      <c r="B34" s="221" t="s">
        <v>20769</v>
      </c>
      <c r="C34" s="221" t="s">
        <v>21058</v>
      </c>
      <c r="D34" s="221" t="s">
        <v>21059</v>
      </c>
      <c r="E34" s="221" t="s">
        <v>21060</v>
      </c>
      <c r="F34" s="221" t="s">
        <v>21061</v>
      </c>
      <c r="G34" s="221" t="s">
        <v>21062</v>
      </c>
      <c r="H34" s="221" t="s">
        <v>21063</v>
      </c>
      <c r="I34" s="221" t="s">
        <v>21064</v>
      </c>
      <c r="J34" s="221" t="s">
        <v>21065</v>
      </c>
      <c r="K34" s="344" t="s">
        <v>21066</v>
      </c>
      <c r="L34" s="347" t="s">
        <v>21067</v>
      </c>
      <c r="M34" s="347" t="s">
        <v>21068</v>
      </c>
      <c r="N34" s="221"/>
      <c r="O34" s="221"/>
      <c r="P34" s="221"/>
      <c r="Q34" s="221"/>
      <c r="R34" s="338" t="s">
        <v>1027</v>
      </c>
      <c r="S34" s="221" t="s">
        <v>20768</v>
      </c>
      <c r="T34" s="221"/>
      <c r="U34" s="221"/>
      <c r="V34" s="221"/>
      <c r="W34" s="221"/>
      <c r="X34" s="221"/>
      <c r="Y34" s="221"/>
      <c r="Z34" s="221"/>
      <c r="AA34" s="221"/>
      <c r="AB34" s="221"/>
      <c r="AC34" s="221" t="s">
        <v>606</v>
      </c>
      <c r="AD34" s="223" t="s">
        <v>21057</v>
      </c>
    </row>
    <row r="35" spans="1:30" s="18" customFormat="1" ht="45" customHeight="1">
      <c r="A35" s="221" t="s">
        <v>20750</v>
      </c>
      <c r="B35" s="221" t="s">
        <v>20769</v>
      </c>
      <c r="C35" s="221" t="s">
        <v>21069</v>
      </c>
      <c r="D35" s="221" t="s">
        <v>21070</v>
      </c>
      <c r="E35" s="221" t="s">
        <v>21038</v>
      </c>
      <c r="F35" s="92" t="s">
        <v>21071</v>
      </c>
      <c r="G35" s="92" t="s">
        <v>21072</v>
      </c>
      <c r="H35" s="221" t="s">
        <v>21073</v>
      </c>
      <c r="I35" s="92" t="s">
        <v>21074</v>
      </c>
      <c r="J35" s="221" t="s">
        <v>21075</v>
      </c>
      <c r="K35" s="344" t="s">
        <v>21076</v>
      </c>
      <c r="L35" s="344"/>
      <c r="M35" s="344"/>
      <c r="N35" s="221"/>
      <c r="O35" s="221"/>
      <c r="P35" s="221"/>
      <c r="Q35" s="221"/>
      <c r="R35" s="338" t="s">
        <v>223</v>
      </c>
      <c r="S35" s="221" t="s">
        <v>20768</v>
      </c>
      <c r="T35" s="221"/>
      <c r="U35" s="221"/>
      <c r="V35" s="221"/>
      <c r="W35" s="221"/>
      <c r="X35" s="221"/>
      <c r="Y35" s="221"/>
      <c r="Z35" s="221"/>
      <c r="AA35" s="221"/>
      <c r="AB35" s="221"/>
      <c r="AC35" s="221" t="s">
        <v>606</v>
      </c>
      <c r="AD35" s="223" t="s">
        <v>21077</v>
      </c>
    </row>
    <row r="36" spans="1:30" s="18" customFormat="1" ht="19.149999999999999" customHeight="1">
      <c r="A36" s="221" t="s">
        <v>20738</v>
      </c>
      <c r="B36" s="221" t="s">
        <v>832</v>
      </c>
      <c r="C36" s="221" t="s">
        <v>21078</v>
      </c>
      <c r="D36" s="221" t="s">
        <v>21079</v>
      </c>
      <c r="E36" s="221" t="s">
        <v>21080</v>
      </c>
      <c r="F36" s="221" t="s">
        <v>21081</v>
      </c>
      <c r="G36" s="221" t="s">
        <v>21082</v>
      </c>
      <c r="H36" s="221" t="s">
        <v>21083</v>
      </c>
      <c r="I36" s="221" t="s">
        <v>21084</v>
      </c>
      <c r="J36" s="221" t="s">
        <v>21085</v>
      </c>
      <c r="K36" s="344" t="s">
        <v>21086</v>
      </c>
      <c r="L36" s="344"/>
      <c r="M36" s="344"/>
      <c r="N36" s="221"/>
      <c r="O36" s="221"/>
      <c r="P36" s="221"/>
      <c r="Q36" s="221"/>
      <c r="R36" s="338" t="s">
        <v>223</v>
      </c>
      <c r="S36" s="221" t="s">
        <v>20768</v>
      </c>
      <c r="T36" s="221" t="s">
        <v>20759</v>
      </c>
      <c r="U36" s="221"/>
      <c r="V36" s="221"/>
      <c r="W36" s="221"/>
      <c r="X36" s="221"/>
      <c r="Y36" s="221"/>
      <c r="Z36" s="221"/>
      <c r="AA36" s="221"/>
      <c r="AB36" s="221"/>
      <c r="AC36" s="221"/>
      <c r="AD36" s="221"/>
    </row>
    <row r="37" spans="1:30" s="18" customFormat="1" ht="19.149999999999999" customHeight="1">
      <c r="A37" s="221" t="s">
        <v>20738</v>
      </c>
      <c r="B37" s="221" t="s">
        <v>21087</v>
      </c>
      <c r="C37" s="221" t="s">
        <v>21088</v>
      </c>
      <c r="D37" s="221" t="s">
        <v>21089</v>
      </c>
      <c r="E37" s="221" t="s">
        <v>21090</v>
      </c>
      <c r="F37" s="221" t="s">
        <v>21091</v>
      </c>
      <c r="G37" s="221" t="s">
        <v>21092</v>
      </c>
      <c r="H37" s="221" t="s">
        <v>21093</v>
      </c>
      <c r="I37" s="221" t="s">
        <v>21094</v>
      </c>
      <c r="J37" s="221"/>
      <c r="K37" s="344" t="s">
        <v>21095</v>
      </c>
      <c r="L37" s="344"/>
      <c r="M37" s="344"/>
      <c r="N37" s="221"/>
      <c r="O37" s="221"/>
      <c r="P37" s="221"/>
      <c r="Q37" s="221"/>
      <c r="R37" s="338" t="s">
        <v>223</v>
      </c>
      <c r="S37" s="221" t="s">
        <v>20768</v>
      </c>
      <c r="T37" s="221" t="s">
        <v>20759</v>
      </c>
      <c r="U37" s="221"/>
      <c r="V37" s="221"/>
      <c r="W37" s="221"/>
      <c r="X37" s="221"/>
      <c r="Y37" s="221"/>
      <c r="Z37" s="221"/>
      <c r="AA37" s="221"/>
      <c r="AB37" s="221"/>
      <c r="AC37" s="221"/>
      <c r="AD37" s="221"/>
    </row>
    <row r="38" spans="1:30" s="18" customFormat="1" ht="102.75" customHeight="1">
      <c r="A38" s="221" t="s">
        <v>20738</v>
      </c>
      <c r="B38" s="221" t="s">
        <v>21087</v>
      </c>
      <c r="C38" s="221" t="s">
        <v>21096</v>
      </c>
      <c r="D38" s="221" t="s">
        <v>21097</v>
      </c>
      <c r="E38" s="221" t="s">
        <v>21098</v>
      </c>
      <c r="F38" s="221" t="s">
        <v>21099</v>
      </c>
      <c r="G38" s="221" t="s">
        <v>21100</v>
      </c>
      <c r="H38" s="221" t="s">
        <v>21101</v>
      </c>
      <c r="I38" s="221" t="s">
        <v>21102</v>
      </c>
      <c r="J38" s="221" t="s">
        <v>21103</v>
      </c>
      <c r="K38" s="347" t="s">
        <v>21104</v>
      </c>
      <c r="L38" s="344"/>
      <c r="M38" s="344"/>
      <c r="N38" s="221"/>
      <c r="O38" s="221"/>
      <c r="P38" s="221"/>
      <c r="Q38" s="221"/>
      <c r="R38" s="338" t="s">
        <v>223</v>
      </c>
      <c r="S38" s="221" t="s">
        <v>20768</v>
      </c>
      <c r="T38" s="221"/>
      <c r="U38" s="221"/>
      <c r="V38" s="221"/>
      <c r="W38" s="221"/>
      <c r="X38" s="221"/>
      <c r="Y38" s="221"/>
      <c r="Z38" s="221"/>
      <c r="AA38" s="221"/>
      <c r="AB38" s="221"/>
      <c r="AC38" s="221" t="s">
        <v>95</v>
      </c>
      <c r="AD38" s="347" t="s">
        <v>21105</v>
      </c>
    </row>
    <row r="39" spans="1:30" s="18" customFormat="1" ht="28.5">
      <c r="A39" s="221" t="s">
        <v>20738</v>
      </c>
      <c r="B39" s="221" t="s">
        <v>21087</v>
      </c>
      <c r="C39" s="221" t="s">
        <v>21106</v>
      </c>
      <c r="D39" s="221" t="s">
        <v>21107</v>
      </c>
      <c r="E39" s="221" t="s">
        <v>21108</v>
      </c>
      <c r="F39" s="221" t="s">
        <v>21109</v>
      </c>
      <c r="G39" s="221" t="s">
        <v>21110</v>
      </c>
      <c r="H39" s="221" t="s">
        <v>21111</v>
      </c>
      <c r="I39" s="221" t="s">
        <v>21112</v>
      </c>
      <c r="J39" s="221" t="s">
        <v>21113</v>
      </c>
      <c r="K39" s="223" t="s">
        <v>21114</v>
      </c>
      <c r="L39" s="221"/>
      <c r="M39" s="221"/>
      <c r="N39" s="221"/>
      <c r="O39" s="221"/>
      <c r="P39" s="221"/>
      <c r="Q39" s="221"/>
      <c r="R39" s="338" t="s">
        <v>223</v>
      </c>
      <c r="S39" s="221" t="s">
        <v>20768</v>
      </c>
      <c r="T39" s="221"/>
      <c r="U39" s="221"/>
      <c r="V39" s="221"/>
      <c r="W39" s="221"/>
      <c r="X39" s="221"/>
      <c r="Y39" s="432"/>
      <c r="Z39" s="432"/>
      <c r="AA39" s="221"/>
      <c r="AB39" s="221"/>
      <c r="AC39" s="221"/>
      <c r="AD39" s="221"/>
    </row>
    <row r="40" spans="1:30" s="18" customFormat="1" ht="71.25">
      <c r="A40" s="221" t="s">
        <v>20738</v>
      </c>
      <c r="B40" s="221" t="s">
        <v>21087</v>
      </c>
      <c r="C40" s="221" t="s">
        <v>21115</v>
      </c>
      <c r="D40" s="221" t="s">
        <v>21116</v>
      </c>
      <c r="E40" s="221" t="s">
        <v>21117</v>
      </c>
      <c r="F40" s="221" t="s">
        <v>21118</v>
      </c>
      <c r="G40" s="221" t="s">
        <v>21119</v>
      </c>
      <c r="H40" s="221" t="s">
        <v>21120</v>
      </c>
      <c r="I40" s="221" t="s">
        <v>21121</v>
      </c>
      <c r="J40" s="221"/>
      <c r="K40" s="223" t="s">
        <v>21122</v>
      </c>
      <c r="L40" s="221"/>
      <c r="M40" s="221"/>
      <c r="N40" s="221"/>
      <c r="O40" s="221"/>
      <c r="P40" s="221"/>
      <c r="Q40" s="221"/>
      <c r="R40" s="338" t="s">
        <v>223</v>
      </c>
      <c r="S40" s="221" t="s">
        <v>20768</v>
      </c>
      <c r="T40" s="221" t="s">
        <v>20759</v>
      </c>
      <c r="U40" s="221"/>
      <c r="V40" s="221"/>
      <c r="W40" s="221"/>
      <c r="X40" s="221"/>
      <c r="Y40" s="221" t="s">
        <v>21123</v>
      </c>
      <c r="Z40" s="223" t="s">
        <v>21124</v>
      </c>
      <c r="AA40" s="221"/>
      <c r="AB40" s="221"/>
      <c r="AC40" s="221"/>
      <c r="AD40" s="221"/>
    </row>
    <row r="41" spans="1:30" s="18" customFormat="1" ht="28.5">
      <c r="A41" s="221" t="s">
        <v>20738</v>
      </c>
      <c r="B41" s="221" t="s">
        <v>21087</v>
      </c>
      <c r="C41" s="221" t="s">
        <v>21125</v>
      </c>
      <c r="D41" s="221" t="s">
        <v>21126</v>
      </c>
      <c r="E41" s="221" t="s">
        <v>21127</v>
      </c>
      <c r="F41" s="221" t="s">
        <v>21128</v>
      </c>
      <c r="G41" s="221" t="s">
        <v>21129</v>
      </c>
      <c r="H41" s="221" t="s">
        <v>21130</v>
      </c>
      <c r="I41" s="221" t="s">
        <v>21131</v>
      </c>
      <c r="J41" s="221" t="s">
        <v>21132</v>
      </c>
      <c r="K41" s="223" t="s">
        <v>21133</v>
      </c>
      <c r="L41" s="221"/>
      <c r="M41" s="221"/>
      <c r="N41" s="221"/>
      <c r="O41" s="221"/>
      <c r="P41" s="221"/>
      <c r="Q41" s="221"/>
      <c r="R41" s="338" t="s">
        <v>223</v>
      </c>
      <c r="S41" s="221" t="s">
        <v>20768</v>
      </c>
      <c r="T41" s="221"/>
      <c r="U41" s="221"/>
      <c r="V41" s="221"/>
      <c r="W41" s="221"/>
      <c r="X41" s="221"/>
      <c r="Y41" s="221"/>
      <c r="Z41" s="221"/>
      <c r="AA41" s="221"/>
      <c r="AB41" s="221"/>
      <c r="AC41" s="221"/>
      <c r="AD41" s="221"/>
    </row>
    <row r="42" spans="1:30" s="18" customFormat="1" ht="19.149999999999999" customHeight="1">
      <c r="A42" s="221" t="s">
        <v>20738</v>
      </c>
      <c r="B42" s="221" t="s">
        <v>21087</v>
      </c>
      <c r="C42" s="221" t="s">
        <v>21134</v>
      </c>
      <c r="D42" s="221" t="s">
        <v>21135</v>
      </c>
      <c r="E42" s="221" t="s">
        <v>21136</v>
      </c>
      <c r="F42" s="221" t="s">
        <v>21137</v>
      </c>
      <c r="G42" s="221" t="s">
        <v>21138</v>
      </c>
      <c r="H42" s="221" t="s">
        <v>21139</v>
      </c>
      <c r="I42" s="221" t="s">
        <v>21140</v>
      </c>
      <c r="J42" s="221"/>
      <c r="K42" s="221" t="s">
        <v>21141</v>
      </c>
      <c r="L42" s="221"/>
      <c r="M42" s="221"/>
      <c r="N42" s="221"/>
      <c r="O42" s="221"/>
      <c r="P42" s="221"/>
      <c r="Q42" s="221"/>
      <c r="R42" s="338" t="s">
        <v>223</v>
      </c>
      <c r="S42" s="221" t="s">
        <v>20768</v>
      </c>
      <c r="T42" s="221"/>
      <c r="U42" s="221"/>
      <c r="V42" s="221"/>
      <c r="W42" s="221"/>
      <c r="X42" s="221"/>
      <c r="Y42" s="221"/>
      <c r="Z42" s="221"/>
      <c r="AA42" s="221"/>
      <c r="AB42" s="221"/>
      <c r="AC42" s="221"/>
      <c r="AD42" s="221"/>
    </row>
    <row r="43" spans="1:30" s="18" customFormat="1" ht="130.5" customHeight="1">
      <c r="A43" s="221" t="s">
        <v>20738</v>
      </c>
      <c r="B43" s="221" t="s">
        <v>21087</v>
      </c>
      <c r="C43" s="221" t="s">
        <v>21142</v>
      </c>
      <c r="D43" s="221" t="s">
        <v>21143</v>
      </c>
      <c r="E43" s="221" t="s">
        <v>21144</v>
      </c>
      <c r="F43" s="221" t="s">
        <v>21145</v>
      </c>
      <c r="G43" s="221" t="s">
        <v>21146</v>
      </c>
      <c r="H43" s="221" t="s">
        <v>21147</v>
      </c>
      <c r="I43" s="221" t="s">
        <v>21148</v>
      </c>
      <c r="J43" s="221" t="s">
        <v>21149</v>
      </c>
      <c r="K43" s="347" t="s">
        <v>21150</v>
      </c>
      <c r="L43" s="347" t="s">
        <v>21151</v>
      </c>
      <c r="M43" s="221"/>
      <c r="N43" s="221" t="s">
        <v>95</v>
      </c>
      <c r="O43" s="221" t="s">
        <v>95</v>
      </c>
      <c r="P43" s="221"/>
      <c r="Q43" s="221"/>
      <c r="R43" s="338" t="s">
        <v>182</v>
      </c>
      <c r="S43" s="221" t="s">
        <v>21152</v>
      </c>
      <c r="T43" s="221" t="s">
        <v>13537</v>
      </c>
      <c r="U43" s="221"/>
      <c r="V43" s="221"/>
      <c r="W43" s="221"/>
      <c r="X43" s="221"/>
      <c r="Y43" s="221"/>
      <c r="Z43" s="221"/>
      <c r="AA43" s="221"/>
      <c r="AB43" s="221"/>
      <c r="AC43" s="221" t="s">
        <v>95</v>
      </c>
      <c r="AD43" s="223" t="s">
        <v>21153</v>
      </c>
    </row>
    <row r="44" spans="1:30" s="18" customFormat="1" ht="18" customHeight="1">
      <c r="A44" s="221" t="s">
        <v>20738</v>
      </c>
      <c r="B44" s="221" t="s">
        <v>21087</v>
      </c>
      <c r="C44" s="221" t="s">
        <v>21154</v>
      </c>
      <c r="D44" s="221" t="s">
        <v>21155</v>
      </c>
      <c r="E44" s="221" t="s">
        <v>21156</v>
      </c>
      <c r="F44" s="221" t="s">
        <v>21157</v>
      </c>
      <c r="G44" s="221" t="s">
        <v>21158</v>
      </c>
      <c r="H44" s="221" t="s">
        <v>21159</v>
      </c>
      <c r="I44" s="221" t="s">
        <v>21160</v>
      </c>
      <c r="J44" s="221" t="s">
        <v>21161</v>
      </c>
      <c r="K44" s="344" t="s">
        <v>20884</v>
      </c>
      <c r="L44" s="344"/>
      <c r="M44" s="221"/>
      <c r="N44" s="221"/>
      <c r="O44" s="221"/>
      <c r="P44" s="221"/>
      <c r="Q44" s="221"/>
      <c r="R44" s="338" t="s">
        <v>223</v>
      </c>
      <c r="S44" s="221" t="s">
        <v>20758</v>
      </c>
      <c r="T44" s="221" t="s">
        <v>20759</v>
      </c>
      <c r="U44" s="221"/>
      <c r="V44" s="221"/>
      <c r="W44" s="221"/>
      <c r="X44" s="221"/>
      <c r="Y44" s="221"/>
      <c r="Z44" s="221"/>
      <c r="AA44" s="221"/>
      <c r="AB44" s="221"/>
      <c r="AC44" s="221"/>
      <c r="AD44" s="221"/>
    </row>
    <row r="45" spans="1:30" s="18" customFormat="1" ht="19.149999999999999" customHeight="1">
      <c r="A45" s="221" t="s">
        <v>20738</v>
      </c>
      <c r="B45" s="221" t="s">
        <v>21087</v>
      </c>
      <c r="C45" s="221" t="s">
        <v>21162</v>
      </c>
      <c r="D45" s="221" t="s">
        <v>21163</v>
      </c>
      <c r="E45" s="221" t="s">
        <v>21164</v>
      </c>
      <c r="F45" s="221" t="s">
        <v>21165</v>
      </c>
      <c r="G45" s="221" t="s">
        <v>21166</v>
      </c>
      <c r="H45" s="221" t="s">
        <v>21167</v>
      </c>
      <c r="I45" s="221" t="s">
        <v>21168</v>
      </c>
      <c r="J45" s="221" t="str">
        <f>HYPERLINK("#", "https://www.aga-iin.com/")</f>
        <v>https://www.aga-iin.com/</v>
      </c>
      <c r="K45" s="344" t="s">
        <v>21169</v>
      </c>
      <c r="L45" s="344"/>
      <c r="M45" s="221"/>
      <c r="N45" s="221"/>
      <c r="O45" s="221"/>
      <c r="P45" s="221"/>
      <c r="Q45" s="221"/>
      <c r="R45" s="338" t="s">
        <v>223</v>
      </c>
      <c r="S45" s="221" t="s">
        <v>20768</v>
      </c>
      <c r="T45" s="221" t="s">
        <v>20759</v>
      </c>
      <c r="U45" s="221"/>
      <c r="V45" s="221"/>
      <c r="W45" s="221"/>
      <c r="X45" s="221"/>
      <c r="Y45" s="221"/>
      <c r="Z45" s="221"/>
      <c r="AA45" s="221"/>
      <c r="AB45" s="221"/>
      <c r="AC45" s="221" t="s">
        <v>10264</v>
      </c>
      <c r="AD45" s="221" t="s">
        <v>21170</v>
      </c>
    </row>
    <row r="46" spans="1:30" s="18" customFormat="1" ht="19.149999999999999" customHeight="1">
      <c r="A46" s="221" t="s">
        <v>20738</v>
      </c>
      <c r="B46" s="221" t="s">
        <v>21087</v>
      </c>
      <c r="C46" s="221" t="s">
        <v>21171</v>
      </c>
      <c r="D46" s="221" t="s">
        <v>21172</v>
      </c>
      <c r="E46" s="221" t="s">
        <v>21173</v>
      </c>
      <c r="F46" s="221" t="s">
        <v>21174</v>
      </c>
      <c r="G46" s="221" t="s">
        <v>21175</v>
      </c>
      <c r="H46" s="221" t="s">
        <v>21176</v>
      </c>
      <c r="I46" s="221" t="s">
        <v>21177</v>
      </c>
      <c r="J46" s="221" t="s">
        <v>21178</v>
      </c>
      <c r="K46" s="344" t="s">
        <v>21179</v>
      </c>
      <c r="L46" s="344"/>
      <c r="M46" s="221"/>
      <c r="N46" s="221"/>
      <c r="O46" s="221"/>
      <c r="P46" s="221"/>
      <c r="Q46" s="221"/>
      <c r="R46" s="221" t="s">
        <v>223</v>
      </c>
      <c r="S46" s="221" t="s">
        <v>20768</v>
      </c>
      <c r="T46" s="221"/>
      <c r="U46" s="221"/>
      <c r="V46" s="221"/>
      <c r="W46" s="221"/>
      <c r="X46" s="221"/>
      <c r="Y46" s="221"/>
      <c r="Z46" s="221"/>
      <c r="AA46" s="221"/>
      <c r="AB46" s="221"/>
      <c r="AC46" s="221" t="s">
        <v>9</v>
      </c>
      <c r="AD46" s="221" t="s">
        <v>21180</v>
      </c>
    </row>
    <row r="47" spans="1:30" s="18" customFormat="1" ht="128.25">
      <c r="A47" s="221" t="s">
        <v>20738</v>
      </c>
      <c r="B47" s="221" t="s">
        <v>21087</v>
      </c>
      <c r="C47" s="221" t="s">
        <v>21181</v>
      </c>
      <c r="D47" s="221" t="s">
        <v>21182</v>
      </c>
      <c r="E47" s="221" t="s">
        <v>21183</v>
      </c>
      <c r="F47" s="221" t="s">
        <v>21184</v>
      </c>
      <c r="G47" s="347" t="s">
        <v>21185</v>
      </c>
      <c r="H47" s="344" t="s">
        <v>21186</v>
      </c>
      <c r="I47" s="347" t="s">
        <v>21187</v>
      </c>
      <c r="J47" s="221" t="s">
        <v>21188</v>
      </c>
      <c r="K47" s="347" t="s">
        <v>21189</v>
      </c>
      <c r="L47" s="347" t="s">
        <v>21190</v>
      </c>
      <c r="M47" s="221"/>
      <c r="N47" s="221" t="s">
        <v>95</v>
      </c>
      <c r="O47" s="221" t="s">
        <v>95</v>
      </c>
      <c r="P47" s="221"/>
      <c r="Q47" s="221"/>
      <c r="R47" s="338" t="s">
        <v>182</v>
      </c>
      <c r="S47" s="221" t="s">
        <v>20758</v>
      </c>
      <c r="T47" s="221" t="s">
        <v>21191</v>
      </c>
      <c r="U47" s="221"/>
      <c r="V47" s="221"/>
      <c r="W47" s="221"/>
      <c r="X47" s="221"/>
      <c r="Y47" s="221"/>
      <c r="Z47" s="221"/>
      <c r="AA47" s="221"/>
      <c r="AB47" s="221"/>
      <c r="AC47" s="221" t="s">
        <v>95</v>
      </c>
      <c r="AD47" s="223" t="s">
        <v>21192</v>
      </c>
    </row>
    <row r="48" spans="1:30" s="18" customFormat="1" ht="19.149999999999999" customHeight="1">
      <c r="A48" s="221" t="s">
        <v>20738</v>
      </c>
      <c r="B48" s="221" t="s">
        <v>21087</v>
      </c>
      <c r="C48" s="221" t="s">
        <v>21193</v>
      </c>
      <c r="D48" s="221" t="s">
        <v>21194</v>
      </c>
      <c r="E48" s="221" t="s">
        <v>21195</v>
      </c>
      <c r="F48" s="221" t="s">
        <v>21196</v>
      </c>
      <c r="G48" s="221" t="s">
        <v>21197</v>
      </c>
      <c r="H48" s="221" t="s">
        <v>21198</v>
      </c>
      <c r="I48" s="221" t="s">
        <v>21199</v>
      </c>
      <c r="J48" s="221" t="s">
        <v>21200</v>
      </c>
      <c r="K48" s="221" t="s">
        <v>21201</v>
      </c>
      <c r="L48" s="221"/>
      <c r="M48" s="221"/>
      <c r="N48" s="221"/>
      <c r="O48" s="221"/>
      <c r="P48" s="221"/>
      <c r="Q48" s="221"/>
      <c r="R48" s="338" t="s">
        <v>223</v>
      </c>
      <c r="S48" s="221" t="s">
        <v>20768</v>
      </c>
      <c r="T48" s="221"/>
      <c r="U48" s="221"/>
      <c r="V48" s="221"/>
      <c r="W48" s="221"/>
      <c r="X48" s="221"/>
      <c r="Y48" s="221"/>
      <c r="Z48" s="221"/>
      <c r="AA48" s="221"/>
      <c r="AB48" s="221"/>
      <c r="AC48" s="221" t="s">
        <v>95</v>
      </c>
      <c r="AD48" s="221" t="s">
        <v>21202</v>
      </c>
    </row>
    <row r="49" spans="1:30" s="18" customFormat="1" ht="19.149999999999999" customHeight="1">
      <c r="A49" s="221" t="s">
        <v>20738</v>
      </c>
      <c r="B49" s="221" t="s">
        <v>21087</v>
      </c>
      <c r="C49" s="221" t="s">
        <v>21203</v>
      </c>
      <c r="D49" s="221" t="s">
        <v>21204</v>
      </c>
      <c r="E49" s="221" t="s">
        <v>21205</v>
      </c>
      <c r="F49" s="221" t="s">
        <v>21206</v>
      </c>
      <c r="G49" s="221" t="s">
        <v>21207</v>
      </c>
      <c r="H49" s="221" t="s">
        <v>21208</v>
      </c>
      <c r="I49" s="221" t="s">
        <v>21209</v>
      </c>
      <c r="J49" s="221" t="s">
        <v>21210</v>
      </c>
      <c r="K49" s="221" t="s">
        <v>21211</v>
      </c>
      <c r="L49" s="221"/>
      <c r="M49" s="221"/>
      <c r="N49" s="221"/>
      <c r="O49" s="221"/>
      <c r="P49" s="221"/>
      <c r="Q49" s="221"/>
      <c r="R49" s="221" t="s">
        <v>223</v>
      </c>
      <c r="S49" s="221" t="s">
        <v>20768</v>
      </c>
      <c r="T49" s="221"/>
      <c r="U49" s="221"/>
      <c r="V49" s="221"/>
      <c r="W49" s="221"/>
      <c r="X49" s="221"/>
      <c r="Y49" s="221"/>
      <c r="Z49" s="221"/>
      <c r="AA49" s="221"/>
      <c r="AB49" s="221"/>
      <c r="AC49" s="221" t="s">
        <v>95</v>
      </c>
      <c r="AD49" s="221" t="s">
        <v>21212</v>
      </c>
    </row>
    <row r="50" spans="1:30" s="18" customFormat="1" ht="28.5">
      <c r="A50" s="221" t="s">
        <v>20738</v>
      </c>
      <c r="B50" s="221" t="s">
        <v>21087</v>
      </c>
      <c r="C50" s="221" t="s">
        <v>21213</v>
      </c>
      <c r="D50" s="221" t="s">
        <v>21214</v>
      </c>
      <c r="E50" s="221" t="s">
        <v>21215</v>
      </c>
      <c r="F50" s="221" t="s">
        <v>21216</v>
      </c>
      <c r="G50" s="221" t="s">
        <v>21217</v>
      </c>
      <c r="H50" s="221" t="s">
        <v>21218</v>
      </c>
      <c r="I50" s="221" t="s">
        <v>21219</v>
      </c>
      <c r="J50" s="221" t="s">
        <v>21220</v>
      </c>
      <c r="K50" s="223" t="s">
        <v>21221</v>
      </c>
      <c r="L50" s="221" t="s">
        <v>21222</v>
      </c>
      <c r="M50" s="221"/>
      <c r="N50" s="221"/>
      <c r="O50" s="221"/>
      <c r="P50" s="221"/>
      <c r="Q50" s="221"/>
      <c r="R50" s="338" t="s">
        <v>182</v>
      </c>
      <c r="S50" s="221" t="s">
        <v>21152</v>
      </c>
      <c r="T50" s="221" t="s">
        <v>13537</v>
      </c>
      <c r="U50" s="221"/>
      <c r="V50" s="221"/>
      <c r="W50" s="221"/>
      <c r="X50" s="221"/>
      <c r="Y50" s="221"/>
      <c r="Z50" s="221"/>
      <c r="AA50" s="221"/>
      <c r="AB50" s="221"/>
      <c r="AC50" s="221"/>
      <c r="AD50" s="221"/>
    </row>
    <row r="51" spans="1:30" s="18" customFormat="1" ht="28.5">
      <c r="A51" s="221" t="s">
        <v>20738</v>
      </c>
      <c r="B51" s="221" t="s">
        <v>21087</v>
      </c>
      <c r="C51" s="221" t="s">
        <v>21223</v>
      </c>
      <c r="D51" s="221" t="s">
        <v>21224</v>
      </c>
      <c r="E51" s="221" t="s">
        <v>21195</v>
      </c>
      <c r="F51" s="221" t="s">
        <v>21225</v>
      </c>
      <c r="G51" s="221" t="s">
        <v>21226</v>
      </c>
      <c r="H51" s="221" t="s">
        <v>21227</v>
      </c>
      <c r="I51" s="221" t="s">
        <v>21228</v>
      </c>
      <c r="J51" s="221" t="s">
        <v>21229</v>
      </c>
      <c r="K51" s="347" t="s">
        <v>21230</v>
      </c>
      <c r="L51" s="221"/>
      <c r="M51" s="221"/>
      <c r="N51" s="221"/>
      <c r="O51" s="221"/>
      <c r="P51" s="221"/>
      <c r="Q51" s="221"/>
      <c r="R51" s="338" t="s">
        <v>223</v>
      </c>
      <c r="S51" s="221" t="s">
        <v>20768</v>
      </c>
      <c r="T51" s="221" t="s">
        <v>20759</v>
      </c>
      <c r="U51" s="221"/>
      <c r="V51" s="221"/>
      <c r="W51" s="221"/>
      <c r="X51" s="221"/>
      <c r="Y51" s="221"/>
      <c r="Z51" s="221"/>
      <c r="AA51" s="221"/>
      <c r="AB51" s="221"/>
      <c r="AC51" s="221" t="s">
        <v>95</v>
      </c>
      <c r="AD51" s="221" t="s">
        <v>21231</v>
      </c>
    </row>
    <row r="52" spans="1:30" s="18" customFormat="1" ht="19.149999999999999" customHeight="1">
      <c r="A52" s="221" t="s">
        <v>20738</v>
      </c>
      <c r="B52" s="221" t="s">
        <v>21087</v>
      </c>
      <c r="C52" s="221" t="s">
        <v>21232</v>
      </c>
      <c r="D52" s="221" t="s">
        <v>21233</v>
      </c>
      <c r="E52" s="221" t="s">
        <v>21183</v>
      </c>
      <c r="F52" s="221" t="s">
        <v>21234</v>
      </c>
      <c r="G52" s="221" t="s">
        <v>21235</v>
      </c>
      <c r="H52" s="221" t="s">
        <v>21236</v>
      </c>
      <c r="I52" s="221" t="s">
        <v>21237</v>
      </c>
      <c r="J52" s="221" t="s">
        <v>21238</v>
      </c>
      <c r="K52" s="344" t="s">
        <v>21239</v>
      </c>
      <c r="L52" s="221" t="s">
        <v>112</v>
      </c>
      <c r="M52" s="221"/>
      <c r="N52" s="221"/>
      <c r="O52" s="221"/>
      <c r="P52" s="221"/>
      <c r="Q52" s="221"/>
      <c r="R52" s="338" t="s">
        <v>223</v>
      </c>
      <c r="S52" s="221" t="s">
        <v>20768</v>
      </c>
      <c r="T52" s="221"/>
      <c r="U52" s="221"/>
      <c r="V52" s="221"/>
      <c r="W52" s="221"/>
      <c r="X52" s="221"/>
      <c r="Y52" s="221"/>
      <c r="Z52" s="221"/>
      <c r="AA52" s="221"/>
      <c r="AB52" s="221"/>
      <c r="AC52" s="221"/>
      <c r="AD52" s="221"/>
    </row>
    <row r="53" spans="1:30" s="18" customFormat="1" ht="28.5">
      <c r="A53" s="221" t="s">
        <v>20738</v>
      </c>
      <c r="B53" s="221" t="s">
        <v>21087</v>
      </c>
      <c r="C53" s="221" t="s">
        <v>21240</v>
      </c>
      <c r="D53" s="221" t="s">
        <v>21241</v>
      </c>
      <c r="E53" s="221" t="s">
        <v>21242</v>
      </c>
      <c r="F53" s="221" t="s">
        <v>21243</v>
      </c>
      <c r="G53" s="221" t="s">
        <v>21244</v>
      </c>
      <c r="H53" s="221" t="s">
        <v>21245</v>
      </c>
      <c r="I53" s="221" t="s">
        <v>21246</v>
      </c>
      <c r="J53" s="357" t="s">
        <v>21247</v>
      </c>
      <c r="K53" s="347" t="s">
        <v>21248</v>
      </c>
      <c r="L53" s="221"/>
      <c r="M53" s="221"/>
      <c r="N53" s="221"/>
      <c r="O53" s="221"/>
      <c r="P53" s="221"/>
      <c r="Q53" s="221"/>
      <c r="R53" s="221" t="s">
        <v>223</v>
      </c>
      <c r="S53" s="221" t="s">
        <v>20768</v>
      </c>
      <c r="T53" s="221" t="s">
        <v>20759</v>
      </c>
      <c r="U53" s="221"/>
      <c r="V53" s="221"/>
      <c r="W53" s="221"/>
      <c r="X53" s="221"/>
      <c r="Y53" s="221"/>
      <c r="Z53" s="221"/>
      <c r="AA53" s="221"/>
      <c r="AB53" s="221"/>
      <c r="AC53" s="221" t="s">
        <v>95</v>
      </c>
      <c r="AD53" s="221" t="s">
        <v>21249</v>
      </c>
    </row>
    <row r="54" spans="1:30" s="18" customFormat="1" ht="250.5" customHeight="1">
      <c r="A54" s="221" t="s">
        <v>20738</v>
      </c>
      <c r="B54" s="221" t="s">
        <v>21087</v>
      </c>
      <c r="C54" s="221" t="s">
        <v>21250</v>
      </c>
      <c r="D54" s="221" t="s">
        <v>21251</v>
      </c>
      <c r="E54" s="221" t="s">
        <v>21252</v>
      </c>
      <c r="F54" s="221" t="s">
        <v>21253</v>
      </c>
      <c r="G54" s="221" t="s">
        <v>21254</v>
      </c>
      <c r="H54" s="221" t="s">
        <v>21255</v>
      </c>
      <c r="I54" s="221" t="s">
        <v>21256</v>
      </c>
      <c r="J54" s="232" t="str">
        <f>HYPERLINK("#", "https://shikoku-mc.hosp.go.jp/(日本語)　https://shikoku-mc.hosp.go.jp/english.html(英語)")</f>
        <v>https://shikoku-mc.hosp.go.jp/(日本語)　https://shikoku-mc.hosp.go.jp/english.html(英語)</v>
      </c>
      <c r="K54" s="347" t="s">
        <v>21257</v>
      </c>
      <c r="L54" s="223" t="s">
        <v>21258</v>
      </c>
      <c r="M54" s="221"/>
      <c r="N54" s="221" t="s">
        <v>95</v>
      </c>
      <c r="O54" s="221" t="s">
        <v>95</v>
      </c>
      <c r="P54" s="221"/>
      <c r="Q54" s="221"/>
      <c r="R54" s="221" t="s">
        <v>182</v>
      </c>
      <c r="S54" s="221" t="s">
        <v>98</v>
      </c>
      <c r="T54" s="221" t="s">
        <v>13537</v>
      </c>
      <c r="U54" s="221"/>
      <c r="V54" s="221"/>
      <c r="W54" s="221"/>
      <c r="X54" s="221"/>
      <c r="Y54" s="221"/>
      <c r="Z54" s="221"/>
      <c r="AA54" s="221"/>
      <c r="AB54" s="221"/>
      <c r="AC54" s="221" t="s">
        <v>95</v>
      </c>
      <c r="AD54" s="223" t="s">
        <v>21259</v>
      </c>
    </row>
    <row r="55" spans="1:30" s="18" customFormat="1" ht="28.5">
      <c r="A55" s="221" t="s">
        <v>20738</v>
      </c>
      <c r="B55" s="221" t="s">
        <v>21087</v>
      </c>
      <c r="C55" s="221" t="s">
        <v>21260</v>
      </c>
      <c r="D55" s="221" t="s">
        <v>21261</v>
      </c>
      <c r="E55" s="221" t="s">
        <v>21262</v>
      </c>
      <c r="F55" s="221" t="s">
        <v>21263</v>
      </c>
      <c r="G55" s="221" t="s">
        <v>21264</v>
      </c>
      <c r="H55" s="221" t="s">
        <v>21265</v>
      </c>
      <c r="I55" s="221" t="s">
        <v>21266</v>
      </c>
      <c r="J55" s="221" t="s">
        <v>21267</v>
      </c>
      <c r="K55" s="223" t="s">
        <v>21268</v>
      </c>
      <c r="L55" s="221" t="s">
        <v>21269</v>
      </c>
      <c r="M55" s="221"/>
      <c r="N55" s="221"/>
      <c r="O55" s="221"/>
      <c r="P55" s="221"/>
      <c r="Q55" s="221"/>
      <c r="R55" s="338" t="s">
        <v>182</v>
      </c>
      <c r="S55" s="221" t="s">
        <v>21152</v>
      </c>
      <c r="T55" s="221" t="s">
        <v>13537</v>
      </c>
      <c r="U55" s="221"/>
      <c r="V55" s="221"/>
      <c r="W55" s="221"/>
      <c r="X55" s="221"/>
      <c r="Y55" s="221"/>
      <c r="Z55" s="221"/>
      <c r="AA55" s="221"/>
      <c r="AB55" s="221"/>
      <c r="AC55" s="221"/>
      <c r="AD55" s="221"/>
    </row>
    <row r="56" spans="1:30" s="18" customFormat="1" ht="19.149999999999999" customHeight="1">
      <c r="A56" s="221" t="s">
        <v>20738</v>
      </c>
      <c r="B56" s="221" t="s">
        <v>21087</v>
      </c>
      <c r="C56" s="221" t="s">
        <v>21270</v>
      </c>
      <c r="D56" s="221" t="s">
        <v>21271</v>
      </c>
      <c r="E56" s="221" t="s">
        <v>21272</v>
      </c>
      <c r="F56" s="221" t="s">
        <v>21273</v>
      </c>
      <c r="G56" s="221" t="s">
        <v>21274</v>
      </c>
      <c r="H56" s="221" t="s">
        <v>21275</v>
      </c>
      <c r="I56" s="221" t="s">
        <v>21276</v>
      </c>
      <c r="J56" s="221" t="s">
        <v>21277</v>
      </c>
      <c r="K56" s="221" t="s">
        <v>21278</v>
      </c>
      <c r="L56" s="221"/>
      <c r="M56" s="221"/>
      <c r="N56" s="221"/>
      <c r="O56" s="221"/>
      <c r="P56" s="221"/>
      <c r="Q56" s="221"/>
      <c r="R56" s="338" t="s">
        <v>223</v>
      </c>
      <c r="S56" s="221" t="s">
        <v>20768</v>
      </c>
      <c r="T56" s="221" t="s">
        <v>20759</v>
      </c>
      <c r="U56" s="221"/>
      <c r="V56" s="221"/>
      <c r="W56" s="221"/>
      <c r="X56" s="221"/>
      <c r="Y56" s="221"/>
      <c r="Z56" s="221"/>
      <c r="AA56" s="221"/>
      <c r="AB56" s="221"/>
      <c r="AC56" s="221"/>
      <c r="AD56" s="221"/>
    </row>
    <row r="57" spans="1:30" s="18" customFormat="1" ht="19.149999999999999" customHeight="1">
      <c r="A57" s="221" t="s">
        <v>20738</v>
      </c>
      <c r="B57" s="221" t="s">
        <v>21087</v>
      </c>
      <c r="C57" s="221" t="s">
        <v>21279</v>
      </c>
      <c r="D57" s="221" t="s">
        <v>21280</v>
      </c>
      <c r="E57" s="221" t="s">
        <v>21281</v>
      </c>
      <c r="F57" s="221" t="s">
        <v>21282</v>
      </c>
      <c r="G57" s="221" t="s">
        <v>21283</v>
      </c>
      <c r="H57" s="221" t="s">
        <v>21284</v>
      </c>
      <c r="I57" s="221" t="s">
        <v>21285</v>
      </c>
      <c r="J57" s="221"/>
      <c r="K57" s="221" t="s">
        <v>21286</v>
      </c>
      <c r="L57" s="221"/>
      <c r="M57" s="221"/>
      <c r="N57" s="221"/>
      <c r="O57" s="221"/>
      <c r="P57" s="221"/>
      <c r="Q57" s="221"/>
      <c r="R57" s="338" t="s">
        <v>223</v>
      </c>
      <c r="S57" s="221" t="s">
        <v>20768</v>
      </c>
      <c r="T57" s="221"/>
      <c r="U57" s="221"/>
      <c r="V57" s="221"/>
      <c r="W57" s="221"/>
      <c r="X57" s="221"/>
      <c r="Y57" s="221"/>
      <c r="Z57" s="221"/>
      <c r="AA57" s="221"/>
      <c r="AB57" s="221"/>
      <c r="AC57" s="221"/>
      <c r="AD57" s="221"/>
    </row>
    <row r="58" spans="1:30" s="18" customFormat="1" ht="19.149999999999999" customHeight="1">
      <c r="A58" s="221" t="s">
        <v>20738</v>
      </c>
      <c r="B58" s="221" t="s">
        <v>21087</v>
      </c>
      <c r="C58" s="221" t="s">
        <v>21287</v>
      </c>
      <c r="D58" s="221" t="s">
        <v>21288</v>
      </c>
      <c r="E58" s="221" t="s">
        <v>21289</v>
      </c>
      <c r="F58" s="221" t="s">
        <v>21290</v>
      </c>
      <c r="G58" s="221" t="s">
        <v>21291</v>
      </c>
      <c r="H58" s="221" t="s">
        <v>21292</v>
      </c>
      <c r="I58" s="221" t="s">
        <v>21293</v>
      </c>
      <c r="J58" s="221" t="s">
        <v>21294</v>
      </c>
      <c r="K58" s="221" t="s">
        <v>21295</v>
      </c>
      <c r="L58" s="221"/>
      <c r="M58" s="221"/>
      <c r="N58" s="221"/>
      <c r="O58" s="221"/>
      <c r="P58" s="221"/>
      <c r="Q58" s="221"/>
      <c r="R58" s="338" t="s">
        <v>223</v>
      </c>
      <c r="S58" s="221" t="s">
        <v>20768</v>
      </c>
      <c r="T58" s="221"/>
      <c r="U58" s="221"/>
      <c r="V58" s="221"/>
      <c r="W58" s="221"/>
      <c r="X58" s="221"/>
      <c r="Y58" s="221"/>
      <c r="Z58" s="221"/>
      <c r="AA58" s="221"/>
      <c r="AB58" s="221"/>
      <c r="AC58" s="221"/>
      <c r="AD58" s="221"/>
    </row>
    <row r="59" spans="1:30" s="18" customFormat="1" ht="19.149999999999999" customHeight="1">
      <c r="A59" s="221" t="s">
        <v>20738</v>
      </c>
      <c r="B59" s="221" t="s">
        <v>21087</v>
      </c>
      <c r="C59" s="221" t="s">
        <v>21296</v>
      </c>
      <c r="D59" s="221" t="s">
        <v>21297</v>
      </c>
      <c r="E59" s="221" t="s">
        <v>21298</v>
      </c>
      <c r="F59" s="221" t="s">
        <v>21299</v>
      </c>
      <c r="G59" s="221" t="s">
        <v>21300</v>
      </c>
      <c r="H59" s="221" t="s">
        <v>21301</v>
      </c>
      <c r="I59" s="221" t="s">
        <v>21302</v>
      </c>
      <c r="J59" s="221"/>
      <c r="K59" s="221" t="s">
        <v>21303</v>
      </c>
      <c r="L59" s="221"/>
      <c r="M59" s="221"/>
      <c r="N59" s="221"/>
      <c r="O59" s="221"/>
      <c r="P59" s="221"/>
      <c r="Q59" s="221"/>
      <c r="R59" s="338" t="s">
        <v>223</v>
      </c>
      <c r="S59" s="221" t="s">
        <v>20768</v>
      </c>
      <c r="T59" s="221"/>
      <c r="U59" s="221"/>
      <c r="V59" s="221"/>
      <c r="W59" s="221"/>
      <c r="X59" s="221"/>
      <c r="Y59" s="221"/>
      <c r="Z59" s="221"/>
      <c r="AA59" s="221"/>
      <c r="AB59" s="221"/>
      <c r="AC59" s="221"/>
      <c r="AD59" s="221"/>
    </row>
    <row r="60" spans="1:30" s="18" customFormat="1" ht="19.149999999999999" customHeight="1">
      <c r="A60" s="221" t="s">
        <v>20738</v>
      </c>
      <c r="B60" s="221" t="s">
        <v>21087</v>
      </c>
      <c r="C60" s="221" t="s">
        <v>21304</v>
      </c>
      <c r="D60" s="221" t="s">
        <v>21305</v>
      </c>
      <c r="E60" s="221" t="s">
        <v>21306</v>
      </c>
      <c r="F60" s="221" t="s">
        <v>21307</v>
      </c>
      <c r="G60" s="221" t="s">
        <v>21308</v>
      </c>
      <c r="H60" s="221" t="s">
        <v>21309</v>
      </c>
      <c r="I60" s="221" t="s">
        <v>21310</v>
      </c>
      <c r="J60" s="221" t="s">
        <v>21311</v>
      </c>
      <c r="K60" s="221" t="s">
        <v>21312</v>
      </c>
      <c r="L60" s="221"/>
      <c r="M60" s="221"/>
      <c r="N60" s="221"/>
      <c r="O60" s="221"/>
      <c r="P60" s="221"/>
      <c r="Q60" s="221"/>
      <c r="R60" s="338" t="s">
        <v>223</v>
      </c>
      <c r="S60" s="221" t="s">
        <v>20768</v>
      </c>
      <c r="T60" s="221"/>
      <c r="U60" s="221"/>
      <c r="V60" s="221"/>
      <c r="W60" s="221"/>
      <c r="X60" s="221"/>
      <c r="Y60" s="221"/>
      <c r="Z60" s="221"/>
      <c r="AA60" s="221"/>
      <c r="AB60" s="221"/>
      <c r="AC60" s="221"/>
      <c r="AD60" s="221"/>
    </row>
    <row r="61" spans="1:30" s="18" customFormat="1" ht="90" customHeight="1">
      <c r="A61" s="221" t="s">
        <v>20738</v>
      </c>
      <c r="B61" s="221" t="s">
        <v>21313</v>
      </c>
      <c r="C61" s="221" t="s">
        <v>21314</v>
      </c>
      <c r="D61" s="221" t="s">
        <v>21315</v>
      </c>
      <c r="E61" s="221" t="s">
        <v>21316</v>
      </c>
      <c r="F61" s="221" t="s">
        <v>21317</v>
      </c>
      <c r="G61" s="221" t="s">
        <v>21318</v>
      </c>
      <c r="H61" s="221" t="s">
        <v>21319</v>
      </c>
      <c r="I61" s="221" t="s">
        <v>21320</v>
      </c>
      <c r="J61" s="221" t="s">
        <v>21321</v>
      </c>
      <c r="K61" s="221" t="s">
        <v>21303</v>
      </c>
      <c r="L61" s="223" t="s">
        <v>21322</v>
      </c>
      <c r="M61" s="221"/>
      <c r="N61" s="221"/>
      <c r="O61" s="221" t="s">
        <v>95</v>
      </c>
      <c r="P61" s="221"/>
      <c r="Q61" s="221"/>
      <c r="R61" s="338" t="s">
        <v>182</v>
      </c>
      <c r="S61" s="221" t="s">
        <v>20758</v>
      </c>
      <c r="T61" s="221" t="s">
        <v>21323</v>
      </c>
      <c r="U61" s="221"/>
      <c r="V61" s="221"/>
      <c r="W61" s="221"/>
      <c r="X61" s="221"/>
      <c r="Y61" s="221"/>
      <c r="Z61" s="221"/>
      <c r="AA61" s="221"/>
      <c r="AB61" s="221"/>
      <c r="AC61" s="221"/>
      <c r="AD61" s="221"/>
    </row>
    <row r="62" spans="1:30" s="18" customFormat="1" ht="66.75" customHeight="1">
      <c r="A62" s="221" t="s">
        <v>20738</v>
      </c>
      <c r="B62" s="221" t="s">
        <v>21087</v>
      </c>
      <c r="C62" s="221" t="s">
        <v>21324</v>
      </c>
      <c r="D62" s="221" t="s">
        <v>21325</v>
      </c>
      <c r="E62" s="221" t="s">
        <v>21326</v>
      </c>
      <c r="F62" s="221" t="s">
        <v>21327</v>
      </c>
      <c r="G62" s="221" t="s">
        <v>21328</v>
      </c>
      <c r="H62" s="221" t="s">
        <v>21329</v>
      </c>
      <c r="I62" s="221" t="s">
        <v>21330</v>
      </c>
      <c r="J62" s="221" t="s">
        <v>21331</v>
      </c>
      <c r="K62" s="347" t="s">
        <v>21332</v>
      </c>
      <c r="L62" s="221"/>
      <c r="M62" s="221"/>
      <c r="N62" s="221"/>
      <c r="O62" s="221"/>
      <c r="P62" s="221"/>
      <c r="Q62" s="221"/>
      <c r="R62" s="338" t="s">
        <v>223</v>
      </c>
      <c r="S62" s="221" t="s">
        <v>21152</v>
      </c>
      <c r="T62" s="221" t="s">
        <v>20759</v>
      </c>
      <c r="U62" s="221"/>
      <c r="V62" s="221"/>
      <c r="W62" s="221"/>
      <c r="X62" s="221"/>
      <c r="Y62" s="221"/>
      <c r="Z62" s="221"/>
      <c r="AA62" s="221"/>
      <c r="AB62" s="221"/>
      <c r="AC62" s="221" t="s">
        <v>95</v>
      </c>
      <c r="AD62" s="223" t="s">
        <v>21333</v>
      </c>
    </row>
    <row r="63" spans="1:30" s="18" customFormat="1" ht="38.25" customHeight="1">
      <c r="A63" s="221" t="s">
        <v>20738</v>
      </c>
      <c r="B63" s="221" t="s">
        <v>21087</v>
      </c>
      <c r="C63" s="221" t="s">
        <v>21334</v>
      </c>
      <c r="D63" s="221" t="s">
        <v>21335</v>
      </c>
      <c r="E63" s="221" t="s">
        <v>21336</v>
      </c>
      <c r="F63" s="221" t="s">
        <v>21337</v>
      </c>
      <c r="G63" s="221" t="s">
        <v>21338</v>
      </c>
      <c r="H63" s="221" t="s">
        <v>21339</v>
      </c>
      <c r="I63" s="221" t="s">
        <v>21340</v>
      </c>
      <c r="J63" s="238"/>
      <c r="K63" s="347" t="s">
        <v>21341</v>
      </c>
      <c r="L63" s="221"/>
      <c r="M63" s="221"/>
      <c r="N63" s="221"/>
      <c r="O63" s="221"/>
      <c r="P63" s="221"/>
      <c r="Q63" s="221"/>
      <c r="R63" s="338" t="s">
        <v>223</v>
      </c>
      <c r="S63" s="221" t="s">
        <v>20768</v>
      </c>
      <c r="T63" s="221" t="s">
        <v>20759</v>
      </c>
      <c r="U63" s="221"/>
      <c r="V63" s="221"/>
      <c r="W63" s="221"/>
      <c r="X63" s="221"/>
      <c r="Y63" s="221"/>
      <c r="Z63" s="221"/>
      <c r="AA63" s="221"/>
      <c r="AB63" s="221"/>
      <c r="AC63" s="221"/>
      <c r="AD63" s="221"/>
    </row>
    <row r="64" spans="1:30" s="18" customFormat="1" ht="42.75">
      <c r="A64" s="221" t="s">
        <v>20738</v>
      </c>
      <c r="B64" s="221" t="s">
        <v>21087</v>
      </c>
      <c r="C64" s="221" t="s">
        <v>21342</v>
      </c>
      <c r="D64" s="221" t="s">
        <v>21343</v>
      </c>
      <c r="E64" s="221" t="s">
        <v>21344</v>
      </c>
      <c r="F64" s="221" t="s">
        <v>21345</v>
      </c>
      <c r="G64" s="221" t="s">
        <v>21346</v>
      </c>
      <c r="H64" s="221" t="s">
        <v>21347</v>
      </c>
      <c r="I64" s="221" t="s">
        <v>21348</v>
      </c>
      <c r="J64" s="221" t="s">
        <v>21349</v>
      </c>
      <c r="K64" s="223" t="s">
        <v>21350</v>
      </c>
      <c r="L64" s="221"/>
      <c r="M64" s="221"/>
      <c r="N64" s="221" t="s">
        <v>95</v>
      </c>
      <c r="O64" s="221"/>
      <c r="P64" s="221"/>
      <c r="Q64" s="221"/>
      <c r="R64" s="338" t="s">
        <v>223</v>
      </c>
      <c r="S64" s="221" t="s">
        <v>20758</v>
      </c>
      <c r="T64" s="221" t="s">
        <v>20759</v>
      </c>
      <c r="U64" s="221"/>
      <c r="V64" s="221"/>
      <c r="W64" s="221"/>
      <c r="X64" s="221"/>
      <c r="Y64" s="221"/>
      <c r="Z64" s="221"/>
      <c r="AA64" s="221"/>
      <c r="AB64" s="221"/>
      <c r="AC64" s="221"/>
      <c r="AD64" s="221"/>
    </row>
    <row r="65" spans="1:30" s="18" customFormat="1" ht="61.5" customHeight="1">
      <c r="A65" s="221" t="s">
        <v>20738</v>
      </c>
      <c r="B65" s="221" t="s">
        <v>21087</v>
      </c>
      <c r="C65" s="221" t="s">
        <v>21351</v>
      </c>
      <c r="D65" s="221" t="s">
        <v>21352</v>
      </c>
      <c r="E65" s="221" t="s">
        <v>21353</v>
      </c>
      <c r="F65" s="221" t="s">
        <v>21354</v>
      </c>
      <c r="G65" s="221" t="s">
        <v>21355</v>
      </c>
      <c r="H65" s="221" t="s">
        <v>21356</v>
      </c>
      <c r="I65" s="221" t="s">
        <v>21357</v>
      </c>
      <c r="J65" s="221" t="s">
        <v>21358</v>
      </c>
      <c r="K65" s="221" t="s">
        <v>21359</v>
      </c>
      <c r="L65" s="223" t="s">
        <v>21360</v>
      </c>
      <c r="M65" s="223" t="s">
        <v>1596</v>
      </c>
      <c r="N65" s="221"/>
      <c r="O65" s="221"/>
      <c r="P65" s="221"/>
      <c r="Q65" s="221"/>
      <c r="R65" s="338" t="s">
        <v>223</v>
      </c>
      <c r="S65" s="221" t="s">
        <v>21152</v>
      </c>
      <c r="T65" s="221" t="s">
        <v>20759</v>
      </c>
      <c r="U65" s="221"/>
      <c r="V65" s="221"/>
      <c r="W65" s="221"/>
      <c r="X65" s="221"/>
      <c r="Y65" s="221"/>
      <c r="Z65" s="221"/>
      <c r="AA65" s="221"/>
      <c r="AB65" s="221"/>
      <c r="AC65" s="221" t="s">
        <v>95</v>
      </c>
      <c r="AD65" s="223" t="s">
        <v>21361</v>
      </c>
    </row>
    <row r="66" spans="1:30" s="18" customFormat="1" ht="58.5" customHeight="1">
      <c r="A66" s="221" t="s">
        <v>20738</v>
      </c>
      <c r="B66" s="221" t="s">
        <v>21087</v>
      </c>
      <c r="C66" s="221" t="s">
        <v>21362</v>
      </c>
      <c r="D66" s="221" t="s">
        <v>21363</v>
      </c>
      <c r="E66" s="221" t="s">
        <v>21364</v>
      </c>
      <c r="F66" s="221" t="s">
        <v>21365</v>
      </c>
      <c r="G66" s="221" t="s">
        <v>21366</v>
      </c>
      <c r="H66" s="221" t="s">
        <v>21367</v>
      </c>
      <c r="I66" s="221" t="s">
        <v>21368</v>
      </c>
      <c r="J66" s="221" t="s">
        <v>21369</v>
      </c>
      <c r="K66" s="221" t="s">
        <v>21370</v>
      </c>
      <c r="L66" s="223" t="s">
        <v>21371</v>
      </c>
      <c r="M66" s="223" t="s">
        <v>1596</v>
      </c>
      <c r="N66" s="221"/>
      <c r="O66" s="221"/>
      <c r="P66" s="221"/>
      <c r="Q66" s="221"/>
      <c r="R66" s="338" t="s">
        <v>223</v>
      </c>
      <c r="S66" s="221" t="s">
        <v>20758</v>
      </c>
      <c r="T66" s="221"/>
      <c r="U66" s="221"/>
      <c r="V66" s="221"/>
      <c r="W66" s="221"/>
      <c r="X66" s="221"/>
      <c r="Y66" s="221"/>
      <c r="Z66" s="221"/>
      <c r="AA66" s="221"/>
      <c r="AB66" s="221"/>
      <c r="AC66" s="221" t="s">
        <v>95</v>
      </c>
      <c r="AD66" s="223" t="s">
        <v>21372</v>
      </c>
    </row>
    <row r="67" spans="1:30" s="18" customFormat="1" ht="19.149999999999999" customHeight="1">
      <c r="A67" s="221" t="s">
        <v>20738</v>
      </c>
      <c r="B67" s="221" t="s">
        <v>20769</v>
      </c>
      <c r="C67" s="221" t="s">
        <v>21373</v>
      </c>
      <c r="D67" s="221" t="s">
        <v>21374</v>
      </c>
      <c r="E67" s="221" t="s">
        <v>21375</v>
      </c>
      <c r="F67" s="221" t="s">
        <v>21376</v>
      </c>
      <c r="G67" s="221" t="s">
        <v>21377</v>
      </c>
      <c r="H67" s="221" t="s">
        <v>21378</v>
      </c>
      <c r="I67" s="221" t="s">
        <v>21379</v>
      </c>
      <c r="J67" s="221" t="s">
        <v>21380</v>
      </c>
      <c r="K67" s="221" t="s">
        <v>21381</v>
      </c>
      <c r="L67" s="221"/>
      <c r="M67" s="221"/>
      <c r="N67" s="221"/>
      <c r="O67" s="221"/>
      <c r="P67" s="221"/>
      <c r="Q67" s="221"/>
      <c r="R67" s="338" t="s">
        <v>223</v>
      </c>
      <c r="S67" s="221" t="s">
        <v>21382</v>
      </c>
      <c r="T67" s="221"/>
      <c r="U67" s="221"/>
      <c r="V67" s="221"/>
      <c r="W67" s="221"/>
      <c r="X67" s="221"/>
      <c r="Y67" s="221"/>
      <c r="Z67" s="221"/>
      <c r="AA67" s="221"/>
      <c r="AB67" s="221"/>
      <c r="AC67" s="221"/>
      <c r="AD67" s="221"/>
    </row>
    <row r="68" spans="1:30" s="18" customFormat="1" ht="19.149999999999999" customHeight="1">
      <c r="A68" s="221" t="s">
        <v>20738</v>
      </c>
      <c r="B68" s="221" t="s">
        <v>20769</v>
      </c>
      <c r="C68" s="221" t="s">
        <v>21383</v>
      </c>
      <c r="D68" s="221" t="s">
        <v>21384</v>
      </c>
      <c r="E68" s="221" t="s">
        <v>21385</v>
      </c>
      <c r="F68" s="221" t="s">
        <v>21386</v>
      </c>
      <c r="G68" s="221" t="s">
        <v>21387</v>
      </c>
      <c r="H68" s="221" t="s">
        <v>21388</v>
      </c>
      <c r="I68" s="228" t="s">
        <v>21389</v>
      </c>
      <c r="J68" s="221" t="s">
        <v>21390</v>
      </c>
      <c r="K68" s="221" t="s">
        <v>21391</v>
      </c>
      <c r="L68" s="221"/>
      <c r="M68" s="221"/>
      <c r="N68" s="221"/>
      <c r="O68" s="221"/>
      <c r="P68" s="221"/>
      <c r="Q68" s="221"/>
      <c r="R68" s="338" t="s">
        <v>223</v>
      </c>
      <c r="S68" s="221" t="s">
        <v>21382</v>
      </c>
      <c r="T68" s="221"/>
      <c r="U68" s="221"/>
      <c r="V68" s="221"/>
      <c r="W68" s="221"/>
      <c r="X68" s="221"/>
      <c r="Y68" s="221"/>
      <c r="Z68" s="221"/>
      <c r="AA68" s="221"/>
      <c r="AB68" s="221"/>
      <c r="AC68" s="221" t="s">
        <v>95</v>
      </c>
      <c r="AD68" s="221" t="s">
        <v>21392</v>
      </c>
    </row>
    <row r="69" spans="1:30" s="18" customFormat="1" ht="19.149999999999999" customHeight="1">
      <c r="A69" s="221" t="s">
        <v>20738</v>
      </c>
      <c r="B69" s="221" t="s">
        <v>20769</v>
      </c>
      <c r="C69" s="221" t="s">
        <v>21393</v>
      </c>
      <c r="D69" s="221" t="s">
        <v>21394</v>
      </c>
      <c r="E69" s="221" t="s">
        <v>21395</v>
      </c>
      <c r="F69" s="221" t="s">
        <v>21396</v>
      </c>
      <c r="G69" s="221" t="s">
        <v>21397</v>
      </c>
      <c r="H69" s="221" t="s">
        <v>21398</v>
      </c>
      <c r="I69" s="221" t="s">
        <v>21399</v>
      </c>
      <c r="J69" s="221"/>
      <c r="K69" s="221" t="s">
        <v>21400</v>
      </c>
      <c r="L69" s="221"/>
      <c r="M69" s="221"/>
      <c r="N69" s="221"/>
      <c r="O69" s="221"/>
      <c r="P69" s="221"/>
      <c r="Q69" s="221"/>
      <c r="R69" s="338" t="s">
        <v>223</v>
      </c>
      <c r="S69" s="221" t="s">
        <v>21382</v>
      </c>
      <c r="T69" s="221"/>
      <c r="U69" s="221"/>
      <c r="V69" s="221"/>
      <c r="W69" s="221"/>
      <c r="X69" s="221"/>
      <c r="Y69" s="221"/>
      <c r="Z69" s="221"/>
      <c r="AA69" s="221"/>
      <c r="AB69" s="221"/>
      <c r="AC69" s="221"/>
      <c r="AD69" s="221"/>
    </row>
    <row r="70" spans="1:30" s="18" customFormat="1" ht="19.149999999999999" customHeight="1">
      <c r="A70" s="221" t="s">
        <v>20738</v>
      </c>
      <c r="B70" s="221" t="s">
        <v>20769</v>
      </c>
      <c r="C70" s="221" t="s">
        <v>21401</v>
      </c>
      <c r="D70" s="221" t="s">
        <v>21402</v>
      </c>
      <c r="E70" s="221" t="s">
        <v>21403</v>
      </c>
      <c r="F70" s="221" t="s">
        <v>21404</v>
      </c>
      <c r="G70" s="221" t="s">
        <v>21405</v>
      </c>
      <c r="H70" s="221" t="s">
        <v>21406</v>
      </c>
      <c r="I70" s="221" t="s">
        <v>21407</v>
      </c>
      <c r="J70" s="221" t="s">
        <v>21408</v>
      </c>
      <c r="K70" s="221" t="s">
        <v>21409</v>
      </c>
      <c r="L70" s="221"/>
      <c r="M70" s="221"/>
      <c r="N70" s="221"/>
      <c r="O70" s="221"/>
      <c r="P70" s="221"/>
      <c r="Q70" s="221"/>
      <c r="R70" s="338" t="s">
        <v>223</v>
      </c>
      <c r="S70" s="221" t="s">
        <v>21410</v>
      </c>
      <c r="T70" s="221" t="s">
        <v>20759</v>
      </c>
      <c r="U70" s="221"/>
      <c r="V70" s="221"/>
      <c r="W70" s="221"/>
      <c r="X70" s="221"/>
      <c r="Y70" s="221"/>
      <c r="Z70" s="221"/>
      <c r="AA70" s="221"/>
      <c r="AB70" s="221"/>
      <c r="AC70" s="221" t="s">
        <v>95</v>
      </c>
      <c r="AD70" s="435" t="s">
        <v>21411</v>
      </c>
    </row>
    <row r="71" spans="1:30" s="18" customFormat="1" ht="28.5">
      <c r="A71" s="221" t="s">
        <v>20738</v>
      </c>
      <c r="B71" s="221" t="s">
        <v>20769</v>
      </c>
      <c r="C71" s="221" t="s">
        <v>21412</v>
      </c>
      <c r="D71" s="221" t="s">
        <v>21413</v>
      </c>
      <c r="E71" s="221" t="s">
        <v>21414</v>
      </c>
      <c r="F71" s="221" t="s">
        <v>21415</v>
      </c>
      <c r="G71" s="221" t="s">
        <v>21416</v>
      </c>
      <c r="H71" s="221" t="s">
        <v>21417</v>
      </c>
      <c r="I71" s="221" t="s">
        <v>21418</v>
      </c>
      <c r="J71" s="221" t="s">
        <v>21419</v>
      </c>
      <c r="K71" s="223" t="s">
        <v>21420</v>
      </c>
      <c r="L71" s="221" t="s">
        <v>21421</v>
      </c>
      <c r="M71" s="344"/>
      <c r="N71" s="221"/>
      <c r="O71" s="221"/>
      <c r="P71" s="221"/>
      <c r="Q71" s="221"/>
      <c r="R71" s="338" t="s">
        <v>223</v>
      </c>
      <c r="S71" s="221" t="s">
        <v>21382</v>
      </c>
      <c r="T71" s="221"/>
      <c r="U71" s="221"/>
      <c r="V71" s="221"/>
      <c r="W71" s="221"/>
      <c r="X71" s="221"/>
      <c r="Y71" s="221"/>
      <c r="Z71" s="221"/>
      <c r="AA71" s="221"/>
      <c r="AB71" s="221"/>
      <c r="AC71" s="221" t="s">
        <v>95</v>
      </c>
      <c r="AD71" s="221" t="s">
        <v>21422</v>
      </c>
    </row>
    <row r="72" spans="1:30" s="18" customFormat="1" ht="19.149999999999999" customHeight="1">
      <c r="A72" s="221" t="s">
        <v>20738</v>
      </c>
      <c r="B72" s="221" t="s">
        <v>20769</v>
      </c>
      <c r="C72" s="221" t="s">
        <v>21423</v>
      </c>
      <c r="D72" s="221" t="s">
        <v>21424</v>
      </c>
      <c r="E72" s="221" t="s">
        <v>21425</v>
      </c>
      <c r="F72" s="221" t="s">
        <v>21426</v>
      </c>
      <c r="G72" s="221" t="s">
        <v>21427</v>
      </c>
      <c r="H72" s="221" t="s">
        <v>21428</v>
      </c>
      <c r="I72" s="221" t="s">
        <v>21429</v>
      </c>
      <c r="J72" s="221"/>
      <c r="K72" s="221" t="s">
        <v>21430</v>
      </c>
      <c r="L72" s="221"/>
      <c r="M72" s="221" t="s">
        <v>21431</v>
      </c>
      <c r="N72" s="221"/>
      <c r="O72" s="221"/>
      <c r="P72" s="221"/>
      <c r="Q72" s="221"/>
      <c r="R72" s="338" t="s">
        <v>223</v>
      </c>
      <c r="S72" s="221" t="s">
        <v>21382</v>
      </c>
      <c r="T72" s="221" t="s">
        <v>20759</v>
      </c>
      <c r="U72" s="221"/>
      <c r="V72" s="221"/>
      <c r="W72" s="221"/>
      <c r="X72" s="221"/>
      <c r="Y72" s="221"/>
      <c r="Z72" s="221"/>
      <c r="AA72" s="221"/>
      <c r="AB72" s="221"/>
      <c r="AC72" s="221" t="s">
        <v>95</v>
      </c>
      <c r="AD72" s="221" t="s">
        <v>21432</v>
      </c>
    </row>
    <row r="73" spans="1:30" s="18" customFormat="1" ht="19.149999999999999" customHeight="1">
      <c r="A73" s="221" t="s">
        <v>20738</v>
      </c>
      <c r="B73" s="221" t="s">
        <v>20769</v>
      </c>
      <c r="C73" s="221" t="s">
        <v>21433</v>
      </c>
      <c r="D73" s="221" t="s">
        <v>21434</v>
      </c>
      <c r="E73" s="221" t="s">
        <v>21435</v>
      </c>
      <c r="F73" s="221" t="s">
        <v>21436</v>
      </c>
      <c r="G73" s="221" t="s">
        <v>21437</v>
      </c>
      <c r="H73" s="221" t="s">
        <v>21438</v>
      </c>
      <c r="I73" s="221" t="s">
        <v>21439</v>
      </c>
      <c r="J73" s="221" t="s">
        <v>21440</v>
      </c>
      <c r="K73" s="221" t="s">
        <v>21441</v>
      </c>
      <c r="L73" s="221" t="s">
        <v>21442</v>
      </c>
      <c r="M73" s="221"/>
      <c r="N73" s="221"/>
      <c r="O73" s="221"/>
      <c r="P73" s="221"/>
      <c r="Q73" s="221"/>
      <c r="R73" s="338" t="s">
        <v>223</v>
      </c>
      <c r="S73" s="221" t="s">
        <v>21410</v>
      </c>
      <c r="T73" s="221"/>
      <c r="U73" s="221"/>
      <c r="V73" s="221"/>
      <c r="W73" s="221"/>
      <c r="X73" s="221"/>
      <c r="Y73" s="221"/>
      <c r="Z73" s="221"/>
      <c r="AA73" s="221"/>
      <c r="AB73" s="221"/>
      <c r="AC73" s="221"/>
      <c r="AD73" s="221"/>
    </row>
    <row r="74" spans="1:30" s="18" customFormat="1" ht="19.149999999999999" customHeight="1">
      <c r="A74" s="221" t="s">
        <v>20738</v>
      </c>
      <c r="B74" s="221" t="s">
        <v>20769</v>
      </c>
      <c r="C74" s="221" t="s">
        <v>21443</v>
      </c>
      <c r="D74" s="221" t="s">
        <v>21444</v>
      </c>
      <c r="E74" s="221" t="s">
        <v>21445</v>
      </c>
      <c r="F74" s="221" t="s">
        <v>21446</v>
      </c>
      <c r="G74" s="221" t="s">
        <v>21447</v>
      </c>
      <c r="H74" s="221" t="s">
        <v>21448</v>
      </c>
      <c r="I74" s="221" t="s">
        <v>21449</v>
      </c>
      <c r="J74" s="221" t="s">
        <v>21450</v>
      </c>
      <c r="K74" s="221" t="s">
        <v>21451</v>
      </c>
      <c r="L74" s="221"/>
      <c r="M74" s="221"/>
      <c r="N74" s="221"/>
      <c r="O74" s="221"/>
      <c r="P74" s="221"/>
      <c r="Q74" s="221"/>
      <c r="R74" s="338" t="s">
        <v>223</v>
      </c>
      <c r="S74" s="221" t="s">
        <v>21382</v>
      </c>
      <c r="T74" s="221"/>
      <c r="U74" s="221"/>
      <c r="V74" s="221"/>
      <c r="W74" s="221"/>
      <c r="X74" s="221"/>
      <c r="Y74" s="221"/>
      <c r="Z74" s="221"/>
      <c r="AA74" s="221"/>
      <c r="AB74" s="221"/>
      <c r="AC74" s="221"/>
      <c r="AD74" s="221"/>
    </row>
    <row r="75" spans="1:30" s="18" customFormat="1" ht="39.75" customHeight="1">
      <c r="A75" s="221" t="s">
        <v>20738</v>
      </c>
      <c r="B75" s="221" t="s">
        <v>20769</v>
      </c>
      <c r="C75" s="221" t="s">
        <v>21452</v>
      </c>
      <c r="D75" s="221" t="s">
        <v>21453</v>
      </c>
      <c r="E75" s="221" t="s">
        <v>21454</v>
      </c>
      <c r="F75" s="221" t="s">
        <v>21455</v>
      </c>
      <c r="G75" s="221" t="s">
        <v>21456</v>
      </c>
      <c r="H75" s="221" t="s">
        <v>21457</v>
      </c>
      <c r="I75" s="344" t="s">
        <v>21458</v>
      </c>
      <c r="J75" s="221" t="s">
        <v>21459</v>
      </c>
      <c r="K75" s="221" t="s">
        <v>21400</v>
      </c>
      <c r="L75" s="223" t="s">
        <v>21460</v>
      </c>
      <c r="M75" s="347" t="s">
        <v>21461</v>
      </c>
      <c r="N75" s="221"/>
      <c r="O75" s="221"/>
      <c r="P75" s="221"/>
      <c r="Q75" s="221"/>
      <c r="R75" s="338" t="s">
        <v>223</v>
      </c>
      <c r="S75" s="221" t="s">
        <v>21410</v>
      </c>
      <c r="T75" s="221"/>
      <c r="U75" s="221"/>
      <c r="V75" s="221"/>
      <c r="W75" s="221"/>
      <c r="X75" s="221"/>
      <c r="Y75" s="221"/>
      <c r="Z75" s="221"/>
      <c r="AA75" s="221"/>
      <c r="AB75" s="221"/>
      <c r="AC75" s="221"/>
      <c r="AD75" s="221"/>
    </row>
    <row r="76" spans="1:30" s="18" customFormat="1" ht="19.149999999999999" customHeight="1">
      <c r="A76" s="221" t="s">
        <v>20738</v>
      </c>
      <c r="B76" s="221" t="s">
        <v>20769</v>
      </c>
      <c r="C76" s="221" t="s">
        <v>21462</v>
      </c>
      <c r="D76" s="221" t="s">
        <v>21463</v>
      </c>
      <c r="E76" s="221" t="s">
        <v>21060</v>
      </c>
      <c r="F76" s="221" t="s">
        <v>21464</v>
      </c>
      <c r="G76" s="221" t="s">
        <v>21465</v>
      </c>
      <c r="H76" s="221" t="s">
        <v>21466</v>
      </c>
      <c r="I76" s="344" t="s">
        <v>21467</v>
      </c>
      <c r="J76" s="221"/>
      <c r="K76" s="221" t="s">
        <v>21381</v>
      </c>
      <c r="L76" s="223"/>
      <c r="M76" s="223"/>
      <c r="N76" s="221"/>
      <c r="O76" s="221"/>
      <c r="P76" s="221"/>
      <c r="Q76" s="221"/>
      <c r="R76" s="338" t="s">
        <v>223</v>
      </c>
      <c r="S76" s="221" t="s">
        <v>21410</v>
      </c>
      <c r="T76" s="221"/>
      <c r="U76" s="221"/>
      <c r="V76" s="221"/>
      <c r="W76" s="221"/>
      <c r="X76" s="221"/>
      <c r="Y76" s="221"/>
      <c r="Z76" s="221"/>
      <c r="AA76" s="221"/>
      <c r="AB76" s="221"/>
      <c r="AC76" s="221"/>
      <c r="AD76" s="221"/>
    </row>
    <row r="77" spans="1:30" s="18" customFormat="1" ht="36.75" customHeight="1">
      <c r="A77" s="221" t="s">
        <v>20738</v>
      </c>
      <c r="B77" s="221" t="s">
        <v>20769</v>
      </c>
      <c r="C77" s="221" t="s">
        <v>21468</v>
      </c>
      <c r="D77" s="221" t="s">
        <v>21469</v>
      </c>
      <c r="E77" s="221" t="s">
        <v>21470</v>
      </c>
      <c r="F77" s="221" t="s">
        <v>21471</v>
      </c>
      <c r="G77" s="221" t="s">
        <v>21472</v>
      </c>
      <c r="H77" s="221" t="s">
        <v>21473</v>
      </c>
      <c r="I77" s="344" t="s">
        <v>21474</v>
      </c>
      <c r="J77" s="221"/>
      <c r="K77" s="221" t="s">
        <v>21400</v>
      </c>
      <c r="L77" s="223" t="s">
        <v>21475</v>
      </c>
      <c r="M77" s="223" t="s">
        <v>11749</v>
      </c>
      <c r="N77" s="221"/>
      <c r="O77" s="221"/>
      <c r="P77" s="221"/>
      <c r="Q77" s="221"/>
      <c r="R77" s="338" t="s">
        <v>223</v>
      </c>
      <c r="S77" s="221" t="s">
        <v>21410</v>
      </c>
      <c r="T77" s="221"/>
      <c r="U77" s="221"/>
      <c r="V77" s="221"/>
      <c r="W77" s="221"/>
      <c r="X77" s="221"/>
      <c r="Y77" s="221"/>
      <c r="Z77" s="221"/>
      <c r="AA77" s="221"/>
      <c r="AB77" s="221"/>
      <c r="AC77" s="221" t="s">
        <v>95</v>
      </c>
      <c r="AD77" s="221" t="s">
        <v>21476</v>
      </c>
    </row>
    <row r="78" spans="1:30" s="18" customFormat="1" ht="19.149999999999999" customHeight="1">
      <c r="A78" s="221" t="s">
        <v>20738</v>
      </c>
      <c r="B78" s="221" t="s">
        <v>20769</v>
      </c>
      <c r="C78" s="221" t="s">
        <v>21477</v>
      </c>
      <c r="D78" s="221" t="s">
        <v>21478</v>
      </c>
      <c r="E78" s="221" t="s">
        <v>21479</v>
      </c>
      <c r="F78" s="221" t="s">
        <v>21480</v>
      </c>
      <c r="G78" s="221" t="s">
        <v>21481</v>
      </c>
      <c r="H78" s="221" t="s">
        <v>21482</v>
      </c>
      <c r="I78" s="344" t="s">
        <v>21483</v>
      </c>
      <c r="J78" s="221" t="s">
        <v>21484</v>
      </c>
      <c r="K78" s="221" t="s">
        <v>21400</v>
      </c>
      <c r="L78" s="221" t="s">
        <v>21485</v>
      </c>
      <c r="M78" s="221"/>
      <c r="N78" s="221"/>
      <c r="O78" s="221"/>
      <c r="P78" s="221"/>
      <c r="Q78" s="221"/>
      <c r="R78" s="338" t="s">
        <v>223</v>
      </c>
      <c r="S78" s="221" t="s">
        <v>21410</v>
      </c>
      <c r="T78" s="221"/>
      <c r="U78" s="221"/>
      <c r="V78" s="221"/>
      <c r="W78" s="221"/>
      <c r="X78" s="221"/>
      <c r="Y78" s="221"/>
      <c r="Z78" s="221"/>
      <c r="AA78" s="221"/>
      <c r="AB78" s="221"/>
      <c r="AC78" s="221" t="s">
        <v>95</v>
      </c>
      <c r="AD78" s="221" t="s">
        <v>21476</v>
      </c>
    </row>
    <row r="79" spans="1:30" s="18" customFormat="1" ht="19.149999999999999" customHeight="1">
      <c r="A79" s="221" t="s">
        <v>20738</v>
      </c>
      <c r="B79" s="221" t="s">
        <v>20769</v>
      </c>
      <c r="C79" s="221" t="s">
        <v>21486</v>
      </c>
      <c r="D79" s="221" t="s">
        <v>21487</v>
      </c>
      <c r="E79" s="221" t="s">
        <v>21488</v>
      </c>
      <c r="F79" s="221" t="s">
        <v>21489</v>
      </c>
      <c r="G79" s="221" t="s">
        <v>21490</v>
      </c>
      <c r="H79" s="221" t="s">
        <v>21491</v>
      </c>
      <c r="I79" s="344" t="s">
        <v>21492</v>
      </c>
      <c r="J79" s="238" t="s">
        <v>21493</v>
      </c>
      <c r="K79" s="221" t="s">
        <v>21381</v>
      </c>
      <c r="L79" s="221" t="s">
        <v>21494</v>
      </c>
      <c r="M79" s="221"/>
      <c r="N79" s="221"/>
      <c r="O79" s="221"/>
      <c r="P79" s="221"/>
      <c r="Q79" s="221"/>
      <c r="R79" s="338" t="s">
        <v>223</v>
      </c>
      <c r="S79" s="221" t="s">
        <v>21382</v>
      </c>
      <c r="T79" s="221"/>
      <c r="U79" s="221"/>
      <c r="V79" s="221"/>
      <c r="W79" s="221"/>
      <c r="X79" s="221"/>
      <c r="Y79" s="221"/>
      <c r="Z79" s="221"/>
      <c r="AA79" s="221"/>
      <c r="AB79" s="221"/>
      <c r="AC79" s="221"/>
      <c r="AD79" s="221"/>
    </row>
    <row r="80" spans="1:30" s="18" customFormat="1" ht="87" customHeight="1">
      <c r="A80" s="221" t="s">
        <v>20738</v>
      </c>
      <c r="B80" s="221" t="s">
        <v>20769</v>
      </c>
      <c r="C80" s="221" t="s">
        <v>21495</v>
      </c>
      <c r="D80" s="221" t="s">
        <v>21496</v>
      </c>
      <c r="E80" s="221" t="s">
        <v>20859</v>
      </c>
      <c r="F80" s="221" t="s">
        <v>21497</v>
      </c>
      <c r="G80" s="221" t="s">
        <v>21498</v>
      </c>
      <c r="H80" s="221" t="s">
        <v>21499</v>
      </c>
      <c r="I80" s="344" t="s">
        <v>21500</v>
      </c>
      <c r="J80" s="221" t="s">
        <v>21501</v>
      </c>
      <c r="K80" s="221" t="s">
        <v>21502</v>
      </c>
      <c r="L80" s="223" t="s">
        <v>21503</v>
      </c>
      <c r="M80" s="347" t="s">
        <v>21504</v>
      </c>
      <c r="N80" s="221"/>
      <c r="O80" s="221"/>
      <c r="P80" s="221"/>
      <c r="Q80" s="221"/>
      <c r="R80" s="338" t="s">
        <v>223</v>
      </c>
      <c r="S80" s="221" t="s">
        <v>21382</v>
      </c>
      <c r="T80" s="221" t="s">
        <v>20759</v>
      </c>
      <c r="U80" s="221"/>
      <c r="V80" s="221"/>
      <c r="W80" s="221"/>
      <c r="X80" s="221"/>
      <c r="Y80" s="221"/>
      <c r="Z80" s="221"/>
      <c r="AA80" s="221"/>
      <c r="AB80" s="221"/>
      <c r="AC80" s="221" t="s">
        <v>95</v>
      </c>
      <c r="AD80" s="221" t="s">
        <v>20982</v>
      </c>
    </row>
    <row r="81" spans="1:30" s="18" customFormat="1" ht="18.75" customHeight="1">
      <c r="A81" s="221" t="s">
        <v>20738</v>
      </c>
      <c r="B81" s="221" t="s">
        <v>21087</v>
      </c>
      <c r="C81" s="221" t="s">
        <v>21505</v>
      </c>
      <c r="D81" s="221" t="s">
        <v>21506</v>
      </c>
      <c r="E81" s="221" t="s">
        <v>21507</v>
      </c>
      <c r="F81" s="221" t="s">
        <v>21508</v>
      </c>
      <c r="G81" s="221" t="s">
        <v>21509</v>
      </c>
      <c r="H81" s="221" t="s">
        <v>21510</v>
      </c>
      <c r="I81" s="344" t="s">
        <v>21511</v>
      </c>
      <c r="J81" s="221" t="s">
        <v>21512</v>
      </c>
      <c r="K81" s="221" t="s">
        <v>21513</v>
      </c>
      <c r="L81" s="223"/>
      <c r="M81" s="223"/>
      <c r="N81" s="221"/>
      <c r="O81" s="221"/>
      <c r="P81" s="221"/>
      <c r="Q81" s="221"/>
      <c r="R81" s="338" t="s">
        <v>223</v>
      </c>
      <c r="S81" s="221" t="s">
        <v>21382</v>
      </c>
      <c r="T81" s="221" t="s">
        <v>20759</v>
      </c>
      <c r="U81" s="221"/>
      <c r="V81" s="221"/>
      <c r="W81" s="221"/>
      <c r="X81" s="221"/>
      <c r="Y81" s="221"/>
      <c r="Z81" s="221"/>
      <c r="AA81" s="221"/>
      <c r="AB81" s="221"/>
      <c r="AC81" s="221" t="s">
        <v>95</v>
      </c>
      <c r="AD81" s="221" t="s">
        <v>21514</v>
      </c>
    </row>
    <row r="82" spans="1:30" s="18" customFormat="1" ht="99" customHeight="1">
      <c r="A82" s="221" t="s">
        <v>20738</v>
      </c>
      <c r="B82" s="221" t="s">
        <v>21087</v>
      </c>
      <c r="C82" s="221" t="s">
        <v>21515</v>
      </c>
      <c r="D82" s="221" t="s">
        <v>21516</v>
      </c>
      <c r="E82" s="221" t="s">
        <v>21517</v>
      </c>
      <c r="F82" s="221" t="s">
        <v>21518</v>
      </c>
      <c r="G82" s="221" t="s">
        <v>21519</v>
      </c>
      <c r="H82" s="221" t="s">
        <v>21520</v>
      </c>
      <c r="I82" s="221" t="s">
        <v>21500</v>
      </c>
      <c r="J82" s="221" t="s">
        <v>21521</v>
      </c>
      <c r="K82" s="221" t="s">
        <v>21381</v>
      </c>
      <c r="L82" s="434" t="s">
        <v>21522</v>
      </c>
      <c r="M82" s="434" t="s">
        <v>21523</v>
      </c>
      <c r="N82" s="221"/>
      <c r="O82" s="221"/>
      <c r="P82" s="221"/>
      <c r="Q82" s="221"/>
      <c r="R82" s="338" t="s">
        <v>223</v>
      </c>
      <c r="S82" s="221" t="s">
        <v>21410</v>
      </c>
      <c r="T82" s="221"/>
      <c r="U82" s="221"/>
      <c r="V82" s="221"/>
      <c r="W82" s="221"/>
      <c r="X82" s="221"/>
      <c r="Y82" s="221"/>
      <c r="Z82" s="221"/>
      <c r="AA82" s="221"/>
      <c r="AB82" s="221"/>
      <c r="AC82" s="221" t="s">
        <v>95</v>
      </c>
      <c r="AD82" s="223" t="s">
        <v>21524</v>
      </c>
    </row>
    <row r="83" spans="1:30" s="18" customFormat="1" ht="19.149999999999999" customHeight="1">
      <c r="A83" s="221" t="s">
        <v>20738</v>
      </c>
      <c r="B83" s="221" t="s">
        <v>21087</v>
      </c>
      <c r="C83" s="221" t="s">
        <v>21525</v>
      </c>
      <c r="D83" s="221" t="s">
        <v>21526</v>
      </c>
      <c r="E83" s="221" t="s">
        <v>21527</v>
      </c>
      <c r="F83" s="221" t="s">
        <v>21528</v>
      </c>
      <c r="G83" s="221" t="s">
        <v>21529</v>
      </c>
      <c r="H83" s="221" t="s">
        <v>21530</v>
      </c>
      <c r="I83" s="221" t="s">
        <v>21531</v>
      </c>
      <c r="J83" s="221"/>
      <c r="K83" s="221" t="s">
        <v>21532</v>
      </c>
      <c r="L83" s="221"/>
      <c r="M83" s="221"/>
      <c r="N83" s="221"/>
      <c r="O83" s="221"/>
      <c r="P83" s="221"/>
      <c r="Q83" s="221"/>
      <c r="R83" s="338" t="s">
        <v>223</v>
      </c>
      <c r="S83" s="221" t="s">
        <v>21382</v>
      </c>
      <c r="T83" s="221" t="s">
        <v>20759</v>
      </c>
      <c r="U83" s="221"/>
      <c r="V83" s="221"/>
      <c r="W83" s="221"/>
      <c r="X83" s="221"/>
      <c r="Y83" s="221"/>
      <c r="Z83" s="221"/>
      <c r="AA83" s="221"/>
      <c r="AB83" s="221"/>
      <c r="AC83" s="221" t="s">
        <v>95</v>
      </c>
      <c r="AD83" s="221" t="s">
        <v>21533</v>
      </c>
    </row>
    <row r="84" spans="1:30" s="18" customFormat="1" ht="19.149999999999999" customHeight="1">
      <c r="A84" s="221" t="s">
        <v>20738</v>
      </c>
      <c r="B84" s="221" t="s">
        <v>21087</v>
      </c>
      <c r="C84" s="221" t="s">
        <v>21534</v>
      </c>
      <c r="D84" s="221" t="s">
        <v>21535</v>
      </c>
      <c r="E84" s="221" t="s">
        <v>21205</v>
      </c>
      <c r="F84" s="221" t="s">
        <v>21536</v>
      </c>
      <c r="G84" s="221" t="s">
        <v>21537</v>
      </c>
      <c r="H84" s="221" t="s">
        <v>21538</v>
      </c>
      <c r="I84" s="221" t="s">
        <v>21539</v>
      </c>
      <c r="J84" s="221" t="s">
        <v>21540</v>
      </c>
      <c r="K84" s="207" t="s">
        <v>21541</v>
      </c>
      <c r="L84" s="221" t="s">
        <v>19858</v>
      </c>
      <c r="M84" s="221"/>
      <c r="N84" s="221"/>
      <c r="O84" s="221"/>
      <c r="P84" s="221"/>
      <c r="Q84" s="221"/>
      <c r="R84" s="338" t="s">
        <v>223</v>
      </c>
      <c r="S84" s="221" t="s">
        <v>21410</v>
      </c>
      <c r="T84" s="221"/>
      <c r="U84" s="221"/>
      <c r="V84" s="221"/>
      <c r="W84" s="221"/>
      <c r="X84" s="221"/>
      <c r="Y84" s="221"/>
      <c r="Z84" s="221"/>
      <c r="AA84" s="221"/>
      <c r="AB84" s="221"/>
      <c r="AC84" s="221" t="s">
        <v>95</v>
      </c>
      <c r="AD84" s="221" t="s">
        <v>21542</v>
      </c>
    </row>
    <row r="85" spans="1:30" s="18" customFormat="1" ht="19.149999999999999" customHeight="1">
      <c r="A85" s="221" t="s">
        <v>20738</v>
      </c>
      <c r="B85" s="221" t="s">
        <v>21087</v>
      </c>
      <c r="C85" s="221" t="s">
        <v>21543</v>
      </c>
      <c r="D85" s="221" t="s">
        <v>21544</v>
      </c>
      <c r="E85" s="221" t="s">
        <v>21545</v>
      </c>
      <c r="F85" s="221" t="s">
        <v>21546</v>
      </c>
      <c r="G85" s="221" t="s">
        <v>21547</v>
      </c>
      <c r="H85" s="221" t="s">
        <v>21548</v>
      </c>
      <c r="I85" s="221" t="s">
        <v>21549</v>
      </c>
      <c r="J85" s="221"/>
      <c r="K85" s="221" t="s">
        <v>21550</v>
      </c>
      <c r="L85" s="221"/>
      <c r="M85" s="221"/>
      <c r="N85" s="221"/>
      <c r="O85" s="221"/>
      <c r="P85" s="221"/>
      <c r="Q85" s="221"/>
      <c r="R85" s="338" t="s">
        <v>223</v>
      </c>
      <c r="S85" s="221" t="s">
        <v>21410</v>
      </c>
      <c r="T85" s="221"/>
      <c r="U85" s="221"/>
      <c r="V85" s="221"/>
      <c r="W85" s="221"/>
      <c r="X85" s="221"/>
      <c r="Y85" s="221"/>
      <c r="Z85" s="221"/>
      <c r="AA85" s="221"/>
      <c r="AB85" s="221"/>
      <c r="AC85" s="221" t="s">
        <v>95</v>
      </c>
      <c r="AD85" s="221" t="s">
        <v>21551</v>
      </c>
    </row>
    <row r="86" spans="1:30" s="18" customFormat="1" ht="19.149999999999999" customHeight="1">
      <c r="A86" s="221" t="s">
        <v>20738</v>
      </c>
      <c r="B86" s="221" t="s">
        <v>21087</v>
      </c>
      <c r="C86" s="221" t="s">
        <v>21552</v>
      </c>
      <c r="D86" s="221" t="s">
        <v>21553</v>
      </c>
      <c r="E86" s="221" t="s">
        <v>21554</v>
      </c>
      <c r="F86" s="221" t="s">
        <v>21555</v>
      </c>
      <c r="G86" s="221" t="s">
        <v>21556</v>
      </c>
      <c r="H86" s="221" t="s">
        <v>21557</v>
      </c>
      <c r="I86" s="221" t="s">
        <v>21558</v>
      </c>
      <c r="J86" s="221"/>
      <c r="K86" s="221" t="s">
        <v>21381</v>
      </c>
      <c r="L86" s="221"/>
      <c r="M86" s="221"/>
      <c r="N86" s="221"/>
      <c r="O86" s="221"/>
      <c r="P86" s="221"/>
      <c r="Q86" s="221"/>
      <c r="R86" s="338" t="s">
        <v>223</v>
      </c>
      <c r="S86" s="221" t="s">
        <v>21382</v>
      </c>
      <c r="T86" s="221" t="s">
        <v>20759</v>
      </c>
      <c r="U86" s="221"/>
      <c r="V86" s="221"/>
      <c r="W86" s="221"/>
      <c r="X86" s="221"/>
      <c r="Y86" s="221"/>
      <c r="Z86" s="221"/>
      <c r="AA86" s="221"/>
      <c r="AB86" s="221"/>
      <c r="AC86" s="221" t="s">
        <v>10264</v>
      </c>
      <c r="AD86" s="221" t="s">
        <v>21559</v>
      </c>
    </row>
    <row r="87" spans="1:30" s="18" customFormat="1" ht="19.149999999999999" customHeight="1">
      <c r="A87" s="221" t="s">
        <v>20738</v>
      </c>
      <c r="B87" s="221" t="s">
        <v>21087</v>
      </c>
      <c r="C87" s="221" t="s">
        <v>21560</v>
      </c>
      <c r="D87" s="221" t="s">
        <v>21561</v>
      </c>
      <c r="E87" s="221" t="s">
        <v>21562</v>
      </c>
      <c r="F87" s="221" t="s">
        <v>21563</v>
      </c>
      <c r="G87" s="221" t="s">
        <v>21564</v>
      </c>
      <c r="H87" s="221" t="s">
        <v>21565</v>
      </c>
      <c r="I87" s="221" t="s">
        <v>21566</v>
      </c>
      <c r="J87" s="221" t="s">
        <v>21567</v>
      </c>
      <c r="K87" s="221" t="s">
        <v>21381</v>
      </c>
      <c r="L87" s="221" t="s">
        <v>21568</v>
      </c>
      <c r="M87" s="221"/>
      <c r="N87" s="221"/>
      <c r="O87" s="221"/>
      <c r="P87" s="221"/>
      <c r="Q87" s="221"/>
      <c r="R87" s="338" t="s">
        <v>223</v>
      </c>
      <c r="S87" s="221" t="s">
        <v>21382</v>
      </c>
      <c r="T87" s="221"/>
      <c r="U87" s="221"/>
      <c r="V87" s="221"/>
      <c r="W87" s="221"/>
      <c r="X87" s="221"/>
      <c r="Y87" s="221"/>
      <c r="Z87" s="221"/>
      <c r="AA87" s="221"/>
      <c r="AB87" s="221"/>
      <c r="AC87" s="221" t="s">
        <v>95</v>
      </c>
      <c r="AD87" s="221" t="s">
        <v>21569</v>
      </c>
    </row>
    <row r="88" spans="1:30" s="18" customFormat="1" ht="19.149999999999999" customHeight="1">
      <c r="A88" s="221" t="s">
        <v>20738</v>
      </c>
      <c r="B88" s="221" t="s">
        <v>21087</v>
      </c>
      <c r="C88" s="221" t="s">
        <v>21570</v>
      </c>
      <c r="D88" s="221" t="s">
        <v>21571</v>
      </c>
      <c r="E88" s="221" t="s">
        <v>21572</v>
      </c>
      <c r="F88" s="221" t="s">
        <v>21573</v>
      </c>
      <c r="G88" s="221" t="s">
        <v>21574</v>
      </c>
      <c r="H88" s="221" t="s">
        <v>21575</v>
      </c>
      <c r="I88" s="221" t="s">
        <v>21576</v>
      </c>
      <c r="J88" s="221" t="s">
        <v>21577</v>
      </c>
      <c r="K88" s="221" t="s">
        <v>21578</v>
      </c>
      <c r="L88" s="221"/>
      <c r="M88" s="221"/>
      <c r="N88" s="221"/>
      <c r="O88" s="221"/>
      <c r="P88" s="221"/>
      <c r="Q88" s="221"/>
      <c r="R88" s="338" t="s">
        <v>223</v>
      </c>
      <c r="S88" s="221" t="s">
        <v>21382</v>
      </c>
      <c r="T88" s="221"/>
      <c r="U88" s="221"/>
      <c r="V88" s="221"/>
      <c r="W88" s="221"/>
      <c r="X88" s="221"/>
      <c r="Y88" s="221"/>
      <c r="Z88" s="221"/>
      <c r="AA88" s="221"/>
      <c r="AB88" s="221"/>
      <c r="AC88" s="221" t="s">
        <v>95</v>
      </c>
      <c r="AD88" s="221" t="s">
        <v>21579</v>
      </c>
    </row>
    <row r="89" spans="1:30" s="18" customFormat="1" ht="19.149999999999999" customHeight="1">
      <c r="A89" s="221" t="s">
        <v>20738</v>
      </c>
      <c r="B89" s="221" t="s">
        <v>21087</v>
      </c>
      <c r="C89" s="221" t="s">
        <v>21580</v>
      </c>
      <c r="D89" s="221" t="s">
        <v>21581</v>
      </c>
      <c r="E89" s="221" t="s">
        <v>21582</v>
      </c>
      <c r="F89" s="221" t="s">
        <v>21583</v>
      </c>
      <c r="G89" s="221" t="s">
        <v>21584</v>
      </c>
      <c r="H89" s="221" t="s">
        <v>21585</v>
      </c>
      <c r="I89" s="228" t="s">
        <v>21586</v>
      </c>
      <c r="J89" s="221"/>
      <c r="K89" s="221" t="s">
        <v>21400</v>
      </c>
      <c r="L89" s="221"/>
      <c r="M89" s="221"/>
      <c r="N89" s="221"/>
      <c r="O89" s="221"/>
      <c r="P89" s="221"/>
      <c r="Q89" s="221"/>
      <c r="R89" s="338" t="s">
        <v>223</v>
      </c>
      <c r="S89" s="221" t="s">
        <v>21410</v>
      </c>
      <c r="T89" s="221"/>
      <c r="U89" s="221"/>
      <c r="V89" s="221"/>
      <c r="W89" s="221"/>
      <c r="X89" s="221"/>
      <c r="Y89" s="221"/>
      <c r="Z89" s="221"/>
      <c r="AA89" s="221"/>
      <c r="AB89" s="221"/>
      <c r="AC89" s="221" t="s">
        <v>95</v>
      </c>
      <c r="AD89" s="221" t="s">
        <v>21569</v>
      </c>
    </row>
    <row r="90" spans="1:30" s="18" customFormat="1" ht="19.149999999999999" customHeight="1">
      <c r="A90" s="221" t="s">
        <v>20738</v>
      </c>
      <c r="B90" s="221" t="s">
        <v>21087</v>
      </c>
      <c r="C90" s="221" t="s">
        <v>21587</v>
      </c>
      <c r="D90" s="221" t="s">
        <v>21588</v>
      </c>
      <c r="E90" s="221" t="s">
        <v>21589</v>
      </c>
      <c r="F90" s="221" t="s">
        <v>21590</v>
      </c>
      <c r="G90" s="221" t="s">
        <v>21591</v>
      </c>
      <c r="H90" s="221" t="s">
        <v>21592</v>
      </c>
      <c r="I90" s="221" t="s">
        <v>21593</v>
      </c>
      <c r="J90" s="221"/>
      <c r="K90" s="221" t="s">
        <v>21381</v>
      </c>
      <c r="L90" s="221"/>
      <c r="M90" s="221"/>
      <c r="N90" s="221"/>
      <c r="O90" s="221"/>
      <c r="P90" s="221"/>
      <c r="Q90" s="221"/>
      <c r="R90" s="338" t="s">
        <v>223</v>
      </c>
      <c r="S90" s="221" t="s">
        <v>21382</v>
      </c>
      <c r="T90" s="221"/>
      <c r="U90" s="221"/>
      <c r="V90" s="221"/>
      <c r="W90" s="221"/>
      <c r="X90" s="221"/>
      <c r="Y90" s="221"/>
      <c r="Z90" s="221"/>
      <c r="AA90" s="221"/>
      <c r="AB90" s="221"/>
      <c r="AC90" s="221"/>
      <c r="AD90" s="221"/>
    </row>
    <row r="91" spans="1:30" s="18" customFormat="1" ht="96.75" customHeight="1">
      <c r="A91" s="221" t="s">
        <v>20738</v>
      </c>
      <c r="B91" s="221" t="s">
        <v>21087</v>
      </c>
      <c r="C91" s="221" t="s">
        <v>21594</v>
      </c>
      <c r="D91" s="221" t="s">
        <v>21595</v>
      </c>
      <c r="E91" s="221" t="s">
        <v>21596</v>
      </c>
      <c r="F91" s="221" t="s">
        <v>21597</v>
      </c>
      <c r="G91" s="221" t="s">
        <v>21598</v>
      </c>
      <c r="H91" s="221" t="s">
        <v>21599</v>
      </c>
      <c r="I91" s="221" t="s">
        <v>21600</v>
      </c>
      <c r="J91" s="221"/>
      <c r="K91" s="344" t="s">
        <v>21601</v>
      </c>
      <c r="L91" s="347" t="s">
        <v>21602</v>
      </c>
      <c r="M91" s="347" t="s">
        <v>21603</v>
      </c>
      <c r="N91" s="221"/>
      <c r="O91" s="221"/>
      <c r="P91" s="221"/>
      <c r="Q91" s="221"/>
      <c r="R91" s="338" t="s">
        <v>223</v>
      </c>
      <c r="S91" s="221" t="s">
        <v>21410</v>
      </c>
      <c r="T91" s="221" t="s">
        <v>21604</v>
      </c>
      <c r="U91" s="221"/>
      <c r="V91" s="221"/>
      <c r="W91" s="221"/>
      <c r="X91" s="221"/>
      <c r="Y91" s="221"/>
      <c r="Z91" s="221"/>
      <c r="AA91" s="221"/>
      <c r="AB91" s="221"/>
      <c r="AC91" s="221" t="s">
        <v>95</v>
      </c>
      <c r="AD91" s="221" t="s">
        <v>21605</v>
      </c>
    </row>
    <row r="92" spans="1:30" s="18" customFormat="1" ht="19.149999999999999" customHeight="1">
      <c r="A92" s="221" t="s">
        <v>20738</v>
      </c>
      <c r="B92" s="221" t="s">
        <v>21087</v>
      </c>
      <c r="C92" s="221" t="s">
        <v>21606</v>
      </c>
      <c r="D92" s="221" t="s">
        <v>21607</v>
      </c>
      <c r="E92" s="221" t="s">
        <v>21608</v>
      </c>
      <c r="F92" s="221" t="s">
        <v>21609</v>
      </c>
      <c r="G92" s="221" t="s">
        <v>21610</v>
      </c>
      <c r="H92" s="221" t="s">
        <v>21611</v>
      </c>
      <c r="I92" s="221" t="s">
        <v>21612</v>
      </c>
      <c r="J92" s="221" t="s">
        <v>21613</v>
      </c>
      <c r="K92" s="347" t="s">
        <v>21614</v>
      </c>
      <c r="L92" s="344"/>
      <c r="M92" s="344"/>
      <c r="N92" s="221"/>
      <c r="O92" s="221"/>
      <c r="P92" s="221"/>
      <c r="Q92" s="221"/>
      <c r="R92" s="338" t="s">
        <v>223</v>
      </c>
      <c r="S92" s="221" t="s">
        <v>21410</v>
      </c>
      <c r="T92" s="221" t="s">
        <v>20759</v>
      </c>
      <c r="U92" s="221"/>
      <c r="V92" s="221"/>
      <c r="W92" s="221"/>
      <c r="X92" s="221"/>
      <c r="Y92" s="221"/>
      <c r="Z92" s="221"/>
      <c r="AA92" s="221"/>
      <c r="AB92" s="221"/>
      <c r="AC92" s="221" t="s">
        <v>95</v>
      </c>
      <c r="AD92" s="221" t="s">
        <v>21615</v>
      </c>
    </row>
    <row r="93" spans="1:30" s="31" customFormat="1" ht="20.25" customHeight="1"/>
    <row r="94" spans="1:30" s="31" customFormat="1" ht="20.25" customHeight="1"/>
    <row r="95" spans="1:30" s="31" customFormat="1" ht="20.25" customHeight="1"/>
    <row r="96" spans="1:30" s="31" customFormat="1" ht="20.25" customHeight="1"/>
    <row r="97" s="31" customFormat="1" ht="20.25" customHeight="1"/>
    <row r="98" s="31" customFormat="1" ht="20.25" customHeight="1"/>
    <row r="99" s="31" customFormat="1" ht="20.25" customHeight="1"/>
    <row r="100" s="31" customFormat="1" ht="20.25" customHeight="1"/>
    <row r="101" s="31" customFormat="1" ht="20.25" customHeight="1"/>
    <row r="102" s="31" customFormat="1" ht="20.25" customHeight="1"/>
    <row r="103" s="31" customFormat="1" ht="20.25" customHeight="1"/>
    <row r="104" s="31" customFormat="1" ht="20.25" customHeight="1"/>
    <row r="105" s="31" customFormat="1" ht="20.25" customHeight="1"/>
    <row r="106" s="31" customFormat="1" ht="20.25" customHeight="1"/>
    <row r="107" s="31" customFormat="1" ht="20.25" customHeight="1"/>
    <row r="108" s="31" customFormat="1" ht="20.25" customHeight="1"/>
    <row r="109" s="31" customFormat="1" ht="20.25" customHeight="1"/>
    <row r="110" s="31" customFormat="1" ht="20.25" customHeight="1"/>
    <row r="111" s="31" customFormat="1" ht="20.25" customHeight="1"/>
    <row r="112" s="31" customFormat="1" ht="20.25" customHeight="1"/>
    <row r="113" s="31" customFormat="1" ht="20.25" customHeight="1"/>
    <row r="114" s="31" customFormat="1" ht="20.25" customHeight="1"/>
    <row r="115" s="31" customFormat="1" ht="20.25" customHeight="1"/>
    <row r="116" s="31" customFormat="1" ht="20.25" customHeight="1"/>
    <row r="117" s="31" customFormat="1" ht="20.25" customHeight="1"/>
    <row r="118" s="31" customFormat="1" ht="20.25" customHeight="1"/>
    <row r="119" s="31" customFormat="1" ht="20.25" customHeight="1"/>
    <row r="120" s="31" customFormat="1" ht="20.25" customHeight="1"/>
    <row r="121" s="31" customFormat="1" ht="20.25" customHeight="1"/>
    <row r="122" s="31" customFormat="1" ht="20.25" customHeight="1"/>
    <row r="123" s="31" customFormat="1" ht="20.25" customHeight="1"/>
    <row r="124" s="31" customFormat="1" ht="20.25" customHeight="1"/>
    <row r="125" s="31" customFormat="1" ht="20.25" customHeight="1"/>
    <row r="126" s="31" customFormat="1" ht="20.25" customHeight="1"/>
    <row r="127" s="31" customFormat="1" ht="20.25" customHeight="1"/>
    <row r="128" s="31" customFormat="1" ht="20.25" customHeight="1"/>
    <row r="129" s="31" customFormat="1" ht="20.25" customHeight="1"/>
    <row r="130" s="31" customFormat="1" ht="20.25" customHeight="1"/>
    <row r="131" s="31" customFormat="1" ht="20.25" customHeight="1"/>
    <row r="132" s="31" customFormat="1" ht="20.25" customHeight="1"/>
    <row r="133" s="31" customFormat="1" ht="20.25" customHeight="1"/>
    <row r="134" s="31" customFormat="1" ht="20.25" customHeight="1"/>
    <row r="135" s="31" customFormat="1" ht="20.25" customHeight="1"/>
    <row r="136" s="31" customFormat="1" ht="20.25" customHeight="1"/>
    <row r="137" s="31" customFormat="1" ht="20.25" customHeight="1"/>
    <row r="138" s="31" customFormat="1" ht="20.25" customHeight="1"/>
    <row r="139" s="31" customFormat="1" ht="20.25" customHeight="1"/>
    <row r="140" s="31" customFormat="1" ht="20.25" customHeight="1"/>
    <row r="141" s="31" customFormat="1" ht="20.25" customHeight="1"/>
    <row r="142" s="31" customFormat="1" ht="20.25" customHeight="1"/>
    <row r="143" s="31" customFormat="1" ht="20.25" customHeight="1"/>
    <row r="144" s="31" customFormat="1" ht="20.25" customHeight="1"/>
    <row r="145" s="31" customFormat="1" ht="20.25" customHeight="1"/>
    <row r="146" s="31" customFormat="1" ht="20.25" customHeight="1"/>
    <row r="147" s="31" customFormat="1" ht="20.25" customHeight="1"/>
    <row r="148" s="31" customFormat="1" ht="20.25" customHeight="1"/>
    <row r="149" s="31" customFormat="1" ht="20.25" customHeight="1"/>
    <row r="150" s="31" customFormat="1" ht="20.25" customHeight="1"/>
    <row r="151" s="31" customFormat="1" ht="20.25" customHeight="1"/>
    <row r="152" s="31" customFormat="1" ht="20.25" customHeight="1"/>
    <row r="153" s="31" customFormat="1" ht="20.25" customHeight="1"/>
    <row r="154" s="31" customFormat="1" ht="20.25" customHeight="1"/>
    <row r="155" s="31" customFormat="1" ht="20.25" customHeight="1"/>
    <row r="156" s="31" customFormat="1" ht="20.25" customHeight="1"/>
    <row r="157" s="31" customFormat="1" ht="20.25" customHeight="1"/>
    <row r="158" s="31" customFormat="1" ht="20.25" customHeight="1"/>
    <row r="159" s="31" customFormat="1" ht="20.25" customHeight="1"/>
    <row r="160" s="31" customFormat="1" ht="20.25" customHeight="1"/>
    <row r="161" s="31" customFormat="1" ht="20.25" customHeight="1"/>
    <row r="162" s="31" customFormat="1" ht="20.25" customHeight="1"/>
    <row r="163" s="31" customFormat="1" ht="20.25" customHeight="1"/>
    <row r="164" s="31" customFormat="1" ht="20.25" customHeight="1"/>
    <row r="165" s="31" customFormat="1" ht="20.25" customHeight="1"/>
    <row r="166" s="31" customFormat="1" ht="20.25" customHeight="1"/>
    <row r="167" s="31" customFormat="1" ht="20.25" customHeight="1"/>
    <row r="168" s="31" customFormat="1" ht="20.25" customHeight="1"/>
    <row r="169" s="31" customFormat="1" ht="20.25" customHeight="1"/>
    <row r="170" s="31" customFormat="1" ht="20.25" customHeight="1"/>
    <row r="171" s="31" customFormat="1" ht="20.25" customHeight="1"/>
    <row r="172" s="31" customFormat="1" ht="20.25" customHeight="1"/>
    <row r="173" s="31" customFormat="1" ht="20.25" customHeight="1"/>
    <row r="174" s="31" customFormat="1" ht="20.25" customHeight="1"/>
    <row r="175" s="31" customFormat="1" ht="20.25" customHeight="1"/>
    <row r="176" s="31" customFormat="1" ht="20.25" customHeight="1"/>
    <row r="177" s="31" customFormat="1" ht="20.25" customHeight="1"/>
    <row r="178" s="31" customFormat="1" ht="20.25" customHeight="1"/>
    <row r="179" s="31" customFormat="1" ht="20.25" customHeight="1"/>
    <row r="180" s="31" customFormat="1" ht="20.25" customHeight="1"/>
    <row r="181" s="31" customFormat="1" ht="20.25" customHeight="1"/>
    <row r="182" s="31" customFormat="1" ht="20.25" customHeight="1"/>
    <row r="183" s="31" customFormat="1" ht="20.25" customHeight="1"/>
    <row r="184" s="31" customFormat="1" ht="20.25" customHeight="1"/>
    <row r="185" s="31" customFormat="1" ht="20.25" customHeight="1"/>
    <row r="186" s="31" customFormat="1" ht="20.25" customHeight="1"/>
    <row r="187" s="31" customFormat="1" ht="20.25" customHeight="1"/>
    <row r="188" s="31" customFormat="1" ht="20.25" customHeight="1"/>
    <row r="189" s="31" customFormat="1" ht="20.25" customHeight="1"/>
    <row r="190" s="31" customFormat="1" ht="20.25" customHeight="1"/>
    <row r="191" s="31" customFormat="1" ht="20.25" customHeight="1"/>
    <row r="192" s="31" customFormat="1" ht="20.25" customHeight="1"/>
    <row r="193" s="31" customFormat="1" ht="20.25" customHeight="1"/>
    <row r="194" s="31" customFormat="1" ht="20.25" customHeight="1"/>
    <row r="195" s="31" customFormat="1" ht="20.25" customHeight="1"/>
    <row r="196" s="31" customFormat="1" ht="20.25" customHeight="1"/>
    <row r="197" s="31" customFormat="1" ht="20.25" customHeight="1"/>
    <row r="198" s="31" customFormat="1" ht="20.25" customHeight="1"/>
    <row r="199" s="31" customFormat="1" ht="20.25" customHeight="1"/>
    <row r="200" s="31" customFormat="1" ht="20.25" customHeight="1"/>
    <row r="201" s="31" customFormat="1" ht="20.25" customHeight="1"/>
    <row r="202" s="31" customFormat="1" ht="20.25" customHeight="1"/>
    <row r="203" s="31" customFormat="1" ht="20.25" customHeight="1"/>
    <row r="204" s="31" customFormat="1" ht="20.25" customHeight="1"/>
    <row r="205" s="31" customFormat="1" ht="20.25" customHeight="1"/>
    <row r="206" s="31" customFormat="1" ht="20.25" customHeight="1"/>
    <row r="207" s="31" customFormat="1" ht="20.25" customHeight="1"/>
    <row r="208" s="31" customFormat="1" ht="20.25" customHeight="1"/>
    <row r="209" s="31" customFormat="1" ht="20.25" customHeight="1"/>
    <row r="210" s="31" customFormat="1" ht="20.25" customHeight="1"/>
    <row r="211" s="31" customFormat="1" ht="20.25" customHeight="1"/>
    <row r="212" s="31" customFormat="1" ht="20.25" customHeight="1"/>
    <row r="213" s="31" customFormat="1" ht="20.25" customHeight="1"/>
    <row r="214" s="31" customFormat="1" ht="20.25" customHeight="1"/>
    <row r="215" s="31" customFormat="1" ht="20.25" customHeight="1"/>
    <row r="216" s="31" customFormat="1" ht="20.25" customHeight="1"/>
    <row r="217" s="31" customFormat="1" ht="20.25" customHeight="1"/>
    <row r="218" s="31" customFormat="1" ht="20.25" customHeight="1"/>
    <row r="219" s="31" customFormat="1" ht="20.25" customHeight="1"/>
    <row r="220" s="31" customFormat="1" ht="20.25" customHeight="1"/>
    <row r="221" s="31" customFormat="1" ht="20.25" customHeight="1"/>
    <row r="222" s="31" customFormat="1" ht="20.25" customHeight="1"/>
    <row r="223" s="31" customFormat="1" ht="20.25" customHeight="1"/>
    <row r="224" s="31" customFormat="1" ht="20.25" customHeight="1"/>
    <row r="225" s="31" customFormat="1" ht="20.25" customHeight="1"/>
    <row r="226" s="31" customFormat="1" ht="20.25" customHeight="1"/>
    <row r="227" s="31" customFormat="1" ht="20.25" customHeight="1"/>
    <row r="228" s="31" customFormat="1" ht="20.25" customHeight="1"/>
    <row r="229" s="31" customFormat="1" ht="20.25" customHeight="1"/>
    <row r="230" s="31" customFormat="1" ht="20.25" customHeight="1"/>
    <row r="231" s="31" customFormat="1" ht="20.25" customHeight="1"/>
    <row r="232" s="31" customFormat="1" ht="20.25" customHeight="1"/>
    <row r="233" s="31" customFormat="1" ht="20.25" customHeight="1"/>
    <row r="234" s="31" customFormat="1" ht="20.25" customHeight="1"/>
    <row r="235" s="31" customFormat="1" ht="20.25" customHeight="1"/>
    <row r="236" s="31" customFormat="1" ht="20.25" customHeight="1"/>
    <row r="237" s="31" customFormat="1" ht="20.25" customHeight="1"/>
    <row r="238" s="31" customFormat="1" ht="20.25" customHeight="1"/>
    <row r="239" s="31" customFormat="1" ht="20.25" customHeight="1"/>
    <row r="240" s="31" customFormat="1" ht="20.25" customHeight="1"/>
    <row r="241" s="31" customFormat="1" ht="20.25" customHeight="1"/>
    <row r="242" s="31" customFormat="1" ht="20.25" customHeight="1"/>
    <row r="243" s="31" customFormat="1" ht="20.25" customHeight="1"/>
    <row r="244" s="31" customFormat="1" ht="20.25" customHeight="1"/>
    <row r="245" s="31" customFormat="1" ht="20.25" customHeight="1"/>
    <row r="246" s="31" customFormat="1" ht="20.25" customHeight="1"/>
    <row r="247" s="31" customFormat="1" ht="20.25" customHeight="1"/>
    <row r="248" s="31" customFormat="1" ht="20.25" customHeight="1"/>
    <row r="249" s="31" customFormat="1" ht="20.25" customHeight="1"/>
    <row r="250" s="31" customFormat="1" ht="20.25" customHeight="1"/>
    <row r="251" s="31" customFormat="1" ht="20.25" customHeight="1"/>
    <row r="252" s="31" customFormat="1" ht="20.25" customHeight="1"/>
    <row r="253" s="31" customFormat="1" ht="20.25" customHeight="1"/>
    <row r="254" s="31" customFormat="1" ht="20.25" customHeight="1"/>
    <row r="255" s="31" customFormat="1" ht="20.25" customHeight="1"/>
    <row r="256" s="31" customFormat="1" ht="20.25" customHeight="1"/>
    <row r="257" s="31" customFormat="1" ht="20.25" customHeight="1"/>
    <row r="258" s="31" customFormat="1" ht="20.25" customHeight="1"/>
    <row r="259" s="31" customFormat="1" ht="20.25" customHeight="1"/>
    <row r="260" s="31" customFormat="1" ht="20.25" customHeight="1"/>
    <row r="261" s="31" customFormat="1" ht="20.25" customHeight="1"/>
    <row r="262" s="31" customFormat="1" ht="20.25" customHeight="1"/>
    <row r="263" s="31" customFormat="1" ht="20.25" customHeight="1"/>
    <row r="264" s="31" customFormat="1" ht="20.25" customHeight="1"/>
    <row r="265" s="31" customFormat="1" ht="20.25" customHeight="1"/>
    <row r="266" s="31" customFormat="1" ht="20.25" customHeight="1"/>
    <row r="267" s="31" customFormat="1" ht="20.25" customHeight="1"/>
    <row r="268" s="31" customFormat="1" ht="20.25" customHeight="1"/>
    <row r="269" s="31" customFormat="1" ht="20.25" customHeight="1"/>
    <row r="270" s="31" customFormat="1" ht="20.25" customHeight="1"/>
    <row r="271" s="31" customFormat="1" ht="20.25" customHeight="1"/>
    <row r="272" s="31" customFormat="1" ht="20.25" customHeight="1"/>
    <row r="273" s="31" customFormat="1" ht="20.25" customHeight="1"/>
    <row r="274" s="31" customFormat="1"/>
    <row r="275" s="31" customFormat="1"/>
    <row r="276" s="31" customFormat="1"/>
    <row r="277" s="31" customFormat="1"/>
    <row r="278" s="31" customFormat="1"/>
    <row r="279" s="31" customFormat="1"/>
    <row r="280" s="31" customFormat="1"/>
    <row r="281" s="31" customFormat="1"/>
    <row r="282" s="31" customFormat="1"/>
    <row r="283" s="31" customFormat="1"/>
    <row r="284" s="31" customFormat="1"/>
    <row r="285" s="31" customFormat="1"/>
    <row r="286" s="31" customFormat="1"/>
    <row r="287" s="31" customFormat="1"/>
    <row r="288" s="31" customFormat="1"/>
    <row r="289" s="31" customFormat="1"/>
    <row r="290" s="31" customFormat="1"/>
    <row r="291" s="31" customFormat="1"/>
    <row r="292" s="31" customFormat="1"/>
    <row r="293" s="31" customFormat="1"/>
    <row r="294" s="31" customFormat="1"/>
    <row r="295" s="31" customFormat="1"/>
    <row r="296" s="31" customFormat="1"/>
    <row r="297" s="31" customFormat="1"/>
    <row r="298" s="31" customFormat="1"/>
    <row r="299" s="31" customFormat="1"/>
    <row r="300" s="31" customFormat="1"/>
    <row r="301" s="31" customFormat="1"/>
    <row r="302" s="31" customFormat="1"/>
    <row r="303" s="31" customFormat="1"/>
    <row r="304" s="31" customFormat="1"/>
    <row r="305" s="31" customFormat="1"/>
    <row r="306" s="31" customFormat="1"/>
    <row r="307" s="31" customFormat="1"/>
    <row r="308" s="31" customFormat="1"/>
    <row r="309" s="31" customFormat="1"/>
    <row r="310" s="31" customFormat="1"/>
    <row r="311" s="31" customFormat="1"/>
    <row r="312" s="31" customFormat="1"/>
    <row r="313" s="31" customFormat="1"/>
    <row r="314" s="31" customFormat="1"/>
    <row r="315" s="31" customFormat="1"/>
    <row r="316" s="31" customFormat="1"/>
    <row r="317" s="31" customFormat="1"/>
    <row r="318" s="31" customFormat="1"/>
    <row r="319" s="31" customFormat="1"/>
    <row r="320" s="31" customFormat="1"/>
    <row r="321" s="31" customFormat="1"/>
    <row r="322" s="31" customFormat="1"/>
    <row r="323" s="31" customFormat="1"/>
    <row r="324" s="31" customFormat="1"/>
    <row r="325" s="31" customFormat="1"/>
    <row r="326" s="31" customFormat="1"/>
    <row r="327" s="31" customFormat="1"/>
    <row r="328" s="31" customFormat="1"/>
    <row r="329" s="31" customFormat="1"/>
    <row r="330" s="31" customFormat="1"/>
    <row r="331" s="31" customFormat="1"/>
    <row r="332" s="31" customFormat="1"/>
    <row r="333" s="31" customFormat="1"/>
    <row r="334" s="31" customFormat="1"/>
    <row r="335" s="31" customFormat="1"/>
    <row r="336" s="31" customFormat="1"/>
    <row r="337" s="31" customFormat="1"/>
    <row r="338" s="31" customFormat="1"/>
    <row r="339" s="31" customFormat="1"/>
    <row r="340" s="31" customFormat="1"/>
    <row r="341" s="31" customFormat="1"/>
    <row r="342" s="31" customFormat="1"/>
    <row r="343" s="31" customFormat="1"/>
    <row r="344" s="31" customFormat="1"/>
    <row r="345" s="31" customFormat="1"/>
    <row r="346" s="31" customFormat="1"/>
    <row r="347" s="31" customFormat="1"/>
    <row r="348" s="31" customFormat="1"/>
    <row r="349" s="31" customFormat="1"/>
    <row r="350" s="31" customFormat="1"/>
    <row r="351" s="31" customFormat="1"/>
    <row r="352" s="31" customFormat="1"/>
    <row r="353" s="31" customFormat="1"/>
    <row r="354" s="31" customFormat="1"/>
    <row r="355" s="31" customFormat="1"/>
    <row r="356" s="31" customFormat="1"/>
    <row r="357" s="31" customFormat="1"/>
    <row r="358" s="31" customFormat="1"/>
    <row r="359" s="31" customFormat="1"/>
    <row r="360" s="31" customFormat="1"/>
    <row r="361" s="31" customFormat="1"/>
    <row r="362" s="31" customFormat="1"/>
    <row r="363" s="31" customFormat="1"/>
    <row r="364" s="31" customFormat="1"/>
    <row r="365" s="31" customFormat="1"/>
    <row r="366" s="31" customFormat="1"/>
    <row r="367" s="31" customFormat="1"/>
    <row r="368" s="31" customFormat="1"/>
    <row r="369" s="31" customFormat="1"/>
    <row r="370" s="31" customFormat="1"/>
    <row r="371" s="31" customFormat="1"/>
    <row r="372" s="31" customFormat="1"/>
    <row r="373" s="31" customFormat="1"/>
    <row r="374" s="31" customFormat="1"/>
    <row r="375" s="31" customFormat="1"/>
    <row r="376" s="31" customFormat="1"/>
    <row r="377" s="31" customFormat="1"/>
    <row r="378" s="31" customFormat="1"/>
    <row r="379" s="31" customFormat="1"/>
    <row r="380" s="31" customFormat="1"/>
    <row r="381" s="31" customFormat="1"/>
    <row r="382" s="31" customFormat="1"/>
    <row r="383" s="31" customFormat="1"/>
    <row r="384" s="31" customFormat="1"/>
    <row r="385" s="31" customFormat="1"/>
    <row r="386" s="31" customFormat="1"/>
    <row r="387" s="31" customFormat="1"/>
    <row r="388" s="31" customFormat="1"/>
    <row r="389" s="31" customFormat="1"/>
    <row r="390" s="31" customFormat="1"/>
    <row r="391" s="31" customFormat="1"/>
    <row r="392" s="31" customFormat="1"/>
    <row r="393" s="31" customFormat="1"/>
    <row r="394" s="31" customFormat="1"/>
    <row r="395" s="31" customFormat="1"/>
    <row r="396" s="31" customFormat="1"/>
    <row r="397" s="31" customFormat="1"/>
    <row r="398" s="31" customFormat="1"/>
    <row r="399" s="31" customFormat="1"/>
    <row r="400" s="31" customFormat="1"/>
    <row r="401" s="31" customFormat="1"/>
    <row r="402" s="31" customFormat="1"/>
    <row r="403" s="31" customFormat="1"/>
    <row r="404" s="31" customFormat="1"/>
    <row r="405" s="31" customFormat="1"/>
    <row r="406" s="31" customFormat="1"/>
    <row r="407" s="31" customFormat="1"/>
    <row r="408" s="31" customFormat="1"/>
    <row r="409" s="31" customFormat="1"/>
    <row r="410" s="31" customFormat="1"/>
    <row r="411" s="31" customFormat="1"/>
    <row r="412" s="31" customFormat="1"/>
    <row r="413" s="31" customFormat="1"/>
    <row r="414" s="31" customFormat="1"/>
    <row r="415" s="31" customFormat="1"/>
    <row r="416" s="31" customFormat="1"/>
    <row r="417" s="31" customFormat="1"/>
    <row r="418" s="31" customFormat="1"/>
    <row r="419" s="31" customFormat="1"/>
    <row r="420" s="31" customFormat="1"/>
    <row r="421" s="31" customFormat="1"/>
    <row r="422" s="31" customFormat="1"/>
    <row r="423" s="31" customFormat="1"/>
    <row r="424" s="31" customFormat="1"/>
    <row r="425" s="31" customFormat="1"/>
    <row r="426" s="31" customFormat="1"/>
    <row r="427" s="31" customFormat="1"/>
    <row r="428" s="31" customFormat="1"/>
    <row r="429" s="31" customFormat="1"/>
    <row r="430" s="31" customFormat="1"/>
    <row r="431" s="31" customFormat="1"/>
    <row r="432" s="31" customFormat="1"/>
    <row r="433" s="31" customFormat="1"/>
    <row r="434" s="31" customFormat="1"/>
    <row r="435" s="31" customFormat="1"/>
    <row r="436" s="31" customFormat="1"/>
    <row r="437" s="31" customFormat="1"/>
    <row r="438" s="31" customFormat="1"/>
    <row r="439" s="31" customFormat="1"/>
    <row r="440" s="31" customFormat="1"/>
    <row r="441" s="31" customFormat="1"/>
    <row r="442" s="31" customFormat="1"/>
    <row r="443" s="31" customFormat="1"/>
    <row r="444" s="31" customFormat="1"/>
    <row r="445" s="31" customFormat="1"/>
    <row r="446" s="31" customFormat="1"/>
    <row r="447" s="31" customFormat="1"/>
    <row r="448" s="31" customFormat="1"/>
    <row r="449" s="31" customFormat="1"/>
    <row r="450" s="31" customFormat="1"/>
    <row r="451" s="31" customFormat="1"/>
    <row r="452" s="31" customFormat="1"/>
    <row r="453" s="31" customFormat="1"/>
    <row r="454" s="31" customFormat="1"/>
    <row r="455" s="31" customFormat="1"/>
    <row r="456" s="31" customFormat="1"/>
    <row r="457" s="31" customFormat="1"/>
    <row r="458" s="31" customFormat="1"/>
    <row r="459" s="31" customFormat="1"/>
    <row r="460" s="31" customFormat="1"/>
    <row r="461" s="31" customFormat="1"/>
    <row r="462" s="31" customFormat="1"/>
    <row r="463" s="31" customFormat="1"/>
    <row r="464" s="31" customFormat="1"/>
    <row r="465" s="31" customFormat="1"/>
    <row r="466" s="31" customFormat="1"/>
    <row r="467" s="31" customFormat="1"/>
    <row r="468" s="31" customFormat="1"/>
    <row r="469" s="31" customFormat="1"/>
    <row r="470" s="31" customFormat="1"/>
    <row r="471" s="31" customFormat="1"/>
    <row r="472" s="31" customFormat="1"/>
    <row r="473" s="31" customFormat="1"/>
    <row r="474" s="31" customFormat="1"/>
    <row r="475" s="31" customFormat="1"/>
    <row r="476" s="31" customFormat="1"/>
    <row r="477" s="31" customFormat="1"/>
    <row r="478" s="31" customFormat="1"/>
    <row r="479" s="31" customFormat="1"/>
    <row r="480" s="31" customFormat="1"/>
    <row r="481" s="31" customFormat="1"/>
    <row r="482" s="31" customFormat="1"/>
    <row r="483" s="31" customFormat="1"/>
    <row r="484" s="31" customFormat="1"/>
    <row r="485" s="31" customFormat="1"/>
    <row r="486" s="31" customFormat="1"/>
    <row r="487" s="31" customFormat="1"/>
    <row r="488" s="31" customFormat="1"/>
    <row r="489" s="31" customFormat="1"/>
    <row r="490" s="31" customFormat="1"/>
    <row r="491" s="31" customFormat="1"/>
    <row r="492" s="31" customFormat="1"/>
    <row r="493" s="31" customFormat="1"/>
    <row r="494" s="31" customFormat="1"/>
    <row r="495" s="31" customFormat="1"/>
    <row r="496" s="31" customFormat="1"/>
    <row r="497" s="31" customFormat="1"/>
    <row r="498" s="31" customFormat="1"/>
    <row r="499" s="31" customFormat="1"/>
    <row r="500" s="31" customFormat="1"/>
    <row r="501" s="31" customFormat="1"/>
    <row r="502" s="31" customFormat="1"/>
    <row r="503" s="31" customFormat="1"/>
    <row r="504" s="31" customFormat="1"/>
    <row r="505" s="31" customFormat="1"/>
    <row r="506" s="31" customFormat="1"/>
    <row r="507" s="31" customFormat="1"/>
    <row r="508" s="31" customFormat="1"/>
    <row r="509" s="31" customFormat="1"/>
    <row r="510" s="31" customFormat="1"/>
    <row r="511" s="31" customFormat="1"/>
    <row r="512" s="31" customFormat="1"/>
    <row r="513" s="31" customFormat="1"/>
    <row r="514" s="31" customFormat="1"/>
    <row r="515" s="31" customFormat="1"/>
    <row r="516" s="31" customFormat="1"/>
    <row r="517" s="31" customFormat="1"/>
    <row r="518" s="31" customFormat="1"/>
    <row r="519" s="31" customFormat="1"/>
    <row r="520" s="31" customFormat="1"/>
    <row r="521" s="31" customFormat="1"/>
    <row r="522" s="31" customFormat="1"/>
    <row r="523" s="31" customFormat="1"/>
    <row r="524" s="31" customFormat="1"/>
    <row r="525" s="31" customFormat="1"/>
    <row r="526" s="31" customFormat="1"/>
    <row r="527" s="31" customFormat="1"/>
    <row r="528" s="31" customFormat="1"/>
    <row r="529" s="31" customFormat="1"/>
    <row r="530" s="31" customFormat="1"/>
    <row r="531" s="31" customFormat="1"/>
    <row r="532" s="31" customFormat="1"/>
    <row r="533" s="31" customFormat="1"/>
    <row r="534" s="31" customFormat="1"/>
    <row r="535" s="31" customFormat="1"/>
    <row r="536" s="31" customFormat="1"/>
    <row r="537" s="31" customFormat="1"/>
    <row r="538" s="31" customFormat="1"/>
    <row r="539" s="31" customFormat="1"/>
    <row r="540" s="31" customFormat="1"/>
    <row r="541" s="31" customFormat="1"/>
    <row r="542" s="31" customFormat="1"/>
    <row r="543" s="31" customFormat="1"/>
    <row r="544" s="31" customFormat="1"/>
    <row r="545" s="31" customFormat="1"/>
    <row r="546" s="31" customFormat="1"/>
    <row r="547" s="31" customFormat="1"/>
    <row r="548" s="31" customFormat="1"/>
    <row r="549" s="31" customFormat="1"/>
    <row r="550" s="31" customFormat="1"/>
    <row r="551" s="31" customFormat="1"/>
    <row r="552" s="31" customFormat="1"/>
    <row r="553" s="31" customFormat="1"/>
    <row r="554" s="31" customFormat="1"/>
    <row r="555" s="31" customFormat="1"/>
    <row r="556" s="31" customFormat="1"/>
    <row r="557" s="31" customFormat="1"/>
    <row r="558" s="31" customFormat="1"/>
    <row r="559" s="31" customFormat="1"/>
    <row r="560" s="31" customFormat="1"/>
    <row r="561" s="31" customFormat="1"/>
    <row r="562" s="31" customFormat="1"/>
    <row r="563" s="31" customFormat="1"/>
    <row r="564" s="31" customFormat="1"/>
    <row r="565" s="31" customFormat="1"/>
    <row r="566" s="31" customFormat="1"/>
    <row r="567" s="31" customFormat="1"/>
    <row r="568" s="31" customFormat="1"/>
  </sheetData>
  <autoFilter ref="A2:AI92" xr:uid="{00000000-0009-0000-0000-000001000000}"/>
  <phoneticPr fontId="1"/>
  <dataValidations count="1">
    <dataValidation type="list" allowBlank="1" showInputMessage="1" showErrorMessage="1" sqref="AC3:AC92 AA3:AA92 Y3:Y92 W3:W92 U3:U92 N3:Q92" xr:uid="{9F4C03F3-628E-4408-8C17-C965048235A2}">
      <formula1>"○"</formula1>
    </dataValidation>
  </dataValidations>
  <hyperlinks>
    <hyperlink ref="J15" r:id="rId1" xr:uid="{ACD66967-6612-457B-81B0-30880A9801A2}"/>
    <hyperlink ref="J35" r:id="rId2" xr:uid="{394CBD3A-737D-40E3-B3EE-54DA154442C7}"/>
    <hyperlink ref="J8" r:id="rId3" xr:uid="{47EA441F-AE2A-42B3-A69B-762C8A0E9DBC}"/>
  </hyperlinks>
  <pageMargins left="0.31496062992125984" right="0.31496062992125984" top="0.74803149606299213" bottom="0.74803149606299213" header="0.31496062992125984" footer="0.31496062992125984"/>
  <pageSetup paperSize="9" scale="28" fitToWidth="4" orientation="landscape" r:id="rId4"/>
  <rowBreaks count="1" manualBreakCount="1">
    <brk id="47" max="35" man="1"/>
  </rowBreaks>
  <drawing r:id="rId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619A6E-74D3-4E67-8FA0-098888E62F04}">
  <sheetPr>
    <pageSetUpPr fitToPage="1"/>
  </sheetPr>
  <dimension ref="A1:AD572"/>
  <sheetViews>
    <sheetView zoomScale="70" zoomScaleNormal="70" zoomScaleSheetLayoutView="100" workbookViewId="0">
      <pane xSplit="3" ySplit="2" topLeftCell="D5" activePane="bottomRight" state="frozen"/>
      <selection pane="topRight" activeCell="B2" sqref="B2"/>
      <selection pane="bottomLeft" activeCell="B2" sqref="B2"/>
      <selection pane="bottomRight" activeCell="J3" sqref="J3"/>
    </sheetView>
  </sheetViews>
  <sheetFormatPr defaultRowHeight="18.75"/>
  <cols>
    <col min="1" max="1" width="10.75" customWidth="1"/>
    <col min="2" max="2" width="15.125" customWidth="1"/>
    <col min="3" max="3" width="59.625" customWidth="1"/>
    <col min="4" max="4" width="24.125" customWidth="1"/>
    <col min="5" max="6" width="11.875" customWidth="1"/>
    <col min="7" max="7" width="46.875" customWidth="1"/>
    <col min="8" max="10" width="11.875" customWidth="1"/>
    <col min="11" max="11" width="46.5" customWidth="1"/>
    <col min="12" max="12" width="36" customWidth="1"/>
    <col min="13" max="18" width="11.875" customWidth="1"/>
    <col min="19" max="29" width="12.375" customWidth="1"/>
    <col min="30" max="30" width="78.75" customWidth="1"/>
  </cols>
  <sheetData>
    <row r="1" spans="1:30" ht="21.75" customHeight="1">
      <c r="A1" s="151" t="s">
        <v>56</v>
      </c>
      <c r="R1" s="19"/>
    </row>
    <row r="2" spans="1:30" s="134" customFormat="1" ht="247.15" customHeight="1">
      <c r="A2" s="8" t="s">
        <v>57</v>
      </c>
      <c r="B2" s="8" t="s">
        <v>58</v>
      </c>
      <c r="C2" s="16" t="s">
        <v>59</v>
      </c>
      <c r="D2" s="8" t="s">
        <v>60</v>
      </c>
      <c r="E2" s="8" t="s">
        <v>61</v>
      </c>
      <c r="F2" s="8" t="s">
        <v>62</v>
      </c>
      <c r="G2" s="8" t="s">
        <v>63</v>
      </c>
      <c r="H2" s="8" t="s">
        <v>64</v>
      </c>
      <c r="I2" s="8" t="s">
        <v>65</v>
      </c>
      <c r="J2" s="8" t="s">
        <v>66</v>
      </c>
      <c r="K2" s="8" t="s">
        <v>67</v>
      </c>
      <c r="L2" s="8" t="s">
        <v>68</v>
      </c>
      <c r="M2" s="8" t="s">
        <v>69</v>
      </c>
      <c r="N2" s="8" t="s">
        <v>70</v>
      </c>
      <c r="O2" s="8" t="s">
        <v>71</v>
      </c>
      <c r="P2" s="8" t="s">
        <v>72</v>
      </c>
      <c r="Q2" s="8" t="s">
        <v>73</v>
      </c>
      <c r="R2" s="17" t="s">
        <v>74</v>
      </c>
      <c r="S2" s="8" t="s">
        <v>75</v>
      </c>
      <c r="T2" s="8" t="s">
        <v>76</v>
      </c>
      <c r="U2" s="8" t="s">
        <v>77</v>
      </c>
      <c r="V2" s="8" t="s">
        <v>78</v>
      </c>
      <c r="W2" s="8" t="s">
        <v>79</v>
      </c>
      <c r="X2" s="8" t="s">
        <v>78</v>
      </c>
      <c r="Y2" s="8" t="s">
        <v>80</v>
      </c>
      <c r="Z2" s="8" t="s">
        <v>78</v>
      </c>
      <c r="AA2" s="8" t="s">
        <v>81</v>
      </c>
      <c r="AB2" s="8" t="s">
        <v>78</v>
      </c>
      <c r="AC2" s="8" t="s">
        <v>82</v>
      </c>
      <c r="AD2" s="8" t="s">
        <v>78</v>
      </c>
    </row>
    <row r="3" spans="1:30" s="18" customFormat="1" ht="228">
      <c r="A3" s="221" t="s">
        <v>1032</v>
      </c>
      <c r="B3" s="221" t="s">
        <v>797</v>
      </c>
      <c r="C3" s="221" t="s">
        <v>1033</v>
      </c>
      <c r="D3" s="221" t="s">
        <v>1034</v>
      </c>
      <c r="E3" s="221" t="s">
        <v>1035</v>
      </c>
      <c r="F3" s="221" t="s">
        <v>1036</v>
      </c>
      <c r="G3" s="221" t="s">
        <v>1037</v>
      </c>
      <c r="H3" s="221" t="s">
        <v>1038</v>
      </c>
      <c r="I3" s="223" t="s">
        <v>1039</v>
      </c>
      <c r="J3" s="541" t="s">
        <v>1040</v>
      </c>
      <c r="K3" s="223" t="s">
        <v>1041</v>
      </c>
      <c r="L3" s="223" t="s">
        <v>1042</v>
      </c>
      <c r="M3" s="221"/>
      <c r="N3" s="221" t="s">
        <v>3</v>
      </c>
      <c r="O3" s="221" t="s">
        <v>3</v>
      </c>
      <c r="P3" s="221"/>
      <c r="Q3" s="221"/>
      <c r="R3" s="221" t="s">
        <v>1043</v>
      </c>
      <c r="S3" s="221" t="s">
        <v>98</v>
      </c>
      <c r="T3" s="221" t="s">
        <v>1044</v>
      </c>
      <c r="U3" s="221"/>
      <c r="V3" s="221"/>
      <c r="W3" s="221" t="s">
        <v>95</v>
      </c>
      <c r="X3" s="223" t="s">
        <v>1045</v>
      </c>
      <c r="Y3" s="221" t="s">
        <v>95</v>
      </c>
      <c r="Z3" s="223" t="s">
        <v>1045</v>
      </c>
      <c r="AA3" s="221" t="s">
        <v>3</v>
      </c>
      <c r="AB3" s="223" t="s">
        <v>1046</v>
      </c>
      <c r="AC3" s="221"/>
      <c r="AD3" s="223" t="s">
        <v>1047</v>
      </c>
    </row>
    <row r="4" spans="1:30" s="19" customFormat="1" ht="213.75">
      <c r="A4" s="221" t="s">
        <v>1048</v>
      </c>
      <c r="B4" s="221" t="s">
        <v>705</v>
      </c>
      <c r="C4" s="221" t="s">
        <v>1049</v>
      </c>
      <c r="D4" s="221" t="s">
        <v>1050</v>
      </c>
      <c r="E4" s="221" t="s">
        <v>1051</v>
      </c>
      <c r="F4" s="221" t="s">
        <v>1052</v>
      </c>
      <c r="G4" s="221" t="s">
        <v>1053</v>
      </c>
      <c r="H4" s="221" t="s">
        <v>1054</v>
      </c>
      <c r="I4" s="221" t="s">
        <v>1055</v>
      </c>
      <c r="J4" s="221" t="s">
        <v>1056</v>
      </c>
      <c r="K4" s="223" t="s">
        <v>1057</v>
      </c>
      <c r="L4" s="223" t="s">
        <v>1058</v>
      </c>
      <c r="M4" s="221"/>
      <c r="N4" s="221"/>
      <c r="O4" s="221" t="s">
        <v>95</v>
      </c>
      <c r="P4" s="221"/>
      <c r="Q4" s="221"/>
      <c r="R4" s="221" t="s">
        <v>1059</v>
      </c>
      <c r="S4" s="221" t="s">
        <v>98</v>
      </c>
      <c r="T4" s="221" t="s">
        <v>113</v>
      </c>
      <c r="U4" s="221"/>
      <c r="V4" s="221"/>
      <c r="W4" s="221"/>
      <c r="X4" s="221"/>
      <c r="Y4" s="221"/>
      <c r="Z4" s="221"/>
      <c r="AA4" s="221"/>
      <c r="AB4" s="221"/>
      <c r="AC4" s="221" t="s">
        <v>3</v>
      </c>
      <c r="AD4" s="221" t="s">
        <v>1060</v>
      </c>
    </row>
    <row r="5" spans="1:30" s="19" customFormat="1" ht="71.25">
      <c r="A5" s="221" t="s">
        <v>659</v>
      </c>
      <c r="B5" s="226" t="s">
        <v>751</v>
      </c>
      <c r="C5" s="226" t="s">
        <v>1061</v>
      </c>
      <c r="D5" s="221" t="s">
        <v>1062</v>
      </c>
      <c r="E5" s="226" t="s">
        <v>1063</v>
      </c>
      <c r="F5" s="226" t="s">
        <v>1064</v>
      </c>
      <c r="G5" s="226" t="s">
        <v>1065</v>
      </c>
      <c r="H5" s="226" t="s">
        <v>1066</v>
      </c>
      <c r="I5" s="226" t="s">
        <v>1067</v>
      </c>
      <c r="J5" s="226" t="s">
        <v>1068</v>
      </c>
      <c r="K5" s="228" t="s">
        <v>1069</v>
      </c>
      <c r="L5" s="223" t="s">
        <v>1070</v>
      </c>
      <c r="M5" s="226"/>
      <c r="N5" s="226" t="s">
        <v>95</v>
      </c>
      <c r="O5" s="226" t="s">
        <v>95</v>
      </c>
      <c r="P5" s="226"/>
      <c r="Q5" s="226"/>
      <c r="R5" s="226" t="s">
        <v>1059</v>
      </c>
      <c r="S5" s="226" t="s">
        <v>98</v>
      </c>
      <c r="T5" s="226" t="s">
        <v>1044</v>
      </c>
      <c r="U5" s="226"/>
      <c r="V5" s="226"/>
      <c r="W5" s="226"/>
      <c r="X5" s="226"/>
      <c r="Y5" s="226"/>
      <c r="Z5" s="226"/>
      <c r="AA5" s="226"/>
      <c r="AB5" s="226"/>
      <c r="AC5" s="226" t="s">
        <v>95</v>
      </c>
      <c r="AD5" s="226" t="s">
        <v>1071</v>
      </c>
    </row>
    <row r="6" spans="1:30" s="19" customFormat="1" ht="28.5">
      <c r="A6" s="221" t="s">
        <v>659</v>
      </c>
      <c r="B6" s="221" t="s">
        <v>751</v>
      </c>
      <c r="C6" s="221" t="s">
        <v>1072</v>
      </c>
      <c r="D6" s="221" t="s">
        <v>1073</v>
      </c>
      <c r="E6" s="221" t="s">
        <v>1074</v>
      </c>
      <c r="F6" s="221" t="s">
        <v>1075</v>
      </c>
      <c r="G6" s="221" t="s">
        <v>1076</v>
      </c>
      <c r="H6" s="221" t="s">
        <v>1077</v>
      </c>
      <c r="I6" s="221" t="s">
        <v>1078</v>
      </c>
      <c r="J6" s="221" t="s">
        <v>1079</v>
      </c>
      <c r="K6" s="223" t="s">
        <v>1080</v>
      </c>
      <c r="L6" s="223" t="s">
        <v>1081</v>
      </c>
      <c r="M6" s="221"/>
      <c r="N6" s="221"/>
      <c r="O6" s="221"/>
      <c r="P6" s="221"/>
      <c r="Q6" s="221"/>
      <c r="R6" s="221" t="s">
        <v>1027</v>
      </c>
      <c r="S6" s="221" t="s">
        <v>98</v>
      </c>
      <c r="T6" s="221" t="s">
        <v>142</v>
      </c>
      <c r="U6" s="221"/>
      <c r="V6" s="221"/>
      <c r="W6" s="221"/>
      <c r="X6" s="221"/>
      <c r="Y6" s="221"/>
      <c r="Z6" s="221"/>
      <c r="AA6" s="221"/>
      <c r="AB6" s="221"/>
      <c r="AC6" s="221"/>
      <c r="AD6" s="221"/>
    </row>
    <row r="7" spans="1:30" s="19" customFormat="1" ht="128.25">
      <c r="A7" s="221" t="s">
        <v>659</v>
      </c>
      <c r="B7" s="221" t="s">
        <v>886</v>
      </c>
      <c r="C7" s="221" t="s">
        <v>1082</v>
      </c>
      <c r="D7" s="221" t="s">
        <v>1083</v>
      </c>
      <c r="E7" s="221" t="s">
        <v>1084</v>
      </c>
      <c r="F7" s="221" t="s">
        <v>1085</v>
      </c>
      <c r="G7" s="221" t="s">
        <v>1086</v>
      </c>
      <c r="H7" s="221" t="s">
        <v>1087</v>
      </c>
      <c r="I7" s="221" t="s">
        <v>1088</v>
      </c>
      <c r="J7" s="221" t="s">
        <v>1089</v>
      </c>
      <c r="K7" s="228" t="s">
        <v>1090</v>
      </c>
      <c r="L7" s="223" t="s">
        <v>1091</v>
      </c>
      <c r="M7" s="221"/>
      <c r="N7" s="221" t="s">
        <v>95</v>
      </c>
      <c r="O7" s="221" t="s">
        <v>95</v>
      </c>
      <c r="P7" s="221"/>
      <c r="Q7" s="221"/>
      <c r="R7" s="221" t="s">
        <v>156</v>
      </c>
      <c r="S7" s="221" t="s">
        <v>98</v>
      </c>
      <c r="T7" s="221" t="s">
        <v>1092</v>
      </c>
      <c r="U7" s="221"/>
      <c r="V7" s="221"/>
      <c r="W7" s="221"/>
      <c r="X7" s="221"/>
      <c r="Y7" s="221"/>
      <c r="Z7" s="221"/>
      <c r="AA7" s="221"/>
      <c r="AB7" s="221"/>
      <c r="AC7" s="221" t="s">
        <v>95</v>
      </c>
      <c r="AD7" s="223" t="s">
        <v>1093</v>
      </c>
    </row>
    <row r="8" spans="1:30" s="540" customFormat="1" ht="99.95" customHeight="1">
      <c r="A8" s="489" t="s">
        <v>659</v>
      </c>
      <c r="B8" s="489" t="s">
        <v>797</v>
      </c>
      <c r="C8" s="489" t="s">
        <v>24910</v>
      </c>
      <c r="D8" s="489" t="s">
        <v>24911</v>
      </c>
      <c r="E8" s="489" t="s">
        <v>24912</v>
      </c>
      <c r="F8" s="489" t="s">
        <v>24913</v>
      </c>
      <c r="G8" s="489" t="s">
        <v>24914</v>
      </c>
      <c r="H8" s="489" t="s">
        <v>24915</v>
      </c>
      <c r="I8" s="489" t="s">
        <v>24916</v>
      </c>
      <c r="J8" s="484" t="s">
        <v>24917</v>
      </c>
      <c r="K8" s="488" t="s">
        <v>24918</v>
      </c>
      <c r="L8" s="488" t="s">
        <v>3720</v>
      </c>
      <c r="M8" s="488" t="s">
        <v>24919</v>
      </c>
      <c r="N8" s="489"/>
      <c r="O8" s="489"/>
      <c r="P8" s="489"/>
      <c r="Q8" s="489"/>
      <c r="R8" s="489" t="s">
        <v>1027</v>
      </c>
      <c r="S8" s="489" t="s">
        <v>13990</v>
      </c>
      <c r="T8" s="489" t="s">
        <v>1295</v>
      </c>
      <c r="U8" s="489"/>
      <c r="V8" s="488"/>
      <c r="W8" s="489" t="s">
        <v>3</v>
      </c>
      <c r="X8" s="488" t="s">
        <v>24920</v>
      </c>
      <c r="Y8" s="489" t="s">
        <v>95</v>
      </c>
      <c r="Z8" s="488" t="s">
        <v>24920</v>
      </c>
      <c r="AA8" s="489" t="s">
        <v>95</v>
      </c>
      <c r="AB8" s="488" t="s">
        <v>24920</v>
      </c>
      <c r="AC8" s="489"/>
      <c r="AD8" s="488"/>
    </row>
    <row r="9" spans="1:30" s="21" customFormat="1" ht="19.5" customHeight="1">
      <c r="A9" s="19"/>
      <c r="B9" s="19"/>
      <c r="C9" s="19"/>
      <c r="D9" s="19"/>
      <c r="E9" s="19"/>
      <c r="F9" s="19"/>
      <c r="G9" s="19"/>
      <c r="H9" s="19"/>
      <c r="I9" s="19"/>
      <c r="J9" s="19"/>
      <c r="K9" s="19"/>
      <c r="L9" s="19"/>
      <c r="M9" s="19"/>
      <c r="N9" s="19"/>
      <c r="O9" s="19"/>
      <c r="P9" s="19"/>
      <c r="Q9" s="19"/>
      <c r="R9" s="19"/>
      <c r="S9" s="19"/>
      <c r="T9" s="19"/>
      <c r="U9" s="19"/>
      <c r="V9" s="19"/>
      <c r="W9" s="19"/>
      <c r="X9" s="19"/>
      <c r="Y9" s="19"/>
      <c r="Z9" s="19"/>
      <c r="AA9" s="19"/>
      <c r="AB9" s="19"/>
      <c r="AC9" s="19"/>
      <c r="AD9" s="19"/>
    </row>
    <row r="10" spans="1:30" s="21" customFormat="1" ht="19.5" customHeight="1">
      <c r="A10" s="19"/>
      <c r="B10" s="19"/>
      <c r="C10" s="19"/>
      <c r="D10" s="19"/>
      <c r="E10" s="19"/>
      <c r="F10" s="19"/>
      <c r="G10" s="19"/>
      <c r="H10" s="19"/>
      <c r="I10" s="19"/>
      <c r="J10" s="19"/>
      <c r="K10" s="19"/>
      <c r="L10" s="19"/>
      <c r="M10" s="19"/>
      <c r="N10" s="19"/>
      <c r="O10" s="19"/>
      <c r="P10" s="19"/>
      <c r="Q10" s="19"/>
      <c r="R10" s="19"/>
      <c r="S10" s="19"/>
      <c r="T10" s="19"/>
      <c r="U10" s="19"/>
      <c r="V10" s="19"/>
      <c r="W10" s="19"/>
      <c r="X10" s="19"/>
      <c r="Y10" s="19"/>
      <c r="Z10" s="19"/>
      <c r="AA10" s="19"/>
      <c r="AB10" s="19"/>
      <c r="AC10" s="19"/>
      <c r="AD10" s="19"/>
    </row>
    <row r="11" spans="1:30" s="21" customFormat="1" ht="19.5" customHeight="1">
      <c r="A11" s="19"/>
      <c r="B11" s="19"/>
      <c r="C11" s="19"/>
      <c r="D11" s="19"/>
      <c r="E11" s="19"/>
      <c r="F11" s="19"/>
      <c r="G11" s="19"/>
      <c r="H11" s="19"/>
      <c r="I11" s="19"/>
      <c r="J11" s="19"/>
      <c r="K11" s="19"/>
      <c r="L11" s="19"/>
      <c r="M11" s="19"/>
      <c r="N11" s="19"/>
      <c r="O11" s="19"/>
      <c r="P11" s="19"/>
      <c r="Q11" s="19"/>
      <c r="R11" s="19"/>
      <c r="S11" s="19"/>
      <c r="T11" s="19"/>
      <c r="U11" s="19"/>
      <c r="V11" s="19"/>
      <c r="W11" s="19"/>
      <c r="X11" s="19"/>
      <c r="Y11" s="19"/>
      <c r="Z11" s="19"/>
      <c r="AA11" s="19"/>
      <c r="AB11" s="19"/>
      <c r="AC11" s="19"/>
      <c r="AD11" s="19"/>
    </row>
    <row r="12" spans="1:30" s="21" customFormat="1" ht="19.5" customHeight="1">
      <c r="A12" s="19"/>
      <c r="B12" s="19"/>
      <c r="C12" s="19"/>
      <c r="D12" s="19"/>
      <c r="E12" s="19"/>
      <c r="F12" s="19"/>
      <c r="G12" s="19"/>
      <c r="H12" s="19"/>
      <c r="I12" s="19"/>
      <c r="J12" s="19"/>
      <c r="K12" s="19"/>
      <c r="L12" s="19"/>
      <c r="M12" s="19"/>
      <c r="N12" s="19"/>
      <c r="O12" s="19"/>
      <c r="P12" s="19"/>
      <c r="Q12" s="19"/>
      <c r="R12" s="19"/>
      <c r="S12" s="19"/>
      <c r="T12" s="19"/>
      <c r="U12" s="19"/>
      <c r="V12" s="19"/>
      <c r="W12" s="19"/>
      <c r="X12" s="19"/>
      <c r="Y12" s="19"/>
      <c r="Z12" s="19"/>
      <c r="AA12" s="19"/>
      <c r="AB12" s="19"/>
      <c r="AC12" s="19"/>
      <c r="AD12" s="19"/>
    </row>
    <row r="13" spans="1:30" s="21" customFormat="1" ht="19.5" customHeight="1">
      <c r="A13" s="19"/>
      <c r="B13" s="19"/>
      <c r="C13" s="19"/>
      <c r="D13" s="19"/>
      <c r="E13" s="19"/>
      <c r="F13" s="19"/>
      <c r="G13" s="19"/>
      <c r="H13" s="19"/>
      <c r="I13" s="19"/>
      <c r="J13" s="19"/>
      <c r="K13" s="19"/>
      <c r="L13" s="19"/>
      <c r="M13" s="19"/>
      <c r="N13" s="19"/>
      <c r="O13" s="19"/>
      <c r="P13" s="19"/>
      <c r="Q13" s="19"/>
      <c r="R13" s="19"/>
      <c r="S13" s="19"/>
      <c r="T13" s="19"/>
      <c r="U13" s="19"/>
      <c r="V13" s="19"/>
      <c r="W13" s="19"/>
      <c r="X13" s="19"/>
      <c r="Y13" s="19"/>
      <c r="Z13" s="19"/>
      <c r="AA13" s="19"/>
      <c r="AB13" s="19"/>
      <c r="AC13" s="19"/>
      <c r="AD13" s="19"/>
    </row>
    <row r="14" spans="1:30" s="21" customFormat="1" ht="19.5" customHeight="1">
      <c r="A14" s="19"/>
      <c r="B14" s="19"/>
      <c r="C14" s="19"/>
      <c r="D14" s="19"/>
      <c r="E14" s="19"/>
      <c r="F14" s="19"/>
      <c r="G14" s="19"/>
      <c r="H14" s="19"/>
      <c r="I14" s="19"/>
      <c r="J14" s="19"/>
      <c r="K14" s="19"/>
      <c r="L14" s="19"/>
      <c r="M14" s="19"/>
      <c r="N14" s="19"/>
      <c r="O14" s="19"/>
      <c r="P14" s="19"/>
      <c r="Q14" s="19"/>
      <c r="R14" s="19"/>
      <c r="S14" s="19"/>
      <c r="T14" s="19"/>
      <c r="U14" s="19"/>
      <c r="V14" s="19"/>
      <c r="W14" s="19"/>
      <c r="X14" s="19"/>
      <c r="Y14" s="19"/>
      <c r="Z14" s="19"/>
      <c r="AA14" s="19"/>
      <c r="AB14" s="19"/>
      <c r="AC14" s="19"/>
      <c r="AD14" s="19"/>
    </row>
    <row r="15" spans="1:30" s="21" customFormat="1" ht="19.5" customHeight="1"/>
    <row r="16" spans="1:30" s="21" customFormat="1" ht="20.100000000000001" customHeight="1"/>
    <row r="17" s="21" customFormat="1" ht="20.100000000000001" customHeight="1"/>
    <row r="18" s="21" customFormat="1" ht="20.100000000000001" customHeight="1"/>
    <row r="19" s="21" customFormat="1" ht="20.100000000000001" customHeight="1"/>
    <row r="20" s="21" customFormat="1" ht="20.25" customHeight="1"/>
    <row r="21" s="21" customFormat="1" ht="20.25" customHeight="1"/>
    <row r="22" s="21" customFormat="1" ht="20.25" customHeight="1"/>
    <row r="23" s="21" customFormat="1" ht="20.25" customHeight="1"/>
    <row r="24" s="21" customFormat="1" ht="20.25" customHeight="1"/>
    <row r="25" s="21" customFormat="1" ht="20.25" customHeight="1"/>
    <row r="26" s="21" customFormat="1" ht="20.25" customHeight="1"/>
    <row r="27" s="21" customFormat="1" ht="20.25" customHeight="1"/>
    <row r="28" s="21" customFormat="1" ht="20.25" customHeight="1"/>
    <row r="29" s="21" customFormat="1" ht="20.25" customHeight="1"/>
    <row r="30" s="21" customFormat="1" ht="20.25" customHeight="1"/>
    <row r="31" s="21" customFormat="1" ht="20.25" customHeight="1"/>
    <row r="32" s="21" customFormat="1" ht="20.25" customHeight="1"/>
    <row r="33" s="21" customFormat="1" ht="20.25" customHeight="1"/>
    <row r="34" s="21" customFormat="1" ht="20.25" customHeight="1"/>
    <row r="35" s="21" customFormat="1" ht="20.25" customHeight="1"/>
    <row r="36" s="21" customFormat="1" ht="20.25" customHeight="1"/>
    <row r="37" s="21" customFormat="1" ht="20.25" customHeight="1"/>
    <row r="38" s="21" customFormat="1" ht="20.25" customHeight="1"/>
    <row r="39" s="21" customFormat="1" ht="20.25" customHeight="1"/>
    <row r="40" s="21" customFormat="1" ht="20.25" customHeight="1"/>
    <row r="41" s="21" customFormat="1" ht="20.25" customHeight="1"/>
    <row r="42" s="21" customFormat="1" ht="20.25" customHeight="1"/>
    <row r="43" s="21" customFormat="1" ht="20.25" customHeight="1"/>
    <row r="44" s="21" customFormat="1" ht="20.25" customHeight="1"/>
    <row r="45" s="21" customFormat="1" ht="20.25" customHeight="1"/>
    <row r="46" s="21" customFormat="1" ht="20.25" customHeight="1"/>
    <row r="47" s="21" customFormat="1" ht="20.25" customHeight="1"/>
    <row r="48" s="21" customFormat="1" ht="20.25" customHeight="1"/>
    <row r="49" s="21" customFormat="1" ht="20.25" customHeight="1"/>
    <row r="50" s="21" customFormat="1" ht="20.25" customHeight="1"/>
    <row r="51" s="21" customFormat="1" ht="20.25" customHeight="1"/>
    <row r="52" s="21" customFormat="1" ht="20.25" customHeight="1"/>
    <row r="53" s="21" customFormat="1" ht="20.25" customHeight="1"/>
    <row r="54" s="21" customFormat="1" ht="20.25" customHeight="1"/>
    <row r="55" s="21" customFormat="1" ht="20.25" customHeight="1"/>
    <row r="56" s="21" customFormat="1" ht="20.25" customHeight="1"/>
    <row r="57" s="21" customFormat="1" ht="20.25" customHeight="1"/>
    <row r="58" s="21" customFormat="1" ht="20.25" customHeight="1"/>
    <row r="59" s="21" customFormat="1" ht="20.25" customHeight="1"/>
    <row r="60" s="21" customFormat="1" ht="20.25" customHeight="1"/>
    <row r="61" s="21" customFormat="1" ht="20.25" customHeight="1"/>
    <row r="62" s="21" customFormat="1" ht="20.25" customHeight="1"/>
    <row r="63" s="21" customFormat="1" ht="20.25" customHeight="1"/>
    <row r="64" s="21" customFormat="1" ht="20.25" customHeight="1"/>
    <row r="65" s="21" customFormat="1" ht="20.25" customHeight="1"/>
    <row r="66" s="21" customFormat="1" ht="20.25" customHeight="1"/>
    <row r="67" s="21" customFormat="1" ht="20.25" customHeight="1"/>
    <row r="68" s="21" customFormat="1" ht="20.25" customHeight="1"/>
    <row r="69" s="21" customFormat="1" ht="20.25" customHeight="1"/>
    <row r="70" s="21" customFormat="1" ht="20.25" customHeight="1"/>
    <row r="71" s="21" customFormat="1" ht="20.25" customHeight="1"/>
    <row r="72" s="21" customFormat="1" ht="20.25" customHeight="1"/>
    <row r="73" s="21" customFormat="1" ht="20.25" customHeight="1"/>
    <row r="74" s="21" customFormat="1" ht="20.25" customHeight="1"/>
    <row r="75" s="21" customFormat="1" ht="20.25" customHeight="1"/>
    <row r="76" s="21" customFormat="1" ht="20.25" customHeight="1"/>
    <row r="77" s="21" customFormat="1" ht="20.25" customHeight="1"/>
    <row r="78" s="21" customFormat="1" ht="20.25" customHeight="1"/>
    <row r="79" s="21" customFormat="1" ht="20.25" customHeight="1"/>
    <row r="80" s="21" customFormat="1" ht="20.25" customHeight="1"/>
    <row r="81" s="21" customFormat="1" ht="20.25" customHeight="1"/>
    <row r="82" s="21" customFormat="1" ht="20.25" customHeight="1"/>
    <row r="83" s="21" customFormat="1" ht="20.25" customHeight="1"/>
    <row r="84" s="21" customFormat="1" ht="20.25" customHeight="1"/>
    <row r="85" s="21" customFormat="1" ht="20.25" customHeight="1"/>
    <row r="86" s="21" customFormat="1" ht="20.25" customHeight="1"/>
    <row r="87" s="21" customFormat="1" ht="20.25" customHeight="1"/>
    <row r="88" s="21" customFormat="1" ht="20.25" customHeight="1"/>
    <row r="89" s="21" customFormat="1" ht="20.25" customHeight="1"/>
    <row r="90" s="21" customFormat="1" ht="20.25" customHeight="1"/>
    <row r="91" s="21" customFormat="1" ht="20.25" customHeight="1"/>
    <row r="92" s="21" customFormat="1" ht="20.25" customHeight="1"/>
    <row r="93" s="21" customFormat="1" ht="20.25" customHeight="1"/>
    <row r="94" s="21" customFormat="1" ht="20.25" customHeight="1"/>
    <row r="95" s="21" customFormat="1" ht="20.25" customHeight="1"/>
    <row r="96" s="21" customFormat="1" ht="20.25" customHeight="1"/>
    <row r="97" s="21" customFormat="1" ht="20.25" customHeight="1"/>
    <row r="98" s="21" customFormat="1" ht="20.25" customHeight="1"/>
    <row r="99" s="21" customFormat="1" ht="20.25" customHeight="1"/>
    <row r="100" s="21" customFormat="1" ht="20.25" customHeight="1"/>
    <row r="101" s="21" customFormat="1" ht="20.25" customHeight="1"/>
    <row r="102" s="21" customFormat="1" ht="20.25" customHeight="1"/>
    <row r="103" s="21" customFormat="1" ht="20.25" customHeight="1"/>
    <row r="104" s="21" customFormat="1" ht="20.25" customHeight="1"/>
    <row r="105" s="21" customFormat="1" ht="20.25" customHeight="1"/>
    <row r="106" s="21" customFormat="1" ht="20.25" customHeight="1"/>
    <row r="107" s="21" customFormat="1" ht="20.25" customHeight="1"/>
    <row r="108" s="21" customFormat="1" ht="20.25" customHeight="1"/>
    <row r="109" s="21" customFormat="1" ht="20.25" customHeight="1"/>
    <row r="110" s="21" customFormat="1" ht="20.25" customHeight="1"/>
    <row r="111" s="21" customFormat="1" ht="20.25" customHeight="1"/>
    <row r="112" s="21" customFormat="1" ht="20.25" customHeight="1"/>
    <row r="113" s="21" customFormat="1" ht="20.25" customHeight="1"/>
    <row r="114" s="21" customFormat="1" ht="20.25" customHeight="1"/>
    <row r="115" s="21" customFormat="1" ht="20.25" customHeight="1"/>
    <row r="116" s="21" customFormat="1" ht="20.25" customHeight="1"/>
    <row r="117" s="21" customFormat="1" ht="20.25" customHeight="1"/>
    <row r="118" s="21" customFormat="1" ht="20.25" customHeight="1"/>
    <row r="119" s="21" customFormat="1" ht="20.25" customHeight="1"/>
    <row r="120" s="21" customFormat="1" ht="20.25" customHeight="1"/>
    <row r="121" s="21" customFormat="1" ht="20.25" customHeight="1"/>
    <row r="122" s="21" customFormat="1" ht="20.25" customHeight="1"/>
    <row r="123" s="21" customFormat="1" ht="20.25" customHeight="1"/>
    <row r="124" s="21" customFormat="1" ht="20.25" customHeight="1"/>
    <row r="125" s="21" customFormat="1" ht="20.25" customHeight="1"/>
    <row r="126" s="21" customFormat="1" ht="20.25" customHeight="1"/>
    <row r="127" s="21" customFormat="1" ht="20.25" customHeight="1"/>
    <row r="128" s="21" customFormat="1" ht="20.25" customHeight="1"/>
    <row r="129" s="21" customFormat="1" ht="20.25" customHeight="1"/>
    <row r="130" s="21" customFormat="1" ht="20.25" customHeight="1"/>
    <row r="131" s="21" customFormat="1" ht="20.25" customHeight="1"/>
    <row r="132" s="21" customFormat="1" ht="20.25" customHeight="1"/>
    <row r="133" s="21" customFormat="1" ht="20.25" customHeight="1"/>
    <row r="134" s="21" customFormat="1" ht="20.25" customHeight="1"/>
    <row r="135" s="21" customFormat="1" ht="20.25" customHeight="1"/>
    <row r="136" s="21" customFormat="1" ht="20.25" customHeight="1"/>
    <row r="137" s="21" customFormat="1" ht="20.25" customHeight="1"/>
    <row r="138" s="21" customFormat="1" ht="20.25" customHeight="1"/>
    <row r="139" s="21" customFormat="1" ht="20.25" customHeight="1"/>
    <row r="140" s="21" customFormat="1" ht="20.25" customHeight="1"/>
    <row r="141" s="21" customFormat="1" ht="20.25" customHeight="1"/>
    <row r="142" s="21" customFormat="1" ht="20.25" customHeight="1"/>
    <row r="143" s="21" customFormat="1" ht="20.25" customHeight="1"/>
    <row r="144" s="21" customFormat="1" ht="20.25" customHeight="1"/>
    <row r="145" s="21" customFormat="1" ht="20.25" customHeight="1"/>
    <row r="146" s="21" customFormat="1" ht="20.25" customHeight="1"/>
    <row r="147" s="21" customFormat="1" ht="20.25" customHeight="1"/>
    <row r="148" s="21" customFormat="1" ht="20.25" customHeight="1"/>
    <row r="149" s="21" customFormat="1" ht="20.25" customHeight="1"/>
    <row r="150" s="21" customFormat="1" ht="20.25" customHeight="1"/>
    <row r="151" s="21" customFormat="1" ht="20.25" customHeight="1"/>
    <row r="152" s="21" customFormat="1" ht="20.25" customHeight="1"/>
    <row r="153" s="21" customFormat="1" ht="20.25" customHeight="1"/>
    <row r="154" s="21" customFormat="1" ht="20.25" customHeight="1"/>
    <row r="155" s="21" customFormat="1" ht="20.25" customHeight="1"/>
    <row r="156" s="21" customFormat="1" ht="20.25" customHeight="1"/>
    <row r="157" s="21" customFormat="1" ht="20.25" customHeight="1"/>
    <row r="158" s="21" customFormat="1" ht="20.25" customHeight="1"/>
    <row r="159" s="21" customFormat="1" ht="20.25" customHeight="1"/>
    <row r="160" s="21" customFormat="1" ht="20.25" customHeight="1"/>
    <row r="161" s="21" customFormat="1" ht="20.25" customHeight="1"/>
    <row r="162" s="21" customFormat="1" ht="20.25" customHeight="1"/>
    <row r="163" s="21" customFormat="1" ht="20.25" customHeight="1"/>
    <row r="164" s="21" customFormat="1" ht="20.25" customHeight="1"/>
    <row r="165" s="21" customFormat="1" ht="20.25" customHeight="1"/>
    <row r="166" s="21" customFormat="1" ht="20.25" customHeight="1"/>
    <row r="167" s="21" customFormat="1" ht="20.25" customHeight="1"/>
    <row r="168" s="21" customFormat="1" ht="20.25" customHeight="1"/>
    <row r="169" s="21" customFormat="1" ht="20.25" customHeight="1"/>
    <row r="170" s="21" customFormat="1" ht="20.25" customHeight="1"/>
    <row r="171" s="21" customFormat="1" ht="20.25" customHeight="1"/>
    <row r="172" s="21" customFormat="1" ht="20.25" customHeight="1"/>
    <row r="173" s="21" customFormat="1" ht="20.25" customHeight="1"/>
    <row r="174" s="21" customFormat="1" ht="20.25" customHeight="1"/>
    <row r="175" s="21" customFormat="1" ht="20.25" customHeight="1"/>
    <row r="176" s="21" customFormat="1" ht="20.25" customHeight="1"/>
    <row r="177" s="21" customFormat="1" ht="20.25" customHeight="1"/>
    <row r="178" s="21" customFormat="1" ht="20.25" customHeight="1"/>
    <row r="179" s="21" customFormat="1" ht="20.25" customHeight="1"/>
    <row r="180" s="21" customFormat="1" ht="20.25" customHeight="1"/>
    <row r="181" s="21" customFormat="1" ht="20.25" customHeight="1"/>
    <row r="182" s="21" customFormat="1" ht="20.25" customHeight="1"/>
    <row r="183" s="21" customFormat="1" ht="20.25" customHeight="1"/>
    <row r="184" s="21" customFormat="1" ht="20.25" customHeight="1"/>
    <row r="185" s="21" customFormat="1" ht="20.25" customHeight="1"/>
    <row r="186" s="21" customFormat="1" ht="20.25" customHeight="1"/>
    <row r="187" s="21" customFormat="1" ht="20.25" customHeight="1"/>
    <row r="188" s="21" customFormat="1" ht="20.25" customHeight="1"/>
    <row r="189" s="21" customFormat="1" ht="20.25" customHeight="1"/>
    <row r="190" s="21" customFormat="1" ht="20.25" customHeight="1"/>
    <row r="191" s="21" customFormat="1" ht="20.25" customHeight="1"/>
    <row r="192" s="21" customFormat="1" ht="20.25" customHeight="1"/>
    <row r="193" s="21" customFormat="1" ht="20.25" customHeight="1"/>
    <row r="194" s="21" customFormat="1" ht="20.25" customHeight="1"/>
    <row r="195" s="21" customFormat="1" ht="20.25" customHeight="1"/>
    <row r="196" s="21" customFormat="1" ht="20.25" customHeight="1"/>
    <row r="197" s="21" customFormat="1" ht="20.25" customHeight="1"/>
    <row r="198" s="21" customFormat="1" ht="20.25" customHeight="1"/>
    <row r="199" s="21" customFormat="1" ht="20.25" customHeight="1"/>
    <row r="200" s="21" customFormat="1" ht="20.25" customHeight="1"/>
    <row r="201" s="21" customFormat="1" ht="20.25" customHeight="1"/>
    <row r="202" s="21" customFormat="1" ht="20.25" customHeight="1"/>
    <row r="203" s="21" customFormat="1" ht="20.25" customHeight="1"/>
    <row r="204" s="21" customFormat="1" ht="20.25" customHeight="1"/>
    <row r="205" s="21" customFormat="1" ht="20.25" customHeight="1"/>
    <row r="206" s="21" customFormat="1" ht="20.25" customHeight="1"/>
    <row r="207" s="21" customFormat="1" ht="20.25" customHeight="1"/>
    <row r="208" s="21" customFormat="1" ht="20.25" customHeight="1"/>
    <row r="209" s="21" customFormat="1" ht="20.25" customHeight="1"/>
    <row r="210" s="21" customFormat="1" ht="20.25" customHeight="1"/>
    <row r="211" s="21" customFormat="1" ht="20.25" customHeight="1"/>
    <row r="212" s="21" customFormat="1" ht="20.25" customHeight="1"/>
    <row r="213" s="21" customFormat="1" ht="20.25" customHeight="1"/>
    <row r="214" s="21" customFormat="1" ht="20.25" customHeight="1"/>
    <row r="215" s="21" customFormat="1" ht="20.25" customHeight="1"/>
    <row r="216" s="21" customFormat="1" ht="20.25" customHeight="1"/>
    <row r="217" s="21" customFormat="1" ht="20.25" customHeight="1"/>
    <row r="218" s="21" customFormat="1" ht="20.25" customHeight="1"/>
    <row r="219" s="21" customFormat="1" ht="20.25" customHeight="1"/>
    <row r="220" s="21" customFormat="1" ht="20.25" customHeight="1"/>
    <row r="221" s="21" customFormat="1" ht="20.25" customHeight="1"/>
    <row r="222" s="21" customFormat="1" ht="20.25" customHeight="1"/>
    <row r="223" s="21" customFormat="1" ht="20.25" customHeight="1"/>
    <row r="224" s="21" customFormat="1" ht="20.25" customHeight="1"/>
    <row r="225" s="21" customFormat="1" ht="20.25" customHeight="1"/>
    <row r="226" s="21" customFormat="1" ht="20.25" customHeight="1"/>
    <row r="227" s="21" customFormat="1" ht="20.25" customHeight="1"/>
    <row r="228" s="21" customFormat="1" ht="20.25" customHeight="1"/>
    <row r="229" s="21" customFormat="1" ht="20.25" customHeight="1"/>
    <row r="230" s="21" customFormat="1" ht="20.25" customHeight="1"/>
    <row r="231" s="21" customFormat="1" ht="20.25" customHeight="1"/>
    <row r="232" s="21" customFormat="1" ht="20.25" customHeight="1"/>
    <row r="233" s="21" customFormat="1" ht="20.25" customHeight="1"/>
    <row r="234" s="21" customFormat="1" ht="20.25" customHeight="1"/>
    <row r="235" s="21" customFormat="1" ht="20.25" customHeight="1"/>
    <row r="236" s="21" customFormat="1" ht="20.25" customHeight="1"/>
    <row r="237" s="21" customFormat="1" ht="20.25" customHeight="1"/>
    <row r="238" s="21" customFormat="1" ht="20.25" customHeight="1"/>
    <row r="239" s="21" customFormat="1" ht="20.25" customHeight="1"/>
    <row r="240" s="21" customFormat="1" ht="20.25" customHeight="1"/>
    <row r="241" s="21" customFormat="1" ht="20.25" customHeight="1"/>
    <row r="242" s="21" customFormat="1" ht="20.25" customHeight="1"/>
    <row r="243" s="21" customFormat="1" ht="20.25" customHeight="1"/>
    <row r="244" s="21" customFormat="1" ht="20.25" customHeight="1"/>
    <row r="245" s="21" customFormat="1" ht="20.25" customHeight="1"/>
    <row r="246" s="21" customFormat="1" ht="20.25" customHeight="1"/>
    <row r="247" s="21" customFormat="1" ht="20.25" customHeight="1"/>
    <row r="248" s="21" customFormat="1" ht="20.25" customHeight="1"/>
    <row r="249" s="21" customFormat="1" ht="20.25" customHeight="1"/>
    <row r="250" s="21" customFormat="1" ht="20.25" customHeight="1"/>
    <row r="251" s="21" customFormat="1" ht="20.25" customHeight="1"/>
    <row r="252" s="21" customFormat="1" ht="20.25" customHeight="1"/>
    <row r="253" s="21" customFormat="1" ht="20.25" customHeight="1"/>
    <row r="254" s="21" customFormat="1" ht="20.25" customHeight="1"/>
    <row r="255" s="21" customFormat="1" ht="20.25" customHeight="1"/>
    <row r="256" s="21" customFormat="1" ht="20.25" customHeight="1"/>
    <row r="257" s="21" customFormat="1" ht="20.25" customHeight="1"/>
    <row r="258" s="21" customFormat="1" ht="20.25" customHeight="1"/>
    <row r="259" s="21" customFormat="1" ht="20.25" customHeight="1"/>
    <row r="260" s="21" customFormat="1" ht="20.25" customHeight="1"/>
    <row r="261" s="21" customFormat="1" ht="20.25" customHeight="1"/>
    <row r="262" s="21" customFormat="1" ht="20.25" customHeight="1"/>
    <row r="263" s="21" customFormat="1" ht="20.25" customHeight="1"/>
    <row r="264" s="21" customFormat="1" ht="20.25" customHeight="1"/>
    <row r="265" s="21" customFormat="1" ht="20.25" customHeight="1"/>
    <row r="266" s="21" customFormat="1" ht="20.25" customHeight="1"/>
    <row r="267" s="21" customFormat="1" ht="20.25" customHeight="1"/>
    <row r="268" s="21" customFormat="1" ht="20.25" customHeight="1"/>
    <row r="269" s="21" customFormat="1" ht="20.25" customHeight="1"/>
    <row r="270" s="21" customFormat="1" ht="20.25" customHeight="1"/>
    <row r="271" s="21" customFormat="1"/>
    <row r="272" s="21" customFormat="1"/>
    <row r="273" s="21" customFormat="1"/>
    <row r="274" s="21" customFormat="1"/>
    <row r="275" s="21" customFormat="1"/>
    <row r="276" s="21" customFormat="1"/>
    <row r="277" s="21" customFormat="1"/>
    <row r="278" s="21" customFormat="1"/>
    <row r="279" s="21" customFormat="1"/>
    <row r="280" s="21" customFormat="1"/>
    <row r="281" s="21" customFormat="1"/>
    <row r="282" s="21" customFormat="1"/>
    <row r="283" s="21" customFormat="1"/>
    <row r="284" s="21" customFormat="1"/>
    <row r="285" s="21" customFormat="1"/>
    <row r="286" s="21" customFormat="1"/>
    <row r="287" s="21" customFormat="1"/>
    <row r="288" s="21" customFormat="1"/>
    <row r="289" s="21" customFormat="1"/>
    <row r="290" s="21" customFormat="1"/>
    <row r="291" s="21" customFormat="1"/>
    <row r="292" s="21" customFormat="1"/>
    <row r="293" s="21" customFormat="1"/>
    <row r="294" s="21" customFormat="1"/>
    <row r="295" s="21" customFormat="1"/>
    <row r="296" s="21" customFormat="1"/>
    <row r="297" s="21" customFormat="1"/>
    <row r="298" s="21" customFormat="1"/>
    <row r="299" s="21" customFormat="1"/>
    <row r="300" s="21" customFormat="1"/>
    <row r="301" s="21" customFormat="1"/>
    <row r="302" s="21" customFormat="1"/>
    <row r="303" s="21" customFormat="1"/>
    <row r="304" s="21" customFormat="1"/>
    <row r="305" s="21" customFormat="1"/>
    <row r="306" s="21" customFormat="1"/>
    <row r="307" s="21" customFormat="1"/>
    <row r="308" s="21" customFormat="1"/>
    <row r="309" s="21" customFormat="1"/>
    <row r="310" s="21" customFormat="1"/>
    <row r="311" s="21" customFormat="1"/>
    <row r="312" s="21" customFormat="1"/>
    <row r="313" s="21" customFormat="1"/>
    <row r="314" s="21" customFormat="1"/>
    <row r="315" s="21" customFormat="1"/>
    <row r="316" s="21" customFormat="1"/>
    <row r="317" s="21" customFormat="1"/>
    <row r="318" s="21" customFormat="1"/>
    <row r="319" s="21" customFormat="1"/>
    <row r="320" s="21" customFormat="1"/>
    <row r="321" s="21" customFormat="1"/>
    <row r="322" s="21" customFormat="1"/>
    <row r="323" s="21" customFormat="1"/>
    <row r="324" s="21" customFormat="1"/>
    <row r="325" s="21" customFormat="1"/>
    <row r="326" s="21" customFormat="1"/>
    <row r="327" s="21" customFormat="1"/>
    <row r="328" s="21" customFormat="1"/>
    <row r="329" s="21" customFormat="1"/>
    <row r="330" s="21" customFormat="1"/>
    <row r="331" s="21" customFormat="1"/>
    <row r="332" s="21" customFormat="1"/>
    <row r="333" s="21" customFormat="1"/>
    <row r="334" s="21" customFormat="1"/>
    <row r="335" s="21" customFormat="1"/>
    <row r="336" s="21" customFormat="1"/>
    <row r="337" s="21" customFormat="1"/>
    <row r="338" s="21" customFormat="1"/>
    <row r="339" s="21" customFormat="1"/>
    <row r="340" s="21" customFormat="1"/>
    <row r="341" s="21" customFormat="1"/>
    <row r="342" s="21" customFormat="1"/>
    <row r="343" s="21" customFormat="1"/>
    <row r="344" s="21" customFormat="1"/>
    <row r="345" s="21" customFormat="1"/>
    <row r="346" s="21" customFormat="1"/>
    <row r="347" s="21" customFormat="1"/>
    <row r="348" s="21" customFormat="1"/>
    <row r="349" s="21" customFormat="1"/>
    <row r="350" s="21" customFormat="1"/>
    <row r="351" s="21" customFormat="1"/>
    <row r="352" s="21" customFormat="1"/>
    <row r="353" s="21" customFormat="1"/>
    <row r="354" s="21" customFormat="1"/>
    <row r="355" s="21" customFormat="1"/>
    <row r="356" s="21" customFormat="1"/>
    <row r="357" s="21" customFormat="1"/>
    <row r="358" s="21" customFormat="1"/>
    <row r="359" s="21" customFormat="1"/>
    <row r="360" s="21" customFormat="1"/>
    <row r="361" s="21" customFormat="1"/>
    <row r="362" s="21" customFormat="1"/>
    <row r="363" s="21" customFormat="1"/>
    <row r="364" s="21" customFormat="1"/>
    <row r="365" s="21" customFormat="1"/>
    <row r="366" s="21" customFormat="1"/>
    <row r="367" s="21" customFormat="1"/>
    <row r="368" s="21" customFormat="1"/>
    <row r="369" s="21" customFormat="1"/>
    <row r="370" s="21" customFormat="1"/>
    <row r="371" s="21" customFormat="1"/>
    <row r="372" s="21" customFormat="1"/>
    <row r="373" s="21" customFormat="1"/>
    <row r="374" s="21" customFormat="1"/>
    <row r="375" s="21" customFormat="1"/>
    <row r="376" s="21" customFormat="1"/>
    <row r="377" s="21" customFormat="1"/>
    <row r="378" s="21" customFormat="1"/>
    <row r="379" s="21" customFormat="1"/>
    <row r="380" s="21" customFormat="1"/>
    <row r="381" s="21" customFormat="1"/>
    <row r="382" s="21" customFormat="1"/>
    <row r="383" s="21" customFormat="1"/>
    <row r="384" s="21" customFormat="1"/>
    <row r="385" s="21" customFormat="1"/>
    <row r="386" s="21" customFormat="1"/>
    <row r="387" s="21" customFormat="1"/>
    <row r="388" s="21" customFormat="1"/>
    <row r="389" s="21" customFormat="1"/>
    <row r="390" s="21" customFormat="1"/>
    <row r="391" s="21" customFormat="1"/>
    <row r="392" s="21" customFormat="1"/>
    <row r="393" s="21" customFormat="1"/>
    <row r="394" s="21" customFormat="1"/>
    <row r="395" s="21" customFormat="1"/>
    <row r="396" s="21" customFormat="1"/>
    <row r="397" s="21" customFormat="1"/>
    <row r="398" s="21" customFormat="1"/>
    <row r="399" s="21" customFormat="1"/>
    <row r="400" s="21" customFormat="1"/>
    <row r="401" s="21" customFormat="1"/>
    <row r="402" s="21" customFormat="1"/>
    <row r="403" s="21" customFormat="1"/>
    <row r="404" s="21" customFormat="1"/>
    <row r="405" s="21" customFormat="1"/>
    <row r="406" s="21" customFormat="1"/>
    <row r="407" s="21" customFormat="1"/>
    <row r="408" s="21" customFormat="1"/>
    <row r="409" s="21" customFormat="1"/>
    <row r="410" s="21" customFormat="1"/>
    <row r="411" s="21" customFormat="1"/>
    <row r="412" s="21" customFormat="1"/>
    <row r="413" s="21" customFormat="1"/>
    <row r="414" s="21" customFormat="1"/>
    <row r="415" s="21" customFormat="1"/>
    <row r="416" s="21" customFormat="1"/>
    <row r="417" s="21" customFormat="1"/>
    <row r="418" s="21" customFormat="1"/>
    <row r="419" s="21" customFormat="1"/>
    <row r="420" s="21" customFormat="1"/>
    <row r="421" s="21" customFormat="1"/>
    <row r="422" s="21" customFormat="1"/>
    <row r="423" s="21" customFormat="1"/>
    <row r="424" s="21" customFormat="1"/>
    <row r="425" s="21" customFormat="1"/>
    <row r="426" s="21" customFormat="1"/>
    <row r="427" s="21" customFormat="1"/>
    <row r="428" s="21" customFormat="1"/>
    <row r="429" s="21" customFormat="1"/>
    <row r="430" s="21" customFormat="1"/>
    <row r="431" s="21" customFormat="1"/>
    <row r="432" s="21" customFormat="1"/>
    <row r="433" s="21" customFormat="1"/>
    <row r="434" s="21" customFormat="1"/>
    <row r="435" s="21" customFormat="1"/>
    <row r="436" s="21" customFormat="1"/>
    <row r="437" s="21" customFormat="1"/>
    <row r="438" s="21" customFormat="1"/>
    <row r="439" s="21" customFormat="1"/>
    <row r="440" s="21" customFormat="1"/>
    <row r="441" s="21" customFormat="1"/>
    <row r="442" s="21" customFormat="1"/>
    <row r="443" s="21" customFormat="1"/>
    <row r="444" s="21" customFormat="1"/>
    <row r="445" s="21" customFormat="1"/>
    <row r="446" s="21" customFormat="1"/>
    <row r="447" s="21" customFormat="1"/>
    <row r="448" s="21" customFormat="1"/>
    <row r="449" s="21" customFormat="1"/>
    <row r="450" s="21" customFormat="1"/>
    <row r="451" s="21" customFormat="1"/>
    <row r="452" s="21" customFormat="1"/>
    <row r="453" s="21" customFormat="1"/>
    <row r="454" s="21" customFormat="1"/>
    <row r="455" s="21" customFormat="1"/>
    <row r="456" s="21" customFormat="1"/>
    <row r="457" s="21" customFormat="1"/>
    <row r="458" s="21" customFormat="1"/>
    <row r="459" s="21" customFormat="1"/>
    <row r="460" s="21" customFormat="1"/>
    <row r="461" s="21" customFormat="1"/>
    <row r="462" s="21" customFormat="1"/>
    <row r="463" s="21" customFormat="1"/>
    <row r="464" s="21" customFormat="1"/>
    <row r="465" s="21" customFormat="1"/>
    <row r="466" s="21" customFormat="1"/>
    <row r="467" s="21" customFormat="1"/>
    <row r="468" s="21" customFormat="1"/>
    <row r="469" s="21" customFormat="1"/>
    <row r="470" s="21" customFormat="1"/>
    <row r="471" s="21" customFormat="1"/>
    <row r="472" s="21" customFormat="1"/>
    <row r="473" s="21" customFormat="1"/>
    <row r="474" s="21" customFormat="1"/>
    <row r="475" s="21" customFormat="1"/>
    <row r="476" s="21" customFormat="1"/>
    <row r="477" s="21" customFormat="1"/>
    <row r="478" s="21" customFormat="1"/>
    <row r="479" s="21" customFormat="1"/>
    <row r="480" s="21" customFormat="1"/>
    <row r="481" s="21" customFormat="1"/>
    <row r="482" s="21" customFormat="1"/>
    <row r="483" s="21" customFormat="1"/>
    <row r="484" s="21" customFormat="1"/>
    <row r="485" s="21" customFormat="1"/>
    <row r="486" s="21" customFormat="1"/>
    <row r="487" s="21" customFormat="1"/>
    <row r="488" s="21" customFormat="1"/>
    <row r="489" s="21" customFormat="1"/>
    <row r="490" s="21" customFormat="1"/>
    <row r="491" s="21" customFormat="1"/>
    <row r="492" s="21" customFormat="1"/>
    <row r="493" s="21" customFormat="1"/>
    <row r="494" s="21" customFormat="1"/>
    <row r="495" s="21" customFormat="1"/>
    <row r="496" s="21" customFormat="1"/>
    <row r="497" s="21" customFormat="1"/>
    <row r="498" s="21" customFormat="1"/>
    <row r="499" s="21" customFormat="1"/>
    <row r="500" s="21" customFormat="1"/>
    <row r="501" s="21" customFormat="1"/>
    <row r="502" s="21" customFormat="1"/>
    <row r="503" s="21" customFormat="1"/>
    <row r="504" s="21" customFormat="1"/>
    <row r="505" s="21" customFormat="1"/>
    <row r="506" s="21" customFormat="1"/>
    <row r="507" s="21" customFormat="1"/>
    <row r="508" s="21" customFormat="1"/>
    <row r="509" s="21" customFormat="1"/>
    <row r="510" s="21" customFormat="1"/>
    <row r="511" s="21" customFormat="1"/>
    <row r="512" s="21" customFormat="1"/>
    <row r="513" s="21" customFormat="1"/>
    <row r="514" s="21" customFormat="1"/>
    <row r="515" s="21" customFormat="1"/>
    <row r="516" s="21" customFormat="1"/>
    <row r="517" s="21" customFormat="1"/>
    <row r="518" s="21" customFormat="1"/>
    <row r="519" s="21" customFormat="1"/>
    <row r="520" s="21" customFormat="1"/>
    <row r="521" s="21" customFormat="1"/>
    <row r="522" s="21" customFormat="1"/>
    <row r="523" s="21" customFormat="1"/>
    <row r="524" s="21" customFormat="1"/>
    <row r="525" s="21" customFormat="1"/>
    <row r="526" s="21" customFormat="1"/>
    <row r="527" s="21" customFormat="1"/>
    <row r="528" s="21" customFormat="1"/>
    <row r="529" s="21" customFormat="1"/>
    <row r="530" s="21" customFormat="1"/>
    <row r="531" s="21" customFormat="1"/>
    <row r="532" s="21" customFormat="1"/>
    <row r="533" s="21" customFormat="1"/>
    <row r="534" s="21" customFormat="1"/>
    <row r="535" s="21" customFormat="1"/>
    <row r="536" s="21" customFormat="1"/>
    <row r="537" s="21" customFormat="1"/>
    <row r="538" s="21" customFormat="1"/>
    <row r="539" s="21" customFormat="1"/>
    <row r="540" s="21" customFormat="1"/>
    <row r="541" s="21" customFormat="1"/>
    <row r="542" s="21" customFormat="1"/>
    <row r="543" s="21" customFormat="1"/>
    <row r="544" s="21" customFormat="1"/>
    <row r="545" s="21" customFormat="1"/>
    <row r="546" s="21" customFormat="1"/>
    <row r="547" s="21" customFormat="1"/>
    <row r="548" s="21" customFormat="1"/>
    <row r="549" s="21" customFormat="1"/>
    <row r="550" s="21" customFormat="1"/>
    <row r="551" s="21" customFormat="1"/>
    <row r="552" s="21" customFormat="1"/>
    <row r="553" s="21" customFormat="1"/>
    <row r="554" s="21" customFormat="1"/>
    <row r="555" s="21" customFormat="1"/>
    <row r="556" s="21" customFormat="1"/>
    <row r="557" s="21" customFormat="1"/>
    <row r="558" s="21" customFormat="1"/>
    <row r="559" s="21" customFormat="1"/>
    <row r="560" s="21" customFormat="1"/>
    <row r="561" s="21" customFormat="1"/>
    <row r="562" s="21" customFormat="1"/>
    <row r="563" s="21" customFormat="1"/>
    <row r="564" s="21" customFormat="1"/>
    <row r="565" s="21" customFormat="1"/>
    <row r="566" s="21" customFormat="1"/>
    <row r="567" s="21" customFormat="1"/>
    <row r="568" s="21" customFormat="1"/>
    <row r="569" s="21" customFormat="1"/>
    <row r="570" s="21" customFormat="1"/>
    <row r="571" s="21" customFormat="1"/>
    <row r="572" s="21" customFormat="1"/>
  </sheetData>
  <autoFilter ref="A2:AD7" xr:uid="{00000000-0009-0000-0000-000003000000}"/>
  <phoneticPr fontId="1"/>
  <dataValidations count="1">
    <dataValidation type="list" allowBlank="1" showInputMessage="1" showErrorMessage="1" sqref="N3:Q8 U3:U8 W3:W8 Y3:Y8 AA3:AA8 AC3:AC8" xr:uid="{8DDC1B28-DE0A-4573-A41F-A348895661C9}">
      <formula1>"○"</formula1>
    </dataValidation>
  </dataValidations>
  <hyperlinks>
    <hyperlink ref="J3" r:id="rId1" xr:uid="{0E6634F8-CA55-48BC-916E-66F2D5239231}"/>
  </hyperlinks>
  <pageMargins left="0.82677165354330717" right="0.23622047244094491" top="0.55118110236220474" bottom="0.15748031496062992" header="0.31496062992125984" footer="0.31496062992125984"/>
  <pageSetup paperSize="8" scale="29" fitToHeight="0" orientation="landscape" r:id="rId2"/>
  <rowBreaks count="1" manualBreakCount="1">
    <brk id="22" max="30" man="1"/>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E8435F-54E5-408C-9811-7682DFADB001}">
  <dimension ref="A1:AE574"/>
  <sheetViews>
    <sheetView showGridLines="0" view="pageBreakPreview" zoomScale="60" zoomScaleNormal="70" workbookViewId="0">
      <pane xSplit="3" topLeftCell="P1" activePane="topRight" state="frozen"/>
      <selection activeCell="A9" sqref="A9"/>
      <selection pane="topRight" activeCell="AP2" sqref="AP2"/>
    </sheetView>
  </sheetViews>
  <sheetFormatPr defaultColWidth="8.125" defaultRowHeight="18.75"/>
  <cols>
    <col min="1" max="1" width="10.75" style="9" customWidth="1"/>
    <col min="2" max="2" width="15.125" style="9" customWidth="1"/>
    <col min="3" max="3" width="67.625" style="9" customWidth="1"/>
    <col min="4" max="4" width="69.125" style="10" customWidth="1"/>
    <col min="5" max="5" width="11.875" style="9" customWidth="1"/>
    <col min="6" max="6" width="48.625" style="10" customWidth="1"/>
    <col min="7" max="7" width="63.125" style="10" customWidth="1"/>
    <col min="8" max="8" width="15.5" style="10" bestFit="1" customWidth="1"/>
    <col min="9" max="9" width="117.875" style="10" bestFit="1" customWidth="1"/>
    <col min="10" max="10" width="66.625" style="9" customWidth="1"/>
    <col min="11" max="11" width="109" style="10" bestFit="1" customWidth="1"/>
    <col min="12" max="12" width="63.5" style="10" customWidth="1"/>
    <col min="13" max="13" width="54.625" style="9" customWidth="1"/>
    <col min="14" max="17" width="11.875" style="9" customWidth="1"/>
    <col min="18" max="18" width="24.25" style="9" bestFit="1" customWidth="1"/>
    <col min="19" max="30" width="11.875" style="9" customWidth="1"/>
    <col min="31" max="36" width="8.125" style="9" customWidth="1"/>
    <col min="37" max="16384" width="8.125" style="9"/>
  </cols>
  <sheetData>
    <row r="1" spans="1:31" customFormat="1" ht="21.75" customHeight="1">
      <c r="A1" s="151" t="s">
        <v>56</v>
      </c>
      <c r="R1" s="19"/>
    </row>
    <row r="2" spans="1:31" s="134" customFormat="1" ht="247.15" customHeight="1">
      <c r="A2" s="8" t="s">
        <v>57</v>
      </c>
      <c r="B2" s="8" t="s">
        <v>58</v>
      </c>
      <c r="C2" s="16" t="s">
        <v>59</v>
      </c>
      <c r="D2" s="8" t="s">
        <v>60</v>
      </c>
      <c r="E2" s="8" t="s">
        <v>61</v>
      </c>
      <c r="F2" s="8" t="s">
        <v>62</v>
      </c>
      <c r="G2" s="8" t="s">
        <v>63</v>
      </c>
      <c r="H2" s="8" t="s">
        <v>64</v>
      </c>
      <c r="I2" s="8" t="s">
        <v>65</v>
      </c>
      <c r="J2" s="8" t="s">
        <v>66</v>
      </c>
      <c r="K2" s="8" t="s">
        <v>67</v>
      </c>
      <c r="L2" s="8" t="s">
        <v>68</v>
      </c>
      <c r="M2" s="8" t="s">
        <v>69</v>
      </c>
      <c r="N2" s="8" t="s">
        <v>70</v>
      </c>
      <c r="O2" s="8" t="s">
        <v>71</v>
      </c>
      <c r="P2" s="8" t="s">
        <v>72</v>
      </c>
      <c r="Q2" s="8" t="s">
        <v>73</v>
      </c>
      <c r="R2" s="17" t="s">
        <v>74</v>
      </c>
      <c r="S2" s="8" t="s">
        <v>75</v>
      </c>
      <c r="T2" s="8" t="s">
        <v>76</v>
      </c>
      <c r="U2" s="8" t="s">
        <v>77</v>
      </c>
      <c r="V2" s="8" t="s">
        <v>78</v>
      </c>
      <c r="W2" s="8" t="s">
        <v>79</v>
      </c>
      <c r="X2" s="8" t="s">
        <v>78</v>
      </c>
      <c r="Y2" s="8" t="s">
        <v>80</v>
      </c>
      <c r="Z2" s="8" t="s">
        <v>78</v>
      </c>
      <c r="AA2" s="8" t="s">
        <v>81</v>
      </c>
      <c r="AB2" s="8" t="s">
        <v>78</v>
      </c>
      <c r="AC2" s="8" t="s">
        <v>82</v>
      </c>
      <c r="AD2" s="8" t="s">
        <v>78</v>
      </c>
    </row>
    <row r="3" spans="1:31" s="19" customFormat="1" ht="20.25" customHeight="1">
      <c r="A3" s="226" t="s">
        <v>21616</v>
      </c>
      <c r="B3" s="222" t="s">
        <v>741</v>
      </c>
      <c r="C3" s="226" t="s">
        <v>21617</v>
      </c>
      <c r="D3" s="226" t="s">
        <v>21618</v>
      </c>
      <c r="E3" s="226" t="s">
        <v>21619</v>
      </c>
      <c r="F3" s="226" t="s">
        <v>21620</v>
      </c>
      <c r="G3" s="226" t="s">
        <v>21621</v>
      </c>
      <c r="H3" s="226" t="s">
        <v>21622</v>
      </c>
      <c r="I3" s="228" t="s">
        <v>21623</v>
      </c>
      <c r="J3" s="226" t="s">
        <v>21624</v>
      </c>
      <c r="K3" s="226" t="s">
        <v>21625</v>
      </c>
      <c r="L3" s="226" t="s">
        <v>3114</v>
      </c>
      <c r="M3" s="226"/>
      <c r="N3" s="226" t="s">
        <v>3</v>
      </c>
      <c r="O3" s="226"/>
      <c r="P3" s="226"/>
      <c r="Q3" s="226"/>
      <c r="R3" s="354" t="s">
        <v>223</v>
      </c>
      <c r="S3" s="226" t="s">
        <v>21626</v>
      </c>
      <c r="T3" s="226" t="s">
        <v>21627</v>
      </c>
      <c r="U3" s="226"/>
      <c r="V3" s="226"/>
      <c r="W3" s="226"/>
      <c r="X3" s="226"/>
      <c r="Y3" s="226"/>
      <c r="Z3" s="226"/>
      <c r="AA3" s="226"/>
      <c r="AB3" s="226"/>
      <c r="AC3" s="226"/>
      <c r="AD3" s="226"/>
      <c r="AE3" s="116"/>
    </row>
    <row r="4" spans="1:31" s="19" customFormat="1" ht="20.25" customHeight="1">
      <c r="A4" s="226" t="s">
        <v>21616</v>
      </c>
      <c r="B4" s="222" t="s">
        <v>787</v>
      </c>
      <c r="C4" s="226" t="s">
        <v>21628</v>
      </c>
      <c r="D4" s="226" t="s">
        <v>21629</v>
      </c>
      <c r="E4" s="226" t="s">
        <v>21630</v>
      </c>
      <c r="F4" s="226" t="s">
        <v>21631</v>
      </c>
      <c r="G4" s="226" t="s">
        <v>21632</v>
      </c>
      <c r="H4" s="226" t="s">
        <v>21633</v>
      </c>
      <c r="I4" s="226" t="s">
        <v>21634</v>
      </c>
      <c r="J4" s="226" t="s">
        <v>21635</v>
      </c>
      <c r="K4" s="226" t="s">
        <v>21636</v>
      </c>
      <c r="L4" s="226" t="s">
        <v>21637</v>
      </c>
      <c r="M4" s="226"/>
      <c r="N4" s="226" t="s">
        <v>95</v>
      </c>
      <c r="O4" s="226" t="s">
        <v>95</v>
      </c>
      <c r="P4" s="226"/>
      <c r="Q4" s="226"/>
      <c r="R4" s="354" t="s">
        <v>223</v>
      </c>
      <c r="S4" s="226" t="s">
        <v>21626</v>
      </c>
      <c r="T4" s="226" t="s">
        <v>21638</v>
      </c>
      <c r="U4" s="226"/>
      <c r="V4" s="226"/>
      <c r="W4" s="226"/>
      <c r="X4" s="226"/>
      <c r="Y4" s="226"/>
      <c r="Z4" s="226"/>
      <c r="AA4" s="226"/>
      <c r="AB4" s="226"/>
      <c r="AC4" s="226"/>
      <c r="AD4" s="226"/>
      <c r="AE4" s="116"/>
    </row>
    <row r="5" spans="1:31" s="19" customFormat="1" ht="20.25" customHeight="1">
      <c r="A5" s="226" t="s">
        <v>21616</v>
      </c>
      <c r="B5" s="222" t="s">
        <v>787</v>
      </c>
      <c r="C5" s="226" t="s">
        <v>21639</v>
      </c>
      <c r="D5" s="226" t="s">
        <v>21640</v>
      </c>
      <c r="E5" s="226" t="s">
        <v>21641</v>
      </c>
      <c r="F5" s="226" t="s">
        <v>21642</v>
      </c>
      <c r="G5" s="226" t="s">
        <v>21643</v>
      </c>
      <c r="H5" s="226" t="s">
        <v>21644</v>
      </c>
      <c r="I5" s="226" t="s">
        <v>21645</v>
      </c>
      <c r="J5" s="226" t="s">
        <v>21646</v>
      </c>
      <c r="K5" s="226" t="s">
        <v>21647</v>
      </c>
      <c r="L5" s="226" t="s">
        <v>2265</v>
      </c>
      <c r="M5" s="226"/>
      <c r="N5" s="226" t="s">
        <v>95</v>
      </c>
      <c r="O5" s="226"/>
      <c r="P5" s="226"/>
      <c r="Q5" s="226"/>
      <c r="R5" s="354" t="s">
        <v>182</v>
      </c>
      <c r="S5" s="226" t="s">
        <v>21626</v>
      </c>
      <c r="T5" s="226" t="s">
        <v>21627</v>
      </c>
      <c r="U5" s="226"/>
      <c r="V5" s="226"/>
      <c r="W5" s="226"/>
      <c r="X5" s="226"/>
      <c r="Y5" s="226"/>
      <c r="Z5" s="226"/>
      <c r="AA5" s="226"/>
      <c r="AB5" s="226"/>
      <c r="AC5" s="226"/>
      <c r="AD5" s="226"/>
      <c r="AE5" s="116"/>
    </row>
    <row r="6" spans="1:31" s="19" customFormat="1" ht="20.25" customHeight="1">
      <c r="A6" s="226" t="s">
        <v>21616</v>
      </c>
      <c r="B6" s="222" t="s">
        <v>787</v>
      </c>
      <c r="C6" s="226" t="s">
        <v>21648</v>
      </c>
      <c r="D6" s="226" t="s">
        <v>21649</v>
      </c>
      <c r="E6" s="226" t="s">
        <v>21650</v>
      </c>
      <c r="F6" s="226" t="s">
        <v>21651</v>
      </c>
      <c r="G6" s="226" t="s">
        <v>21652</v>
      </c>
      <c r="H6" s="226" t="s">
        <v>21653</v>
      </c>
      <c r="I6" s="226" t="s">
        <v>21654</v>
      </c>
      <c r="J6" s="226" t="s">
        <v>21655</v>
      </c>
      <c r="K6" s="226" t="s">
        <v>21656</v>
      </c>
      <c r="L6" s="226" t="s">
        <v>21657</v>
      </c>
      <c r="M6" s="226"/>
      <c r="N6" s="226"/>
      <c r="O6" s="226"/>
      <c r="P6" s="226"/>
      <c r="Q6" s="226"/>
      <c r="R6" s="354" t="s">
        <v>182</v>
      </c>
      <c r="S6" s="226" t="s">
        <v>21626</v>
      </c>
      <c r="T6" s="226" t="s">
        <v>21627</v>
      </c>
      <c r="U6" s="226"/>
      <c r="V6" s="226"/>
      <c r="W6" s="226"/>
      <c r="X6" s="226"/>
      <c r="Y6" s="226"/>
      <c r="Z6" s="226"/>
      <c r="AA6" s="226"/>
      <c r="AB6" s="226"/>
      <c r="AC6" s="226"/>
      <c r="AD6" s="226"/>
      <c r="AE6" s="116"/>
    </row>
    <row r="7" spans="1:31" s="19" customFormat="1" ht="41.25" customHeight="1">
      <c r="A7" s="226" t="s">
        <v>21616</v>
      </c>
      <c r="B7" s="222" t="s">
        <v>833</v>
      </c>
      <c r="C7" s="226" t="s">
        <v>21658</v>
      </c>
      <c r="D7" s="226" t="s">
        <v>21659</v>
      </c>
      <c r="E7" s="226" t="s">
        <v>21660</v>
      </c>
      <c r="F7" s="226" t="s">
        <v>21661</v>
      </c>
      <c r="G7" s="226" t="s">
        <v>21662</v>
      </c>
      <c r="H7" s="226" t="s">
        <v>21663</v>
      </c>
      <c r="I7" s="226" t="s">
        <v>21664</v>
      </c>
      <c r="J7" s="344" t="s">
        <v>21665</v>
      </c>
      <c r="K7" s="344" t="s">
        <v>21666</v>
      </c>
      <c r="L7" s="226" t="s">
        <v>2265</v>
      </c>
      <c r="M7" s="226"/>
      <c r="N7" s="226"/>
      <c r="O7" s="226" t="s">
        <v>95</v>
      </c>
      <c r="P7" s="226"/>
      <c r="Q7" s="226"/>
      <c r="R7" s="354" t="s">
        <v>1027</v>
      </c>
      <c r="S7" s="226" t="s">
        <v>21626</v>
      </c>
      <c r="T7" s="226" t="s">
        <v>21627</v>
      </c>
      <c r="U7" s="226"/>
      <c r="V7" s="226"/>
      <c r="W7" s="226"/>
      <c r="X7" s="226"/>
      <c r="Y7" s="226"/>
      <c r="Z7" s="226"/>
      <c r="AA7" s="226"/>
      <c r="AB7" s="226"/>
      <c r="AC7" s="226"/>
      <c r="AD7" s="226"/>
      <c r="AE7" s="116"/>
    </row>
    <row r="8" spans="1:31" s="19" customFormat="1" ht="20.25" customHeight="1">
      <c r="A8" s="226" t="s">
        <v>21616</v>
      </c>
      <c r="B8" s="222" t="s">
        <v>876</v>
      </c>
      <c r="C8" s="226" t="s">
        <v>21667</v>
      </c>
      <c r="D8" s="226" t="s">
        <v>21668</v>
      </c>
      <c r="E8" s="226" t="s">
        <v>21669</v>
      </c>
      <c r="F8" s="226" t="s">
        <v>21670</v>
      </c>
      <c r="G8" s="226" t="s">
        <v>21671</v>
      </c>
      <c r="H8" s="226" t="s">
        <v>21672</v>
      </c>
      <c r="I8" s="226" t="s">
        <v>21673</v>
      </c>
      <c r="J8" s="436" t="s">
        <v>21674</v>
      </c>
      <c r="K8" s="344" t="s">
        <v>21675</v>
      </c>
      <c r="L8" s="226" t="s">
        <v>21676</v>
      </c>
      <c r="M8" s="226"/>
      <c r="N8" s="226"/>
      <c r="O8" s="226" t="s">
        <v>95</v>
      </c>
      <c r="P8" s="226"/>
      <c r="Q8" s="226"/>
      <c r="R8" s="354" t="s">
        <v>97</v>
      </c>
      <c r="S8" s="226" t="s">
        <v>21626</v>
      </c>
      <c r="T8" s="226" t="s">
        <v>21638</v>
      </c>
      <c r="U8" s="226" t="s">
        <v>21677</v>
      </c>
      <c r="V8" s="226" t="s">
        <v>21678</v>
      </c>
      <c r="W8" s="226"/>
      <c r="X8" s="226"/>
      <c r="Y8" s="226"/>
      <c r="Z8" s="226"/>
      <c r="AA8" s="226"/>
      <c r="AB8" s="226"/>
      <c r="AC8" s="226" t="s">
        <v>95</v>
      </c>
      <c r="AD8" s="226" t="s">
        <v>21679</v>
      </c>
      <c r="AE8" s="116"/>
    </row>
    <row r="9" spans="1:31" s="19" customFormat="1" ht="28.5">
      <c r="A9" s="226" t="s">
        <v>21616</v>
      </c>
      <c r="B9" s="222" t="s">
        <v>876</v>
      </c>
      <c r="C9" s="226" t="s">
        <v>21680</v>
      </c>
      <c r="D9" s="226" t="s">
        <v>21681</v>
      </c>
      <c r="E9" s="226" t="s">
        <v>21682</v>
      </c>
      <c r="F9" s="226" t="s">
        <v>21683</v>
      </c>
      <c r="G9" s="226" t="s">
        <v>21684</v>
      </c>
      <c r="H9" s="226" t="s">
        <v>21685</v>
      </c>
      <c r="I9" s="226" t="s">
        <v>2880</v>
      </c>
      <c r="J9" s="344" t="s">
        <v>21686</v>
      </c>
      <c r="K9" s="347" t="s">
        <v>21687</v>
      </c>
      <c r="L9" s="226" t="s">
        <v>21688</v>
      </c>
      <c r="M9" s="228" t="s">
        <v>21689</v>
      </c>
      <c r="N9" s="226" t="s">
        <v>95</v>
      </c>
      <c r="O9" s="226" t="s">
        <v>95</v>
      </c>
      <c r="P9" s="226"/>
      <c r="Q9" s="226"/>
      <c r="R9" s="354" t="s">
        <v>223</v>
      </c>
      <c r="S9" s="226" t="s">
        <v>21626</v>
      </c>
      <c r="T9" s="226" t="s">
        <v>21627</v>
      </c>
      <c r="U9" s="226"/>
      <c r="V9" s="226"/>
      <c r="W9" s="226"/>
      <c r="X9" s="226"/>
      <c r="Y9" s="226"/>
      <c r="Z9" s="226"/>
      <c r="AA9" s="226"/>
      <c r="AB9" s="226"/>
      <c r="AC9" s="226" t="s">
        <v>95</v>
      </c>
      <c r="AD9" s="226" t="s">
        <v>21690</v>
      </c>
      <c r="AE9" s="116"/>
    </row>
    <row r="10" spans="1:31" s="19" customFormat="1" ht="20.25" customHeight="1">
      <c r="A10" s="226" t="s">
        <v>21616</v>
      </c>
      <c r="B10" s="222" t="s">
        <v>876</v>
      </c>
      <c r="C10" s="226" t="s">
        <v>21691</v>
      </c>
      <c r="D10" s="226" t="s">
        <v>21692</v>
      </c>
      <c r="E10" s="226" t="s">
        <v>21693</v>
      </c>
      <c r="F10" s="226" t="s">
        <v>21694</v>
      </c>
      <c r="G10" s="226" t="s">
        <v>21695</v>
      </c>
      <c r="H10" s="226" t="s">
        <v>21696</v>
      </c>
      <c r="I10" s="226" t="s">
        <v>21697</v>
      </c>
      <c r="J10" s="344" t="s">
        <v>21698</v>
      </c>
      <c r="K10" s="344" t="s">
        <v>21699</v>
      </c>
      <c r="L10" s="226" t="s">
        <v>21700</v>
      </c>
      <c r="M10" s="226"/>
      <c r="N10" s="226"/>
      <c r="O10" s="226"/>
      <c r="P10" s="226"/>
      <c r="Q10" s="226"/>
      <c r="R10" s="354" t="s">
        <v>182</v>
      </c>
      <c r="S10" s="226" t="s">
        <v>21626</v>
      </c>
      <c r="T10" s="226" t="s">
        <v>21627</v>
      </c>
      <c r="U10" s="226"/>
      <c r="V10" s="226"/>
      <c r="W10" s="226"/>
      <c r="X10" s="226"/>
      <c r="Y10" s="226"/>
      <c r="Z10" s="226"/>
      <c r="AA10" s="226"/>
      <c r="AB10" s="226"/>
      <c r="AC10" s="226"/>
      <c r="AD10" s="226"/>
      <c r="AE10" s="116"/>
    </row>
    <row r="11" spans="1:31" s="19" customFormat="1" ht="20.25" customHeight="1">
      <c r="A11" s="226" t="s">
        <v>21616</v>
      </c>
      <c r="B11" s="226" t="s">
        <v>944</v>
      </c>
      <c r="C11" s="226" t="s">
        <v>21701</v>
      </c>
      <c r="D11" s="226" t="s">
        <v>21702</v>
      </c>
      <c r="E11" s="226" t="s">
        <v>21703</v>
      </c>
      <c r="F11" s="226" t="s">
        <v>21704</v>
      </c>
      <c r="G11" s="226" t="s">
        <v>21705</v>
      </c>
      <c r="H11" s="226" t="s">
        <v>21706</v>
      </c>
      <c r="I11" s="226" t="s">
        <v>21707</v>
      </c>
      <c r="J11" s="344" t="s">
        <v>21708</v>
      </c>
      <c r="K11" s="344" t="s">
        <v>21709</v>
      </c>
      <c r="L11" s="226" t="s">
        <v>2015</v>
      </c>
      <c r="M11" s="226"/>
      <c r="N11" s="226"/>
      <c r="O11" s="226"/>
      <c r="P11" s="226"/>
      <c r="Q11" s="226"/>
      <c r="R11" s="354" t="s">
        <v>223</v>
      </c>
      <c r="S11" s="226" t="s">
        <v>21626</v>
      </c>
      <c r="T11" s="226" t="s">
        <v>21627</v>
      </c>
      <c r="U11" s="226"/>
      <c r="V11" s="226"/>
      <c r="W11" s="226"/>
      <c r="X11" s="226"/>
      <c r="Y11" s="226"/>
      <c r="Z11" s="226"/>
      <c r="AA11" s="226"/>
      <c r="AB11" s="226"/>
      <c r="AC11" s="226"/>
      <c r="AD11" s="226"/>
      <c r="AE11" s="116"/>
    </row>
    <row r="12" spans="1:31" s="19" customFormat="1" ht="20.25" customHeight="1">
      <c r="A12" s="226" t="s">
        <v>21616</v>
      </c>
      <c r="B12" s="226" t="s">
        <v>944</v>
      </c>
      <c r="C12" s="226" t="s">
        <v>21710</v>
      </c>
      <c r="D12" s="226" t="s">
        <v>21711</v>
      </c>
      <c r="E12" s="226" t="s">
        <v>21712</v>
      </c>
      <c r="F12" s="226" t="s">
        <v>21713</v>
      </c>
      <c r="G12" s="226" t="s">
        <v>21714</v>
      </c>
      <c r="H12" s="226" t="s">
        <v>21715</v>
      </c>
      <c r="I12" s="226" t="s">
        <v>2880</v>
      </c>
      <c r="J12" s="344" t="s">
        <v>21716</v>
      </c>
      <c r="K12" s="344" t="s">
        <v>21717</v>
      </c>
      <c r="L12" s="226" t="s">
        <v>3114</v>
      </c>
      <c r="M12" s="226"/>
      <c r="N12" s="226"/>
      <c r="O12" s="226"/>
      <c r="P12" s="226"/>
      <c r="Q12" s="226"/>
      <c r="R12" s="354" t="s">
        <v>223</v>
      </c>
      <c r="S12" s="226" t="s">
        <v>21626</v>
      </c>
      <c r="T12" s="226" t="s">
        <v>21627</v>
      </c>
      <c r="U12" s="226"/>
      <c r="V12" s="226"/>
      <c r="W12" s="226"/>
      <c r="X12" s="226"/>
      <c r="Y12" s="226"/>
      <c r="Z12" s="226"/>
      <c r="AA12" s="226"/>
      <c r="AB12" s="226"/>
      <c r="AC12" s="226"/>
      <c r="AD12" s="226"/>
      <c r="AE12" s="116"/>
    </row>
    <row r="13" spans="1:31" s="19" customFormat="1" ht="20.25" customHeight="1">
      <c r="A13" s="226" t="s">
        <v>21616</v>
      </c>
      <c r="B13" s="222" t="s">
        <v>833</v>
      </c>
      <c r="C13" s="226" t="s">
        <v>21718</v>
      </c>
      <c r="D13" s="226" t="s">
        <v>21719</v>
      </c>
      <c r="E13" s="226" t="s">
        <v>21720</v>
      </c>
      <c r="F13" s="226" t="s">
        <v>21721</v>
      </c>
      <c r="G13" s="226" t="s">
        <v>21722</v>
      </c>
      <c r="H13" s="226" t="s">
        <v>21723</v>
      </c>
      <c r="I13" s="226" t="s">
        <v>21724</v>
      </c>
      <c r="J13" s="344" t="s">
        <v>21725</v>
      </c>
      <c r="K13" s="344" t="s">
        <v>21726</v>
      </c>
      <c r="L13" s="226" t="s">
        <v>13277</v>
      </c>
      <c r="M13" s="226"/>
      <c r="N13" s="226"/>
      <c r="O13" s="226"/>
      <c r="P13" s="226"/>
      <c r="Q13" s="226"/>
      <c r="R13" s="354"/>
      <c r="S13" s="226" t="s">
        <v>21626</v>
      </c>
      <c r="T13" s="226" t="s">
        <v>21627</v>
      </c>
      <c r="U13" s="226"/>
      <c r="V13" s="226"/>
      <c r="W13" s="226"/>
      <c r="X13" s="226"/>
      <c r="Y13" s="226"/>
      <c r="Z13" s="226"/>
      <c r="AA13" s="226"/>
      <c r="AB13" s="226"/>
      <c r="AC13" s="226"/>
      <c r="AD13" s="226"/>
      <c r="AE13" s="116"/>
    </row>
    <row r="14" spans="1:31" s="19" customFormat="1" ht="20.25" customHeight="1">
      <c r="A14" s="226" t="s">
        <v>21616</v>
      </c>
      <c r="B14" s="222" t="s">
        <v>833</v>
      </c>
      <c r="C14" s="226" t="s">
        <v>21727</v>
      </c>
      <c r="D14" s="226" t="s">
        <v>21728</v>
      </c>
      <c r="E14" s="226" t="s">
        <v>21729</v>
      </c>
      <c r="F14" s="226" t="s">
        <v>21730</v>
      </c>
      <c r="G14" s="226" t="s">
        <v>21731</v>
      </c>
      <c r="H14" s="226" t="s">
        <v>21732</v>
      </c>
      <c r="I14" s="226" t="s">
        <v>21733</v>
      </c>
      <c r="J14" s="344" t="s">
        <v>21734</v>
      </c>
      <c r="K14" s="344" t="s">
        <v>21735</v>
      </c>
      <c r="L14" s="226"/>
      <c r="M14" s="226"/>
      <c r="N14" s="226"/>
      <c r="O14" s="226"/>
      <c r="P14" s="226"/>
      <c r="Q14" s="226"/>
      <c r="R14" s="354"/>
      <c r="S14" s="226" t="s">
        <v>21736</v>
      </c>
      <c r="T14" s="226"/>
      <c r="U14" s="226"/>
      <c r="V14" s="226"/>
      <c r="W14" s="226"/>
      <c r="X14" s="226"/>
      <c r="Y14" s="226"/>
      <c r="Z14" s="226"/>
      <c r="AA14" s="226"/>
      <c r="AB14" s="226"/>
      <c r="AC14" s="226"/>
      <c r="AD14" s="226"/>
      <c r="AE14" s="116"/>
    </row>
    <row r="15" spans="1:31" s="19" customFormat="1" ht="51" customHeight="1">
      <c r="A15" s="226" t="s">
        <v>21616</v>
      </c>
      <c r="B15" s="222" t="s">
        <v>876</v>
      </c>
      <c r="C15" s="226" t="s">
        <v>21737</v>
      </c>
      <c r="D15" s="226" t="s">
        <v>21738</v>
      </c>
      <c r="E15" s="226" t="s">
        <v>21739</v>
      </c>
      <c r="F15" s="226" t="s">
        <v>21740</v>
      </c>
      <c r="G15" s="226" t="s">
        <v>21741</v>
      </c>
      <c r="H15" s="226" t="s">
        <v>21742</v>
      </c>
      <c r="I15" s="226" t="s">
        <v>21743</v>
      </c>
      <c r="J15" s="344" t="s">
        <v>21744</v>
      </c>
      <c r="K15" s="347" t="s">
        <v>21745</v>
      </c>
      <c r="L15" s="226" t="s">
        <v>3114</v>
      </c>
      <c r="M15" s="226" t="s">
        <v>21746</v>
      </c>
      <c r="N15" s="226"/>
      <c r="O15" s="226"/>
      <c r="P15" s="226"/>
      <c r="Q15" s="226"/>
      <c r="R15" s="354"/>
      <c r="S15" s="226" t="s">
        <v>21626</v>
      </c>
      <c r="T15" s="226" t="s">
        <v>21627</v>
      </c>
      <c r="U15" s="226"/>
      <c r="V15" s="226"/>
      <c r="W15" s="226"/>
      <c r="X15" s="226"/>
      <c r="Y15" s="226"/>
      <c r="Z15" s="226"/>
      <c r="AA15" s="226"/>
      <c r="AB15" s="226"/>
      <c r="AC15" s="226"/>
      <c r="AD15" s="226"/>
      <c r="AE15" s="116"/>
    </row>
    <row r="16" spans="1:31" s="19" customFormat="1" ht="22.5" customHeight="1">
      <c r="A16" s="226" t="s">
        <v>21616</v>
      </c>
      <c r="B16" s="222" t="s">
        <v>876</v>
      </c>
      <c r="C16" s="226" t="s">
        <v>21747</v>
      </c>
      <c r="D16" s="226" t="s">
        <v>21748</v>
      </c>
      <c r="E16" s="226" t="s">
        <v>21749</v>
      </c>
      <c r="F16" s="226" t="s">
        <v>21750</v>
      </c>
      <c r="G16" s="226" t="s">
        <v>21751</v>
      </c>
      <c r="H16" s="226" t="s">
        <v>21752</v>
      </c>
      <c r="I16" s="226" t="s">
        <v>21753</v>
      </c>
      <c r="J16" s="344" t="s">
        <v>21754</v>
      </c>
      <c r="K16" s="344" t="s">
        <v>21755</v>
      </c>
      <c r="L16" s="226" t="s">
        <v>21756</v>
      </c>
      <c r="M16" s="226"/>
      <c r="N16" s="226"/>
      <c r="O16" s="226"/>
      <c r="P16" s="226"/>
      <c r="Q16" s="226"/>
      <c r="R16" s="354"/>
      <c r="S16" s="226" t="s">
        <v>21736</v>
      </c>
      <c r="T16" s="226"/>
      <c r="U16" s="226"/>
      <c r="V16" s="226"/>
      <c r="W16" s="226"/>
      <c r="X16" s="226"/>
      <c r="Y16" s="226"/>
      <c r="Z16" s="226"/>
      <c r="AA16" s="226"/>
      <c r="AB16" s="226"/>
      <c r="AC16" s="226"/>
      <c r="AD16" s="226"/>
      <c r="AE16" s="116"/>
    </row>
    <row r="17" spans="1:31" s="19" customFormat="1" ht="20.25" customHeight="1">
      <c r="A17" s="226" t="s">
        <v>21616</v>
      </c>
      <c r="B17" s="186" t="s">
        <v>912</v>
      </c>
      <c r="C17" s="226" t="s">
        <v>21757</v>
      </c>
      <c r="D17" s="226" t="s">
        <v>21758</v>
      </c>
      <c r="E17" s="226" t="s">
        <v>21759</v>
      </c>
      <c r="F17" s="226" t="s">
        <v>21760</v>
      </c>
      <c r="G17" s="226" t="s">
        <v>21761</v>
      </c>
      <c r="H17" s="226" t="s">
        <v>21762</v>
      </c>
      <c r="I17" s="226" t="s">
        <v>21763</v>
      </c>
      <c r="J17" s="344"/>
      <c r="K17" s="344" t="s">
        <v>21764</v>
      </c>
      <c r="L17" s="226"/>
      <c r="M17" s="226"/>
      <c r="N17" s="226"/>
      <c r="O17" s="226"/>
      <c r="P17" s="226"/>
      <c r="Q17" s="226"/>
      <c r="R17" s="354"/>
      <c r="S17" s="226" t="s">
        <v>21736</v>
      </c>
      <c r="T17" s="226"/>
      <c r="U17" s="226"/>
      <c r="V17" s="226"/>
      <c r="W17" s="226"/>
      <c r="X17" s="226"/>
      <c r="Y17" s="226"/>
      <c r="Z17" s="226"/>
      <c r="AA17" s="226"/>
      <c r="AB17" s="226"/>
      <c r="AC17" s="226"/>
      <c r="AD17" s="226"/>
      <c r="AE17" s="116"/>
    </row>
    <row r="18" spans="1:31" s="19" customFormat="1" ht="28.5">
      <c r="A18" s="226" t="s">
        <v>21616</v>
      </c>
      <c r="B18" s="226" t="s">
        <v>944</v>
      </c>
      <c r="C18" s="226" t="s">
        <v>21765</v>
      </c>
      <c r="D18" s="226" t="s">
        <v>21766</v>
      </c>
      <c r="E18" s="226" t="s">
        <v>21767</v>
      </c>
      <c r="F18" s="226" t="s">
        <v>21768</v>
      </c>
      <c r="G18" s="226" t="s">
        <v>21769</v>
      </c>
      <c r="H18" s="226" t="s">
        <v>21770</v>
      </c>
      <c r="I18" s="226" t="s">
        <v>21771</v>
      </c>
      <c r="J18" s="344" t="s">
        <v>21772</v>
      </c>
      <c r="K18" s="347" t="s">
        <v>21773</v>
      </c>
      <c r="L18" s="226"/>
      <c r="M18" s="226"/>
      <c r="N18" s="226" t="s">
        <v>95</v>
      </c>
      <c r="O18" s="226" t="s">
        <v>95</v>
      </c>
      <c r="P18" s="226"/>
      <c r="Q18" s="226"/>
      <c r="R18" s="354"/>
      <c r="S18" s="226" t="s">
        <v>21626</v>
      </c>
      <c r="T18" s="226" t="s">
        <v>21638</v>
      </c>
      <c r="U18" s="226"/>
      <c r="V18" s="226"/>
      <c r="W18" s="226"/>
      <c r="X18" s="226"/>
      <c r="Y18" s="226"/>
      <c r="Z18" s="226"/>
      <c r="AA18" s="226"/>
      <c r="AB18" s="226"/>
      <c r="AC18" s="226"/>
      <c r="AD18" s="226"/>
      <c r="AE18" s="116"/>
    </row>
    <row r="19" spans="1:31" s="19" customFormat="1" ht="20.25" customHeight="1">
      <c r="A19" s="226" t="s">
        <v>21616</v>
      </c>
      <c r="B19" s="226" t="s">
        <v>944</v>
      </c>
      <c r="C19" s="226" t="s">
        <v>21774</v>
      </c>
      <c r="D19" s="226" t="s">
        <v>21775</v>
      </c>
      <c r="E19" s="226" t="s">
        <v>21776</v>
      </c>
      <c r="F19" s="226" t="s">
        <v>21777</v>
      </c>
      <c r="G19" s="226" t="s">
        <v>21778</v>
      </c>
      <c r="H19" s="226" t="s">
        <v>21779</v>
      </c>
      <c r="I19" s="226" t="s">
        <v>21780</v>
      </c>
      <c r="J19" s="436" t="s">
        <v>21781</v>
      </c>
      <c r="K19" s="344" t="s">
        <v>2993</v>
      </c>
      <c r="L19" s="226"/>
      <c r="M19" s="226"/>
      <c r="N19" s="226"/>
      <c r="O19" s="226"/>
      <c r="P19" s="226"/>
      <c r="Q19" s="226"/>
      <c r="R19" s="354"/>
      <c r="S19" s="226" t="s">
        <v>21736</v>
      </c>
      <c r="T19" s="226"/>
      <c r="U19" s="226"/>
      <c r="V19" s="226"/>
      <c r="W19" s="226"/>
      <c r="X19" s="226"/>
      <c r="Y19" s="226"/>
      <c r="Z19" s="226"/>
      <c r="AA19" s="226"/>
      <c r="AB19" s="226"/>
      <c r="AC19" s="226"/>
      <c r="AD19" s="226"/>
      <c r="AE19" s="116"/>
    </row>
    <row r="20" spans="1:31" s="116" customFormat="1" ht="20.25" customHeight="1">
      <c r="A20" s="344" t="s">
        <v>21616</v>
      </c>
      <c r="B20" s="344" t="s">
        <v>876</v>
      </c>
      <c r="C20" s="344" t="s">
        <v>21782</v>
      </c>
      <c r="D20" s="344" t="s">
        <v>21783</v>
      </c>
      <c r="E20" s="344" t="s">
        <v>21784</v>
      </c>
      <c r="F20" s="344" t="s">
        <v>21785</v>
      </c>
      <c r="G20" s="344" t="s">
        <v>21786</v>
      </c>
      <c r="H20" s="344" t="s">
        <v>21787</v>
      </c>
      <c r="I20" s="344" t="s">
        <v>21788</v>
      </c>
      <c r="J20" s="436" t="s">
        <v>21789</v>
      </c>
      <c r="K20" s="344" t="s">
        <v>21790</v>
      </c>
      <c r="L20" s="344"/>
      <c r="M20" s="344"/>
      <c r="N20" s="221"/>
      <c r="O20" s="221"/>
      <c r="P20" s="221"/>
      <c r="Q20" s="221"/>
      <c r="R20" s="338"/>
      <c r="S20" s="221" t="s">
        <v>21736</v>
      </c>
      <c r="T20" s="221"/>
      <c r="U20" s="221"/>
      <c r="V20" s="221"/>
      <c r="W20" s="221"/>
      <c r="X20" s="221"/>
      <c r="Y20" s="221"/>
      <c r="Z20" s="221"/>
      <c r="AA20" s="221"/>
      <c r="AB20" s="221"/>
      <c r="AC20" s="221"/>
      <c r="AD20" s="221"/>
    </row>
    <row r="21" spans="1:31" s="33" customFormat="1" ht="20.100000000000001" customHeight="1">
      <c r="D21" s="34"/>
      <c r="F21" s="34"/>
      <c r="G21" s="34"/>
      <c r="H21" s="34"/>
      <c r="I21" s="34"/>
      <c r="K21" s="34"/>
      <c r="L21" s="34"/>
    </row>
    <row r="22" spans="1:31" s="88" customFormat="1" ht="20.100000000000001" customHeight="1">
      <c r="D22" s="79"/>
      <c r="F22" s="79"/>
      <c r="G22" s="79"/>
      <c r="H22" s="79"/>
      <c r="I22" s="79"/>
      <c r="K22" s="79"/>
      <c r="L22" s="79"/>
    </row>
    <row r="23" spans="1:31" s="88" customFormat="1" ht="20.100000000000001" customHeight="1">
      <c r="D23" s="79"/>
      <c r="F23" s="79"/>
      <c r="G23" s="79"/>
      <c r="H23" s="79"/>
      <c r="I23" s="79"/>
      <c r="K23" s="79"/>
      <c r="L23" s="79"/>
    </row>
    <row r="24" spans="1:31" s="88" customFormat="1" ht="20.100000000000001" customHeight="1">
      <c r="D24" s="79"/>
      <c r="F24" s="79"/>
      <c r="G24" s="79"/>
      <c r="H24" s="79"/>
      <c r="I24" s="79"/>
      <c r="K24" s="79"/>
      <c r="L24" s="79"/>
    </row>
    <row r="25" spans="1:31" s="88" customFormat="1" ht="20.100000000000001" customHeight="1">
      <c r="D25" s="79"/>
      <c r="F25" s="79"/>
      <c r="G25" s="79"/>
      <c r="H25" s="79"/>
      <c r="I25" s="79"/>
      <c r="K25" s="79"/>
      <c r="L25" s="79"/>
    </row>
    <row r="26" spans="1:31" s="88" customFormat="1" ht="20.25" customHeight="1">
      <c r="D26" s="79"/>
      <c r="F26" s="79"/>
      <c r="G26" s="79"/>
      <c r="H26" s="79"/>
      <c r="I26" s="79"/>
      <c r="K26" s="79"/>
      <c r="L26" s="79"/>
    </row>
    <row r="27" spans="1:31" s="88" customFormat="1" ht="20.25" customHeight="1">
      <c r="D27" s="79"/>
      <c r="F27" s="79"/>
      <c r="G27" s="79"/>
      <c r="H27" s="79"/>
      <c r="I27" s="79"/>
      <c r="K27" s="79"/>
      <c r="L27" s="79"/>
    </row>
    <row r="28" spans="1:31" s="88" customFormat="1" ht="20.25" customHeight="1">
      <c r="D28" s="79"/>
      <c r="F28" s="79"/>
      <c r="G28" s="79"/>
      <c r="H28" s="79"/>
      <c r="I28" s="79"/>
      <c r="K28" s="79"/>
      <c r="L28" s="79"/>
    </row>
    <row r="29" spans="1:31" s="88" customFormat="1" ht="20.25" customHeight="1">
      <c r="D29" s="79"/>
      <c r="F29" s="79"/>
      <c r="G29" s="79"/>
      <c r="H29" s="79"/>
      <c r="I29" s="79"/>
      <c r="K29" s="79"/>
      <c r="L29" s="79"/>
    </row>
    <row r="30" spans="1:31" s="88" customFormat="1" ht="20.25" customHeight="1">
      <c r="D30" s="79"/>
      <c r="F30" s="79"/>
      <c r="G30" s="79"/>
      <c r="H30" s="79"/>
      <c r="I30" s="79"/>
      <c r="K30" s="79"/>
      <c r="L30" s="79"/>
    </row>
    <row r="31" spans="1:31" s="88" customFormat="1" ht="20.25" customHeight="1">
      <c r="D31" s="79"/>
      <c r="F31" s="79"/>
      <c r="G31" s="79"/>
      <c r="H31" s="79"/>
      <c r="I31" s="79"/>
      <c r="K31" s="79"/>
      <c r="L31" s="79"/>
    </row>
    <row r="32" spans="1:31" s="88" customFormat="1" ht="20.25" customHeight="1">
      <c r="D32" s="79"/>
      <c r="F32" s="79"/>
      <c r="G32" s="79"/>
      <c r="H32" s="79"/>
      <c r="I32" s="79"/>
      <c r="K32" s="79"/>
      <c r="L32" s="79"/>
    </row>
    <row r="33" spans="4:12" s="88" customFormat="1" ht="20.25" customHeight="1">
      <c r="D33" s="79"/>
      <c r="F33" s="79"/>
      <c r="G33" s="79"/>
      <c r="H33" s="79"/>
      <c r="I33" s="79"/>
      <c r="K33" s="79"/>
      <c r="L33" s="79"/>
    </row>
    <row r="34" spans="4:12" s="88" customFormat="1" ht="20.25" customHeight="1">
      <c r="D34" s="79"/>
      <c r="F34" s="79"/>
      <c r="G34" s="79"/>
      <c r="H34" s="79"/>
      <c r="I34" s="79"/>
      <c r="K34" s="79"/>
      <c r="L34" s="79"/>
    </row>
    <row r="35" spans="4:12" s="88" customFormat="1" ht="20.25" customHeight="1">
      <c r="D35" s="79"/>
      <c r="F35" s="79"/>
      <c r="G35" s="79"/>
      <c r="H35" s="79"/>
      <c r="I35" s="79"/>
      <c r="K35" s="79"/>
      <c r="L35" s="79"/>
    </row>
    <row r="36" spans="4:12" s="88" customFormat="1" ht="20.25" customHeight="1">
      <c r="D36" s="79"/>
      <c r="F36" s="79"/>
      <c r="G36" s="79"/>
      <c r="H36" s="79"/>
      <c r="I36" s="79"/>
      <c r="K36" s="79"/>
      <c r="L36" s="79"/>
    </row>
    <row r="37" spans="4:12" s="88" customFormat="1" ht="20.25" customHeight="1">
      <c r="D37" s="79"/>
      <c r="F37" s="79"/>
      <c r="G37" s="79"/>
      <c r="H37" s="79"/>
      <c r="I37" s="79"/>
      <c r="K37" s="79"/>
      <c r="L37" s="79"/>
    </row>
    <row r="38" spans="4:12" s="88" customFormat="1" ht="20.25" customHeight="1">
      <c r="D38" s="79"/>
      <c r="F38" s="79"/>
      <c r="G38" s="79"/>
      <c r="H38" s="79"/>
      <c r="I38" s="79"/>
      <c r="K38" s="79"/>
      <c r="L38" s="79"/>
    </row>
    <row r="39" spans="4:12" s="88" customFormat="1" ht="20.25" customHeight="1">
      <c r="D39" s="79"/>
      <c r="F39" s="79"/>
      <c r="G39" s="79"/>
      <c r="H39" s="79"/>
      <c r="I39" s="79"/>
      <c r="K39" s="79"/>
      <c r="L39" s="79"/>
    </row>
    <row r="40" spans="4:12" s="88" customFormat="1" ht="20.25" customHeight="1">
      <c r="D40" s="79"/>
      <c r="F40" s="79"/>
      <c r="G40" s="79"/>
      <c r="H40" s="79"/>
      <c r="I40" s="79"/>
      <c r="K40" s="79"/>
      <c r="L40" s="79"/>
    </row>
    <row r="41" spans="4:12" s="88" customFormat="1" ht="20.25" customHeight="1">
      <c r="D41" s="79"/>
      <c r="F41" s="79"/>
      <c r="G41" s="79"/>
      <c r="H41" s="79"/>
      <c r="I41" s="79"/>
      <c r="K41" s="79"/>
      <c r="L41" s="79"/>
    </row>
    <row r="42" spans="4:12" s="88" customFormat="1" ht="20.25" customHeight="1">
      <c r="D42" s="79"/>
      <c r="F42" s="79"/>
      <c r="G42" s="79"/>
      <c r="H42" s="79"/>
      <c r="I42" s="79"/>
      <c r="K42" s="79"/>
      <c r="L42" s="79"/>
    </row>
    <row r="43" spans="4:12" s="88" customFormat="1" ht="20.25" customHeight="1">
      <c r="D43" s="79"/>
      <c r="F43" s="79"/>
      <c r="G43" s="79"/>
      <c r="H43" s="79"/>
      <c r="I43" s="79"/>
      <c r="K43" s="79"/>
      <c r="L43" s="79"/>
    </row>
    <row r="44" spans="4:12" s="88" customFormat="1" ht="20.25" customHeight="1">
      <c r="D44" s="79"/>
      <c r="F44" s="79"/>
      <c r="G44" s="79"/>
      <c r="H44" s="79"/>
      <c r="I44" s="79"/>
      <c r="K44" s="79"/>
      <c r="L44" s="79"/>
    </row>
    <row r="45" spans="4:12" s="88" customFormat="1" ht="20.25" customHeight="1">
      <c r="D45" s="79"/>
      <c r="F45" s="79"/>
      <c r="G45" s="79"/>
      <c r="H45" s="79"/>
      <c r="I45" s="79"/>
      <c r="K45" s="79"/>
      <c r="L45" s="79"/>
    </row>
    <row r="46" spans="4:12" s="88" customFormat="1" ht="20.25" customHeight="1">
      <c r="D46" s="79"/>
      <c r="F46" s="79"/>
      <c r="G46" s="79"/>
      <c r="H46" s="79"/>
      <c r="I46" s="79"/>
      <c r="K46" s="79"/>
      <c r="L46" s="79"/>
    </row>
    <row r="47" spans="4:12" s="88" customFormat="1" ht="20.25" customHeight="1">
      <c r="D47" s="79"/>
      <c r="F47" s="79"/>
      <c r="G47" s="79"/>
      <c r="H47" s="79"/>
      <c r="I47" s="79"/>
      <c r="K47" s="79"/>
      <c r="L47" s="79"/>
    </row>
    <row r="48" spans="4:12" s="88" customFormat="1" ht="20.25" customHeight="1">
      <c r="D48" s="79"/>
      <c r="F48" s="79"/>
      <c r="G48" s="79"/>
      <c r="H48" s="79"/>
      <c r="I48" s="79"/>
      <c r="K48" s="79"/>
      <c r="L48" s="79"/>
    </row>
    <row r="49" spans="4:12" s="88" customFormat="1" ht="20.25" customHeight="1">
      <c r="D49" s="79"/>
      <c r="F49" s="79"/>
      <c r="G49" s="79"/>
      <c r="H49" s="79"/>
      <c r="I49" s="79"/>
      <c r="K49" s="79"/>
      <c r="L49" s="79"/>
    </row>
    <row r="50" spans="4:12" s="88" customFormat="1" ht="20.25" customHeight="1">
      <c r="D50" s="79"/>
      <c r="F50" s="79"/>
      <c r="G50" s="79"/>
      <c r="H50" s="79"/>
      <c r="I50" s="79"/>
      <c r="K50" s="79"/>
      <c r="L50" s="79"/>
    </row>
    <row r="51" spans="4:12" s="88" customFormat="1" ht="20.25" customHeight="1">
      <c r="D51" s="79"/>
      <c r="F51" s="79"/>
      <c r="G51" s="79"/>
      <c r="H51" s="79"/>
      <c r="I51" s="79"/>
      <c r="K51" s="79"/>
      <c r="L51" s="79"/>
    </row>
    <row r="52" spans="4:12" s="88" customFormat="1" ht="20.25" customHeight="1">
      <c r="D52" s="79"/>
      <c r="F52" s="79"/>
      <c r="G52" s="79"/>
      <c r="H52" s="79"/>
      <c r="I52" s="79"/>
      <c r="K52" s="79"/>
      <c r="L52" s="79"/>
    </row>
    <row r="53" spans="4:12" s="88" customFormat="1" ht="20.25" customHeight="1">
      <c r="D53" s="79"/>
      <c r="F53" s="79"/>
      <c r="G53" s="79"/>
      <c r="H53" s="79"/>
      <c r="I53" s="79"/>
      <c r="K53" s="79"/>
      <c r="L53" s="79"/>
    </row>
    <row r="54" spans="4:12" s="88" customFormat="1" ht="20.25" customHeight="1">
      <c r="D54" s="79"/>
      <c r="F54" s="79"/>
      <c r="G54" s="79"/>
      <c r="H54" s="79"/>
      <c r="I54" s="79"/>
      <c r="K54" s="79"/>
      <c r="L54" s="79"/>
    </row>
    <row r="55" spans="4:12" s="88" customFormat="1" ht="20.25" customHeight="1">
      <c r="D55" s="79"/>
      <c r="F55" s="79"/>
      <c r="G55" s="79"/>
      <c r="H55" s="79"/>
      <c r="I55" s="79"/>
      <c r="K55" s="79"/>
      <c r="L55" s="79"/>
    </row>
    <row r="56" spans="4:12" s="88" customFormat="1" ht="20.25" customHeight="1">
      <c r="D56" s="79"/>
      <c r="F56" s="79"/>
      <c r="G56" s="79"/>
      <c r="H56" s="79"/>
      <c r="I56" s="79"/>
      <c r="K56" s="79"/>
      <c r="L56" s="79"/>
    </row>
    <row r="57" spans="4:12" s="88" customFormat="1" ht="20.25" customHeight="1">
      <c r="D57" s="79"/>
      <c r="F57" s="79"/>
      <c r="G57" s="79"/>
      <c r="H57" s="79"/>
      <c r="I57" s="79"/>
      <c r="K57" s="79"/>
      <c r="L57" s="79"/>
    </row>
    <row r="58" spans="4:12" s="88" customFormat="1" ht="20.25" customHeight="1">
      <c r="D58" s="79"/>
      <c r="F58" s="79"/>
      <c r="G58" s="79"/>
      <c r="H58" s="79"/>
      <c r="I58" s="79"/>
      <c r="K58" s="79"/>
      <c r="L58" s="79"/>
    </row>
    <row r="59" spans="4:12" s="88" customFormat="1" ht="20.25" customHeight="1">
      <c r="D59" s="79"/>
      <c r="F59" s="79"/>
      <c r="G59" s="79"/>
      <c r="H59" s="79"/>
      <c r="I59" s="79"/>
      <c r="K59" s="79"/>
      <c r="L59" s="79"/>
    </row>
    <row r="60" spans="4:12" s="88" customFormat="1" ht="20.25" customHeight="1">
      <c r="D60" s="79"/>
      <c r="F60" s="79"/>
      <c r="G60" s="79"/>
      <c r="H60" s="79"/>
      <c r="I60" s="79"/>
      <c r="K60" s="79"/>
      <c r="L60" s="79"/>
    </row>
    <row r="61" spans="4:12" s="88" customFormat="1" ht="20.25" customHeight="1">
      <c r="D61" s="79"/>
      <c r="F61" s="79"/>
      <c r="G61" s="79"/>
      <c r="H61" s="79"/>
      <c r="I61" s="79"/>
      <c r="K61" s="79"/>
      <c r="L61" s="79"/>
    </row>
    <row r="62" spans="4:12" s="88" customFormat="1" ht="20.25" customHeight="1">
      <c r="D62" s="79"/>
      <c r="F62" s="79"/>
      <c r="G62" s="79"/>
      <c r="H62" s="79"/>
      <c r="I62" s="79"/>
      <c r="K62" s="79"/>
      <c r="L62" s="79"/>
    </row>
    <row r="63" spans="4:12" s="88" customFormat="1" ht="20.25" customHeight="1">
      <c r="D63" s="79"/>
      <c r="F63" s="79"/>
      <c r="G63" s="79"/>
      <c r="H63" s="79"/>
      <c r="I63" s="79"/>
      <c r="K63" s="79"/>
      <c r="L63" s="79"/>
    </row>
    <row r="64" spans="4:12" s="88" customFormat="1" ht="20.25" customHeight="1">
      <c r="D64" s="79"/>
      <c r="F64" s="79"/>
      <c r="G64" s="79"/>
      <c r="H64" s="79"/>
      <c r="I64" s="79"/>
      <c r="K64" s="79"/>
      <c r="L64" s="79"/>
    </row>
    <row r="65" spans="4:12" s="88" customFormat="1" ht="20.25" customHeight="1">
      <c r="D65" s="79"/>
      <c r="F65" s="79"/>
      <c r="G65" s="79"/>
      <c r="H65" s="79"/>
      <c r="I65" s="79"/>
      <c r="K65" s="79"/>
      <c r="L65" s="79"/>
    </row>
    <row r="66" spans="4:12" s="88" customFormat="1" ht="20.25" customHeight="1">
      <c r="D66" s="79"/>
      <c r="F66" s="79"/>
      <c r="G66" s="79"/>
      <c r="H66" s="79"/>
      <c r="I66" s="79"/>
      <c r="K66" s="79"/>
      <c r="L66" s="79"/>
    </row>
    <row r="67" spans="4:12" s="88" customFormat="1" ht="20.25" customHeight="1">
      <c r="D67" s="79"/>
      <c r="F67" s="79"/>
      <c r="G67" s="79"/>
      <c r="H67" s="79"/>
      <c r="I67" s="79"/>
      <c r="K67" s="79"/>
      <c r="L67" s="79"/>
    </row>
    <row r="68" spans="4:12" s="88" customFormat="1" ht="20.25" customHeight="1">
      <c r="D68" s="79"/>
      <c r="F68" s="79"/>
      <c r="G68" s="79"/>
      <c r="H68" s="79"/>
      <c r="I68" s="79"/>
      <c r="K68" s="79"/>
      <c r="L68" s="79"/>
    </row>
    <row r="69" spans="4:12" s="88" customFormat="1" ht="20.25" customHeight="1">
      <c r="D69" s="79"/>
      <c r="F69" s="79"/>
      <c r="G69" s="79"/>
      <c r="H69" s="79"/>
      <c r="I69" s="79"/>
      <c r="K69" s="79"/>
      <c r="L69" s="79"/>
    </row>
    <row r="70" spans="4:12" s="88" customFormat="1" ht="20.25" customHeight="1">
      <c r="D70" s="79"/>
      <c r="F70" s="79"/>
      <c r="G70" s="79"/>
      <c r="H70" s="79"/>
      <c r="I70" s="79"/>
      <c r="K70" s="79"/>
      <c r="L70" s="79"/>
    </row>
    <row r="71" spans="4:12" s="88" customFormat="1" ht="20.25" customHeight="1">
      <c r="D71" s="79"/>
      <c r="F71" s="79"/>
      <c r="G71" s="79"/>
      <c r="H71" s="79"/>
      <c r="I71" s="79"/>
      <c r="K71" s="79"/>
      <c r="L71" s="79"/>
    </row>
    <row r="72" spans="4:12" s="88" customFormat="1" ht="20.25" customHeight="1">
      <c r="D72" s="79"/>
      <c r="F72" s="79"/>
      <c r="G72" s="79"/>
      <c r="H72" s="79"/>
      <c r="I72" s="79"/>
      <c r="K72" s="79"/>
      <c r="L72" s="79"/>
    </row>
    <row r="73" spans="4:12" s="88" customFormat="1" ht="20.25" customHeight="1">
      <c r="D73" s="79"/>
      <c r="F73" s="79"/>
      <c r="G73" s="79"/>
      <c r="H73" s="79"/>
      <c r="I73" s="79"/>
      <c r="K73" s="79"/>
      <c r="L73" s="79"/>
    </row>
    <row r="74" spans="4:12" s="88" customFormat="1" ht="20.25" customHeight="1">
      <c r="D74" s="79"/>
      <c r="F74" s="79"/>
      <c r="G74" s="79"/>
      <c r="H74" s="79"/>
      <c r="I74" s="79"/>
      <c r="K74" s="79"/>
      <c r="L74" s="79"/>
    </row>
    <row r="75" spans="4:12" s="88" customFormat="1" ht="20.25" customHeight="1">
      <c r="D75" s="79"/>
      <c r="F75" s="79"/>
      <c r="G75" s="79"/>
      <c r="H75" s="79"/>
      <c r="I75" s="79"/>
      <c r="K75" s="79"/>
      <c r="L75" s="79"/>
    </row>
    <row r="76" spans="4:12" s="88" customFormat="1" ht="20.25" customHeight="1">
      <c r="D76" s="79"/>
      <c r="F76" s="79"/>
      <c r="G76" s="79"/>
      <c r="H76" s="79"/>
      <c r="I76" s="79"/>
      <c r="K76" s="79"/>
      <c r="L76" s="79"/>
    </row>
    <row r="77" spans="4:12" s="88" customFormat="1" ht="20.25" customHeight="1">
      <c r="D77" s="79"/>
      <c r="F77" s="79"/>
      <c r="G77" s="79"/>
      <c r="H77" s="79"/>
      <c r="I77" s="79"/>
      <c r="K77" s="79"/>
      <c r="L77" s="79"/>
    </row>
    <row r="78" spans="4:12" s="88" customFormat="1" ht="20.25" customHeight="1">
      <c r="D78" s="79"/>
      <c r="F78" s="79"/>
      <c r="G78" s="79"/>
      <c r="H78" s="79"/>
      <c r="I78" s="79"/>
      <c r="K78" s="79"/>
      <c r="L78" s="79"/>
    </row>
    <row r="79" spans="4:12" s="88" customFormat="1" ht="20.25" customHeight="1">
      <c r="D79" s="79"/>
      <c r="F79" s="79"/>
      <c r="G79" s="79"/>
      <c r="H79" s="79"/>
      <c r="I79" s="79"/>
      <c r="K79" s="79"/>
      <c r="L79" s="79"/>
    </row>
    <row r="80" spans="4:12" s="88" customFormat="1" ht="20.25" customHeight="1">
      <c r="D80" s="79"/>
      <c r="F80" s="79"/>
      <c r="G80" s="79"/>
      <c r="H80" s="79"/>
      <c r="I80" s="79"/>
      <c r="K80" s="79"/>
      <c r="L80" s="79"/>
    </row>
    <row r="81" spans="4:12" s="88" customFormat="1" ht="20.25" customHeight="1">
      <c r="D81" s="79"/>
      <c r="F81" s="79"/>
      <c r="G81" s="79"/>
      <c r="H81" s="79"/>
      <c r="I81" s="79"/>
      <c r="K81" s="79"/>
      <c r="L81" s="79"/>
    </row>
    <row r="82" spans="4:12" s="88" customFormat="1" ht="20.25" customHeight="1">
      <c r="D82" s="79"/>
      <c r="F82" s="79"/>
      <c r="G82" s="79"/>
      <c r="H82" s="79"/>
      <c r="I82" s="79"/>
      <c r="K82" s="79"/>
      <c r="L82" s="79"/>
    </row>
    <row r="83" spans="4:12" s="88" customFormat="1" ht="20.25" customHeight="1">
      <c r="D83" s="79"/>
      <c r="F83" s="79"/>
      <c r="G83" s="79"/>
      <c r="H83" s="79"/>
      <c r="I83" s="79"/>
      <c r="K83" s="79"/>
      <c r="L83" s="79"/>
    </row>
    <row r="84" spans="4:12" s="88" customFormat="1" ht="20.25" customHeight="1">
      <c r="D84" s="79"/>
      <c r="F84" s="79"/>
      <c r="G84" s="79"/>
      <c r="H84" s="79"/>
      <c r="I84" s="79"/>
      <c r="K84" s="79"/>
      <c r="L84" s="79"/>
    </row>
    <row r="85" spans="4:12" s="88" customFormat="1" ht="20.25" customHeight="1">
      <c r="D85" s="79"/>
      <c r="F85" s="79"/>
      <c r="G85" s="79"/>
      <c r="H85" s="79"/>
      <c r="I85" s="79"/>
      <c r="K85" s="79"/>
      <c r="L85" s="79"/>
    </row>
    <row r="86" spans="4:12" s="88" customFormat="1" ht="20.25" customHeight="1">
      <c r="D86" s="79"/>
      <c r="F86" s="79"/>
      <c r="G86" s="79"/>
      <c r="H86" s="79"/>
      <c r="I86" s="79"/>
      <c r="K86" s="79"/>
      <c r="L86" s="79"/>
    </row>
    <row r="87" spans="4:12" s="88" customFormat="1" ht="20.25" customHeight="1">
      <c r="D87" s="79"/>
      <c r="F87" s="79"/>
      <c r="G87" s="79"/>
      <c r="H87" s="79"/>
      <c r="I87" s="79"/>
      <c r="K87" s="79"/>
      <c r="L87" s="79"/>
    </row>
    <row r="88" spans="4:12" s="88" customFormat="1" ht="20.25" customHeight="1">
      <c r="D88" s="79"/>
      <c r="F88" s="79"/>
      <c r="G88" s="79"/>
      <c r="H88" s="79"/>
      <c r="I88" s="79"/>
      <c r="K88" s="79"/>
      <c r="L88" s="79"/>
    </row>
    <row r="89" spans="4:12" s="88" customFormat="1" ht="20.25" customHeight="1">
      <c r="D89" s="79"/>
      <c r="F89" s="79"/>
      <c r="G89" s="79"/>
      <c r="H89" s="79"/>
      <c r="I89" s="79"/>
      <c r="K89" s="79"/>
      <c r="L89" s="79"/>
    </row>
    <row r="90" spans="4:12" s="88" customFormat="1" ht="20.25" customHeight="1">
      <c r="D90" s="79"/>
      <c r="F90" s="79"/>
      <c r="G90" s="79"/>
      <c r="H90" s="79"/>
      <c r="I90" s="79"/>
      <c r="K90" s="79"/>
      <c r="L90" s="79"/>
    </row>
    <row r="91" spans="4:12" s="88" customFormat="1" ht="20.25" customHeight="1">
      <c r="D91" s="79"/>
      <c r="F91" s="79"/>
      <c r="G91" s="79"/>
      <c r="H91" s="79"/>
      <c r="I91" s="79"/>
      <c r="K91" s="79"/>
      <c r="L91" s="79"/>
    </row>
    <row r="92" spans="4:12" s="88" customFormat="1" ht="20.25" customHeight="1">
      <c r="D92" s="79"/>
      <c r="F92" s="79"/>
      <c r="G92" s="79"/>
      <c r="H92" s="79"/>
      <c r="I92" s="79"/>
      <c r="K92" s="79"/>
      <c r="L92" s="79"/>
    </row>
    <row r="93" spans="4:12" s="88" customFormat="1" ht="20.25" customHeight="1">
      <c r="D93" s="79"/>
      <c r="F93" s="79"/>
      <c r="G93" s="79"/>
      <c r="H93" s="79"/>
      <c r="I93" s="79"/>
      <c r="K93" s="79"/>
      <c r="L93" s="79"/>
    </row>
    <row r="94" spans="4:12" s="88" customFormat="1" ht="20.25" customHeight="1">
      <c r="D94" s="79"/>
      <c r="F94" s="79"/>
      <c r="G94" s="79"/>
      <c r="H94" s="79"/>
      <c r="I94" s="79"/>
      <c r="K94" s="79"/>
      <c r="L94" s="79"/>
    </row>
    <row r="95" spans="4:12" s="88" customFormat="1" ht="20.25" customHeight="1">
      <c r="D95" s="79"/>
      <c r="F95" s="79"/>
      <c r="G95" s="79"/>
      <c r="H95" s="79"/>
      <c r="I95" s="79"/>
      <c r="K95" s="79"/>
      <c r="L95" s="79"/>
    </row>
    <row r="96" spans="4:12" s="88" customFormat="1" ht="20.25" customHeight="1">
      <c r="D96" s="79"/>
      <c r="F96" s="79"/>
      <c r="G96" s="79"/>
      <c r="H96" s="79"/>
      <c r="I96" s="79"/>
      <c r="K96" s="79"/>
      <c r="L96" s="79"/>
    </row>
    <row r="97" spans="4:12" s="88" customFormat="1" ht="20.25" customHeight="1">
      <c r="D97" s="79"/>
      <c r="F97" s="79"/>
      <c r="G97" s="79"/>
      <c r="H97" s="79"/>
      <c r="I97" s="79"/>
      <c r="K97" s="79"/>
      <c r="L97" s="79"/>
    </row>
    <row r="98" spans="4:12" s="88" customFormat="1" ht="20.25" customHeight="1">
      <c r="D98" s="79"/>
      <c r="F98" s="79"/>
      <c r="G98" s="79"/>
      <c r="H98" s="79"/>
      <c r="I98" s="79"/>
      <c r="K98" s="79"/>
      <c r="L98" s="79"/>
    </row>
    <row r="99" spans="4:12" s="88" customFormat="1" ht="20.25" customHeight="1">
      <c r="D99" s="79"/>
      <c r="F99" s="79"/>
      <c r="G99" s="79"/>
      <c r="H99" s="79"/>
      <c r="I99" s="79"/>
      <c r="K99" s="79"/>
      <c r="L99" s="79"/>
    </row>
    <row r="100" spans="4:12" s="88" customFormat="1" ht="20.25" customHeight="1">
      <c r="D100" s="79"/>
      <c r="F100" s="79"/>
      <c r="G100" s="79"/>
      <c r="H100" s="79"/>
      <c r="I100" s="79"/>
      <c r="K100" s="79"/>
      <c r="L100" s="79"/>
    </row>
    <row r="101" spans="4:12" s="88" customFormat="1" ht="20.25" customHeight="1">
      <c r="D101" s="79"/>
      <c r="F101" s="79"/>
      <c r="G101" s="79"/>
      <c r="H101" s="79"/>
      <c r="I101" s="79"/>
      <c r="K101" s="79"/>
      <c r="L101" s="79"/>
    </row>
    <row r="102" spans="4:12" s="88" customFormat="1" ht="20.25" customHeight="1">
      <c r="D102" s="79"/>
      <c r="F102" s="79"/>
      <c r="G102" s="79"/>
      <c r="H102" s="79"/>
      <c r="I102" s="79"/>
      <c r="K102" s="79"/>
      <c r="L102" s="79"/>
    </row>
    <row r="103" spans="4:12" s="88" customFormat="1" ht="20.25" customHeight="1">
      <c r="D103" s="79"/>
      <c r="F103" s="79"/>
      <c r="G103" s="79"/>
      <c r="H103" s="79"/>
      <c r="I103" s="79"/>
      <c r="K103" s="79"/>
      <c r="L103" s="79"/>
    </row>
    <row r="104" spans="4:12" s="88" customFormat="1" ht="20.25" customHeight="1">
      <c r="D104" s="79"/>
      <c r="F104" s="79"/>
      <c r="G104" s="79"/>
      <c r="H104" s="79"/>
      <c r="I104" s="79"/>
      <c r="K104" s="79"/>
      <c r="L104" s="79"/>
    </row>
    <row r="105" spans="4:12" s="88" customFormat="1" ht="20.25" customHeight="1">
      <c r="D105" s="79"/>
      <c r="F105" s="79"/>
      <c r="G105" s="79"/>
      <c r="H105" s="79"/>
      <c r="I105" s="79"/>
      <c r="K105" s="79"/>
      <c r="L105" s="79"/>
    </row>
    <row r="106" spans="4:12" s="88" customFormat="1" ht="20.25" customHeight="1">
      <c r="D106" s="79"/>
      <c r="F106" s="79"/>
      <c r="G106" s="79"/>
      <c r="H106" s="79"/>
      <c r="I106" s="79"/>
      <c r="K106" s="79"/>
      <c r="L106" s="79"/>
    </row>
    <row r="107" spans="4:12" s="88" customFormat="1" ht="20.25" customHeight="1">
      <c r="D107" s="79"/>
      <c r="F107" s="79"/>
      <c r="G107" s="79"/>
      <c r="H107" s="79"/>
      <c r="I107" s="79"/>
      <c r="K107" s="79"/>
      <c r="L107" s="79"/>
    </row>
    <row r="108" spans="4:12" s="88" customFormat="1" ht="20.25" customHeight="1">
      <c r="D108" s="79"/>
      <c r="F108" s="79"/>
      <c r="G108" s="79"/>
      <c r="H108" s="79"/>
      <c r="I108" s="79"/>
      <c r="K108" s="79"/>
      <c r="L108" s="79"/>
    </row>
    <row r="109" spans="4:12" s="88" customFormat="1" ht="20.25" customHeight="1">
      <c r="D109" s="79"/>
      <c r="F109" s="79"/>
      <c r="G109" s="79"/>
      <c r="H109" s="79"/>
      <c r="I109" s="79"/>
      <c r="K109" s="79"/>
      <c r="L109" s="79"/>
    </row>
    <row r="110" spans="4:12" s="88" customFormat="1" ht="20.25" customHeight="1">
      <c r="D110" s="79"/>
      <c r="F110" s="79"/>
      <c r="G110" s="79"/>
      <c r="H110" s="79"/>
      <c r="I110" s="79"/>
      <c r="K110" s="79"/>
      <c r="L110" s="79"/>
    </row>
    <row r="111" spans="4:12" s="88" customFormat="1" ht="20.25" customHeight="1">
      <c r="D111" s="79"/>
      <c r="F111" s="79"/>
      <c r="G111" s="79"/>
      <c r="H111" s="79"/>
      <c r="I111" s="79"/>
      <c r="K111" s="79"/>
      <c r="L111" s="79"/>
    </row>
    <row r="112" spans="4:12" s="88" customFormat="1" ht="20.25" customHeight="1">
      <c r="D112" s="79"/>
      <c r="F112" s="79"/>
      <c r="G112" s="79"/>
      <c r="H112" s="79"/>
      <c r="I112" s="79"/>
      <c r="K112" s="79"/>
      <c r="L112" s="79"/>
    </row>
    <row r="113" spans="4:12" s="88" customFormat="1" ht="20.25" customHeight="1">
      <c r="D113" s="79"/>
      <c r="F113" s="79"/>
      <c r="G113" s="79"/>
      <c r="H113" s="79"/>
      <c r="I113" s="79"/>
      <c r="K113" s="79"/>
      <c r="L113" s="79"/>
    </row>
    <row r="114" spans="4:12" s="88" customFormat="1" ht="20.25" customHeight="1">
      <c r="D114" s="79"/>
      <c r="F114" s="79"/>
      <c r="G114" s="79"/>
      <c r="H114" s="79"/>
      <c r="I114" s="79"/>
      <c r="K114" s="79"/>
      <c r="L114" s="79"/>
    </row>
    <row r="115" spans="4:12" s="88" customFormat="1" ht="20.25" customHeight="1">
      <c r="D115" s="79"/>
      <c r="F115" s="79"/>
      <c r="G115" s="79"/>
      <c r="H115" s="79"/>
      <c r="I115" s="79"/>
      <c r="K115" s="79"/>
      <c r="L115" s="79"/>
    </row>
    <row r="116" spans="4:12" s="88" customFormat="1" ht="20.25" customHeight="1">
      <c r="D116" s="79"/>
      <c r="F116" s="79"/>
      <c r="G116" s="79"/>
      <c r="H116" s="79"/>
      <c r="I116" s="79"/>
      <c r="K116" s="79"/>
      <c r="L116" s="79"/>
    </row>
    <row r="117" spans="4:12" s="88" customFormat="1" ht="20.25" customHeight="1">
      <c r="D117" s="79"/>
      <c r="F117" s="79"/>
      <c r="G117" s="79"/>
      <c r="H117" s="79"/>
      <c r="I117" s="79"/>
      <c r="K117" s="79"/>
      <c r="L117" s="79"/>
    </row>
    <row r="118" spans="4:12" s="88" customFormat="1" ht="20.25" customHeight="1">
      <c r="D118" s="79"/>
      <c r="F118" s="79"/>
      <c r="G118" s="79"/>
      <c r="H118" s="79"/>
      <c r="I118" s="79"/>
      <c r="K118" s="79"/>
      <c r="L118" s="79"/>
    </row>
    <row r="119" spans="4:12" s="88" customFormat="1" ht="20.25" customHeight="1">
      <c r="D119" s="79"/>
      <c r="F119" s="79"/>
      <c r="G119" s="79"/>
      <c r="H119" s="79"/>
      <c r="I119" s="79"/>
      <c r="K119" s="79"/>
      <c r="L119" s="79"/>
    </row>
    <row r="120" spans="4:12" s="88" customFormat="1" ht="20.25" customHeight="1">
      <c r="D120" s="79"/>
      <c r="F120" s="79"/>
      <c r="G120" s="79"/>
      <c r="H120" s="79"/>
      <c r="I120" s="79"/>
      <c r="K120" s="79"/>
      <c r="L120" s="79"/>
    </row>
    <row r="121" spans="4:12" s="88" customFormat="1" ht="20.25" customHeight="1">
      <c r="D121" s="79"/>
      <c r="F121" s="79"/>
      <c r="G121" s="79"/>
      <c r="H121" s="79"/>
      <c r="I121" s="79"/>
      <c r="K121" s="79"/>
      <c r="L121" s="79"/>
    </row>
    <row r="122" spans="4:12" s="88" customFormat="1" ht="20.25" customHeight="1">
      <c r="D122" s="79"/>
      <c r="F122" s="79"/>
      <c r="G122" s="79"/>
      <c r="H122" s="79"/>
      <c r="I122" s="79"/>
      <c r="K122" s="79"/>
      <c r="L122" s="79"/>
    </row>
    <row r="123" spans="4:12" s="88" customFormat="1" ht="20.25" customHeight="1">
      <c r="D123" s="79"/>
      <c r="F123" s="79"/>
      <c r="G123" s="79"/>
      <c r="H123" s="79"/>
      <c r="I123" s="79"/>
      <c r="K123" s="79"/>
      <c r="L123" s="79"/>
    </row>
    <row r="124" spans="4:12" s="88" customFormat="1" ht="20.25" customHeight="1">
      <c r="D124" s="79"/>
      <c r="F124" s="79"/>
      <c r="G124" s="79"/>
      <c r="H124" s="79"/>
      <c r="I124" s="79"/>
      <c r="K124" s="79"/>
      <c r="L124" s="79"/>
    </row>
    <row r="125" spans="4:12" s="88" customFormat="1" ht="20.25" customHeight="1">
      <c r="D125" s="79"/>
      <c r="F125" s="79"/>
      <c r="G125" s="79"/>
      <c r="H125" s="79"/>
      <c r="I125" s="79"/>
      <c r="K125" s="79"/>
      <c r="L125" s="79"/>
    </row>
    <row r="126" spans="4:12" s="88" customFormat="1" ht="20.25" customHeight="1">
      <c r="D126" s="79"/>
      <c r="F126" s="79"/>
      <c r="G126" s="79"/>
      <c r="H126" s="79"/>
      <c r="I126" s="79"/>
      <c r="K126" s="79"/>
      <c r="L126" s="79"/>
    </row>
    <row r="127" spans="4:12" s="88" customFormat="1" ht="20.25" customHeight="1">
      <c r="D127" s="79"/>
      <c r="F127" s="79"/>
      <c r="G127" s="79"/>
      <c r="H127" s="79"/>
      <c r="I127" s="79"/>
      <c r="K127" s="79"/>
      <c r="L127" s="79"/>
    </row>
    <row r="128" spans="4:12" s="88" customFormat="1" ht="20.25" customHeight="1">
      <c r="D128" s="79"/>
      <c r="F128" s="79"/>
      <c r="G128" s="79"/>
      <c r="H128" s="79"/>
      <c r="I128" s="79"/>
      <c r="K128" s="79"/>
      <c r="L128" s="79"/>
    </row>
    <row r="129" spans="4:12" s="88" customFormat="1" ht="20.25" customHeight="1">
      <c r="D129" s="79"/>
      <c r="F129" s="79"/>
      <c r="G129" s="79"/>
      <c r="H129" s="79"/>
      <c r="I129" s="79"/>
      <c r="K129" s="79"/>
      <c r="L129" s="79"/>
    </row>
    <row r="130" spans="4:12" s="88" customFormat="1" ht="20.25" customHeight="1">
      <c r="D130" s="79"/>
      <c r="F130" s="79"/>
      <c r="G130" s="79"/>
      <c r="H130" s="79"/>
      <c r="I130" s="79"/>
      <c r="K130" s="79"/>
      <c r="L130" s="79"/>
    </row>
    <row r="131" spans="4:12" s="88" customFormat="1" ht="20.25" customHeight="1">
      <c r="D131" s="79"/>
      <c r="F131" s="79"/>
      <c r="G131" s="79"/>
      <c r="H131" s="79"/>
      <c r="I131" s="79"/>
      <c r="K131" s="79"/>
      <c r="L131" s="79"/>
    </row>
    <row r="132" spans="4:12" s="88" customFormat="1" ht="20.25" customHeight="1">
      <c r="D132" s="79"/>
      <c r="F132" s="79"/>
      <c r="G132" s="79"/>
      <c r="H132" s="79"/>
      <c r="I132" s="79"/>
      <c r="K132" s="79"/>
      <c r="L132" s="79"/>
    </row>
    <row r="133" spans="4:12" s="88" customFormat="1" ht="20.25" customHeight="1">
      <c r="D133" s="79"/>
      <c r="F133" s="79"/>
      <c r="G133" s="79"/>
      <c r="H133" s="79"/>
      <c r="I133" s="79"/>
      <c r="K133" s="79"/>
      <c r="L133" s="79"/>
    </row>
    <row r="134" spans="4:12" s="88" customFormat="1" ht="20.25" customHeight="1">
      <c r="D134" s="79"/>
      <c r="F134" s="79"/>
      <c r="G134" s="79"/>
      <c r="H134" s="79"/>
      <c r="I134" s="79"/>
      <c r="K134" s="79"/>
      <c r="L134" s="79"/>
    </row>
    <row r="135" spans="4:12" s="88" customFormat="1" ht="20.25" customHeight="1">
      <c r="D135" s="79"/>
      <c r="F135" s="79"/>
      <c r="G135" s="79"/>
      <c r="H135" s="79"/>
      <c r="I135" s="79"/>
      <c r="K135" s="79"/>
      <c r="L135" s="79"/>
    </row>
    <row r="136" spans="4:12" s="88" customFormat="1" ht="20.25" customHeight="1">
      <c r="D136" s="79"/>
      <c r="F136" s="79"/>
      <c r="G136" s="79"/>
      <c r="H136" s="79"/>
      <c r="I136" s="79"/>
      <c r="K136" s="79"/>
      <c r="L136" s="79"/>
    </row>
    <row r="137" spans="4:12" s="88" customFormat="1" ht="20.25" customHeight="1">
      <c r="D137" s="79"/>
      <c r="F137" s="79"/>
      <c r="G137" s="79"/>
      <c r="H137" s="79"/>
      <c r="I137" s="79"/>
      <c r="K137" s="79"/>
      <c r="L137" s="79"/>
    </row>
    <row r="138" spans="4:12" s="88" customFormat="1" ht="20.25" customHeight="1">
      <c r="D138" s="79"/>
      <c r="F138" s="79"/>
      <c r="G138" s="79"/>
      <c r="H138" s="79"/>
      <c r="I138" s="79"/>
      <c r="K138" s="79"/>
      <c r="L138" s="79"/>
    </row>
    <row r="139" spans="4:12" s="88" customFormat="1" ht="20.25" customHeight="1">
      <c r="D139" s="79"/>
      <c r="F139" s="79"/>
      <c r="G139" s="79"/>
      <c r="H139" s="79"/>
      <c r="I139" s="79"/>
      <c r="K139" s="79"/>
      <c r="L139" s="79"/>
    </row>
    <row r="140" spans="4:12" s="88" customFormat="1" ht="20.25" customHeight="1">
      <c r="D140" s="79"/>
      <c r="F140" s="79"/>
      <c r="G140" s="79"/>
      <c r="H140" s="79"/>
      <c r="I140" s="79"/>
      <c r="K140" s="79"/>
      <c r="L140" s="79"/>
    </row>
    <row r="141" spans="4:12" s="88" customFormat="1" ht="20.25" customHeight="1">
      <c r="D141" s="79"/>
      <c r="F141" s="79"/>
      <c r="G141" s="79"/>
      <c r="H141" s="79"/>
      <c r="I141" s="79"/>
      <c r="K141" s="79"/>
      <c r="L141" s="79"/>
    </row>
    <row r="142" spans="4:12" s="88" customFormat="1" ht="20.25" customHeight="1">
      <c r="D142" s="79"/>
      <c r="F142" s="79"/>
      <c r="G142" s="79"/>
      <c r="H142" s="79"/>
      <c r="I142" s="79"/>
      <c r="K142" s="79"/>
      <c r="L142" s="79"/>
    </row>
    <row r="143" spans="4:12" s="88" customFormat="1" ht="20.25" customHeight="1">
      <c r="D143" s="79"/>
      <c r="F143" s="79"/>
      <c r="G143" s="79"/>
      <c r="H143" s="79"/>
      <c r="I143" s="79"/>
      <c r="K143" s="79"/>
      <c r="L143" s="79"/>
    </row>
    <row r="144" spans="4:12" s="88" customFormat="1" ht="20.25" customHeight="1">
      <c r="D144" s="79"/>
      <c r="F144" s="79"/>
      <c r="G144" s="79"/>
      <c r="H144" s="79"/>
      <c r="I144" s="79"/>
      <c r="K144" s="79"/>
      <c r="L144" s="79"/>
    </row>
    <row r="145" spans="4:12" s="88" customFormat="1" ht="20.25" customHeight="1">
      <c r="D145" s="79"/>
      <c r="F145" s="79"/>
      <c r="G145" s="79"/>
      <c r="H145" s="79"/>
      <c r="I145" s="79"/>
      <c r="K145" s="79"/>
      <c r="L145" s="79"/>
    </row>
    <row r="146" spans="4:12" s="88" customFormat="1" ht="20.25" customHeight="1">
      <c r="D146" s="79"/>
      <c r="F146" s="79"/>
      <c r="G146" s="79"/>
      <c r="H146" s="79"/>
      <c r="I146" s="79"/>
      <c r="K146" s="79"/>
      <c r="L146" s="79"/>
    </row>
    <row r="147" spans="4:12" s="88" customFormat="1" ht="20.25" customHeight="1">
      <c r="D147" s="79"/>
      <c r="F147" s="79"/>
      <c r="G147" s="79"/>
      <c r="H147" s="79"/>
      <c r="I147" s="79"/>
      <c r="K147" s="79"/>
      <c r="L147" s="79"/>
    </row>
    <row r="148" spans="4:12" s="88" customFormat="1" ht="20.25" customHeight="1">
      <c r="D148" s="79"/>
      <c r="F148" s="79"/>
      <c r="G148" s="79"/>
      <c r="H148" s="79"/>
      <c r="I148" s="79"/>
      <c r="K148" s="79"/>
      <c r="L148" s="79"/>
    </row>
    <row r="149" spans="4:12" s="88" customFormat="1" ht="20.25" customHeight="1">
      <c r="D149" s="79"/>
      <c r="F149" s="79"/>
      <c r="G149" s="79"/>
      <c r="H149" s="79"/>
      <c r="I149" s="79"/>
      <c r="K149" s="79"/>
      <c r="L149" s="79"/>
    </row>
    <row r="150" spans="4:12" s="88" customFormat="1" ht="20.25" customHeight="1">
      <c r="D150" s="79"/>
      <c r="F150" s="79"/>
      <c r="G150" s="79"/>
      <c r="H150" s="79"/>
      <c r="I150" s="79"/>
      <c r="K150" s="79"/>
      <c r="L150" s="79"/>
    </row>
    <row r="151" spans="4:12" s="88" customFormat="1" ht="20.25" customHeight="1">
      <c r="D151" s="79"/>
      <c r="F151" s="79"/>
      <c r="G151" s="79"/>
      <c r="H151" s="79"/>
      <c r="I151" s="79"/>
      <c r="K151" s="79"/>
      <c r="L151" s="79"/>
    </row>
    <row r="152" spans="4:12" s="88" customFormat="1" ht="20.25" customHeight="1">
      <c r="D152" s="79"/>
      <c r="F152" s="79"/>
      <c r="G152" s="79"/>
      <c r="H152" s="79"/>
      <c r="I152" s="79"/>
      <c r="K152" s="79"/>
      <c r="L152" s="79"/>
    </row>
    <row r="153" spans="4:12" s="88" customFormat="1" ht="20.25" customHeight="1">
      <c r="D153" s="79"/>
      <c r="F153" s="79"/>
      <c r="G153" s="79"/>
      <c r="H153" s="79"/>
      <c r="I153" s="79"/>
      <c r="K153" s="79"/>
      <c r="L153" s="79"/>
    </row>
    <row r="154" spans="4:12" s="88" customFormat="1" ht="20.25" customHeight="1">
      <c r="D154" s="79"/>
      <c r="F154" s="79"/>
      <c r="G154" s="79"/>
      <c r="H154" s="79"/>
      <c r="I154" s="79"/>
      <c r="K154" s="79"/>
      <c r="L154" s="79"/>
    </row>
    <row r="155" spans="4:12" s="88" customFormat="1" ht="20.25" customHeight="1">
      <c r="D155" s="79"/>
      <c r="F155" s="79"/>
      <c r="G155" s="79"/>
      <c r="H155" s="79"/>
      <c r="I155" s="79"/>
      <c r="K155" s="79"/>
      <c r="L155" s="79"/>
    </row>
    <row r="156" spans="4:12" s="88" customFormat="1" ht="20.25" customHeight="1">
      <c r="D156" s="79"/>
      <c r="F156" s="79"/>
      <c r="G156" s="79"/>
      <c r="H156" s="79"/>
      <c r="I156" s="79"/>
      <c r="K156" s="79"/>
      <c r="L156" s="79"/>
    </row>
    <row r="157" spans="4:12" s="88" customFormat="1" ht="20.25" customHeight="1">
      <c r="D157" s="79"/>
      <c r="F157" s="79"/>
      <c r="G157" s="79"/>
      <c r="H157" s="79"/>
      <c r="I157" s="79"/>
      <c r="K157" s="79"/>
      <c r="L157" s="79"/>
    </row>
    <row r="158" spans="4:12" s="88" customFormat="1" ht="20.25" customHeight="1">
      <c r="D158" s="79"/>
      <c r="F158" s="79"/>
      <c r="G158" s="79"/>
      <c r="H158" s="79"/>
      <c r="I158" s="79"/>
      <c r="K158" s="79"/>
      <c r="L158" s="79"/>
    </row>
    <row r="159" spans="4:12" s="88" customFormat="1" ht="20.25" customHeight="1">
      <c r="D159" s="79"/>
      <c r="F159" s="79"/>
      <c r="G159" s="79"/>
      <c r="H159" s="79"/>
      <c r="I159" s="79"/>
      <c r="K159" s="79"/>
      <c r="L159" s="79"/>
    </row>
    <row r="160" spans="4:12" s="88" customFormat="1" ht="20.25" customHeight="1">
      <c r="D160" s="79"/>
      <c r="F160" s="79"/>
      <c r="G160" s="79"/>
      <c r="H160" s="79"/>
      <c r="I160" s="79"/>
      <c r="K160" s="79"/>
      <c r="L160" s="79"/>
    </row>
    <row r="161" spans="4:12" s="88" customFormat="1" ht="20.25" customHeight="1">
      <c r="D161" s="79"/>
      <c r="F161" s="79"/>
      <c r="G161" s="79"/>
      <c r="H161" s="79"/>
      <c r="I161" s="79"/>
      <c r="K161" s="79"/>
      <c r="L161" s="79"/>
    </row>
    <row r="162" spans="4:12" s="88" customFormat="1" ht="20.25" customHeight="1">
      <c r="D162" s="79"/>
      <c r="F162" s="79"/>
      <c r="G162" s="79"/>
      <c r="H162" s="79"/>
      <c r="I162" s="79"/>
      <c r="K162" s="79"/>
      <c r="L162" s="79"/>
    </row>
    <row r="163" spans="4:12" s="88" customFormat="1" ht="20.25" customHeight="1">
      <c r="D163" s="79"/>
      <c r="F163" s="79"/>
      <c r="G163" s="79"/>
      <c r="H163" s="79"/>
      <c r="I163" s="79"/>
      <c r="K163" s="79"/>
      <c r="L163" s="79"/>
    </row>
    <row r="164" spans="4:12" s="88" customFormat="1" ht="20.25" customHeight="1">
      <c r="D164" s="79"/>
      <c r="F164" s="79"/>
      <c r="G164" s="79"/>
      <c r="H164" s="79"/>
      <c r="I164" s="79"/>
      <c r="K164" s="79"/>
      <c r="L164" s="79"/>
    </row>
    <row r="165" spans="4:12" s="88" customFormat="1" ht="20.25" customHeight="1">
      <c r="D165" s="79"/>
      <c r="F165" s="79"/>
      <c r="G165" s="79"/>
      <c r="H165" s="79"/>
      <c r="I165" s="79"/>
      <c r="K165" s="79"/>
      <c r="L165" s="79"/>
    </row>
    <row r="166" spans="4:12" s="88" customFormat="1" ht="20.25" customHeight="1">
      <c r="D166" s="79"/>
      <c r="F166" s="79"/>
      <c r="G166" s="79"/>
      <c r="H166" s="79"/>
      <c r="I166" s="79"/>
      <c r="K166" s="79"/>
      <c r="L166" s="79"/>
    </row>
    <row r="167" spans="4:12" s="88" customFormat="1" ht="20.25" customHeight="1">
      <c r="D167" s="79"/>
      <c r="F167" s="79"/>
      <c r="G167" s="79"/>
      <c r="H167" s="79"/>
      <c r="I167" s="79"/>
      <c r="K167" s="79"/>
      <c r="L167" s="79"/>
    </row>
    <row r="168" spans="4:12" s="88" customFormat="1" ht="20.25" customHeight="1">
      <c r="D168" s="79"/>
      <c r="F168" s="79"/>
      <c r="G168" s="79"/>
      <c r="H168" s="79"/>
      <c r="I168" s="79"/>
      <c r="K168" s="79"/>
      <c r="L168" s="79"/>
    </row>
    <row r="169" spans="4:12" s="88" customFormat="1" ht="20.25" customHeight="1">
      <c r="D169" s="79"/>
      <c r="F169" s="79"/>
      <c r="G169" s="79"/>
      <c r="H169" s="79"/>
      <c r="I169" s="79"/>
      <c r="K169" s="79"/>
      <c r="L169" s="79"/>
    </row>
    <row r="170" spans="4:12" s="88" customFormat="1" ht="20.25" customHeight="1">
      <c r="D170" s="79"/>
      <c r="F170" s="79"/>
      <c r="G170" s="79"/>
      <c r="H170" s="79"/>
      <c r="I170" s="79"/>
      <c r="K170" s="79"/>
      <c r="L170" s="79"/>
    </row>
    <row r="171" spans="4:12" s="88" customFormat="1" ht="20.25" customHeight="1">
      <c r="D171" s="79"/>
      <c r="F171" s="79"/>
      <c r="G171" s="79"/>
      <c r="H171" s="79"/>
      <c r="I171" s="79"/>
      <c r="K171" s="79"/>
      <c r="L171" s="79"/>
    </row>
    <row r="172" spans="4:12" s="88" customFormat="1" ht="20.25" customHeight="1">
      <c r="D172" s="79"/>
      <c r="F172" s="79"/>
      <c r="G172" s="79"/>
      <c r="H172" s="79"/>
      <c r="I172" s="79"/>
      <c r="K172" s="79"/>
      <c r="L172" s="79"/>
    </row>
    <row r="173" spans="4:12" s="88" customFormat="1" ht="20.25" customHeight="1">
      <c r="D173" s="79"/>
      <c r="F173" s="79"/>
      <c r="G173" s="79"/>
      <c r="H173" s="79"/>
      <c r="I173" s="79"/>
      <c r="K173" s="79"/>
      <c r="L173" s="79"/>
    </row>
    <row r="174" spans="4:12" s="88" customFormat="1" ht="20.25" customHeight="1">
      <c r="D174" s="79"/>
      <c r="F174" s="79"/>
      <c r="G174" s="79"/>
      <c r="H174" s="79"/>
      <c r="I174" s="79"/>
      <c r="K174" s="79"/>
      <c r="L174" s="79"/>
    </row>
    <row r="175" spans="4:12" s="88" customFormat="1" ht="20.25" customHeight="1">
      <c r="D175" s="79"/>
      <c r="F175" s="79"/>
      <c r="G175" s="79"/>
      <c r="H175" s="79"/>
      <c r="I175" s="79"/>
      <c r="K175" s="79"/>
      <c r="L175" s="79"/>
    </row>
    <row r="176" spans="4:12" s="88" customFormat="1" ht="20.25" customHeight="1">
      <c r="D176" s="79"/>
      <c r="F176" s="79"/>
      <c r="G176" s="79"/>
      <c r="H176" s="79"/>
      <c r="I176" s="79"/>
      <c r="K176" s="79"/>
      <c r="L176" s="79"/>
    </row>
    <row r="177" spans="4:12" s="88" customFormat="1" ht="20.25" customHeight="1">
      <c r="D177" s="79"/>
      <c r="F177" s="79"/>
      <c r="G177" s="79"/>
      <c r="H177" s="79"/>
      <c r="I177" s="79"/>
      <c r="K177" s="79"/>
      <c r="L177" s="79"/>
    </row>
    <row r="178" spans="4:12" s="88" customFormat="1" ht="20.25" customHeight="1">
      <c r="D178" s="79"/>
      <c r="F178" s="79"/>
      <c r="G178" s="79"/>
      <c r="H178" s="79"/>
      <c r="I178" s="79"/>
      <c r="K178" s="79"/>
      <c r="L178" s="79"/>
    </row>
    <row r="179" spans="4:12" s="88" customFormat="1" ht="20.25" customHeight="1">
      <c r="D179" s="79"/>
      <c r="F179" s="79"/>
      <c r="G179" s="79"/>
      <c r="H179" s="79"/>
      <c r="I179" s="79"/>
      <c r="K179" s="79"/>
      <c r="L179" s="79"/>
    </row>
    <row r="180" spans="4:12" s="88" customFormat="1" ht="20.25" customHeight="1">
      <c r="D180" s="79"/>
      <c r="F180" s="79"/>
      <c r="G180" s="79"/>
      <c r="H180" s="79"/>
      <c r="I180" s="79"/>
      <c r="K180" s="79"/>
      <c r="L180" s="79"/>
    </row>
    <row r="181" spans="4:12" s="88" customFormat="1" ht="20.25" customHeight="1">
      <c r="D181" s="79"/>
      <c r="F181" s="79"/>
      <c r="G181" s="79"/>
      <c r="H181" s="79"/>
      <c r="I181" s="79"/>
      <c r="K181" s="79"/>
      <c r="L181" s="79"/>
    </row>
    <row r="182" spans="4:12" s="88" customFormat="1" ht="20.25" customHeight="1">
      <c r="D182" s="79"/>
      <c r="F182" s="79"/>
      <c r="G182" s="79"/>
      <c r="H182" s="79"/>
      <c r="I182" s="79"/>
      <c r="K182" s="79"/>
      <c r="L182" s="79"/>
    </row>
    <row r="183" spans="4:12" s="88" customFormat="1" ht="20.25" customHeight="1">
      <c r="D183" s="79"/>
      <c r="F183" s="79"/>
      <c r="G183" s="79"/>
      <c r="H183" s="79"/>
      <c r="I183" s="79"/>
      <c r="K183" s="79"/>
      <c r="L183" s="79"/>
    </row>
    <row r="184" spans="4:12" s="88" customFormat="1" ht="20.25" customHeight="1">
      <c r="D184" s="79"/>
      <c r="F184" s="79"/>
      <c r="G184" s="79"/>
      <c r="H184" s="79"/>
      <c r="I184" s="79"/>
      <c r="K184" s="79"/>
      <c r="L184" s="79"/>
    </row>
    <row r="185" spans="4:12" s="88" customFormat="1" ht="20.25" customHeight="1">
      <c r="D185" s="79"/>
      <c r="F185" s="79"/>
      <c r="G185" s="79"/>
      <c r="H185" s="79"/>
      <c r="I185" s="79"/>
      <c r="K185" s="79"/>
      <c r="L185" s="79"/>
    </row>
    <row r="186" spans="4:12" s="88" customFormat="1" ht="20.25" customHeight="1">
      <c r="D186" s="79"/>
      <c r="F186" s="79"/>
      <c r="G186" s="79"/>
      <c r="H186" s="79"/>
      <c r="I186" s="79"/>
      <c r="K186" s="79"/>
      <c r="L186" s="79"/>
    </row>
    <row r="187" spans="4:12" s="88" customFormat="1" ht="20.25" customHeight="1">
      <c r="D187" s="79"/>
      <c r="F187" s="79"/>
      <c r="G187" s="79"/>
      <c r="H187" s="79"/>
      <c r="I187" s="79"/>
      <c r="K187" s="79"/>
      <c r="L187" s="79"/>
    </row>
    <row r="188" spans="4:12" s="88" customFormat="1" ht="20.25" customHeight="1">
      <c r="D188" s="79"/>
      <c r="F188" s="79"/>
      <c r="G188" s="79"/>
      <c r="H188" s="79"/>
      <c r="I188" s="79"/>
      <c r="K188" s="79"/>
      <c r="L188" s="79"/>
    </row>
    <row r="189" spans="4:12" s="88" customFormat="1" ht="20.25" customHeight="1">
      <c r="D189" s="79"/>
      <c r="F189" s="79"/>
      <c r="G189" s="79"/>
      <c r="H189" s="79"/>
      <c r="I189" s="79"/>
      <c r="K189" s="79"/>
      <c r="L189" s="79"/>
    </row>
    <row r="190" spans="4:12" s="88" customFormat="1" ht="20.25" customHeight="1">
      <c r="D190" s="79"/>
      <c r="F190" s="79"/>
      <c r="G190" s="79"/>
      <c r="H190" s="79"/>
      <c r="I190" s="79"/>
      <c r="K190" s="79"/>
      <c r="L190" s="79"/>
    </row>
    <row r="191" spans="4:12" s="88" customFormat="1" ht="20.25" customHeight="1">
      <c r="D191" s="79"/>
      <c r="F191" s="79"/>
      <c r="G191" s="79"/>
      <c r="H191" s="79"/>
      <c r="I191" s="79"/>
      <c r="K191" s="79"/>
      <c r="L191" s="79"/>
    </row>
    <row r="192" spans="4:12" s="88" customFormat="1" ht="20.25" customHeight="1">
      <c r="D192" s="79"/>
      <c r="F192" s="79"/>
      <c r="G192" s="79"/>
      <c r="H192" s="79"/>
      <c r="I192" s="79"/>
      <c r="K192" s="79"/>
      <c r="L192" s="79"/>
    </row>
    <row r="193" spans="4:12" s="88" customFormat="1" ht="20.25" customHeight="1">
      <c r="D193" s="79"/>
      <c r="F193" s="79"/>
      <c r="G193" s="79"/>
      <c r="H193" s="79"/>
      <c r="I193" s="79"/>
      <c r="K193" s="79"/>
      <c r="L193" s="79"/>
    </row>
    <row r="194" spans="4:12" s="88" customFormat="1" ht="20.25" customHeight="1">
      <c r="D194" s="79"/>
      <c r="F194" s="79"/>
      <c r="G194" s="79"/>
      <c r="H194" s="79"/>
      <c r="I194" s="79"/>
      <c r="K194" s="79"/>
      <c r="L194" s="79"/>
    </row>
    <row r="195" spans="4:12" s="88" customFormat="1" ht="20.25" customHeight="1">
      <c r="D195" s="79"/>
      <c r="F195" s="79"/>
      <c r="G195" s="79"/>
      <c r="H195" s="79"/>
      <c r="I195" s="79"/>
      <c r="K195" s="79"/>
      <c r="L195" s="79"/>
    </row>
    <row r="196" spans="4:12" s="88" customFormat="1" ht="20.25" customHeight="1">
      <c r="D196" s="79"/>
      <c r="F196" s="79"/>
      <c r="G196" s="79"/>
      <c r="H196" s="79"/>
      <c r="I196" s="79"/>
      <c r="K196" s="79"/>
      <c r="L196" s="79"/>
    </row>
    <row r="197" spans="4:12" s="88" customFormat="1" ht="20.25" customHeight="1">
      <c r="D197" s="79"/>
      <c r="F197" s="79"/>
      <c r="G197" s="79"/>
      <c r="H197" s="79"/>
      <c r="I197" s="79"/>
      <c r="K197" s="79"/>
      <c r="L197" s="79"/>
    </row>
    <row r="198" spans="4:12" s="88" customFormat="1" ht="20.25" customHeight="1">
      <c r="D198" s="79"/>
      <c r="F198" s="79"/>
      <c r="G198" s="79"/>
      <c r="H198" s="79"/>
      <c r="I198" s="79"/>
      <c r="K198" s="79"/>
      <c r="L198" s="79"/>
    </row>
    <row r="199" spans="4:12" s="88" customFormat="1" ht="20.25" customHeight="1">
      <c r="D199" s="79"/>
      <c r="F199" s="79"/>
      <c r="G199" s="79"/>
      <c r="H199" s="79"/>
      <c r="I199" s="79"/>
      <c r="K199" s="79"/>
      <c r="L199" s="79"/>
    </row>
    <row r="200" spans="4:12" s="88" customFormat="1" ht="20.25" customHeight="1">
      <c r="D200" s="79"/>
      <c r="F200" s="79"/>
      <c r="G200" s="79"/>
      <c r="H200" s="79"/>
      <c r="I200" s="79"/>
      <c r="K200" s="79"/>
      <c r="L200" s="79"/>
    </row>
    <row r="201" spans="4:12" s="88" customFormat="1" ht="20.25" customHeight="1">
      <c r="D201" s="79"/>
      <c r="F201" s="79"/>
      <c r="G201" s="79"/>
      <c r="H201" s="79"/>
      <c r="I201" s="79"/>
      <c r="K201" s="79"/>
      <c r="L201" s="79"/>
    </row>
    <row r="202" spans="4:12" s="88" customFormat="1" ht="20.25" customHeight="1">
      <c r="D202" s="79"/>
      <c r="F202" s="79"/>
      <c r="G202" s="79"/>
      <c r="H202" s="79"/>
      <c r="I202" s="79"/>
      <c r="K202" s="79"/>
      <c r="L202" s="79"/>
    </row>
    <row r="203" spans="4:12" s="88" customFormat="1" ht="20.25" customHeight="1">
      <c r="D203" s="79"/>
      <c r="F203" s="79"/>
      <c r="G203" s="79"/>
      <c r="H203" s="79"/>
      <c r="I203" s="79"/>
      <c r="K203" s="79"/>
      <c r="L203" s="79"/>
    </row>
    <row r="204" spans="4:12" s="88" customFormat="1" ht="20.25" customHeight="1">
      <c r="D204" s="79"/>
      <c r="F204" s="79"/>
      <c r="G204" s="79"/>
      <c r="H204" s="79"/>
      <c r="I204" s="79"/>
      <c r="K204" s="79"/>
      <c r="L204" s="79"/>
    </row>
    <row r="205" spans="4:12" s="88" customFormat="1" ht="20.25" customHeight="1">
      <c r="D205" s="79"/>
      <c r="F205" s="79"/>
      <c r="G205" s="79"/>
      <c r="H205" s="79"/>
      <c r="I205" s="79"/>
      <c r="K205" s="79"/>
      <c r="L205" s="79"/>
    </row>
    <row r="206" spans="4:12" s="88" customFormat="1" ht="20.25" customHeight="1">
      <c r="D206" s="79"/>
      <c r="F206" s="79"/>
      <c r="G206" s="79"/>
      <c r="H206" s="79"/>
      <c r="I206" s="79"/>
      <c r="K206" s="79"/>
      <c r="L206" s="79"/>
    </row>
    <row r="207" spans="4:12" s="88" customFormat="1" ht="20.25" customHeight="1">
      <c r="D207" s="79"/>
      <c r="F207" s="79"/>
      <c r="G207" s="79"/>
      <c r="H207" s="79"/>
      <c r="I207" s="79"/>
      <c r="K207" s="79"/>
      <c r="L207" s="79"/>
    </row>
    <row r="208" spans="4:12" s="88" customFormat="1" ht="20.25" customHeight="1">
      <c r="D208" s="79"/>
      <c r="F208" s="79"/>
      <c r="G208" s="79"/>
      <c r="H208" s="79"/>
      <c r="I208" s="79"/>
      <c r="K208" s="79"/>
      <c r="L208" s="79"/>
    </row>
    <row r="209" spans="4:12" s="88" customFormat="1" ht="20.25" customHeight="1">
      <c r="D209" s="79"/>
      <c r="F209" s="79"/>
      <c r="G209" s="79"/>
      <c r="H209" s="79"/>
      <c r="I209" s="79"/>
      <c r="K209" s="79"/>
      <c r="L209" s="79"/>
    </row>
    <row r="210" spans="4:12" s="88" customFormat="1" ht="20.25" customHeight="1">
      <c r="D210" s="79"/>
      <c r="F210" s="79"/>
      <c r="G210" s="79"/>
      <c r="H210" s="79"/>
      <c r="I210" s="79"/>
      <c r="K210" s="79"/>
      <c r="L210" s="79"/>
    </row>
    <row r="211" spans="4:12" s="88" customFormat="1" ht="20.25" customHeight="1">
      <c r="D211" s="79"/>
      <c r="F211" s="79"/>
      <c r="G211" s="79"/>
      <c r="H211" s="79"/>
      <c r="I211" s="79"/>
      <c r="K211" s="79"/>
      <c r="L211" s="79"/>
    </row>
    <row r="212" spans="4:12" s="88" customFormat="1" ht="20.25" customHeight="1">
      <c r="D212" s="79"/>
      <c r="F212" s="79"/>
      <c r="G212" s="79"/>
      <c r="H212" s="79"/>
      <c r="I212" s="79"/>
      <c r="K212" s="79"/>
      <c r="L212" s="79"/>
    </row>
    <row r="213" spans="4:12" s="88" customFormat="1" ht="20.25" customHeight="1">
      <c r="D213" s="79"/>
      <c r="F213" s="79"/>
      <c r="G213" s="79"/>
      <c r="H213" s="79"/>
      <c r="I213" s="79"/>
      <c r="K213" s="79"/>
      <c r="L213" s="79"/>
    </row>
    <row r="214" spans="4:12" s="88" customFormat="1" ht="20.25" customHeight="1">
      <c r="D214" s="79"/>
      <c r="F214" s="79"/>
      <c r="G214" s="79"/>
      <c r="H214" s="79"/>
      <c r="I214" s="79"/>
      <c r="K214" s="79"/>
      <c r="L214" s="79"/>
    </row>
    <row r="215" spans="4:12" s="88" customFormat="1" ht="20.25" customHeight="1">
      <c r="D215" s="79"/>
      <c r="F215" s="79"/>
      <c r="G215" s="79"/>
      <c r="H215" s="79"/>
      <c r="I215" s="79"/>
      <c r="K215" s="79"/>
      <c r="L215" s="79"/>
    </row>
    <row r="216" spans="4:12" s="88" customFormat="1" ht="20.25" customHeight="1">
      <c r="D216" s="79"/>
      <c r="F216" s="79"/>
      <c r="G216" s="79"/>
      <c r="H216" s="79"/>
      <c r="I216" s="79"/>
      <c r="K216" s="79"/>
      <c r="L216" s="79"/>
    </row>
    <row r="217" spans="4:12" s="88" customFormat="1" ht="20.25" customHeight="1">
      <c r="D217" s="79"/>
      <c r="F217" s="79"/>
      <c r="G217" s="79"/>
      <c r="H217" s="79"/>
      <c r="I217" s="79"/>
      <c r="K217" s="79"/>
      <c r="L217" s="79"/>
    </row>
    <row r="218" spans="4:12" s="88" customFormat="1" ht="20.25" customHeight="1">
      <c r="D218" s="79"/>
      <c r="F218" s="79"/>
      <c r="G218" s="79"/>
      <c r="H218" s="79"/>
      <c r="I218" s="79"/>
      <c r="K218" s="79"/>
      <c r="L218" s="79"/>
    </row>
    <row r="219" spans="4:12" s="88" customFormat="1" ht="20.25" customHeight="1">
      <c r="D219" s="79"/>
      <c r="F219" s="79"/>
      <c r="G219" s="79"/>
      <c r="H219" s="79"/>
      <c r="I219" s="79"/>
      <c r="K219" s="79"/>
      <c r="L219" s="79"/>
    </row>
    <row r="220" spans="4:12" s="88" customFormat="1" ht="20.25" customHeight="1">
      <c r="D220" s="79"/>
      <c r="F220" s="79"/>
      <c r="G220" s="79"/>
      <c r="H220" s="79"/>
      <c r="I220" s="79"/>
      <c r="K220" s="79"/>
      <c r="L220" s="79"/>
    </row>
    <row r="221" spans="4:12" s="88" customFormat="1" ht="20.25" customHeight="1">
      <c r="D221" s="79"/>
      <c r="F221" s="79"/>
      <c r="G221" s="79"/>
      <c r="H221" s="79"/>
      <c r="I221" s="79"/>
      <c r="K221" s="79"/>
      <c r="L221" s="79"/>
    </row>
    <row r="222" spans="4:12" s="88" customFormat="1" ht="20.25" customHeight="1">
      <c r="D222" s="79"/>
      <c r="F222" s="79"/>
      <c r="G222" s="79"/>
      <c r="H222" s="79"/>
      <c r="I222" s="79"/>
      <c r="K222" s="79"/>
      <c r="L222" s="79"/>
    </row>
    <row r="223" spans="4:12" s="88" customFormat="1" ht="20.25" customHeight="1">
      <c r="D223" s="79"/>
      <c r="F223" s="79"/>
      <c r="G223" s="79"/>
      <c r="H223" s="79"/>
      <c r="I223" s="79"/>
      <c r="K223" s="79"/>
      <c r="L223" s="79"/>
    </row>
    <row r="224" spans="4:12" s="88" customFormat="1" ht="20.25" customHeight="1">
      <c r="D224" s="79"/>
      <c r="F224" s="79"/>
      <c r="G224" s="79"/>
      <c r="H224" s="79"/>
      <c r="I224" s="79"/>
      <c r="K224" s="79"/>
      <c r="L224" s="79"/>
    </row>
    <row r="225" spans="4:12" s="88" customFormat="1" ht="20.25" customHeight="1">
      <c r="D225" s="79"/>
      <c r="F225" s="79"/>
      <c r="G225" s="79"/>
      <c r="H225" s="79"/>
      <c r="I225" s="79"/>
      <c r="K225" s="79"/>
      <c r="L225" s="79"/>
    </row>
    <row r="226" spans="4:12" s="88" customFormat="1" ht="20.25" customHeight="1">
      <c r="D226" s="79"/>
      <c r="F226" s="79"/>
      <c r="G226" s="79"/>
      <c r="H226" s="79"/>
      <c r="I226" s="79"/>
      <c r="K226" s="79"/>
      <c r="L226" s="79"/>
    </row>
    <row r="227" spans="4:12" s="88" customFormat="1" ht="20.25" customHeight="1">
      <c r="D227" s="79"/>
      <c r="F227" s="79"/>
      <c r="G227" s="79"/>
      <c r="H227" s="79"/>
      <c r="I227" s="79"/>
      <c r="K227" s="79"/>
      <c r="L227" s="79"/>
    </row>
    <row r="228" spans="4:12" s="88" customFormat="1" ht="20.25" customHeight="1">
      <c r="D228" s="79"/>
      <c r="F228" s="79"/>
      <c r="G228" s="79"/>
      <c r="H228" s="79"/>
      <c r="I228" s="79"/>
      <c r="K228" s="79"/>
      <c r="L228" s="79"/>
    </row>
    <row r="229" spans="4:12" s="88" customFormat="1" ht="20.25" customHeight="1">
      <c r="D229" s="79"/>
      <c r="F229" s="79"/>
      <c r="G229" s="79"/>
      <c r="H229" s="79"/>
      <c r="I229" s="79"/>
      <c r="K229" s="79"/>
      <c r="L229" s="79"/>
    </row>
    <row r="230" spans="4:12" s="88" customFormat="1" ht="20.25" customHeight="1">
      <c r="D230" s="79"/>
      <c r="F230" s="79"/>
      <c r="G230" s="79"/>
      <c r="H230" s="79"/>
      <c r="I230" s="79"/>
      <c r="K230" s="79"/>
      <c r="L230" s="79"/>
    </row>
    <row r="231" spans="4:12" s="88" customFormat="1" ht="20.25" customHeight="1">
      <c r="D231" s="79"/>
      <c r="F231" s="79"/>
      <c r="G231" s="79"/>
      <c r="H231" s="79"/>
      <c r="I231" s="79"/>
      <c r="K231" s="79"/>
      <c r="L231" s="79"/>
    </row>
    <row r="232" spans="4:12" s="88" customFormat="1" ht="20.25" customHeight="1">
      <c r="D232" s="79"/>
      <c r="F232" s="79"/>
      <c r="G232" s="79"/>
      <c r="H232" s="79"/>
      <c r="I232" s="79"/>
      <c r="K232" s="79"/>
      <c r="L232" s="79"/>
    </row>
    <row r="233" spans="4:12" s="88" customFormat="1" ht="20.25" customHeight="1">
      <c r="D233" s="79"/>
      <c r="F233" s="79"/>
      <c r="G233" s="79"/>
      <c r="H233" s="79"/>
      <c r="I233" s="79"/>
      <c r="K233" s="79"/>
      <c r="L233" s="79"/>
    </row>
    <row r="234" spans="4:12" s="88" customFormat="1" ht="20.25" customHeight="1">
      <c r="D234" s="79"/>
      <c r="F234" s="79"/>
      <c r="G234" s="79"/>
      <c r="H234" s="79"/>
      <c r="I234" s="79"/>
      <c r="K234" s="79"/>
      <c r="L234" s="79"/>
    </row>
    <row r="235" spans="4:12" s="88" customFormat="1" ht="20.25" customHeight="1">
      <c r="D235" s="79"/>
      <c r="F235" s="79"/>
      <c r="G235" s="79"/>
      <c r="H235" s="79"/>
      <c r="I235" s="79"/>
      <c r="K235" s="79"/>
      <c r="L235" s="79"/>
    </row>
    <row r="236" spans="4:12" s="88" customFormat="1" ht="20.25" customHeight="1">
      <c r="D236" s="79"/>
      <c r="F236" s="79"/>
      <c r="G236" s="79"/>
      <c r="H236" s="79"/>
      <c r="I236" s="79"/>
      <c r="K236" s="79"/>
      <c r="L236" s="79"/>
    </row>
    <row r="237" spans="4:12" s="88" customFormat="1" ht="20.25" customHeight="1">
      <c r="D237" s="79"/>
      <c r="F237" s="79"/>
      <c r="G237" s="79"/>
      <c r="H237" s="79"/>
      <c r="I237" s="79"/>
      <c r="K237" s="79"/>
      <c r="L237" s="79"/>
    </row>
    <row r="238" spans="4:12" s="88" customFormat="1" ht="20.25" customHeight="1">
      <c r="D238" s="79"/>
      <c r="F238" s="79"/>
      <c r="G238" s="79"/>
      <c r="H238" s="79"/>
      <c r="I238" s="79"/>
      <c r="K238" s="79"/>
      <c r="L238" s="79"/>
    </row>
    <row r="239" spans="4:12" s="88" customFormat="1" ht="20.25" customHeight="1">
      <c r="D239" s="79"/>
      <c r="F239" s="79"/>
      <c r="G239" s="79"/>
      <c r="H239" s="79"/>
      <c r="I239" s="79"/>
      <c r="K239" s="79"/>
      <c r="L239" s="79"/>
    </row>
    <row r="240" spans="4:12" s="88" customFormat="1" ht="20.25" customHeight="1">
      <c r="D240" s="79"/>
      <c r="F240" s="79"/>
      <c r="G240" s="79"/>
      <c r="H240" s="79"/>
      <c r="I240" s="79"/>
      <c r="K240" s="79"/>
      <c r="L240" s="79"/>
    </row>
    <row r="241" spans="4:12" s="88" customFormat="1" ht="20.25" customHeight="1">
      <c r="D241" s="79"/>
      <c r="F241" s="79"/>
      <c r="G241" s="79"/>
      <c r="H241" s="79"/>
      <c r="I241" s="79"/>
      <c r="K241" s="79"/>
      <c r="L241" s="79"/>
    </row>
    <row r="242" spans="4:12" s="88" customFormat="1" ht="20.25" customHeight="1">
      <c r="D242" s="79"/>
      <c r="F242" s="79"/>
      <c r="G242" s="79"/>
      <c r="H242" s="79"/>
      <c r="I242" s="79"/>
      <c r="K242" s="79"/>
      <c r="L242" s="79"/>
    </row>
    <row r="243" spans="4:12" s="88" customFormat="1" ht="20.25" customHeight="1">
      <c r="D243" s="79"/>
      <c r="F243" s="79"/>
      <c r="G243" s="79"/>
      <c r="H243" s="79"/>
      <c r="I243" s="79"/>
      <c r="K243" s="79"/>
      <c r="L243" s="79"/>
    </row>
    <row r="244" spans="4:12" s="88" customFormat="1" ht="20.25" customHeight="1">
      <c r="D244" s="79"/>
      <c r="F244" s="79"/>
      <c r="G244" s="79"/>
      <c r="H244" s="79"/>
      <c r="I244" s="79"/>
      <c r="K244" s="79"/>
      <c r="L244" s="79"/>
    </row>
    <row r="245" spans="4:12" s="88" customFormat="1" ht="20.25" customHeight="1">
      <c r="D245" s="79"/>
      <c r="F245" s="79"/>
      <c r="G245" s="79"/>
      <c r="H245" s="79"/>
      <c r="I245" s="79"/>
      <c r="K245" s="79"/>
      <c r="L245" s="79"/>
    </row>
    <row r="246" spans="4:12" s="88" customFormat="1" ht="20.25" customHeight="1">
      <c r="D246" s="79"/>
      <c r="F246" s="79"/>
      <c r="G246" s="79"/>
      <c r="H246" s="79"/>
      <c r="I246" s="79"/>
      <c r="K246" s="79"/>
      <c r="L246" s="79"/>
    </row>
    <row r="247" spans="4:12" s="88" customFormat="1" ht="20.25" customHeight="1">
      <c r="D247" s="79"/>
      <c r="F247" s="79"/>
      <c r="G247" s="79"/>
      <c r="H247" s="79"/>
      <c r="I247" s="79"/>
      <c r="K247" s="79"/>
      <c r="L247" s="79"/>
    </row>
    <row r="248" spans="4:12" s="88" customFormat="1" ht="20.25" customHeight="1">
      <c r="D248" s="79"/>
      <c r="F248" s="79"/>
      <c r="G248" s="79"/>
      <c r="H248" s="79"/>
      <c r="I248" s="79"/>
      <c r="K248" s="79"/>
      <c r="L248" s="79"/>
    </row>
    <row r="249" spans="4:12" s="88" customFormat="1" ht="20.25" customHeight="1">
      <c r="D249" s="79"/>
      <c r="F249" s="79"/>
      <c r="G249" s="79"/>
      <c r="H249" s="79"/>
      <c r="I249" s="79"/>
      <c r="K249" s="79"/>
      <c r="L249" s="79"/>
    </row>
    <row r="250" spans="4:12" s="88" customFormat="1" ht="20.25" customHeight="1">
      <c r="D250" s="79"/>
      <c r="F250" s="79"/>
      <c r="G250" s="79"/>
      <c r="H250" s="79"/>
      <c r="I250" s="79"/>
      <c r="K250" s="79"/>
      <c r="L250" s="79"/>
    </row>
    <row r="251" spans="4:12" s="88" customFormat="1" ht="20.25" customHeight="1">
      <c r="D251" s="79"/>
      <c r="F251" s="79"/>
      <c r="G251" s="79"/>
      <c r="H251" s="79"/>
      <c r="I251" s="79"/>
      <c r="K251" s="79"/>
      <c r="L251" s="79"/>
    </row>
    <row r="252" spans="4:12" s="88" customFormat="1" ht="20.25" customHeight="1">
      <c r="D252" s="79"/>
      <c r="F252" s="79"/>
      <c r="G252" s="79"/>
      <c r="H252" s="79"/>
      <c r="I252" s="79"/>
      <c r="K252" s="79"/>
      <c r="L252" s="79"/>
    </row>
    <row r="253" spans="4:12" s="88" customFormat="1" ht="20.25" customHeight="1">
      <c r="D253" s="79"/>
      <c r="F253" s="79"/>
      <c r="G253" s="79"/>
      <c r="H253" s="79"/>
      <c r="I253" s="79"/>
      <c r="K253" s="79"/>
      <c r="L253" s="79"/>
    </row>
    <row r="254" spans="4:12" s="88" customFormat="1" ht="20.25" customHeight="1">
      <c r="D254" s="79"/>
      <c r="F254" s="79"/>
      <c r="G254" s="79"/>
      <c r="H254" s="79"/>
      <c r="I254" s="79"/>
      <c r="K254" s="79"/>
      <c r="L254" s="79"/>
    </row>
    <row r="255" spans="4:12" s="88" customFormat="1" ht="20.25" customHeight="1">
      <c r="D255" s="79"/>
      <c r="F255" s="79"/>
      <c r="G255" s="79"/>
      <c r="H255" s="79"/>
      <c r="I255" s="79"/>
      <c r="K255" s="79"/>
      <c r="L255" s="79"/>
    </row>
    <row r="256" spans="4:12" s="88" customFormat="1" ht="20.25" customHeight="1">
      <c r="D256" s="79"/>
      <c r="F256" s="79"/>
      <c r="G256" s="79"/>
      <c r="H256" s="79"/>
      <c r="I256" s="79"/>
      <c r="K256" s="79"/>
      <c r="L256" s="79"/>
    </row>
    <row r="257" spans="4:12" s="88" customFormat="1" ht="20.25" customHeight="1">
      <c r="D257" s="79"/>
      <c r="F257" s="79"/>
      <c r="G257" s="79"/>
      <c r="H257" s="79"/>
      <c r="I257" s="79"/>
      <c r="K257" s="79"/>
      <c r="L257" s="79"/>
    </row>
    <row r="258" spans="4:12" s="88" customFormat="1" ht="20.25" customHeight="1">
      <c r="D258" s="79"/>
      <c r="F258" s="79"/>
      <c r="G258" s="79"/>
      <c r="H258" s="79"/>
      <c r="I258" s="79"/>
      <c r="K258" s="79"/>
      <c r="L258" s="79"/>
    </row>
    <row r="259" spans="4:12" s="88" customFormat="1" ht="20.25" customHeight="1">
      <c r="D259" s="79"/>
      <c r="F259" s="79"/>
      <c r="G259" s="79"/>
      <c r="H259" s="79"/>
      <c r="I259" s="79"/>
      <c r="K259" s="79"/>
      <c r="L259" s="79"/>
    </row>
    <row r="260" spans="4:12" s="88" customFormat="1" ht="20.25" customHeight="1">
      <c r="D260" s="79"/>
      <c r="F260" s="79"/>
      <c r="G260" s="79"/>
      <c r="H260" s="79"/>
      <c r="I260" s="79"/>
      <c r="K260" s="79"/>
      <c r="L260" s="79"/>
    </row>
    <row r="261" spans="4:12" s="88" customFormat="1" ht="20.25" customHeight="1">
      <c r="D261" s="79"/>
      <c r="F261" s="79"/>
      <c r="G261" s="79"/>
      <c r="H261" s="79"/>
      <c r="I261" s="79"/>
      <c r="K261" s="79"/>
      <c r="L261" s="79"/>
    </row>
    <row r="262" spans="4:12" s="88" customFormat="1" ht="20.25" customHeight="1">
      <c r="D262" s="79"/>
      <c r="F262" s="79"/>
      <c r="G262" s="79"/>
      <c r="H262" s="79"/>
      <c r="I262" s="79"/>
      <c r="K262" s="79"/>
      <c r="L262" s="79"/>
    </row>
    <row r="263" spans="4:12" s="88" customFormat="1" ht="20.25" customHeight="1">
      <c r="D263" s="79"/>
      <c r="F263" s="79"/>
      <c r="G263" s="79"/>
      <c r="H263" s="79"/>
      <c r="I263" s="79"/>
      <c r="K263" s="79"/>
      <c r="L263" s="79"/>
    </row>
    <row r="264" spans="4:12" s="88" customFormat="1" ht="20.25" customHeight="1">
      <c r="D264" s="79"/>
      <c r="F264" s="79"/>
      <c r="G264" s="79"/>
      <c r="H264" s="79"/>
      <c r="I264" s="79"/>
      <c r="K264" s="79"/>
      <c r="L264" s="79"/>
    </row>
    <row r="265" spans="4:12" s="88" customFormat="1" ht="20.25" customHeight="1">
      <c r="D265" s="79"/>
      <c r="F265" s="79"/>
      <c r="G265" s="79"/>
      <c r="H265" s="79"/>
      <c r="I265" s="79"/>
      <c r="K265" s="79"/>
      <c r="L265" s="79"/>
    </row>
    <row r="266" spans="4:12" s="88" customFormat="1" ht="20.25" customHeight="1">
      <c r="D266" s="79"/>
      <c r="F266" s="79"/>
      <c r="G266" s="79"/>
      <c r="H266" s="79"/>
      <c r="I266" s="79"/>
      <c r="K266" s="79"/>
      <c r="L266" s="79"/>
    </row>
    <row r="267" spans="4:12" s="88" customFormat="1" ht="20.25" customHeight="1">
      <c r="D267" s="79"/>
      <c r="F267" s="79"/>
      <c r="G267" s="79"/>
      <c r="H267" s="79"/>
      <c r="I267" s="79"/>
      <c r="K267" s="79"/>
      <c r="L267" s="79"/>
    </row>
    <row r="268" spans="4:12" s="88" customFormat="1" ht="20.25" customHeight="1">
      <c r="D268" s="79"/>
      <c r="F268" s="79"/>
      <c r="G268" s="79"/>
      <c r="H268" s="79"/>
      <c r="I268" s="79"/>
      <c r="K268" s="79"/>
      <c r="L268" s="79"/>
    </row>
    <row r="269" spans="4:12" s="88" customFormat="1" ht="20.25" customHeight="1">
      <c r="D269" s="79"/>
      <c r="F269" s="79"/>
      <c r="G269" s="79"/>
      <c r="H269" s="79"/>
      <c r="I269" s="79"/>
      <c r="K269" s="79"/>
      <c r="L269" s="79"/>
    </row>
    <row r="270" spans="4:12" s="88" customFormat="1" ht="20.25" customHeight="1">
      <c r="D270" s="79"/>
      <c r="F270" s="79"/>
      <c r="G270" s="79"/>
      <c r="H270" s="79"/>
      <c r="I270" s="79"/>
      <c r="K270" s="79"/>
      <c r="L270" s="79"/>
    </row>
    <row r="271" spans="4:12" s="88" customFormat="1" ht="20.25" customHeight="1">
      <c r="D271" s="79"/>
      <c r="F271" s="79"/>
      <c r="G271" s="79"/>
      <c r="H271" s="79"/>
      <c r="I271" s="79"/>
      <c r="K271" s="79"/>
      <c r="L271" s="79"/>
    </row>
    <row r="272" spans="4:12" s="88" customFormat="1" ht="20.25" customHeight="1">
      <c r="D272" s="79"/>
      <c r="F272" s="79"/>
      <c r="G272" s="79"/>
      <c r="H272" s="79"/>
      <c r="I272" s="79"/>
      <c r="K272" s="79"/>
      <c r="L272" s="79"/>
    </row>
    <row r="273" spans="4:12" s="88" customFormat="1" ht="20.25" customHeight="1">
      <c r="D273" s="79"/>
      <c r="F273" s="79"/>
      <c r="G273" s="79"/>
      <c r="H273" s="79"/>
      <c r="I273" s="79"/>
      <c r="K273" s="79"/>
      <c r="L273" s="79"/>
    </row>
    <row r="274" spans="4:12" s="88" customFormat="1" ht="20.25" customHeight="1">
      <c r="D274" s="79"/>
      <c r="F274" s="79"/>
      <c r="G274" s="79"/>
      <c r="H274" s="79"/>
      <c r="I274" s="79"/>
      <c r="K274" s="79"/>
      <c r="L274" s="79"/>
    </row>
    <row r="275" spans="4:12" s="88" customFormat="1" ht="20.25" customHeight="1">
      <c r="D275" s="79"/>
      <c r="F275" s="79"/>
      <c r="G275" s="79"/>
      <c r="H275" s="79"/>
      <c r="I275" s="79"/>
      <c r="K275" s="79"/>
      <c r="L275" s="79"/>
    </row>
    <row r="276" spans="4:12" s="88" customFormat="1" ht="20.25" customHeight="1">
      <c r="D276" s="79"/>
      <c r="F276" s="79"/>
      <c r="G276" s="79"/>
      <c r="H276" s="79"/>
      <c r="I276" s="79"/>
      <c r="K276" s="79"/>
      <c r="L276" s="79"/>
    </row>
    <row r="277" spans="4:12" s="88" customFormat="1">
      <c r="D277" s="79"/>
      <c r="F277" s="79"/>
      <c r="G277" s="79"/>
      <c r="H277" s="79"/>
      <c r="I277" s="79"/>
      <c r="K277" s="79"/>
      <c r="L277" s="79"/>
    </row>
    <row r="278" spans="4:12" s="88" customFormat="1">
      <c r="D278" s="79"/>
      <c r="F278" s="79"/>
      <c r="G278" s="79"/>
      <c r="H278" s="79"/>
      <c r="I278" s="79"/>
      <c r="K278" s="79"/>
      <c r="L278" s="79"/>
    </row>
    <row r="279" spans="4:12" s="88" customFormat="1">
      <c r="D279" s="79"/>
      <c r="F279" s="79"/>
      <c r="G279" s="79"/>
      <c r="H279" s="79"/>
      <c r="I279" s="79"/>
      <c r="K279" s="79"/>
      <c r="L279" s="79"/>
    </row>
    <row r="280" spans="4:12" s="88" customFormat="1">
      <c r="D280" s="79"/>
      <c r="F280" s="79"/>
      <c r="G280" s="79"/>
      <c r="H280" s="79"/>
      <c r="I280" s="79"/>
      <c r="K280" s="79"/>
      <c r="L280" s="79"/>
    </row>
    <row r="281" spans="4:12" s="88" customFormat="1">
      <c r="D281" s="79"/>
      <c r="F281" s="79"/>
      <c r="G281" s="79"/>
      <c r="H281" s="79"/>
      <c r="I281" s="79"/>
      <c r="K281" s="79"/>
      <c r="L281" s="79"/>
    </row>
    <row r="282" spans="4:12" s="88" customFormat="1">
      <c r="D282" s="79"/>
      <c r="F282" s="79"/>
      <c r="G282" s="79"/>
      <c r="H282" s="79"/>
      <c r="I282" s="79"/>
      <c r="K282" s="79"/>
      <c r="L282" s="79"/>
    </row>
    <row r="283" spans="4:12" s="88" customFormat="1">
      <c r="D283" s="79"/>
      <c r="F283" s="79"/>
      <c r="G283" s="79"/>
      <c r="H283" s="79"/>
      <c r="I283" s="79"/>
      <c r="K283" s="79"/>
      <c r="L283" s="79"/>
    </row>
    <row r="284" spans="4:12" s="88" customFormat="1">
      <c r="D284" s="79"/>
      <c r="F284" s="79"/>
      <c r="G284" s="79"/>
      <c r="H284" s="79"/>
      <c r="I284" s="79"/>
      <c r="K284" s="79"/>
      <c r="L284" s="79"/>
    </row>
    <row r="285" spans="4:12" s="88" customFormat="1">
      <c r="D285" s="79"/>
      <c r="F285" s="79"/>
      <c r="G285" s="79"/>
      <c r="H285" s="79"/>
      <c r="I285" s="79"/>
      <c r="K285" s="79"/>
      <c r="L285" s="79"/>
    </row>
    <row r="286" spans="4:12" s="88" customFormat="1">
      <c r="D286" s="79"/>
      <c r="F286" s="79"/>
      <c r="G286" s="79"/>
      <c r="H286" s="79"/>
      <c r="I286" s="79"/>
      <c r="K286" s="79"/>
      <c r="L286" s="79"/>
    </row>
    <row r="287" spans="4:12" s="88" customFormat="1">
      <c r="D287" s="79"/>
      <c r="F287" s="79"/>
      <c r="G287" s="79"/>
      <c r="H287" s="79"/>
      <c r="I287" s="79"/>
      <c r="K287" s="79"/>
      <c r="L287" s="79"/>
    </row>
    <row r="288" spans="4:12" s="88" customFormat="1">
      <c r="D288" s="79"/>
      <c r="F288" s="79"/>
      <c r="G288" s="79"/>
      <c r="H288" s="79"/>
      <c r="I288" s="79"/>
      <c r="K288" s="79"/>
      <c r="L288" s="79"/>
    </row>
    <row r="289" spans="4:12" s="88" customFormat="1">
      <c r="D289" s="79"/>
      <c r="F289" s="79"/>
      <c r="G289" s="79"/>
      <c r="H289" s="79"/>
      <c r="I289" s="79"/>
      <c r="K289" s="79"/>
      <c r="L289" s="79"/>
    </row>
    <row r="290" spans="4:12" s="88" customFormat="1">
      <c r="D290" s="79"/>
      <c r="F290" s="79"/>
      <c r="G290" s="79"/>
      <c r="H290" s="79"/>
      <c r="I290" s="79"/>
      <c r="K290" s="79"/>
      <c r="L290" s="79"/>
    </row>
    <row r="291" spans="4:12" s="88" customFormat="1">
      <c r="D291" s="79"/>
      <c r="F291" s="79"/>
      <c r="G291" s="79"/>
      <c r="H291" s="79"/>
      <c r="I291" s="79"/>
      <c r="K291" s="79"/>
      <c r="L291" s="79"/>
    </row>
    <row r="292" spans="4:12" s="88" customFormat="1">
      <c r="D292" s="79"/>
      <c r="F292" s="79"/>
      <c r="G292" s="79"/>
      <c r="H292" s="79"/>
      <c r="I292" s="79"/>
      <c r="K292" s="79"/>
      <c r="L292" s="79"/>
    </row>
    <row r="293" spans="4:12" s="88" customFormat="1">
      <c r="D293" s="79"/>
      <c r="F293" s="79"/>
      <c r="G293" s="79"/>
      <c r="H293" s="79"/>
      <c r="I293" s="79"/>
      <c r="K293" s="79"/>
      <c r="L293" s="79"/>
    </row>
    <row r="294" spans="4:12" s="88" customFormat="1">
      <c r="D294" s="79"/>
      <c r="F294" s="79"/>
      <c r="G294" s="79"/>
      <c r="H294" s="79"/>
      <c r="I294" s="79"/>
      <c r="K294" s="79"/>
      <c r="L294" s="79"/>
    </row>
    <row r="295" spans="4:12" s="88" customFormat="1">
      <c r="D295" s="79"/>
      <c r="F295" s="79"/>
      <c r="G295" s="79"/>
      <c r="H295" s="79"/>
      <c r="I295" s="79"/>
      <c r="K295" s="79"/>
      <c r="L295" s="79"/>
    </row>
    <row r="296" spans="4:12" s="88" customFormat="1">
      <c r="D296" s="79"/>
      <c r="F296" s="79"/>
      <c r="G296" s="79"/>
      <c r="H296" s="79"/>
      <c r="I296" s="79"/>
      <c r="K296" s="79"/>
      <c r="L296" s="79"/>
    </row>
    <row r="297" spans="4:12" s="88" customFormat="1">
      <c r="D297" s="79"/>
      <c r="F297" s="79"/>
      <c r="G297" s="79"/>
      <c r="H297" s="79"/>
      <c r="I297" s="79"/>
      <c r="K297" s="79"/>
      <c r="L297" s="79"/>
    </row>
    <row r="298" spans="4:12" s="88" customFormat="1">
      <c r="D298" s="79"/>
      <c r="F298" s="79"/>
      <c r="G298" s="79"/>
      <c r="H298" s="79"/>
      <c r="I298" s="79"/>
      <c r="K298" s="79"/>
      <c r="L298" s="79"/>
    </row>
    <row r="299" spans="4:12" s="88" customFormat="1">
      <c r="D299" s="79"/>
      <c r="F299" s="79"/>
      <c r="G299" s="79"/>
      <c r="H299" s="79"/>
      <c r="I299" s="79"/>
      <c r="K299" s="79"/>
      <c r="L299" s="79"/>
    </row>
    <row r="300" spans="4:12" s="88" customFormat="1">
      <c r="D300" s="79"/>
      <c r="F300" s="79"/>
      <c r="G300" s="79"/>
      <c r="H300" s="79"/>
      <c r="I300" s="79"/>
      <c r="K300" s="79"/>
      <c r="L300" s="79"/>
    </row>
    <row r="301" spans="4:12" s="88" customFormat="1">
      <c r="D301" s="79"/>
      <c r="F301" s="79"/>
      <c r="G301" s="79"/>
      <c r="H301" s="79"/>
      <c r="I301" s="79"/>
      <c r="K301" s="79"/>
      <c r="L301" s="79"/>
    </row>
    <row r="302" spans="4:12" s="88" customFormat="1">
      <c r="D302" s="79"/>
      <c r="F302" s="79"/>
      <c r="G302" s="79"/>
      <c r="H302" s="79"/>
      <c r="I302" s="79"/>
      <c r="K302" s="79"/>
      <c r="L302" s="79"/>
    </row>
    <row r="303" spans="4:12" s="88" customFormat="1">
      <c r="D303" s="79"/>
      <c r="F303" s="79"/>
      <c r="G303" s="79"/>
      <c r="H303" s="79"/>
      <c r="I303" s="79"/>
      <c r="K303" s="79"/>
      <c r="L303" s="79"/>
    </row>
    <row r="304" spans="4:12" s="88" customFormat="1">
      <c r="D304" s="79"/>
      <c r="F304" s="79"/>
      <c r="G304" s="79"/>
      <c r="H304" s="79"/>
      <c r="I304" s="79"/>
      <c r="K304" s="79"/>
      <c r="L304" s="79"/>
    </row>
    <row r="305" spans="4:12" s="88" customFormat="1">
      <c r="D305" s="79"/>
      <c r="F305" s="79"/>
      <c r="G305" s="79"/>
      <c r="H305" s="79"/>
      <c r="I305" s="79"/>
      <c r="K305" s="79"/>
      <c r="L305" s="79"/>
    </row>
    <row r="306" spans="4:12" s="88" customFormat="1">
      <c r="D306" s="79"/>
      <c r="F306" s="79"/>
      <c r="G306" s="79"/>
      <c r="H306" s="79"/>
      <c r="I306" s="79"/>
      <c r="K306" s="79"/>
      <c r="L306" s="79"/>
    </row>
    <row r="307" spans="4:12" s="88" customFormat="1">
      <c r="D307" s="79"/>
      <c r="F307" s="79"/>
      <c r="G307" s="79"/>
      <c r="H307" s="79"/>
      <c r="I307" s="79"/>
      <c r="K307" s="79"/>
      <c r="L307" s="79"/>
    </row>
    <row r="308" spans="4:12" s="88" customFormat="1">
      <c r="D308" s="79"/>
      <c r="F308" s="79"/>
      <c r="G308" s="79"/>
      <c r="H308" s="79"/>
      <c r="I308" s="79"/>
      <c r="K308" s="79"/>
      <c r="L308" s="79"/>
    </row>
    <row r="309" spans="4:12" s="88" customFormat="1">
      <c r="D309" s="79"/>
      <c r="F309" s="79"/>
      <c r="G309" s="79"/>
      <c r="H309" s="79"/>
      <c r="I309" s="79"/>
      <c r="K309" s="79"/>
      <c r="L309" s="79"/>
    </row>
    <row r="310" spans="4:12" s="88" customFormat="1">
      <c r="D310" s="79"/>
      <c r="F310" s="79"/>
      <c r="G310" s="79"/>
      <c r="H310" s="79"/>
      <c r="I310" s="79"/>
      <c r="K310" s="79"/>
      <c r="L310" s="79"/>
    </row>
    <row r="311" spans="4:12" s="88" customFormat="1">
      <c r="D311" s="79"/>
      <c r="F311" s="79"/>
      <c r="G311" s="79"/>
      <c r="H311" s="79"/>
      <c r="I311" s="79"/>
      <c r="K311" s="79"/>
      <c r="L311" s="79"/>
    </row>
    <row r="312" spans="4:12" s="88" customFormat="1">
      <c r="D312" s="79"/>
      <c r="F312" s="79"/>
      <c r="G312" s="79"/>
      <c r="H312" s="79"/>
      <c r="I312" s="79"/>
      <c r="K312" s="79"/>
      <c r="L312" s="79"/>
    </row>
    <row r="313" spans="4:12" s="88" customFormat="1">
      <c r="D313" s="79"/>
      <c r="F313" s="79"/>
      <c r="G313" s="79"/>
      <c r="H313" s="79"/>
      <c r="I313" s="79"/>
      <c r="K313" s="79"/>
      <c r="L313" s="79"/>
    </row>
    <row r="314" spans="4:12" s="88" customFormat="1">
      <c r="D314" s="79"/>
      <c r="F314" s="79"/>
      <c r="G314" s="79"/>
      <c r="H314" s="79"/>
      <c r="I314" s="79"/>
      <c r="K314" s="79"/>
      <c r="L314" s="79"/>
    </row>
    <row r="315" spans="4:12" s="88" customFormat="1">
      <c r="D315" s="79"/>
      <c r="F315" s="79"/>
      <c r="G315" s="79"/>
      <c r="H315" s="79"/>
      <c r="I315" s="79"/>
      <c r="K315" s="79"/>
      <c r="L315" s="79"/>
    </row>
    <row r="316" spans="4:12" s="88" customFormat="1">
      <c r="D316" s="79"/>
      <c r="F316" s="79"/>
      <c r="G316" s="79"/>
      <c r="H316" s="79"/>
      <c r="I316" s="79"/>
      <c r="K316" s="79"/>
      <c r="L316" s="79"/>
    </row>
    <row r="317" spans="4:12" s="88" customFormat="1">
      <c r="D317" s="79"/>
      <c r="F317" s="79"/>
      <c r="G317" s="79"/>
      <c r="H317" s="79"/>
      <c r="I317" s="79"/>
      <c r="K317" s="79"/>
      <c r="L317" s="79"/>
    </row>
    <row r="318" spans="4:12" s="88" customFormat="1">
      <c r="D318" s="79"/>
      <c r="F318" s="79"/>
      <c r="G318" s="79"/>
      <c r="H318" s="79"/>
      <c r="I318" s="79"/>
      <c r="K318" s="79"/>
      <c r="L318" s="79"/>
    </row>
    <row r="319" spans="4:12" s="88" customFormat="1">
      <c r="D319" s="79"/>
      <c r="F319" s="79"/>
      <c r="G319" s="79"/>
      <c r="H319" s="79"/>
      <c r="I319" s="79"/>
      <c r="K319" s="79"/>
      <c r="L319" s="79"/>
    </row>
    <row r="320" spans="4:12" s="88" customFormat="1">
      <c r="D320" s="79"/>
      <c r="F320" s="79"/>
      <c r="G320" s="79"/>
      <c r="H320" s="79"/>
      <c r="I320" s="79"/>
      <c r="K320" s="79"/>
      <c r="L320" s="79"/>
    </row>
    <row r="321" spans="4:12" s="88" customFormat="1">
      <c r="D321" s="79"/>
      <c r="F321" s="79"/>
      <c r="G321" s="79"/>
      <c r="H321" s="79"/>
      <c r="I321" s="79"/>
      <c r="K321" s="79"/>
      <c r="L321" s="79"/>
    </row>
    <row r="322" spans="4:12" s="88" customFormat="1">
      <c r="D322" s="79"/>
      <c r="F322" s="79"/>
      <c r="G322" s="79"/>
      <c r="H322" s="79"/>
      <c r="I322" s="79"/>
      <c r="K322" s="79"/>
      <c r="L322" s="79"/>
    </row>
    <row r="323" spans="4:12" s="88" customFormat="1">
      <c r="D323" s="79"/>
      <c r="F323" s="79"/>
      <c r="G323" s="79"/>
      <c r="H323" s="79"/>
      <c r="I323" s="79"/>
      <c r="K323" s="79"/>
      <c r="L323" s="79"/>
    </row>
    <row r="324" spans="4:12" s="88" customFormat="1">
      <c r="D324" s="79"/>
      <c r="F324" s="79"/>
      <c r="G324" s="79"/>
      <c r="H324" s="79"/>
      <c r="I324" s="79"/>
      <c r="K324" s="79"/>
      <c r="L324" s="79"/>
    </row>
    <row r="325" spans="4:12" s="88" customFormat="1">
      <c r="D325" s="79"/>
      <c r="F325" s="79"/>
      <c r="G325" s="79"/>
      <c r="H325" s="79"/>
      <c r="I325" s="79"/>
      <c r="K325" s="79"/>
      <c r="L325" s="79"/>
    </row>
    <row r="326" spans="4:12" s="88" customFormat="1">
      <c r="D326" s="79"/>
      <c r="F326" s="79"/>
      <c r="G326" s="79"/>
      <c r="H326" s="79"/>
      <c r="I326" s="79"/>
      <c r="K326" s="79"/>
      <c r="L326" s="79"/>
    </row>
    <row r="327" spans="4:12" s="88" customFormat="1">
      <c r="D327" s="79"/>
      <c r="F327" s="79"/>
      <c r="G327" s="79"/>
      <c r="H327" s="79"/>
      <c r="I327" s="79"/>
      <c r="K327" s="79"/>
      <c r="L327" s="79"/>
    </row>
    <row r="328" spans="4:12" s="88" customFormat="1">
      <c r="D328" s="79"/>
      <c r="F328" s="79"/>
      <c r="G328" s="79"/>
      <c r="H328" s="79"/>
      <c r="I328" s="79"/>
      <c r="K328" s="79"/>
      <c r="L328" s="79"/>
    </row>
    <row r="329" spans="4:12" s="88" customFormat="1">
      <c r="D329" s="79"/>
      <c r="F329" s="79"/>
      <c r="G329" s="79"/>
      <c r="H329" s="79"/>
      <c r="I329" s="79"/>
      <c r="K329" s="79"/>
      <c r="L329" s="79"/>
    </row>
    <row r="330" spans="4:12" s="88" customFormat="1">
      <c r="D330" s="79"/>
      <c r="F330" s="79"/>
      <c r="G330" s="79"/>
      <c r="H330" s="79"/>
      <c r="I330" s="79"/>
      <c r="K330" s="79"/>
      <c r="L330" s="79"/>
    </row>
    <row r="331" spans="4:12" s="88" customFormat="1">
      <c r="D331" s="79"/>
      <c r="F331" s="79"/>
      <c r="G331" s="79"/>
      <c r="H331" s="79"/>
      <c r="I331" s="79"/>
      <c r="K331" s="79"/>
      <c r="L331" s="79"/>
    </row>
    <row r="332" spans="4:12" s="88" customFormat="1">
      <c r="D332" s="79"/>
      <c r="F332" s="79"/>
      <c r="G332" s="79"/>
      <c r="H332" s="79"/>
      <c r="I332" s="79"/>
      <c r="K332" s="79"/>
      <c r="L332" s="79"/>
    </row>
    <row r="333" spans="4:12" s="88" customFormat="1">
      <c r="D333" s="79"/>
      <c r="F333" s="79"/>
      <c r="G333" s="79"/>
      <c r="H333" s="79"/>
      <c r="I333" s="79"/>
      <c r="K333" s="79"/>
      <c r="L333" s="79"/>
    </row>
    <row r="334" spans="4:12" s="88" customFormat="1">
      <c r="D334" s="79"/>
      <c r="F334" s="79"/>
      <c r="G334" s="79"/>
      <c r="H334" s="79"/>
      <c r="I334" s="79"/>
      <c r="K334" s="79"/>
      <c r="L334" s="79"/>
    </row>
    <row r="335" spans="4:12" s="88" customFormat="1">
      <c r="D335" s="79"/>
      <c r="F335" s="79"/>
      <c r="G335" s="79"/>
      <c r="H335" s="79"/>
      <c r="I335" s="79"/>
      <c r="K335" s="79"/>
      <c r="L335" s="79"/>
    </row>
    <row r="336" spans="4:12" s="88" customFormat="1">
      <c r="D336" s="79"/>
      <c r="F336" s="79"/>
      <c r="G336" s="79"/>
      <c r="H336" s="79"/>
      <c r="I336" s="79"/>
      <c r="K336" s="79"/>
      <c r="L336" s="79"/>
    </row>
    <row r="337" spans="4:12" s="88" customFormat="1">
      <c r="D337" s="79"/>
      <c r="F337" s="79"/>
      <c r="G337" s="79"/>
      <c r="H337" s="79"/>
      <c r="I337" s="79"/>
      <c r="K337" s="79"/>
      <c r="L337" s="79"/>
    </row>
    <row r="338" spans="4:12" s="88" customFormat="1">
      <c r="D338" s="79"/>
      <c r="F338" s="79"/>
      <c r="G338" s="79"/>
      <c r="H338" s="79"/>
      <c r="I338" s="79"/>
      <c r="K338" s="79"/>
      <c r="L338" s="79"/>
    </row>
    <row r="339" spans="4:12" s="88" customFormat="1">
      <c r="D339" s="79"/>
      <c r="F339" s="79"/>
      <c r="G339" s="79"/>
      <c r="H339" s="79"/>
      <c r="I339" s="79"/>
      <c r="K339" s="79"/>
      <c r="L339" s="79"/>
    </row>
    <row r="340" spans="4:12" s="88" customFormat="1">
      <c r="D340" s="79"/>
      <c r="F340" s="79"/>
      <c r="G340" s="79"/>
      <c r="H340" s="79"/>
      <c r="I340" s="79"/>
      <c r="K340" s="79"/>
      <c r="L340" s="79"/>
    </row>
    <row r="341" spans="4:12" s="88" customFormat="1">
      <c r="D341" s="79"/>
      <c r="F341" s="79"/>
      <c r="G341" s="79"/>
      <c r="H341" s="79"/>
      <c r="I341" s="79"/>
      <c r="K341" s="79"/>
      <c r="L341" s="79"/>
    </row>
    <row r="342" spans="4:12" s="88" customFormat="1">
      <c r="D342" s="79"/>
      <c r="F342" s="79"/>
      <c r="G342" s="79"/>
      <c r="H342" s="79"/>
      <c r="I342" s="79"/>
      <c r="K342" s="79"/>
      <c r="L342" s="79"/>
    </row>
    <row r="343" spans="4:12" s="88" customFormat="1">
      <c r="D343" s="79"/>
      <c r="F343" s="79"/>
      <c r="G343" s="79"/>
      <c r="H343" s="79"/>
      <c r="I343" s="79"/>
      <c r="K343" s="79"/>
      <c r="L343" s="79"/>
    </row>
    <row r="344" spans="4:12" s="88" customFormat="1">
      <c r="D344" s="79"/>
      <c r="F344" s="79"/>
      <c r="G344" s="79"/>
      <c r="H344" s="79"/>
      <c r="I344" s="79"/>
      <c r="K344" s="79"/>
      <c r="L344" s="79"/>
    </row>
    <row r="345" spans="4:12" s="88" customFormat="1">
      <c r="D345" s="79"/>
      <c r="F345" s="79"/>
      <c r="G345" s="79"/>
      <c r="H345" s="79"/>
      <c r="I345" s="79"/>
      <c r="K345" s="79"/>
      <c r="L345" s="79"/>
    </row>
    <row r="346" spans="4:12" s="88" customFormat="1">
      <c r="D346" s="79"/>
      <c r="F346" s="79"/>
      <c r="G346" s="79"/>
      <c r="H346" s="79"/>
      <c r="I346" s="79"/>
      <c r="K346" s="79"/>
      <c r="L346" s="79"/>
    </row>
    <row r="347" spans="4:12" s="88" customFormat="1">
      <c r="D347" s="79"/>
      <c r="F347" s="79"/>
      <c r="G347" s="79"/>
      <c r="H347" s="79"/>
      <c r="I347" s="79"/>
      <c r="K347" s="79"/>
      <c r="L347" s="79"/>
    </row>
    <row r="348" spans="4:12" s="88" customFormat="1">
      <c r="D348" s="79"/>
      <c r="F348" s="79"/>
      <c r="G348" s="79"/>
      <c r="H348" s="79"/>
      <c r="I348" s="79"/>
      <c r="K348" s="79"/>
      <c r="L348" s="79"/>
    </row>
    <row r="349" spans="4:12" s="88" customFormat="1">
      <c r="D349" s="79"/>
      <c r="F349" s="79"/>
      <c r="G349" s="79"/>
      <c r="H349" s="79"/>
      <c r="I349" s="79"/>
      <c r="K349" s="79"/>
      <c r="L349" s="79"/>
    </row>
    <row r="350" spans="4:12" s="88" customFormat="1">
      <c r="D350" s="79"/>
      <c r="F350" s="79"/>
      <c r="G350" s="79"/>
      <c r="H350" s="79"/>
      <c r="I350" s="79"/>
      <c r="K350" s="79"/>
      <c r="L350" s="79"/>
    </row>
    <row r="351" spans="4:12" s="88" customFormat="1">
      <c r="D351" s="79"/>
      <c r="F351" s="79"/>
      <c r="G351" s="79"/>
      <c r="H351" s="79"/>
      <c r="I351" s="79"/>
      <c r="K351" s="79"/>
      <c r="L351" s="79"/>
    </row>
    <row r="352" spans="4:12" s="88" customFormat="1">
      <c r="D352" s="79"/>
      <c r="F352" s="79"/>
      <c r="G352" s="79"/>
      <c r="H352" s="79"/>
      <c r="I352" s="79"/>
      <c r="K352" s="79"/>
      <c r="L352" s="79"/>
    </row>
    <row r="353" spans="4:12" s="88" customFormat="1">
      <c r="D353" s="79"/>
      <c r="F353" s="79"/>
      <c r="G353" s="79"/>
      <c r="H353" s="79"/>
      <c r="I353" s="79"/>
      <c r="K353" s="79"/>
      <c r="L353" s="79"/>
    </row>
    <row r="354" spans="4:12" s="88" customFormat="1">
      <c r="D354" s="79"/>
      <c r="F354" s="79"/>
      <c r="G354" s="79"/>
      <c r="H354" s="79"/>
      <c r="I354" s="79"/>
      <c r="K354" s="79"/>
      <c r="L354" s="79"/>
    </row>
    <row r="355" spans="4:12" s="88" customFormat="1">
      <c r="D355" s="79"/>
      <c r="F355" s="79"/>
      <c r="G355" s="79"/>
      <c r="H355" s="79"/>
      <c r="I355" s="79"/>
      <c r="K355" s="79"/>
      <c r="L355" s="79"/>
    </row>
    <row r="356" spans="4:12" s="88" customFormat="1">
      <c r="D356" s="79"/>
      <c r="F356" s="79"/>
      <c r="G356" s="79"/>
      <c r="H356" s="79"/>
      <c r="I356" s="79"/>
      <c r="K356" s="79"/>
      <c r="L356" s="79"/>
    </row>
    <row r="357" spans="4:12" s="88" customFormat="1">
      <c r="D357" s="79"/>
      <c r="F357" s="79"/>
      <c r="G357" s="79"/>
      <c r="H357" s="79"/>
      <c r="I357" s="79"/>
      <c r="K357" s="79"/>
      <c r="L357" s="79"/>
    </row>
    <row r="358" spans="4:12" s="88" customFormat="1">
      <c r="D358" s="79"/>
      <c r="F358" s="79"/>
      <c r="G358" s="79"/>
      <c r="H358" s="79"/>
      <c r="I358" s="79"/>
      <c r="K358" s="79"/>
      <c r="L358" s="79"/>
    </row>
    <row r="359" spans="4:12" s="88" customFormat="1">
      <c r="D359" s="79"/>
      <c r="F359" s="79"/>
      <c r="G359" s="79"/>
      <c r="H359" s="79"/>
      <c r="I359" s="79"/>
      <c r="K359" s="79"/>
      <c r="L359" s="79"/>
    </row>
    <row r="360" spans="4:12" s="88" customFormat="1">
      <c r="D360" s="79"/>
      <c r="F360" s="79"/>
      <c r="G360" s="79"/>
      <c r="H360" s="79"/>
      <c r="I360" s="79"/>
      <c r="K360" s="79"/>
      <c r="L360" s="79"/>
    </row>
    <row r="361" spans="4:12" s="88" customFormat="1">
      <c r="D361" s="79"/>
      <c r="F361" s="79"/>
      <c r="G361" s="79"/>
      <c r="H361" s="79"/>
      <c r="I361" s="79"/>
      <c r="K361" s="79"/>
      <c r="L361" s="79"/>
    </row>
    <row r="362" spans="4:12" s="88" customFormat="1">
      <c r="D362" s="79"/>
      <c r="F362" s="79"/>
      <c r="G362" s="79"/>
      <c r="H362" s="79"/>
      <c r="I362" s="79"/>
      <c r="K362" s="79"/>
      <c r="L362" s="79"/>
    </row>
    <row r="363" spans="4:12" s="88" customFormat="1">
      <c r="D363" s="79"/>
      <c r="F363" s="79"/>
      <c r="G363" s="79"/>
      <c r="H363" s="79"/>
      <c r="I363" s="79"/>
      <c r="K363" s="79"/>
      <c r="L363" s="79"/>
    </row>
    <row r="364" spans="4:12" s="88" customFormat="1">
      <c r="D364" s="79"/>
      <c r="F364" s="79"/>
      <c r="G364" s="79"/>
      <c r="H364" s="79"/>
      <c r="I364" s="79"/>
      <c r="K364" s="79"/>
      <c r="L364" s="79"/>
    </row>
    <row r="365" spans="4:12" s="88" customFormat="1">
      <c r="D365" s="79"/>
      <c r="F365" s="79"/>
      <c r="G365" s="79"/>
      <c r="H365" s="79"/>
      <c r="I365" s="79"/>
      <c r="K365" s="79"/>
      <c r="L365" s="79"/>
    </row>
    <row r="366" spans="4:12" s="88" customFormat="1">
      <c r="D366" s="79"/>
      <c r="F366" s="79"/>
      <c r="G366" s="79"/>
      <c r="H366" s="79"/>
      <c r="I366" s="79"/>
      <c r="K366" s="79"/>
      <c r="L366" s="79"/>
    </row>
    <row r="367" spans="4:12" s="88" customFormat="1">
      <c r="D367" s="79"/>
      <c r="F367" s="79"/>
      <c r="G367" s="79"/>
      <c r="H367" s="79"/>
      <c r="I367" s="79"/>
      <c r="K367" s="79"/>
      <c r="L367" s="79"/>
    </row>
    <row r="368" spans="4:12" s="88" customFormat="1">
      <c r="D368" s="79"/>
      <c r="F368" s="79"/>
      <c r="G368" s="79"/>
      <c r="H368" s="79"/>
      <c r="I368" s="79"/>
      <c r="K368" s="79"/>
      <c r="L368" s="79"/>
    </row>
    <row r="369" spans="4:12" s="88" customFormat="1">
      <c r="D369" s="79"/>
      <c r="F369" s="79"/>
      <c r="G369" s="79"/>
      <c r="H369" s="79"/>
      <c r="I369" s="79"/>
      <c r="K369" s="79"/>
      <c r="L369" s="79"/>
    </row>
    <row r="370" spans="4:12" s="88" customFormat="1">
      <c r="D370" s="79"/>
      <c r="F370" s="79"/>
      <c r="G370" s="79"/>
      <c r="H370" s="79"/>
      <c r="I370" s="79"/>
      <c r="K370" s="79"/>
      <c r="L370" s="79"/>
    </row>
    <row r="371" spans="4:12" s="88" customFormat="1">
      <c r="D371" s="79"/>
      <c r="F371" s="79"/>
      <c r="G371" s="79"/>
      <c r="H371" s="79"/>
      <c r="I371" s="79"/>
      <c r="K371" s="79"/>
      <c r="L371" s="79"/>
    </row>
    <row r="372" spans="4:12" s="88" customFormat="1">
      <c r="D372" s="79"/>
      <c r="F372" s="79"/>
      <c r="G372" s="79"/>
      <c r="H372" s="79"/>
      <c r="I372" s="79"/>
      <c r="K372" s="79"/>
      <c r="L372" s="79"/>
    </row>
    <row r="373" spans="4:12" s="88" customFormat="1">
      <c r="D373" s="79"/>
      <c r="F373" s="79"/>
      <c r="G373" s="79"/>
      <c r="H373" s="79"/>
      <c r="I373" s="79"/>
      <c r="K373" s="79"/>
      <c r="L373" s="79"/>
    </row>
    <row r="374" spans="4:12" s="88" customFormat="1">
      <c r="D374" s="79"/>
      <c r="F374" s="79"/>
      <c r="G374" s="79"/>
      <c r="H374" s="79"/>
      <c r="I374" s="79"/>
      <c r="K374" s="79"/>
      <c r="L374" s="79"/>
    </row>
    <row r="375" spans="4:12" s="88" customFormat="1">
      <c r="D375" s="79"/>
      <c r="F375" s="79"/>
      <c r="G375" s="79"/>
      <c r="H375" s="79"/>
      <c r="I375" s="79"/>
      <c r="K375" s="79"/>
      <c r="L375" s="79"/>
    </row>
    <row r="376" spans="4:12" s="88" customFormat="1">
      <c r="D376" s="79"/>
      <c r="F376" s="79"/>
      <c r="G376" s="79"/>
      <c r="H376" s="79"/>
      <c r="I376" s="79"/>
      <c r="K376" s="79"/>
      <c r="L376" s="79"/>
    </row>
    <row r="377" spans="4:12" s="88" customFormat="1">
      <c r="D377" s="79"/>
      <c r="F377" s="79"/>
      <c r="G377" s="79"/>
      <c r="H377" s="79"/>
      <c r="I377" s="79"/>
      <c r="K377" s="79"/>
      <c r="L377" s="79"/>
    </row>
    <row r="378" spans="4:12" s="88" customFormat="1">
      <c r="D378" s="79"/>
      <c r="F378" s="79"/>
      <c r="G378" s="79"/>
      <c r="H378" s="79"/>
      <c r="I378" s="79"/>
      <c r="K378" s="79"/>
      <c r="L378" s="79"/>
    </row>
    <row r="379" spans="4:12" s="88" customFormat="1">
      <c r="D379" s="79"/>
      <c r="F379" s="79"/>
      <c r="G379" s="79"/>
      <c r="H379" s="79"/>
      <c r="I379" s="79"/>
      <c r="K379" s="79"/>
      <c r="L379" s="79"/>
    </row>
    <row r="380" spans="4:12" s="88" customFormat="1">
      <c r="D380" s="79"/>
      <c r="F380" s="79"/>
      <c r="G380" s="79"/>
      <c r="H380" s="79"/>
      <c r="I380" s="79"/>
      <c r="K380" s="79"/>
      <c r="L380" s="79"/>
    </row>
    <row r="381" spans="4:12" s="88" customFormat="1">
      <c r="D381" s="79"/>
      <c r="F381" s="79"/>
      <c r="G381" s="79"/>
      <c r="H381" s="79"/>
      <c r="I381" s="79"/>
      <c r="K381" s="79"/>
      <c r="L381" s="79"/>
    </row>
    <row r="382" spans="4:12" s="88" customFormat="1">
      <c r="D382" s="79"/>
      <c r="F382" s="79"/>
      <c r="G382" s="79"/>
      <c r="H382" s="79"/>
      <c r="I382" s="79"/>
      <c r="K382" s="79"/>
      <c r="L382" s="79"/>
    </row>
    <row r="383" spans="4:12" s="88" customFormat="1">
      <c r="D383" s="79"/>
      <c r="F383" s="79"/>
      <c r="G383" s="79"/>
      <c r="H383" s="79"/>
      <c r="I383" s="79"/>
      <c r="K383" s="79"/>
      <c r="L383" s="79"/>
    </row>
    <row r="384" spans="4:12" s="88" customFormat="1">
      <c r="D384" s="79"/>
      <c r="F384" s="79"/>
      <c r="G384" s="79"/>
      <c r="H384" s="79"/>
      <c r="I384" s="79"/>
      <c r="K384" s="79"/>
      <c r="L384" s="79"/>
    </row>
    <row r="385" spans="4:12" s="88" customFormat="1">
      <c r="D385" s="79"/>
      <c r="F385" s="79"/>
      <c r="G385" s="79"/>
      <c r="H385" s="79"/>
      <c r="I385" s="79"/>
      <c r="K385" s="79"/>
      <c r="L385" s="79"/>
    </row>
    <row r="386" spans="4:12" s="88" customFormat="1">
      <c r="D386" s="79"/>
      <c r="F386" s="79"/>
      <c r="G386" s="79"/>
      <c r="H386" s="79"/>
      <c r="I386" s="79"/>
      <c r="K386" s="79"/>
      <c r="L386" s="79"/>
    </row>
    <row r="387" spans="4:12" s="88" customFormat="1">
      <c r="D387" s="79"/>
      <c r="F387" s="79"/>
      <c r="G387" s="79"/>
      <c r="H387" s="79"/>
      <c r="I387" s="79"/>
      <c r="K387" s="79"/>
      <c r="L387" s="79"/>
    </row>
    <row r="388" spans="4:12" s="88" customFormat="1">
      <c r="D388" s="79"/>
      <c r="F388" s="79"/>
      <c r="G388" s="79"/>
      <c r="H388" s="79"/>
      <c r="I388" s="79"/>
      <c r="K388" s="79"/>
      <c r="L388" s="79"/>
    </row>
    <row r="389" spans="4:12" s="88" customFormat="1">
      <c r="D389" s="79"/>
      <c r="F389" s="79"/>
      <c r="G389" s="79"/>
      <c r="H389" s="79"/>
      <c r="I389" s="79"/>
      <c r="K389" s="79"/>
      <c r="L389" s="79"/>
    </row>
    <row r="390" spans="4:12" s="88" customFormat="1">
      <c r="D390" s="79"/>
      <c r="F390" s="79"/>
      <c r="G390" s="79"/>
      <c r="H390" s="79"/>
      <c r="I390" s="79"/>
      <c r="K390" s="79"/>
      <c r="L390" s="79"/>
    </row>
    <row r="391" spans="4:12" s="88" customFormat="1">
      <c r="D391" s="79"/>
      <c r="F391" s="79"/>
      <c r="G391" s="79"/>
      <c r="H391" s="79"/>
      <c r="I391" s="79"/>
      <c r="K391" s="79"/>
      <c r="L391" s="79"/>
    </row>
    <row r="392" spans="4:12" s="88" customFormat="1">
      <c r="D392" s="79"/>
      <c r="F392" s="79"/>
      <c r="G392" s="79"/>
      <c r="H392" s="79"/>
      <c r="I392" s="79"/>
      <c r="K392" s="79"/>
      <c r="L392" s="79"/>
    </row>
    <row r="393" spans="4:12" s="88" customFormat="1">
      <c r="D393" s="79"/>
      <c r="F393" s="79"/>
      <c r="G393" s="79"/>
      <c r="H393" s="79"/>
      <c r="I393" s="79"/>
      <c r="K393" s="79"/>
      <c r="L393" s="79"/>
    </row>
    <row r="394" spans="4:12" s="88" customFormat="1">
      <c r="D394" s="79"/>
      <c r="F394" s="79"/>
      <c r="G394" s="79"/>
      <c r="H394" s="79"/>
      <c r="I394" s="79"/>
      <c r="K394" s="79"/>
      <c r="L394" s="79"/>
    </row>
    <row r="395" spans="4:12" s="88" customFormat="1">
      <c r="D395" s="79"/>
      <c r="F395" s="79"/>
      <c r="G395" s="79"/>
      <c r="H395" s="79"/>
      <c r="I395" s="79"/>
      <c r="K395" s="79"/>
      <c r="L395" s="79"/>
    </row>
    <row r="396" spans="4:12" s="88" customFormat="1">
      <c r="D396" s="79"/>
      <c r="F396" s="79"/>
      <c r="G396" s="79"/>
      <c r="H396" s="79"/>
      <c r="I396" s="79"/>
      <c r="K396" s="79"/>
      <c r="L396" s="79"/>
    </row>
    <row r="397" spans="4:12" s="88" customFormat="1">
      <c r="D397" s="79"/>
      <c r="F397" s="79"/>
      <c r="G397" s="79"/>
      <c r="H397" s="79"/>
      <c r="I397" s="79"/>
      <c r="K397" s="79"/>
      <c r="L397" s="79"/>
    </row>
    <row r="398" spans="4:12" s="88" customFormat="1">
      <c r="D398" s="79"/>
      <c r="F398" s="79"/>
      <c r="G398" s="79"/>
      <c r="H398" s="79"/>
      <c r="I398" s="79"/>
      <c r="K398" s="79"/>
      <c r="L398" s="79"/>
    </row>
    <row r="399" spans="4:12" s="88" customFormat="1">
      <c r="D399" s="79"/>
      <c r="F399" s="79"/>
      <c r="G399" s="79"/>
      <c r="H399" s="79"/>
      <c r="I399" s="79"/>
      <c r="K399" s="79"/>
      <c r="L399" s="79"/>
    </row>
    <row r="400" spans="4:12" s="88" customFormat="1">
      <c r="D400" s="79"/>
      <c r="F400" s="79"/>
      <c r="G400" s="79"/>
      <c r="H400" s="79"/>
      <c r="I400" s="79"/>
      <c r="K400" s="79"/>
      <c r="L400" s="79"/>
    </row>
    <row r="401" spans="4:12" s="88" customFormat="1">
      <c r="D401" s="79"/>
      <c r="F401" s="79"/>
      <c r="G401" s="79"/>
      <c r="H401" s="79"/>
      <c r="I401" s="79"/>
      <c r="K401" s="79"/>
      <c r="L401" s="79"/>
    </row>
    <row r="402" spans="4:12" s="88" customFormat="1">
      <c r="D402" s="79"/>
      <c r="F402" s="79"/>
      <c r="G402" s="79"/>
      <c r="H402" s="79"/>
      <c r="I402" s="79"/>
      <c r="K402" s="79"/>
      <c r="L402" s="79"/>
    </row>
    <row r="403" spans="4:12" s="88" customFormat="1">
      <c r="D403" s="79"/>
      <c r="F403" s="79"/>
      <c r="G403" s="79"/>
      <c r="H403" s="79"/>
      <c r="I403" s="79"/>
      <c r="K403" s="79"/>
      <c r="L403" s="79"/>
    </row>
    <row r="404" spans="4:12" s="88" customFormat="1">
      <c r="D404" s="79"/>
      <c r="F404" s="79"/>
      <c r="G404" s="79"/>
      <c r="H404" s="79"/>
      <c r="I404" s="79"/>
      <c r="K404" s="79"/>
      <c r="L404" s="79"/>
    </row>
    <row r="405" spans="4:12" s="88" customFormat="1">
      <c r="D405" s="79"/>
      <c r="F405" s="79"/>
      <c r="G405" s="79"/>
      <c r="H405" s="79"/>
      <c r="I405" s="79"/>
      <c r="K405" s="79"/>
      <c r="L405" s="79"/>
    </row>
    <row r="406" spans="4:12" s="88" customFormat="1">
      <c r="D406" s="79"/>
      <c r="F406" s="79"/>
      <c r="G406" s="79"/>
      <c r="H406" s="79"/>
      <c r="I406" s="79"/>
      <c r="K406" s="79"/>
      <c r="L406" s="79"/>
    </row>
    <row r="407" spans="4:12" s="88" customFormat="1">
      <c r="D407" s="79"/>
      <c r="F407" s="79"/>
      <c r="G407" s="79"/>
      <c r="H407" s="79"/>
      <c r="I407" s="79"/>
      <c r="K407" s="79"/>
      <c r="L407" s="79"/>
    </row>
    <row r="408" spans="4:12" s="88" customFormat="1">
      <c r="D408" s="79"/>
      <c r="F408" s="79"/>
      <c r="G408" s="79"/>
      <c r="H408" s="79"/>
      <c r="I408" s="79"/>
      <c r="K408" s="79"/>
      <c r="L408" s="79"/>
    </row>
    <row r="409" spans="4:12" s="88" customFormat="1">
      <c r="D409" s="79"/>
      <c r="F409" s="79"/>
      <c r="G409" s="79"/>
      <c r="H409" s="79"/>
      <c r="I409" s="79"/>
      <c r="K409" s="79"/>
      <c r="L409" s="79"/>
    </row>
    <row r="410" spans="4:12" s="88" customFormat="1">
      <c r="D410" s="79"/>
      <c r="F410" s="79"/>
      <c r="G410" s="79"/>
      <c r="H410" s="79"/>
      <c r="I410" s="79"/>
      <c r="K410" s="79"/>
      <c r="L410" s="79"/>
    </row>
    <row r="411" spans="4:12" s="88" customFormat="1">
      <c r="D411" s="79"/>
      <c r="F411" s="79"/>
      <c r="G411" s="79"/>
      <c r="H411" s="79"/>
      <c r="I411" s="79"/>
      <c r="K411" s="79"/>
      <c r="L411" s="79"/>
    </row>
    <row r="412" spans="4:12" s="88" customFormat="1">
      <c r="D412" s="79"/>
      <c r="F412" s="79"/>
      <c r="G412" s="79"/>
      <c r="H412" s="79"/>
      <c r="I412" s="79"/>
      <c r="K412" s="79"/>
      <c r="L412" s="79"/>
    </row>
    <row r="413" spans="4:12" s="88" customFormat="1">
      <c r="D413" s="79"/>
      <c r="F413" s="79"/>
      <c r="G413" s="79"/>
      <c r="H413" s="79"/>
      <c r="I413" s="79"/>
      <c r="K413" s="79"/>
      <c r="L413" s="79"/>
    </row>
    <row r="414" spans="4:12" s="88" customFormat="1">
      <c r="D414" s="79"/>
      <c r="F414" s="79"/>
      <c r="G414" s="79"/>
      <c r="H414" s="79"/>
      <c r="I414" s="79"/>
      <c r="K414" s="79"/>
      <c r="L414" s="79"/>
    </row>
    <row r="415" spans="4:12" s="88" customFormat="1">
      <c r="D415" s="79"/>
      <c r="F415" s="79"/>
      <c r="G415" s="79"/>
      <c r="H415" s="79"/>
      <c r="I415" s="79"/>
      <c r="K415" s="79"/>
      <c r="L415" s="79"/>
    </row>
    <row r="416" spans="4:12" s="88" customFormat="1">
      <c r="D416" s="79"/>
      <c r="F416" s="79"/>
      <c r="G416" s="79"/>
      <c r="H416" s="79"/>
      <c r="I416" s="79"/>
      <c r="K416" s="79"/>
      <c r="L416" s="79"/>
    </row>
    <row r="417" spans="4:12" s="88" customFormat="1">
      <c r="D417" s="79"/>
      <c r="F417" s="79"/>
      <c r="G417" s="79"/>
      <c r="H417" s="79"/>
      <c r="I417" s="79"/>
      <c r="K417" s="79"/>
      <c r="L417" s="79"/>
    </row>
    <row r="418" spans="4:12" s="88" customFormat="1">
      <c r="D418" s="79"/>
      <c r="F418" s="79"/>
      <c r="G418" s="79"/>
      <c r="H418" s="79"/>
      <c r="I418" s="79"/>
      <c r="K418" s="79"/>
      <c r="L418" s="79"/>
    </row>
    <row r="419" spans="4:12" s="88" customFormat="1">
      <c r="D419" s="79"/>
      <c r="F419" s="79"/>
      <c r="G419" s="79"/>
      <c r="H419" s="79"/>
      <c r="I419" s="79"/>
      <c r="K419" s="79"/>
      <c r="L419" s="79"/>
    </row>
    <row r="420" spans="4:12" s="88" customFormat="1">
      <c r="D420" s="79"/>
      <c r="F420" s="79"/>
      <c r="G420" s="79"/>
      <c r="H420" s="79"/>
      <c r="I420" s="79"/>
      <c r="K420" s="79"/>
      <c r="L420" s="79"/>
    </row>
    <row r="421" spans="4:12" s="88" customFormat="1">
      <c r="D421" s="79"/>
      <c r="F421" s="79"/>
      <c r="G421" s="79"/>
      <c r="H421" s="79"/>
      <c r="I421" s="79"/>
      <c r="K421" s="79"/>
      <c r="L421" s="79"/>
    </row>
    <row r="422" spans="4:12" s="88" customFormat="1">
      <c r="D422" s="79"/>
      <c r="F422" s="79"/>
      <c r="G422" s="79"/>
      <c r="H422" s="79"/>
      <c r="I422" s="79"/>
      <c r="K422" s="79"/>
      <c r="L422" s="79"/>
    </row>
    <row r="423" spans="4:12" s="88" customFormat="1">
      <c r="D423" s="79"/>
      <c r="F423" s="79"/>
      <c r="G423" s="79"/>
      <c r="H423" s="79"/>
      <c r="I423" s="79"/>
      <c r="K423" s="79"/>
      <c r="L423" s="79"/>
    </row>
    <row r="424" spans="4:12" s="88" customFormat="1">
      <c r="D424" s="79"/>
      <c r="F424" s="79"/>
      <c r="G424" s="79"/>
      <c r="H424" s="79"/>
      <c r="I424" s="79"/>
      <c r="K424" s="79"/>
      <c r="L424" s="79"/>
    </row>
    <row r="425" spans="4:12" s="88" customFormat="1">
      <c r="D425" s="79"/>
      <c r="F425" s="79"/>
      <c r="G425" s="79"/>
      <c r="H425" s="79"/>
      <c r="I425" s="79"/>
      <c r="K425" s="79"/>
      <c r="L425" s="79"/>
    </row>
    <row r="426" spans="4:12" s="88" customFormat="1">
      <c r="D426" s="79"/>
      <c r="F426" s="79"/>
      <c r="G426" s="79"/>
      <c r="H426" s="79"/>
      <c r="I426" s="79"/>
      <c r="K426" s="79"/>
      <c r="L426" s="79"/>
    </row>
    <row r="427" spans="4:12" s="88" customFormat="1">
      <c r="D427" s="79"/>
      <c r="F427" s="79"/>
      <c r="G427" s="79"/>
      <c r="H427" s="79"/>
      <c r="I427" s="79"/>
      <c r="K427" s="79"/>
      <c r="L427" s="79"/>
    </row>
    <row r="428" spans="4:12" s="88" customFormat="1">
      <c r="D428" s="79"/>
      <c r="F428" s="79"/>
      <c r="G428" s="79"/>
      <c r="H428" s="79"/>
      <c r="I428" s="79"/>
      <c r="K428" s="79"/>
      <c r="L428" s="79"/>
    </row>
    <row r="429" spans="4:12" s="88" customFormat="1">
      <c r="D429" s="79"/>
      <c r="F429" s="79"/>
      <c r="G429" s="79"/>
      <c r="H429" s="79"/>
      <c r="I429" s="79"/>
      <c r="K429" s="79"/>
      <c r="L429" s="79"/>
    </row>
    <row r="430" spans="4:12" s="88" customFormat="1">
      <c r="D430" s="79"/>
      <c r="F430" s="79"/>
      <c r="G430" s="79"/>
      <c r="H430" s="79"/>
      <c r="I430" s="79"/>
      <c r="K430" s="79"/>
      <c r="L430" s="79"/>
    </row>
    <row r="431" spans="4:12" s="88" customFormat="1">
      <c r="D431" s="79"/>
      <c r="F431" s="79"/>
      <c r="G431" s="79"/>
      <c r="H431" s="79"/>
      <c r="I431" s="79"/>
      <c r="K431" s="79"/>
      <c r="L431" s="79"/>
    </row>
    <row r="432" spans="4:12" s="88" customFormat="1">
      <c r="D432" s="79"/>
      <c r="F432" s="79"/>
      <c r="G432" s="79"/>
      <c r="H432" s="79"/>
      <c r="I432" s="79"/>
      <c r="K432" s="79"/>
      <c r="L432" s="79"/>
    </row>
    <row r="433" spans="4:12" s="88" customFormat="1">
      <c r="D433" s="79"/>
      <c r="F433" s="79"/>
      <c r="G433" s="79"/>
      <c r="H433" s="79"/>
      <c r="I433" s="79"/>
      <c r="K433" s="79"/>
      <c r="L433" s="79"/>
    </row>
    <row r="434" spans="4:12" s="88" customFormat="1">
      <c r="D434" s="79"/>
      <c r="F434" s="79"/>
      <c r="G434" s="79"/>
      <c r="H434" s="79"/>
      <c r="I434" s="79"/>
      <c r="K434" s="79"/>
      <c r="L434" s="79"/>
    </row>
    <row r="435" spans="4:12" s="88" customFormat="1">
      <c r="D435" s="79"/>
      <c r="F435" s="79"/>
      <c r="G435" s="79"/>
      <c r="H435" s="79"/>
      <c r="I435" s="79"/>
      <c r="K435" s="79"/>
      <c r="L435" s="79"/>
    </row>
    <row r="436" spans="4:12" s="88" customFormat="1">
      <c r="D436" s="79"/>
      <c r="F436" s="79"/>
      <c r="G436" s="79"/>
      <c r="H436" s="79"/>
      <c r="I436" s="79"/>
      <c r="K436" s="79"/>
      <c r="L436" s="79"/>
    </row>
    <row r="437" spans="4:12" s="88" customFormat="1">
      <c r="D437" s="79"/>
      <c r="F437" s="79"/>
      <c r="G437" s="79"/>
      <c r="H437" s="79"/>
      <c r="I437" s="79"/>
      <c r="K437" s="79"/>
      <c r="L437" s="79"/>
    </row>
    <row r="438" spans="4:12" s="88" customFormat="1">
      <c r="D438" s="79"/>
      <c r="F438" s="79"/>
      <c r="G438" s="79"/>
      <c r="H438" s="79"/>
      <c r="I438" s="79"/>
      <c r="K438" s="79"/>
      <c r="L438" s="79"/>
    </row>
    <row r="439" spans="4:12" s="88" customFormat="1">
      <c r="D439" s="79"/>
      <c r="F439" s="79"/>
      <c r="G439" s="79"/>
      <c r="H439" s="79"/>
      <c r="I439" s="79"/>
      <c r="K439" s="79"/>
      <c r="L439" s="79"/>
    </row>
    <row r="440" spans="4:12" s="88" customFormat="1">
      <c r="D440" s="79"/>
      <c r="F440" s="79"/>
      <c r="G440" s="79"/>
      <c r="H440" s="79"/>
      <c r="I440" s="79"/>
      <c r="K440" s="79"/>
      <c r="L440" s="79"/>
    </row>
    <row r="441" spans="4:12" s="88" customFormat="1">
      <c r="D441" s="79"/>
      <c r="F441" s="79"/>
      <c r="G441" s="79"/>
      <c r="H441" s="79"/>
      <c r="I441" s="79"/>
      <c r="K441" s="79"/>
      <c r="L441" s="79"/>
    </row>
    <row r="442" spans="4:12" s="88" customFormat="1">
      <c r="D442" s="79"/>
      <c r="F442" s="79"/>
      <c r="G442" s="79"/>
      <c r="H442" s="79"/>
      <c r="I442" s="79"/>
      <c r="K442" s="79"/>
      <c r="L442" s="79"/>
    </row>
    <row r="443" spans="4:12" s="88" customFormat="1">
      <c r="D443" s="79"/>
      <c r="F443" s="79"/>
      <c r="G443" s="79"/>
      <c r="H443" s="79"/>
      <c r="I443" s="79"/>
      <c r="K443" s="79"/>
      <c r="L443" s="79"/>
    </row>
    <row r="444" spans="4:12" s="88" customFormat="1">
      <c r="D444" s="79"/>
      <c r="F444" s="79"/>
      <c r="G444" s="79"/>
      <c r="H444" s="79"/>
      <c r="I444" s="79"/>
      <c r="K444" s="79"/>
      <c r="L444" s="79"/>
    </row>
    <row r="445" spans="4:12" s="88" customFormat="1">
      <c r="D445" s="79"/>
      <c r="F445" s="79"/>
      <c r="G445" s="79"/>
      <c r="H445" s="79"/>
      <c r="I445" s="79"/>
      <c r="K445" s="79"/>
      <c r="L445" s="79"/>
    </row>
    <row r="446" spans="4:12" s="88" customFormat="1">
      <c r="D446" s="79"/>
      <c r="F446" s="79"/>
      <c r="G446" s="79"/>
      <c r="H446" s="79"/>
      <c r="I446" s="79"/>
      <c r="K446" s="79"/>
      <c r="L446" s="79"/>
    </row>
    <row r="447" spans="4:12" s="88" customFormat="1">
      <c r="D447" s="79"/>
      <c r="F447" s="79"/>
      <c r="G447" s="79"/>
      <c r="H447" s="79"/>
      <c r="I447" s="79"/>
      <c r="K447" s="79"/>
      <c r="L447" s="79"/>
    </row>
    <row r="448" spans="4:12" s="88" customFormat="1">
      <c r="D448" s="79"/>
      <c r="F448" s="79"/>
      <c r="G448" s="79"/>
      <c r="H448" s="79"/>
      <c r="I448" s="79"/>
      <c r="K448" s="79"/>
      <c r="L448" s="79"/>
    </row>
    <row r="449" spans="4:12" s="88" customFormat="1">
      <c r="D449" s="79"/>
      <c r="F449" s="79"/>
      <c r="G449" s="79"/>
      <c r="H449" s="79"/>
      <c r="I449" s="79"/>
      <c r="K449" s="79"/>
      <c r="L449" s="79"/>
    </row>
    <row r="450" spans="4:12" s="88" customFormat="1">
      <c r="D450" s="79"/>
      <c r="F450" s="79"/>
      <c r="G450" s="79"/>
      <c r="H450" s="79"/>
      <c r="I450" s="79"/>
      <c r="K450" s="79"/>
      <c r="L450" s="79"/>
    </row>
    <row r="451" spans="4:12" s="88" customFormat="1">
      <c r="D451" s="79"/>
      <c r="F451" s="79"/>
      <c r="G451" s="79"/>
      <c r="H451" s="79"/>
      <c r="I451" s="79"/>
      <c r="K451" s="79"/>
      <c r="L451" s="79"/>
    </row>
    <row r="452" spans="4:12" s="88" customFormat="1">
      <c r="D452" s="79"/>
      <c r="F452" s="79"/>
      <c r="G452" s="79"/>
      <c r="H452" s="79"/>
      <c r="I452" s="79"/>
      <c r="K452" s="79"/>
      <c r="L452" s="79"/>
    </row>
    <row r="453" spans="4:12" s="88" customFormat="1">
      <c r="D453" s="79"/>
      <c r="F453" s="79"/>
      <c r="G453" s="79"/>
      <c r="H453" s="79"/>
      <c r="I453" s="79"/>
      <c r="K453" s="79"/>
      <c r="L453" s="79"/>
    </row>
    <row r="454" spans="4:12" s="88" customFormat="1">
      <c r="D454" s="79"/>
      <c r="F454" s="79"/>
      <c r="G454" s="79"/>
      <c r="H454" s="79"/>
      <c r="I454" s="79"/>
      <c r="K454" s="79"/>
      <c r="L454" s="79"/>
    </row>
    <row r="455" spans="4:12" s="88" customFormat="1">
      <c r="D455" s="79"/>
      <c r="F455" s="79"/>
      <c r="G455" s="79"/>
      <c r="H455" s="79"/>
      <c r="I455" s="79"/>
      <c r="K455" s="79"/>
      <c r="L455" s="79"/>
    </row>
    <row r="456" spans="4:12" s="88" customFormat="1">
      <c r="D456" s="79"/>
      <c r="F456" s="79"/>
      <c r="G456" s="79"/>
      <c r="H456" s="79"/>
      <c r="I456" s="79"/>
      <c r="K456" s="79"/>
      <c r="L456" s="79"/>
    </row>
    <row r="457" spans="4:12" s="88" customFormat="1">
      <c r="D457" s="79"/>
      <c r="F457" s="79"/>
      <c r="G457" s="79"/>
      <c r="H457" s="79"/>
      <c r="I457" s="79"/>
      <c r="K457" s="79"/>
      <c r="L457" s="79"/>
    </row>
    <row r="458" spans="4:12" s="88" customFormat="1">
      <c r="D458" s="79"/>
      <c r="F458" s="79"/>
      <c r="G458" s="79"/>
      <c r="H458" s="79"/>
      <c r="I458" s="79"/>
      <c r="K458" s="79"/>
      <c r="L458" s="79"/>
    </row>
    <row r="459" spans="4:12" s="88" customFormat="1">
      <c r="D459" s="79"/>
      <c r="F459" s="79"/>
      <c r="G459" s="79"/>
      <c r="H459" s="79"/>
      <c r="I459" s="79"/>
      <c r="K459" s="79"/>
      <c r="L459" s="79"/>
    </row>
    <row r="460" spans="4:12" s="88" customFormat="1">
      <c r="D460" s="79"/>
      <c r="F460" s="79"/>
      <c r="G460" s="79"/>
      <c r="H460" s="79"/>
      <c r="I460" s="79"/>
      <c r="K460" s="79"/>
      <c r="L460" s="79"/>
    </row>
    <row r="461" spans="4:12" s="88" customFormat="1">
      <c r="D461" s="79"/>
      <c r="F461" s="79"/>
      <c r="G461" s="79"/>
      <c r="H461" s="79"/>
      <c r="I461" s="79"/>
      <c r="K461" s="79"/>
      <c r="L461" s="79"/>
    </row>
    <row r="462" spans="4:12" s="88" customFormat="1">
      <c r="D462" s="79"/>
      <c r="F462" s="79"/>
      <c r="G462" s="79"/>
      <c r="H462" s="79"/>
      <c r="I462" s="79"/>
      <c r="K462" s="79"/>
      <c r="L462" s="79"/>
    </row>
    <row r="463" spans="4:12" s="88" customFormat="1">
      <c r="D463" s="79"/>
      <c r="F463" s="79"/>
      <c r="G463" s="79"/>
      <c r="H463" s="79"/>
      <c r="I463" s="79"/>
      <c r="K463" s="79"/>
      <c r="L463" s="79"/>
    </row>
    <row r="464" spans="4:12" s="88" customFormat="1">
      <c r="D464" s="79"/>
      <c r="F464" s="79"/>
      <c r="G464" s="79"/>
      <c r="H464" s="79"/>
      <c r="I464" s="79"/>
      <c r="K464" s="79"/>
      <c r="L464" s="79"/>
    </row>
    <row r="465" spans="4:12" s="88" customFormat="1">
      <c r="D465" s="79"/>
      <c r="F465" s="79"/>
      <c r="G465" s="79"/>
      <c r="H465" s="79"/>
      <c r="I465" s="79"/>
      <c r="K465" s="79"/>
      <c r="L465" s="79"/>
    </row>
    <row r="466" spans="4:12" s="88" customFormat="1">
      <c r="D466" s="79"/>
      <c r="F466" s="79"/>
      <c r="G466" s="79"/>
      <c r="H466" s="79"/>
      <c r="I466" s="79"/>
      <c r="K466" s="79"/>
      <c r="L466" s="79"/>
    </row>
    <row r="467" spans="4:12" s="88" customFormat="1">
      <c r="D467" s="79"/>
      <c r="F467" s="79"/>
      <c r="G467" s="79"/>
      <c r="H467" s="79"/>
      <c r="I467" s="79"/>
      <c r="K467" s="79"/>
      <c r="L467" s="79"/>
    </row>
    <row r="468" spans="4:12" s="88" customFormat="1">
      <c r="D468" s="79"/>
      <c r="F468" s="79"/>
      <c r="G468" s="79"/>
      <c r="H468" s="79"/>
      <c r="I468" s="79"/>
      <c r="K468" s="79"/>
      <c r="L468" s="79"/>
    </row>
    <row r="469" spans="4:12" s="88" customFormat="1">
      <c r="D469" s="79"/>
      <c r="F469" s="79"/>
      <c r="G469" s="79"/>
      <c r="H469" s="79"/>
      <c r="I469" s="79"/>
      <c r="K469" s="79"/>
      <c r="L469" s="79"/>
    </row>
    <row r="470" spans="4:12" s="88" customFormat="1">
      <c r="D470" s="79"/>
      <c r="F470" s="79"/>
      <c r="G470" s="79"/>
      <c r="H470" s="79"/>
      <c r="I470" s="79"/>
      <c r="K470" s="79"/>
      <c r="L470" s="79"/>
    </row>
    <row r="471" spans="4:12" s="88" customFormat="1">
      <c r="D471" s="79"/>
      <c r="F471" s="79"/>
      <c r="G471" s="79"/>
      <c r="H471" s="79"/>
      <c r="I471" s="79"/>
      <c r="K471" s="79"/>
      <c r="L471" s="79"/>
    </row>
    <row r="472" spans="4:12" s="88" customFormat="1">
      <c r="D472" s="79"/>
      <c r="F472" s="79"/>
      <c r="G472" s="79"/>
      <c r="H472" s="79"/>
      <c r="I472" s="79"/>
      <c r="K472" s="79"/>
      <c r="L472" s="79"/>
    </row>
    <row r="473" spans="4:12" s="88" customFormat="1">
      <c r="D473" s="79"/>
      <c r="F473" s="79"/>
      <c r="G473" s="79"/>
      <c r="H473" s="79"/>
      <c r="I473" s="79"/>
      <c r="K473" s="79"/>
      <c r="L473" s="79"/>
    </row>
    <row r="474" spans="4:12" s="88" customFormat="1">
      <c r="D474" s="79"/>
      <c r="F474" s="79"/>
      <c r="G474" s="79"/>
      <c r="H474" s="79"/>
      <c r="I474" s="79"/>
      <c r="K474" s="79"/>
      <c r="L474" s="79"/>
    </row>
    <row r="475" spans="4:12" s="88" customFormat="1">
      <c r="D475" s="79"/>
      <c r="F475" s="79"/>
      <c r="G475" s="79"/>
      <c r="H475" s="79"/>
      <c r="I475" s="79"/>
      <c r="K475" s="79"/>
      <c r="L475" s="79"/>
    </row>
    <row r="476" spans="4:12" s="88" customFormat="1">
      <c r="D476" s="79"/>
      <c r="F476" s="79"/>
      <c r="G476" s="79"/>
      <c r="H476" s="79"/>
      <c r="I476" s="79"/>
      <c r="K476" s="79"/>
      <c r="L476" s="79"/>
    </row>
    <row r="477" spans="4:12" s="88" customFormat="1">
      <c r="D477" s="79"/>
      <c r="F477" s="79"/>
      <c r="G477" s="79"/>
      <c r="H477" s="79"/>
      <c r="I477" s="79"/>
      <c r="K477" s="79"/>
      <c r="L477" s="79"/>
    </row>
    <row r="478" spans="4:12" s="88" customFormat="1">
      <c r="D478" s="79"/>
      <c r="F478" s="79"/>
      <c r="G478" s="79"/>
      <c r="H478" s="79"/>
      <c r="I478" s="79"/>
      <c r="K478" s="79"/>
      <c r="L478" s="79"/>
    </row>
    <row r="479" spans="4:12" s="88" customFormat="1">
      <c r="D479" s="79"/>
      <c r="F479" s="79"/>
      <c r="G479" s="79"/>
      <c r="H479" s="79"/>
      <c r="I479" s="79"/>
      <c r="K479" s="79"/>
      <c r="L479" s="79"/>
    </row>
    <row r="480" spans="4:12" s="88" customFormat="1">
      <c r="D480" s="79"/>
      <c r="F480" s="79"/>
      <c r="G480" s="79"/>
      <c r="H480" s="79"/>
      <c r="I480" s="79"/>
      <c r="K480" s="79"/>
      <c r="L480" s="79"/>
    </row>
    <row r="481" spans="4:12" s="88" customFormat="1">
      <c r="D481" s="79"/>
      <c r="F481" s="79"/>
      <c r="G481" s="79"/>
      <c r="H481" s="79"/>
      <c r="I481" s="79"/>
      <c r="K481" s="79"/>
      <c r="L481" s="79"/>
    </row>
    <row r="482" spans="4:12" s="88" customFormat="1">
      <c r="D482" s="79"/>
      <c r="F482" s="79"/>
      <c r="G482" s="79"/>
      <c r="H482" s="79"/>
      <c r="I482" s="79"/>
      <c r="K482" s="79"/>
      <c r="L482" s="79"/>
    </row>
    <row r="483" spans="4:12" s="88" customFormat="1">
      <c r="D483" s="79"/>
      <c r="F483" s="79"/>
      <c r="G483" s="79"/>
      <c r="H483" s="79"/>
      <c r="I483" s="79"/>
      <c r="K483" s="79"/>
      <c r="L483" s="79"/>
    </row>
    <row r="484" spans="4:12" s="88" customFormat="1">
      <c r="D484" s="79"/>
      <c r="F484" s="79"/>
      <c r="G484" s="79"/>
      <c r="H484" s="79"/>
      <c r="I484" s="79"/>
      <c r="K484" s="79"/>
      <c r="L484" s="79"/>
    </row>
    <row r="485" spans="4:12" s="88" customFormat="1">
      <c r="D485" s="79"/>
      <c r="F485" s="79"/>
      <c r="G485" s="79"/>
      <c r="H485" s="79"/>
      <c r="I485" s="79"/>
      <c r="K485" s="79"/>
      <c r="L485" s="79"/>
    </row>
    <row r="486" spans="4:12" s="88" customFormat="1">
      <c r="D486" s="79"/>
      <c r="F486" s="79"/>
      <c r="G486" s="79"/>
      <c r="H486" s="79"/>
      <c r="I486" s="79"/>
      <c r="K486" s="79"/>
      <c r="L486" s="79"/>
    </row>
    <row r="487" spans="4:12" s="88" customFormat="1">
      <c r="D487" s="79"/>
      <c r="F487" s="79"/>
      <c r="G487" s="79"/>
      <c r="H487" s="79"/>
      <c r="I487" s="79"/>
      <c r="K487" s="79"/>
      <c r="L487" s="79"/>
    </row>
    <row r="488" spans="4:12" s="88" customFormat="1">
      <c r="D488" s="79"/>
      <c r="F488" s="79"/>
      <c r="G488" s="79"/>
      <c r="H488" s="79"/>
      <c r="I488" s="79"/>
      <c r="K488" s="79"/>
      <c r="L488" s="79"/>
    </row>
    <row r="489" spans="4:12" s="88" customFormat="1">
      <c r="D489" s="79"/>
      <c r="F489" s="79"/>
      <c r="G489" s="79"/>
      <c r="H489" s="79"/>
      <c r="I489" s="79"/>
      <c r="K489" s="79"/>
      <c r="L489" s="79"/>
    </row>
    <row r="490" spans="4:12" s="88" customFormat="1">
      <c r="D490" s="79"/>
      <c r="F490" s="79"/>
      <c r="G490" s="79"/>
      <c r="H490" s="79"/>
      <c r="I490" s="79"/>
      <c r="K490" s="79"/>
      <c r="L490" s="79"/>
    </row>
    <row r="491" spans="4:12" s="88" customFormat="1">
      <c r="D491" s="79"/>
      <c r="F491" s="79"/>
      <c r="G491" s="79"/>
      <c r="H491" s="79"/>
      <c r="I491" s="79"/>
      <c r="K491" s="79"/>
      <c r="L491" s="79"/>
    </row>
    <row r="492" spans="4:12" s="88" customFormat="1">
      <c r="D492" s="79"/>
      <c r="F492" s="79"/>
      <c r="G492" s="79"/>
      <c r="H492" s="79"/>
      <c r="I492" s="79"/>
      <c r="K492" s="79"/>
      <c r="L492" s="79"/>
    </row>
    <row r="493" spans="4:12" s="88" customFormat="1">
      <c r="D493" s="79"/>
      <c r="F493" s="79"/>
      <c r="G493" s="79"/>
      <c r="H493" s="79"/>
      <c r="I493" s="79"/>
      <c r="K493" s="79"/>
      <c r="L493" s="79"/>
    </row>
    <row r="494" spans="4:12" s="88" customFormat="1">
      <c r="D494" s="79"/>
      <c r="F494" s="79"/>
      <c r="G494" s="79"/>
      <c r="H494" s="79"/>
      <c r="I494" s="79"/>
      <c r="K494" s="79"/>
      <c r="L494" s="79"/>
    </row>
    <row r="495" spans="4:12" s="88" customFormat="1">
      <c r="D495" s="79"/>
      <c r="F495" s="79"/>
      <c r="G495" s="79"/>
      <c r="H495" s="79"/>
      <c r="I495" s="79"/>
      <c r="K495" s="79"/>
      <c r="L495" s="79"/>
    </row>
    <row r="496" spans="4:12" s="88" customFormat="1">
      <c r="D496" s="79"/>
      <c r="F496" s="79"/>
      <c r="G496" s="79"/>
      <c r="H496" s="79"/>
      <c r="I496" s="79"/>
      <c r="K496" s="79"/>
      <c r="L496" s="79"/>
    </row>
    <row r="497" spans="4:12" s="88" customFormat="1">
      <c r="D497" s="79"/>
      <c r="F497" s="79"/>
      <c r="G497" s="79"/>
      <c r="H497" s="79"/>
      <c r="I497" s="79"/>
      <c r="K497" s="79"/>
      <c r="L497" s="79"/>
    </row>
    <row r="498" spans="4:12" s="88" customFormat="1">
      <c r="D498" s="79"/>
      <c r="F498" s="79"/>
      <c r="G498" s="79"/>
      <c r="H498" s="79"/>
      <c r="I498" s="79"/>
      <c r="K498" s="79"/>
      <c r="L498" s="79"/>
    </row>
    <row r="499" spans="4:12" s="88" customFormat="1">
      <c r="D499" s="79"/>
      <c r="F499" s="79"/>
      <c r="G499" s="79"/>
      <c r="H499" s="79"/>
      <c r="I499" s="79"/>
      <c r="K499" s="79"/>
      <c r="L499" s="79"/>
    </row>
    <row r="500" spans="4:12" s="88" customFormat="1">
      <c r="D500" s="79"/>
      <c r="F500" s="79"/>
      <c r="G500" s="79"/>
      <c r="H500" s="79"/>
      <c r="I500" s="79"/>
      <c r="K500" s="79"/>
      <c r="L500" s="79"/>
    </row>
    <row r="501" spans="4:12" s="88" customFormat="1">
      <c r="D501" s="79"/>
      <c r="F501" s="79"/>
      <c r="G501" s="79"/>
      <c r="H501" s="79"/>
      <c r="I501" s="79"/>
      <c r="K501" s="79"/>
      <c r="L501" s="79"/>
    </row>
    <row r="502" spans="4:12" s="88" customFormat="1">
      <c r="D502" s="79"/>
      <c r="F502" s="79"/>
      <c r="G502" s="79"/>
      <c r="H502" s="79"/>
      <c r="I502" s="79"/>
      <c r="K502" s="79"/>
      <c r="L502" s="79"/>
    </row>
    <row r="503" spans="4:12" s="88" customFormat="1">
      <c r="D503" s="79"/>
      <c r="F503" s="79"/>
      <c r="G503" s="79"/>
      <c r="H503" s="79"/>
      <c r="I503" s="79"/>
      <c r="K503" s="79"/>
      <c r="L503" s="79"/>
    </row>
    <row r="504" spans="4:12" s="88" customFormat="1">
      <c r="D504" s="79"/>
      <c r="F504" s="79"/>
      <c r="G504" s="79"/>
      <c r="H504" s="79"/>
      <c r="I504" s="79"/>
      <c r="K504" s="79"/>
      <c r="L504" s="79"/>
    </row>
    <row r="505" spans="4:12" s="88" customFormat="1">
      <c r="D505" s="79"/>
      <c r="F505" s="79"/>
      <c r="G505" s="79"/>
      <c r="H505" s="79"/>
      <c r="I505" s="79"/>
      <c r="K505" s="79"/>
      <c r="L505" s="79"/>
    </row>
    <row r="506" spans="4:12" s="88" customFormat="1">
      <c r="D506" s="79"/>
      <c r="F506" s="79"/>
      <c r="G506" s="79"/>
      <c r="H506" s="79"/>
      <c r="I506" s="79"/>
      <c r="K506" s="79"/>
      <c r="L506" s="79"/>
    </row>
    <row r="507" spans="4:12" s="88" customFormat="1">
      <c r="D507" s="79"/>
      <c r="F507" s="79"/>
      <c r="G507" s="79"/>
      <c r="H507" s="79"/>
      <c r="I507" s="79"/>
      <c r="K507" s="79"/>
      <c r="L507" s="79"/>
    </row>
    <row r="508" spans="4:12" s="88" customFormat="1">
      <c r="D508" s="79"/>
      <c r="F508" s="79"/>
      <c r="G508" s="79"/>
      <c r="H508" s="79"/>
      <c r="I508" s="79"/>
      <c r="K508" s="79"/>
      <c r="L508" s="79"/>
    </row>
    <row r="509" spans="4:12" s="88" customFormat="1">
      <c r="D509" s="79"/>
      <c r="F509" s="79"/>
      <c r="G509" s="79"/>
      <c r="H509" s="79"/>
      <c r="I509" s="79"/>
      <c r="K509" s="79"/>
      <c r="L509" s="79"/>
    </row>
    <row r="510" spans="4:12" s="88" customFormat="1">
      <c r="D510" s="79"/>
      <c r="F510" s="79"/>
      <c r="G510" s="79"/>
      <c r="H510" s="79"/>
      <c r="I510" s="79"/>
      <c r="K510" s="79"/>
      <c r="L510" s="79"/>
    </row>
    <row r="511" spans="4:12" s="88" customFormat="1">
      <c r="D511" s="79"/>
      <c r="F511" s="79"/>
      <c r="G511" s="79"/>
      <c r="H511" s="79"/>
      <c r="I511" s="79"/>
      <c r="K511" s="79"/>
      <c r="L511" s="79"/>
    </row>
    <row r="512" spans="4:12" s="88" customFormat="1">
      <c r="D512" s="79"/>
      <c r="F512" s="79"/>
      <c r="G512" s="79"/>
      <c r="H512" s="79"/>
      <c r="I512" s="79"/>
      <c r="K512" s="79"/>
      <c r="L512" s="79"/>
    </row>
    <row r="513" spans="4:12" s="88" customFormat="1">
      <c r="D513" s="79"/>
      <c r="F513" s="79"/>
      <c r="G513" s="79"/>
      <c r="H513" s="79"/>
      <c r="I513" s="79"/>
      <c r="K513" s="79"/>
      <c r="L513" s="79"/>
    </row>
    <row r="514" spans="4:12" s="88" customFormat="1">
      <c r="D514" s="79"/>
      <c r="F514" s="79"/>
      <c r="G514" s="79"/>
      <c r="H514" s="79"/>
      <c r="I514" s="79"/>
      <c r="K514" s="79"/>
      <c r="L514" s="79"/>
    </row>
    <row r="515" spans="4:12" s="88" customFormat="1">
      <c r="D515" s="79"/>
      <c r="F515" s="79"/>
      <c r="G515" s="79"/>
      <c r="H515" s="79"/>
      <c r="I515" s="79"/>
      <c r="K515" s="79"/>
      <c r="L515" s="79"/>
    </row>
    <row r="516" spans="4:12" s="88" customFormat="1">
      <c r="D516" s="79"/>
      <c r="F516" s="79"/>
      <c r="G516" s="79"/>
      <c r="H516" s="79"/>
      <c r="I516" s="79"/>
      <c r="K516" s="79"/>
      <c r="L516" s="79"/>
    </row>
    <row r="517" spans="4:12" s="88" customFormat="1">
      <c r="D517" s="79"/>
      <c r="F517" s="79"/>
      <c r="G517" s="79"/>
      <c r="H517" s="79"/>
      <c r="I517" s="79"/>
      <c r="K517" s="79"/>
      <c r="L517" s="79"/>
    </row>
    <row r="518" spans="4:12" s="88" customFormat="1">
      <c r="D518" s="79"/>
      <c r="F518" s="79"/>
      <c r="G518" s="79"/>
      <c r="H518" s="79"/>
      <c r="I518" s="79"/>
      <c r="K518" s="79"/>
      <c r="L518" s="79"/>
    </row>
    <row r="519" spans="4:12" s="88" customFormat="1">
      <c r="D519" s="79"/>
      <c r="F519" s="79"/>
      <c r="G519" s="79"/>
      <c r="H519" s="79"/>
      <c r="I519" s="79"/>
      <c r="K519" s="79"/>
      <c r="L519" s="79"/>
    </row>
    <row r="520" spans="4:12" s="88" customFormat="1">
      <c r="D520" s="79"/>
      <c r="F520" s="79"/>
      <c r="G520" s="79"/>
      <c r="H520" s="79"/>
      <c r="I520" s="79"/>
      <c r="K520" s="79"/>
      <c r="L520" s="79"/>
    </row>
    <row r="521" spans="4:12" s="88" customFormat="1">
      <c r="D521" s="79"/>
      <c r="F521" s="79"/>
      <c r="G521" s="79"/>
      <c r="H521" s="79"/>
      <c r="I521" s="79"/>
      <c r="K521" s="79"/>
      <c r="L521" s="79"/>
    </row>
    <row r="522" spans="4:12" s="88" customFormat="1">
      <c r="D522" s="79"/>
      <c r="F522" s="79"/>
      <c r="G522" s="79"/>
      <c r="H522" s="79"/>
      <c r="I522" s="79"/>
      <c r="K522" s="79"/>
      <c r="L522" s="79"/>
    </row>
    <row r="523" spans="4:12" s="88" customFormat="1">
      <c r="D523" s="79"/>
      <c r="F523" s="79"/>
      <c r="G523" s="79"/>
      <c r="H523" s="79"/>
      <c r="I523" s="79"/>
      <c r="K523" s="79"/>
      <c r="L523" s="79"/>
    </row>
    <row r="524" spans="4:12" s="88" customFormat="1">
      <c r="D524" s="79"/>
      <c r="F524" s="79"/>
      <c r="G524" s="79"/>
      <c r="H524" s="79"/>
      <c r="I524" s="79"/>
      <c r="K524" s="79"/>
      <c r="L524" s="79"/>
    </row>
    <row r="525" spans="4:12" s="88" customFormat="1">
      <c r="D525" s="79"/>
      <c r="F525" s="79"/>
      <c r="G525" s="79"/>
      <c r="H525" s="79"/>
      <c r="I525" s="79"/>
      <c r="K525" s="79"/>
      <c r="L525" s="79"/>
    </row>
    <row r="526" spans="4:12" s="88" customFormat="1">
      <c r="D526" s="79"/>
      <c r="F526" s="79"/>
      <c r="G526" s="79"/>
      <c r="H526" s="79"/>
      <c r="I526" s="79"/>
      <c r="K526" s="79"/>
      <c r="L526" s="79"/>
    </row>
    <row r="527" spans="4:12" s="88" customFormat="1">
      <c r="D527" s="79"/>
      <c r="F527" s="79"/>
      <c r="G527" s="79"/>
      <c r="H527" s="79"/>
      <c r="I527" s="79"/>
      <c r="K527" s="79"/>
      <c r="L527" s="79"/>
    </row>
    <row r="528" spans="4:12" s="88" customFormat="1">
      <c r="D528" s="79"/>
      <c r="F528" s="79"/>
      <c r="G528" s="79"/>
      <c r="H528" s="79"/>
      <c r="I528" s="79"/>
      <c r="K528" s="79"/>
      <c r="L528" s="79"/>
    </row>
    <row r="529" spans="4:12" s="88" customFormat="1">
      <c r="D529" s="79"/>
      <c r="F529" s="79"/>
      <c r="G529" s="79"/>
      <c r="H529" s="79"/>
      <c r="I529" s="79"/>
      <c r="K529" s="79"/>
      <c r="L529" s="79"/>
    </row>
    <row r="530" spans="4:12" s="88" customFormat="1">
      <c r="D530" s="79"/>
      <c r="F530" s="79"/>
      <c r="G530" s="79"/>
      <c r="H530" s="79"/>
      <c r="I530" s="79"/>
      <c r="K530" s="79"/>
      <c r="L530" s="79"/>
    </row>
    <row r="531" spans="4:12" s="88" customFormat="1">
      <c r="D531" s="79"/>
      <c r="F531" s="79"/>
      <c r="G531" s="79"/>
      <c r="H531" s="79"/>
      <c r="I531" s="79"/>
      <c r="K531" s="79"/>
      <c r="L531" s="79"/>
    </row>
    <row r="532" spans="4:12" s="88" customFormat="1">
      <c r="D532" s="79"/>
      <c r="F532" s="79"/>
      <c r="G532" s="79"/>
      <c r="H532" s="79"/>
      <c r="I532" s="79"/>
      <c r="K532" s="79"/>
      <c r="L532" s="79"/>
    </row>
    <row r="533" spans="4:12" s="88" customFormat="1">
      <c r="D533" s="79"/>
      <c r="F533" s="79"/>
      <c r="G533" s="79"/>
      <c r="H533" s="79"/>
      <c r="I533" s="79"/>
      <c r="K533" s="79"/>
      <c r="L533" s="79"/>
    </row>
    <row r="534" spans="4:12" s="88" customFormat="1">
      <c r="D534" s="79"/>
      <c r="F534" s="79"/>
      <c r="G534" s="79"/>
      <c r="H534" s="79"/>
      <c r="I534" s="79"/>
      <c r="K534" s="79"/>
      <c r="L534" s="79"/>
    </row>
    <row r="535" spans="4:12" s="88" customFormat="1">
      <c r="D535" s="79"/>
      <c r="F535" s="79"/>
      <c r="G535" s="79"/>
      <c r="H535" s="79"/>
      <c r="I535" s="79"/>
      <c r="K535" s="79"/>
      <c r="L535" s="79"/>
    </row>
    <row r="536" spans="4:12" s="88" customFormat="1">
      <c r="D536" s="79"/>
      <c r="F536" s="79"/>
      <c r="G536" s="79"/>
      <c r="H536" s="79"/>
      <c r="I536" s="79"/>
      <c r="K536" s="79"/>
      <c r="L536" s="79"/>
    </row>
    <row r="537" spans="4:12" s="88" customFormat="1">
      <c r="D537" s="79"/>
      <c r="F537" s="79"/>
      <c r="G537" s="79"/>
      <c r="H537" s="79"/>
      <c r="I537" s="79"/>
      <c r="K537" s="79"/>
      <c r="L537" s="79"/>
    </row>
    <row r="538" spans="4:12" s="88" customFormat="1">
      <c r="D538" s="79"/>
      <c r="F538" s="79"/>
      <c r="G538" s="79"/>
      <c r="H538" s="79"/>
      <c r="I538" s="79"/>
      <c r="K538" s="79"/>
      <c r="L538" s="79"/>
    </row>
    <row r="539" spans="4:12" s="88" customFormat="1">
      <c r="D539" s="79"/>
      <c r="F539" s="79"/>
      <c r="G539" s="79"/>
      <c r="H539" s="79"/>
      <c r="I539" s="79"/>
      <c r="K539" s="79"/>
      <c r="L539" s="79"/>
    </row>
    <row r="540" spans="4:12" s="88" customFormat="1">
      <c r="D540" s="79"/>
      <c r="F540" s="79"/>
      <c r="G540" s="79"/>
      <c r="H540" s="79"/>
      <c r="I540" s="79"/>
      <c r="K540" s="79"/>
      <c r="L540" s="79"/>
    </row>
    <row r="541" spans="4:12" s="88" customFormat="1">
      <c r="D541" s="79"/>
      <c r="F541" s="79"/>
      <c r="G541" s="79"/>
      <c r="H541" s="79"/>
      <c r="I541" s="79"/>
      <c r="K541" s="79"/>
      <c r="L541" s="79"/>
    </row>
    <row r="542" spans="4:12" s="88" customFormat="1">
      <c r="D542" s="79"/>
      <c r="F542" s="79"/>
      <c r="G542" s="79"/>
      <c r="H542" s="79"/>
      <c r="I542" s="79"/>
      <c r="K542" s="79"/>
      <c r="L542" s="79"/>
    </row>
    <row r="543" spans="4:12" s="88" customFormat="1">
      <c r="D543" s="79"/>
      <c r="F543" s="79"/>
      <c r="G543" s="79"/>
      <c r="H543" s="79"/>
      <c r="I543" s="79"/>
      <c r="K543" s="79"/>
      <c r="L543" s="79"/>
    </row>
    <row r="544" spans="4:12" s="88" customFormat="1">
      <c r="D544" s="79"/>
      <c r="F544" s="79"/>
      <c r="G544" s="79"/>
      <c r="H544" s="79"/>
      <c r="I544" s="79"/>
      <c r="K544" s="79"/>
      <c r="L544" s="79"/>
    </row>
    <row r="545" spans="4:12" s="88" customFormat="1">
      <c r="D545" s="79"/>
      <c r="F545" s="79"/>
      <c r="G545" s="79"/>
      <c r="H545" s="79"/>
      <c r="I545" s="79"/>
      <c r="K545" s="79"/>
      <c r="L545" s="79"/>
    </row>
    <row r="546" spans="4:12" s="88" customFormat="1">
      <c r="D546" s="79"/>
      <c r="F546" s="79"/>
      <c r="G546" s="79"/>
      <c r="H546" s="79"/>
      <c r="I546" s="79"/>
      <c r="K546" s="79"/>
      <c r="L546" s="79"/>
    </row>
    <row r="547" spans="4:12" s="88" customFormat="1">
      <c r="D547" s="79"/>
      <c r="F547" s="79"/>
      <c r="G547" s="79"/>
      <c r="H547" s="79"/>
      <c r="I547" s="79"/>
      <c r="K547" s="79"/>
      <c r="L547" s="79"/>
    </row>
    <row r="548" spans="4:12" s="88" customFormat="1">
      <c r="D548" s="79"/>
      <c r="F548" s="79"/>
      <c r="G548" s="79"/>
      <c r="H548" s="79"/>
      <c r="I548" s="79"/>
      <c r="K548" s="79"/>
      <c r="L548" s="79"/>
    </row>
    <row r="549" spans="4:12" s="88" customFormat="1">
      <c r="D549" s="79"/>
      <c r="F549" s="79"/>
      <c r="G549" s="79"/>
      <c r="H549" s="79"/>
      <c r="I549" s="79"/>
      <c r="K549" s="79"/>
      <c r="L549" s="79"/>
    </row>
    <row r="550" spans="4:12" s="88" customFormat="1">
      <c r="D550" s="79"/>
      <c r="F550" s="79"/>
      <c r="G550" s="79"/>
      <c r="H550" s="79"/>
      <c r="I550" s="79"/>
      <c r="K550" s="79"/>
      <c r="L550" s="79"/>
    </row>
    <row r="551" spans="4:12" s="88" customFormat="1">
      <c r="D551" s="79"/>
      <c r="F551" s="79"/>
      <c r="G551" s="79"/>
      <c r="H551" s="79"/>
      <c r="I551" s="79"/>
      <c r="K551" s="79"/>
      <c r="L551" s="79"/>
    </row>
    <row r="552" spans="4:12" s="88" customFormat="1">
      <c r="D552" s="79"/>
      <c r="F552" s="79"/>
      <c r="G552" s="79"/>
      <c r="H552" s="79"/>
      <c r="I552" s="79"/>
      <c r="K552" s="79"/>
      <c r="L552" s="79"/>
    </row>
    <row r="553" spans="4:12" s="88" customFormat="1">
      <c r="D553" s="79"/>
      <c r="F553" s="79"/>
      <c r="G553" s="79"/>
      <c r="H553" s="79"/>
      <c r="I553" s="79"/>
      <c r="K553" s="79"/>
      <c r="L553" s="79"/>
    </row>
    <row r="554" spans="4:12" s="88" customFormat="1">
      <c r="D554" s="79"/>
      <c r="F554" s="79"/>
      <c r="G554" s="79"/>
      <c r="H554" s="79"/>
      <c r="I554" s="79"/>
      <c r="K554" s="79"/>
      <c r="L554" s="79"/>
    </row>
    <row r="555" spans="4:12" s="88" customFormat="1">
      <c r="D555" s="79"/>
      <c r="F555" s="79"/>
      <c r="G555" s="79"/>
      <c r="H555" s="79"/>
      <c r="I555" s="79"/>
      <c r="K555" s="79"/>
      <c r="L555" s="79"/>
    </row>
    <row r="556" spans="4:12" s="88" customFormat="1">
      <c r="D556" s="79"/>
      <c r="F556" s="79"/>
      <c r="G556" s="79"/>
      <c r="H556" s="79"/>
      <c r="I556" s="79"/>
      <c r="K556" s="79"/>
      <c r="L556" s="79"/>
    </row>
    <row r="557" spans="4:12" s="88" customFormat="1">
      <c r="D557" s="79"/>
      <c r="F557" s="79"/>
      <c r="G557" s="79"/>
      <c r="H557" s="79"/>
      <c r="I557" s="79"/>
      <c r="K557" s="79"/>
      <c r="L557" s="79"/>
    </row>
    <row r="558" spans="4:12" s="88" customFormat="1">
      <c r="D558" s="79"/>
      <c r="F558" s="79"/>
      <c r="G558" s="79"/>
      <c r="H558" s="79"/>
      <c r="I558" s="79"/>
      <c r="K558" s="79"/>
      <c r="L558" s="79"/>
    </row>
    <row r="559" spans="4:12" s="88" customFormat="1">
      <c r="D559" s="79"/>
      <c r="F559" s="79"/>
      <c r="G559" s="79"/>
      <c r="H559" s="79"/>
      <c r="I559" s="79"/>
      <c r="K559" s="79"/>
      <c r="L559" s="79"/>
    </row>
    <row r="560" spans="4:12" s="88" customFormat="1">
      <c r="D560" s="79"/>
      <c r="F560" s="79"/>
      <c r="G560" s="79"/>
      <c r="H560" s="79"/>
      <c r="I560" s="79"/>
      <c r="K560" s="79"/>
      <c r="L560" s="79"/>
    </row>
    <row r="561" spans="4:12" s="88" customFormat="1">
      <c r="D561" s="79"/>
      <c r="F561" s="79"/>
      <c r="G561" s="79"/>
      <c r="H561" s="79"/>
      <c r="I561" s="79"/>
      <c r="K561" s="79"/>
      <c r="L561" s="79"/>
    </row>
    <row r="562" spans="4:12" s="88" customFormat="1">
      <c r="D562" s="79"/>
      <c r="F562" s="79"/>
      <c r="G562" s="79"/>
      <c r="H562" s="79"/>
      <c r="I562" s="79"/>
      <c r="K562" s="79"/>
      <c r="L562" s="79"/>
    </row>
    <row r="563" spans="4:12" s="88" customFormat="1">
      <c r="D563" s="79"/>
      <c r="F563" s="79"/>
      <c r="G563" s="79"/>
      <c r="H563" s="79"/>
      <c r="I563" s="79"/>
      <c r="K563" s="79"/>
      <c r="L563" s="79"/>
    </row>
    <row r="564" spans="4:12" s="88" customFormat="1">
      <c r="D564" s="79"/>
      <c r="F564" s="79"/>
      <c r="G564" s="79"/>
      <c r="H564" s="79"/>
      <c r="I564" s="79"/>
      <c r="K564" s="79"/>
      <c r="L564" s="79"/>
    </row>
    <row r="565" spans="4:12" s="88" customFormat="1">
      <c r="D565" s="79"/>
      <c r="F565" s="79"/>
      <c r="G565" s="79"/>
      <c r="H565" s="79"/>
      <c r="I565" s="79"/>
      <c r="K565" s="79"/>
      <c r="L565" s="79"/>
    </row>
    <row r="566" spans="4:12" s="88" customFormat="1">
      <c r="D566" s="79"/>
      <c r="F566" s="79"/>
      <c r="G566" s="79"/>
      <c r="H566" s="79"/>
      <c r="I566" s="79"/>
      <c r="K566" s="79"/>
      <c r="L566" s="79"/>
    </row>
    <row r="567" spans="4:12" s="88" customFormat="1">
      <c r="D567" s="79"/>
      <c r="F567" s="79"/>
      <c r="G567" s="79"/>
      <c r="H567" s="79"/>
      <c r="I567" s="79"/>
      <c r="K567" s="79"/>
      <c r="L567" s="79"/>
    </row>
    <row r="568" spans="4:12" s="88" customFormat="1">
      <c r="D568" s="79"/>
      <c r="F568" s="79"/>
      <c r="G568" s="79"/>
      <c r="H568" s="79"/>
      <c r="I568" s="79"/>
      <c r="K568" s="79"/>
      <c r="L568" s="79"/>
    </row>
    <row r="569" spans="4:12" s="88" customFormat="1">
      <c r="D569" s="79"/>
      <c r="F569" s="79"/>
      <c r="G569" s="79"/>
      <c r="H569" s="79"/>
      <c r="I569" s="79"/>
      <c r="K569" s="79"/>
      <c r="L569" s="79"/>
    </row>
    <row r="570" spans="4:12" s="88" customFormat="1">
      <c r="D570" s="79"/>
      <c r="F570" s="79"/>
      <c r="G570" s="79"/>
      <c r="H570" s="79"/>
      <c r="I570" s="79"/>
      <c r="K570" s="79"/>
      <c r="L570" s="79"/>
    </row>
    <row r="571" spans="4:12" s="88" customFormat="1">
      <c r="D571" s="79"/>
      <c r="F571" s="79"/>
      <c r="G571" s="79"/>
      <c r="H571" s="79"/>
      <c r="I571" s="79"/>
      <c r="K571" s="79"/>
      <c r="L571" s="79"/>
    </row>
    <row r="572" spans="4:12" s="88" customFormat="1">
      <c r="D572" s="79"/>
      <c r="F572" s="79"/>
      <c r="G572" s="79"/>
      <c r="H572" s="79"/>
      <c r="I572" s="79"/>
      <c r="K572" s="79"/>
      <c r="L572" s="79"/>
    </row>
    <row r="573" spans="4:12" s="88" customFormat="1">
      <c r="D573" s="79"/>
      <c r="F573" s="79"/>
      <c r="G573" s="79"/>
      <c r="H573" s="79"/>
      <c r="I573" s="79"/>
      <c r="K573" s="79"/>
      <c r="L573" s="79"/>
    </row>
    <row r="574" spans="4:12" s="88" customFormat="1">
      <c r="D574" s="79"/>
      <c r="F574" s="79"/>
      <c r="G574" s="79"/>
      <c r="H574" s="79"/>
      <c r="I574" s="79"/>
      <c r="K574" s="79"/>
      <c r="L574" s="79"/>
    </row>
  </sheetData>
  <autoFilter ref="A2:AI19" xr:uid="{00000000-0009-0000-0000-000027000000}"/>
  <phoneticPr fontId="1"/>
  <dataValidations count="1">
    <dataValidation type="list" allowBlank="1" showInputMessage="1" showErrorMessage="1" sqref="U3:U20 W3:W20 Y3:Y20 AA3:AA20 AC3:AC20 N3:Q20" xr:uid="{6D5BF9EA-5F92-44A6-8F01-9C65244A8AE8}">
      <formula1>"○"</formula1>
    </dataValidation>
  </dataValidations>
  <hyperlinks>
    <hyperlink ref="J5" display="https://www.ehimeh.johas.go.jp/　（日本語）" xr:uid="{CFEA01E1-7648-4EAB-92FC-D262F1BD4A10}"/>
    <hyperlink ref="J15" display="https://www.kasagi-hosp.jp(日本語)" xr:uid="{F5902405-CFA0-49C5-8033-887C58145F00}"/>
    <hyperlink ref="J8" display="http://www.eph.pref.ehime.jp/epch/index.html" xr:uid="{3F6A9D59-3F96-4DA3-912C-B974935E4FEC}"/>
    <hyperlink ref="J19" display="http://wwwc.pikara.ne.jp/zenke(日本語)" xr:uid="{006E8DE9-0819-4416-B7A7-79AB5B24C23A}"/>
  </hyperlinks>
  <pageMargins left="0.70866141732283472" right="0.70866141732283472" top="0.74803149606299213" bottom="0.74803149606299213" header="0.31496062992125984" footer="0.31496062992125984"/>
  <pageSetup paperSize="8" scale="39" fitToHeight="0" orientation="landscape"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1D05D7-EA53-4E13-A861-FBC7CAB9D0F5}">
  <sheetPr>
    <pageSetUpPr fitToPage="1"/>
  </sheetPr>
  <dimension ref="A1:AE572"/>
  <sheetViews>
    <sheetView showGridLines="0" zoomScale="70" zoomScaleNormal="70" workbookViewId="0">
      <pane xSplit="3" ySplit="2" topLeftCell="U3" activePane="bottomRight" state="frozen"/>
      <selection pane="topRight" activeCell="E14" sqref="E14"/>
      <selection pane="bottomLeft" activeCell="E14" sqref="E14"/>
      <selection pane="bottomRight" activeCell="AQ2" sqref="AQ2"/>
    </sheetView>
  </sheetViews>
  <sheetFormatPr defaultColWidth="9" defaultRowHeight="18.75"/>
  <cols>
    <col min="1" max="1" width="10.75" style="65" customWidth="1"/>
    <col min="2" max="2" width="14.125" style="65" customWidth="1"/>
    <col min="3" max="3" width="68.25" style="65" customWidth="1"/>
    <col min="4" max="5" width="12.125" style="65" customWidth="1"/>
    <col min="6" max="6" width="13.75" style="65" customWidth="1"/>
    <col min="7" max="10" width="12.125" style="65" customWidth="1"/>
    <col min="11" max="11" width="48.5" style="65" customWidth="1"/>
    <col min="12" max="29" width="12.125" style="65" customWidth="1"/>
    <col min="30" max="30" width="16.375" style="65" customWidth="1"/>
    <col min="31" max="16384" width="9" style="65"/>
  </cols>
  <sheetData>
    <row r="1" spans="1:31" ht="21.75" customHeight="1">
      <c r="A1" s="176" t="s">
        <v>13549</v>
      </c>
      <c r="R1" s="29"/>
    </row>
    <row r="2" spans="1:31" s="172" customFormat="1" ht="247.15" customHeight="1">
      <c r="A2" s="169" t="s">
        <v>13550</v>
      </c>
      <c r="B2" s="169" t="s">
        <v>13551</v>
      </c>
      <c r="C2" s="170" t="s">
        <v>13552</v>
      </c>
      <c r="D2" s="169" t="s">
        <v>13553</v>
      </c>
      <c r="E2" s="169" t="s">
        <v>13554</v>
      </c>
      <c r="F2" s="169" t="s">
        <v>13555</v>
      </c>
      <c r="G2" s="169" t="s">
        <v>13556</v>
      </c>
      <c r="H2" s="169" t="s">
        <v>13557</v>
      </c>
      <c r="I2" s="169" t="s">
        <v>13558</v>
      </c>
      <c r="J2" s="169" t="s">
        <v>66</v>
      </c>
      <c r="K2" s="169" t="s">
        <v>13559</v>
      </c>
      <c r="L2" s="169" t="s">
        <v>68</v>
      </c>
      <c r="M2" s="169" t="s">
        <v>13560</v>
      </c>
      <c r="N2" s="169" t="s">
        <v>13561</v>
      </c>
      <c r="O2" s="169" t="s">
        <v>13562</v>
      </c>
      <c r="P2" s="169" t="s">
        <v>13563</v>
      </c>
      <c r="Q2" s="169" t="s">
        <v>13564</v>
      </c>
      <c r="R2" s="171" t="s">
        <v>13565</v>
      </c>
      <c r="S2" s="169" t="s">
        <v>13566</v>
      </c>
      <c r="T2" s="169" t="s">
        <v>13567</v>
      </c>
      <c r="U2" s="169" t="s">
        <v>13568</v>
      </c>
      <c r="V2" s="169" t="s">
        <v>78</v>
      </c>
      <c r="W2" s="169" t="s">
        <v>13569</v>
      </c>
      <c r="X2" s="169" t="s">
        <v>78</v>
      </c>
      <c r="Y2" s="169" t="s">
        <v>13570</v>
      </c>
      <c r="Z2" s="169" t="s">
        <v>78</v>
      </c>
      <c r="AA2" s="169" t="s">
        <v>13571</v>
      </c>
      <c r="AB2" s="169" t="s">
        <v>78</v>
      </c>
      <c r="AC2" s="169" t="s">
        <v>13572</v>
      </c>
      <c r="AD2" s="169" t="s">
        <v>78</v>
      </c>
    </row>
    <row r="3" spans="1:31" s="29" customFormat="1" ht="99.75">
      <c r="A3" s="243" t="s">
        <v>21791</v>
      </c>
      <c r="B3" s="243" t="s">
        <v>21792</v>
      </c>
      <c r="C3" s="243" t="s">
        <v>21793</v>
      </c>
      <c r="D3" s="243" t="s">
        <v>21794</v>
      </c>
      <c r="E3" s="243" t="s">
        <v>21795</v>
      </c>
      <c r="F3" s="243" t="s">
        <v>21796</v>
      </c>
      <c r="G3" s="243" t="s">
        <v>21797</v>
      </c>
      <c r="H3" s="243" t="s">
        <v>21798</v>
      </c>
      <c r="I3" s="243" t="s">
        <v>21799</v>
      </c>
      <c r="J3" s="243" t="s">
        <v>21800</v>
      </c>
      <c r="K3" s="244" t="s">
        <v>21801</v>
      </c>
      <c r="L3" s="244" t="s">
        <v>3581</v>
      </c>
      <c r="M3" s="243"/>
      <c r="N3" s="243" t="s">
        <v>95</v>
      </c>
      <c r="O3" s="243" t="s">
        <v>95</v>
      </c>
      <c r="P3" s="243"/>
      <c r="Q3" s="243"/>
      <c r="R3" s="243" t="s">
        <v>223</v>
      </c>
      <c r="S3" s="243" t="s">
        <v>98</v>
      </c>
      <c r="T3" s="243" t="s">
        <v>21802</v>
      </c>
      <c r="U3" s="243"/>
      <c r="V3" s="243"/>
      <c r="W3" s="243"/>
      <c r="X3" s="243"/>
      <c r="Y3" s="243"/>
      <c r="Z3" s="243"/>
      <c r="AA3" s="243"/>
      <c r="AB3" s="243"/>
      <c r="AC3" s="243" t="s">
        <v>95</v>
      </c>
      <c r="AD3" s="244" t="s">
        <v>21803</v>
      </c>
    </row>
    <row r="4" spans="1:31" s="29" customFormat="1" ht="136.5" customHeight="1">
      <c r="A4" s="243" t="s">
        <v>21791</v>
      </c>
      <c r="B4" s="243" t="s">
        <v>21804</v>
      </c>
      <c r="C4" s="243" t="s">
        <v>21805</v>
      </c>
      <c r="D4" s="243" t="s">
        <v>21806</v>
      </c>
      <c r="E4" s="243" t="s">
        <v>21807</v>
      </c>
      <c r="F4" s="243" t="s">
        <v>21808</v>
      </c>
      <c r="G4" s="243" t="s">
        <v>21809</v>
      </c>
      <c r="H4" s="243" t="s">
        <v>21810</v>
      </c>
      <c r="I4" s="361" t="s">
        <v>21811</v>
      </c>
      <c r="J4" s="243" t="s">
        <v>21812</v>
      </c>
      <c r="K4" s="437" t="s">
        <v>21813</v>
      </c>
      <c r="L4" s="438" t="s">
        <v>21814</v>
      </c>
      <c r="M4" s="243"/>
      <c r="N4" s="243" t="s">
        <v>606</v>
      </c>
      <c r="O4" s="243"/>
      <c r="P4" s="243"/>
      <c r="Q4" s="243"/>
      <c r="R4" s="243" t="s">
        <v>223</v>
      </c>
      <c r="S4" s="243" t="s">
        <v>1767</v>
      </c>
      <c r="T4" s="243" t="s">
        <v>21815</v>
      </c>
      <c r="U4" s="243"/>
      <c r="V4" s="243"/>
      <c r="W4" s="243"/>
      <c r="X4" s="243"/>
      <c r="Y4" s="243"/>
      <c r="Z4" s="243"/>
      <c r="AA4" s="361" t="s">
        <v>95</v>
      </c>
      <c r="AB4" s="245" t="s">
        <v>21816</v>
      </c>
      <c r="AC4" s="361"/>
      <c r="AD4" s="361"/>
      <c r="AE4" s="117"/>
    </row>
    <row r="5" spans="1:31" s="29" customFormat="1" ht="102" customHeight="1">
      <c r="A5" s="243" t="s">
        <v>21791</v>
      </c>
      <c r="B5" s="243" t="s">
        <v>21804</v>
      </c>
      <c r="C5" s="243" t="s">
        <v>21817</v>
      </c>
      <c r="D5" s="243" t="s">
        <v>21818</v>
      </c>
      <c r="E5" s="243" t="s">
        <v>21819</v>
      </c>
      <c r="F5" s="243" t="s">
        <v>21820</v>
      </c>
      <c r="G5" s="243" t="s">
        <v>21821</v>
      </c>
      <c r="H5" s="243" t="s">
        <v>21822</v>
      </c>
      <c r="I5" s="243" t="s">
        <v>21823</v>
      </c>
      <c r="J5" s="243" t="s">
        <v>21824</v>
      </c>
      <c r="K5" s="243" t="s">
        <v>636</v>
      </c>
      <c r="L5" s="243"/>
      <c r="M5" s="243"/>
      <c r="N5" s="243"/>
      <c r="O5" s="243"/>
      <c r="P5" s="243"/>
      <c r="Q5" s="243"/>
      <c r="R5" s="243" t="s">
        <v>223</v>
      </c>
      <c r="S5" s="243" t="s">
        <v>21825</v>
      </c>
      <c r="T5" s="243" t="s">
        <v>21826</v>
      </c>
      <c r="U5" s="243"/>
      <c r="V5" s="243"/>
      <c r="W5" s="243"/>
      <c r="X5" s="243"/>
      <c r="Y5" s="243"/>
      <c r="Z5" s="243"/>
      <c r="AA5" s="243"/>
      <c r="AB5" s="243"/>
      <c r="AC5" s="243" t="s">
        <v>95</v>
      </c>
      <c r="AD5" s="244" t="s">
        <v>21827</v>
      </c>
    </row>
    <row r="6" spans="1:31" s="29" customFormat="1" ht="99.75">
      <c r="A6" s="243" t="s">
        <v>21791</v>
      </c>
      <c r="B6" s="243" t="s">
        <v>21828</v>
      </c>
      <c r="C6" s="243" t="s">
        <v>21829</v>
      </c>
      <c r="D6" s="243" t="s">
        <v>21830</v>
      </c>
      <c r="E6" s="243" t="s">
        <v>21831</v>
      </c>
      <c r="F6" s="243" t="s">
        <v>21832</v>
      </c>
      <c r="G6" s="243" t="s">
        <v>21833</v>
      </c>
      <c r="H6" s="243" t="s">
        <v>21834</v>
      </c>
      <c r="I6" s="243" t="s">
        <v>21835</v>
      </c>
      <c r="J6" s="243" t="s">
        <v>21836</v>
      </c>
      <c r="K6" s="244" t="s">
        <v>21837</v>
      </c>
      <c r="L6" s="244" t="s">
        <v>21838</v>
      </c>
      <c r="M6" s="243"/>
      <c r="N6" s="243" t="s">
        <v>95</v>
      </c>
      <c r="O6" s="243" t="s">
        <v>95</v>
      </c>
      <c r="P6" s="243"/>
      <c r="Q6" s="243"/>
      <c r="R6" s="243" t="s">
        <v>223</v>
      </c>
      <c r="S6" s="243" t="s">
        <v>98</v>
      </c>
      <c r="T6" s="243" t="s">
        <v>21802</v>
      </c>
      <c r="U6" s="243"/>
      <c r="V6" s="243"/>
      <c r="W6" s="243"/>
      <c r="X6" s="243"/>
      <c r="Y6" s="243"/>
      <c r="Z6" s="243"/>
      <c r="AA6" s="243"/>
      <c r="AB6" s="243"/>
      <c r="AC6" s="243" t="s">
        <v>95</v>
      </c>
      <c r="AD6" s="244" t="s">
        <v>21839</v>
      </c>
    </row>
    <row r="7" spans="1:31" s="29" customFormat="1" ht="128.25">
      <c r="A7" s="243" t="s">
        <v>21791</v>
      </c>
      <c r="B7" s="243" t="s">
        <v>21804</v>
      </c>
      <c r="C7" s="243" t="s">
        <v>21840</v>
      </c>
      <c r="D7" s="243" t="s">
        <v>21841</v>
      </c>
      <c r="E7" s="243" t="s">
        <v>21842</v>
      </c>
      <c r="F7" s="243" t="s">
        <v>21843</v>
      </c>
      <c r="G7" s="243" t="s">
        <v>21844</v>
      </c>
      <c r="H7" s="243" t="s">
        <v>21845</v>
      </c>
      <c r="I7" s="243" t="s">
        <v>21846</v>
      </c>
      <c r="J7" s="243" t="s">
        <v>21847</v>
      </c>
      <c r="K7" s="244" t="s">
        <v>21848</v>
      </c>
      <c r="L7" s="244" t="s">
        <v>21849</v>
      </c>
      <c r="M7" s="243"/>
      <c r="N7" s="243" t="s">
        <v>95</v>
      </c>
      <c r="O7" s="243" t="s">
        <v>95</v>
      </c>
      <c r="P7" s="243"/>
      <c r="Q7" s="243"/>
      <c r="R7" s="243" t="s">
        <v>182</v>
      </c>
      <c r="S7" s="243" t="s">
        <v>98</v>
      </c>
      <c r="T7" s="243" t="s">
        <v>4542</v>
      </c>
      <c r="U7" s="243"/>
      <c r="V7" s="243"/>
      <c r="W7" s="243"/>
      <c r="X7" s="243"/>
      <c r="Y7" s="243"/>
      <c r="Z7" s="243"/>
      <c r="AA7" s="243" t="s">
        <v>95</v>
      </c>
      <c r="AB7" s="244" t="s">
        <v>21850</v>
      </c>
      <c r="AC7" s="243" t="s">
        <v>95</v>
      </c>
      <c r="AD7" s="244" t="s">
        <v>21851</v>
      </c>
    </row>
    <row r="8" spans="1:31" s="29" customFormat="1" ht="242.25">
      <c r="A8" s="243" t="s">
        <v>21791</v>
      </c>
      <c r="B8" s="243" t="s">
        <v>21804</v>
      </c>
      <c r="C8" s="243" t="s">
        <v>21852</v>
      </c>
      <c r="D8" s="243" t="s">
        <v>21853</v>
      </c>
      <c r="E8" s="243" t="s">
        <v>21854</v>
      </c>
      <c r="F8" s="243" t="s">
        <v>21855</v>
      </c>
      <c r="G8" s="243" t="s">
        <v>21856</v>
      </c>
      <c r="H8" s="243" t="s">
        <v>21857</v>
      </c>
      <c r="I8" s="243" t="s">
        <v>21858</v>
      </c>
      <c r="J8" s="243" t="s">
        <v>21859</v>
      </c>
      <c r="K8" s="244" t="s">
        <v>21860</v>
      </c>
      <c r="L8" s="244" t="s">
        <v>21861</v>
      </c>
      <c r="M8" s="243"/>
      <c r="N8" s="243" t="s">
        <v>95</v>
      </c>
      <c r="O8" s="243" t="s">
        <v>95</v>
      </c>
      <c r="P8" s="243"/>
      <c r="Q8" s="243"/>
      <c r="R8" s="243" t="s">
        <v>182</v>
      </c>
      <c r="S8" s="243" t="s">
        <v>98</v>
      </c>
      <c r="T8" s="243" t="s">
        <v>4542</v>
      </c>
      <c r="U8" s="243"/>
      <c r="V8" s="243"/>
      <c r="W8" s="243"/>
      <c r="X8" s="243"/>
      <c r="Y8" s="243"/>
      <c r="Z8" s="243"/>
      <c r="AA8" s="243"/>
      <c r="AB8" s="243"/>
      <c r="AC8" s="243" t="s">
        <v>95</v>
      </c>
      <c r="AD8" s="244" t="s">
        <v>21862</v>
      </c>
    </row>
    <row r="9" spans="1:31" s="29" customFormat="1" ht="99.75">
      <c r="A9" s="243" t="s">
        <v>21791</v>
      </c>
      <c r="B9" s="243" t="s">
        <v>21863</v>
      </c>
      <c r="C9" s="243" t="s">
        <v>21864</v>
      </c>
      <c r="D9" s="243" t="s">
        <v>21865</v>
      </c>
      <c r="E9" s="243" t="s">
        <v>21866</v>
      </c>
      <c r="F9" s="243" t="s">
        <v>21867</v>
      </c>
      <c r="G9" s="243" t="s">
        <v>21868</v>
      </c>
      <c r="H9" s="243" t="s">
        <v>21869</v>
      </c>
      <c r="I9" s="243" t="s">
        <v>21870</v>
      </c>
      <c r="J9" s="243" t="s">
        <v>21871</v>
      </c>
      <c r="K9" s="437" t="s">
        <v>21872</v>
      </c>
      <c r="L9" s="244" t="s">
        <v>3581</v>
      </c>
      <c r="M9" s="243"/>
      <c r="N9" s="243" t="s">
        <v>95</v>
      </c>
      <c r="O9" s="243" t="s">
        <v>95</v>
      </c>
      <c r="P9" s="243"/>
      <c r="Q9" s="243"/>
      <c r="R9" s="243" t="s">
        <v>223</v>
      </c>
      <c r="S9" s="243" t="s">
        <v>98</v>
      </c>
      <c r="T9" s="243" t="s">
        <v>21802</v>
      </c>
      <c r="U9" s="243"/>
      <c r="V9" s="243"/>
      <c r="W9" s="243"/>
      <c r="X9" s="243"/>
      <c r="Y9" s="243"/>
      <c r="Z9" s="243"/>
      <c r="AA9" s="243" t="s">
        <v>95</v>
      </c>
      <c r="AB9" s="244" t="s">
        <v>21873</v>
      </c>
      <c r="AC9" s="243" t="s">
        <v>95</v>
      </c>
      <c r="AD9" s="244" t="s">
        <v>21874</v>
      </c>
    </row>
    <row r="10" spans="1:31" s="29" customFormat="1" ht="109.5" customHeight="1">
      <c r="A10" s="243" t="s">
        <v>21791</v>
      </c>
      <c r="B10" s="243" t="s">
        <v>21804</v>
      </c>
      <c r="C10" s="243" t="s">
        <v>21875</v>
      </c>
      <c r="D10" s="243" t="s">
        <v>21876</v>
      </c>
      <c r="E10" s="243" t="s">
        <v>21877</v>
      </c>
      <c r="F10" s="243" t="s">
        <v>21878</v>
      </c>
      <c r="G10" s="243" t="s">
        <v>21879</v>
      </c>
      <c r="H10" s="243" t="s">
        <v>21880</v>
      </c>
      <c r="I10" s="243" t="s">
        <v>21881</v>
      </c>
      <c r="J10" s="243" t="s">
        <v>21882</v>
      </c>
      <c r="K10" s="243" t="s">
        <v>21883</v>
      </c>
      <c r="L10" s="243"/>
      <c r="M10" s="243"/>
      <c r="N10" s="243" t="s">
        <v>95</v>
      </c>
      <c r="O10" s="243"/>
      <c r="P10" s="243"/>
      <c r="Q10" s="243"/>
      <c r="R10" s="243" t="s">
        <v>223</v>
      </c>
      <c r="S10" s="243" t="s">
        <v>98</v>
      </c>
      <c r="T10" s="243" t="s">
        <v>21884</v>
      </c>
      <c r="U10" s="243"/>
      <c r="V10" s="243"/>
      <c r="W10" s="243"/>
      <c r="X10" s="243"/>
      <c r="Y10" s="243"/>
      <c r="Z10" s="243"/>
      <c r="AA10" s="243"/>
      <c r="AB10" s="243"/>
      <c r="AC10" s="243" t="s">
        <v>95</v>
      </c>
      <c r="AD10" s="244" t="s">
        <v>21885</v>
      </c>
    </row>
    <row r="11" spans="1:31" s="29" customFormat="1" ht="128.25">
      <c r="A11" s="243" t="s">
        <v>21791</v>
      </c>
      <c r="B11" s="243" t="s">
        <v>21804</v>
      </c>
      <c r="C11" s="243" t="s">
        <v>21886</v>
      </c>
      <c r="D11" s="243" t="s">
        <v>21887</v>
      </c>
      <c r="E11" s="243" t="s">
        <v>21888</v>
      </c>
      <c r="F11" s="243" t="s">
        <v>21889</v>
      </c>
      <c r="G11" s="243" t="s">
        <v>21890</v>
      </c>
      <c r="H11" s="243" t="s">
        <v>21891</v>
      </c>
      <c r="I11" s="243" t="s">
        <v>21892</v>
      </c>
      <c r="J11" s="243" t="s">
        <v>21893</v>
      </c>
      <c r="K11" s="244" t="s">
        <v>21894</v>
      </c>
      <c r="L11" s="244" t="s">
        <v>4822</v>
      </c>
      <c r="M11" s="243"/>
      <c r="N11" s="243" t="s">
        <v>95</v>
      </c>
      <c r="O11" s="243" t="s">
        <v>95</v>
      </c>
      <c r="P11" s="243"/>
      <c r="Q11" s="243"/>
      <c r="R11" s="243" t="s">
        <v>223</v>
      </c>
      <c r="S11" s="243" t="s">
        <v>98</v>
      </c>
      <c r="T11" s="243" t="s">
        <v>21802</v>
      </c>
      <c r="U11" s="243"/>
      <c r="V11" s="243"/>
      <c r="W11" s="243"/>
      <c r="X11" s="243"/>
      <c r="Y11" s="243"/>
      <c r="Z11" s="243"/>
      <c r="AA11" s="243"/>
      <c r="AB11" s="243"/>
      <c r="AC11" s="243" t="s">
        <v>95</v>
      </c>
      <c r="AD11" s="244" t="s">
        <v>21895</v>
      </c>
    </row>
    <row r="12" spans="1:31" s="29" customFormat="1" ht="99.75">
      <c r="A12" s="243" t="s">
        <v>21791</v>
      </c>
      <c r="B12" s="243" t="s">
        <v>21804</v>
      </c>
      <c r="C12" s="243" t="s">
        <v>21896</v>
      </c>
      <c r="D12" s="243" t="s">
        <v>21897</v>
      </c>
      <c r="E12" s="243" t="s">
        <v>21898</v>
      </c>
      <c r="F12" s="243" t="s">
        <v>21899</v>
      </c>
      <c r="G12" s="243" t="s">
        <v>21900</v>
      </c>
      <c r="H12" s="243" t="s">
        <v>21901</v>
      </c>
      <c r="I12" s="243" t="s">
        <v>21902</v>
      </c>
      <c r="J12" s="243" t="s">
        <v>21903</v>
      </c>
      <c r="K12" s="244" t="s">
        <v>21904</v>
      </c>
      <c r="L12" s="244" t="s">
        <v>21905</v>
      </c>
      <c r="M12" s="243"/>
      <c r="N12" s="243" t="s">
        <v>95</v>
      </c>
      <c r="O12" s="243" t="s">
        <v>95</v>
      </c>
      <c r="P12" s="243"/>
      <c r="Q12" s="243"/>
      <c r="R12" s="243" t="s">
        <v>182</v>
      </c>
      <c r="S12" s="243" t="s">
        <v>98</v>
      </c>
      <c r="T12" s="243" t="s">
        <v>4542</v>
      </c>
      <c r="U12" s="243"/>
      <c r="V12" s="243"/>
      <c r="W12" s="243"/>
      <c r="X12" s="243"/>
      <c r="Y12" s="243" t="s">
        <v>95</v>
      </c>
      <c r="Z12" s="244" t="s">
        <v>21906</v>
      </c>
      <c r="AA12" s="243"/>
      <c r="AB12" s="243"/>
      <c r="AC12" s="243" t="s">
        <v>95</v>
      </c>
      <c r="AD12" s="244" t="s">
        <v>21803</v>
      </c>
    </row>
    <row r="13" spans="1:31" s="29" customFormat="1" ht="142.5">
      <c r="A13" s="243" t="s">
        <v>21791</v>
      </c>
      <c r="B13" s="243" t="s">
        <v>21804</v>
      </c>
      <c r="C13" s="243" t="s">
        <v>21907</v>
      </c>
      <c r="D13" s="243" t="s">
        <v>21908</v>
      </c>
      <c r="E13" s="243" t="s">
        <v>21909</v>
      </c>
      <c r="F13" s="243" t="s">
        <v>21910</v>
      </c>
      <c r="G13" s="243" t="s">
        <v>21911</v>
      </c>
      <c r="H13" s="243" t="s">
        <v>21912</v>
      </c>
      <c r="I13" s="243" t="s">
        <v>21913</v>
      </c>
      <c r="J13" s="243" t="s">
        <v>21914</v>
      </c>
      <c r="K13" s="244" t="s">
        <v>21915</v>
      </c>
      <c r="L13" s="244" t="s">
        <v>21916</v>
      </c>
      <c r="M13" s="243"/>
      <c r="N13" s="243" t="s">
        <v>95</v>
      </c>
      <c r="O13" s="243" t="s">
        <v>95</v>
      </c>
      <c r="P13" s="243"/>
      <c r="Q13" s="243"/>
      <c r="R13" s="243" t="s">
        <v>223</v>
      </c>
      <c r="S13" s="243" t="s">
        <v>98</v>
      </c>
      <c r="T13" s="243" t="s">
        <v>21802</v>
      </c>
      <c r="U13" s="243"/>
      <c r="V13" s="243"/>
      <c r="W13" s="243"/>
      <c r="X13" s="243"/>
      <c r="Y13" s="243"/>
      <c r="Z13" s="243"/>
      <c r="AA13" s="243"/>
      <c r="AB13" s="243"/>
      <c r="AC13" s="243" t="s">
        <v>95</v>
      </c>
      <c r="AD13" s="244" t="s">
        <v>21917</v>
      </c>
    </row>
    <row r="14" spans="1:31" s="29" customFormat="1" ht="102" customHeight="1">
      <c r="A14" s="243" t="s">
        <v>21791</v>
      </c>
      <c r="B14" s="243" t="s">
        <v>21804</v>
      </c>
      <c r="C14" s="243" t="s">
        <v>21918</v>
      </c>
      <c r="D14" s="243" t="s">
        <v>21919</v>
      </c>
      <c r="E14" s="243" t="s">
        <v>21920</v>
      </c>
      <c r="F14" s="243" t="s">
        <v>21921</v>
      </c>
      <c r="G14" s="243" t="s">
        <v>21922</v>
      </c>
      <c r="H14" s="243" t="s">
        <v>21923</v>
      </c>
      <c r="I14" s="243" t="s">
        <v>21924</v>
      </c>
      <c r="J14" s="243" t="s">
        <v>21925</v>
      </c>
      <c r="K14" s="243" t="s">
        <v>21926</v>
      </c>
      <c r="L14" s="243"/>
      <c r="M14" s="243"/>
      <c r="N14" s="243"/>
      <c r="O14" s="243"/>
      <c r="P14" s="243"/>
      <c r="Q14" s="243"/>
      <c r="R14" s="243" t="s">
        <v>223</v>
      </c>
      <c r="S14" s="243" t="s">
        <v>98</v>
      </c>
      <c r="T14" s="243" t="s">
        <v>21826</v>
      </c>
      <c r="U14" s="243"/>
      <c r="V14" s="243"/>
      <c r="W14" s="243"/>
      <c r="X14" s="243"/>
      <c r="Y14" s="243"/>
      <c r="Z14" s="243"/>
      <c r="AA14" s="243"/>
      <c r="AB14" s="243"/>
      <c r="AC14" s="243" t="s">
        <v>95</v>
      </c>
      <c r="AD14" s="244" t="s">
        <v>21927</v>
      </c>
    </row>
    <row r="15" spans="1:31" s="29" customFormat="1" ht="162.75" customHeight="1">
      <c r="A15" s="243" t="s">
        <v>21791</v>
      </c>
      <c r="B15" s="243" t="s">
        <v>21804</v>
      </c>
      <c r="C15" s="243" t="s">
        <v>21928</v>
      </c>
      <c r="D15" s="243" t="s">
        <v>21929</v>
      </c>
      <c r="E15" s="243" t="s">
        <v>21930</v>
      </c>
      <c r="F15" s="243" t="s">
        <v>21931</v>
      </c>
      <c r="G15" s="243" t="s">
        <v>21932</v>
      </c>
      <c r="H15" s="243" t="s">
        <v>21933</v>
      </c>
      <c r="I15" s="243" t="s">
        <v>21934</v>
      </c>
      <c r="J15" s="243" t="s">
        <v>21935</v>
      </c>
      <c r="K15" s="244" t="s">
        <v>21936</v>
      </c>
      <c r="L15" s="243"/>
      <c r="M15" s="243"/>
      <c r="N15" s="243" t="s">
        <v>95</v>
      </c>
      <c r="O15" s="439"/>
      <c r="P15" s="243"/>
      <c r="Q15" s="243"/>
      <c r="R15" s="243" t="s">
        <v>223</v>
      </c>
      <c r="S15" s="243" t="s">
        <v>98</v>
      </c>
      <c r="T15" s="243" t="s">
        <v>21802</v>
      </c>
      <c r="U15" s="243"/>
      <c r="V15" s="243"/>
      <c r="W15" s="243"/>
      <c r="X15" s="243"/>
      <c r="Y15" s="243"/>
      <c r="Z15" s="243"/>
      <c r="AA15" s="243"/>
      <c r="AB15" s="243"/>
      <c r="AC15" s="243" t="s">
        <v>95</v>
      </c>
      <c r="AD15" s="440" t="s">
        <v>21937</v>
      </c>
    </row>
    <row r="16" spans="1:31" s="29" customFormat="1" ht="75.75" customHeight="1">
      <c r="A16" s="243" t="s">
        <v>21791</v>
      </c>
      <c r="B16" s="243" t="s">
        <v>21863</v>
      </c>
      <c r="C16" s="243" t="s">
        <v>21938</v>
      </c>
      <c r="D16" s="243" t="s">
        <v>21939</v>
      </c>
      <c r="E16" s="243" t="s">
        <v>21940</v>
      </c>
      <c r="F16" s="243" t="s">
        <v>21941</v>
      </c>
      <c r="G16" s="243" t="s">
        <v>21942</v>
      </c>
      <c r="H16" s="243" t="s">
        <v>21943</v>
      </c>
      <c r="I16" s="243" t="s">
        <v>21944</v>
      </c>
      <c r="J16" s="243"/>
      <c r="K16" s="243" t="s">
        <v>21945</v>
      </c>
      <c r="L16" s="243"/>
      <c r="M16" s="243"/>
      <c r="N16" s="243"/>
      <c r="O16" s="243"/>
      <c r="P16" s="243"/>
      <c r="Q16" s="243"/>
      <c r="R16" s="243" t="s">
        <v>223</v>
      </c>
      <c r="S16" s="243" t="s">
        <v>98</v>
      </c>
      <c r="T16" s="243" t="s">
        <v>21826</v>
      </c>
      <c r="U16" s="243"/>
      <c r="V16" s="243"/>
      <c r="W16" s="243"/>
      <c r="X16" s="243"/>
      <c r="Y16" s="243"/>
      <c r="Z16" s="243"/>
      <c r="AA16" s="243"/>
      <c r="AB16" s="243"/>
      <c r="AC16" s="243" t="s">
        <v>95</v>
      </c>
      <c r="AD16" s="244" t="s">
        <v>21946</v>
      </c>
    </row>
    <row r="17" s="103" customFormat="1" ht="20.100000000000001" customHeight="1"/>
    <row r="18" s="103" customFormat="1" ht="20.100000000000001" customHeight="1"/>
    <row r="19" s="103" customFormat="1" ht="20.100000000000001" customHeight="1"/>
    <row r="20" s="103" customFormat="1" ht="20.100000000000001" customHeight="1"/>
    <row r="21" s="103" customFormat="1" ht="20.100000000000001" customHeight="1"/>
    <row r="22" s="103" customFormat="1" ht="20.100000000000001" customHeight="1"/>
    <row r="23" s="103" customFormat="1" ht="20.100000000000001" customHeight="1"/>
    <row r="24" s="103" customFormat="1" ht="20.100000000000001" customHeight="1"/>
    <row r="25" s="103" customFormat="1" ht="20.25" customHeight="1"/>
    <row r="26" s="103" customFormat="1" ht="20.25" customHeight="1"/>
    <row r="27" s="103" customFormat="1" ht="20.25" customHeight="1"/>
    <row r="28" s="103" customFormat="1" ht="20.25" customHeight="1"/>
    <row r="29" s="103" customFormat="1" ht="20.25" customHeight="1"/>
    <row r="30" s="103" customFormat="1" ht="20.25" customHeight="1"/>
    <row r="31" s="103" customFormat="1" ht="20.25" customHeight="1"/>
    <row r="32" s="103" customFormat="1" ht="20.25" customHeight="1"/>
    <row r="33" s="103" customFormat="1" ht="20.25" customHeight="1"/>
    <row r="34" s="103" customFormat="1" ht="20.25" customHeight="1"/>
    <row r="35" s="103" customFormat="1" ht="20.25" customHeight="1"/>
    <row r="36" s="103" customFormat="1" ht="20.25" customHeight="1"/>
    <row r="37" s="103" customFormat="1" ht="20.25" customHeight="1"/>
    <row r="38" s="103" customFormat="1" ht="20.25" customHeight="1"/>
    <row r="39" s="103" customFormat="1" ht="20.25" customHeight="1"/>
    <row r="40" s="103" customFormat="1" ht="20.25" customHeight="1"/>
    <row r="41" s="103" customFormat="1" ht="20.25" customHeight="1"/>
    <row r="42" s="103" customFormat="1" ht="20.25" customHeight="1"/>
    <row r="43" s="103" customFormat="1" ht="20.25" customHeight="1"/>
    <row r="44" s="103" customFormat="1" ht="20.25" customHeight="1"/>
    <row r="45" s="103" customFormat="1" ht="20.25" customHeight="1"/>
    <row r="46" s="103" customFormat="1" ht="20.25" customHeight="1"/>
    <row r="47" s="103" customFormat="1" ht="20.25" customHeight="1"/>
    <row r="48" s="103" customFormat="1" ht="20.25" customHeight="1"/>
    <row r="49" s="103" customFormat="1" ht="20.25" customHeight="1"/>
    <row r="50" s="103" customFormat="1" ht="20.25" customHeight="1"/>
    <row r="51" s="103" customFormat="1" ht="20.25" customHeight="1"/>
    <row r="52" s="103" customFormat="1" ht="20.25" customHeight="1"/>
    <row r="53" s="103" customFormat="1" ht="20.25" customHeight="1"/>
    <row r="54" s="103" customFormat="1" ht="20.25" customHeight="1"/>
    <row r="55" s="103" customFormat="1" ht="20.25" customHeight="1"/>
    <row r="56" s="103" customFormat="1" ht="20.25" customHeight="1"/>
    <row r="57" s="103" customFormat="1" ht="20.25" customHeight="1"/>
    <row r="58" s="103" customFormat="1" ht="20.25" customHeight="1"/>
    <row r="59" s="103" customFormat="1" ht="20.25" customHeight="1"/>
    <row r="60" s="103" customFormat="1" ht="20.25" customHeight="1"/>
    <row r="61" s="103" customFormat="1" ht="20.25" customHeight="1"/>
    <row r="62" s="103" customFormat="1" ht="20.25" customHeight="1"/>
    <row r="63" s="103" customFormat="1" ht="20.25" customHeight="1"/>
    <row r="64" s="103" customFormat="1" ht="20.25" customHeight="1"/>
    <row r="65" s="103" customFormat="1" ht="20.25" customHeight="1"/>
    <row r="66" s="103" customFormat="1" ht="20.25" customHeight="1"/>
    <row r="67" s="103" customFormat="1" ht="20.25" customHeight="1"/>
    <row r="68" s="103" customFormat="1" ht="20.25" customHeight="1"/>
    <row r="69" s="103" customFormat="1" ht="20.25" customHeight="1"/>
    <row r="70" s="103" customFormat="1" ht="20.25" customHeight="1"/>
    <row r="71" s="103" customFormat="1" ht="20.25" customHeight="1"/>
    <row r="72" s="103" customFormat="1" ht="20.25" customHeight="1"/>
    <row r="73" s="103" customFormat="1" ht="20.25" customHeight="1"/>
    <row r="74" s="103" customFormat="1" ht="20.25" customHeight="1"/>
    <row r="75" s="103" customFormat="1" ht="20.25" customHeight="1"/>
    <row r="76" s="103" customFormat="1" ht="20.25" customHeight="1"/>
    <row r="77" s="103" customFormat="1" ht="20.25" customHeight="1"/>
    <row r="78" s="103" customFormat="1" ht="20.25" customHeight="1"/>
    <row r="79" s="103" customFormat="1" ht="20.25" customHeight="1"/>
    <row r="80" s="103" customFormat="1" ht="20.25" customHeight="1"/>
    <row r="81" s="103" customFormat="1" ht="20.25" customHeight="1"/>
    <row r="82" s="103" customFormat="1" ht="20.25" customHeight="1"/>
    <row r="83" s="103" customFormat="1" ht="20.25" customHeight="1"/>
    <row r="84" s="103" customFormat="1" ht="20.25" customHeight="1"/>
    <row r="85" s="103" customFormat="1" ht="20.25" customHeight="1"/>
    <row r="86" s="103" customFormat="1" ht="20.25" customHeight="1"/>
    <row r="87" s="103" customFormat="1" ht="20.25" customHeight="1"/>
    <row r="88" s="103" customFormat="1" ht="20.25" customHeight="1"/>
    <row r="89" s="103" customFormat="1" ht="20.25" customHeight="1"/>
    <row r="90" s="103" customFormat="1" ht="20.25" customHeight="1"/>
    <row r="91" s="103" customFormat="1" ht="20.25" customHeight="1"/>
    <row r="92" s="103" customFormat="1" ht="20.25" customHeight="1"/>
    <row r="93" s="103" customFormat="1" ht="20.25" customHeight="1"/>
    <row r="94" s="103" customFormat="1" ht="20.25" customHeight="1"/>
    <row r="95" s="103" customFormat="1" ht="20.25" customHeight="1"/>
    <row r="96" s="103" customFormat="1" ht="20.25" customHeight="1"/>
    <row r="97" s="103" customFormat="1" ht="20.25" customHeight="1"/>
    <row r="98" s="103" customFormat="1" ht="20.25" customHeight="1"/>
    <row r="99" s="103" customFormat="1" ht="20.25" customHeight="1"/>
    <row r="100" s="103" customFormat="1" ht="20.25" customHeight="1"/>
    <row r="101" s="103" customFormat="1" ht="20.25" customHeight="1"/>
    <row r="102" s="103" customFormat="1" ht="20.25" customHeight="1"/>
    <row r="103" s="103" customFormat="1" ht="20.25" customHeight="1"/>
    <row r="104" s="103" customFormat="1" ht="20.25" customHeight="1"/>
    <row r="105" s="103" customFormat="1" ht="20.25" customHeight="1"/>
    <row r="106" s="103" customFormat="1" ht="20.25" customHeight="1"/>
    <row r="107" s="103" customFormat="1" ht="20.25" customHeight="1"/>
    <row r="108" s="103" customFormat="1" ht="20.25" customHeight="1"/>
    <row r="109" s="103" customFormat="1" ht="20.25" customHeight="1"/>
    <row r="110" s="103" customFormat="1" ht="20.25" customHeight="1"/>
    <row r="111" s="103" customFormat="1" ht="20.25" customHeight="1"/>
    <row r="112" s="103" customFormat="1" ht="20.25" customHeight="1"/>
    <row r="113" s="103" customFormat="1" ht="20.25" customHeight="1"/>
    <row r="114" s="103" customFormat="1" ht="20.25" customHeight="1"/>
    <row r="115" s="103" customFormat="1" ht="20.25" customHeight="1"/>
    <row r="116" s="103" customFormat="1" ht="20.25" customHeight="1"/>
    <row r="117" s="103" customFormat="1" ht="20.25" customHeight="1"/>
    <row r="118" s="103" customFormat="1" ht="20.25" customHeight="1"/>
    <row r="119" s="103" customFormat="1" ht="20.25" customHeight="1"/>
    <row r="120" s="103" customFormat="1" ht="20.25" customHeight="1"/>
    <row r="121" s="103" customFormat="1" ht="20.25" customHeight="1"/>
    <row r="122" s="103" customFormat="1" ht="20.25" customHeight="1"/>
    <row r="123" s="103" customFormat="1" ht="20.25" customHeight="1"/>
    <row r="124" s="103" customFormat="1" ht="20.25" customHeight="1"/>
    <row r="125" s="103" customFormat="1" ht="20.25" customHeight="1"/>
    <row r="126" s="103" customFormat="1" ht="20.25" customHeight="1"/>
    <row r="127" s="103" customFormat="1" ht="20.25" customHeight="1"/>
    <row r="128" s="103" customFormat="1" ht="20.25" customHeight="1"/>
    <row r="129" s="103" customFormat="1" ht="20.25" customHeight="1"/>
    <row r="130" s="103" customFormat="1" ht="20.25" customHeight="1"/>
    <row r="131" s="103" customFormat="1" ht="20.25" customHeight="1"/>
    <row r="132" s="103" customFormat="1" ht="20.25" customHeight="1"/>
    <row r="133" s="103" customFormat="1" ht="20.25" customHeight="1"/>
    <row r="134" s="103" customFormat="1" ht="20.25" customHeight="1"/>
    <row r="135" s="103" customFormat="1" ht="20.25" customHeight="1"/>
    <row r="136" s="103" customFormat="1" ht="20.25" customHeight="1"/>
    <row r="137" s="103" customFormat="1" ht="20.25" customHeight="1"/>
    <row r="138" s="103" customFormat="1" ht="20.25" customHeight="1"/>
    <row r="139" s="103" customFormat="1" ht="20.25" customHeight="1"/>
    <row r="140" s="103" customFormat="1" ht="20.25" customHeight="1"/>
    <row r="141" s="103" customFormat="1" ht="20.25" customHeight="1"/>
    <row r="142" s="103" customFormat="1" ht="20.25" customHeight="1"/>
    <row r="143" s="103" customFormat="1" ht="20.25" customHeight="1"/>
    <row r="144" s="103" customFormat="1" ht="20.25" customHeight="1"/>
    <row r="145" s="103" customFormat="1" ht="20.25" customHeight="1"/>
    <row r="146" s="103" customFormat="1" ht="20.25" customHeight="1"/>
    <row r="147" s="103" customFormat="1" ht="20.25" customHeight="1"/>
    <row r="148" s="103" customFormat="1" ht="20.25" customHeight="1"/>
    <row r="149" s="103" customFormat="1" ht="20.25" customHeight="1"/>
    <row r="150" s="103" customFormat="1" ht="20.25" customHeight="1"/>
    <row r="151" s="103" customFormat="1" ht="20.25" customHeight="1"/>
    <row r="152" s="103" customFormat="1" ht="20.25" customHeight="1"/>
    <row r="153" s="103" customFormat="1" ht="20.25" customHeight="1"/>
    <row r="154" s="103" customFormat="1" ht="20.25" customHeight="1"/>
    <row r="155" s="103" customFormat="1" ht="20.25" customHeight="1"/>
    <row r="156" s="103" customFormat="1" ht="20.25" customHeight="1"/>
    <row r="157" s="103" customFormat="1" ht="20.25" customHeight="1"/>
    <row r="158" s="103" customFormat="1" ht="20.25" customHeight="1"/>
    <row r="159" s="103" customFormat="1" ht="20.25" customHeight="1"/>
    <row r="160" s="103" customFormat="1" ht="20.25" customHeight="1"/>
    <row r="161" s="103" customFormat="1" ht="20.25" customHeight="1"/>
    <row r="162" s="103" customFormat="1" ht="20.25" customHeight="1"/>
    <row r="163" s="103" customFormat="1" ht="20.25" customHeight="1"/>
    <row r="164" s="103" customFormat="1" ht="20.25" customHeight="1"/>
    <row r="165" s="103" customFormat="1" ht="20.25" customHeight="1"/>
    <row r="166" s="103" customFormat="1" ht="20.25" customHeight="1"/>
    <row r="167" s="103" customFormat="1" ht="20.25" customHeight="1"/>
    <row r="168" s="103" customFormat="1" ht="20.25" customHeight="1"/>
    <row r="169" s="103" customFormat="1" ht="20.25" customHeight="1"/>
    <row r="170" s="103" customFormat="1" ht="20.25" customHeight="1"/>
    <row r="171" s="103" customFormat="1" ht="20.25" customHeight="1"/>
    <row r="172" s="103" customFormat="1" ht="20.25" customHeight="1"/>
    <row r="173" s="103" customFormat="1" ht="20.25" customHeight="1"/>
    <row r="174" s="103" customFormat="1" ht="20.25" customHeight="1"/>
    <row r="175" s="103" customFormat="1" ht="20.25" customHeight="1"/>
    <row r="176" s="103" customFormat="1" ht="20.25" customHeight="1"/>
    <row r="177" s="103" customFormat="1" ht="20.25" customHeight="1"/>
    <row r="178" s="103" customFormat="1" ht="20.25" customHeight="1"/>
    <row r="179" s="103" customFormat="1" ht="20.25" customHeight="1"/>
    <row r="180" s="103" customFormat="1" ht="20.25" customHeight="1"/>
    <row r="181" s="103" customFormat="1" ht="20.25" customHeight="1"/>
    <row r="182" s="103" customFormat="1" ht="20.25" customHeight="1"/>
    <row r="183" s="103" customFormat="1" ht="20.25" customHeight="1"/>
    <row r="184" s="103" customFormat="1" ht="20.25" customHeight="1"/>
    <row r="185" s="103" customFormat="1" ht="20.25" customHeight="1"/>
    <row r="186" s="103" customFormat="1" ht="20.25" customHeight="1"/>
    <row r="187" s="103" customFormat="1" ht="20.25" customHeight="1"/>
    <row r="188" s="103" customFormat="1" ht="20.25" customHeight="1"/>
    <row r="189" s="103" customFormat="1" ht="20.25" customHeight="1"/>
    <row r="190" s="103" customFormat="1" ht="20.25" customHeight="1"/>
    <row r="191" s="103" customFormat="1" ht="20.25" customHeight="1"/>
    <row r="192" s="103" customFormat="1" ht="20.25" customHeight="1"/>
    <row r="193" s="103" customFormat="1" ht="20.25" customHeight="1"/>
    <row r="194" s="103" customFormat="1" ht="20.25" customHeight="1"/>
    <row r="195" s="103" customFormat="1" ht="20.25" customHeight="1"/>
    <row r="196" s="103" customFormat="1" ht="20.25" customHeight="1"/>
    <row r="197" s="103" customFormat="1" ht="20.25" customHeight="1"/>
    <row r="198" s="103" customFormat="1" ht="20.25" customHeight="1"/>
    <row r="199" s="103" customFormat="1" ht="20.25" customHeight="1"/>
    <row r="200" s="103" customFormat="1" ht="20.25" customHeight="1"/>
    <row r="201" s="103" customFormat="1" ht="20.25" customHeight="1"/>
    <row r="202" s="103" customFormat="1" ht="20.25" customHeight="1"/>
    <row r="203" s="103" customFormat="1" ht="20.25" customHeight="1"/>
    <row r="204" s="103" customFormat="1" ht="20.25" customHeight="1"/>
    <row r="205" s="103" customFormat="1" ht="20.25" customHeight="1"/>
    <row r="206" s="103" customFormat="1" ht="20.25" customHeight="1"/>
    <row r="207" s="103" customFormat="1" ht="20.25" customHeight="1"/>
    <row r="208" s="103" customFormat="1" ht="20.25" customHeight="1"/>
    <row r="209" s="103" customFormat="1" ht="20.25" customHeight="1"/>
    <row r="210" s="103" customFormat="1" ht="20.25" customHeight="1"/>
    <row r="211" s="103" customFormat="1" ht="20.25" customHeight="1"/>
    <row r="212" s="103" customFormat="1" ht="20.25" customHeight="1"/>
    <row r="213" s="103" customFormat="1" ht="20.25" customHeight="1"/>
    <row r="214" s="103" customFormat="1" ht="20.25" customHeight="1"/>
    <row r="215" s="103" customFormat="1" ht="20.25" customHeight="1"/>
    <row r="216" s="103" customFormat="1" ht="20.25" customHeight="1"/>
    <row r="217" s="103" customFormat="1" ht="20.25" customHeight="1"/>
    <row r="218" s="103" customFormat="1" ht="20.25" customHeight="1"/>
    <row r="219" s="103" customFormat="1" ht="20.25" customHeight="1"/>
    <row r="220" s="103" customFormat="1" ht="20.25" customHeight="1"/>
    <row r="221" s="103" customFormat="1" ht="20.25" customHeight="1"/>
    <row r="222" s="103" customFormat="1" ht="20.25" customHeight="1"/>
    <row r="223" s="103" customFormat="1" ht="20.25" customHeight="1"/>
    <row r="224" s="103" customFormat="1" ht="20.25" customHeight="1"/>
    <row r="225" s="103" customFormat="1" ht="20.25" customHeight="1"/>
    <row r="226" s="103" customFormat="1" ht="20.25" customHeight="1"/>
    <row r="227" s="103" customFormat="1" ht="20.25" customHeight="1"/>
    <row r="228" s="103" customFormat="1" ht="20.25" customHeight="1"/>
    <row r="229" s="103" customFormat="1" ht="20.25" customHeight="1"/>
    <row r="230" s="103" customFormat="1" ht="20.25" customHeight="1"/>
    <row r="231" s="103" customFormat="1" ht="20.25" customHeight="1"/>
    <row r="232" s="103" customFormat="1" ht="20.25" customHeight="1"/>
    <row r="233" s="103" customFormat="1" ht="20.25" customHeight="1"/>
    <row r="234" s="103" customFormat="1" ht="20.25" customHeight="1"/>
    <row r="235" s="103" customFormat="1" ht="20.25" customHeight="1"/>
    <row r="236" s="103" customFormat="1" ht="20.25" customHeight="1"/>
    <row r="237" s="103" customFormat="1" ht="20.25" customHeight="1"/>
    <row r="238" s="103" customFormat="1" ht="20.25" customHeight="1"/>
    <row r="239" s="103" customFormat="1" ht="20.25" customHeight="1"/>
    <row r="240" s="103" customFormat="1" ht="20.25" customHeight="1"/>
    <row r="241" s="103" customFormat="1" ht="20.25" customHeight="1"/>
    <row r="242" s="103" customFormat="1" ht="20.25" customHeight="1"/>
    <row r="243" s="103" customFormat="1" ht="20.25" customHeight="1"/>
    <row r="244" s="103" customFormat="1" ht="20.25" customHeight="1"/>
    <row r="245" s="103" customFormat="1" ht="20.25" customHeight="1"/>
    <row r="246" s="103" customFormat="1" ht="20.25" customHeight="1"/>
    <row r="247" s="103" customFormat="1" ht="20.25" customHeight="1"/>
    <row r="248" s="103" customFormat="1" ht="20.25" customHeight="1"/>
    <row r="249" s="103" customFormat="1" ht="20.25" customHeight="1"/>
    <row r="250" s="103" customFormat="1" ht="20.25" customHeight="1"/>
    <row r="251" s="103" customFormat="1" ht="20.25" customHeight="1"/>
    <row r="252" s="103" customFormat="1" ht="20.25" customHeight="1"/>
    <row r="253" s="103" customFormat="1" ht="20.25" customHeight="1"/>
    <row r="254" s="103" customFormat="1" ht="20.25" customHeight="1"/>
    <row r="255" s="103" customFormat="1" ht="20.25" customHeight="1"/>
    <row r="256" s="103" customFormat="1" ht="20.25" customHeight="1"/>
    <row r="257" s="103" customFormat="1" ht="20.25" customHeight="1"/>
    <row r="258" s="103" customFormat="1" ht="20.25" customHeight="1"/>
    <row r="259" s="103" customFormat="1" ht="20.25" customHeight="1"/>
    <row r="260" s="103" customFormat="1" ht="20.25" customHeight="1"/>
    <row r="261" s="103" customFormat="1" ht="20.25" customHeight="1"/>
    <row r="262" s="103" customFormat="1" ht="20.25" customHeight="1"/>
    <row r="263" s="103" customFormat="1" ht="20.25" customHeight="1"/>
    <row r="264" s="103" customFormat="1" ht="20.25" customHeight="1"/>
    <row r="265" s="103" customFormat="1" ht="20.25" customHeight="1"/>
    <row r="266" s="103" customFormat="1" ht="20.25" customHeight="1"/>
    <row r="267" s="103" customFormat="1" ht="20.25" customHeight="1"/>
    <row r="268" s="103" customFormat="1" ht="20.25" customHeight="1"/>
    <row r="269" s="103" customFormat="1" ht="20.25" customHeight="1"/>
    <row r="270" s="103" customFormat="1" ht="20.25" customHeight="1"/>
    <row r="271" s="103" customFormat="1" ht="20.25" customHeight="1"/>
    <row r="272" s="103" customFormat="1" ht="20.25" customHeight="1"/>
    <row r="273" s="103" customFormat="1" ht="20.25" customHeight="1"/>
    <row r="274" s="103" customFormat="1" ht="20.25" customHeight="1"/>
    <row r="275" s="103" customFormat="1" ht="20.25" customHeight="1"/>
    <row r="276" s="103" customFormat="1"/>
    <row r="277" s="103" customFormat="1"/>
    <row r="278" s="103" customFormat="1"/>
    <row r="279" s="103" customFormat="1"/>
    <row r="280" s="103" customFormat="1"/>
    <row r="281" s="103" customFormat="1"/>
    <row r="282" s="103" customFormat="1"/>
    <row r="283" s="103" customFormat="1"/>
    <row r="284" s="103" customFormat="1"/>
    <row r="285" s="103" customFormat="1"/>
    <row r="286" s="103" customFormat="1"/>
    <row r="287" s="103" customFormat="1"/>
    <row r="288" s="103" customFormat="1"/>
    <row r="289" s="103" customFormat="1"/>
    <row r="290" s="103" customFormat="1"/>
    <row r="291" s="103" customFormat="1"/>
    <row r="292" s="103" customFormat="1"/>
    <row r="293" s="103" customFormat="1"/>
    <row r="294" s="103" customFormat="1"/>
    <row r="295" s="103" customFormat="1"/>
    <row r="296" s="103" customFormat="1"/>
    <row r="297" s="103" customFormat="1"/>
    <row r="298" s="103" customFormat="1"/>
    <row r="299" s="103" customFormat="1"/>
    <row r="300" s="103" customFormat="1"/>
    <row r="301" s="103" customFormat="1"/>
    <row r="302" s="103" customFormat="1"/>
    <row r="303" s="103" customFormat="1"/>
    <row r="304" s="103" customFormat="1"/>
    <row r="305" s="103" customFormat="1"/>
    <row r="306" s="103" customFormat="1"/>
    <row r="307" s="103" customFormat="1"/>
    <row r="308" s="103" customFormat="1"/>
    <row r="309" s="103" customFormat="1"/>
    <row r="310" s="103" customFormat="1"/>
    <row r="311" s="103" customFormat="1"/>
    <row r="312" s="103" customFormat="1"/>
    <row r="313" s="103" customFormat="1"/>
    <row r="314" s="103" customFormat="1"/>
    <row r="315" s="103" customFormat="1"/>
    <row r="316" s="103" customFormat="1"/>
    <row r="317" s="103" customFormat="1"/>
    <row r="318" s="103" customFormat="1"/>
    <row r="319" s="103" customFormat="1"/>
    <row r="320" s="103" customFormat="1"/>
    <row r="321" s="103" customFormat="1"/>
    <row r="322" s="103" customFormat="1"/>
    <row r="323" s="103" customFormat="1"/>
    <row r="324" s="103" customFormat="1"/>
    <row r="325" s="103" customFormat="1"/>
    <row r="326" s="103" customFormat="1"/>
    <row r="327" s="103" customFormat="1"/>
    <row r="328" s="103" customFormat="1"/>
    <row r="329" s="103" customFormat="1"/>
    <row r="330" s="103" customFormat="1"/>
    <row r="331" s="103" customFormat="1"/>
    <row r="332" s="103" customFormat="1"/>
    <row r="333" s="103" customFormat="1"/>
    <row r="334" s="103" customFormat="1"/>
    <row r="335" s="103" customFormat="1"/>
    <row r="336" s="103" customFormat="1"/>
    <row r="337" s="103" customFormat="1"/>
    <row r="338" s="103" customFormat="1"/>
    <row r="339" s="103" customFormat="1"/>
    <row r="340" s="103" customFormat="1"/>
    <row r="341" s="103" customFormat="1"/>
    <row r="342" s="103" customFormat="1"/>
    <row r="343" s="103" customFormat="1"/>
    <row r="344" s="103" customFormat="1"/>
    <row r="345" s="103" customFormat="1"/>
    <row r="346" s="103" customFormat="1"/>
    <row r="347" s="103" customFormat="1"/>
    <row r="348" s="103" customFormat="1"/>
    <row r="349" s="103" customFormat="1"/>
    <row r="350" s="103" customFormat="1"/>
    <row r="351" s="103" customFormat="1"/>
    <row r="352" s="103" customFormat="1"/>
    <row r="353" s="103" customFormat="1"/>
    <row r="354" s="103" customFormat="1"/>
    <row r="355" s="103" customFormat="1"/>
    <row r="356" s="103" customFormat="1"/>
    <row r="357" s="103" customFormat="1"/>
    <row r="358" s="103" customFormat="1"/>
    <row r="359" s="103" customFormat="1"/>
    <row r="360" s="103" customFormat="1"/>
    <row r="361" s="103" customFormat="1"/>
    <row r="362" s="103" customFormat="1"/>
    <row r="363" s="103" customFormat="1"/>
    <row r="364" s="103" customFormat="1"/>
    <row r="365" s="103" customFormat="1"/>
    <row r="366" s="103" customFormat="1"/>
    <row r="367" s="103" customFormat="1"/>
    <row r="368" s="103" customFormat="1"/>
    <row r="369" s="103" customFormat="1"/>
    <row r="370" s="103" customFormat="1"/>
    <row r="371" s="103" customFormat="1"/>
    <row r="372" s="103" customFormat="1"/>
    <row r="373" s="103" customFormat="1"/>
    <row r="374" s="103" customFormat="1"/>
    <row r="375" s="103" customFormat="1"/>
    <row r="376" s="103" customFormat="1"/>
    <row r="377" s="103" customFormat="1"/>
    <row r="378" s="103" customFormat="1"/>
    <row r="379" s="103" customFormat="1"/>
    <row r="380" s="103" customFormat="1"/>
    <row r="381" s="103" customFormat="1"/>
    <row r="382" s="103" customFormat="1"/>
    <row r="383" s="103" customFormat="1"/>
    <row r="384" s="103" customFormat="1"/>
    <row r="385" s="103" customFormat="1"/>
    <row r="386" s="103" customFormat="1"/>
    <row r="387" s="103" customFormat="1"/>
    <row r="388" s="103" customFormat="1"/>
    <row r="389" s="103" customFormat="1"/>
    <row r="390" s="103" customFormat="1"/>
    <row r="391" s="103" customFormat="1"/>
    <row r="392" s="103" customFormat="1"/>
    <row r="393" s="103" customFormat="1"/>
    <row r="394" s="103" customFormat="1"/>
    <row r="395" s="103" customFormat="1"/>
    <row r="396" s="103" customFormat="1"/>
    <row r="397" s="103" customFormat="1"/>
    <row r="398" s="103" customFormat="1"/>
    <row r="399" s="103" customFormat="1"/>
    <row r="400" s="103" customFormat="1"/>
    <row r="401" s="103" customFormat="1"/>
    <row r="402" s="103" customFormat="1"/>
    <row r="403" s="103" customFormat="1"/>
    <row r="404" s="103" customFormat="1"/>
    <row r="405" s="103" customFormat="1"/>
    <row r="406" s="103" customFormat="1"/>
    <row r="407" s="103" customFormat="1"/>
    <row r="408" s="103" customFormat="1"/>
    <row r="409" s="103" customFormat="1"/>
    <row r="410" s="103" customFormat="1"/>
    <row r="411" s="103" customFormat="1"/>
    <row r="412" s="103" customFormat="1"/>
    <row r="413" s="103" customFormat="1"/>
    <row r="414" s="103" customFormat="1"/>
    <row r="415" s="103" customFormat="1"/>
    <row r="416" s="103" customFormat="1"/>
    <row r="417" s="103" customFormat="1"/>
    <row r="418" s="103" customFormat="1"/>
    <row r="419" s="103" customFormat="1"/>
    <row r="420" s="103" customFormat="1"/>
    <row r="421" s="103" customFormat="1"/>
    <row r="422" s="103" customFormat="1"/>
    <row r="423" s="103" customFormat="1"/>
    <row r="424" s="103" customFormat="1"/>
    <row r="425" s="103" customFormat="1"/>
    <row r="426" s="103" customFormat="1"/>
    <row r="427" s="103" customFormat="1"/>
    <row r="428" s="103" customFormat="1"/>
    <row r="429" s="103" customFormat="1"/>
    <row r="430" s="103" customFormat="1"/>
    <row r="431" s="103" customFormat="1"/>
    <row r="432" s="103" customFormat="1"/>
    <row r="433" s="103" customFormat="1"/>
    <row r="434" s="103" customFormat="1"/>
    <row r="435" s="103" customFormat="1"/>
    <row r="436" s="103" customFormat="1"/>
    <row r="437" s="103" customFormat="1"/>
    <row r="438" s="103" customFormat="1"/>
    <row r="439" s="103" customFormat="1"/>
    <row r="440" s="103" customFormat="1"/>
    <row r="441" s="103" customFormat="1"/>
    <row r="442" s="103" customFormat="1"/>
    <row r="443" s="103" customFormat="1"/>
    <row r="444" s="103" customFormat="1"/>
    <row r="445" s="103" customFormat="1"/>
    <row r="446" s="103" customFormat="1"/>
    <row r="447" s="103" customFormat="1"/>
    <row r="448" s="103" customFormat="1"/>
    <row r="449" s="103" customFormat="1"/>
    <row r="450" s="103" customFormat="1"/>
    <row r="451" s="103" customFormat="1"/>
    <row r="452" s="103" customFormat="1"/>
    <row r="453" s="103" customFormat="1"/>
    <row r="454" s="103" customFormat="1"/>
    <row r="455" s="103" customFormat="1"/>
    <row r="456" s="103" customFormat="1"/>
    <row r="457" s="103" customFormat="1"/>
    <row r="458" s="103" customFormat="1"/>
    <row r="459" s="103" customFormat="1"/>
    <row r="460" s="103" customFormat="1"/>
    <row r="461" s="103" customFormat="1"/>
    <row r="462" s="103" customFormat="1"/>
    <row r="463" s="103" customFormat="1"/>
    <row r="464" s="103" customFormat="1"/>
    <row r="465" s="103" customFormat="1"/>
    <row r="466" s="103" customFormat="1"/>
    <row r="467" s="103" customFormat="1"/>
    <row r="468" s="103" customFormat="1"/>
    <row r="469" s="103" customFormat="1"/>
    <row r="470" s="103" customFormat="1"/>
    <row r="471" s="103" customFormat="1"/>
    <row r="472" s="103" customFormat="1"/>
    <row r="473" s="103" customFormat="1"/>
    <row r="474" s="103" customFormat="1"/>
    <row r="475" s="103" customFormat="1"/>
    <row r="476" s="103" customFormat="1"/>
    <row r="477" s="103" customFormat="1"/>
    <row r="478" s="103" customFormat="1"/>
    <row r="479" s="103" customFormat="1"/>
    <row r="480" s="103" customFormat="1"/>
    <row r="481" s="103" customFormat="1"/>
    <row r="482" s="103" customFormat="1"/>
    <row r="483" s="103" customFormat="1"/>
    <row r="484" s="103" customFormat="1"/>
    <row r="485" s="103" customFormat="1"/>
    <row r="486" s="103" customFormat="1"/>
    <row r="487" s="103" customFormat="1"/>
    <row r="488" s="103" customFormat="1"/>
    <row r="489" s="103" customFormat="1"/>
    <row r="490" s="103" customFormat="1"/>
    <row r="491" s="103" customFormat="1"/>
    <row r="492" s="103" customFormat="1"/>
    <row r="493" s="103" customFormat="1"/>
    <row r="494" s="103" customFormat="1"/>
    <row r="495" s="103" customFormat="1"/>
    <row r="496" s="103" customFormat="1"/>
    <row r="497" s="103" customFormat="1"/>
    <row r="498" s="103" customFormat="1"/>
    <row r="499" s="103" customFormat="1"/>
    <row r="500" s="103" customFormat="1"/>
    <row r="501" s="103" customFormat="1"/>
    <row r="502" s="103" customFormat="1"/>
    <row r="503" s="103" customFormat="1"/>
    <row r="504" s="103" customFormat="1"/>
    <row r="505" s="103" customFormat="1"/>
    <row r="506" s="103" customFormat="1"/>
    <row r="507" s="103" customFormat="1"/>
    <row r="508" s="103" customFormat="1"/>
    <row r="509" s="103" customFormat="1"/>
    <row r="510" s="103" customFormat="1"/>
    <row r="511" s="103" customFormat="1"/>
    <row r="512" s="103" customFormat="1"/>
    <row r="513" s="103" customFormat="1"/>
    <row r="514" s="103" customFormat="1"/>
    <row r="515" s="103" customFormat="1"/>
    <row r="516" s="103" customFormat="1"/>
    <row r="517" s="103" customFormat="1"/>
    <row r="518" s="103" customFormat="1"/>
    <row r="519" s="103" customFormat="1"/>
    <row r="520" s="103" customFormat="1"/>
    <row r="521" s="103" customFormat="1"/>
    <row r="522" s="103" customFormat="1"/>
    <row r="523" s="103" customFormat="1"/>
    <row r="524" s="103" customFormat="1"/>
    <row r="525" s="103" customFormat="1"/>
    <row r="526" s="103" customFormat="1"/>
    <row r="527" s="103" customFormat="1"/>
    <row r="528" s="103" customFormat="1"/>
    <row r="529" s="103" customFormat="1"/>
    <row r="530" s="103" customFormat="1"/>
    <row r="531" s="103" customFormat="1"/>
    <row r="532" s="103" customFormat="1"/>
    <row r="533" s="103" customFormat="1"/>
    <row r="534" s="103" customFormat="1"/>
    <row r="535" s="103" customFormat="1"/>
    <row r="536" s="103" customFormat="1"/>
    <row r="537" s="103" customFormat="1"/>
    <row r="538" s="103" customFormat="1"/>
    <row r="539" s="103" customFormat="1"/>
    <row r="540" s="103" customFormat="1"/>
    <row r="541" s="103" customFormat="1"/>
    <row r="542" s="103" customFormat="1"/>
    <row r="543" s="103" customFormat="1"/>
    <row r="544" s="103" customFormat="1"/>
    <row r="545" s="103" customFormat="1"/>
    <row r="546" s="103" customFormat="1"/>
    <row r="547" s="103" customFormat="1"/>
    <row r="548" s="103" customFormat="1"/>
    <row r="549" s="103" customFormat="1"/>
    <row r="550" s="103" customFormat="1"/>
    <row r="551" s="103" customFormat="1"/>
    <row r="552" s="103" customFormat="1"/>
    <row r="553" s="103" customFormat="1"/>
    <row r="554" s="103" customFormat="1"/>
    <row r="555" s="103" customFormat="1"/>
    <row r="556" s="103" customFormat="1"/>
    <row r="557" s="103" customFormat="1"/>
    <row r="558" s="103" customFormat="1"/>
    <row r="559" s="103" customFormat="1"/>
    <row r="560" s="103" customFormat="1"/>
    <row r="561" s="103" customFormat="1"/>
    <row r="562" s="103" customFormat="1"/>
    <row r="563" s="103" customFormat="1"/>
    <row r="564" s="103" customFormat="1"/>
    <row r="565" s="103" customFormat="1"/>
    <row r="566" s="103" customFormat="1"/>
    <row r="567" s="103" customFormat="1"/>
    <row r="568" s="103" customFormat="1"/>
    <row r="569" s="103" customFormat="1"/>
    <row r="570" s="103" customFormat="1"/>
    <row r="571" s="103" customFormat="1"/>
    <row r="572" s="103" customFormat="1"/>
  </sheetData>
  <autoFilter ref="A2:AI16" xr:uid="{00000000-0009-0000-0000-000028000000}"/>
  <phoneticPr fontId="1"/>
  <dataValidations count="1">
    <dataValidation type="list" allowBlank="1" showInputMessage="1" showErrorMessage="1" sqref="U3:U16 W3:W16 Y3:Y16 AA3:AA16 AC3:AC16 N3:Q16" xr:uid="{B26F3FA3-6B7D-4ACB-9420-4D25A7CC82A3}">
      <formula1>"○"</formula1>
    </dataValidation>
  </dataValidations>
  <pageMargins left="0.7" right="0.7" top="0.75" bottom="0.75" header="0.3" footer="0.3"/>
  <pageSetup paperSize="8" scale="32" orientation="landscape"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CBCC48-7F27-4853-BDCB-46A89259D2CC}">
  <sheetPr>
    <pageSetUpPr fitToPage="1"/>
  </sheetPr>
  <dimension ref="A1:AD408"/>
  <sheetViews>
    <sheetView showGridLines="0" view="pageBreakPreview" zoomScale="70" zoomScaleNormal="55" zoomScaleSheetLayoutView="70" workbookViewId="0">
      <pane xSplit="3" ySplit="2" topLeftCell="D110" activePane="bottomRight" state="frozen"/>
      <selection pane="topRight" activeCell="E14" sqref="E14"/>
      <selection pane="bottomLeft" activeCell="E14" sqref="E14"/>
      <selection pane="bottomRight" activeCell="B91" sqref="B91"/>
    </sheetView>
  </sheetViews>
  <sheetFormatPr defaultColWidth="8.125" defaultRowHeight="24"/>
  <cols>
    <col min="1" max="1" width="10.25" style="44" customWidth="1"/>
    <col min="2" max="2" width="14.125" style="44" customWidth="1"/>
    <col min="3" max="3" width="68.25" style="44" customWidth="1"/>
    <col min="4" max="4" width="15.25" style="44" customWidth="1"/>
    <col min="5" max="7" width="12.125" style="44" customWidth="1"/>
    <col min="8" max="8" width="12.125" style="123" customWidth="1"/>
    <col min="9" max="9" width="28" style="123" customWidth="1"/>
    <col min="10" max="10" width="35" style="123" customWidth="1"/>
    <col min="11" max="11" width="55.375" style="45" customWidth="1"/>
    <col min="12" max="12" width="21" style="44" customWidth="1"/>
    <col min="13" max="13" width="14.875" style="44" customWidth="1"/>
    <col min="14" max="21" width="12.125" style="44" customWidth="1"/>
    <col min="22" max="22" width="15.25" style="44" customWidth="1"/>
    <col min="23" max="27" width="12.125" style="44" customWidth="1"/>
    <col min="28" max="28" width="30.5" style="44" customWidth="1"/>
    <col min="29" max="29" width="12.125" style="44" customWidth="1"/>
    <col min="30" max="30" width="25.625" style="44" customWidth="1"/>
    <col min="31" max="16384" width="8.125" style="44"/>
  </cols>
  <sheetData>
    <row r="1" spans="1:30" ht="16.5" customHeight="1">
      <c r="A1" s="151" t="s">
        <v>56</v>
      </c>
      <c r="B1"/>
      <c r="C1"/>
      <c r="D1"/>
      <c r="E1"/>
      <c r="F1"/>
      <c r="G1"/>
      <c r="H1"/>
      <c r="I1"/>
      <c r="J1"/>
      <c r="K1"/>
      <c r="L1"/>
      <c r="M1"/>
      <c r="N1"/>
      <c r="O1"/>
      <c r="P1"/>
      <c r="Q1"/>
      <c r="R1" s="19"/>
      <c r="S1"/>
      <c r="T1"/>
      <c r="U1"/>
      <c r="V1"/>
      <c r="W1"/>
      <c r="X1"/>
      <c r="Y1"/>
      <c r="Z1"/>
      <c r="AA1"/>
      <c r="AB1"/>
      <c r="AC1"/>
      <c r="AD1"/>
    </row>
    <row r="2" spans="1:30" s="78" customFormat="1" ht="227.25" customHeight="1">
      <c r="A2" s="8" t="s">
        <v>57</v>
      </c>
      <c r="B2" s="8" t="s">
        <v>58</v>
      </c>
      <c r="C2" s="16" t="s">
        <v>59</v>
      </c>
      <c r="D2" s="8" t="s">
        <v>60</v>
      </c>
      <c r="E2" s="8" t="s">
        <v>61</v>
      </c>
      <c r="F2" s="8" t="s">
        <v>62</v>
      </c>
      <c r="G2" s="8" t="s">
        <v>63</v>
      </c>
      <c r="H2" s="8" t="s">
        <v>64</v>
      </c>
      <c r="I2" s="8" t="s">
        <v>65</v>
      </c>
      <c r="J2" s="8" t="s">
        <v>66</v>
      </c>
      <c r="K2" s="8" t="s">
        <v>67</v>
      </c>
      <c r="L2" s="8" t="s">
        <v>68</v>
      </c>
      <c r="M2" s="8" t="s">
        <v>69</v>
      </c>
      <c r="N2" s="8" t="s">
        <v>70</v>
      </c>
      <c r="O2" s="8" t="s">
        <v>71</v>
      </c>
      <c r="P2" s="8" t="s">
        <v>72</v>
      </c>
      <c r="Q2" s="8" t="s">
        <v>73</v>
      </c>
      <c r="R2" s="17" t="s">
        <v>74</v>
      </c>
      <c r="S2" s="8" t="s">
        <v>75</v>
      </c>
      <c r="T2" s="8" t="s">
        <v>76</v>
      </c>
      <c r="U2" s="8" t="s">
        <v>77</v>
      </c>
      <c r="V2" s="8" t="s">
        <v>78</v>
      </c>
      <c r="W2" s="8" t="s">
        <v>79</v>
      </c>
      <c r="X2" s="8" t="s">
        <v>78</v>
      </c>
      <c r="Y2" s="8" t="s">
        <v>80</v>
      </c>
      <c r="Z2" s="8" t="s">
        <v>78</v>
      </c>
      <c r="AA2" s="8" t="s">
        <v>81</v>
      </c>
      <c r="AB2" s="8" t="s">
        <v>78</v>
      </c>
      <c r="AC2" s="8" t="s">
        <v>82</v>
      </c>
      <c r="AD2" s="8" t="s">
        <v>78</v>
      </c>
    </row>
    <row r="3" spans="1:30" s="18" customFormat="1" ht="229.5" customHeight="1">
      <c r="A3" s="234" t="s">
        <v>21947</v>
      </c>
      <c r="B3" s="234" t="s">
        <v>743</v>
      </c>
      <c r="C3" s="234" t="s">
        <v>21948</v>
      </c>
      <c r="D3" s="234" t="s">
        <v>21949</v>
      </c>
      <c r="E3" s="234" t="s">
        <v>21950</v>
      </c>
      <c r="F3" s="234" t="s">
        <v>21951</v>
      </c>
      <c r="G3" s="395" t="s">
        <v>21952</v>
      </c>
      <c r="H3" s="395" t="s">
        <v>21953</v>
      </c>
      <c r="I3" s="395" t="s">
        <v>21954</v>
      </c>
      <c r="J3" s="395" t="str">
        <f>HYPERLINK("#", "https://www.hosp.kyushu-u.ac.jp/（日本語）
https://www.hosp.kyushu-u.ac.jp/info/En/（英語）")</f>
        <v>https://www.hosp.kyushu-u.ac.jp/（日本語）
https://www.hosp.kyushu-u.ac.jp/info/En/（英語）</v>
      </c>
      <c r="K3" s="239" t="s">
        <v>21955</v>
      </c>
      <c r="L3" s="239" t="s">
        <v>21956</v>
      </c>
      <c r="M3" s="239"/>
      <c r="N3" s="239" t="s">
        <v>95</v>
      </c>
      <c r="O3" s="239" t="s">
        <v>95</v>
      </c>
      <c r="P3" s="239" t="s">
        <v>95</v>
      </c>
      <c r="Q3" s="239"/>
      <c r="R3" s="441" t="s">
        <v>1025</v>
      </c>
      <c r="S3" s="228" t="s">
        <v>1026</v>
      </c>
      <c r="T3" s="239" t="s">
        <v>12986</v>
      </c>
      <c r="U3" s="239" t="s">
        <v>95</v>
      </c>
      <c r="V3" s="239" t="s">
        <v>21957</v>
      </c>
      <c r="W3" s="234" t="s">
        <v>95</v>
      </c>
      <c r="X3" s="234" t="s">
        <v>21958</v>
      </c>
      <c r="Y3" s="234" t="s">
        <v>95</v>
      </c>
      <c r="Z3" s="234" t="s">
        <v>21958</v>
      </c>
      <c r="AA3" s="234" t="s">
        <v>3</v>
      </c>
      <c r="AB3" s="234" t="s">
        <v>21959</v>
      </c>
      <c r="AC3" s="234" t="s">
        <v>95</v>
      </c>
      <c r="AD3" s="234" t="s">
        <v>21960</v>
      </c>
    </row>
    <row r="4" spans="1:30" s="18" customFormat="1" ht="275.25" customHeight="1">
      <c r="A4" s="234" t="s">
        <v>21947</v>
      </c>
      <c r="B4" s="234" t="s">
        <v>743</v>
      </c>
      <c r="C4" s="234" t="s">
        <v>21961</v>
      </c>
      <c r="D4" s="234" t="s">
        <v>21962</v>
      </c>
      <c r="E4" s="234" t="s">
        <v>21963</v>
      </c>
      <c r="F4" s="234" t="s">
        <v>21964</v>
      </c>
      <c r="G4" s="395" t="s">
        <v>21965</v>
      </c>
      <c r="H4" s="395" t="s">
        <v>21966</v>
      </c>
      <c r="I4" s="395" t="s">
        <v>21967</v>
      </c>
      <c r="J4" s="395" t="str">
        <f>HYPERLINK("#", "https://www.fukuoka-med.jrc.or.jp/")</f>
        <v>https://www.fukuoka-med.jrc.or.jp/</v>
      </c>
      <c r="K4" s="442" t="s">
        <v>21968</v>
      </c>
      <c r="L4" s="239" t="s">
        <v>21969</v>
      </c>
      <c r="M4" s="239"/>
      <c r="N4" s="239" t="s">
        <v>95</v>
      </c>
      <c r="O4" s="239" t="s">
        <v>95</v>
      </c>
      <c r="P4" s="239" t="s">
        <v>95</v>
      </c>
      <c r="Q4" s="239"/>
      <c r="R4" s="441" t="s">
        <v>1025</v>
      </c>
      <c r="S4" s="228" t="s">
        <v>1026</v>
      </c>
      <c r="T4" s="239" t="s">
        <v>3532</v>
      </c>
      <c r="U4" s="239" t="s">
        <v>95</v>
      </c>
      <c r="V4" s="239" t="s">
        <v>21970</v>
      </c>
      <c r="W4" s="395" t="s">
        <v>3</v>
      </c>
      <c r="X4" s="239" t="s">
        <v>21970</v>
      </c>
      <c r="Y4" s="239" t="s">
        <v>95</v>
      </c>
      <c r="Z4" s="239" t="s">
        <v>21970</v>
      </c>
      <c r="AA4" s="395" t="s">
        <v>95</v>
      </c>
      <c r="AB4" s="443" t="s">
        <v>21971</v>
      </c>
      <c r="AC4" s="234" t="s">
        <v>95</v>
      </c>
      <c r="AD4" s="395" t="s">
        <v>21972</v>
      </c>
    </row>
    <row r="5" spans="1:30" s="18" customFormat="1" ht="272.25" customHeight="1">
      <c r="A5" s="234" t="s">
        <v>21947</v>
      </c>
      <c r="B5" s="234" t="s">
        <v>743</v>
      </c>
      <c r="C5" s="234" t="s">
        <v>21973</v>
      </c>
      <c r="D5" s="234" t="s">
        <v>21974</v>
      </c>
      <c r="E5" s="234" t="s">
        <v>21975</v>
      </c>
      <c r="F5" s="234" t="s">
        <v>21976</v>
      </c>
      <c r="G5" s="234" t="s">
        <v>21977</v>
      </c>
      <c r="H5" s="234" t="s">
        <v>21978</v>
      </c>
      <c r="I5" s="234" t="s">
        <v>21979</v>
      </c>
      <c r="J5" s="234" t="str">
        <f>HYPERLINK("#", "https://kinen.jp/english-guide/（英語）
http://www.kinen.jp/ (日本語)エイゴニホンゴ")</f>
        <v>https://kinen.jp/english-guide/（英語）
http://www.kinen.jp/ (日本語)エイゴニホンゴ</v>
      </c>
      <c r="K5" s="356" t="s">
        <v>21980</v>
      </c>
      <c r="L5" s="356" t="s">
        <v>21981</v>
      </c>
      <c r="M5" s="239" t="s">
        <v>21982</v>
      </c>
      <c r="N5" s="234" t="s">
        <v>95</v>
      </c>
      <c r="O5" s="234" t="s">
        <v>95</v>
      </c>
      <c r="P5" s="234" t="s">
        <v>95</v>
      </c>
      <c r="Q5" s="234" t="s">
        <v>95</v>
      </c>
      <c r="R5" s="348" t="s">
        <v>638</v>
      </c>
      <c r="S5" s="223" t="s">
        <v>1026</v>
      </c>
      <c r="T5" s="234" t="s">
        <v>3532</v>
      </c>
      <c r="U5" s="234" t="s">
        <v>95</v>
      </c>
      <c r="V5" s="234" t="s">
        <v>21983</v>
      </c>
      <c r="W5" s="234" t="s">
        <v>3</v>
      </c>
      <c r="X5" s="234" t="s">
        <v>21984</v>
      </c>
      <c r="Y5" s="234" t="s">
        <v>3</v>
      </c>
      <c r="Z5" s="234" t="s">
        <v>21984</v>
      </c>
      <c r="AA5" s="234" t="s">
        <v>95</v>
      </c>
      <c r="AB5" s="234" t="s">
        <v>21985</v>
      </c>
      <c r="AC5" s="234" t="s">
        <v>95</v>
      </c>
      <c r="AD5" s="395" t="s">
        <v>21986</v>
      </c>
    </row>
    <row r="6" spans="1:30" s="18" customFormat="1" ht="199.5">
      <c r="A6" s="234" t="s">
        <v>21947</v>
      </c>
      <c r="B6" s="234" t="s">
        <v>743</v>
      </c>
      <c r="C6" s="234" t="s">
        <v>21987</v>
      </c>
      <c r="D6" s="234" t="s">
        <v>21988</v>
      </c>
      <c r="E6" s="234" t="s">
        <v>21989</v>
      </c>
      <c r="F6" s="234" t="s">
        <v>21990</v>
      </c>
      <c r="G6" s="234" t="s">
        <v>21991</v>
      </c>
      <c r="H6" s="234" t="s">
        <v>21992</v>
      </c>
      <c r="I6" s="395" t="s">
        <v>21993</v>
      </c>
      <c r="J6" s="395" t="str">
        <f>HYPERLINK("#", "http://f-sanno.kouhoukai.or.jp/ (日本語)_x000D_
http:// f-sanno.kouhoukai.or.jp/en(英語)
http://f-sanno.kouhoukai.or.jp/ch/index.html（中国語）")</f>
        <v>http://f-sanno.kouhoukai.or.jp/ (日本語)_x000D_
http:// f-sanno.kouhoukai.or.jp/en(英語)
http://f-sanno.kouhoukai.or.jp/ch/index.html（中国語）</v>
      </c>
      <c r="K6" s="239" t="s">
        <v>21994</v>
      </c>
      <c r="L6" s="239" t="s">
        <v>422</v>
      </c>
      <c r="M6" s="239"/>
      <c r="N6" s="239" t="s">
        <v>21995</v>
      </c>
      <c r="O6" s="239"/>
      <c r="P6" s="239"/>
      <c r="Q6" s="239"/>
      <c r="R6" s="441" t="s">
        <v>1027</v>
      </c>
      <c r="S6" s="228" t="s">
        <v>1026</v>
      </c>
      <c r="T6" s="239" t="s">
        <v>10248</v>
      </c>
      <c r="U6" s="239" t="s">
        <v>95</v>
      </c>
      <c r="V6" s="239" t="s">
        <v>21996</v>
      </c>
      <c r="W6" s="395"/>
      <c r="X6" s="395"/>
      <c r="Y6" s="395" t="s">
        <v>12920</v>
      </c>
      <c r="Z6" s="395" t="s">
        <v>21996</v>
      </c>
      <c r="AA6" s="395" t="s">
        <v>12920</v>
      </c>
      <c r="AB6" s="395" t="s">
        <v>21997</v>
      </c>
      <c r="AC6" s="234" t="s">
        <v>95</v>
      </c>
      <c r="AD6" s="234" t="s">
        <v>21998</v>
      </c>
    </row>
    <row r="7" spans="1:30" s="18" customFormat="1" ht="114">
      <c r="A7" s="223" t="s">
        <v>21947</v>
      </c>
      <c r="B7" s="234" t="s">
        <v>743</v>
      </c>
      <c r="C7" s="223" t="s">
        <v>21999</v>
      </c>
      <c r="D7" s="223" t="s">
        <v>22000</v>
      </c>
      <c r="E7" s="223" t="s">
        <v>22001</v>
      </c>
      <c r="F7" s="223" t="s">
        <v>22002</v>
      </c>
      <c r="G7" s="223" t="s">
        <v>22003</v>
      </c>
      <c r="H7" s="223" t="s">
        <v>22004</v>
      </c>
      <c r="I7" s="285" t="s">
        <v>22005</v>
      </c>
      <c r="J7" s="285" t="str">
        <f>HYPERLINK("#", "http://www.sada.or.jp
（日本語）")</f>
        <v>http://www.sada.or.jp
（日本語）</v>
      </c>
      <c r="K7" s="228" t="s">
        <v>22006</v>
      </c>
      <c r="L7" s="228" t="s">
        <v>3493</v>
      </c>
      <c r="M7" s="228" t="s">
        <v>5394</v>
      </c>
      <c r="N7" s="228" t="s">
        <v>95</v>
      </c>
      <c r="O7" s="228"/>
      <c r="P7" s="228"/>
      <c r="Q7" s="228"/>
      <c r="R7" s="441" t="s">
        <v>1043</v>
      </c>
      <c r="S7" s="228" t="s">
        <v>98</v>
      </c>
      <c r="T7" s="228" t="s">
        <v>13084</v>
      </c>
      <c r="U7" s="228"/>
      <c r="V7" s="228" t="s">
        <v>22007</v>
      </c>
      <c r="W7" s="285"/>
      <c r="X7" s="285"/>
      <c r="Y7" s="285"/>
      <c r="Z7" s="285"/>
      <c r="AA7" s="285" t="s">
        <v>95</v>
      </c>
      <c r="AB7" s="285" t="s">
        <v>22008</v>
      </c>
      <c r="AC7" s="223" t="s">
        <v>3</v>
      </c>
      <c r="AD7" s="223" t="s">
        <v>22009</v>
      </c>
    </row>
    <row r="8" spans="1:30" s="18" customFormat="1" ht="288.75" customHeight="1">
      <c r="A8" s="223" t="s">
        <v>21947</v>
      </c>
      <c r="B8" s="234" t="s">
        <v>743</v>
      </c>
      <c r="C8" s="223" t="s">
        <v>22010</v>
      </c>
      <c r="D8" s="223" t="s">
        <v>22011</v>
      </c>
      <c r="E8" s="223" t="s">
        <v>22012</v>
      </c>
      <c r="F8" s="223" t="s">
        <v>22013</v>
      </c>
      <c r="G8" s="223" t="s">
        <v>22014</v>
      </c>
      <c r="H8" s="223" t="s">
        <v>22015</v>
      </c>
      <c r="I8" s="223" t="s">
        <v>22016</v>
      </c>
      <c r="J8" s="223" t="str">
        <f>HYPERLINK("#", "http://www.saiseikai-hp.chuo.fukuoka.jp/(日本語)
http://www.saiseikai-hp.chuo.fukuoka.jp/en(英語)")</f>
        <v>http://www.saiseikai-hp.chuo.fukuoka.jp/(日本語)
http://www.saiseikai-hp.chuo.fukuoka.jp/en(英語)</v>
      </c>
      <c r="K8" s="228" t="s">
        <v>22017</v>
      </c>
      <c r="L8" s="228" t="s">
        <v>22018</v>
      </c>
      <c r="M8" s="228" t="s">
        <v>22019</v>
      </c>
      <c r="N8" s="228" t="s">
        <v>95</v>
      </c>
      <c r="O8" s="228" t="s">
        <v>95</v>
      </c>
      <c r="P8" s="228"/>
      <c r="Q8" s="228" t="s">
        <v>95</v>
      </c>
      <c r="R8" s="441" t="s">
        <v>1059</v>
      </c>
      <c r="S8" s="228" t="s">
        <v>2307</v>
      </c>
      <c r="T8" s="228" t="s">
        <v>12831</v>
      </c>
      <c r="U8" s="228" t="s">
        <v>95</v>
      </c>
      <c r="V8" s="228" t="s">
        <v>22020</v>
      </c>
      <c r="W8" s="285" t="s">
        <v>12920</v>
      </c>
      <c r="X8" s="228" t="s">
        <v>22021</v>
      </c>
      <c r="Y8" s="285"/>
      <c r="Z8" s="285" t="s">
        <v>22022</v>
      </c>
      <c r="AA8" s="285" t="s">
        <v>3</v>
      </c>
      <c r="AB8" s="285" t="s">
        <v>22023</v>
      </c>
      <c r="AC8" s="223"/>
      <c r="AD8" s="223"/>
    </row>
    <row r="9" spans="1:30" s="18" customFormat="1" ht="289.5" customHeight="1">
      <c r="A9" s="223" t="s">
        <v>21947</v>
      </c>
      <c r="B9" s="234" t="s">
        <v>743</v>
      </c>
      <c r="C9" s="223" t="s">
        <v>22024</v>
      </c>
      <c r="D9" s="223" t="s">
        <v>22025</v>
      </c>
      <c r="E9" s="223" t="s">
        <v>22026</v>
      </c>
      <c r="F9" s="223" t="s">
        <v>22027</v>
      </c>
      <c r="G9" s="285" t="s">
        <v>22028</v>
      </c>
      <c r="H9" s="285" t="s">
        <v>22029</v>
      </c>
      <c r="I9" s="285" t="s">
        <v>22030</v>
      </c>
      <c r="J9" s="285" t="str">
        <f>HYPERLINK("#", "http://www.hop.fukuoka-u.ac.jp/（日本語）
http://www.hop.fukuoka-u.ac.jp/eng/（英語）
http://www.hop.fukuoka-u.ac.jp/chn/（中国語）")</f>
        <v>http://www.hop.fukuoka-u.ac.jp/（日本語）
http://www.hop.fukuoka-u.ac.jp/eng/（英語）
http://www.hop.fukuoka-u.ac.jp/chn/（中国語）</v>
      </c>
      <c r="K9" s="228" t="s">
        <v>22031</v>
      </c>
      <c r="L9" s="285" t="s">
        <v>22032</v>
      </c>
      <c r="M9" s="223" t="s">
        <v>22033</v>
      </c>
      <c r="N9" s="223"/>
      <c r="O9" s="223" t="s">
        <v>95</v>
      </c>
      <c r="P9" s="223"/>
      <c r="Q9" s="223"/>
      <c r="R9" s="348" t="s">
        <v>1059</v>
      </c>
      <c r="S9" s="223" t="s">
        <v>2307</v>
      </c>
      <c r="T9" s="223" t="s">
        <v>10007</v>
      </c>
      <c r="U9" s="223" t="s">
        <v>95</v>
      </c>
      <c r="V9" s="223" t="s">
        <v>22034</v>
      </c>
      <c r="W9" s="223" t="s">
        <v>95</v>
      </c>
      <c r="X9" s="223" t="s">
        <v>22035</v>
      </c>
      <c r="Y9" s="223" t="s">
        <v>95</v>
      </c>
      <c r="Z9" s="223" t="s">
        <v>22036</v>
      </c>
      <c r="AA9" s="285" t="s">
        <v>3</v>
      </c>
      <c r="AB9" s="223" t="s">
        <v>22037</v>
      </c>
      <c r="AC9" s="223" t="s">
        <v>95</v>
      </c>
      <c r="AD9" s="223" t="s">
        <v>22038</v>
      </c>
    </row>
    <row r="10" spans="1:30" s="18" customFormat="1" ht="195" customHeight="1">
      <c r="A10" s="223" t="s">
        <v>21947</v>
      </c>
      <c r="B10" s="234" t="s">
        <v>743</v>
      </c>
      <c r="C10" s="223" t="s">
        <v>22039</v>
      </c>
      <c r="D10" s="223" t="s">
        <v>22040</v>
      </c>
      <c r="E10" s="223" t="s">
        <v>22041</v>
      </c>
      <c r="F10" s="223" t="s">
        <v>22042</v>
      </c>
      <c r="G10" s="285" t="s">
        <v>22043</v>
      </c>
      <c r="H10" s="285" t="s">
        <v>22044</v>
      </c>
      <c r="I10" s="285" t="s">
        <v>22045</v>
      </c>
      <c r="J10" s="285" t="str">
        <f>HYPERLINK("#", "https://shiminhp.fcho.jp/ (日本語、Google翻訳で英語、中国語、韓国語を選択可能）")</f>
        <v>https://shiminhp.fcho.jp/ (日本語、Google翻訳で英語、中国語、韓国語を選択可能）</v>
      </c>
      <c r="K10" s="347" t="s">
        <v>22046</v>
      </c>
      <c r="L10" s="285" t="s">
        <v>22047</v>
      </c>
      <c r="M10" s="223"/>
      <c r="N10" s="223" t="s">
        <v>95</v>
      </c>
      <c r="O10" s="223"/>
      <c r="P10" s="223"/>
      <c r="Q10" s="223"/>
      <c r="R10" s="348" t="s">
        <v>1059</v>
      </c>
      <c r="S10" s="223" t="s">
        <v>2307</v>
      </c>
      <c r="T10" s="223" t="s">
        <v>224</v>
      </c>
      <c r="U10" s="223"/>
      <c r="V10" s="223"/>
      <c r="W10" s="223"/>
      <c r="X10" s="223"/>
      <c r="Y10" s="223"/>
      <c r="Z10" s="223"/>
      <c r="AA10" s="223" t="s">
        <v>95</v>
      </c>
      <c r="AB10" s="223" t="s">
        <v>22048</v>
      </c>
      <c r="AC10" s="223" t="s">
        <v>95</v>
      </c>
      <c r="AD10" s="223" t="s">
        <v>22009</v>
      </c>
    </row>
    <row r="11" spans="1:30" s="18" customFormat="1" ht="183.75" customHeight="1">
      <c r="A11" s="223" t="s">
        <v>21947</v>
      </c>
      <c r="B11" s="234" t="s">
        <v>743</v>
      </c>
      <c r="C11" s="223" t="s">
        <v>22049</v>
      </c>
      <c r="D11" s="223" t="s">
        <v>22050</v>
      </c>
      <c r="E11" s="223" t="s">
        <v>22051</v>
      </c>
      <c r="F11" s="223" t="s">
        <v>22052</v>
      </c>
      <c r="G11" s="285" t="s">
        <v>22053</v>
      </c>
      <c r="H11" s="285" t="s">
        <v>22054</v>
      </c>
      <c r="I11" s="347" t="s">
        <v>22055</v>
      </c>
      <c r="J11" s="347" t="str">
        <f>HYPERLINK("#", "http://www.kieikai.ne.jp（日本語）")</f>
        <v>http://www.kieikai.ne.jp（日本語）</v>
      </c>
      <c r="K11" s="347" t="s">
        <v>22056</v>
      </c>
      <c r="L11" s="285" t="s">
        <v>22057</v>
      </c>
      <c r="M11" s="223" t="s">
        <v>22058</v>
      </c>
      <c r="N11" s="223"/>
      <c r="O11" s="223"/>
      <c r="P11" s="223"/>
      <c r="Q11" s="223"/>
      <c r="R11" s="348" t="s">
        <v>1059</v>
      </c>
      <c r="S11" s="223" t="s">
        <v>2307</v>
      </c>
      <c r="T11" s="223" t="s">
        <v>224</v>
      </c>
      <c r="U11" s="223"/>
      <c r="V11" s="223"/>
      <c r="W11" s="223"/>
      <c r="X11" s="223"/>
      <c r="Y11" s="223"/>
      <c r="Z11" s="223"/>
      <c r="AA11" s="223" t="s">
        <v>95</v>
      </c>
      <c r="AB11" s="223" t="s">
        <v>22037</v>
      </c>
      <c r="AC11" s="223" t="s">
        <v>95</v>
      </c>
      <c r="AD11" s="223" t="s">
        <v>22059</v>
      </c>
    </row>
    <row r="12" spans="1:30" s="18" customFormat="1" ht="189.75" customHeight="1">
      <c r="A12" s="223" t="s">
        <v>21947</v>
      </c>
      <c r="B12" s="234" t="s">
        <v>743</v>
      </c>
      <c r="C12" s="223" t="s">
        <v>22060</v>
      </c>
      <c r="D12" s="223" t="s">
        <v>22061</v>
      </c>
      <c r="E12" s="223" t="s">
        <v>22062</v>
      </c>
      <c r="F12" s="223" t="s">
        <v>22063</v>
      </c>
      <c r="G12" s="223" t="s">
        <v>22064</v>
      </c>
      <c r="H12" s="223" t="s">
        <v>22065</v>
      </c>
      <c r="I12" s="223" t="s">
        <v>22066</v>
      </c>
      <c r="J12" s="223" t="s">
        <v>22067</v>
      </c>
      <c r="K12" s="223" t="s">
        <v>22068</v>
      </c>
      <c r="L12" s="223" t="s">
        <v>652</v>
      </c>
      <c r="M12" s="223"/>
      <c r="N12" s="223" t="s">
        <v>95</v>
      </c>
      <c r="O12" s="223"/>
      <c r="P12" s="223"/>
      <c r="Q12" s="223"/>
      <c r="R12" s="348" t="s">
        <v>1059</v>
      </c>
      <c r="S12" s="223" t="s">
        <v>2307</v>
      </c>
      <c r="T12" s="223" t="s">
        <v>224</v>
      </c>
      <c r="U12" s="223"/>
      <c r="V12" s="223"/>
      <c r="W12" s="223"/>
      <c r="X12" s="223"/>
      <c r="Y12" s="223"/>
      <c r="Z12" s="223"/>
      <c r="AA12" s="223" t="s">
        <v>95</v>
      </c>
      <c r="AB12" s="223" t="s">
        <v>22048</v>
      </c>
      <c r="AC12" s="223" t="s">
        <v>95</v>
      </c>
      <c r="AD12" s="223" t="s">
        <v>22069</v>
      </c>
    </row>
    <row r="13" spans="1:30" s="18" customFormat="1" ht="57">
      <c r="A13" s="223" t="s">
        <v>21947</v>
      </c>
      <c r="B13" s="234" t="s">
        <v>743</v>
      </c>
      <c r="C13" s="223" t="s">
        <v>22070</v>
      </c>
      <c r="D13" s="223" t="s">
        <v>22071</v>
      </c>
      <c r="E13" s="223" t="s">
        <v>22072</v>
      </c>
      <c r="F13" s="223" t="s">
        <v>22073</v>
      </c>
      <c r="G13" s="223" t="s">
        <v>22074</v>
      </c>
      <c r="H13" s="223" t="s">
        <v>22075</v>
      </c>
      <c r="I13" s="223" t="s">
        <v>22076</v>
      </c>
      <c r="J13" s="223" t="s">
        <v>22077</v>
      </c>
      <c r="K13" s="223" t="s">
        <v>22078</v>
      </c>
      <c r="L13" s="223" t="s">
        <v>22079</v>
      </c>
      <c r="M13" s="223"/>
      <c r="N13" s="223"/>
      <c r="O13" s="223"/>
      <c r="P13" s="223"/>
      <c r="Q13" s="223"/>
      <c r="R13" s="348" t="s">
        <v>1059</v>
      </c>
      <c r="S13" s="223" t="s">
        <v>2307</v>
      </c>
      <c r="T13" s="223" t="s">
        <v>13105</v>
      </c>
      <c r="U13" s="223"/>
      <c r="V13" s="223"/>
      <c r="W13" s="223"/>
      <c r="X13" s="223"/>
      <c r="Y13" s="285"/>
      <c r="Z13" s="228" t="s">
        <v>22080</v>
      </c>
      <c r="AA13" s="223"/>
      <c r="AB13" s="223"/>
      <c r="AC13" s="223"/>
      <c r="AD13" s="223"/>
    </row>
    <row r="14" spans="1:30" s="18" customFormat="1" ht="293.25">
      <c r="A14" s="223" t="s">
        <v>21947</v>
      </c>
      <c r="B14" s="234" t="s">
        <v>743</v>
      </c>
      <c r="C14" s="223" t="s">
        <v>22081</v>
      </c>
      <c r="D14" s="223" t="s">
        <v>22082</v>
      </c>
      <c r="E14" s="223" t="s">
        <v>22083</v>
      </c>
      <c r="F14" s="223" t="s">
        <v>22084</v>
      </c>
      <c r="G14" s="223" t="s">
        <v>22085</v>
      </c>
      <c r="H14" s="223" t="s">
        <v>22086</v>
      </c>
      <c r="I14" s="223" t="s">
        <v>22087</v>
      </c>
      <c r="J14" s="223" t="str">
        <f>HYPERLINK("#", "https://kyushu-mc.hosp.go.jp/（日本語）")</f>
        <v>https://kyushu-mc.hosp.go.jp/（日本語）</v>
      </c>
      <c r="K14" s="372" t="s">
        <v>22088</v>
      </c>
      <c r="L14" s="285" t="s">
        <v>3328</v>
      </c>
      <c r="M14" s="223"/>
      <c r="N14" s="223" t="s">
        <v>3</v>
      </c>
      <c r="O14" s="223" t="s">
        <v>3</v>
      </c>
      <c r="P14" s="223"/>
      <c r="Q14" s="223"/>
      <c r="R14" s="348" t="s">
        <v>1059</v>
      </c>
      <c r="S14" s="223" t="s">
        <v>2307</v>
      </c>
      <c r="T14" s="223" t="s">
        <v>13292</v>
      </c>
      <c r="U14" s="223"/>
      <c r="V14" s="223"/>
      <c r="W14" s="223"/>
      <c r="X14" s="223"/>
      <c r="Y14" s="223"/>
      <c r="Z14" s="223"/>
      <c r="AA14" s="285" t="s">
        <v>3</v>
      </c>
      <c r="AB14" s="285" t="s">
        <v>22089</v>
      </c>
      <c r="AC14" s="223" t="s">
        <v>3</v>
      </c>
      <c r="AD14" s="347" t="s">
        <v>22090</v>
      </c>
    </row>
    <row r="15" spans="1:30" s="18" customFormat="1" ht="71.25">
      <c r="A15" s="223" t="s">
        <v>21947</v>
      </c>
      <c r="B15" s="234" t="s">
        <v>743</v>
      </c>
      <c r="C15" s="223" t="s">
        <v>22091</v>
      </c>
      <c r="D15" s="223" t="s">
        <v>22092</v>
      </c>
      <c r="E15" s="223" t="s">
        <v>22093</v>
      </c>
      <c r="F15" s="223" t="s">
        <v>22094</v>
      </c>
      <c r="G15" s="223" t="s">
        <v>22095</v>
      </c>
      <c r="H15" s="223" t="s">
        <v>22096</v>
      </c>
      <c r="I15" s="223" t="s">
        <v>22097</v>
      </c>
      <c r="J15" s="223" t="s">
        <v>22098</v>
      </c>
      <c r="K15" s="223" t="s">
        <v>22099</v>
      </c>
      <c r="L15" s="223" t="s">
        <v>22100</v>
      </c>
      <c r="M15" s="223"/>
      <c r="N15" s="223"/>
      <c r="O15" s="223"/>
      <c r="P15" s="223"/>
      <c r="Q15" s="223"/>
      <c r="R15" s="348" t="s">
        <v>223</v>
      </c>
      <c r="S15" s="223" t="s">
        <v>2475</v>
      </c>
      <c r="T15" s="223"/>
      <c r="U15" s="223"/>
      <c r="V15" s="223"/>
      <c r="W15" s="223"/>
      <c r="X15" s="223"/>
      <c r="Y15" s="223" t="s">
        <v>3</v>
      </c>
      <c r="Z15" s="223" t="s">
        <v>22101</v>
      </c>
      <c r="AA15" s="223"/>
      <c r="AB15" s="223"/>
      <c r="AC15" s="223"/>
      <c r="AD15" s="223"/>
    </row>
    <row r="16" spans="1:30" s="18" customFormat="1" ht="99.75">
      <c r="A16" s="223" t="s">
        <v>21947</v>
      </c>
      <c r="B16" s="234" t="s">
        <v>743</v>
      </c>
      <c r="C16" s="223" t="s">
        <v>22102</v>
      </c>
      <c r="D16" s="223" t="s">
        <v>22103</v>
      </c>
      <c r="E16" s="223" t="s">
        <v>22104</v>
      </c>
      <c r="F16" s="223" t="s">
        <v>22105</v>
      </c>
      <c r="G16" s="223" t="s">
        <v>22106</v>
      </c>
      <c r="H16" s="223" t="s">
        <v>22107</v>
      </c>
      <c r="I16" s="223" t="s">
        <v>22108</v>
      </c>
      <c r="J16" s="223" t="s">
        <v>22109</v>
      </c>
      <c r="K16" s="223" t="s">
        <v>22110</v>
      </c>
      <c r="L16" s="223" t="s">
        <v>22111</v>
      </c>
      <c r="M16" s="223" t="s">
        <v>22112</v>
      </c>
      <c r="N16" s="223"/>
      <c r="O16" s="223"/>
      <c r="P16" s="223"/>
      <c r="Q16" s="223"/>
      <c r="R16" s="348" t="s">
        <v>223</v>
      </c>
      <c r="S16" s="223" t="s">
        <v>2475</v>
      </c>
      <c r="T16" s="223"/>
      <c r="U16" s="223"/>
      <c r="V16" s="223"/>
      <c r="W16" s="223"/>
      <c r="X16" s="223"/>
      <c r="Y16" s="223"/>
      <c r="Z16" s="223" t="s">
        <v>22113</v>
      </c>
      <c r="AA16" s="223" t="s">
        <v>95</v>
      </c>
      <c r="AB16" s="223" t="s">
        <v>22037</v>
      </c>
      <c r="AC16" s="223" t="s">
        <v>95</v>
      </c>
      <c r="AD16" s="223" t="s">
        <v>22069</v>
      </c>
    </row>
    <row r="17" spans="1:30" s="18" customFormat="1" ht="71.25">
      <c r="A17" s="223" t="s">
        <v>21947</v>
      </c>
      <c r="B17" s="234" t="s">
        <v>743</v>
      </c>
      <c r="C17" s="223" t="s">
        <v>22114</v>
      </c>
      <c r="D17" s="223" t="s">
        <v>22115</v>
      </c>
      <c r="E17" s="347" t="s">
        <v>22116</v>
      </c>
      <c r="F17" s="347" t="s">
        <v>22117</v>
      </c>
      <c r="G17" s="347" t="s">
        <v>22118</v>
      </c>
      <c r="H17" s="347" t="s">
        <v>22119</v>
      </c>
      <c r="I17" s="347" t="s">
        <v>22120</v>
      </c>
      <c r="J17" s="347" t="s">
        <v>22121</v>
      </c>
      <c r="K17" s="223" t="s">
        <v>22122</v>
      </c>
      <c r="L17" s="223" t="s">
        <v>3843</v>
      </c>
      <c r="M17" s="223"/>
      <c r="N17" s="223"/>
      <c r="O17" s="223"/>
      <c r="P17" s="223"/>
      <c r="Q17" s="223"/>
      <c r="R17" s="348" t="s">
        <v>223</v>
      </c>
      <c r="S17" s="223" t="s">
        <v>2475</v>
      </c>
      <c r="T17" s="223"/>
      <c r="U17" s="223"/>
      <c r="V17" s="223"/>
      <c r="W17" s="223" t="s">
        <v>95</v>
      </c>
      <c r="X17" s="223" t="s">
        <v>22123</v>
      </c>
      <c r="Y17" s="223" t="s">
        <v>95</v>
      </c>
      <c r="Z17" s="223" t="s">
        <v>22124</v>
      </c>
      <c r="AA17" s="223"/>
      <c r="AB17" s="223"/>
      <c r="AC17" s="223"/>
      <c r="AD17" s="223"/>
    </row>
    <row r="18" spans="1:30" s="18" customFormat="1" ht="71.25">
      <c r="A18" s="223" t="s">
        <v>21947</v>
      </c>
      <c r="B18" s="234" t="s">
        <v>743</v>
      </c>
      <c r="C18" s="223" t="s">
        <v>22125</v>
      </c>
      <c r="D18" s="223" t="s">
        <v>22126</v>
      </c>
      <c r="E18" s="347" t="s">
        <v>22127</v>
      </c>
      <c r="F18" s="347" t="s">
        <v>22128</v>
      </c>
      <c r="G18" s="347" t="s">
        <v>22129</v>
      </c>
      <c r="H18" s="347" t="s">
        <v>22130</v>
      </c>
      <c r="I18" s="347" t="s">
        <v>22131</v>
      </c>
      <c r="J18" s="347" t="s">
        <v>22132</v>
      </c>
      <c r="K18" s="223" t="s">
        <v>14065</v>
      </c>
      <c r="L18" s="223" t="s">
        <v>112</v>
      </c>
      <c r="M18" s="223"/>
      <c r="N18" s="223"/>
      <c r="O18" s="223"/>
      <c r="P18" s="223"/>
      <c r="Q18" s="223"/>
      <c r="R18" s="348" t="s">
        <v>223</v>
      </c>
      <c r="S18" s="223" t="s">
        <v>5695</v>
      </c>
      <c r="T18" s="223"/>
      <c r="U18" s="223" t="s">
        <v>95</v>
      </c>
      <c r="V18" s="228" t="s">
        <v>22133</v>
      </c>
      <c r="W18" s="223"/>
      <c r="X18" s="223"/>
      <c r="Y18" s="223"/>
      <c r="Z18" s="223"/>
      <c r="AA18" s="223"/>
      <c r="AB18" s="223"/>
      <c r="AC18" s="223"/>
      <c r="AD18" s="223"/>
    </row>
    <row r="19" spans="1:30" s="18" customFormat="1" ht="85.5">
      <c r="A19" s="223" t="s">
        <v>21947</v>
      </c>
      <c r="B19" s="234" t="s">
        <v>743</v>
      </c>
      <c r="C19" s="223" t="s">
        <v>22134</v>
      </c>
      <c r="D19" s="223" t="s">
        <v>22135</v>
      </c>
      <c r="E19" s="347" t="s">
        <v>22136</v>
      </c>
      <c r="F19" s="347" t="s">
        <v>22137</v>
      </c>
      <c r="G19" s="347" t="s">
        <v>22138</v>
      </c>
      <c r="H19" s="347" t="s">
        <v>22139</v>
      </c>
      <c r="I19" s="347" t="s">
        <v>22140</v>
      </c>
      <c r="J19" s="347" t="s">
        <v>22141</v>
      </c>
      <c r="K19" s="285" t="s">
        <v>22142</v>
      </c>
      <c r="L19" s="285" t="s">
        <v>112</v>
      </c>
      <c r="M19" s="285" t="s">
        <v>22143</v>
      </c>
      <c r="N19" s="285"/>
      <c r="O19" s="285"/>
      <c r="P19" s="285"/>
      <c r="Q19" s="285"/>
      <c r="R19" s="444" t="s">
        <v>1027</v>
      </c>
      <c r="S19" s="285" t="s">
        <v>5695</v>
      </c>
      <c r="T19" s="285"/>
      <c r="U19" s="223" t="s">
        <v>95</v>
      </c>
      <c r="V19" s="223" t="s">
        <v>22144</v>
      </c>
      <c r="W19" s="223"/>
      <c r="X19" s="223"/>
      <c r="Y19" s="223" t="s">
        <v>95</v>
      </c>
      <c r="Z19" s="223" t="s">
        <v>22144</v>
      </c>
      <c r="AA19" s="223"/>
      <c r="AB19" s="223"/>
      <c r="AC19" s="223"/>
      <c r="AD19" s="223"/>
    </row>
    <row r="20" spans="1:30" s="18" customFormat="1" ht="108.75" customHeight="1">
      <c r="A20" s="223" t="s">
        <v>21947</v>
      </c>
      <c r="B20" s="234" t="s">
        <v>743</v>
      </c>
      <c r="C20" s="223" t="s">
        <v>22145</v>
      </c>
      <c r="D20" s="223" t="s">
        <v>22146</v>
      </c>
      <c r="E20" s="285" t="s">
        <v>22147</v>
      </c>
      <c r="F20" s="285" t="s">
        <v>22148</v>
      </c>
      <c r="G20" s="285" t="s">
        <v>22149</v>
      </c>
      <c r="H20" s="285" t="s">
        <v>22150</v>
      </c>
      <c r="I20" s="285" t="s">
        <v>22151</v>
      </c>
      <c r="J20" s="285" t="str">
        <f>HYPERLINK("#", "https://www.cdc-intl.com/（日本語）")</f>
        <v>https://www.cdc-intl.com/（日本語）</v>
      </c>
      <c r="K20" s="285" t="s">
        <v>22152</v>
      </c>
      <c r="L20" s="285" t="s">
        <v>112</v>
      </c>
      <c r="M20" s="285"/>
      <c r="N20" s="285"/>
      <c r="O20" s="285"/>
      <c r="P20" s="285"/>
      <c r="Q20" s="285"/>
      <c r="R20" s="444" t="s">
        <v>1027</v>
      </c>
      <c r="S20" s="285" t="s">
        <v>5695</v>
      </c>
      <c r="T20" s="285"/>
      <c r="U20" s="223"/>
      <c r="V20" s="223"/>
      <c r="W20" s="223"/>
      <c r="X20" s="223"/>
      <c r="Y20" s="223"/>
      <c r="Z20" s="223"/>
      <c r="AA20" s="223"/>
      <c r="AB20" s="223"/>
      <c r="AC20" s="223"/>
      <c r="AD20" s="223"/>
    </row>
    <row r="21" spans="1:30" s="18" customFormat="1" ht="130.5" customHeight="1">
      <c r="A21" s="234" t="s">
        <v>21947</v>
      </c>
      <c r="B21" s="234" t="s">
        <v>743</v>
      </c>
      <c r="C21" s="234" t="s">
        <v>22153</v>
      </c>
      <c r="D21" s="234" t="s">
        <v>22154</v>
      </c>
      <c r="E21" s="234" t="s">
        <v>22155</v>
      </c>
      <c r="F21" s="234" t="s">
        <v>22156</v>
      </c>
      <c r="G21" s="234" t="s">
        <v>22157</v>
      </c>
      <c r="H21" s="234" t="s">
        <v>22158</v>
      </c>
      <c r="I21" s="234" t="s">
        <v>22159</v>
      </c>
      <c r="J21" s="234" t="s">
        <v>22160</v>
      </c>
      <c r="K21" s="234" t="s">
        <v>22161</v>
      </c>
      <c r="L21" s="234" t="s">
        <v>15885</v>
      </c>
      <c r="M21" s="234" t="s">
        <v>22162</v>
      </c>
      <c r="N21" s="234"/>
      <c r="O21" s="234"/>
      <c r="P21" s="234"/>
      <c r="Q21" s="234"/>
      <c r="R21" s="348" t="s">
        <v>1027</v>
      </c>
      <c r="S21" s="223" t="s">
        <v>473</v>
      </c>
      <c r="T21" s="234"/>
      <c r="U21" s="234" t="s">
        <v>96</v>
      </c>
      <c r="V21" s="239" t="s">
        <v>22163</v>
      </c>
      <c r="W21" s="234"/>
      <c r="X21" s="234"/>
      <c r="Y21" s="234" t="s">
        <v>96</v>
      </c>
      <c r="Z21" s="239" t="s">
        <v>22163</v>
      </c>
      <c r="AA21" s="234"/>
      <c r="AB21" s="234"/>
      <c r="AC21" s="234"/>
      <c r="AD21" s="234"/>
    </row>
    <row r="22" spans="1:30" s="18" customFormat="1" ht="219.75" customHeight="1">
      <c r="A22" s="234" t="s">
        <v>21947</v>
      </c>
      <c r="B22" s="234" t="s">
        <v>789</v>
      </c>
      <c r="C22" s="234" t="s">
        <v>22164</v>
      </c>
      <c r="D22" s="234" t="s">
        <v>22165</v>
      </c>
      <c r="E22" s="234" t="s">
        <v>22166</v>
      </c>
      <c r="F22" s="395" t="s">
        <v>22167</v>
      </c>
      <c r="G22" s="395" t="s">
        <v>22168</v>
      </c>
      <c r="H22" s="395" t="s">
        <v>22169</v>
      </c>
      <c r="I22" s="395" t="s">
        <v>22170</v>
      </c>
      <c r="J22" s="395" t="str">
        <f>HYPERLINK("#", "https://f.seisyukai.jp/（日本語）")</f>
        <v>https://f.seisyukai.jp/（日本語）</v>
      </c>
      <c r="K22" s="395" t="s">
        <v>22171</v>
      </c>
      <c r="L22" s="395" t="s">
        <v>22172</v>
      </c>
      <c r="M22" s="395" t="s">
        <v>22173</v>
      </c>
      <c r="N22" s="234" t="s">
        <v>95</v>
      </c>
      <c r="O22" s="234" t="s">
        <v>95</v>
      </c>
      <c r="P22" s="234"/>
      <c r="Q22" s="234"/>
      <c r="R22" s="348" t="s">
        <v>638</v>
      </c>
      <c r="S22" s="223" t="s">
        <v>1026</v>
      </c>
      <c r="T22" s="234" t="s">
        <v>3532</v>
      </c>
      <c r="U22" s="234"/>
      <c r="V22" s="234"/>
      <c r="W22" s="234"/>
      <c r="X22" s="239"/>
      <c r="Y22" s="234"/>
      <c r="Z22" s="234"/>
      <c r="AA22" s="234" t="s">
        <v>95</v>
      </c>
      <c r="AB22" s="234" t="s">
        <v>22037</v>
      </c>
      <c r="AC22" s="234" t="s">
        <v>95</v>
      </c>
      <c r="AD22" s="234" t="s">
        <v>22174</v>
      </c>
    </row>
    <row r="23" spans="1:30" s="18" customFormat="1" ht="154.5" customHeight="1">
      <c r="A23" s="234" t="s">
        <v>21947</v>
      </c>
      <c r="B23" s="234" t="s">
        <v>835</v>
      </c>
      <c r="C23" s="234" t="s">
        <v>22175</v>
      </c>
      <c r="D23" s="234" t="s">
        <v>22176</v>
      </c>
      <c r="E23" s="234" t="s">
        <v>22177</v>
      </c>
      <c r="F23" s="395" t="s">
        <v>22178</v>
      </c>
      <c r="G23" s="395" t="s">
        <v>22179</v>
      </c>
      <c r="H23" s="395" t="s">
        <v>22180</v>
      </c>
      <c r="I23" s="395" t="s">
        <v>22181</v>
      </c>
      <c r="J23" s="395" t="str">
        <f>HYPERLINK("#", "https://www.suikokai.or.jp （日本語）")</f>
        <v>https://www.suikokai.or.jp （日本語）</v>
      </c>
      <c r="K23" s="356" t="s">
        <v>22182</v>
      </c>
      <c r="L23" s="395" t="s">
        <v>1955</v>
      </c>
      <c r="M23" s="395"/>
      <c r="N23" s="234"/>
      <c r="O23" s="234" t="s">
        <v>95</v>
      </c>
      <c r="P23" s="234"/>
      <c r="Q23" s="234"/>
      <c r="R23" s="348" t="s">
        <v>638</v>
      </c>
      <c r="S23" s="223" t="s">
        <v>1026</v>
      </c>
      <c r="T23" s="234" t="s">
        <v>13084</v>
      </c>
      <c r="U23" s="234"/>
      <c r="V23" s="234"/>
      <c r="W23" s="234"/>
      <c r="X23" s="234"/>
      <c r="Y23" s="234"/>
      <c r="Z23" s="234"/>
      <c r="AA23" s="234" t="s">
        <v>95</v>
      </c>
      <c r="AB23" s="234" t="s">
        <v>22008</v>
      </c>
      <c r="AC23" s="234" t="s">
        <v>95</v>
      </c>
      <c r="AD23" s="234" t="s">
        <v>22183</v>
      </c>
    </row>
    <row r="24" spans="1:30" s="18" customFormat="1" ht="85.5">
      <c r="A24" s="234" t="s">
        <v>21947</v>
      </c>
      <c r="B24" s="234" t="s">
        <v>835</v>
      </c>
      <c r="C24" s="234" t="s">
        <v>22184</v>
      </c>
      <c r="D24" s="234" t="s">
        <v>22185</v>
      </c>
      <c r="E24" s="234" t="s">
        <v>22186</v>
      </c>
      <c r="F24" s="395" t="s">
        <v>22187</v>
      </c>
      <c r="G24" s="395" t="s">
        <v>22188</v>
      </c>
      <c r="H24" s="395" t="s">
        <v>22189</v>
      </c>
      <c r="I24" s="395" t="s">
        <v>22190</v>
      </c>
      <c r="J24" s="395" t="s">
        <v>22191</v>
      </c>
      <c r="K24" s="395" t="s">
        <v>22192</v>
      </c>
      <c r="L24" s="395" t="s">
        <v>3843</v>
      </c>
      <c r="M24" s="395"/>
      <c r="N24" s="234"/>
      <c r="O24" s="234"/>
      <c r="P24" s="234"/>
      <c r="Q24" s="234"/>
      <c r="R24" s="348" t="s">
        <v>1025</v>
      </c>
      <c r="S24" s="223" t="s">
        <v>1026</v>
      </c>
      <c r="T24" s="234" t="s">
        <v>10248</v>
      </c>
      <c r="U24" s="234"/>
      <c r="V24" s="234"/>
      <c r="W24" s="234"/>
      <c r="X24" s="234"/>
      <c r="Y24" s="234"/>
      <c r="Z24" s="234"/>
      <c r="AA24" s="234" t="s">
        <v>95</v>
      </c>
      <c r="AB24" s="234" t="s">
        <v>22037</v>
      </c>
      <c r="AC24" s="234" t="s">
        <v>96</v>
      </c>
      <c r="AD24" s="234" t="s">
        <v>22193</v>
      </c>
    </row>
    <row r="25" spans="1:30" s="18" customFormat="1" ht="409.5" customHeight="1">
      <c r="A25" s="223" t="s">
        <v>21947</v>
      </c>
      <c r="B25" s="223" t="s">
        <v>22194</v>
      </c>
      <c r="C25" s="223" t="s">
        <v>22195</v>
      </c>
      <c r="D25" s="223" t="s">
        <v>22196</v>
      </c>
      <c r="E25" s="223" t="s">
        <v>22197</v>
      </c>
      <c r="F25" s="285" t="s">
        <v>22198</v>
      </c>
      <c r="G25" s="285" t="s">
        <v>22199</v>
      </c>
      <c r="H25" s="285" t="s">
        <v>22200</v>
      </c>
      <c r="I25" s="285" t="s">
        <v>22201</v>
      </c>
      <c r="J25" s="163" t="str">
        <f>HYPERLINK("#", "https://www.f-toku.jp/ （日本語、Google翻訳で英語、韓国語、中国語（簡体）中国語（繁体）、スペイン語、タガログ語、ネパール語、ヒンディー語、フランス語、ベトナム語、シンハラ語、ロシア語を選択可能）")</f>
        <v>https://www.f-toku.jp/ （日本語、Google翻訳で英語、韓国語、中国語（簡体）中国語（繁体）、スペイン語、タガログ語、ネパール語、ヒンディー語、フランス語、ベトナム語、シンハラ語、ロシア語を選択可能）</v>
      </c>
      <c r="K25" s="285" t="s">
        <v>22202</v>
      </c>
      <c r="L25" s="285" t="s">
        <v>3643</v>
      </c>
      <c r="M25" s="285"/>
      <c r="N25" s="223" t="s">
        <v>3</v>
      </c>
      <c r="O25" s="223" t="s">
        <v>95</v>
      </c>
      <c r="P25" s="223" t="s">
        <v>95</v>
      </c>
      <c r="Q25" s="223"/>
      <c r="R25" s="348" t="s">
        <v>1043</v>
      </c>
      <c r="S25" s="223" t="s">
        <v>98</v>
      </c>
      <c r="T25" s="223" t="s">
        <v>13084</v>
      </c>
      <c r="U25" s="223" t="s">
        <v>95</v>
      </c>
      <c r="V25" s="223" t="s">
        <v>22203</v>
      </c>
      <c r="W25" s="223" t="s">
        <v>95</v>
      </c>
      <c r="X25" s="223" t="s">
        <v>22203</v>
      </c>
      <c r="Y25" s="223" t="s">
        <v>95</v>
      </c>
      <c r="Z25" s="223" t="s">
        <v>22203</v>
      </c>
      <c r="AA25" s="223" t="s">
        <v>95</v>
      </c>
      <c r="AB25" s="285" t="s">
        <v>22204</v>
      </c>
      <c r="AC25" s="223" t="s">
        <v>95</v>
      </c>
      <c r="AD25" s="285" t="s">
        <v>22205</v>
      </c>
    </row>
    <row r="26" spans="1:30" s="18" customFormat="1" ht="143.25" customHeight="1">
      <c r="A26" s="223" t="s">
        <v>21947</v>
      </c>
      <c r="B26" s="223" t="s">
        <v>22194</v>
      </c>
      <c r="C26" s="223" t="s">
        <v>22206</v>
      </c>
      <c r="D26" s="347" t="s">
        <v>22207</v>
      </c>
      <c r="E26" s="347" t="s">
        <v>22208</v>
      </c>
      <c r="F26" s="347" t="s">
        <v>22209</v>
      </c>
      <c r="G26" s="347" t="s">
        <v>22210</v>
      </c>
      <c r="H26" s="347" t="s">
        <v>22211</v>
      </c>
      <c r="I26" s="223" t="s">
        <v>22212</v>
      </c>
      <c r="J26" s="223" t="s">
        <v>22213</v>
      </c>
      <c r="K26" s="228" t="s">
        <v>22214</v>
      </c>
      <c r="L26" s="228" t="s">
        <v>22215</v>
      </c>
      <c r="M26" s="228" t="s">
        <v>22216</v>
      </c>
      <c r="N26" s="228"/>
      <c r="O26" s="228" t="s">
        <v>95</v>
      </c>
      <c r="P26" s="228"/>
      <c r="Q26" s="228"/>
      <c r="R26" s="441" t="s">
        <v>156</v>
      </c>
      <c r="S26" s="228" t="s">
        <v>2307</v>
      </c>
      <c r="T26" s="228" t="s">
        <v>13084</v>
      </c>
      <c r="U26" s="228" t="s">
        <v>95</v>
      </c>
      <c r="V26" s="228" t="s">
        <v>22217</v>
      </c>
      <c r="W26" s="223"/>
      <c r="X26" s="223"/>
      <c r="Y26" s="223" t="s">
        <v>3</v>
      </c>
      <c r="Z26" s="228" t="s">
        <v>22218</v>
      </c>
      <c r="AA26" s="223" t="s">
        <v>95</v>
      </c>
      <c r="AB26" s="223" t="s">
        <v>22037</v>
      </c>
      <c r="AC26" s="223" t="s">
        <v>95</v>
      </c>
      <c r="AD26" s="223" t="s">
        <v>22219</v>
      </c>
    </row>
    <row r="27" spans="1:30" s="18" customFormat="1" ht="135.75" customHeight="1">
      <c r="A27" s="223" t="s">
        <v>21947</v>
      </c>
      <c r="B27" s="223" t="s">
        <v>22220</v>
      </c>
      <c r="C27" s="223" t="s">
        <v>22221</v>
      </c>
      <c r="D27" s="347" t="s">
        <v>22222</v>
      </c>
      <c r="E27" s="347" t="s">
        <v>22223</v>
      </c>
      <c r="F27" s="347" t="s">
        <v>22224</v>
      </c>
      <c r="G27" s="347" t="s">
        <v>22225</v>
      </c>
      <c r="H27" s="347" t="s">
        <v>22226</v>
      </c>
      <c r="I27" s="223" t="s">
        <v>22227</v>
      </c>
      <c r="J27" s="223" t="s">
        <v>22228</v>
      </c>
      <c r="K27" s="223" t="s">
        <v>22229</v>
      </c>
      <c r="L27" s="223" t="s">
        <v>22230</v>
      </c>
      <c r="M27" s="223"/>
      <c r="N27" s="223"/>
      <c r="O27" s="223"/>
      <c r="P27" s="223"/>
      <c r="Q27" s="223"/>
      <c r="R27" s="348" t="s">
        <v>238</v>
      </c>
      <c r="S27" s="223" t="s">
        <v>2307</v>
      </c>
      <c r="T27" s="223" t="s">
        <v>10248</v>
      </c>
      <c r="U27" s="223"/>
      <c r="V27" s="223"/>
      <c r="W27" s="223"/>
      <c r="X27" s="223"/>
      <c r="Y27" s="223"/>
      <c r="Z27" s="223"/>
      <c r="AA27" s="223" t="s">
        <v>95</v>
      </c>
      <c r="AB27" s="223" t="s">
        <v>22037</v>
      </c>
      <c r="AC27" s="223" t="s">
        <v>95</v>
      </c>
      <c r="AD27" s="223" t="s">
        <v>22069</v>
      </c>
    </row>
    <row r="28" spans="1:30" s="18" customFormat="1" ht="162.75" customHeight="1">
      <c r="A28" s="223" t="s">
        <v>21947</v>
      </c>
      <c r="B28" s="223" t="s">
        <v>22231</v>
      </c>
      <c r="C28" s="223" t="s">
        <v>22232</v>
      </c>
      <c r="D28" s="347" t="s">
        <v>22233</v>
      </c>
      <c r="E28" s="347" t="s">
        <v>22234</v>
      </c>
      <c r="F28" s="347" t="s">
        <v>22235</v>
      </c>
      <c r="G28" s="347" t="s">
        <v>22236</v>
      </c>
      <c r="H28" s="347" t="s">
        <v>22237</v>
      </c>
      <c r="I28" s="223" t="s">
        <v>22238</v>
      </c>
      <c r="J28" s="223" t="str">
        <f>HYPERLINK("#", "http://www.seihoukai.or.jp/（日本語）")</f>
        <v>http://www.seihoukai.or.jp/（日本語）</v>
      </c>
      <c r="K28" s="223" t="s">
        <v>22239</v>
      </c>
      <c r="L28" s="223" t="s">
        <v>652</v>
      </c>
      <c r="M28" s="223" t="s">
        <v>22240</v>
      </c>
      <c r="N28" s="223"/>
      <c r="O28" s="223" t="s">
        <v>3</v>
      </c>
      <c r="P28" s="223"/>
      <c r="Q28" s="223"/>
      <c r="R28" s="348" t="s">
        <v>1059</v>
      </c>
      <c r="S28" s="223" t="s">
        <v>2307</v>
      </c>
      <c r="T28" s="223" t="s">
        <v>18608</v>
      </c>
      <c r="U28" s="223"/>
      <c r="V28" s="223" t="s">
        <v>22241</v>
      </c>
      <c r="W28" s="223"/>
      <c r="X28" s="223"/>
      <c r="Y28" s="223"/>
      <c r="Z28" s="223"/>
      <c r="AA28" s="223" t="s">
        <v>95</v>
      </c>
      <c r="AB28" s="223" t="s">
        <v>22048</v>
      </c>
      <c r="AC28" s="223" t="s">
        <v>95</v>
      </c>
      <c r="AD28" s="223" t="s">
        <v>22069</v>
      </c>
    </row>
    <row r="29" spans="1:30" s="18" customFormat="1" ht="141.75" customHeight="1">
      <c r="A29" s="223" t="s">
        <v>21947</v>
      </c>
      <c r="B29" s="223" t="s">
        <v>22231</v>
      </c>
      <c r="C29" s="223" t="s">
        <v>22242</v>
      </c>
      <c r="D29" s="223" t="s">
        <v>22243</v>
      </c>
      <c r="E29" s="223" t="s">
        <v>22244</v>
      </c>
      <c r="F29" s="223" t="s">
        <v>22245</v>
      </c>
      <c r="G29" s="223" t="s">
        <v>22246</v>
      </c>
      <c r="H29" s="223" t="s">
        <v>22247</v>
      </c>
      <c r="I29" s="223" t="s">
        <v>22248</v>
      </c>
      <c r="J29" s="223" t="str">
        <f>HYPERLINK("#", "http://kurume.jcho.go.jp (日本語)
")</f>
        <v xml:space="preserve">http://kurume.jcho.go.jp (日本語)
</v>
      </c>
      <c r="K29" s="223" t="s">
        <v>22249</v>
      </c>
      <c r="L29" s="223" t="s">
        <v>15452</v>
      </c>
      <c r="M29" s="223"/>
      <c r="N29" s="223"/>
      <c r="O29" s="223"/>
      <c r="P29" s="223"/>
      <c r="Q29" s="223"/>
      <c r="R29" s="348" t="s">
        <v>238</v>
      </c>
      <c r="S29" s="223" t="s">
        <v>2307</v>
      </c>
      <c r="T29" s="223" t="s">
        <v>224</v>
      </c>
      <c r="U29" s="223"/>
      <c r="V29" s="285" t="s">
        <v>22250</v>
      </c>
      <c r="W29" s="223"/>
      <c r="X29" s="223"/>
      <c r="Y29" s="223"/>
      <c r="Z29" s="223"/>
      <c r="AA29" s="223" t="s">
        <v>95</v>
      </c>
      <c r="AB29" s="223" t="s">
        <v>22037</v>
      </c>
      <c r="AC29" s="223" t="s">
        <v>95</v>
      </c>
      <c r="AD29" s="223" t="s">
        <v>22251</v>
      </c>
    </row>
    <row r="30" spans="1:30" s="18" customFormat="1" ht="99.75">
      <c r="A30" s="223" t="s">
        <v>21947</v>
      </c>
      <c r="B30" s="223" t="s">
        <v>22231</v>
      </c>
      <c r="C30" s="223" t="s">
        <v>22252</v>
      </c>
      <c r="D30" s="223" t="s">
        <v>22253</v>
      </c>
      <c r="E30" s="223" t="s">
        <v>22254</v>
      </c>
      <c r="F30" s="223" t="s">
        <v>22255</v>
      </c>
      <c r="G30" s="223" t="s">
        <v>22256</v>
      </c>
      <c r="H30" s="223" t="s">
        <v>22257</v>
      </c>
      <c r="I30" s="223" t="s">
        <v>22258</v>
      </c>
      <c r="J30" s="223" t="s">
        <v>22259</v>
      </c>
      <c r="K30" s="223" t="s">
        <v>22260</v>
      </c>
      <c r="L30" s="223" t="s">
        <v>6160</v>
      </c>
      <c r="M30" s="223"/>
      <c r="N30" s="223"/>
      <c r="O30" s="223"/>
      <c r="P30" s="223"/>
      <c r="Q30" s="223"/>
      <c r="R30" s="348" t="s">
        <v>238</v>
      </c>
      <c r="S30" s="223" t="s">
        <v>2307</v>
      </c>
      <c r="T30" s="223" t="s">
        <v>224</v>
      </c>
      <c r="U30" s="223"/>
      <c r="V30" s="223"/>
      <c r="W30" s="223"/>
      <c r="X30" s="223"/>
      <c r="Y30" s="223"/>
      <c r="Z30" s="223"/>
      <c r="AA30" s="223" t="s">
        <v>3</v>
      </c>
      <c r="AB30" s="223" t="s">
        <v>22048</v>
      </c>
      <c r="AC30" s="223" t="s">
        <v>3</v>
      </c>
      <c r="AD30" s="223" t="s">
        <v>22069</v>
      </c>
    </row>
    <row r="31" spans="1:30" s="18" customFormat="1" ht="317.25" customHeight="1">
      <c r="A31" s="223" t="s">
        <v>21947</v>
      </c>
      <c r="B31" s="223" t="s">
        <v>22231</v>
      </c>
      <c r="C31" s="223" t="s">
        <v>22261</v>
      </c>
      <c r="D31" s="223" t="s">
        <v>22262</v>
      </c>
      <c r="E31" s="223" t="s">
        <v>22263</v>
      </c>
      <c r="F31" s="223" t="s">
        <v>22264</v>
      </c>
      <c r="G31" s="223" t="s">
        <v>22265</v>
      </c>
      <c r="H31" s="223" t="s">
        <v>22266</v>
      </c>
      <c r="I31" s="223" t="s">
        <v>22267</v>
      </c>
      <c r="J31" s="223" t="s">
        <v>22268</v>
      </c>
      <c r="K31" s="228" t="s">
        <v>22269</v>
      </c>
      <c r="L31" s="223" t="s">
        <v>22270</v>
      </c>
      <c r="M31" s="223"/>
      <c r="N31" s="223" t="s">
        <v>3</v>
      </c>
      <c r="O31" s="223" t="s">
        <v>3</v>
      </c>
      <c r="P31" s="223" t="s">
        <v>3</v>
      </c>
      <c r="Q31" s="223"/>
      <c r="R31" s="348" t="s">
        <v>1059</v>
      </c>
      <c r="S31" s="223" t="s">
        <v>2307</v>
      </c>
      <c r="T31" s="223" t="s">
        <v>14176</v>
      </c>
      <c r="U31" s="223"/>
      <c r="V31" s="223"/>
      <c r="W31" s="223"/>
      <c r="X31" s="223"/>
      <c r="Y31" s="223" t="s">
        <v>3</v>
      </c>
      <c r="Z31" s="228" t="s">
        <v>22271</v>
      </c>
      <c r="AA31" s="223" t="s">
        <v>3</v>
      </c>
      <c r="AB31" s="223" t="s">
        <v>22272</v>
      </c>
      <c r="AC31" s="223" t="s">
        <v>3</v>
      </c>
      <c r="AD31" s="223" t="s">
        <v>22273</v>
      </c>
    </row>
    <row r="32" spans="1:30" s="18" customFormat="1" ht="57">
      <c r="A32" s="223" t="s">
        <v>21947</v>
      </c>
      <c r="B32" s="223" t="s">
        <v>22231</v>
      </c>
      <c r="C32" s="223" t="s">
        <v>22274</v>
      </c>
      <c r="D32" s="223" t="s">
        <v>22275</v>
      </c>
      <c r="E32" s="223" t="s">
        <v>22276</v>
      </c>
      <c r="F32" s="223" t="s">
        <v>22277</v>
      </c>
      <c r="G32" s="223" t="s">
        <v>22278</v>
      </c>
      <c r="H32" s="223" t="s">
        <v>22279</v>
      </c>
      <c r="I32" s="223" t="s">
        <v>22280</v>
      </c>
      <c r="J32" s="223" t="s">
        <v>22281</v>
      </c>
      <c r="K32" s="223" t="s">
        <v>22282</v>
      </c>
      <c r="L32" s="223" t="s">
        <v>3114</v>
      </c>
      <c r="M32" s="223"/>
      <c r="N32" s="223"/>
      <c r="O32" s="223"/>
      <c r="P32" s="223"/>
      <c r="Q32" s="223"/>
      <c r="R32" s="348" t="s">
        <v>238</v>
      </c>
      <c r="S32" s="223" t="s">
        <v>5695</v>
      </c>
      <c r="T32" s="223"/>
      <c r="U32" s="223" t="s">
        <v>95</v>
      </c>
      <c r="V32" s="223" t="s">
        <v>22283</v>
      </c>
      <c r="W32" s="223"/>
      <c r="X32" s="223"/>
      <c r="Y32" s="223"/>
      <c r="Z32" s="223"/>
      <c r="AA32" s="223"/>
      <c r="AB32" s="223"/>
      <c r="AC32" s="223"/>
      <c r="AD32" s="223"/>
    </row>
    <row r="33" spans="1:30" s="18" customFormat="1" ht="180.75" customHeight="1">
      <c r="A33" s="223" t="s">
        <v>21947</v>
      </c>
      <c r="B33" s="223" t="s">
        <v>22284</v>
      </c>
      <c r="C33" s="223" t="s">
        <v>22285</v>
      </c>
      <c r="D33" s="223" t="s">
        <v>22286</v>
      </c>
      <c r="E33" s="223" t="s">
        <v>22287</v>
      </c>
      <c r="F33" s="223" t="s">
        <v>22288</v>
      </c>
      <c r="G33" s="223" t="s">
        <v>22289</v>
      </c>
      <c r="H33" s="223" t="s">
        <v>22290</v>
      </c>
      <c r="I33" s="223" t="s">
        <v>22291</v>
      </c>
      <c r="J33" s="347" t="str">
        <f>HYPERLINK("#", "https://hosp-yame.jp/（日本語）")</f>
        <v>https://hosp-yame.jp/（日本語）</v>
      </c>
      <c r="K33" s="347" t="s">
        <v>22292</v>
      </c>
      <c r="L33" s="347" t="s">
        <v>22293</v>
      </c>
      <c r="M33" s="347"/>
      <c r="N33" s="223" t="s">
        <v>3</v>
      </c>
      <c r="O33" s="223"/>
      <c r="P33" s="223"/>
      <c r="Q33" s="223"/>
      <c r="R33" s="348" t="s">
        <v>97</v>
      </c>
      <c r="S33" s="223" t="s">
        <v>98</v>
      </c>
      <c r="T33" s="223" t="s">
        <v>224</v>
      </c>
      <c r="U33" s="223"/>
      <c r="V33" s="223"/>
      <c r="W33" s="223"/>
      <c r="X33" s="223"/>
      <c r="Y33" s="223"/>
      <c r="Z33" s="223"/>
      <c r="AA33" s="223" t="s">
        <v>95</v>
      </c>
      <c r="AB33" s="285" t="s">
        <v>22294</v>
      </c>
      <c r="AC33" s="223" t="s">
        <v>95</v>
      </c>
      <c r="AD33" s="285" t="s">
        <v>22295</v>
      </c>
    </row>
    <row r="34" spans="1:30" s="12" customFormat="1" ht="409.6" customHeight="1">
      <c r="A34" s="223" t="s">
        <v>21947</v>
      </c>
      <c r="B34" s="223" t="s">
        <v>971</v>
      </c>
      <c r="C34" s="223" t="s">
        <v>22296</v>
      </c>
      <c r="D34" s="223" t="s">
        <v>22297</v>
      </c>
      <c r="E34" s="223" t="s">
        <v>22298</v>
      </c>
      <c r="F34" s="223" t="s">
        <v>22299</v>
      </c>
      <c r="G34" s="223" t="s">
        <v>22300</v>
      </c>
      <c r="H34" s="223" t="s">
        <v>22301</v>
      </c>
      <c r="I34" s="223" t="s">
        <v>22302</v>
      </c>
      <c r="J34" s="347" t="str">
        <f>HYPERLINK("#", "https://www.himeno-hp.jp/　（日本語）
https://www.himeno-hp.jp/lang/en/　（英語）
https://www.himeno-hp.jp/lang/zh/　（中国語）
https://www.himeno-hp.jp/lang/vi/　（ベトナム語）")</f>
        <v>https://www.himeno-hp.jp/　（日本語）
https://www.himeno-hp.jp/lang/en/　（英語）
https://www.himeno-hp.jp/lang/zh/　（中国語）
https://www.himeno-hp.jp/lang/vi/　（ベトナム語）</v>
      </c>
      <c r="K34" s="228" t="s">
        <v>22303</v>
      </c>
      <c r="L34" s="347" t="s">
        <v>652</v>
      </c>
      <c r="M34" s="347" t="s">
        <v>22304</v>
      </c>
      <c r="N34" s="223" t="s">
        <v>22305</v>
      </c>
      <c r="O34" s="223"/>
      <c r="P34" s="223"/>
      <c r="Q34" s="223"/>
      <c r="R34" s="348" t="s">
        <v>1059</v>
      </c>
      <c r="S34" s="223" t="s">
        <v>2307</v>
      </c>
      <c r="T34" s="223" t="s">
        <v>10248</v>
      </c>
      <c r="U34" s="223"/>
      <c r="V34" s="223"/>
      <c r="W34" s="223"/>
      <c r="X34" s="223"/>
      <c r="Y34" s="223" t="s">
        <v>95</v>
      </c>
      <c r="Z34" s="228" t="s">
        <v>22306</v>
      </c>
      <c r="AA34" s="223" t="s">
        <v>3</v>
      </c>
      <c r="AB34" s="223" t="s">
        <v>22307</v>
      </c>
      <c r="AC34" s="223" t="s">
        <v>95</v>
      </c>
      <c r="AD34" s="223" t="s">
        <v>22308</v>
      </c>
    </row>
    <row r="35" spans="1:30" s="18" customFormat="1" ht="85.5">
      <c r="A35" s="223" t="s">
        <v>21947</v>
      </c>
      <c r="B35" s="223" t="s">
        <v>22309</v>
      </c>
      <c r="C35" s="347" t="s">
        <v>22310</v>
      </c>
      <c r="D35" s="347" t="s">
        <v>22311</v>
      </c>
      <c r="E35" s="223" t="s">
        <v>22312</v>
      </c>
      <c r="F35" s="223" t="s">
        <v>22313</v>
      </c>
      <c r="G35" s="223" t="s">
        <v>22314</v>
      </c>
      <c r="H35" s="223" t="s">
        <v>22315</v>
      </c>
      <c r="I35" s="223" t="s">
        <v>22316</v>
      </c>
      <c r="J35" s="223" t="s">
        <v>22317</v>
      </c>
      <c r="K35" s="223" t="s">
        <v>22318</v>
      </c>
      <c r="L35" s="223" t="s">
        <v>22319</v>
      </c>
      <c r="M35" s="223"/>
      <c r="N35" s="223"/>
      <c r="O35" s="445"/>
      <c r="P35" s="223"/>
      <c r="Q35" s="223"/>
      <c r="R35" s="348" t="s">
        <v>238</v>
      </c>
      <c r="S35" s="223" t="s">
        <v>2307</v>
      </c>
      <c r="T35" s="223" t="s">
        <v>10248</v>
      </c>
      <c r="U35" s="223" t="s">
        <v>95</v>
      </c>
      <c r="V35" s="223" t="s">
        <v>22320</v>
      </c>
      <c r="W35" s="223"/>
      <c r="X35" s="223"/>
      <c r="Y35" s="223"/>
      <c r="Z35" s="223"/>
      <c r="AA35" s="223"/>
      <c r="AB35" s="223"/>
      <c r="AC35" s="223"/>
      <c r="AD35" s="223"/>
    </row>
    <row r="36" spans="1:30" s="18" customFormat="1" ht="129.75" customHeight="1">
      <c r="A36" s="223" t="s">
        <v>21947</v>
      </c>
      <c r="B36" s="223" t="s">
        <v>22309</v>
      </c>
      <c r="C36" s="223" t="s">
        <v>22321</v>
      </c>
      <c r="D36" s="223" t="s">
        <v>22322</v>
      </c>
      <c r="E36" s="223" t="s">
        <v>22323</v>
      </c>
      <c r="F36" s="223" t="s">
        <v>22324</v>
      </c>
      <c r="G36" s="223" t="s">
        <v>22325</v>
      </c>
      <c r="H36" s="223" t="s">
        <v>22326</v>
      </c>
      <c r="I36" s="223" t="s">
        <v>22327</v>
      </c>
      <c r="J36" s="223" t="str">
        <f>HYPERLINK("#","http://www.omuta-chuou.jp (日本語)
http://www.○〇 (英語)作成中")</f>
        <v>http://www.omuta-chuou.jp (日本語)
http://www.○〇 (英語)作成中</v>
      </c>
      <c r="K36" s="347" t="s">
        <v>22328</v>
      </c>
      <c r="L36" s="223" t="s">
        <v>22329</v>
      </c>
      <c r="M36" s="223"/>
      <c r="N36" s="223"/>
      <c r="O36" s="228"/>
      <c r="P36" s="223"/>
      <c r="Q36" s="223"/>
      <c r="R36" s="348" t="s">
        <v>223</v>
      </c>
      <c r="S36" s="223" t="s">
        <v>2307</v>
      </c>
      <c r="T36" s="223" t="s">
        <v>2982</v>
      </c>
      <c r="U36" s="223"/>
      <c r="V36" s="223" t="s">
        <v>22330</v>
      </c>
      <c r="W36" s="223"/>
      <c r="X36" s="223"/>
      <c r="Y36" s="223"/>
      <c r="Z36" s="223"/>
      <c r="AA36" s="223" t="s">
        <v>95</v>
      </c>
      <c r="AB36" s="223" t="s">
        <v>22331</v>
      </c>
      <c r="AC36" s="223" t="s">
        <v>95</v>
      </c>
      <c r="AD36" s="223" t="s">
        <v>22332</v>
      </c>
    </row>
    <row r="37" spans="1:30" s="18" customFormat="1" ht="128.25">
      <c r="A37" s="223" t="s">
        <v>21947</v>
      </c>
      <c r="B37" s="223" t="s">
        <v>22333</v>
      </c>
      <c r="C37" s="223" t="s">
        <v>22334</v>
      </c>
      <c r="D37" s="223" t="s">
        <v>22335</v>
      </c>
      <c r="E37" s="223" t="s">
        <v>22336</v>
      </c>
      <c r="F37" s="223" t="s">
        <v>22337</v>
      </c>
      <c r="G37" s="223" t="s">
        <v>22338</v>
      </c>
      <c r="H37" s="223" t="s">
        <v>22339</v>
      </c>
      <c r="I37" s="223" t="s">
        <v>22340</v>
      </c>
      <c r="J37" s="223" t="str">
        <f>HYPERLINK("#", "https://www.kama-jrc.jp（日本語）")</f>
        <v>https://www.kama-jrc.jp（日本語）</v>
      </c>
      <c r="K37" s="223" t="s">
        <v>22341</v>
      </c>
      <c r="L37" s="223" t="s">
        <v>22342</v>
      </c>
      <c r="M37" s="223"/>
      <c r="N37" s="223"/>
      <c r="O37" s="223"/>
      <c r="P37" s="223"/>
      <c r="Q37" s="223"/>
      <c r="R37" s="348" t="s">
        <v>223</v>
      </c>
      <c r="S37" s="223" t="s">
        <v>2307</v>
      </c>
      <c r="T37" s="223" t="s">
        <v>10248</v>
      </c>
      <c r="U37" s="223"/>
      <c r="V37" s="223"/>
      <c r="W37" s="223"/>
      <c r="X37" s="223"/>
      <c r="Y37" s="223"/>
      <c r="Z37" s="223"/>
      <c r="AA37" s="223" t="s">
        <v>95</v>
      </c>
      <c r="AB37" s="223" t="s">
        <v>22037</v>
      </c>
      <c r="AC37" s="223"/>
      <c r="AD37" s="223"/>
    </row>
    <row r="38" spans="1:30" s="18" customFormat="1" ht="85.5">
      <c r="A38" s="223" t="s">
        <v>21947</v>
      </c>
      <c r="B38" s="223" t="s">
        <v>22343</v>
      </c>
      <c r="C38" s="223" t="s">
        <v>22344</v>
      </c>
      <c r="D38" s="223" t="s">
        <v>22345</v>
      </c>
      <c r="E38" s="223" t="s">
        <v>22346</v>
      </c>
      <c r="F38" s="223" t="s">
        <v>22347</v>
      </c>
      <c r="G38" s="223" t="s">
        <v>22348</v>
      </c>
      <c r="H38" s="223" t="s">
        <v>22349</v>
      </c>
      <c r="I38" s="223" t="s">
        <v>22350</v>
      </c>
      <c r="J38" s="223" t="s">
        <v>22351</v>
      </c>
      <c r="K38" s="223" t="s">
        <v>22352</v>
      </c>
      <c r="L38" s="223" t="s">
        <v>3328</v>
      </c>
      <c r="M38" s="223"/>
      <c r="N38" s="223"/>
      <c r="O38" s="223"/>
      <c r="P38" s="223"/>
      <c r="Q38" s="223"/>
      <c r="R38" s="348" t="s">
        <v>238</v>
      </c>
      <c r="S38" s="223" t="s">
        <v>2307</v>
      </c>
      <c r="T38" s="223" t="s">
        <v>10248</v>
      </c>
      <c r="U38" s="223"/>
      <c r="V38" s="223"/>
      <c r="W38" s="223"/>
      <c r="X38" s="223"/>
      <c r="Y38" s="223"/>
      <c r="Z38" s="223"/>
      <c r="AA38" s="223" t="s">
        <v>95</v>
      </c>
      <c r="AB38" s="223" t="s">
        <v>22037</v>
      </c>
      <c r="AC38" s="223" t="s">
        <v>95</v>
      </c>
      <c r="AD38" s="223" t="s">
        <v>22069</v>
      </c>
    </row>
    <row r="39" spans="1:30" s="18" customFormat="1" ht="141" customHeight="1">
      <c r="A39" s="234" t="s">
        <v>21947</v>
      </c>
      <c r="B39" s="234" t="s">
        <v>1016</v>
      </c>
      <c r="C39" s="234" t="s">
        <v>22353</v>
      </c>
      <c r="D39" s="234" t="s">
        <v>22354</v>
      </c>
      <c r="E39" s="356" t="s">
        <v>22355</v>
      </c>
      <c r="F39" s="356" t="s">
        <v>22356</v>
      </c>
      <c r="G39" s="356" t="s">
        <v>22357</v>
      </c>
      <c r="H39" s="356" t="s">
        <v>22358</v>
      </c>
      <c r="I39" s="356" t="s">
        <v>22359</v>
      </c>
      <c r="J39" s="356" t="str">
        <f>HYPERLINK("#", "http://www.s-tagawa-hp.tagawa.fukuoka.jp/(日本語）")</f>
        <v>http://www.s-tagawa-hp.tagawa.fukuoka.jp/(日本語）</v>
      </c>
      <c r="K39" s="356" t="s">
        <v>22360</v>
      </c>
      <c r="L39" s="234" t="s">
        <v>112</v>
      </c>
      <c r="M39" s="234"/>
      <c r="N39" s="234"/>
      <c r="O39" s="234"/>
      <c r="P39" s="234"/>
      <c r="Q39" s="234"/>
      <c r="R39" s="348" t="s">
        <v>1025</v>
      </c>
      <c r="S39" s="223" t="s">
        <v>1026</v>
      </c>
      <c r="T39" s="234" t="s">
        <v>3532</v>
      </c>
      <c r="U39" s="234"/>
      <c r="V39" s="234"/>
      <c r="W39" s="234"/>
      <c r="X39" s="234"/>
      <c r="Y39" s="234"/>
      <c r="Z39" s="234"/>
      <c r="AA39" s="234" t="s">
        <v>95</v>
      </c>
      <c r="AB39" s="234" t="s">
        <v>22037</v>
      </c>
      <c r="AC39" s="234" t="s">
        <v>95</v>
      </c>
      <c r="AD39" s="234" t="s">
        <v>22069</v>
      </c>
    </row>
    <row r="40" spans="1:30" s="18" customFormat="1" ht="176.25" customHeight="1">
      <c r="A40" s="234" t="s">
        <v>21947</v>
      </c>
      <c r="B40" s="234" t="s">
        <v>1018</v>
      </c>
      <c r="C40" s="234" t="s">
        <v>22361</v>
      </c>
      <c r="D40" s="239" t="s">
        <v>22362</v>
      </c>
      <c r="E40" s="356" t="s">
        <v>22363</v>
      </c>
      <c r="F40" s="356" t="s">
        <v>22364</v>
      </c>
      <c r="G40" s="356" t="s">
        <v>22365</v>
      </c>
      <c r="H40" s="356" t="s">
        <v>22366</v>
      </c>
      <c r="I40" s="356" t="s">
        <v>22367</v>
      </c>
      <c r="J40" s="356" t="str">
        <f>HYPERLINK("#", "http://www.yahata.saiseikai.or.jp/（日本語）")</f>
        <v>http://www.yahata.saiseikai.or.jp/（日本語）</v>
      </c>
      <c r="K40" s="347" t="s">
        <v>22368</v>
      </c>
      <c r="L40" s="395" t="s">
        <v>22369</v>
      </c>
      <c r="M40" s="395"/>
      <c r="N40" s="223" t="s">
        <v>3</v>
      </c>
      <c r="O40" s="239"/>
      <c r="P40" s="239"/>
      <c r="Q40" s="239"/>
      <c r="R40" s="441" t="s">
        <v>1025</v>
      </c>
      <c r="S40" s="228" t="s">
        <v>1026</v>
      </c>
      <c r="T40" s="239" t="s">
        <v>3532</v>
      </c>
      <c r="U40" s="239"/>
      <c r="V40" s="239"/>
      <c r="W40" s="239"/>
      <c r="X40" s="239"/>
      <c r="Y40" s="223" t="s">
        <v>3</v>
      </c>
      <c r="Z40" s="239" t="s">
        <v>22370</v>
      </c>
      <c r="AA40" s="239" t="s">
        <v>3</v>
      </c>
      <c r="AB40" s="239" t="s">
        <v>22037</v>
      </c>
      <c r="AC40" s="223" t="s">
        <v>3</v>
      </c>
      <c r="AD40" s="239" t="s">
        <v>22037</v>
      </c>
    </row>
    <row r="41" spans="1:30" s="18" customFormat="1" ht="188.25" customHeight="1">
      <c r="A41" s="234" t="s">
        <v>21947</v>
      </c>
      <c r="B41" s="234" t="s">
        <v>1018</v>
      </c>
      <c r="C41" s="234" t="s">
        <v>22371</v>
      </c>
      <c r="D41" s="234" t="s">
        <v>22372</v>
      </c>
      <c r="E41" s="234" t="s">
        <v>22373</v>
      </c>
      <c r="F41" s="234" t="s">
        <v>22374</v>
      </c>
      <c r="G41" s="234" t="s">
        <v>22375</v>
      </c>
      <c r="H41" s="234" t="s">
        <v>22376</v>
      </c>
      <c r="I41" s="234" t="s">
        <v>22377</v>
      </c>
      <c r="J41" s="234" t="str">
        <f>HYPERLINK("#", "https://www.kitakyu-cho.jp/yahata/（日本語）")</f>
        <v>https://www.kitakyu-cho.jp/yahata/（日本語）</v>
      </c>
      <c r="K41" s="239" t="s">
        <v>22378</v>
      </c>
      <c r="L41" s="234" t="s">
        <v>16314</v>
      </c>
      <c r="M41" s="234"/>
      <c r="N41" s="234"/>
      <c r="O41" s="223" t="s">
        <v>3</v>
      </c>
      <c r="P41" s="234"/>
      <c r="Q41" s="234"/>
      <c r="R41" s="348" t="s">
        <v>1025</v>
      </c>
      <c r="S41" s="223" t="s">
        <v>1026</v>
      </c>
      <c r="T41" s="234" t="s">
        <v>1031</v>
      </c>
      <c r="U41" s="234"/>
      <c r="V41" s="234"/>
      <c r="W41" s="234"/>
      <c r="X41" s="234"/>
      <c r="Y41" s="234" t="s">
        <v>95</v>
      </c>
      <c r="Z41" s="239" t="s">
        <v>22379</v>
      </c>
      <c r="AA41" s="356" t="s">
        <v>3</v>
      </c>
      <c r="AB41" s="356" t="s">
        <v>22380</v>
      </c>
      <c r="AC41" s="234" t="s">
        <v>3</v>
      </c>
      <c r="AD41" s="356" t="s">
        <v>22381</v>
      </c>
    </row>
    <row r="42" spans="1:30" s="18" customFormat="1" ht="85.5">
      <c r="A42" s="234" t="s">
        <v>21947</v>
      </c>
      <c r="B42" s="234" t="s">
        <v>1018</v>
      </c>
      <c r="C42" s="234" t="s">
        <v>22382</v>
      </c>
      <c r="D42" s="234" t="s">
        <v>22383</v>
      </c>
      <c r="E42" s="234" t="s">
        <v>22384</v>
      </c>
      <c r="F42" s="234" t="s">
        <v>22385</v>
      </c>
      <c r="G42" s="234" t="s">
        <v>22386</v>
      </c>
      <c r="H42" s="234" t="s">
        <v>22387</v>
      </c>
      <c r="I42" s="234" t="s">
        <v>22388</v>
      </c>
      <c r="J42" s="234" t="s">
        <v>22389</v>
      </c>
      <c r="K42" s="234" t="s">
        <v>22390</v>
      </c>
      <c r="L42" s="234" t="s">
        <v>1955</v>
      </c>
      <c r="M42" s="234" t="s">
        <v>22112</v>
      </c>
      <c r="N42" s="234"/>
      <c r="O42" s="234"/>
      <c r="P42" s="234"/>
      <c r="Q42" s="234"/>
      <c r="R42" s="348" t="s">
        <v>1027</v>
      </c>
      <c r="S42" s="223" t="s">
        <v>3034</v>
      </c>
      <c r="T42" s="234"/>
      <c r="U42" s="234" t="s">
        <v>95</v>
      </c>
      <c r="V42" s="234" t="s">
        <v>22391</v>
      </c>
      <c r="W42" s="234"/>
      <c r="X42" s="234"/>
      <c r="Y42" s="234"/>
      <c r="Z42" s="234"/>
      <c r="AA42" s="234" t="s">
        <v>95</v>
      </c>
      <c r="AB42" s="234" t="s">
        <v>22037</v>
      </c>
      <c r="AC42" s="234"/>
      <c r="AD42" s="234"/>
    </row>
    <row r="43" spans="1:30" s="18" customFormat="1" ht="248.25" customHeight="1">
      <c r="A43" s="234" t="s">
        <v>21947</v>
      </c>
      <c r="B43" s="234" t="s">
        <v>1020</v>
      </c>
      <c r="C43" s="234" t="s">
        <v>22392</v>
      </c>
      <c r="D43" s="234" t="s">
        <v>22393</v>
      </c>
      <c r="E43" s="234" t="s">
        <v>22394</v>
      </c>
      <c r="F43" s="234" t="s">
        <v>22395</v>
      </c>
      <c r="G43" s="234" t="s">
        <v>22396</v>
      </c>
      <c r="H43" s="234" t="s">
        <v>22397</v>
      </c>
      <c r="I43" s="234" t="s">
        <v>22398</v>
      </c>
      <c r="J43" s="234" t="s">
        <v>22399</v>
      </c>
      <c r="K43" s="234" t="s">
        <v>22400</v>
      </c>
      <c r="L43" s="234" t="s">
        <v>112</v>
      </c>
      <c r="M43" s="234"/>
      <c r="N43" s="234"/>
      <c r="O43" s="234" t="s">
        <v>95</v>
      </c>
      <c r="P43" s="234"/>
      <c r="Q43" s="234"/>
      <c r="R43" s="348" t="s">
        <v>1025</v>
      </c>
      <c r="S43" s="223" t="s">
        <v>1026</v>
      </c>
      <c r="T43" s="234" t="s">
        <v>10248</v>
      </c>
      <c r="U43" s="234"/>
      <c r="V43" s="234"/>
      <c r="W43" s="234"/>
      <c r="X43" s="234"/>
      <c r="Y43" s="234"/>
      <c r="Z43" s="234"/>
      <c r="AA43" s="234" t="s">
        <v>95</v>
      </c>
      <c r="AB43" s="234" t="s">
        <v>22037</v>
      </c>
      <c r="AC43" s="234" t="s">
        <v>95</v>
      </c>
      <c r="AD43" s="234" t="s">
        <v>22251</v>
      </c>
    </row>
    <row r="44" spans="1:30" s="210" customFormat="1" ht="185.25">
      <c r="A44" s="239" t="s">
        <v>21947</v>
      </c>
      <c r="B44" s="239" t="s">
        <v>743</v>
      </c>
      <c r="C44" s="446" t="s">
        <v>22401</v>
      </c>
      <c r="D44" s="446" t="s">
        <v>22402</v>
      </c>
      <c r="E44" s="446" t="s">
        <v>22403</v>
      </c>
      <c r="F44" s="446" t="s">
        <v>22404</v>
      </c>
      <c r="G44" s="446" t="s">
        <v>22405</v>
      </c>
      <c r="H44" s="446" t="s">
        <v>22406</v>
      </c>
      <c r="I44" s="446" t="s">
        <v>22407</v>
      </c>
      <c r="J44" s="446" t="s">
        <v>22408</v>
      </c>
      <c r="K44" s="446" t="s">
        <v>22409</v>
      </c>
      <c r="L44" s="446" t="s">
        <v>22410</v>
      </c>
      <c r="M44" s="446" t="s">
        <v>4065</v>
      </c>
      <c r="N44" s="446"/>
      <c r="O44" s="446"/>
      <c r="P44" s="446"/>
      <c r="Q44" s="446"/>
      <c r="R44" s="446" t="s">
        <v>1027</v>
      </c>
      <c r="S44" s="446" t="s">
        <v>98</v>
      </c>
      <c r="T44" s="446"/>
      <c r="U44" s="446"/>
      <c r="V44" s="446"/>
      <c r="W44" s="446"/>
      <c r="X44" s="446"/>
      <c r="Y44" s="446"/>
      <c r="Z44" s="446"/>
      <c r="AA44" s="447" t="s">
        <v>95</v>
      </c>
      <c r="AB44" s="447" t="s">
        <v>22411</v>
      </c>
      <c r="AC44" s="447" t="s">
        <v>95</v>
      </c>
      <c r="AD44" s="447" t="s">
        <v>22412</v>
      </c>
    </row>
    <row r="45" spans="1:30" s="210" customFormat="1" ht="128.25">
      <c r="A45" s="239" t="s">
        <v>21947</v>
      </c>
      <c r="B45" s="239" t="s">
        <v>743</v>
      </c>
      <c r="C45" s="446" t="s">
        <v>22413</v>
      </c>
      <c r="D45" s="446" t="s">
        <v>22414</v>
      </c>
      <c r="E45" s="446" t="s">
        <v>22415</v>
      </c>
      <c r="F45" s="446" t="s">
        <v>22416</v>
      </c>
      <c r="G45" s="448" t="s">
        <v>22417</v>
      </c>
      <c r="H45" s="446" t="s">
        <v>22418</v>
      </c>
      <c r="I45" s="446" t="s">
        <v>22419</v>
      </c>
      <c r="J45" s="449" t="str">
        <f>HYPERLINK("#", "https://hamanomachi.kkr.or.jp/
(JP)")</f>
        <v>https://hamanomachi.kkr.or.jp/
(JP)</v>
      </c>
      <c r="K45" s="446" t="s">
        <v>22420</v>
      </c>
      <c r="L45" s="446" t="s">
        <v>2328</v>
      </c>
      <c r="M45" s="446"/>
      <c r="N45" s="446" t="s">
        <v>95</v>
      </c>
      <c r="O45" s="446" t="s">
        <v>95</v>
      </c>
      <c r="P45" s="446"/>
      <c r="Q45" s="446"/>
      <c r="R45" s="446" t="s">
        <v>1025</v>
      </c>
      <c r="S45" s="446" t="s">
        <v>98</v>
      </c>
      <c r="T45" s="446" t="s">
        <v>3532</v>
      </c>
      <c r="U45" s="446"/>
      <c r="V45" s="446"/>
      <c r="W45" s="446"/>
      <c r="X45" s="446"/>
      <c r="Y45" s="446"/>
      <c r="Z45" s="446"/>
      <c r="AA45" s="447" t="s">
        <v>95</v>
      </c>
      <c r="AB45" s="447" t="s">
        <v>22421</v>
      </c>
      <c r="AC45" s="447" t="s">
        <v>95</v>
      </c>
      <c r="AD45" s="447" t="s">
        <v>22422</v>
      </c>
    </row>
    <row r="46" spans="1:30" s="210" customFormat="1" ht="114">
      <c r="A46" s="239" t="s">
        <v>21947</v>
      </c>
      <c r="B46" s="239" t="s">
        <v>743</v>
      </c>
      <c r="C46" s="446" t="s">
        <v>22423</v>
      </c>
      <c r="D46" s="446" t="s">
        <v>22424</v>
      </c>
      <c r="E46" s="446" t="s">
        <v>22425</v>
      </c>
      <c r="F46" s="446" t="s">
        <v>22426</v>
      </c>
      <c r="G46" s="446" t="s">
        <v>22427</v>
      </c>
      <c r="H46" s="446" t="s">
        <v>22428</v>
      </c>
      <c r="I46" s="446" t="s">
        <v>22429</v>
      </c>
      <c r="J46" s="449" t="str">
        <f>HYPERLINK("#", "https://www.kuramitsu-hp.or.jp/")</f>
        <v>https://www.kuramitsu-hp.or.jp/</v>
      </c>
      <c r="K46" s="446" t="s">
        <v>22430</v>
      </c>
      <c r="L46" s="446" t="s">
        <v>22431</v>
      </c>
      <c r="M46" s="446" t="s">
        <v>22432</v>
      </c>
      <c r="N46" s="446"/>
      <c r="O46" s="446"/>
      <c r="P46" s="446"/>
      <c r="Q46" s="446"/>
      <c r="R46" s="446" t="s">
        <v>1027</v>
      </c>
      <c r="S46" s="446" t="s">
        <v>98</v>
      </c>
      <c r="T46" s="446"/>
      <c r="U46" s="446"/>
      <c r="V46" s="450"/>
      <c r="W46" s="446"/>
      <c r="X46" s="450"/>
      <c r="Y46" s="446"/>
      <c r="Z46" s="450"/>
      <c r="AA46" s="450"/>
      <c r="AB46" s="450"/>
      <c r="AC46" s="228" t="s">
        <v>3</v>
      </c>
      <c r="AD46" s="447" t="s">
        <v>22433</v>
      </c>
    </row>
    <row r="47" spans="1:30" s="210" customFormat="1" ht="71.25">
      <c r="A47" s="239" t="s">
        <v>21947</v>
      </c>
      <c r="B47" s="239" t="s">
        <v>743</v>
      </c>
      <c r="C47" s="446" t="s">
        <v>22434</v>
      </c>
      <c r="D47" s="446" t="s">
        <v>22435</v>
      </c>
      <c r="E47" s="446" t="s">
        <v>22436</v>
      </c>
      <c r="F47" s="446" t="s">
        <v>22437</v>
      </c>
      <c r="G47" s="446" t="s">
        <v>22438</v>
      </c>
      <c r="H47" s="446" t="s">
        <v>22439</v>
      </c>
      <c r="I47" s="446" t="s">
        <v>22440</v>
      </c>
      <c r="J47" s="449" t="str">
        <f>HYPERLINK("#", "http://www.akimoto-hospital.jp(日本語)
http://www.akimoto-hospital.jp/english(英語)")</f>
        <v>http://www.akimoto-hospital.jp(日本語)
http://www.akimoto-hospital.jp/english(英語)</v>
      </c>
      <c r="K47" s="446" t="s">
        <v>22441</v>
      </c>
      <c r="L47" s="446" t="s">
        <v>22442</v>
      </c>
      <c r="M47" s="446" t="s">
        <v>22443</v>
      </c>
      <c r="N47" s="446" t="s">
        <v>95</v>
      </c>
      <c r="O47" s="446"/>
      <c r="P47" s="446"/>
      <c r="Q47" s="446"/>
      <c r="R47" s="446" t="s">
        <v>638</v>
      </c>
      <c r="S47" s="446" t="s">
        <v>98</v>
      </c>
      <c r="T47" s="446" t="s">
        <v>3532</v>
      </c>
      <c r="U47" s="446"/>
      <c r="V47" s="446"/>
      <c r="W47" s="446"/>
      <c r="X47" s="446"/>
      <c r="Y47" s="446"/>
      <c r="Z47" s="446"/>
      <c r="AA47" s="228" t="s">
        <v>3</v>
      </c>
      <c r="AB47" s="447" t="s">
        <v>22411</v>
      </c>
      <c r="AC47" s="228" t="s">
        <v>3</v>
      </c>
      <c r="AD47" s="447" t="s">
        <v>22412</v>
      </c>
    </row>
    <row r="48" spans="1:30" s="210" customFormat="1" ht="99.75">
      <c r="A48" s="239" t="s">
        <v>21947</v>
      </c>
      <c r="B48" s="239" t="s">
        <v>743</v>
      </c>
      <c r="C48" s="446" t="s">
        <v>22444</v>
      </c>
      <c r="D48" s="446" t="s">
        <v>22445</v>
      </c>
      <c r="E48" s="446" t="s">
        <v>22446</v>
      </c>
      <c r="F48" s="446" t="s">
        <v>22447</v>
      </c>
      <c r="G48" s="446" t="s">
        <v>22448</v>
      </c>
      <c r="H48" s="446" t="s">
        <v>22449</v>
      </c>
      <c r="I48" s="446" t="s">
        <v>22450</v>
      </c>
      <c r="J48" s="449" t="s">
        <v>22451</v>
      </c>
      <c r="K48" s="446" t="s">
        <v>22452</v>
      </c>
      <c r="L48" s="446" t="s">
        <v>22453</v>
      </c>
      <c r="M48" s="446" t="s">
        <v>22454</v>
      </c>
      <c r="N48" s="446"/>
      <c r="O48" s="446"/>
      <c r="P48" s="446"/>
      <c r="Q48" s="446"/>
      <c r="R48" s="446" t="s">
        <v>1027</v>
      </c>
      <c r="S48" s="446" t="s">
        <v>2360</v>
      </c>
      <c r="T48" s="446"/>
      <c r="U48" s="446"/>
      <c r="V48" s="446"/>
      <c r="W48" s="446" t="s">
        <v>95</v>
      </c>
      <c r="X48" s="446" t="s">
        <v>22455</v>
      </c>
      <c r="Y48" s="446" t="s">
        <v>95</v>
      </c>
      <c r="Z48" s="446" t="s">
        <v>22456</v>
      </c>
      <c r="AA48" s="446" t="s">
        <v>95</v>
      </c>
      <c r="AB48" s="447" t="s">
        <v>22331</v>
      </c>
      <c r="AC48" s="228" t="s">
        <v>3</v>
      </c>
      <c r="AD48" s="447" t="s">
        <v>22457</v>
      </c>
    </row>
    <row r="49" spans="1:30" s="210" customFormat="1" ht="99.75">
      <c r="A49" s="239" t="s">
        <v>21947</v>
      </c>
      <c r="B49" s="239" t="s">
        <v>743</v>
      </c>
      <c r="C49" s="451" t="s">
        <v>22458</v>
      </c>
      <c r="D49" s="451" t="s">
        <v>22459</v>
      </c>
      <c r="E49" s="451" t="s">
        <v>22446</v>
      </c>
      <c r="F49" s="451" t="s">
        <v>22460</v>
      </c>
      <c r="G49" s="451" t="s">
        <v>22461</v>
      </c>
      <c r="H49" s="451" t="s">
        <v>22462</v>
      </c>
      <c r="I49" s="451" t="s">
        <v>22450</v>
      </c>
      <c r="J49" s="452" t="s">
        <v>22463</v>
      </c>
      <c r="K49" s="451" t="s">
        <v>22464</v>
      </c>
      <c r="L49" s="451" t="s">
        <v>22453</v>
      </c>
      <c r="M49" s="451" t="s">
        <v>22454</v>
      </c>
      <c r="N49" s="451"/>
      <c r="O49" s="451"/>
      <c r="P49" s="451"/>
      <c r="Q49" s="451"/>
      <c r="R49" s="446" t="s">
        <v>1027</v>
      </c>
      <c r="S49" s="451" t="s">
        <v>2360</v>
      </c>
      <c r="T49" s="451"/>
      <c r="U49" s="451"/>
      <c r="V49" s="451"/>
      <c r="W49" s="451" t="s">
        <v>95</v>
      </c>
      <c r="X49" s="451" t="s">
        <v>22465</v>
      </c>
      <c r="Y49" s="451" t="s">
        <v>95</v>
      </c>
      <c r="Z49" s="451" t="s">
        <v>22465</v>
      </c>
      <c r="AA49" s="451" t="s">
        <v>95</v>
      </c>
      <c r="AB49" s="453" t="s">
        <v>22331</v>
      </c>
      <c r="AC49" s="451" t="s">
        <v>95</v>
      </c>
      <c r="AD49" s="453" t="s">
        <v>22332</v>
      </c>
    </row>
    <row r="50" spans="1:30" s="210" customFormat="1" ht="85.5">
      <c r="A50" s="239" t="s">
        <v>21947</v>
      </c>
      <c r="B50" s="239" t="s">
        <v>743</v>
      </c>
      <c r="C50" s="446" t="s">
        <v>22466</v>
      </c>
      <c r="D50" s="446" t="s">
        <v>22467</v>
      </c>
      <c r="E50" s="446" t="s">
        <v>22468</v>
      </c>
      <c r="F50" s="446" t="s">
        <v>22469</v>
      </c>
      <c r="G50" s="446" t="s">
        <v>22470</v>
      </c>
      <c r="H50" s="446" t="s">
        <v>22471</v>
      </c>
      <c r="I50" s="446" t="s">
        <v>22472</v>
      </c>
      <c r="J50" s="446" t="s">
        <v>22473</v>
      </c>
      <c r="K50" s="446" t="s">
        <v>22474</v>
      </c>
      <c r="L50" s="446" t="s">
        <v>22475</v>
      </c>
      <c r="M50" s="446" t="s">
        <v>22476</v>
      </c>
      <c r="N50" s="446"/>
      <c r="O50" s="446"/>
      <c r="P50" s="446"/>
      <c r="Q50" s="446"/>
      <c r="R50" s="446" t="s">
        <v>1027</v>
      </c>
      <c r="S50" s="446" t="s">
        <v>2360</v>
      </c>
      <c r="T50" s="446"/>
      <c r="U50" s="446"/>
      <c r="V50" s="454"/>
      <c r="W50" s="446"/>
      <c r="X50" s="446"/>
      <c r="Y50" s="446"/>
      <c r="Z50" s="446"/>
      <c r="AA50" s="447"/>
      <c r="AB50" s="447"/>
      <c r="AC50" s="447"/>
      <c r="AD50" s="447"/>
    </row>
    <row r="51" spans="1:30" s="210" customFormat="1" ht="71.25">
      <c r="A51" s="239" t="s">
        <v>21947</v>
      </c>
      <c r="B51" s="239" t="s">
        <v>743</v>
      </c>
      <c r="C51" s="446" t="s">
        <v>22477</v>
      </c>
      <c r="D51" s="446" t="s">
        <v>22478</v>
      </c>
      <c r="E51" s="446" t="s">
        <v>22479</v>
      </c>
      <c r="F51" s="446" t="s">
        <v>22480</v>
      </c>
      <c r="G51" s="446" t="s">
        <v>22481</v>
      </c>
      <c r="H51" s="446" t="s">
        <v>22482</v>
      </c>
      <c r="I51" s="446" t="s">
        <v>22483</v>
      </c>
      <c r="J51" s="449" t="str">
        <f>HYPERLINK("#", "https://akasakadental.or.jp/")</f>
        <v>https://akasakadental.or.jp/</v>
      </c>
      <c r="K51" s="446" t="s">
        <v>3066</v>
      </c>
      <c r="L51" s="446" t="s">
        <v>22484</v>
      </c>
      <c r="M51" s="446" t="s">
        <v>22485</v>
      </c>
      <c r="N51" s="446"/>
      <c r="O51" s="446"/>
      <c r="P51" s="446"/>
      <c r="Q51" s="446"/>
      <c r="R51" s="446" t="s">
        <v>1027</v>
      </c>
      <c r="S51" s="446" t="s">
        <v>2360</v>
      </c>
      <c r="T51" s="446"/>
      <c r="U51" s="446"/>
      <c r="V51" s="446"/>
      <c r="W51" s="446"/>
      <c r="X51" s="446"/>
      <c r="Y51" s="446"/>
      <c r="Z51" s="446"/>
      <c r="AA51" s="446"/>
      <c r="AB51" s="447"/>
      <c r="AC51" s="447"/>
      <c r="AD51" s="447"/>
    </row>
    <row r="52" spans="1:30" s="210" customFormat="1" ht="120.75" customHeight="1">
      <c r="A52" s="239" t="s">
        <v>21947</v>
      </c>
      <c r="B52" s="239" t="s">
        <v>743</v>
      </c>
      <c r="C52" s="446" t="s">
        <v>22486</v>
      </c>
      <c r="D52" s="446" t="s">
        <v>22487</v>
      </c>
      <c r="E52" s="446" t="s">
        <v>22488</v>
      </c>
      <c r="F52" s="446" t="s">
        <v>22489</v>
      </c>
      <c r="G52" s="446" t="s">
        <v>22490</v>
      </c>
      <c r="H52" s="446" t="s">
        <v>22491</v>
      </c>
      <c r="I52" s="446" t="s">
        <v>22492</v>
      </c>
      <c r="J52" s="449" t="s">
        <v>22493</v>
      </c>
      <c r="K52" s="446" t="s">
        <v>2006</v>
      </c>
      <c r="L52" s="446" t="s">
        <v>22494</v>
      </c>
      <c r="M52" s="446"/>
      <c r="N52" s="446"/>
      <c r="O52" s="446"/>
      <c r="P52" s="446"/>
      <c r="Q52" s="446"/>
      <c r="R52" s="446" t="s">
        <v>1027</v>
      </c>
      <c r="S52" s="446" t="s">
        <v>461</v>
      </c>
      <c r="T52" s="446"/>
      <c r="U52" s="446"/>
      <c r="V52" s="446"/>
      <c r="W52" s="446"/>
      <c r="X52" s="446"/>
      <c r="Y52" s="446"/>
      <c r="Z52" s="446"/>
      <c r="AA52" s="228" t="s">
        <v>3</v>
      </c>
      <c r="AB52" s="447" t="s">
        <v>22495</v>
      </c>
      <c r="AC52" s="447"/>
      <c r="AD52" s="447"/>
    </row>
    <row r="53" spans="1:30" s="210" customFormat="1" ht="116.25" customHeight="1">
      <c r="A53" s="239" t="s">
        <v>21947</v>
      </c>
      <c r="B53" s="239" t="s">
        <v>743</v>
      </c>
      <c r="C53" s="446" t="s">
        <v>22496</v>
      </c>
      <c r="D53" s="446" t="s">
        <v>22497</v>
      </c>
      <c r="E53" s="446" t="s">
        <v>22498</v>
      </c>
      <c r="F53" s="446" t="s">
        <v>22499</v>
      </c>
      <c r="G53" s="446" t="s">
        <v>22500</v>
      </c>
      <c r="H53" s="446" t="s">
        <v>22501</v>
      </c>
      <c r="I53" s="446" t="s">
        <v>22502</v>
      </c>
      <c r="J53" s="449" t="str">
        <f>HYPERLINK("#", "https://odakodomo-clinic.com")</f>
        <v>https://odakodomo-clinic.com</v>
      </c>
      <c r="K53" s="446" t="s">
        <v>22503</v>
      </c>
      <c r="L53" s="446" t="s">
        <v>22504</v>
      </c>
      <c r="M53" s="446" t="s">
        <v>22505</v>
      </c>
      <c r="N53" s="446"/>
      <c r="O53" s="446"/>
      <c r="P53" s="446"/>
      <c r="Q53" s="446"/>
      <c r="R53" s="446" t="s">
        <v>1027</v>
      </c>
      <c r="S53" s="446" t="s">
        <v>473</v>
      </c>
      <c r="T53" s="446"/>
      <c r="U53" s="446"/>
      <c r="V53" s="446"/>
      <c r="W53" s="446"/>
      <c r="X53" s="446"/>
      <c r="Y53" s="446"/>
      <c r="Z53" s="446"/>
      <c r="AA53" s="228" t="s">
        <v>3</v>
      </c>
      <c r="AB53" s="447" t="s">
        <v>22331</v>
      </c>
      <c r="AC53" s="228" t="s">
        <v>3</v>
      </c>
      <c r="AD53" s="447" t="s">
        <v>22506</v>
      </c>
    </row>
    <row r="54" spans="1:30" s="210" customFormat="1" ht="107.25" customHeight="1">
      <c r="A54" s="239" t="s">
        <v>21947</v>
      </c>
      <c r="B54" s="239" t="s">
        <v>743</v>
      </c>
      <c r="C54" s="446" t="s">
        <v>22507</v>
      </c>
      <c r="D54" s="446" t="s">
        <v>22508</v>
      </c>
      <c r="E54" s="446" t="s">
        <v>22509</v>
      </c>
      <c r="F54" s="446" t="s">
        <v>22510</v>
      </c>
      <c r="G54" s="446" t="s">
        <v>22511</v>
      </c>
      <c r="H54" s="446" t="s">
        <v>22512</v>
      </c>
      <c r="I54" s="446" t="s">
        <v>22513</v>
      </c>
      <c r="J54" s="449" t="s">
        <v>22514</v>
      </c>
      <c r="K54" s="446" t="s">
        <v>22515</v>
      </c>
      <c r="L54" s="446" t="s">
        <v>22516</v>
      </c>
      <c r="M54" s="446" t="s">
        <v>22517</v>
      </c>
      <c r="N54" s="446"/>
      <c r="O54" s="446"/>
      <c r="P54" s="446"/>
      <c r="Q54" s="446"/>
      <c r="R54" s="446" t="s">
        <v>1027</v>
      </c>
      <c r="S54" s="446" t="s">
        <v>473</v>
      </c>
      <c r="T54" s="446"/>
      <c r="U54" s="446"/>
      <c r="V54" s="446"/>
      <c r="W54" s="446"/>
      <c r="X54" s="446"/>
      <c r="Y54" s="446"/>
      <c r="Z54" s="446"/>
      <c r="AA54" s="446"/>
      <c r="AB54" s="447"/>
      <c r="AC54" s="447"/>
      <c r="AD54" s="447"/>
    </row>
    <row r="55" spans="1:30" s="210" customFormat="1" ht="128.25">
      <c r="A55" s="239" t="s">
        <v>21947</v>
      </c>
      <c r="B55" s="239" t="s">
        <v>743</v>
      </c>
      <c r="C55" s="446" t="s">
        <v>22518</v>
      </c>
      <c r="D55" s="446" t="s">
        <v>22519</v>
      </c>
      <c r="E55" s="446" t="s">
        <v>22520</v>
      </c>
      <c r="F55" s="446" t="s">
        <v>22521</v>
      </c>
      <c r="G55" s="446" t="s">
        <v>22522</v>
      </c>
      <c r="H55" s="446" t="s">
        <v>22523</v>
      </c>
      <c r="I55" s="446" t="s">
        <v>22524</v>
      </c>
      <c r="J55" s="455" t="s">
        <v>22525</v>
      </c>
      <c r="K55" s="446" t="s">
        <v>22526</v>
      </c>
      <c r="L55" s="446" t="s">
        <v>22527</v>
      </c>
      <c r="M55" s="446" t="s">
        <v>22528</v>
      </c>
      <c r="N55" s="446"/>
      <c r="O55" s="446"/>
      <c r="P55" s="446"/>
      <c r="Q55" s="446"/>
      <c r="R55" s="446" t="s">
        <v>1027</v>
      </c>
      <c r="S55" s="446" t="s">
        <v>473</v>
      </c>
      <c r="T55" s="446"/>
      <c r="U55" s="446"/>
      <c r="V55" s="446"/>
      <c r="W55" s="446"/>
      <c r="X55" s="446"/>
      <c r="Y55" s="446"/>
      <c r="Z55" s="446"/>
      <c r="AA55" s="446"/>
      <c r="AB55" s="447"/>
      <c r="AC55" s="447"/>
      <c r="AD55" s="447"/>
    </row>
    <row r="56" spans="1:30" s="210" customFormat="1" ht="149.25" customHeight="1">
      <c r="A56" s="239" t="s">
        <v>21947</v>
      </c>
      <c r="B56" s="239" t="s">
        <v>743</v>
      </c>
      <c r="C56" s="446" t="s">
        <v>22529</v>
      </c>
      <c r="D56" s="446" t="s">
        <v>22530</v>
      </c>
      <c r="E56" s="446" t="s">
        <v>22531</v>
      </c>
      <c r="F56" s="446" t="s">
        <v>22532</v>
      </c>
      <c r="G56" s="446" t="s">
        <v>22533</v>
      </c>
      <c r="H56" s="446" t="s">
        <v>22534</v>
      </c>
      <c r="I56" s="446" t="s">
        <v>22535</v>
      </c>
      <c r="J56" s="449" t="s">
        <v>22536</v>
      </c>
      <c r="K56" s="446" t="s">
        <v>22537</v>
      </c>
      <c r="L56" s="446" t="s">
        <v>22538</v>
      </c>
      <c r="M56" s="446" t="s">
        <v>22539</v>
      </c>
      <c r="N56" s="446"/>
      <c r="O56" s="446"/>
      <c r="P56" s="446"/>
      <c r="Q56" s="446"/>
      <c r="R56" s="446" t="s">
        <v>1027</v>
      </c>
      <c r="S56" s="446" t="s">
        <v>473</v>
      </c>
      <c r="T56" s="446"/>
      <c r="U56" s="446"/>
      <c r="V56" s="454"/>
      <c r="W56" s="446"/>
      <c r="X56" s="446"/>
      <c r="Y56" s="446"/>
      <c r="Z56" s="446"/>
      <c r="AA56" s="447"/>
      <c r="AB56" s="447"/>
      <c r="AC56" s="447"/>
      <c r="AD56" s="447"/>
    </row>
    <row r="57" spans="1:30" s="210" customFormat="1" ht="185.25">
      <c r="A57" s="239" t="s">
        <v>21947</v>
      </c>
      <c r="B57" s="239" t="s">
        <v>743</v>
      </c>
      <c r="C57" s="446" t="s">
        <v>22540</v>
      </c>
      <c r="D57" s="446" t="s">
        <v>22541</v>
      </c>
      <c r="E57" s="446" t="s">
        <v>22542</v>
      </c>
      <c r="F57" s="446" t="s">
        <v>22543</v>
      </c>
      <c r="G57" s="446" t="s">
        <v>22544</v>
      </c>
      <c r="H57" s="446" t="s">
        <v>22545</v>
      </c>
      <c r="I57" s="446" t="s">
        <v>22546</v>
      </c>
      <c r="J57" s="449" t="str">
        <f>HYPERLINK("#", "http://www.internationalclinic.org/index_jp.html　（日本語）http://www.internationalclinic.org　（英語）")</f>
        <v>http://www.internationalclinic.org/index_jp.html　（日本語）http://www.internationalclinic.org　（英語）</v>
      </c>
      <c r="K57" s="446" t="s">
        <v>22547</v>
      </c>
      <c r="L57" s="446" t="s">
        <v>22548</v>
      </c>
      <c r="M57" s="446" t="s">
        <v>22549</v>
      </c>
      <c r="N57" s="446"/>
      <c r="O57" s="446"/>
      <c r="P57" s="446"/>
      <c r="Q57" s="446"/>
      <c r="R57" s="446" t="s">
        <v>1027</v>
      </c>
      <c r="S57" s="446" t="s">
        <v>473</v>
      </c>
      <c r="T57" s="446"/>
      <c r="U57" s="446" t="s">
        <v>95</v>
      </c>
      <c r="V57" s="446" t="s">
        <v>22550</v>
      </c>
      <c r="W57" s="446" t="s">
        <v>95</v>
      </c>
      <c r="X57" s="446" t="s">
        <v>22551</v>
      </c>
      <c r="Y57" s="446" t="s">
        <v>95</v>
      </c>
      <c r="Z57" s="446" t="s">
        <v>22552</v>
      </c>
      <c r="AA57" s="447"/>
      <c r="AB57" s="456"/>
      <c r="AC57" s="228" t="s">
        <v>3</v>
      </c>
      <c r="AD57" s="447" t="s">
        <v>22551</v>
      </c>
    </row>
    <row r="58" spans="1:30" s="210" customFormat="1" ht="131.25" customHeight="1">
      <c r="A58" s="239" t="s">
        <v>21947</v>
      </c>
      <c r="B58" s="239" t="s">
        <v>743</v>
      </c>
      <c r="C58" s="446" t="s">
        <v>22553</v>
      </c>
      <c r="D58" s="446" t="s">
        <v>22554</v>
      </c>
      <c r="E58" s="446" t="s">
        <v>21989</v>
      </c>
      <c r="F58" s="446" t="s">
        <v>22555</v>
      </c>
      <c r="G58" s="446" t="s">
        <v>22556</v>
      </c>
      <c r="H58" s="446" t="s">
        <v>22557</v>
      </c>
      <c r="I58" s="446" t="s">
        <v>22558</v>
      </c>
      <c r="J58" s="446" t="s">
        <v>22559</v>
      </c>
      <c r="K58" s="446" t="s">
        <v>22560</v>
      </c>
      <c r="L58" s="446" t="s">
        <v>22561</v>
      </c>
      <c r="M58" s="446" t="s">
        <v>22562</v>
      </c>
      <c r="N58" s="446"/>
      <c r="O58" s="446"/>
      <c r="P58" s="446"/>
      <c r="Q58" s="446"/>
      <c r="R58" s="446" t="s">
        <v>1027</v>
      </c>
      <c r="S58" s="446" t="s">
        <v>473</v>
      </c>
      <c r="T58" s="446"/>
      <c r="U58" s="446"/>
      <c r="V58" s="446"/>
      <c r="W58" s="446"/>
      <c r="X58" s="446"/>
      <c r="Y58" s="446"/>
      <c r="Z58" s="446"/>
      <c r="AA58" s="447"/>
      <c r="AB58" s="447"/>
      <c r="AC58" s="447"/>
      <c r="AD58" s="447"/>
    </row>
    <row r="59" spans="1:30" s="210" customFormat="1" ht="140.25" customHeight="1">
      <c r="A59" s="239" t="s">
        <v>21947</v>
      </c>
      <c r="B59" s="239" t="s">
        <v>743</v>
      </c>
      <c r="C59" s="446" t="s">
        <v>22563</v>
      </c>
      <c r="D59" s="446" t="s">
        <v>22564</v>
      </c>
      <c r="E59" s="446" t="s">
        <v>22127</v>
      </c>
      <c r="F59" s="446" t="s">
        <v>22565</v>
      </c>
      <c r="G59" s="446" t="s">
        <v>22566</v>
      </c>
      <c r="H59" s="446" t="s">
        <v>22567</v>
      </c>
      <c r="I59" s="446" t="s">
        <v>22568</v>
      </c>
      <c r="J59" s="446" t="s">
        <v>22569</v>
      </c>
      <c r="K59" s="446" t="s">
        <v>22570</v>
      </c>
      <c r="L59" s="446" t="s">
        <v>1081</v>
      </c>
      <c r="M59" s="446" t="s">
        <v>22571</v>
      </c>
      <c r="N59" s="446"/>
      <c r="O59" s="446"/>
      <c r="P59" s="446"/>
      <c r="Q59" s="446"/>
      <c r="R59" s="446" t="s">
        <v>1027</v>
      </c>
      <c r="S59" s="446" t="s">
        <v>473</v>
      </c>
      <c r="T59" s="446"/>
      <c r="U59" s="446"/>
      <c r="V59" s="454"/>
      <c r="W59" s="446"/>
      <c r="X59" s="446"/>
      <c r="Y59" s="446"/>
      <c r="Z59" s="446"/>
      <c r="AA59" s="447"/>
      <c r="AB59" s="447"/>
      <c r="AC59" s="447"/>
      <c r="AD59" s="447"/>
    </row>
    <row r="60" spans="1:30" s="210" customFormat="1" ht="127.5" customHeight="1">
      <c r="A60" s="239" t="s">
        <v>21947</v>
      </c>
      <c r="B60" s="239" t="s">
        <v>743</v>
      </c>
      <c r="C60" s="446" t="s">
        <v>22572</v>
      </c>
      <c r="D60" s="446" t="s">
        <v>22573</v>
      </c>
      <c r="E60" s="446" t="s">
        <v>22574</v>
      </c>
      <c r="F60" s="446" t="s">
        <v>22575</v>
      </c>
      <c r="G60" s="446" t="s">
        <v>22576</v>
      </c>
      <c r="H60" s="446" t="s">
        <v>22577</v>
      </c>
      <c r="I60" s="446" t="s">
        <v>22578</v>
      </c>
      <c r="J60" s="449" t="s">
        <v>22579</v>
      </c>
      <c r="K60" s="446" t="s">
        <v>22580</v>
      </c>
      <c r="L60" s="446" t="s">
        <v>1614</v>
      </c>
      <c r="M60" s="446"/>
      <c r="N60" s="446"/>
      <c r="O60" s="446"/>
      <c r="P60" s="446"/>
      <c r="Q60" s="446"/>
      <c r="R60" s="446" t="s">
        <v>1027</v>
      </c>
      <c r="S60" s="446" t="s">
        <v>473</v>
      </c>
      <c r="T60" s="446"/>
      <c r="U60" s="446"/>
      <c r="V60" s="446"/>
      <c r="W60" s="446"/>
      <c r="X60" s="446"/>
      <c r="Y60" s="446"/>
      <c r="Z60" s="446"/>
      <c r="AA60" s="447"/>
      <c r="AB60" s="447"/>
      <c r="AC60" s="447"/>
      <c r="AD60" s="447"/>
    </row>
    <row r="61" spans="1:30" s="210" customFormat="1" ht="81" customHeight="1">
      <c r="A61" s="239" t="s">
        <v>21947</v>
      </c>
      <c r="B61" s="239" t="s">
        <v>743</v>
      </c>
      <c r="C61" s="446" t="s">
        <v>22581</v>
      </c>
      <c r="D61" s="446" t="s">
        <v>22582</v>
      </c>
      <c r="E61" s="446" t="s">
        <v>22583</v>
      </c>
      <c r="F61" s="446" t="s">
        <v>22584</v>
      </c>
      <c r="G61" s="446" t="s">
        <v>22585</v>
      </c>
      <c r="H61" s="446" t="s">
        <v>22586</v>
      </c>
      <c r="I61" s="446" t="s">
        <v>22587</v>
      </c>
      <c r="J61" s="446" t="s">
        <v>22588</v>
      </c>
      <c r="K61" s="446" t="s">
        <v>22589</v>
      </c>
      <c r="L61" s="446" t="s">
        <v>12887</v>
      </c>
      <c r="M61" s="446" t="s">
        <v>22590</v>
      </c>
      <c r="N61" s="446"/>
      <c r="O61" s="446"/>
      <c r="P61" s="446"/>
      <c r="Q61" s="446"/>
      <c r="R61" s="446" t="s">
        <v>1027</v>
      </c>
      <c r="S61" s="446" t="s">
        <v>473</v>
      </c>
      <c r="T61" s="446"/>
      <c r="U61" s="446"/>
      <c r="V61" s="454"/>
      <c r="W61" s="446"/>
      <c r="X61" s="446"/>
      <c r="Y61" s="446"/>
      <c r="Z61" s="446"/>
      <c r="AA61" s="447"/>
      <c r="AB61" s="447"/>
      <c r="AC61" s="447"/>
      <c r="AD61" s="447"/>
    </row>
    <row r="62" spans="1:30" s="210" customFormat="1" ht="128.25">
      <c r="A62" s="239" t="s">
        <v>21947</v>
      </c>
      <c r="B62" s="239" t="s">
        <v>743</v>
      </c>
      <c r="C62" s="446" t="s">
        <v>22591</v>
      </c>
      <c r="D62" s="446" t="s">
        <v>22592</v>
      </c>
      <c r="E62" s="446" t="s">
        <v>22593</v>
      </c>
      <c r="F62" s="446" t="s">
        <v>22594</v>
      </c>
      <c r="G62" s="446" t="s">
        <v>22595</v>
      </c>
      <c r="H62" s="446" t="s">
        <v>22596</v>
      </c>
      <c r="I62" s="446" t="s">
        <v>22597</v>
      </c>
      <c r="J62" s="446" t="str">
        <f>HYPERLINK("#", "https://yakuin-clinic.com/ (日本語)
https://yakuin-clinic.com/english/ (英語)")</f>
        <v>https://yakuin-clinic.com/ (日本語)
https://yakuin-clinic.com/english/ (英語)</v>
      </c>
      <c r="K62" s="446" t="s">
        <v>22598</v>
      </c>
      <c r="L62" s="446" t="s">
        <v>141</v>
      </c>
      <c r="M62" s="446" t="s">
        <v>22599</v>
      </c>
      <c r="N62" s="446"/>
      <c r="O62" s="446"/>
      <c r="P62" s="446"/>
      <c r="Q62" s="446"/>
      <c r="R62" s="446" t="s">
        <v>1027</v>
      </c>
      <c r="S62" s="446" t="s">
        <v>473</v>
      </c>
      <c r="T62" s="446"/>
      <c r="U62" s="446"/>
      <c r="V62" s="454"/>
      <c r="W62" s="446"/>
      <c r="X62" s="446"/>
      <c r="Y62" s="446"/>
      <c r="Z62" s="446"/>
      <c r="AA62" s="236" t="s">
        <v>95</v>
      </c>
      <c r="AB62" s="446" t="s">
        <v>22411</v>
      </c>
      <c r="AC62" s="236" t="s">
        <v>95</v>
      </c>
      <c r="AD62" s="446" t="s">
        <v>22412</v>
      </c>
    </row>
    <row r="63" spans="1:30" s="210" customFormat="1" ht="108" customHeight="1">
      <c r="A63" s="239" t="s">
        <v>21947</v>
      </c>
      <c r="B63" s="239" t="s">
        <v>743</v>
      </c>
      <c r="C63" s="446" t="s">
        <v>22600</v>
      </c>
      <c r="D63" s="446" t="s">
        <v>22601</v>
      </c>
      <c r="E63" s="446" t="s">
        <v>22602</v>
      </c>
      <c r="F63" s="446" t="s">
        <v>22603</v>
      </c>
      <c r="G63" s="446" t="s">
        <v>22604</v>
      </c>
      <c r="H63" s="446" t="s">
        <v>22605</v>
      </c>
      <c r="I63" s="446" t="s">
        <v>22606</v>
      </c>
      <c r="J63" s="446" t="str">
        <f>HYPERLINK("#", "http://yoshidanaikageka.com
http://yoshidanaikageka.com (英語)")</f>
        <v>http://yoshidanaikageka.com
http://yoshidanaikageka.com (英語)</v>
      </c>
      <c r="K63" s="446" t="s">
        <v>22607</v>
      </c>
      <c r="L63" s="446" t="s">
        <v>7180</v>
      </c>
      <c r="M63" s="446" t="s">
        <v>22608</v>
      </c>
      <c r="N63" s="446"/>
      <c r="O63" s="446"/>
      <c r="P63" s="446"/>
      <c r="Q63" s="446"/>
      <c r="R63" s="446" t="s">
        <v>1027</v>
      </c>
      <c r="S63" s="446" t="s">
        <v>473</v>
      </c>
      <c r="T63" s="446"/>
      <c r="U63" s="446"/>
      <c r="V63" s="446"/>
      <c r="W63" s="446"/>
      <c r="X63" s="446"/>
      <c r="Y63" s="446"/>
      <c r="Z63" s="446"/>
      <c r="AA63" s="447"/>
      <c r="AB63" s="447"/>
      <c r="AC63" s="447"/>
      <c r="AD63" s="447"/>
    </row>
    <row r="64" spans="1:30" s="210" customFormat="1" ht="128.25">
      <c r="A64" s="239" t="s">
        <v>21947</v>
      </c>
      <c r="B64" s="239" t="s">
        <v>743</v>
      </c>
      <c r="C64" s="446" t="s">
        <v>22609</v>
      </c>
      <c r="D64" s="446" t="s">
        <v>22610</v>
      </c>
      <c r="E64" s="446" t="s">
        <v>22611</v>
      </c>
      <c r="F64" s="446" t="s">
        <v>22612</v>
      </c>
      <c r="G64" s="446" t="s">
        <v>22613</v>
      </c>
      <c r="H64" s="446" t="s">
        <v>22614</v>
      </c>
      <c r="I64" s="446" t="s">
        <v>22615</v>
      </c>
      <c r="J64" s="449" t="s">
        <v>22616</v>
      </c>
      <c r="K64" s="446" t="s">
        <v>22617</v>
      </c>
      <c r="L64" s="446" t="s">
        <v>22618</v>
      </c>
      <c r="M64" s="446" t="s">
        <v>22619</v>
      </c>
      <c r="N64" s="446"/>
      <c r="O64" s="446"/>
      <c r="P64" s="446"/>
      <c r="Q64" s="446"/>
      <c r="R64" s="446" t="s">
        <v>1027</v>
      </c>
      <c r="S64" s="446" t="s">
        <v>473</v>
      </c>
      <c r="T64" s="446"/>
      <c r="U64" s="446"/>
      <c r="V64" s="446"/>
      <c r="W64" s="446"/>
      <c r="X64" s="446"/>
      <c r="Y64" s="446"/>
      <c r="Z64" s="446"/>
      <c r="AA64" s="446"/>
      <c r="AB64" s="447"/>
      <c r="AC64" s="228" t="s">
        <v>3</v>
      </c>
      <c r="AD64" s="447" t="s">
        <v>22620</v>
      </c>
    </row>
    <row r="65" spans="1:30" s="210" customFormat="1" ht="85.5">
      <c r="A65" s="239" t="s">
        <v>21947</v>
      </c>
      <c r="B65" s="239" t="s">
        <v>743</v>
      </c>
      <c r="C65" s="446" t="s">
        <v>22621</v>
      </c>
      <c r="D65" s="446" t="s">
        <v>22622</v>
      </c>
      <c r="E65" s="446" t="s">
        <v>22623</v>
      </c>
      <c r="F65" s="446" t="s">
        <v>22624</v>
      </c>
      <c r="G65" s="446" t="s">
        <v>22625</v>
      </c>
      <c r="H65" s="446" t="s">
        <v>22626</v>
      </c>
      <c r="I65" s="446" t="s">
        <v>22627</v>
      </c>
      <c r="J65" s="449" t="s">
        <v>22628</v>
      </c>
      <c r="K65" s="446" t="s">
        <v>2006</v>
      </c>
      <c r="L65" s="446" t="s">
        <v>22629</v>
      </c>
      <c r="M65" s="446" t="s">
        <v>22630</v>
      </c>
      <c r="N65" s="446"/>
      <c r="O65" s="446"/>
      <c r="P65" s="446"/>
      <c r="Q65" s="446"/>
      <c r="R65" s="446" t="s">
        <v>1027</v>
      </c>
      <c r="S65" s="446" t="s">
        <v>473</v>
      </c>
      <c r="T65" s="446"/>
      <c r="U65" s="446" t="s">
        <v>3</v>
      </c>
      <c r="V65" s="446" t="s">
        <v>22631</v>
      </c>
      <c r="W65" s="446"/>
      <c r="X65" s="446"/>
      <c r="Y65" s="446"/>
      <c r="Z65" s="446"/>
      <c r="AA65" s="446"/>
      <c r="AB65" s="447"/>
      <c r="AC65" s="447"/>
      <c r="AD65" s="447"/>
    </row>
    <row r="66" spans="1:30" s="210" customFormat="1" ht="87.75" customHeight="1">
      <c r="A66" s="239" t="s">
        <v>21947</v>
      </c>
      <c r="B66" s="239" t="s">
        <v>743</v>
      </c>
      <c r="C66" s="446" t="s">
        <v>22632</v>
      </c>
      <c r="D66" s="446" t="s">
        <v>22633</v>
      </c>
      <c r="E66" s="446" t="s">
        <v>22634</v>
      </c>
      <c r="F66" s="446" t="s">
        <v>22635</v>
      </c>
      <c r="G66" s="446" t="s">
        <v>22636</v>
      </c>
      <c r="H66" s="446" t="s">
        <v>22637</v>
      </c>
      <c r="I66" s="446" t="s">
        <v>22638</v>
      </c>
      <c r="J66" s="449" t="str">
        <f>HYPERLINK("#", "https://suetsugu-dc.com/
（日本語）")</f>
        <v>https://suetsugu-dc.com/
（日本語）</v>
      </c>
      <c r="K66" s="446" t="s">
        <v>3066</v>
      </c>
      <c r="L66" s="446" t="s">
        <v>3114</v>
      </c>
      <c r="M66" s="446"/>
      <c r="N66" s="446"/>
      <c r="O66" s="446"/>
      <c r="P66" s="446"/>
      <c r="Q66" s="446"/>
      <c r="R66" s="446" t="s">
        <v>1027</v>
      </c>
      <c r="S66" s="446" t="s">
        <v>473</v>
      </c>
      <c r="T66" s="446"/>
      <c r="U66" s="446"/>
      <c r="V66" s="446"/>
      <c r="W66" s="446"/>
      <c r="X66" s="446"/>
      <c r="Y66" s="446"/>
      <c r="Z66" s="446"/>
      <c r="AA66" s="447"/>
      <c r="AB66" s="447"/>
      <c r="AC66" s="447"/>
      <c r="AD66" s="447"/>
    </row>
    <row r="67" spans="1:30" s="210" customFormat="1" ht="114">
      <c r="A67" s="239" t="s">
        <v>21947</v>
      </c>
      <c r="B67" s="239" t="s">
        <v>743</v>
      </c>
      <c r="C67" s="446" t="s">
        <v>22639</v>
      </c>
      <c r="D67" s="446" t="s">
        <v>22640</v>
      </c>
      <c r="E67" s="446" t="s">
        <v>22641</v>
      </c>
      <c r="F67" s="446" t="s">
        <v>22642</v>
      </c>
      <c r="G67" s="446" t="s">
        <v>22643</v>
      </c>
      <c r="H67" s="446" t="s">
        <v>22644</v>
      </c>
      <c r="I67" s="446" t="s">
        <v>22645</v>
      </c>
      <c r="J67" s="449" t="str">
        <f>HYPERLINK("#", "https://fukuoka-womens-health.jp/")</f>
        <v>https://fukuoka-womens-health.jp/</v>
      </c>
      <c r="K67" s="446" t="s">
        <v>22646</v>
      </c>
      <c r="L67" s="446" t="s">
        <v>22647</v>
      </c>
      <c r="M67" s="446"/>
      <c r="N67" s="446"/>
      <c r="O67" s="446"/>
      <c r="P67" s="446"/>
      <c r="Q67" s="446"/>
      <c r="R67" s="446" t="s">
        <v>1027</v>
      </c>
      <c r="S67" s="446" t="s">
        <v>473</v>
      </c>
      <c r="T67" s="446"/>
      <c r="U67" s="446"/>
      <c r="V67" s="446" t="s">
        <v>22648</v>
      </c>
      <c r="W67" s="446"/>
      <c r="X67" s="446"/>
      <c r="Y67" s="446"/>
      <c r="Z67" s="446"/>
      <c r="AA67" s="447" t="s">
        <v>3</v>
      </c>
      <c r="AB67" s="447" t="s">
        <v>22649</v>
      </c>
      <c r="AC67" s="447" t="s">
        <v>3</v>
      </c>
      <c r="AD67" s="447" t="s">
        <v>22506</v>
      </c>
    </row>
    <row r="68" spans="1:30" s="210" customFormat="1" ht="99.75">
      <c r="A68" s="239" t="s">
        <v>21947</v>
      </c>
      <c r="B68" s="239" t="s">
        <v>743</v>
      </c>
      <c r="C68" s="446" t="s">
        <v>22650</v>
      </c>
      <c r="D68" s="446" t="s">
        <v>22651</v>
      </c>
      <c r="E68" s="446" t="s">
        <v>22652</v>
      </c>
      <c r="F68" s="446" t="s">
        <v>22653</v>
      </c>
      <c r="G68" s="446" t="s">
        <v>22654</v>
      </c>
      <c r="H68" s="446" t="s">
        <v>22655</v>
      </c>
      <c r="I68" s="446" t="s">
        <v>22656</v>
      </c>
      <c r="J68" s="449" t="s">
        <v>22657</v>
      </c>
      <c r="K68" s="446" t="s">
        <v>2006</v>
      </c>
      <c r="L68" s="446" t="s">
        <v>637</v>
      </c>
      <c r="M68" s="446" t="s">
        <v>22658</v>
      </c>
      <c r="N68" s="446"/>
      <c r="O68" s="446"/>
      <c r="P68" s="446"/>
      <c r="Q68" s="446"/>
      <c r="R68" s="446" t="s">
        <v>1027</v>
      </c>
      <c r="S68" s="446" t="s">
        <v>473</v>
      </c>
      <c r="T68" s="446"/>
      <c r="U68" s="446"/>
      <c r="V68" s="446"/>
      <c r="W68" s="446"/>
      <c r="X68" s="446"/>
      <c r="Y68" s="446"/>
      <c r="Z68" s="446"/>
      <c r="AA68" s="447"/>
      <c r="AB68" s="447"/>
      <c r="AC68" s="447"/>
      <c r="AD68" s="447"/>
    </row>
    <row r="69" spans="1:30" s="210" customFormat="1" ht="135" customHeight="1">
      <c r="A69" s="239" t="s">
        <v>21947</v>
      </c>
      <c r="B69" s="239" t="s">
        <v>743</v>
      </c>
      <c r="C69" s="446" t="s">
        <v>22659</v>
      </c>
      <c r="D69" s="446" t="s">
        <v>22660</v>
      </c>
      <c r="E69" s="446" t="s">
        <v>22661</v>
      </c>
      <c r="F69" s="446" t="s">
        <v>22662</v>
      </c>
      <c r="G69" s="446" t="s">
        <v>22663</v>
      </c>
      <c r="H69" s="446" t="s">
        <v>22664</v>
      </c>
      <c r="I69" s="446" t="s">
        <v>22665</v>
      </c>
      <c r="J69" s="446" t="s">
        <v>22666</v>
      </c>
      <c r="K69" s="446" t="s">
        <v>22667</v>
      </c>
      <c r="L69" s="446" t="s">
        <v>22668</v>
      </c>
      <c r="M69" s="446" t="s">
        <v>22669</v>
      </c>
      <c r="N69" s="446"/>
      <c r="O69" s="446"/>
      <c r="P69" s="446"/>
      <c r="Q69" s="446"/>
      <c r="R69" s="446" t="s">
        <v>1027</v>
      </c>
      <c r="S69" s="446" t="s">
        <v>473</v>
      </c>
      <c r="T69" s="446"/>
      <c r="U69" s="446" t="s">
        <v>95</v>
      </c>
      <c r="V69" s="446" t="s">
        <v>22670</v>
      </c>
      <c r="W69" s="446" t="s">
        <v>95</v>
      </c>
      <c r="X69" s="446" t="s">
        <v>22670</v>
      </c>
      <c r="Y69" s="446" t="s">
        <v>95</v>
      </c>
      <c r="Z69" s="446" t="s">
        <v>22670</v>
      </c>
      <c r="AA69" s="447"/>
      <c r="AB69" s="447"/>
      <c r="AC69" s="447"/>
      <c r="AD69" s="447"/>
    </row>
    <row r="70" spans="1:30" s="210" customFormat="1" ht="128.25">
      <c r="A70" s="239" t="s">
        <v>21947</v>
      </c>
      <c r="B70" s="239" t="s">
        <v>743</v>
      </c>
      <c r="C70" s="446" t="s">
        <v>22671</v>
      </c>
      <c r="D70" s="446" t="s">
        <v>22672</v>
      </c>
      <c r="E70" s="446" t="s">
        <v>22673</v>
      </c>
      <c r="F70" s="446" t="s">
        <v>22674</v>
      </c>
      <c r="G70" s="446" t="s">
        <v>22675</v>
      </c>
      <c r="H70" s="446" t="s">
        <v>22676</v>
      </c>
      <c r="I70" s="446" t="s">
        <v>22677</v>
      </c>
      <c r="J70" s="446" t="s">
        <v>22678</v>
      </c>
      <c r="K70" s="446" t="s">
        <v>22679</v>
      </c>
      <c r="L70" s="446" t="s">
        <v>22680</v>
      </c>
      <c r="M70" s="446" t="s">
        <v>22681</v>
      </c>
      <c r="N70" s="446"/>
      <c r="O70" s="446"/>
      <c r="P70" s="446"/>
      <c r="Q70" s="446"/>
      <c r="R70" s="446" t="s">
        <v>1027</v>
      </c>
      <c r="S70" s="446" t="s">
        <v>473</v>
      </c>
      <c r="T70" s="446"/>
      <c r="U70" s="446"/>
      <c r="V70" s="454"/>
      <c r="W70" s="446" t="s">
        <v>95</v>
      </c>
      <c r="X70" s="446" t="s">
        <v>22682</v>
      </c>
      <c r="Y70" s="446" t="s">
        <v>95</v>
      </c>
      <c r="Z70" s="446" t="s">
        <v>22682</v>
      </c>
      <c r="AA70" s="447"/>
      <c r="AB70" s="447"/>
      <c r="AC70" s="447"/>
      <c r="AD70" s="447"/>
    </row>
    <row r="71" spans="1:30" s="210" customFormat="1" ht="99.75">
      <c r="A71" s="239" t="s">
        <v>21947</v>
      </c>
      <c r="B71" s="239" t="s">
        <v>743</v>
      </c>
      <c r="C71" s="446" t="s">
        <v>22683</v>
      </c>
      <c r="D71" s="446" t="s">
        <v>22684</v>
      </c>
      <c r="E71" s="446" t="s">
        <v>22685</v>
      </c>
      <c r="F71" s="446" t="s">
        <v>22686</v>
      </c>
      <c r="G71" s="446" t="s">
        <v>22687</v>
      </c>
      <c r="H71" s="446" t="s">
        <v>22688</v>
      </c>
      <c r="I71" s="446" t="s">
        <v>22689</v>
      </c>
      <c r="J71" s="449" t="s">
        <v>22690</v>
      </c>
      <c r="K71" s="446" t="s">
        <v>22691</v>
      </c>
      <c r="L71" s="446" t="s">
        <v>141</v>
      </c>
      <c r="M71" s="446" t="s">
        <v>22692</v>
      </c>
      <c r="N71" s="446"/>
      <c r="O71" s="446"/>
      <c r="P71" s="446"/>
      <c r="Q71" s="446"/>
      <c r="R71" s="446" t="s">
        <v>1027</v>
      </c>
      <c r="S71" s="446" t="s">
        <v>473</v>
      </c>
      <c r="T71" s="446"/>
      <c r="U71" s="446"/>
      <c r="V71" s="446"/>
      <c r="W71" s="446"/>
      <c r="X71" s="446"/>
      <c r="Y71" s="446"/>
      <c r="Z71" s="446"/>
      <c r="AA71" s="447"/>
      <c r="AB71" s="447"/>
      <c r="AC71" s="447"/>
      <c r="AD71" s="447"/>
    </row>
    <row r="72" spans="1:30" s="210" customFormat="1" ht="71.25">
      <c r="A72" s="239" t="s">
        <v>21947</v>
      </c>
      <c r="B72" s="239" t="s">
        <v>743</v>
      </c>
      <c r="C72" s="446" t="s">
        <v>22693</v>
      </c>
      <c r="D72" s="446" t="s">
        <v>22694</v>
      </c>
      <c r="E72" s="446" t="s">
        <v>22695</v>
      </c>
      <c r="F72" s="446" t="s">
        <v>22696</v>
      </c>
      <c r="G72" s="446" t="s">
        <v>22697</v>
      </c>
      <c r="H72" s="446" t="s">
        <v>22698</v>
      </c>
      <c r="I72" s="446" t="s">
        <v>22699</v>
      </c>
      <c r="J72" s="446" t="s">
        <v>22700</v>
      </c>
      <c r="K72" s="446" t="s">
        <v>22701</v>
      </c>
      <c r="L72" s="446" t="s">
        <v>22702</v>
      </c>
      <c r="M72" s="446" t="s">
        <v>2061</v>
      </c>
      <c r="N72" s="446"/>
      <c r="O72" s="446"/>
      <c r="P72" s="446"/>
      <c r="Q72" s="446"/>
      <c r="R72" s="446" t="s">
        <v>1027</v>
      </c>
      <c r="S72" s="446" t="s">
        <v>473</v>
      </c>
      <c r="T72" s="446"/>
      <c r="U72" s="446"/>
      <c r="V72" s="446"/>
      <c r="W72" s="446"/>
      <c r="X72" s="446"/>
      <c r="Y72" s="446"/>
      <c r="Z72" s="446"/>
      <c r="AA72" s="447"/>
      <c r="AB72" s="447"/>
      <c r="AC72" s="447"/>
      <c r="AD72" s="447"/>
    </row>
    <row r="73" spans="1:30" s="210" customFormat="1" ht="99" customHeight="1">
      <c r="A73" s="239" t="s">
        <v>21947</v>
      </c>
      <c r="B73" s="239" t="s">
        <v>743</v>
      </c>
      <c r="C73" s="446" t="s">
        <v>22703</v>
      </c>
      <c r="D73" s="446" t="s">
        <v>22704</v>
      </c>
      <c r="E73" s="446" t="s">
        <v>22705</v>
      </c>
      <c r="F73" s="446" t="s">
        <v>22706</v>
      </c>
      <c r="G73" s="446" t="s">
        <v>22707</v>
      </c>
      <c r="H73" s="446" t="s">
        <v>22708</v>
      </c>
      <c r="I73" s="446" t="s">
        <v>22709</v>
      </c>
      <c r="J73" s="446" t="str">
        <f>HYPERLINK("#", "http://www.akimoto-clinic.com")</f>
        <v>http://www.akimoto-clinic.com</v>
      </c>
      <c r="K73" s="446" t="s">
        <v>22710</v>
      </c>
      <c r="L73" s="446" t="s">
        <v>22711</v>
      </c>
      <c r="M73" s="446" t="s">
        <v>22712</v>
      </c>
      <c r="N73" s="446"/>
      <c r="O73" s="446"/>
      <c r="P73" s="446"/>
      <c r="Q73" s="446"/>
      <c r="R73" s="446" t="s">
        <v>1027</v>
      </c>
      <c r="S73" s="446" t="s">
        <v>473</v>
      </c>
      <c r="T73" s="446"/>
      <c r="U73" s="446"/>
      <c r="V73" s="446"/>
      <c r="W73" s="446"/>
      <c r="X73" s="446"/>
      <c r="Y73" s="446"/>
      <c r="Z73" s="446"/>
      <c r="AA73" s="236"/>
      <c r="AB73" s="446"/>
      <c r="AC73" s="447"/>
      <c r="AD73" s="447"/>
    </row>
    <row r="74" spans="1:30" s="210" customFormat="1" ht="120" customHeight="1">
      <c r="A74" s="239" t="s">
        <v>21947</v>
      </c>
      <c r="B74" s="239" t="s">
        <v>743</v>
      </c>
      <c r="C74" s="446" t="s">
        <v>22713</v>
      </c>
      <c r="D74" s="446" t="s">
        <v>22714</v>
      </c>
      <c r="E74" s="446" t="s">
        <v>22715</v>
      </c>
      <c r="F74" s="446" t="s">
        <v>22716</v>
      </c>
      <c r="G74" s="446" t="s">
        <v>22717</v>
      </c>
      <c r="H74" s="446" t="s">
        <v>22718</v>
      </c>
      <c r="I74" s="446" t="s">
        <v>22719</v>
      </c>
      <c r="J74" s="449" t="str">
        <f>HYPERLINK("#", "https://f-clinic.jp/ （日本語）")</f>
        <v>https://f-clinic.jp/ （日本語）</v>
      </c>
      <c r="K74" s="446" t="s">
        <v>22720</v>
      </c>
      <c r="L74" s="446" t="s">
        <v>652</v>
      </c>
      <c r="M74" s="446" t="s">
        <v>22721</v>
      </c>
      <c r="N74" s="446"/>
      <c r="O74" s="446"/>
      <c r="P74" s="446"/>
      <c r="Q74" s="446"/>
      <c r="R74" s="446" t="s">
        <v>1027</v>
      </c>
      <c r="S74" s="446" t="s">
        <v>473</v>
      </c>
      <c r="T74" s="446"/>
      <c r="U74" s="446"/>
      <c r="V74" s="446"/>
      <c r="W74" s="446"/>
      <c r="X74" s="446"/>
      <c r="Y74" s="446"/>
      <c r="Z74" s="446"/>
      <c r="AA74" s="447" t="s">
        <v>3</v>
      </c>
      <c r="AB74" s="447" t="s">
        <v>22649</v>
      </c>
      <c r="AC74" s="447"/>
      <c r="AD74" s="447"/>
    </row>
    <row r="75" spans="1:30" s="210" customFormat="1" ht="99.75" customHeight="1">
      <c r="A75" s="239" t="s">
        <v>21947</v>
      </c>
      <c r="B75" s="239" t="s">
        <v>743</v>
      </c>
      <c r="C75" s="446" t="s">
        <v>22722</v>
      </c>
      <c r="D75" s="446" t="s">
        <v>22723</v>
      </c>
      <c r="E75" s="446" t="s">
        <v>22724</v>
      </c>
      <c r="F75" s="446" t="s">
        <v>22725</v>
      </c>
      <c r="G75" s="446" t="s">
        <v>22726</v>
      </c>
      <c r="H75" s="446" t="s">
        <v>22727</v>
      </c>
      <c r="I75" s="446" t="s">
        <v>22728</v>
      </c>
      <c r="J75" s="446" t="str">
        <f>HYPERLINK("#", "https://www.sanada-cl.com")</f>
        <v>https://www.sanada-cl.com</v>
      </c>
      <c r="K75" s="446" t="s">
        <v>3350</v>
      </c>
      <c r="L75" s="446" t="s">
        <v>22729</v>
      </c>
      <c r="M75" s="446" t="s">
        <v>22658</v>
      </c>
      <c r="N75" s="446"/>
      <c r="O75" s="446"/>
      <c r="P75" s="446"/>
      <c r="Q75" s="446"/>
      <c r="R75" s="446" t="s">
        <v>1027</v>
      </c>
      <c r="S75" s="446" t="s">
        <v>473</v>
      </c>
      <c r="T75" s="446"/>
      <c r="U75" s="446"/>
      <c r="V75" s="446"/>
      <c r="W75" s="446"/>
      <c r="X75" s="446"/>
      <c r="Y75" s="446"/>
      <c r="Z75" s="446"/>
      <c r="AA75" s="228" t="s">
        <v>3</v>
      </c>
      <c r="AB75" s="447" t="s">
        <v>22649</v>
      </c>
      <c r="AC75" s="228" t="s">
        <v>3</v>
      </c>
      <c r="AD75" s="447" t="s">
        <v>22649</v>
      </c>
    </row>
    <row r="76" spans="1:30" s="210" customFormat="1" ht="99.75">
      <c r="A76" s="239" t="s">
        <v>21947</v>
      </c>
      <c r="B76" s="239" t="s">
        <v>743</v>
      </c>
      <c r="C76" s="446" t="s">
        <v>22730</v>
      </c>
      <c r="D76" s="446" t="s">
        <v>22731</v>
      </c>
      <c r="E76" s="446" t="s">
        <v>22732</v>
      </c>
      <c r="F76" s="446" t="s">
        <v>22733</v>
      </c>
      <c r="G76" s="446" t="s">
        <v>22734</v>
      </c>
      <c r="H76" s="446" t="s">
        <v>22735</v>
      </c>
      <c r="I76" s="446" t="s">
        <v>22736</v>
      </c>
      <c r="J76" s="449" t="str">
        <f>HYPERLINK("#", "https://sanoei-cl.ne.jp/(日本語)")</f>
        <v>https://sanoei-cl.ne.jp/(日本語)</v>
      </c>
      <c r="K76" s="446" t="s">
        <v>22737</v>
      </c>
      <c r="L76" s="446" t="s">
        <v>7180</v>
      </c>
      <c r="M76" s="446" t="s">
        <v>4065</v>
      </c>
      <c r="N76" s="446"/>
      <c r="O76" s="446"/>
      <c r="P76" s="446"/>
      <c r="Q76" s="446"/>
      <c r="R76" s="446" t="s">
        <v>1027</v>
      </c>
      <c r="S76" s="446" t="s">
        <v>473</v>
      </c>
      <c r="T76" s="446"/>
      <c r="U76" s="446"/>
      <c r="V76" s="446"/>
      <c r="W76" s="446"/>
      <c r="X76" s="446"/>
      <c r="Y76" s="446"/>
      <c r="Z76" s="446"/>
      <c r="AA76" s="228" t="s">
        <v>3</v>
      </c>
      <c r="AB76" s="447" t="s">
        <v>22411</v>
      </c>
      <c r="AC76" s="228" t="s">
        <v>3</v>
      </c>
      <c r="AD76" s="447" t="s">
        <v>22412</v>
      </c>
    </row>
    <row r="77" spans="1:30" s="210" customFormat="1" ht="111.75" customHeight="1">
      <c r="A77" s="239" t="s">
        <v>21947</v>
      </c>
      <c r="B77" s="239" t="s">
        <v>743</v>
      </c>
      <c r="C77" s="446" t="s">
        <v>22738</v>
      </c>
      <c r="D77" s="446" t="s">
        <v>22739</v>
      </c>
      <c r="E77" s="446" t="s">
        <v>22740</v>
      </c>
      <c r="F77" s="446" t="s">
        <v>22741</v>
      </c>
      <c r="G77" s="446" t="s">
        <v>22742</v>
      </c>
      <c r="H77" s="446" t="s">
        <v>22743</v>
      </c>
      <c r="I77" s="446" t="s">
        <v>22744</v>
      </c>
      <c r="J77" s="449" t="s">
        <v>22745</v>
      </c>
      <c r="K77" s="446" t="s">
        <v>22746</v>
      </c>
      <c r="L77" s="446" t="s">
        <v>22747</v>
      </c>
      <c r="M77" s="446" t="s">
        <v>22748</v>
      </c>
      <c r="N77" s="446"/>
      <c r="O77" s="446"/>
      <c r="P77" s="446"/>
      <c r="Q77" s="446"/>
      <c r="R77" s="446" t="s">
        <v>1027</v>
      </c>
      <c r="S77" s="446" t="s">
        <v>473</v>
      </c>
      <c r="T77" s="446"/>
      <c r="U77" s="446"/>
      <c r="V77" s="446"/>
      <c r="W77" s="446"/>
      <c r="X77" s="446"/>
      <c r="Y77" s="446"/>
      <c r="Z77" s="446"/>
      <c r="AA77" s="447"/>
      <c r="AB77" s="447"/>
      <c r="AC77" s="228" t="s">
        <v>3</v>
      </c>
      <c r="AD77" s="447" t="s">
        <v>22749</v>
      </c>
    </row>
    <row r="78" spans="1:30" s="210" customFormat="1" ht="136.5" customHeight="1">
      <c r="A78" s="239" t="s">
        <v>21947</v>
      </c>
      <c r="B78" s="239" t="s">
        <v>743</v>
      </c>
      <c r="C78" s="446" t="s">
        <v>22750</v>
      </c>
      <c r="D78" s="446" t="s">
        <v>22751</v>
      </c>
      <c r="E78" s="446" t="s">
        <v>22752</v>
      </c>
      <c r="F78" s="446" t="s">
        <v>22753</v>
      </c>
      <c r="G78" s="446" t="s">
        <v>22754</v>
      </c>
      <c r="H78" s="446" t="s">
        <v>22755</v>
      </c>
      <c r="I78" s="446" t="s">
        <v>22756</v>
      </c>
      <c r="J78" s="449" t="str">
        <f>HYPERLINK("#", "https://www.tomodc.net/book-online")</f>
        <v>https://www.tomodc.net/book-online</v>
      </c>
      <c r="K78" s="446" t="s">
        <v>22757</v>
      </c>
      <c r="L78" s="446" t="s">
        <v>22758</v>
      </c>
      <c r="M78" s="446" t="s">
        <v>11749</v>
      </c>
      <c r="N78" s="446"/>
      <c r="O78" s="446"/>
      <c r="P78" s="446"/>
      <c r="Q78" s="446"/>
      <c r="R78" s="446" t="s">
        <v>1027</v>
      </c>
      <c r="S78" s="446" t="s">
        <v>3034</v>
      </c>
      <c r="T78" s="446"/>
      <c r="U78" s="446" t="s">
        <v>95</v>
      </c>
      <c r="V78" s="446" t="s">
        <v>22759</v>
      </c>
      <c r="W78" s="446"/>
      <c r="X78" s="446"/>
      <c r="Y78" s="446" t="s">
        <v>95</v>
      </c>
      <c r="Z78" s="446" t="s">
        <v>22759</v>
      </c>
      <c r="AA78" s="447"/>
      <c r="AB78" s="447"/>
      <c r="AC78" s="447"/>
      <c r="AD78" s="447"/>
    </row>
    <row r="79" spans="1:30" s="210" customFormat="1" ht="160.5" customHeight="1">
      <c r="A79" s="239" t="s">
        <v>21947</v>
      </c>
      <c r="B79" s="239" t="s">
        <v>743</v>
      </c>
      <c r="C79" s="446" t="s">
        <v>22760</v>
      </c>
      <c r="D79" s="446" t="s">
        <v>22761</v>
      </c>
      <c r="E79" s="446" t="s">
        <v>22762</v>
      </c>
      <c r="F79" s="446" t="s">
        <v>22763</v>
      </c>
      <c r="G79" s="446" t="s">
        <v>22764</v>
      </c>
      <c r="H79" s="446" t="s">
        <v>22765</v>
      </c>
      <c r="I79" s="446" t="s">
        <v>22766</v>
      </c>
      <c r="J79" s="449" t="s">
        <v>22767</v>
      </c>
      <c r="K79" s="446" t="s">
        <v>3066</v>
      </c>
      <c r="L79" s="446" t="s">
        <v>22525</v>
      </c>
      <c r="M79" s="446" t="s">
        <v>22630</v>
      </c>
      <c r="N79" s="446"/>
      <c r="O79" s="446"/>
      <c r="P79" s="446"/>
      <c r="Q79" s="446"/>
      <c r="R79" s="446" t="s">
        <v>1027</v>
      </c>
      <c r="S79" s="446" t="s">
        <v>3214</v>
      </c>
      <c r="T79" s="446"/>
      <c r="U79" s="446"/>
      <c r="V79" s="446"/>
      <c r="W79" s="446"/>
      <c r="X79" s="446"/>
      <c r="Y79" s="446"/>
      <c r="Z79" s="446"/>
      <c r="AA79" s="446"/>
      <c r="AB79" s="447"/>
      <c r="AC79" s="447"/>
      <c r="AD79" s="447"/>
    </row>
    <row r="80" spans="1:30" s="210" customFormat="1" ht="126" customHeight="1">
      <c r="A80" s="239" t="s">
        <v>21947</v>
      </c>
      <c r="B80" s="239" t="s">
        <v>743</v>
      </c>
      <c r="C80" s="446" t="s">
        <v>22768</v>
      </c>
      <c r="D80" s="446" t="s">
        <v>22769</v>
      </c>
      <c r="E80" s="446" t="s">
        <v>22770</v>
      </c>
      <c r="F80" s="446" t="s">
        <v>22771</v>
      </c>
      <c r="G80" s="446" t="s">
        <v>22772</v>
      </c>
      <c r="H80" s="446" t="s">
        <v>22773</v>
      </c>
      <c r="I80" s="446" t="s">
        <v>22774</v>
      </c>
      <c r="J80" s="446" t="str">
        <f>HYPERLINK("#", "https://www.keiyukai.gr.jp/wajiro/（日本語）")</f>
        <v>https://www.keiyukai.gr.jp/wajiro/（日本語）</v>
      </c>
      <c r="K80" s="446" t="s">
        <v>3066</v>
      </c>
      <c r="L80" s="446" t="s">
        <v>22775</v>
      </c>
      <c r="M80" s="446" t="s">
        <v>22776</v>
      </c>
      <c r="N80" s="446"/>
      <c r="O80" s="446"/>
      <c r="P80" s="446"/>
      <c r="Q80" s="446"/>
      <c r="R80" s="446" t="s">
        <v>1027</v>
      </c>
      <c r="S80" s="446" t="s">
        <v>3034</v>
      </c>
      <c r="T80" s="446"/>
      <c r="U80" s="446"/>
      <c r="V80" s="446"/>
      <c r="W80" s="446"/>
      <c r="X80" s="446"/>
      <c r="Y80" s="446"/>
      <c r="Z80" s="446"/>
      <c r="AA80" s="228" t="s">
        <v>3</v>
      </c>
      <c r="AB80" s="446" t="s">
        <v>22411</v>
      </c>
      <c r="AC80" s="447"/>
      <c r="AD80" s="447"/>
    </row>
    <row r="81" spans="1:30" s="210" customFormat="1" ht="144" customHeight="1">
      <c r="A81" s="239" t="s">
        <v>21947</v>
      </c>
      <c r="B81" s="239" t="s">
        <v>743</v>
      </c>
      <c r="C81" s="446" t="s">
        <v>22777</v>
      </c>
      <c r="D81" s="446" t="s">
        <v>22778</v>
      </c>
      <c r="E81" s="446" t="s">
        <v>22520</v>
      </c>
      <c r="F81" s="446" t="s">
        <v>22779</v>
      </c>
      <c r="G81" s="446" t="s">
        <v>22780</v>
      </c>
      <c r="H81" s="446" t="s">
        <v>22781</v>
      </c>
      <c r="I81" s="446" t="s">
        <v>22782</v>
      </c>
      <c r="J81" s="449" t="s">
        <v>22783</v>
      </c>
      <c r="K81" s="446" t="s">
        <v>3066</v>
      </c>
      <c r="L81" s="446" t="s">
        <v>22784</v>
      </c>
      <c r="M81" s="446" t="s">
        <v>2961</v>
      </c>
      <c r="N81" s="446"/>
      <c r="O81" s="446"/>
      <c r="P81" s="446"/>
      <c r="Q81" s="446"/>
      <c r="R81" s="446" t="s">
        <v>1027</v>
      </c>
      <c r="S81" s="446" t="s">
        <v>3034</v>
      </c>
      <c r="T81" s="446"/>
      <c r="U81" s="446"/>
      <c r="V81" s="446"/>
      <c r="W81" s="446"/>
      <c r="X81" s="446"/>
      <c r="Y81" s="446"/>
      <c r="Z81" s="446"/>
      <c r="AA81" s="228" t="s">
        <v>3</v>
      </c>
      <c r="AB81" s="446" t="s">
        <v>22411</v>
      </c>
      <c r="AC81" s="228" t="s">
        <v>3</v>
      </c>
      <c r="AD81" s="447" t="s">
        <v>22412</v>
      </c>
    </row>
    <row r="82" spans="1:30" s="210" customFormat="1" ht="123.75" customHeight="1">
      <c r="A82" s="239" t="s">
        <v>21947</v>
      </c>
      <c r="B82" s="239" t="s">
        <v>743</v>
      </c>
      <c r="C82" s="446" t="s">
        <v>22785</v>
      </c>
      <c r="D82" s="446" t="s">
        <v>22786</v>
      </c>
      <c r="E82" s="446" t="s">
        <v>22787</v>
      </c>
      <c r="F82" s="446" t="s">
        <v>22788</v>
      </c>
      <c r="G82" s="446" t="s">
        <v>22789</v>
      </c>
      <c r="H82" s="446" t="s">
        <v>22790</v>
      </c>
      <c r="I82" s="446" t="s">
        <v>22791</v>
      </c>
      <c r="J82" s="446" t="s">
        <v>22792</v>
      </c>
      <c r="K82" s="446" t="s">
        <v>3066</v>
      </c>
      <c r="L82" s="446" t="s">
        <v>141</v>
      </c>
      <c r="M82" s="446" t="s">
        <v>22793</v>
      </c>
      <c r="N82" s="446"/>
      <c r="O82" s="446"/>
      <c r="P82" s="446"/>
      <c r="Q82" s="446"/>
      <c r="R82" s="446" t="s">
        <v>1027</v>
      </c>
      <c r="S82" s="446" t="s">
        <v>3034</v>
      </c>
      <c r="T82" s="446"/>
      <c r="U82" s="446"/>
      <c r="V82" s="446"/>
      <c r="W82" s="446"/>
      <c r="X82" s="446"/>
      <c r="Y82" s="446"/>
      <c r="Z82" s="446"/>
      <c r="AA82" s="447" t="s">
        <v>3</v>
      </c>
      <c r="AB82" s="447" t="s">
        <v>22331</v>
      </c>
      <c r="AC82" s="228" t="s">
        <v>3</v>
      </c>
      <c r="AD82" s="447" t="s">
        <v>22332</v>
      </c>
    </row>
    <row r="83" spans="1:30" s="210" customFormat="1" ht="270.75">
      <c r="A83" s="239" t="s">
        <v>21947</v>
      </c>
      <c r="B83" s="239" t="s">
        <v>743</v>
      </c>
      <c r="C83" s="446" t="s">
        <v>22794</v>
      </c>
      <c r="D83" s="446" t="s">
        <v>22795</v>
      </c>
      <c r="E83" s="446" t="s">
        <v>22796</v>
      </c>
      <c r="F83" s="446" t="s">
        <v>22797</v>
      </c>
      <c r="G83" s="446" t="s">
        <v>22798</v>
      </c>
      <c r="H83" s="446" t="s">
        <v>22799</v>
      </c>
      <c r="I83" s="446" t="s">
        <v>22800</v>
      </c>
      <c r="J83" s="455" t="s">
        <v>22801</v>
      </c>
      <c r="K83" s="446" t="s">
        <v>22802</v>
      </c>
      <c r="L83" s="446" t="s">
        <v>22803</v>
      </c>
      <c r="M83" s="446" t="s">
        <v>22804</v>
      </c>
      <c r="N83" s="446"/>
      <c r="O83" s="446"/>
      <c r="P83" s="446"/>
      <c r="Q83" s="446"/>
      <c r="R83" s="446" t="s">
        <v>1027</v>
      </c>
      <c r="S83" s="446" t="s">
        <v>3214</v>
      </c>
      <c r="T83" s="446"/>
      <c r="U83" s="446"/>
      <c r="V83" s="446"/>
      <c r="W83" s="446"/>
      <c r="X83" s="446"/>
      <c r="Y83" s="446"/>
      <c r="Z83" s="446"/>
      <c r="AA83" s="446"/>
      <c r="AB83" s="447"/>
      <c r="AC83" s="228" t="s">
        <v>3</v>
      </c>
      <c r="AD83" s="447" t="s">
        <v>22805</v>
      </c>
    </row>
    <row r="84" spans="1:30" s="210" customFormat="1" ht="71.25">
      <c r="A84" s="239" t="s">
        <v>21947</v>
      </c>
      <c r="B84" s="239" t="s">
        <v>743</v>
      </c>
      <c r="C84" s="446" t="s">
        <v>22806</v>
      </c>
      <c r="D84" s="446" t="s">
        <v>22807</v>
      </c>
      <c r="E84" s="446" t="s">
        <v>22012</v>
      </c>
      <c r="F84" s="446" t="s">
        <v>22808</v>
      </c>
      <c r="G84" s="446" t="s">
        <v>22809</v>
      </c>
      <c r="H84" s="446" t="s">
        <v>22810</v>
      </c>
      <c r="I84" s="446" t="s">
        <v>22811</v>
      </c>
      <c r="J84" s="449" t="s">
        <v>22812</v>
      </c>
      <c r="K84" s="446" t="s">
        <v>22813</v>
      </c>
      <c r="L84" s="446" t="s">
        <v>9394</v>
      </c>
      <c r="M84" s="446" t="s">
        <v>22814</v>
      </c>
      <c r="N84" s="446"/>
      <c r="O84" s="446"/>
      <c r="P84" s="446"/>
      <c r="Q84" s="446"/>
      <c r="R84" s="446" t="s">
        <v>1027</v>
      </c>
      <c r="S84" s="446" t="s">
        <v>3214</v>
      </c>
      <c r="T84" s="446"/>
      <c r="U84" s="446"/>
      <c r="V84" s="446"/>
      <c r="W84" s="446"/>
      <c r="X84" s="446"/>
      <c r="Y84" s="446"/>
      <c r="Z84" s="446"/>
      <c r="AA84" s="446"/>
      <c r="AB84" s="447"/>
      <c r="AC84" s="447"/>
      <c r="AD84" s="447"/>
    </row>
    <row r="85" spans="1:30" s="210" customFormat="1" ht="128.25">
      <c r="A85" s="239" t="s">
        <v>21947</v>
      </c>
      <c r="B85" s="239" t="s">
        <v>743</v>
      </c>
      <c r="C85" s="446" t="s">
        <v>22815</v>
      </c>
      <c r="D85" s="446" t="s">
        <v>22816</v>
      </c>
      <c r="E85" s="446" t="s">
        <v>22817</v>
      </c>
      <c r="F85" s="446" t="s">
        <v>22818</v>
      </c>
      <c r="G85" s="446" t="s">
        <v>22819</v>
      </c>
      <c r="H85" s="446" t="s">
        <v>22820</v>
      </c>
      <c r="I85" s="446" t="s">
        <v>22821</v>
      </c>
      <c r="J85" s="449" t="s">
        <v>22822</v>
      </c>
      <c r="K85" s="446" t="s">
        <v>22823</v>
      </c>
      <c r="L85" s="446" t="s">
        <v>22824</v>
      </c>
      <c r="M85" s="446" t="s">
        <v>22825</v>
      </c>
      <c r="N85" s="446"/>
      <c r="O85" s="446"/>
      <c r="P85" s="446"/>
      <c r="Q85" s="446"/>
      <c r="R85" s="446" t="s">
        <v>1027</v>
      </c>
      <c r="S85" s="446" t="s">
        <v>3214</v>
      </c>
      <c r="T85" s="446"/>
      <c r="U85" s="446"/>
      <c r="V85" s="456"/>
      <c r="W85" s="446"/>
      <c r="X85" s="446"/>
      <c r="Y85" s="446"/>
      <c r="Z85" s="446"/>
      <c r="AA85" s="446"/>
      <c r="AB85" s="456"/>
      <c r="AC85" s="228" t="s">
        <v>3</v>
      </c>
      <c r="AD85" s="447" t="s">
        <v>22826</v>
      </c>
    </row>
    <row r="86" spans="1:30" s="210" customFormat="1" ht="176.25" customHeight="1">
      <c r="A86" s="239" t="s">
        <v>21947</v>
      </c>
      <c r="B86" s="239" t="s">
        <v>789</v>
      </c>
      <c r="C86" s="446" t="s">
        <v>22827</v>
      </c>
      <c r="D86" s="446" t="s">
        <v>22828</v>
      </c>
      <c r="E86" s="446" t="s">
        <v>22829</v>
      </c>
      <c r="F86" s="446" t="s">
        <v>22830</v>
      </c>
      <c r="G86" s="446" t="s">
        <v>22831</v>
      </c>
      <c r="H86" s="446" t="s">
        <v>22832</v>
      </c>
      <c r="I86" s="446" t="s">
        <v>22833</v>
      </c>
      <c r="J86" s="446" t="str">
        <f>HYPERLINK("#", "https://www.hisatsune.or.jp (日本語)")</f>
        <v>https://www.hisatsune.or.jp (日本語)</v>
      </c>
      <c r="K86" s="446" t="s">
        <v>18455</v>
      </c>
      <c r="L86" s="446" t="s">
        <v>22834</v>
      </c>
      <c r="M86" s="446"/>
      <c r="N86" s="446"/>
      <c r="O86" s="446"/>
      <c r="P86" s="446"/>
      <c r="Q86" s="446"/>
      <c r="R86" s="446" t="s">
        <v>1027</v>
      </c>
      <c r="S86" s="446" t="s">
        <v>98</v>
      </c>
      <c r="T86" s="446" t="s">
        <v>3532</v>
      </c>
      <c r="U86" s="446"/>
      <c r="V86" s="446"/>
      <c r="W86" s="446"/>
      <c r="X86" s="446"/>
      <c r="Y86" s="446" t="s">
        <v>95</v>
      </c>
      <c r="Z86" s="446" t="s">
        <v>22835</v>
      </c>
      <c r="AA86" s="447"/>
      <c r="AB86" s="447"/>
      <c r="AC86" s="447"/>
      <c r="AD86" s="447"/>
    </row>
    <row r="87" spans="1:30" s="210" customFormat="1" ht="123.75" customHeight="1">
      <c r="A87" s="239" t="s">
        <v>21947</v>
      </c>
      <c r="B87" s="239" t="s">
        <v>789</v>
      </c>
      <c r="C87" s="446" t="s">
        <v>22836</v>
      </c>
      <c r="D87" s="446" t="s">
        <v>22837</v>
      </c>
      <c r="E87" s="446" t="s">
        <v>22838</v>
      </c>
      <c r="F87" s="446" t="s">
        <v>22839</v>
      </c>
      <c r="G87" s="446" t="s">
        <v>22840</v>
      </c>
      <c r="H87" s="446" t="s">
        <v>22841</v>
      </c>
      <c r="I87" s="446" t="s">
        <v>22842</v>
      </c>
      <c r="J87" s="449" t="s">
        <v>22843</v>
      </c>
      <c r="K87" s="446" t="s">
        <v>22844</v>
      </c>
      <c r="L87" s="446" t="s">
        <v>22845</v>
      </c>
      <c r="M87" s="446" t="s">
        <v>22846</v>
      </c>
      <c r="N87" s="446"/>
      <c r="O87" s="446"/>
      <c r="P87" s="446"/>
      <c r="Q87" s="446"/>
      <c r="R87" s="446" t="s">
        <v>1027</v>
      </c>
      <c r="S87" s="446" t="s">
        <v>473</v>
      </c>
      <c r="T87" s="446"/>
      <c r="U87" s="446"/>
      <c r="V87" s="446"/>
      <c r="W87" s="446"/>
      <c r="X87" s="446"/>
      <c r="Y87" s="446"/>
      <c r="Z87" s="446"/>
      <c r="AA87" s="447" t="s">
        <v>3</v>
      </c>
      <c r="AB87" s="447" t="s">
        <v>22847</v>
      </c>
      <c r="AC87" s="447"/>
      <c r="AD87" s="447"/>
    </row>
    <row r="88" spans="1:30" s="210" customFormat="1" ht="156.75">
      <c r="A88" s="239" t="s">
        <v>21947</v>
      </c>
      <c r="B88" s="239" t="s">
        <v>789</v>
      </c>
      <c r="C88" s="446" t="s">
        <v>22848</v>
      </c>
      <c r="D88" s="446" t="s">
        <v>22849</v>
      </c>
      <c r="E88" s="446" t="s">
        <v>22850</v>
      </c>
      <c r="F88" s="446" t="s">
        <v>22851</v>
      </c>
      <c r="G88" s="446" t="s">
        <v>22852</v>
      </c>
      <c r="H88" s="446" t="s">
        <v>22853</v>
      </c>
      <c r="I88" s="446" t="s">
        <v>22854</v>
      </c>
      <c r="J88" s="446" t="s">
        <v>22855</v>
      </c>
      <c r="K88" s="446" t="s">
        <v>22856</v>
      </c>
      <c r="L88" s="446" t="s">
        <v>22857</v>
      </c>
      <c r="M88" s="446" t="s">
        <v>22858</v>
      </c>
      <c r="N88" s="446"/>
      <c r="O88" s="446"/>
      <c r="P88" s="446"/>
      <c r="Q88" s="446"/>
      <c r="R88" s="446" t="s">
        <v>1027</v>
      </c>
      <c r="S88" s="446" t="s">
        <v>473</v>
      </c>
      <c r="T88" s="446"/>
      <c r="U88" s="446"/>
      <c r="V88" s="446"/>
      <c r="W88" s="446"/>
      <c r="X88" s="446"/>
      <c r="Y88" s="446"/>
      <c r="Z88" s="446"/>
      <c r="AA88" s="447"/>
      <c r="AB88" s="447"/>
      <c r="AC88" s="447"/>
      <c r="AD88" s="447"/>
    </row>
    <row r="89" spans="1:30" s="210" customFormat="1" ht="78" customHeight="1">
      <c r="A89" s="239" t="s">
        <v>21947</v>
      </c>
      <c r="B89" s="239" t="s">
        <v>789</v>
      </c>
      <c r="C89" s="446" t="s">
        <v>22859</v>
      </c>
      <c r="D89" s="446" t="s">
        <v>22860</v>
      </c>
      <c r="E89" s="446" t="s">
        <v>22861</v>
      </c>
      <c r="F89" s="446" t="s">
        <v>22862</v>
      </c>
      <c r="G89" s="446" t="s">
        <v>22863</v>
      </c>
      <c r="H89" s="446" t="s">
        <v>22864</v>
      </c>
      <c r="I89" s="446" t="s">
        <v>22865</v>
      </c>
      <c r="J89" s="446" t="s">
        <v>22866</v>
      </c>
      <c r="K89" s="446" t="s">
        <v>22867</v>
      </c>
      <c r="L89" s="446" t="s">
        <v>2061</v>
      </c>
      <c r="M89" s="446" t="s">
        <v>7394</v>
      </c>
      <c r="N89" s="446"/>
      <c r="O89" s="446"/>
      <c r="P89" s="446"/>
      <c r="Q89" s="446"/>
      <c r="R89" s="446" t="s">
        <v>1027</v>
      </c>
      <c r="S89" s="446" t="s">
        <v>473</v>
      </c>
      <c r="T89" s="446"/>
      <c r="U89" s="446"/>
      <c r="V89" s="454"/>
      <c r="W89" s="446"/>
      <c r="X89" s="446"/>
      <c r="Y89" s="446"/>
      <c r="Z89" s="446"/>
      <c r="AA89" s="447" t="s">
        <v>3</v>
      </c>
      <c r="AB89" s="447" t="s">
        <v>22411</v>
      </c>
      <c r="AC89" s="228" t="s">
        <v>3</v>
      </c>
      <c r="AD89" s="447" t="s">
        <v>22412</v>
      </c>
    </row>
    <row r="90" spans="1:30" s="210" customFormat="1" ht="128.25">
      <c r="A90" s="239" t="s">
        <v>21947</v>
      </c>
      <c r="B90" s="239" t="s">
        <v>789</v>
      </c>
      <c r="C90" s="446" t="s">
        <v>22868</v>
      </c>
      <c r="D90" s="446" t="s">
        <v>22869</v>
      </c>
      <c r="E90" s="446" t="s">
        <v>22870</v>
      </c>
      <c r="F90" s="446" t="s">
        <v>22871</v>
      </c>
      <c r="G90" s="446" t="s">
        <v>22872</v>
      </c>
      <c r="H90" s="446" t="s">
        <v>22873</v>
      </c>
      <c r="I90" s="446" t="s">
        <v>22874</v>
      </c>
      <c r="J90" s="449" t="s">
        <v>22875</v>
      </c>
      <c r="K90" s="446" t="s">
        <v>22876</v>
      </c>
      <c r="L90" s="446" t="s">
        <v>22877</v>
      </c>
      <c r="M90" s="446" t="s">
        <v>2961</v>
      </c>
      <c r="N90" s="446"/>
      <c r="O90" s="446"/>
      <c r="P90" s="446"/>
      <c r="Q90" s="446"/>
      <c r="R90" s="446" t="s">
        <v>1027</v>
      </c>
      <c r="S90" s="446" t="s">
        <v>473</v>
      </c>
      <c r="T90" s="446"/>
      <c r="U90" s="446"/>
      <c r="V90" s="446"/>
      <c r="W90" s="446"/>
      <c r="X90" s="446"/>
      <c r="Y90" s="446" t="s">
        <v>95</v>
      </c>
      <c r="Z90" s="446" t="s">
        <v>22878</v>
      </c>
      <c r="AA90" s="447"/>
      <c r="AB90" s="447"/>
      <c r="AC90" s="447"/>
      <c r="AD90" s="447"/>
    </row>
    <row r="91" spans="1:30" s="210" customFormat="1" ht="102" customHeight="1">
      <c r="A91" s="239" t="s">
        <v>21947</v>
      </c>
      <c r="B91" s="239" t="s">
        <v>22879</v>
      </c>
      <c r="C91" s="446" t="s">
        <v>22880</v>
      </c>
      <c r="D91" s="446" t="s">
        <v>22881</v>
      </c>
      <c r="E91" s="446" t="s">
        <v>22882</v>
      </c>
      <c r="F91" s="446" t="s">
        <v>22883</v>
      </c>
      <c r="G91" s="446" t="s">
        <v>22884</v>
      </c>
      <c r="H91" s="446" t="s">
        <v>22885</v>
      </c>
      <c r="I91" s="446" t="s">
        <v>22886</v>
      </c>
      <c r="J91" s="446" t="str">
        <f>HYPERLINK("#", "https://www.keiyukai.gr.jp/mizumaki/（日本語）")</f>
        <v>https://www.keiyukai.gr.jp/mizumaki/（日本語）</v>
      </c>
      <c r="K91" s="446" t="s">
        <v>3066</v>
      </c>
      <c r="L91" s="446" t="s">
        <v>22887</v>
      </c>
      <c r="M91" s="446" t="s">
        <v>22888</v>
      </c>
      <c r="N91" s="446"/>
      <c r="O91" s="446"/>
      <c r="P91" s="446"/>
      <c r="Q91" s="446"/>
      <c r="R91" s="446" t="s">
        <v>1027</v>
      </c>
      <c r="S91" s="446" t="s">
        <v>3034</v>
      </c>
      <c r="T91" s="446"/>
      <c r="U91" s="446"/>
      <c r="V91" s="446"/>
      <c r="W91" s="446"/>
      <c r="X91" s="446"/>
      <c r="Y91" s="446"/>
      <c r="Z91" s="446"/>
      <c r="AA91" s="447" t="s">
        <v>3</v>
      </c>
      <c r="AB91" s="446" t="s">
        <v>22411</v>
      </c>
      <c r="AC91" s="447"/>
      <c r="AD91" s="447"/>
    </row>
    <row r="92" spans="1:30" s="210" customFormat="1" ht="85.5">
      <c r="A92" s="239" t="s">
        <v>21947</v>
      </c>
      <c r="B92" s="228" t="s">
        <v>22194</v>
      </c>
      <c r="C92" s="446" t="s">
        <v>22889</v>
      </c>
      <c r="D92" s="446" t="s">
        <v>22890</v>
      </c>
      <c r="E92" s="446" t="s">
        <v>22891</v>
      </c>
      <c r="F92" s="446" t="s">
        <v>22892</v>
      </c>
      <c r="G92" s="446" t="s">
        <v>22893</v>
      </c>
      <c r="H92" s="446" t="s">
        <v>22894</v>
      </c>
      <c r="I92" s="446" t="s">
        <v>22895</v>
      </c>
      <c r="J92" s="449" t="s">
        <v>22896</v>
      </c>
      <c r="K92" s="446" t="s">
        <v>22897</v>
      </c>
      <c r="L92" s="446" t="s">
        <v>112</v>
      </c>
      <c r="M92" s="446" t="s">
        <v>22898</v>
      </c>
      <c r="N92" s="446"/>
      <c r="O92" s="446"/>
      <c r="P92" s="446"/>
      <c r="Q92" s="446"/>
      <c r="R92" s="446" t="s">
        <v>1027</v>
      </c>
      <c r="S92" s="446" t="s">
        <v>473</v>
      </c>
      <c r="T92" s="446"/>
      <c r="U92" s="446"/>
      <c r="V92" s="446"/>
      <c r="W92" s="446"/>
      <c r="X92" s="446"/>
      <c r="Y92" s="446"/>
      <c r="Z92" s="446"/>
      <c r="AA92" s="447"/>
      <c r="AB92" s="447"/>
      <c r="AC92" s="228" t="s">
        <v>3</v>
      </c>
      <c r="AD92" s="447" t="s">
        <v>22899</v>
      </c>
    </row>
    <row r="93" spans="1:30" s="210" customFormat="1" ht="99.75">
      <c r="A93" s="239" t="s">
        <v>21947</v>
      </c>
      <c r="B93" s="228" t="s">
        <v>22194</v>
      </c>
      <c r="C93" s="446" t="s">
        <v>22900</v>
      </c>
      <c r="D93" s="446" t="s">
        <v>22901</v>
      </c>
      <c r="E93" s="446" t="s">
        <v>22902</v>
      </c>
      <c r="F93" s="446" t="s">
        <v>22903</v>
      </c>
      <c r="G93" s="446" t="s">
        <v>22904</v>
      </c>
      <c r="H93" s="446" t="s">
        <v>22905</v>
      </c>
      <c r="I93" s="446" t="s">
        <v>22906</v>
      </c>
      <c r="J93" s="449" t="s">
        <v>22907</v>
      </c>
      <c r="K93" s="446" t="s">
        <v>22908</v>
      </c>
      <c r="L93" s="446" t="s">
        <v>22909</v>
      </c>
      <c r="M93" s="446" t="s">
        <v>2061</v>
      </c>
      <c r="N93" s="446"/>
      <c r="O93" s="446"/>
      <c r="P93" s="446"/>
      <c r="Q93" s="446"/>
      <c r="R93" s="446" t="s">
        <v>1027</v>
      </c>
      <c r="S93" s="446" t="s">
        <v>473</v>
      </c>
      <c r="T93" s="446"/>
      <c r="U93" s="446"/>
      <c r="V93" s="446"/>
      <c r="W93" s="446"/>
      <c r="X93" s="446"/>
      <c r="Y93" s="446"/>
      <c r="Z93" s="446"/>
      <c r="AA93" s="447" t="s">
        <v>3</v>
      </c>
      <c r="AB93" s="447" t="s">
        <v>22331</v>
      </c>
      <c r="AC93" s="228" t="s">
        <v>3</v>
      </c>
      <c r="AD93" s="447" t="s">
        <v>22910</v>
      </c>
    </row>
    <row r="94" spans="1:30" s="210" customFormat="1" ht="142.5">
      <c r="A94" s="239" t="s">
        <v>21947</v>
      </c>
      <c r="B94" s="228" t="s">
        <v>22194</v>
      </c>
      <c r="C94" s="446" t="s">
        <v>22911</v>
      </c>
      <c r="D94" s="446" t="s">
        <v>22912</v>
      </c>
      <c r="E94" s="446" t="s">
        <v>22913</v>
      </c>
      <c r="F94" s="446" t="s">
        <v>22914</v>
      </c>
      <c r="G94" s="446" t="s">
        <v>22915</v>
      </c>
      <c r="H94" s="446" t="s">
        <v>22916</v>
      </c>
      <c r="I94" s="446" t="s">
        <v>22917</v>
      </c>
      <c r="J94" s="449" t="s">
        <v>22918</v>
      </c>
      <c r="K94" s="446" t="s">
        <v>22919</v>
      </c>
      <c r="L94" s="446" t="s">
        <v>22920</v>
      </c>
      <c r="M94" s="446" t="s">
        <v>22921</v>
      </c>
      <c r="N94" s="446"/>
      <c r="O94" s="446"/>
      <c r="P94" s="446"/>
      <c r="Q94" s="446"/>
      <c r="R94" s="446" t="s">
        <v>1027</v>
      </c>
      <c r="S94" s="446" t="s">
        <v>473</v>
      </c>
      <c r="T94" s="446"/>
      <c r="U94" s="446"/>
      <c r="V94" s="446"/>
      <c r="W94" s="446"/>
      <c r="X94" s="446"/>
      <c r="Y94" s="446"/>
      <c r="Z94" s="446"/>
      <c r="AA94" s="447" t="s">
        <v>3</v>
      </c>
      <c r="AB94" s="447" t="s">
        <v>22411</v>
      </c>
      <c r="AC94" s="228" t="s">
        <v>3</v>
      </c>
      <c r="AD94" s="447" t="s">
        <v>22922</v>
      </c>
    </row>
    <row r="95" spans="1:30" s="210" customFormat="1" ht="142.5">
      <c r="A95" s="239" t="s">
        <v>21947</v>
      </c>
      <c r="B95" s="228" t="s">
        <v>22194</v>
      </c>
      <c r="C95" s="446" t="s">
        <v>22923</v>
      </c>
      <c r="D95" s="446" t="s">
        <v>22924</v>
      </c>
      <c r="E95" s="446" t="s">
        <v>22925</v>
      </c>
      <c r="F95" s="446" t="s">
        <v>22926</v>
      </c>
      <c r="G95" s="446" t="s">
        <v>22927</v>
      </c>
      <c r="H95" s="446" t="s">
        <v>22928</v>
      </c>
      <c r="I95" s="446" t="s">
        <v>22929</v>
      </c>
      <c r="J95" s="449" t="str">
        <f>HYPERLINK("#", "https://kimura-neuro.com")</f>
        <v>https://kimura-neuro.com</v>
      </c>
      <c r="K95" s="446" t="s">
        <v>22930</v>
      </c>
      <c r="L95" s="446" t="s">
        <v>22931</v>
      </c>
      <c r="M95" s="457" t="s">
        <v>22932</v>
      </c>
      <c r="N95" s="446"/>
      <c r="O95" s="446"/>
      <c r="P95" s="446"/>
      <c r="Q95" s="446"/>
      <c r="R95" s="446" t="s">
        <v>1027</v>
      </c>
      <c r="S95" s="446" t="s">
        <v>473</v>
      </c>
      <c r="T95" s="446"/>
      <c r="U95" s="446"/>
      <c r="V95" s="446"/>
      <c r="W95" s="446"/>
      <c r="X95" s="446"/>
      <c r="Y95" s="446"/>
      <c r="Z95" s="446"/>
      <c r="AA95" s="447" t="s">
        <v>3</v>
      </c>
      <c r="AB95" s="446" t="s">
        <v>22411</v>
      </c>
      <c r="AC95" s="228" t="s">
        <v>3</v>
      </c>
      <c r="AD95" s="446" t="s">
        <v>22412</v>
      </c>
    </row>
    <row r="96" spans="1:30" s="210" customFormat="1" ht="256.5">
      <c r="A96" s="239" t="s">
        <v>21947</v>
      </c>
      <c r="B96" s="228" t="s">
        <v>22231</v>
      </c>
      <c r="C96" s="446" t="s">
        <v>22933</v>
      </c>
      <c r="D96" s="446" t="s">
        <v>22934</v>
      </c>
      <c r="E96" s="446" t="s">
        <v>22935</v>
      </c>
      <c r="F96" s="446" t="s">
        <v>22936</v>
      </c>
      <c r="G96" s="446" t="s">
        <v>22937</v>
      </c>
      <c r="H96" s="446" t="s">
        <v>22938</v>
      </c>
      <c r="I96" s="446" t="s">
        <v>22939</v>
      </c>
      <c r="J96" s="449" t="str">
        <f>HYPERLINK("#", "https://takagi.kouhoukai.or.jp/")</f>
        <v>https://takagi.kouhoukai.or.jp/</v>
      </c>
      <c r="K96" s="446" t="s">
        <v>22940</v>
      </c>
      <c r="L96" s="446" t="s">
        <v>22941</v>
      </c>
      <c r="M96" s="446" t="s">
        <v>22443</v>
      </c>
      <c r="N96" s="446" t="s">
        <v>95</v>
      </c>
      <c r="O96" s="446"/>
      <c r="P96" s="446"/>
      <c r="Q96" s="446"/>
      <c r="R96" s="446" t="s">
        <v>638</v>
      </c>
      <c r="S96" s="446" t="s">
        <v>98</v>
      </c>
      <c r="T96" s="446" t="s">
        <v>3532</v>
      </c>
      <c r="U96" s="446"/>
      <c r="V96" s="446"/>
      <c r="W96" s="446"/>
      <c r="X96" s="446"/>
      <c r="Y96" s="446"/>
      <c r="Z96" s="446"/>
      <c r="AA96" s="447"/>
      <c r="AB96" s="447"/>
      <c r="AC96" s="447"/>
      <c r="AD96" s="447" t="s">
        <v>22942</v>
      </c>
    </row>
    <row r="97" spans="1:30" s="210" customFormat="1" ht="128.25">
      <c r="A97" s="239" t="s">
        <v>21947</v>
      </c>
      <c r="B97" s="228" t="s">
        <v>22231</v>
      </c>
      <c r="C97" s="446" t="s">
        <v>22943</v>
      </c>
      <c r="D97" s="446" t="s">
        <v>22944</v>
      </c>
      <c r="E97" s="446" t="s">
        <v>22945</v>
      </c>
      <c r="F97" s="446" t="s">
        <v>22946</v>
      </c>
      <c r="G97" s="446" t="s">
        <v>22947</v>
      </c>
      <c r="H97" s="446" t="s">
        <v>22948</v>
      </c>
      <c r="I97" s="446" t="s">
        <v>22949</v>
      </c>
      <c r="J97" s="449" t="s">
        <v>22950</v>
      </c>
      <c r="K97" s="446" t="s">
        <v>22951</v>
      </c>
      <c r="L97" s="446" t="s">
        <v>22952</v>
      </c>
      <c r="M97" s="446" t="s">
        <v>2061</v>
      </c>
      <c r="N97" s="446"/>
      <c r="O97" s="446"/>
      <c r="P97" s="446"/>
      <c r="Q97" s="446" t="s">
        <v>3</v>
      </c>
      <c r="R97" s="446" t="s">
        <v>638</v>
      </c>
      <c r="S97" s="446" t="s">
        <v>461</v>
      </c>
      <c r="T97" s="446" t="s">
        <v>3532</v>
      </c>
      <c r="U97" s="446" t="s">
        <v>3</v>
      </c>
      <c r="V97" s="446" t="s">
        <v>22953</v>
      </c>
      <c r="W97" s="446" t="s">
        <v>3</v>
      </c>
      <c r="X97" s="446" t="s">
        <v>22953</v>
      </c>
      <c r="Y97" s="228" t="s">
        <v>3</v>
      </c>
      <c r="Z97" s="446" t="s">
        <v>22953</v>
      </c>
      <c r="AA97" s="228" t="s">
        <v>3</v>
      </c>
      <c r="AB97" s="447" t="s">
        <v>22331</v>
      </c>
      <c r="AC97" s="228" t="s">
        <v>3</v>
      </c>
      <c r="AD97" s="447" t="s">
        <v>22332</v>
      </c>
    </row>
    <row r="98" spans="1:30" s="210" customFormat="1" ht="114">
      <c r="A98" s="239" t="s">
        <v>21947</v>
      </c>
      <c r="B98" s="228" t="s">
        <v>22231</v>
      </c>
      <c r="C98" s="446" t="s">
        <v>22954</v>
      </c>
      <c r="D98" s="446" t="s">
        <v>22955</v>
      </c>
      <c r="E98" s="446" t="s">
        <v>22956</v>
      </c>
      <c r="F98" s="446" t="s">
        <v>22957</v>
      </c>
      <c r="G98" s="446" t="s">
        <v>22958</v>
      </c>
      <c r="H98" s="446" t="s">
        <v>22959</v>
      </c>
      <c r="I98" s="446" t="s">
        <v>22960</v>
      </c>
      <c r="J98" s="449" t="s">
        <v>22961</v>
      </c>
      <c r="K98" s="446" t="s">
        <v>22962</v>
      </c>
      <c r="L98" s="446" t="s">
        <v>22963</v>
      </c>
      <c r="M98" s="446" t="s">
        <v>2961</v>
      </c>
      <c r="N98" s="446"/>
      <c r="O98" s="446"/>
      <c r="P98" s="446"/>
      <c r="Q98" s="446"/>
      <c r="R98" s="446" t="s">
        <v>1027</v>
      </c>
      <c r="S98" s="446" t="s">
        <v>473</v>
      </c>
      <c r="T98" s="446"/>
      <c r="U98" s="446"/>
      <c r="V98" s="454"/>
      <c r="W98" s="446"/>
      <c r="X98" s="446"/>
      <c r="Y98" s="446"/>
      <c r="Z98" s="446"/>
      <c r="AA98" s="447" t="s">
        <v>3</v>
      </c>
      <c r="AB98" s="447" t="s">
        <v>22964</v>
      </c>
      <c r="AC98" s="447" t="s">
        <v>95</v>
      </c>
      <c r="AD98" s="447" t="s">
        <v>22965</v>
      </c>
    </row>
    <row r="99" spans="1:30" s="210" customFormat="1" ht="85.5">
      <c r="A99" s="239" t="s">
        <v>21947</v>
      </c>
      <c r="B99" s="228" t="s">
        <v>22231</v>
      </c>
      <c r="C99" s="446" t="s">
        <v>22966</v>
      </c>
      <c r="D99" s="446" t="s">
        <v>22967</v>
      </c>
      <c r="E99" s="446" t="s">
        <v>22968</v>
      </c>
      <c r="F99" s="446" t="s">
        <v>22969</v>
      </c>
      <c r="G99" s="446" t="s">
        <v>22970</v>
      </c>
      <c r="H99" s="446" t="s">
        <v>22971</v>
      </c>
      <c r="I99" s="446" t="s">
        <v>22972</v>
      </c>
      <c r="J99" s="446" t="str">
        <f>HYPERLINK("#", "https://aikonaika.or.jp/
(日本語)")</f>
        <v>https://aikonaika.or.jp/
(日本語)</v>
      </c>
      <c r="K99" s="446" t="s">
        <v>22973</v>
      </c>
      <c r="L99" s="446" t="s">
        <v>18549</v>
      </c>
      <c r="M99" s="446" t="s">
        <v>22974</v>
      </c>
      <c r="N99" s="446"/>
      <c r="O99" s="446"/>
      <c r="P99" s="446"/>
      <c r="Q99" s="446"/>
      <c r="R99" s="446" t="s">
        <v>1027</v>
      </c>
      <c r="S99" s="446" t="s">
        <v>473</v>
      </c>
      <c r="T99" s="446"/>
      <c r="U99" s="446"/>
      <c r="V99" s="446"/>
      <c r="W99" s="446"/>
      <c r="X99" s="446"/>
      <c r="Y99" s="446"/>
      <c r="Z99" s="446"/>
      <c r="AA99" s="447" t="s">
        <v>95</v>
      </c>
      <c r="AB99" s="447" t="s">
        <v>22411</v>
      </c>
      <c r="AC99" s="447"/>
      <c r="AD99" s="447"/>
    </row>
    <row r="100" spans="1:30" s="210" customFormat="1" ht="99.75">
      <c r="A100" s="239" t="s">
        <v>21947</v>
      </c>
      <c r="B100" s="228" t="s">
        <v>22231</v>
      </c>
      <c r="C100" s="446" t="s">
        <v>22975</v>
      </c>
      <c r="D100" s="446" t="s">
        <v>22976</v>
      </c>
      <c r="E100" s="446" t="s">
        <v>22977</v>
      </c>
      <c r="F100" s="446" t="s">
        <v>22978</v>
      </c>
      <c r="G100" s="446" t="s">
        <v>22979</v>
      </c>
      <c r="H100" s="446" t="s">
        <v>22980</v>
      </c>
      <c r="I100" s="446" t="s">
        <v>22981</v>
      </c>
      <c r="J100" s="449" t="str">
        <f>HYPERLINK("#", "http://www.eguchi-dental.com（日本語）")</f>
        <v>http://www.eguchi-dental.com（日本語）</v>
      </c>
      <c r="K100" s="446" t="s">
        <v>3205</v>
      </c>
      <c r="L100" s="446" t="s">
        <v>112</v>
      </c>
      <c r="M100" s="446"/>
      <c r="N100" s="446"/>
      <c r="O100" s="446"/>
      <c r="P100" s="446"/>
      <c r="Q100" s="446"/>
      <c r="R100" s="446" t="s">
        <v>1027</v>
      </c>
      <c r="S100" s="446" t="s">
        <v>3034</v>
      </c>
      <c r="T100" s="446"/>
      <c r="U100" s="446"/>
      <c r="V100" s="446"/>
      <c r="W100" s="446"/>
      <c r="X100" s="446"/>
      <c r="Y100" s="446"/>
      <c r="Z100" s="446"/>
      <c r="AA100" s="447"/>
      <c r="AB100" s="447"/>
      <c r="AC100" s="447"/>
      <c r="AD100" s="447"/>
    </row>
    <row r="101" spans="1:30" s="210" customFormat="1" ht="71.25">
      <c r="A101" s="239" t="s">
        <v>21947</v>
      </c>
      <c r="B101" s="228" t="s">
        <v>971</v>
      </c>
      <c r="C101" s="446" t="s">
        <v>22982</v>
      </c>
      <c r="D101" s="446" t="s">
        <v>22983</v>
      </c>
      <c r="E101" s="446" t="s">
        <v>22984</v>
      </c>
      <c r="F101" s="446" t="s">
        <v>22985</v>
      </c>
      <c r="G101" s="446" t="s">
        <v>22986</v>
      </c>
      <c r="H101" s="446" t="s">
        <v>22987</v>
      </c>
      <c r="I101" s="446" t="s">
        <v>22988</v>
      </c>
      <c r="J101" s="446" t="str">
        <f>HYPERLINK("#", "http://www.chikusuikai.or.jp/")</f>
        <v>http://www.chikusuikai.or.jp/</v>
      </c>
      <c r="K101" s="446" t="s">
        <v>22989</v>
      </c>
      <c r="L101" s="446" t="s">
        <v>22990</v>
      </c>
      <c r="M101" s="446"/>
      <c r="N101" s="446"/>
      <c r="O101" s="446"/>
      <c r="P101" s="446"/>
      <c r="Q101" s="446"/>
      <c r="R101" s="446" t="s">
        <v>1027</v>
      </c>
      <c r="S101" s="446" t="s">
        <v>98</v>
      </c>
      <c r="T101" s="446"/>
      <c r="U101" s="446" t="s">
        <v>95</v>
      </c>
      <c r="V101" s="446" t="s">
        <v>22991</v>
      </c>
      <c r="W101" s="446"/>
      <c r="X101" s="446"/>
      <c r="Y101" s="446"/>
      <c r="Z101" s="446"/>
      <c r="AA101" s="447" t="s">
        <v>3</v>
      </c>
      <c r="AB101" s="447" t="s">
        <v>22411</v>
      </c>
      <c r="AC101" s="447"/>
      <c r="AD101" s="447"/>
    </row>
    <row r="102" spans="1:30" s="210" customFormat="1" ht="85.5">
      <c r="A102" s="239" t="s">
        <v>21947</v>
      </c>
      <c r="B102" s="228" t="s">
        <v>971</v>
      </c>
      <c r="C102" s="446" t="s">
        <v>22992</v>
      </c>
      <c r="D102" s="446" t="s">
        <v>22993</v>
      </c>
      <c r="E102" s="446" t="s">
        <v>22994</v>
      </c>
      <c r="F102" s="446" t="s">
        <v>22995</v>
      </c>
      <c r="G102" s="446" t="s">
        <v>22996</v>
      </c>
      <c r="H102" s="446" t="s">
        <v>22997</v>
      </c>
      <c r="I102" s="446" t="s">
        <v>22998</v>
      </c>
      <c r="J102" s="446" t="s">
        <v>22999</v>
      </c>
      <c r="K102" s="446" t="s">
        <v>23000</v>
      </c>
      <c r="L102" s="446" t="s">
        <v>23001</v>
      </c>
      <c r="M102" s="446"/>
      <c r="N102" s="446" t="s">
        <v>95</v>
      </c>
      <c r="O102" s="446"/>
      <c r="P102" s="446"/>
      <c r="Q102" s="446"/>
      <c r="R102" s="446" t="s">
        <v>1027</v>
      </c>
      <c r="S102" s="446" t="s">
        <v>473</v>
      </c>
      <c r="T102" s="446"/>
      <c r="U102" s="446"/>
      <c r="V102" s="446"/>
      <c r="W102" s="446"/>
      <c r="X102" s="446"/>
      <c r="Y102" s="446"/>
      <c r="Z102" s="446"/>
      <c r="AA102" s="447"/>
      <c r="AB102" s="447"/>
      <c r="AC102" s="447"/>
      <c r="AD102" s="447"/>
    </row>
    <row r="103" spans="1:30" s="210" customFormat="1" ht="71.25">
      <c r="A103" s="239" t="s">
        <v>21947</v>
      </c>
      <c r="B103" s="228" t="s">
        <v>22309</v>
      </c>
      <c r="C103" s="446" t="s">
        <v>23002</v>
      </c>
      <c r="D103" s="446" t="s">
        <v>23003</v>
      </c>
      <c r="E103" s="446" t="s">
        <v>23004</v>
      </c>
      <c r="F103" s="446" t="s">
        <v>23005</v>
      </c>
      <c r="G103" s="446" t="s">
        <v>23006</v>
      </c>
      <c r="H103" s="446" t="s">
        <v>23007</v>
      </c>
      <c r="I103" s="446" t="s">
        <v>23008</v>
      </c>
      <c r="J103" s="449" t="s">
        <v>23009</v>
      </c>
      <c r="K103" s="446" t="s">
        <v>23010</v>
      </c>
      <c r="L103" s="446" t="s">
        <v>1955</v>
      </c>
      <c r="M103" s="446" t="s">
        <v>2061</v>
      </c>
      <c r="N103" s="446"/>
      <c r="O103" s="446"/>
      <c r="P103" s="446"/>
      <c r="Q103" s="446"/>
      <c r="R103" s="446" t="s">
        <v>1027</v>
      </c>
      <c r="S103" s="446" t="s">
        <v>98</v>
      </c>
      <c r="T103" s="446" t="s">
        <v>3532</v>
      </c>
      <c r="U103" s="446"/>
      <c r="V103" s="446"/>
      <c r="W103" s="446"/>
      <c r="X103" s="446"/>
      <c r="Y103" s="446"/>
      <c r="Z103" s="446"/>
      <c r="AA103" s="456"/>
      <c r="AB103" s="456"/>
      <c r="AC103" s="228" t="s">
        <v>3</v>
      </c>
      <c r="AD103" s="447" t="s">
        <v>23011</v>
      </c>
    </row>
    <row r="104" spans="1:30" s="210" customFormat="1" ht="71.25">
      <c r="A104" s="239" t="s">
        <v>21947</v>
      </c>
      <c r="B104" s="228" t="s">
        <v>22309</v>
      </c>
      <c r="C104" s="446" t="s">
        <v>23012</v>
      </c>
      <c r="D104" s="446" t="s">
        <v>23013</v>
      </c>
      <c r="E104" s="446" t="s">
        <v>23014</v>
      </c>
      <c r="F104" s="446" t="s">
        <v>23015</v>
      </c>
      <c r="G104" s="446" t="s">
        <v>23016</v>
      </c>
      <c r="H104" s="446" t="s">
        <v>23017</v>
      </c>
      <c r="I104" s="446" t="s">
        <v>23018</v>
      </c>
      <c r="J104" s="449" t="s">
        <v>23019</v>
      </c>
      <c r="K104" s="446" t="s">
        <v>23020</v>
      </c>
      <c r="L104" s="446" t="s">
        <v>2061</v>
      </c>
      <c r="M104" s="446" t="s">
        <v>23021</v>
      </c>
      <c r="N104" s="446"/>
      <c r="O104" s="446"/>
      <c r="P104" s="446"/>
      <c r="Q104" s="446"/>
      <c r="R104" s="446" t="s">
        <v>1027</v>
      </c>
      <c r="S104" s="446" t="s">
        <v>473</v>
      </c>
      <c r="T104" s="446"/>
      <c r="U104" s="446"/>
      <c r="V104" s="446"/>
      <c r="W104" s="446"/>
      <c r="X104" s="446"/>
      <c r="Y104" s="446"/>
      <c r="Z104" s="446"/>
      <c r="AA104" s="446"/>
      <c r="AB104" s="447"/>
      <c r="AC104" s="447"/>
      <c r="AD104" s="447"/>
    </row>
    <row r="105" spans="1:30" s="91" customFormat="1" ht="71.25">
      <c r="A105" s="239" t="s">
        <v>21947</v>
      </c>
      <c r="B105" s="228" t="s">
        <v>22309</v>
      </c>
      <c r="C105" s="446" t="s">
        <v>23022</v>
      </c>
      <c r="D105" s="446" t="s">
        <v>23023</v>
      </c>
      <c r="E105" s="446" t="s">
        <v>23024</v>
      </c>
      <c r="F105" s="446" t="s">
        <v>23025</v>
      </c>
      <c r="G105" s="446" t="s">
        <v>23026</v>
      </c>
      <c r="H105" s="446" t="s">
        <v>23027</v>
      </c>
      <c r="I105" s="446" t="s">
        <v>23028</v>
      </c>
      <c r="J105" s="449" t="str">
        <f>HYPERLINK("#", "https://www.shigetouhp.com/　　（日本語のみ）")</f>
        <v>https://www.shigetouhp.com/　　（日本語のみ）</v>
      </c>
      <c r="K105" s="446" t="s">
        <v>23029</v>
      </c>
      <c r="L105" s="446" t="s">
        <v>23030</v>
      </c>
      <c r="M105" s="446" t="s">
        <v>3135</v>
      </c>
      <c r="N105" s="446"/>
      <c r="O105" s="446"/>
      <c r="P105" s="446"/>
      <c r="Q105" s="446"/>
      <c r="R105" s="446" t="s">
        <v>1027</v>
      </c>
      <c r="S105" s="446" t="s">
        <v>473</v>
      </c>
      <c r="T105" s="446"/>
      <c r="U105" s="446"/>
      <c r="V105" s="446"/>
      <c r="W105" s="446"/>
      <c r="X105" s="446"/>
      <c r="Y105" s="446"/>
      <c r="Z105" s="446"/>
      <c r="AA105" s="236" t="s">
        <v>3</v>
      </c>
      <c r="AB105" s="446" t="s">
        <v>22411</v>
      </c>
      <c r="AC105" s="236" t="s">
        <v>95</v>
      </c>
      <c r="AD105" s="446" t="s">
        <v>22412</v>
      </c>
    </row>
    <row r="106" spans="1:30" s="210" customFormat="1" ht="128.25">
      <c r="A106" s="239" t="s">
        <v>21947</v>
      </c>
      <c r="B106" s="228" t="s">
        <v>22333</v>
      </c>
      <c r="C106" s="446" t="s">
        <v>23031</v>
      </c>
      <c r="D106" s="446" t="s">
        <v>23032</v>
      </c>
      <c r="E106" s="446" t="s">
        <v>23033</v>
      </c>
      <c r="F106" s="446" t="s">
        <v>23034</v>
      </c>
      <c r="G106" s="446" t="s">
        <v>23035</v>
      </c>
      <c r="H106" s="446" t="s">
        <v>23036</v>
      </c>
      <c r="I106" s="446" t="s">
        <v>23037</v>
      </c>
      <c r="J106" s="449" t="str">
        <f>HYPERLINK("#", "http://www.kaita-hospital.jp ")</f>
        <v xml:space="preserve">http://www.kaita-hospital.jp </v>
      </c>
      <c r="K106" s="446" t="s">
        <v>23038</v>
      </c>
      <c r="L106" s="446" t="s">
        <v>23039</v>
      </c>
      <c r="M106" s="446" t="s">
        <v>23040</v>
      </c>
      <c r="N106" s="446"/>
      <c r="O106" s="446"/>
      <c r="P106" s="446"/>
      <c r="Q106" s="446"/>
      <c r="R106" s="446" t="s">
        <v>1027</v>
      </c>
      <c r="S106" s="446" t="s">
        <v>98</v>
      </c>
      <c r="T106" s="446"/>
      <c r="U106" s="446"/>
      <c r="V106" s="446"/>
      <c r="W106" s="446"/>
      <c r="X106" s="446"/>
      <c r="Y106" s="446"/>
      <c r="Z106" s="446"/>
      <c r="AA106" s="447"/>
      <c r="AB106" s="447"/>
      <c r="AC106" s="447"/>
      <c r="AD106" s="447"/>
    </row>
    <row r="107" spans="1:30" s="210" customFormat="1" ht="71.25">
      <c r="A107" s="239" t="s">
        <v>21947</v>
      </c>
      <c r="B107" s="228" t="s">
        <v>22333</v>
      </c>
      <c r="C107" s="446" t="s">
        <v>23041</v>
      </c>
      <c r="D107" s="446" t="s">
        <v>23042</v>
      </c>
      <c r="E107" s="446" t="s">
        <v>23043</v>
      </c>
      <c r="F107" s="446" t="s">
        <v>23044</v>
      </c>
      <c r="G107" s="446" t="s">
        <v>23045</v>
      </c>
      <c r="H107" s="446" t="s">
        <v>23046</v>
      </c>
      <c r="I107" s="446" t="s">
        <v>23047</v>
      </c>
      <c r="J107" s="449" t="s">
        <v>23048</v>
      </c>
      <c r="K107" s="446" t="s">
        <v>23049</v>
      </c>
      <c r="L107" s="446" t="s">
        <v>23050</v>
      </c>
      <c r="M107" s="446" t="s">
        <v>23051</v>
      </c>
      <c r="N107" s="446"/>
      <c r="O107" s="446"/>
      <c r="P107" s="446"/>
      <c r="Q107" s="446"/>
      <c r="R107" s="446" t="s">
        <v>1027</v>
      </c>
      <c r="S107" s="446" t="s">
        <v>473</v>
      </c>
      <c r="T107" s="446"/>
      <c r="U107" s="446"/>
      <c r="V107" s="446"/>
      <c r="W107" s="446"/>
      <c r="X107" s="446"/>
      <c r="Y107" s="446"/>
      <c r="Z107" s="446"/>
      <c r="AA107" s="447"/>
      <c r="AB107" s="447"/>
      <c r="AC107" s="447" t="s">
        <v>95</v>
      </c>
      <c r="AD107" s="447" t="s">
        <v>23052</v>
      </c>
    </row>
    <row r="108" spans="1:30" s="210" customFormat="1" ht="71.25">
      <c r="A108" s="239" t="s">
        <v>21947</v>
      </c>
      <c r="B108" s="228" t="s">
        <v>22343</v>
      </c>
      <c r="C108" s="446" t="s">
        <v>23053</v>
      </c>
      <c r="D108" s="446" t="s">
        <v>23054</v>
      </c>
      <c r="E108" s="446" t="s">
        <v>23055</v>
      </c>
      <c r="F108" s="446" t="s">
        <v>23056</v>
      </c>
      <c r="G108" s="446" t="s">
        <v>23057</v>
      </c>
      <c r="H108" s="446" t="s">
        <v>23058</v>
      </c>
      <c r="I108" s="446" t="s">
        <v>23059</v>
      </c>
      <c r="J108" s="449" t="s">
        <v>23060</v>
      </c>
      <c r="K108" s="446" t="s">
        <v>23061</v>
      </c>
      <c r="L108" s="446" t="s">
        <v>23062</v>
      </c>
      <c r="M108" s="446" t="s">
        <v>5385</v>
      </c>
      <c r="N108" s="446"/>
      <c r="O108" s="446"/>
      <c r="P108" s="446"/>
      <c r="Q108" s="446"/>
      <c r="R108" s="446" t="s">
        <v>1027</v>
      </c>
      <c r="S108" s="446" t="s">
        <v>3214</v>
      </c>
      <c r="T108" s="446"/>
      <c r="U108" s="446"/>
      <c r="V108" s="446"/>
      <c r="W108" s="446"/>
      <c r="X108" s="446"/>
      <c r="Y108" s="446"/>
      <c r="Z108" s="446"/>
      <c r="AA108" s="446"/>
      <c r="AB108" s="447"/>
      <c r="AC108" s="447"/>
      <c r="AD108" s="447"/>
    </row>
    <row r="109" spans="1:30" s="210" customFormat="1" ht="128.25">
      <c r="A109" s="239" t="s">
        <v>21947</v>
      </c>
      <c r="B109" s="228" t="s">
        <v>22343</v>
      </c>
      <c r="C109" s="446" t="s">
        <v>23063</v>
      </c>
      <c r="D109" s="446" t="s">
        <v>23064</v>
      </c>
      <c r="E109" s="446" t="s">
        <v>23065</v>
      </c>
      <c r="F109" s="446" t="s">
        <v>23066</v>
      </c>
      <c r="G109" s="446" t="s">
        <v>23067</v>
      </c>
      <c r="H109" s="446" t="s">
        <v>23068</v>
      </c>
      <c r="I109" s="446" t="s">
        <v>23069</v>
      </c>
      <c r="J109" s="449" t="s">
        <v>23070</v>
      </c>
      <c r="K109" s="446" t="s">
        <v>22823</v>
      </c>
      <c r="L109" s="446" t="s">
        <v>23071</v>
      </c>
      <c r="M109" s="446" t="s">
        <v>23072</v>
      </c>
      <c r="N109" s="446"/>
      <c r="O109" s="446"/>
      <c r="P109" s="446"/>
      <c r="Q109" s="446"/>
      <c r="R109" s="446" t="s">
        <v>1027</v>
      </c>
      <c r="S109" s="446" t="s">
        <v>3214</v>
      </c>
      <c r="T109" s="446"/>
      <c r="U109" s="446"/>
      <c r="V109" s="446"/>
      <c r="W109" s="446"/>
      <c r="X109" s="446"/>
      <c r="Y109" s="446"/>
      <c r="Z109" s="446"/>
      <c r="AA109" s="446"/>
      <c r="AB109" s="447"/>
      <c r="AC109" s="447"/>
      <c r="AD109" s="447"/>
    </row>
    <row r="110" spans="1:30" s="210" customFormat="1" ht="102" customHeight="1">
      <c r="A110" s="239" t="s">
        <v>21947</v>
      </c>
      <c r="B110" s="239" t="s">
        <v>1018</v>
      </c>
      <c r="C110" s="446" t="s">
        <v>23073</v>
      </c>
      <c r="D110" s="446" t="s">
        <v>23074</v>
      </c>
      <c r="E110" s="446" t="s">
        <v>23075</v>
      </c>
      <c r="F110" s="446" t="s">
        <v>23076</v>
      </c>
      <c r="G110" s="446" t="s">
        <v>23077</v>
      </c>
      <c r="H110" s="446" t="s">
        <v>23078</v>
      </c>
      <c r="I110" s="446" t="s">
        <v>23079</v>
      </c>
      <c r="J110" s="449" t="str">
        <f>HYPERLINK("#", "http://www.shinnakama.or.jp")</f>
        <v>http://www.shinnakama.or.jp</v>
      </c>
      <c r="K110" s="446" t="s">
        <v>23080</v>
      </c>
      <c r="L110" s="446" t="s">
        <v>23081</v>
      </c>
      <c r="M110" s="446" t="s">
        <v>23082</v>
      </c>
      <c r="N110" s="446"/>
      <c r="O110" s="446"/>
      <c r="P110" s="446"/>
      <c r="Q110" s="446"/>
      <c r="R110" s="446" t="s">
        <v>638</v>
      </c>
      <c r="S110" s="446" t="s">
        <v>98</v>
      </c>
      <c r="T110" s="446" t="s">
        <v>3532</v>
      </c>
      <c r="U110" s="446"/>
      <c r="V110" s="446"/>
      <c r="W110" s="446"/>
      <c r="X110" s="446"/>
      <c r="Y110" s="446"/>
      <c r="Z110" s="446"/>
      <c r="AA110" s="447" t="s">
        <v>3</v>
      </c>
      <c r="AB110" s="447" t="s">
        <v>23083</v>
      </c>
      <c r="AC110" s="447"/>
      <c r="AD110" s="447"/>
    </row>
    <row r="111" spans="1:30" s="210" customFormat="1" ht="144" customHeight="1">
      <c r="A111" s="239" t="s">
        <v>21947</v>
      </c>
      <c r="B111" s="239" t="s">
        <v>1018</v>
      </c>
      <c r="C111" s="446" t="s">
        <v>23084</v>
      </c>
      <c r="D111" s="446" t="s">
        <v>23085</v>
      </c>
      <c r="E111" s="446" t="s">
        <v>23086</v>
      </c>
      <c r="F111" s="446" t="s">
        <v>23087</v>
      </c>
      <c r="G111" s="446" t="s">
        <v>23088</v>
      </c>
      <c r="H111" s="446" t="s">
        <v>23089</v>
      </c>
      <c r="I111" s="446" t="s">
        <v>23090</v>
      </c>
      <c r="J111" s="449" t="str">
        <f>HYPERLINK("#", "http://www.kokurakinen.or.jp(日本語）")</f>
        <v>http://www.kokurakinen.or.jp(日本語）</v>
      </c>
      <c r="K111" s="446" t="s">
        <v>23091</v>
      </c>
      <c r="L111" s="446" t="s">
        <v>23092</v>
      </c>
      <c r="M111" s="446" t="s">
        <v>639</v>
      </c>
      <c r="N111" s="446"/>
      <c r="O111" s="446"/>
      <c r="P111" s="446"/>
      <c r="Q111" s="446"/>
      <c r="R111" s="446" t="s">
        <v>638</v>
      </c>
      <c r="S111" s="446" t="s">
        <v>98</v>
      </c>
      <c r="T111" s="446" t="s">
        <v>3532</v>
      </c>
      <c r="U111" s="446"/>
      <c r="V111" s="446"/>
      <c r="W111" s="446"/>
      <c r="X111" s="446"/>
      <c r="Y111" s="446"/>
      <c r="Z111" s="446"/>
      <c r="AA111" s="236" t="s">
        <v>3</v>
      </c>
      <c r="AB111" s="447" t="s">
        <v>22411</v>
      </c>
      <c r="AC111" s="236" t="s">
        <v>95</v>
      </c>
      <c r="AD111" s="447" t="s">
        <v>22412</v>
      </c>
    </row>
    <row r="112" spans="1:30" s="210" customFormat="1" ht="71.25">
      <c r="A112" s="239" t="s">
        <v>21947</v>
      </c>
      <c r="B112" s="239" t="s">
        <v>1018</v>
      </c>
      <c r="C112" s="446" t="s">
        <v>23093</v>
      </c>
      <c r="D112" s="446" t="s">
        <v>23094</v>
      </c>
      <c r="E112" s="446" t="s">
        <v>23095</v>
      </c>
      <c r="F112" s="446" t="s">
        <v>23096</v>
      </c>
      <c r="G112" s="446" t="s">
        <v>23097</v>
      </c>
      <c r="H112" s="446" t="s">
        <v>23098</v>
      </c>
      <c r="I112" s="446" t="s">
        <v>23099</v>
      </c>
      <c r="J112" s="446" t="s">
        <v>23100</v>
      </c>
      <c r="K112" s="446" t="s">
        <v>23101</v>
      </c>
      <c r="L112" s="446" t="s">
        <v>3114</v>
      </c>
      <c r="M112" s="446" t="s">
        <v>4065</v>
      </c>
      <c r="N112" s="446"/>
      <c r="O112" s="446"/>
      <c r="P112" s="446"/>
      <c r="Q112" s="446"/>
      <c r="R112" s="446" t="s">
        <v>1027</v>
      </c>
      <c r="S112" s="446" t="s">
        <v>1432</v>
      </c>
      <c r="T112" s="446"/>
      <c r="U112" s="446"/>
      <c r="V112" s="454"/>
      <c r="W112" s="446"/>
      <c r="X112" s="446"/>
      <c r="Y112" s="446"/>
      <c r="Z112" s="446"/>
      <c r="AA112" s="447"/>
      <c r="AB112" s="447"/>
      <c r="AC112" s="447"/>
      <c r="AD112" s="447"/>
    </row>
    <row r="113" spans="1:30" s="210" customFormat="1" ht="142.5">
      <c r="A113" s="239" t="s">
        <v>21947</v>
      </c>
      <c r="B113" s="239" t="s">
        <v>1018</v>
      </c>
      <c r="C113" s="446" t="s">
        <v>23102</v>
      </c>
      <c r="D113" s="446" t="s">
        <v>23103</v>
      </c>
      <c r="E113" s="446" t="s">
        <v>23104</v>
      </c>
      <c r="F113" s="446" t="s">
        <v>23105</v>
      </c>
      <c r="G113" s="446" t="s">
        <v>23106</v>
      </c>
      <c r="H113" s="446" t="s">
        <v>23107</v>
      </c>
      <c r="I113" s="446" t="s">
        <v>23108</v>
      </c>
      <c r="J113" s="458" t="s">
        <v>23109</v>
      </c>
      <c r="K113" s="446" t="s">
        <v>23110</v>
      </c>
      <c r="L113" s="446" t="s">
        <v>141</v>
      </c>
      <c r="M113" s="446" t="s">
        <v>23111</v>
      </c>
      <c r="N113" s="446"/>
      <c r="O113" s="446"/>
      <c r="P113" s="446"/>
      <c r="Q113" s="446"/>
      <c r="R113" s="446" t="s">
        <v>1027</v>
      </c>
      <c r="S113" s="446" t="s">
        <v>1432</v>
      </c>
      <c r="T113" s="446"/>
      <c r="U113" s="446"/>
      <c r="V113" s="446"/>
      <c r="W113" s="446"/>
      <c r="X113" s="446"/>
      <c r="Y113" s="446"/>
      <c r="Z113" s="446"/>
      <c r="AA113" s="447"/>
      <c r="AB113" s="447"/>
      <c r="AC113" s="447"/>
      <c r="AD113" s="447"/>
    </row>
    <row r="114" spans="1:30" s="210" customFormat="1" ht="142.5">
      <c r="A114" s="239" t="s">
        <v>21947</v>
      </c>
      <c r="B114" s="239" t="s">
        <v>1018</v>
      </c>
      <c r="C114" s="446" t="s">
        <v>23112</v>
      </c>
      <c r="D114" s="446" t="s">
        <v>23113</v>
      </c>
      <c r="E114" s="446" t="s">
        <v>23114</v>
      </c>
      <c r="F114" s="446" t="s">
        <v>23115</v>
      </c>
      <c r="G114" s="446" t="s">
        <v>23116</v>
      </c>
      <c r="H114" s="446" t="s">
        <v>23117</v>
      </c>
      <c r="I114" s="446" t="s">
        <v>23118</v>
      </c>
      <c r="J114" s="446" t="s">
        <v>23119</v>
      </c>
      <c r="K114" s="446" t="s">
        <v>23120</v>
      </c>
      <c r="L114" s="446" t="s">
        <v>23062</v>
      </c>
      <c r="M114" s="446" t="s">
        <v>23121</v>
      </c>
      <c r="N114" s="446"/>
      <c r="O114" s="446"/>
      <c r="P114" s="446"/>
      <c r="Q114" s="446"/>
      <c r="R114" s="446" t="s">
        <v>1027</v>
      </c>
      <c r="S114" s="446" t="s">
        <v>2360</v>
      </c>
      <c r="T114" s="446"/>
      <c r="U114" s="446"/>
      <c r="V114" s="446"/>
      <c r="W114" s="446"/>
      <c r="X114" s="446"/>
      <c r="Y114" s="446"/>
      <c r="Z114" s="446"/>
      <c r="AA114" s="447" t="s">
        <v>95</v>
      </c>
      <c r="AB114" s="447" t="s">
        <v>23122</v>
      </c>
      <c r="AC114" s="447"/>
      <c r="AD114" s="447"/>
    </row>
    <row r="115" spans="1:30" s="210" customFormat="1" ht="109.5" customHeight="1">
      <c r="A115" s="239" t="s">
        <v>21947</v>
      </c>
      <c r="B115" s="239" t="s">
        <v>1018</v>
      </c>
      <c r="C115" s="446" t="s">
        <v>23123</v>
      </c>
      <c r="D115" s="446" t="s">
        <v>23124</v>
      </c>
      <c r="E115" s="446" t="s">
        <v>23125</v>
      </c>
      <c r="F115" s="446" t="s">
        <v>23126</v>
      </c>
      <c r="G115" s="446" t="s">
        <v>23127</v>
      </c>
      <c r="H115" s="446" t="s">
        <v>23128</v>
      </c>
      <c r="I115" s="446" t="s">
        <v>23129</v>
      </c>
      <c r="J115" s="236" t="s">
        <v>23130</v>
      </c>
      <c r="K115" s="446" t="s">
        <v>3066</v>
      </c>
      <c r="L115" s="446" t="s">
        <v>112</v>
      </c>
      <c r="M115" s="446"/>
      <c r="N115" s="446"/>
      <c r="O115" s="446"/>
      <c r="P115" s="446"/>
      <c r="Q115" s="446"/>
      <c r="R115" s="446" t="s">
        <v>1027</v>
      </c>
      <c r="S115" s="446" t="s">
        <v>2360</v>
      </c>
      <c r="T115" s="446"/>
      <c r="U115" s="446"/>
      <c r="V115" s="446"/>
      <c r="W115" s="446"/>
      <c r="X115" s="446"/>
      <c r="Y115" s="446"/>
      <c r="Z115" s="446"/>
      <c r="AA115" s="447"/>
      <c r="AB115" s="447"/>
      <c r="AC115" s="447"/>
      <c r="AD115" s="447"/>
    </row>
    <row r="116" spans="1:30" s="210" customFormat="1" ht="113.25" customHeight="1">
      <c r="A116" s="239" t="s">
        <v>21947</v>
      </c>
      <c r="B116" s="239" t="s">
        <v>1018</v>
      </c>
      <c r="C116" s="446" t="s">
        <v>23131</v>
      </c>
      <c r="D116" s="446" t="s">
        <v>23132</v>
      </c>
      <c r="E116" s="446" t="s">
        <v>23133</v>
      </c>
      <c r="F116" s="446" t="s">
        <v>23134</v>
      </c>
      <c r="G116" s="446" t="s">
        <v>23135</v>
      </c>
      <c r="H116" s="446" t="s">
        <v>23136</v>
      </c>
      <c r="I116" s="446" t="s">
        <v>23137</v>
      </c>
      <c r="J116" s="449" t="s">
        <v>23138</v>
      </c>
      <c r="K116" s="446" t="s">
        <v>23139</v>
      </c>
      <c r="L116" s="446" t="s">
        <v>23140</v>
      </c>
      <c r="M116" s="446" t="s">
        <v>2061</v>
      </c>
      <c r="N116" s="446"/>
      <c r="O116" s="446"/>
      <c r="P116" s="446"/>
      <c r="Q116" s="446"/>
      <c r="R116" s="446" t="s">
        <v>1027</v>
      </c>
      <c r="S116" s="446" t="s">
        <v>2360</v>
      </c>
      <c r="T116" s="446"/>
      <c r="U116" s="446"/>
      <c r="V116" s="446"/>
      <c r="W116" s="446"/>
      <c r="X116" s="446"/>
      <c r="Y116" s="446"/>
      <c r="Z116" s="446"/>
      <c r="AA116" s="447" t="s">
        <v>3</v>
      </c>
      <c r="AB116" s="447" t="s">
        <v>23141</v>
      </c>
      <c r="AC116" s="447"/>
      <c r="AD116" s="447"/>
    </row>
    <row r="117" spans="1:30" s="210" customFormat="1" ht="99" customHeight="1">
      <c r="A117" s="239" t="s">
        <v>21947</v>
      </c>
      <c r="B117" s="239" t="s">
        <v>1018</v>
      </c>
      <c r="C117" s="446" t="s">
        <v>23142</v>
      </c>
      <c r="D117" s="446" t="s">
        <v>23143</v>
      </c>
      <c r="E117" s="446" t="s">
        <v>23144</v>
      </c>
      <c r="F117" s="446" t="s">
        <v>23145</v>
      </c>
      <c r="G117" s="446" t="s">
        <v>23146</v>
      </c>
      <c r="H117" s="446" t="s">
        <v>23147</v>
      </c>
      <c r="I117" s="446" t="s">
        <v>23148</v>
      </c>
      <c r="J117" s="449" t="s">
        <v>23149</v>
      </c>
      <c r="K117" s="446" t="s">
        <v>23150</v>
      </c>
      <c r="L117" s="446" t="s">
        <v>23151</v>
      </c>
      <c r="M117" s="446" t="s">
        <v>9087</v>
      </c>
      <c r="N117" s="446"/>
      <c r="O117" s="446"/>
      <c r="P117" s="446"/>
      <c r="Q117" s="446"/>
      <c r="R117" s="446" t="s">
        <v>1027</v>
      </c>
      <c r="S117" s="446" t="s">
        <v>473</v>
      </c>
      <c r="T117" s="446"/>
      <c r="U117" s="446"/>
      <c r="V117" s="446"/>
      <c r="W117" s="446"/>
      <c r="X117" s="446"/>
      <c r="Y117" s="446"/>
      <c r="Z117" s="446"/>
      <c r="AA117" s="447" t="s">
        <v>3</v>
      </c>
      <c r="AB117" s="447" t="s">
        <v>23152</v>
      </c>
      <c r="AC117" s="447"/>
      <c r="AD117" s="447"/>
    </row>
    <row r="118" spans="1:30" s="210" customFormat="1" ht="150" customHeight="1">
      <c r="A118" s="239" t="s">
        <v>21947</v>
      </c>
      <c r="B118" s="239" t="s">
        <v>1018</v>
      </c>
      <c r="C118" s="446" t="s">
        <v>23153</v>
      </c>
      <c r="D118" s="446" t="s">
        <v>23154</v>
      </c>
      <c r="E118" s="446" t="s">
        <v>23155</v>
      </c>
      <c r="F118" s="446" t="s">
        <v>23156</v>
      </c>
      <c r="G118" s="446" t="s">
        <v>23157</v>
      </c>
      <c r="H118" s="446" t="s">
        <v>23158</v>
      </c>
      <c r="I118" s="446" t="s">
        <v>23159</v>
      </c>
      <c r="J118" s="449" t="s">
        <v>23160</v>
      </c>
      <c r="K118" s="446" t="s">
        <v>23161</v>
      </c>
      <c r="L118" s="446" t="s">
        <v>141</v>
      </c>
      <c r="M118" s="446" t="s">
        <v>2061</v>
      </c>
      <c r="N118" s="446"/>
      <c r="O118" s="446"/>
      <c r="P118" s="446"/>
      <c r="Q118" s="446"/>
      <c r="R118" s="446" t="s">
        <v>1027</v>
      </c>
      <c r="S118" s="446" t="s">
        <v>473</v>
      </c>
      <c r="T118" s="446"/>
      <c r="U118" s="446"/>
      <c r="V118" s="446"/>
      <c r="W118" s="446"/>
      <c r="X118" s="446"/>
      <c r="Y118" s="446"/>
      <c r="Z118" s="446"/>
      <c r="AA118" s="447"/>
      <c r="AB118" s="447"/>
      <c r="AC118" s="447"/>
      <c r="AD118" s="447"/>
    </row>
    <row r="119" spans="1:30" s="210" customFormat="1" ht="95.25" customHeight="1">
      <c r="A119" s="239" t="s">
        <v>21947</v>
      </c>
      <c r="B119" s="239" t="s">
        <v>1018</v>
      </c>
      <c r="C119" s="446" t="s">
        <v>23162</v>
      </c>
      <c r="D119" s="446" t="s">
        <v>23163</v>
      </c>
      <c r="E119" s="446" t="s">
        <v>23164</v>
      </c>
      <c r="F119" s="446" t="s">
        <v>23165</v>
      </c>
      <c r="G119" s="446" t="s">
        <v>23166</v>
      </c>
      <c r="H119" s="446" t="s">
        <v>23167</v>
      </c>
      <c r="I119" s="446" t="s">
        <v>23168</v>
      </c>
      <c r="J119" s="449" t="str">
        <f>HYPERLINK("#", "https://fukumura-clinic.com/")</f>
        <v>https://fukumura-clinic.com/</v>
      </c>
      <c r="K119" s="446" t="s">
        <v>23169</v>
      </c>
      <c r="L119" s="446" t="s">
        <v>23170</v>
      </c>
      <c r="M119" s="446" t="s">
        <v>23171</v>
      </c>
      <c r="N119" s="446"/>
      <c r="O119" s="446"/>
      <c r="P119" s="446"/>
      <c r="Q119" s="446"/>
      <c r="R119" s="446" t="s">
        <v>1027</v>
      </c>
      <c r="S119" s="446" t="s">
        <v>473</v>
      </c>
      <c r="T119" s="446"/>
      <c r="U119" s="446" t="s">
        <v>95</v>
      </c>
      <c r="V119" s="446" t="s">
        <v>23172</v>
      </c>
      <c r="W119" s="446"/>
      <c r="X119" s="446"/>
      <c r="Y119" s="446" t="s">
        <v>95</v>
      </c>
      <c r="Z119" s="446"/>
      <c r="AA119" s="447"/>
      <c r="AB119" s="447"/>
      <c r="AC119" s="447"/>
      <c r="AD119" s="447"/>
    </row>
    <row r="120" spans="1:30" s="210" customFormat="1" ht="142.5">
      <c r="A120" s="239" t="s">
        <v>21947</v>
      </c>
      <c r="B120" s="239" t="s">
        <v>1018</v>
      </c>
      <c r="C120" s="446" t="s">
        <v>23173</v>
      </c>
      <c r="D120" s="446" t="s">
        <v>23174</v>
      </c>
      <c r="E120" s="446" t="s">
        <v>23175</v>
      </c>
      <c r="F120" s="446" t="s">
        <v>23176</v>
      </c>
      <c r="G120" s="446" t="s">
        <v>23177</v>
      </c>
      <c r="H120" s="446" t="s">
        <v>23178</v>
      </c>
      <c r="I120" s="446" t="s">
        <v>23179</v>
      </c>
      <c r="J120" s="449" t="s">
        <v>23180</v>
      </c>
      <c r="K120" s="446" t="s">
        <v>23181</v>
      </c>
      <c r="L120" s="446" t="s">
        <v>1614</v>
      </c>
      <c r="M120" s="446" t="s">
        <v>23182</v>
      </c>
      <c r="N120" s="446"/>
      <c r="O120" s="446"/>
      <c r="P120" s="446"/>
      <c r="Q120" s="446"/>
      <c r="R120" s="446" t="s">
        <v>1027</v>
      </c>
      <c r="S120" s="446" t="s">
        <v>473</v>
      </c>
      <c r="T120" s="446"/>
      <c r="U120" s="446"/>
      <c r="V120" s="446"/>
      <c r="W120" s="446"/>
      <c r="X120" s="446"/>
      <c r="Y120" s="446"/>
      <c r="Z120" s="446"/>
      <c r="AA120" s="447"/>
      <c r="AB120" s="447"/>
      <c r="AC120" s="447"/>
      <c r="AD120" s="447"/>
    </row>
    <row r="121" spans="1:30" s="210" customFormat="1" ht="142.5">
      <c r="A121" s="239" t="s">
        <v>21947</v>
      </c>
      <c r="B121" s="239" t="s">
        <v>1018</v>
      </c>
      <c r="C121" s="446" t="s">
        <v>23183</v>
      </c>
      <c r="D121" s="446" t="s">
        <v>23184</v>
      </c>
      <c r="E121" s="446" t="s">
        <v>23185</v>
      </c>
      <c r="F121" s="446" t="s">
        <v>23186</v>
      </c>
      <c r="G121" s="446" t="s">
        <v>23187</v>
      </c>
      <c r="H121" s="446" t="s">
        <v>23188</v>
      </c>
      <c r="I121" s="446" t="s">
        <v>23189</v>
      </c>
      <c r="J121" s="449" t="s">
        <v>23190</v>
      </c>
      <c r="K121" s="446" t="s">
        <v>23191</v>
      </c>
      <c r="L121" s="446" t="s">
        <v>1614</v>
      </c>
      <c r="M121" s="446" t="s">
        <v>23182</v>
      </c>
      <c r="N121" s="446"/>
      <c r="O121" s="446"/>
      <c r="P121" s="446"/>
      <c r="Q121" s="446"/>
      <c r="R121" s="446" t="s">
        <v>1027</v>
      </c>
      <c r="S121" s="446" t="s">
        <v>473</v>
      </c>
      <c r="T121" s="446"/>
      <c r="U121" s="446"/>
      <c r="V121" s="446"/>
      <c r="W121" s="446"/>
      <c r="X121" s="446"/>
      <c r="Y121" s="446"/>
      <c r="Z121" s="446"/>
      <c r="AA121" s="447"/>
      <c r="AB121" s="447"/>
      <c r="AC121" s="447"/>
      <c r="AD121" s="447"/>
    </row>
    <row r="122" spans="1:30" s="210" customFormat="1" ht="99.75">
      <c r="A122" s="239" t="s">
        <v>21947</v>
      </c>
      <c r="B122" s="239" t="s">
        <v>1018</v>
      </c>
      <c r="C122" s="446" t="s">
        <v>23192</v>
      </c>
      <c r="D122" s="446" t="s">
        <v>23193</v>
      </c>
      <c r="E122" s="446" t="s">
        <v>23194</v>
      </c>
      <c r="F122" s="446" t="s">
        <v>23195</v>
      </c>
      <c r="G122" s="446" t="s">
        <v>23196</v>
      </c>
      <c r="H122" s="446" t="s">
        <v>23197</v>
      </c>
      <c r="I122" s="446" t="s">
        <v>23198</v>
      </c>
      <c r="J122" s="449" t="s">
        <v>23199</v>
      </c>
      <c r="K122" s="446" t="s">
        <v>23200</v>
      </c>
      <c r="L122" s="446" t="s">
        <v>23201</v>
      </c>
      <c r="M122" s="446" t="s">
        <v>23202</v>
      </c>
      <c r="N122" s="446"/>
      <c r="O122" s="446"/>
      <c r="P122" s="446"/>
      <c r="Q122" s="446"/>
      <c r="R122" s="446" t="s">
        <v>1027</v>
      </c>
      <c r="S122" s="446" t="s">
        <v>23203</v>
      </c>
      <c r="T122" s="446"/>
      <c r="U122" s="446"/>
      <c r="V122" s="454"/>
      <c r="W122" s="446"/>
      <c r="X122" s="446"/>
      <c r="Y122" s="446"/>
      <c r="Z122" s="446"/>
      <c r="AA122" s="446"/>
      <c r="AB122" s="447"/>
      <c r="AC122" s="447"/>
      <c r="AD122" s="447"/>
    </row>
    <row r="123" spans="1:30" s="91" customFormat="1" ht="142.5">
      <c r="A123" s="239" t="s">
        <v>21947</v>
      </c>
      <c r="B123" s="239" t="s">
        <v>1018</v>
      </c>
      <c r="C123" s="446" t="s">
        <v>23204</v>
      </c>
      <c r="D123" s="446" t="s">
        <v>23205</v>
      </c>
      <c r="E123" s="446" t="s">
        <v>23206</v>
      </c>
      <c r="F123" s="446" t="s">
        <v>23207</v>
      </c>
      <c r="G123" s="446" t="s">
        <v>23208</v>
      </c>
      <c r="H123" s="446" t="s">
        <v>23209</v>
      </c>
      <c r="I123" s="446" t="s">
        <v>23210</v>
      </c>
      <c r="J123" s="449" t="s">
        <v>23211</v>
      </c>
      <c r="K123" s="446" t="s">
        <v>3066</v>
      </c>
      <c r="L123" s="446" t="s">
        <v>112</v>
      </c>
      <c r="M123" s="446" t="s">
        <v>23212</v>
      </c>
      <c r="N123" s="446"/>
      <c r="O123" s="446"/>
      <c r="P123" s="446"/>
      <c r="Q123" s="446"/>
      <c r="R123" s="446" t="s">
        <v>1027</v>
      </c>
      <c r="S123" s="446" t="s">
        <v>3034</v>
      </c>
      <c r="T123" s="446"/>
      <c r="U123" s="446"/>
      <c r="V123" s="446"/>
      <c r="W123" s="446"/>
      <c r="X123" s="446"/>
      <c r="Y123" s="446"/>
      <c r="Z123" s="446"/>
      <c r="AA123" s="236" t="s">
        <v>95</v>
      </c>
      <c r="AB123" s="446" t="s">
        <v>22411</v>
      </c>
      <c r="AC123" s="459"/>
      <c r="AD123" s="454"/>
    </row>
    <row r="124" spans="1:30" s="91" customFormat="1" ht="141.75" customHeight="1">
      <c r="A124" s="239" t="s">
        <v>21947</v>
      </c>
      <c r="B124" s="239" t="s">
        <v>1018</v>
      </c>
      <c r="C124" s="446" t="s">
        <v>23213</v>
      </c>
      <c r="D124" s="446" t="s">
        <v>23214</v>
      </c>
      <c r="E124" s="446" t="s">
        <v>23215</v>
      </c>
      <c r="F124" s="446" t="s">
        <v>23216</v>
      </c>
      <c r="G124" s="446" t="s">
        <v>23217</v>
      </c>
      <c r="H124" s="446" t="s">
        <v>23218</v>
      </c>
      <c r="I124" s="446" t="s">
        <v>22886</v>
      </c>
      <c r="J124" s="446" t="str">
        <f>HYPERLINK("#", "https://www.keiyukai.gr.jp/shinmachi/（日本語）")</f>
        <v>https://www.keiyukai.gr.jp/shinmachi/（日本語）</v>
      </c>
      <c r="K124" s="446" t="s">
        <v>3066</v>
      </c>
      <c r="L124" s="446" t="s">
        <v>22775</v>
      </c>
      <c r="M124" s="446" t="s">
        <v>22888</v>
      </c>
      <c r="N124" s="446"/>
      <c r="O124" s="446"/>
      <c r="P124" s="446"/>
      <c r="Q124" s="446"/>
      <c r="R124" s="446" t="s">
        <v>1027</v>
      </c>
      <c r="S124" s="446" t="s">
        <v>3034</v>
      </c>
      <c r="T124" s="446"/>
      <c r="U124" s="446"/>
      <c r="V124" s="446"/>
      <c r="W124" s="446"/>
      <c r="X124" s="446"/>
      <c r="Y124" s="446"/>
      <c r="Z124" s="446"/>
      <c r="AA124" s="447" t="s">
        <v>3</v>
      </c>
      <c r="AB124" s="446" t="s">
        <v>22411</v>
      </c>
      <c r="AC124" s="447"/>
      <c r="AD124" s="447"/>
    </row>
    <row r="125" spans="1:30" s="91" customFormat="1" ht="114">
      <c r="A125" s="239" t="s">
        <v>21947</v>
      </c>
      <c r="B125" s="239" t="s">
        <v>1018</v>
      </c>
      <c r="C125" s="446" t="s">
        <v>23219</v>
      </c>
      <c r="D125" s="446" t="s">
        <v>23220</v>
      </c>
      <c r="E125" s="446" t="s">
        <v>23221</v>
      </c>
      <c r="F125" s="446" t="s">
        <v>23222</v>
      </c>
      <c r="G125" s="446" t="s">
        <v>23223</v>
      </c>
      <c r="H125" s="446" t="s">
        <v>23224</v>
      </c>
      <c r="I125" s="446" t="s">
        <v>22886</v>
      </c>
      <c r="J125" s="446" t="str">
        <f>HYPERLINK("#", "https://www.keiyukai.gr.jp/n_komonji/（日本語）")</f>
        <v>https://www.keiyukai.gr.jp/n_komonji/（日本語）</v>
      </c>
      <c r="K125" s="446" t="s">
        <v>3066</v>
      </c>
      <c r="L125" s="446" t="s">
        <v>22775</v>
      </c>
      <c r="M125" s="446" t="s">
        <v>22888</v>
      </c>
      <c r="N125" s="446"/>
      <c r="O125" s="446"/>
      <c r="P125" s="446"/>
      <c r="Q125" s="446"/>
      <c r="R125" s="446" t="s">
        <v>1027</v>
      </c>
      <c r="S125" s="446" t="s">
        <v>3034</v>
      </c>
      <c r="T125" s="446"/>
      <c r="U125" s="446"/>
      <c r="V125" s="446"/>
      <c r="W125" s="446"/>
      <c r="X125" s="446"/>
      <c r="Y125" s="446"/>
      <c r="Z125" s="446"/>
      <c r="AA125" s="447" t="s">
        <v>3</v>
      </c>
      <c r="AB125" s="446" t="s">
        <v>22411</v>
      </c>
      <c r="AC125" s="447"/>
      <c r="AD125" s="447"/>
    </row>
    <row r="126" spans="1:30" s="91" customFormat="1" ht="85.5">
      <c r="A126" s="239" t="s">
        <v>21947</v>
      </c>
      <c r="B126" s="239" t="s">
        <v>1018</v>
      </c>
      <c r="C126" s="446" t="s">
        <v>23225</v>
      </c>
      <c r="D126" s="446" t="s">
        <v>23226</v>
      </c>
      <c r="E126" s="446" t="s">
        <v>23227</v>
      </c>
      <c r="F126" s="446" t="s">
        <v>23228</v>
      </c>
      <c r="G126" s="446" t="s">
        <v>23229</v>
      </c>
      <c r="H126" s="446" t="s">
        <v>23230</v>
      </c>
      <c r="I126" s="446" t="s">
        <v>23231</v>
      </c>
      <c r="J126" s="449" t="str">
        <f>HYPERLINK("#", "http://bori-dc.com/")</f>
        <v>http://bori-dc.com/</v>
      </c>
      <c r="K126" s="446" t="s">
        <v>23232</v>
      </c>
      <c r="L126" s="446" t="s">
        <v>23233</v>
      </c>
      <c r="M126" s="446" t="s">
        <v>11749</v>
      </c>
      <c r="N126" s="446"/>
      <c r="O126" s="446"/>
      <c r="P126" s="446"/>
      <c r="Q126" s="446"/>
      <c r="R126" s="446" t="s">
        <v>1027</v>
      </c>
      <c r="S126" s="446" t="s">
        <v>3034</v>
      </c>
      <c r="T126" s="446"/>
      <c r="U126" s="446"/>
      <c r="V126" s="446"/>
      <c r="W126" s="446"/>
      <c r="X126" s="446"/>
      <c r="Y126" s="446"/>
      <c r="Z126" s="446"/>
      <c r="AA126" s="447"/>
      <c r="AB126" s="447"/>
      <c r="AC126" s="447"/>
      <c r="AD126" s="447"/>
    </row>
    <row r="127" spans="1:30" s="91" customFormat="1" ht="156.75">
      <c r="A127" s="239" t="s">
        <v>21947</v>
      </c>
      <c r="B127" s="239" t="s">
        <v>1018</v>
      </c>
      <c r="C127" s="446" t="s">
        <v>23234</v>
      </c>
      <c r="D127" s="446" t="s">
        <v>23235</v>
      </c>
      <c r="E127" s="446" t="s">
        <v>23236</v>
      </c>
      <c r="F127" s="446" t="s">
        <v>23237</v>
      </c>
      <c r="G127" s="446" t="s">
        <v>23238</v>
      </c>
      <c r="H127" s="446" t="s">
        <v>23239</v>
      </c>
      <c r="I127" s="446" t="s">
        <v>23240</v>
      </c>
      <c r="J127" s="449" t="str">
        <f>HYPERLINK("#", "https://www.e7-e8.com/(日本語）")</f>
        <v>https://www.e7-e8.com/(日本語）</v>
      </c>
      <c r="K127" s="446" t="s">
        <v>3066</v>
      </c>
      <c r="L127" s="446" t="s">
        <v>23241</v>
      </c>
      <c r="M127" s="446" t="s">
        <v>23242</v>
      </c>
      <c r="N127" s="446"/>
      <c r="O127" s="446"/>
      <c r="P127" s="446"/>
      <c r="Q127" s="446"/>
      <c r="R127" s="446" t="s">
        <v>1027</v>
      </c>
      <c r="S127" s="446" t="s">
        <v>3034</v>
      </c>
      <c r="T127" s="446"/>
      <c r="U127" s="446" t="s">
        <v>95</v>
      </c>
      <c r="V127" s="446" t="s">
        <v>23243</v>
      </c>
      <c r="W127" s="446"/>
      <c r="X127" s="446"/>
      <c r="Y127" s="446"/>
      <c r="Z127" s="446"/>
      <c r="AA127" s="447"/>
      <c r="AB127" s="447"/>
      <c r="AC127" s="447"/>
      <c r="AD127" s="447"/>
    </row>
    <row r="128" spans="1:30" s="91" customFormat="1" ht="85.5">
      <c r="A128" s="239" t="s">
        <v>21947</v>
      </c>
      <c r="B128" s="239" t="s">
        <v>1018</v>
      </c>
      <c r="C128" s="446" t="s">
        <v>23244</v>
      </c>
      <c r="D128" s="446" t="s">
        <v>23245</v>
      </c>
      <c r="E128" s="446" t="s">
        <v>23246</v>
      </c>
      <c r="F128" s="446" t="s">
        <v>23247</v>
      </c>
      <c r="G128" s="446" t="s">
        <v>23248</v>
      </c>
      <c r="H128" s="446" t="s">
        <v>23249</v>
      </c>
      <c r="I128" s="446" t="s">
        <v>23250</v>
      </c>
      <c r="J128" s="449" t="s">
        <v>23251</v>
      </c>
      <c r="K128" s="446" t="s">
        <v>3066</v>
      </c>
      <c r="L128" s="446" t="s">
        <v>23252</v>
      </c>
      <c r="M128" s="446"/>
      <c r="N128" s="446"/>
      <c r="O128" s="446"/>
      <c r="P128" s="446"/>
      <c r="Q128" s="446"/>
      <c r="R128" s="446" t="s">
        <v>1027</v>
      </c>
      <c r="S128" s="446" t="s">
        <v>3214</v>
      </c>
      <c r="T128" s="446"/>
      <c r="U128" s="446"/>
      <c r="V128" s="446"/>
      <c r="W128" s="446"/>
      <c r="X128" s="446"/>
      <c r="Y128" s="446"/>
      <c r="Z128" s="446"/>
      <c r="AA128" s="447" t="s">
        <v>3</v>
      </c>
      <c r="AB128" s="447" t="s">
        <v>23253</v>
      </c>
      <c r="AC128" s="228" t="s">
        <v>3</v>
      </c>
      <c r="AD128" s="447" t="s">
        <v>23253</v>
      </c>
    </row>
    <row r="129" spans="1:30" s="91" customFormat="1" ht="142.5">
      <c r="A129" s="239" t="s">
        <v>21947</v>
      </c>
      <c r="B129" s="239" t="s">
        <v>1018</v>
      </c>
      <c r="C129" s="446" t="s">
        <v>23254</v>
      </c>
      <c r="D129" s="446" t="s">
        <v>23255</v>
      </c>
      <c r="E129" s="446" t="s">
        <v>23256</v>
      </c>
      <c r="F129" s="446" t="s">
        <v>23257</v>
      </c>
      <c r="G129" s="446" t="s">
        <v>23258</v>
      </c>
      <c r="H129" s="446" t="s">
        <v>23259</v>
      </c>
      <c r="I129" s="446" t="s">
        <v>23260</v>
      </c>
      <c r="J129" s="446" t="str">
        <f>HYPERLINK("#", "https://www.keidentalclinic.com/
(日本語）")</f>
        <v>https://www.keidentalclinic.com/
(日本語）</v>
      </c>
      <c r="K129" s="446" t="s">
        <v>3066</v>
      </c>
      <c r="L129" s="446" t="s">
        <v>23261</v>
      </c>
      <c r="M129" s="446"/>
      <c r="N129" s="446"/>
      <c r="O129" s="446"/>
      <c r="P129" s="446"/>
      <c r="Q129" s="446"/>
      <c r="R129" s="446" t="s">
        <v>1027</v>
      </c>
      <c r="S129" s="446" t="s">
        <v>3034</v>
      </c>
      <c r="T129" s="446"/>
      <c r="U129" s="446"/>
      <c r="V129" s="446"/>
      <c r="W129" s="446"/>
      <c r="X129" s="446"/>
      <c r="Y129" s="446"/>
      <c r="Z129" s="446"/>
      <c r="AA129" s="447"/>
      <c r="AB129" s="447"/>
      <c r="AC129" s="447"/>
      <c r="AD129" s="447"/>
    </row>
    <row r="130" spans="1:30" s="91" customFormat="1" ht="128.25">
      <c r="A130" s="239" t="s">
        <v>21947</v>
      </c>
      <c r="B130" s="239" t="s">
        <v>1020</v>
      </c>
      <c r="C130" s="446" t="s">
        <v>23262</v>
      </c>
      <c r="D130" s="446" t="s">
        <v>23263</v>
      </c>
      <c r="E130" s="446" t="s">
        <v>23264</v>
      </c>
      <c r="F130" s="446" t="s">
        <v>23265</v>
      </c>
      <c r="G130" s="446" t="s">
        <v>23266</v>
      </c>
      <c r="H130" s="446" t="s">
        <v>23267</v>
      </c>
      <c r="I130" s="446" t="s">
        <v>23268</v>
      </c>
      <c r="J130" s="446" t="str">
        <f>HYPERLINK("#", "http://www.youmeikai.jp (日本語)")</f>
        <v>http://www.youmeikai.jp (日本語)</v>
      </c>
      <c r="K130" s="446" t="s">
        <v>23269</v>
      </c>
      <c r="L130" s="446" t="s">
        <v>3114</v>
      </c>
      <c r="M130" s="460" t="s">
        <v>23270</v>
      </c>
      <c r="N130" s="446" t="s">
        <v>95</v>
      </c>
      <c r="O130" s="446" t="s">
        <v>95</v>
      </c>
      <c r="P130" s="446"/>
      <c r="Q130" s="446"/>
      <c r="R130" s="446" t="s">
        <v>1027</v>
      </c>
      <c r="S130" s="446" t="s">
        <v>98</v>
      </c>
      <c r="T130" s="446" t="s">
        <v>3532</v>
      </c>
      <c r="U130" s="446"/>
      <c r="V130" s="446"/>
      <c r="W130" s="446"/>
      <c r="X130" s="446"/>
      <c r="Y130" s="446"/>
      <c r="Z130" s="446"/>
      <c r="AA130" s="447" t="s">
        <v>3</v>
      </c>
      <c r="AB130" s="447" t="s">
        <v>22649</v>
      </c>
      <c r="AC130" s="228" t="s">
        <v>3</v>
      </c>
      <c r="AD130" s="447" t="s">
        <v>22506</v>
      </c>
    </row>
    <row r="131" spans="1:30" s="91" customFormat="1" ht="114">
      <c r="A131" s="239" t="s">
        <v>21947</v>
      </c>
      <c r="B131" s="239" t="s">
        <v>1020</v>
      </c>
      <c r="C131" s="446" t="s">
        <v>23271</v>
      </c>
      <c r="D131" s="446" t="s">
        <v>23272</v>
      </c>
      <c r="E131" s="446" t="s">
        <v>23273</v>
      </c>
      <c r="F131" s="446" t="s">
        <v>23274</v>
      </c>
      <c r="G131" s="446" t="s">
        <v>23275</v>
      </c>
      <c r="H131" s="446" t="s">
        <v>23276</v>
      </c>
      <c r="I131" s="446" t="s">
        <v>22886</v>
      </c>
      <c r="J131" s="446" t="str">
        <f>HYPERLINK("#", "https://www.keiyukai.gr.jp/kanda/（日本語）")</f>
        <v>https://www.keiyukai.gr.jp/kanda/（日本語）</v>
      </c>
      <c r="K131" s="446" t="s">
        <v>3066</v>
      </c>
      <c r="L131" s="446" t="s">
        <v>22775</v>
      </c>
      <c r="M131" s="446" t="s">
        <v>22888</v>
      </c>
      <c r="N131" s="446"/>
      <c r="O131" s="446"/>
      <c r="P131" s="446"/>
      <c r="Q131" s="446"/>
      <c r="R131" s="446" t="s">
        <v>1027</v>
      </c>
      <c r="S131" s="446" t="s">
        <v>3034</v>
      </c>
      <c r="T131" s="446"/>
      <c r="U131" s="446"/>
      <c r="V131" s="446"/>
      <c r="W131" s="446"/>
      <c r="X131" s="446"/>
      <c r="Y131" s="446"/>
      <c r="Z131" s="446"/>
      <c r="AA131" s="447" t="s">
        <v>95</v>
      </c>
      <c r="AB131" s="446" t="s">
        <v>22411</v>
      </c>
      <c r="AC131" s="447"/>
      <c r="AD131" s="447"/>
    </row>
    <row r="132" spans="1:30" s="91" customFormat="1" ht="85.5">
      <c r="A132" s="239" t="s">
        <v>21947</v>
      </c>
      <c r="B132" s="239" t="s">
        <v>1020</v>
      </c>
      <c r="C132" s="446" t="s">
        <v>22880</v>
      </c>
      <c r="D132" s="446" t="s">
        <v>22881</v>
      </c>
      <c r="E132" s="446" t="s">
        <v>23277</v>
      </c>
      <c r="F132" s="446" t="s">
        <v>23278</v>
      </c>
      <c r="G132" s="446" t="s">
        <v>23279</v>
      </c>
      <c r="H132" s="446" t="s">
        <v>23280</v>
      </c>
      <c r="I132" s="446" t="s">
        <v>22886</v>
      </c>
      <c r="J132" s="446" t="str">
        <f>HYPERLINK("#", "https://www.keiyukai.gr.jp/yukuhashi/（日本語）")</f>
        <v>https://www.keiyukai.gr.jp/yukuhashi/（日本語）</v>
      </c>
      <c r="K132" s="446" t="s">
        <v>3066</v>
      </c>
      <c r="L132" s="446" t="s">
        <v>22775</v>
      </c>
      <c r="M132" s="446" t="s">
        <v>22888</v>
      </c>
      <c r="N132" s="446"/>
      <c r="O132" s="446"/>
      <c r="P132" s="446"/>
      <c r="Q132" s="446"/>
      <c r="R132" s="446" t="s">
        <v>1027</v>
      </c>
      <c r="S132" s="446" t="s">
        <v>3034</v>
      </c>
      <c r="T132" s="446"/>
      <c r="U132" s="446"/>
      <c r="V132" s="446"/>
      <c r="W132" s="446"/>
      <c r="X132" s="446"/>
      <c r="Y132" s="446"/>
      <c r="Z132" s="446"/>
      <c r="AA132" s="447" t="s">
        <v>3</v>
      </c>
      <c r="AB132" s="446" t="s">
        <v>22411</v>
      </c>
      <c r="AC132" s="447"/>
      <c r="AD132" s="447"/>
    </row>
    <row r="133" spans="1:30" s="46" customFormat="1" ht="20.25" customHeight="1">
      <c r="H133" s="124"/>
      <c r="I133" s="124"/>
      <c r="J133" s="124"/>
    </row>
    <row r="134" spans="1:30" s="46" customFormat="1" ht="20.25" customHeight="1">
      <c r="H134" s="124"/>
      <c r="I134" s="124"/>
      <c r="J134" s="124"/>
    </row>
    <row r="135" spans="1:30" s="46" customFormat="1" ht="20.25" customHeight="1">
      <c r="H135" s="124"/>
      <c r="I135" s="124"/>
      <c r="J135" s="124"/>
    </row>
    <row r="136" spans="1:30" s="46" customFormat="1" ht="20.25" customHeight="1">
      <c r="H136" s="124"/>
      <c r="I136" s="124"/>
      <c r="J136" s="124"/>
    </row>
    <row r="137" spans="1:30" s="46" customFormat="1" ht="20.25" customHeight="1">
      <c r="H137" s="124"/>
      <c r="I137" s="124"/>
      <c r="J137" s="124"/>
    </row>
    <row r="138" spans="1:30" s="46" customFormat="1" ht="20.25" customHeight="1">
      <c r="H138" s="124"/>
      <c r="I138" s="124"/>
      <c r="J138" s="124"/>
    </row>
    <row r="139" spans="1:30" s="46" customFormat="1" ht="20.25" customHeight="1">
      <c r="H139" s="124"/>
      <c r="I139" s="124"/>
      <c r="J139" s="124"/>
    </row>
    <row r="140" spans="1:30" s="46" customFormat="1" ht="20.25" customHeight="1">
      <c r="H140" s="124"/>
      <c r="I140" s="124"/>
      <c r="J140" s="124"/>
    </row>
    <row r="141" spans="1:30" s="46" customFormat="1" ht="20.25" customHeight="1">
      <c r="H141" s="124"/>
      <c r="I141" s="124"/>
      <c r="J141" s="124"/>
    </row>
    <row r="142" spans="1:30" s="46" customFormat="1" ht="20.25" customHeight="1">
      <c r="H142" s="124"/>
      <c r="I142" s="124"/>
      <c r="J142" s="124"/>
    </row>
    <row r="143" spans="1:30" s="46" customFormat="1" ht="20.25" customHeight="1">
      <c r="H143" s="124"/>
      <c r="I143" s="124"/>
      <c r="J143" s="124"/>
    </row>
    <row r="144" spans="1:30" s="46" customFormat="1" ht="20.25" customHeight="1">
      <c r="H144" s="124"/>
      <c r="I144" s="124"/>
      <c r="J144" s="124"/>
    </row>
    <row r="145" spans="8:10" s="46" customFormat="1" ht="20.25" customHeight="1">
      <c r="H145" s="124"/>
      <c r="I145" s="124"/>
      <c r="J145" s="124"/>
    </row>
    <row r="146" spans="8:10" s="46" customFormat="1" ht="20.25" customHeight="1">
      <c r="H146" s="124"/>
      <c r="I146" s="124"/>
      <c r="J146" s="124"/>
    </row>
    <row r="147" spans="8:10" s="46" customFormat="1" ht="20.25" customHeight="1">
      <c r="H147" s="124"/>
      <c r="I147" s="124"/>
      <c r="J147" s="124"/>
    </row>
    <row r="148" spans="8:10" s="46" customFormat="1" ht="20.25" customHeight="1">
      <c r="H148" s="124"/>
      <c r="I148" s="124"/>
      <c r="J148" s="124"/>
    </row>
    <row r="149" spans="8:10" s="46" customFormat="1" ht="20.25" customHeight="1">
      <c r="H149" s="124"/>
      <c r="I149" s="124"/>
      <c r="J149" s="124"/>
    </row>
    <row r="150" spans="8:10" s="46" customFormat="1" ht="20.25" customHeight="1">
      <c r="H150" s="124"/>
      <c r="I150" s="124"/>
      <c r="J150" s="124"/>
    </row>
    <row r="151" spans="8:10" s="46" customFormat="1" ht="20.25" customHeight="1">
      <c r="H151" s="124"/>
      <c r="I151" s="124"/>
      <c r="J151" s="124"/>
    </row>
    <row r="152" spans="8:10" s="46" customFormat="1" ht="20.25" customHeight="1">
      <c r="H152" s="124"/>
      <c r="I152" s="124"/>
      <c r="J152" s="124"/>
    </row>
    <row r="153" spans="8:10" s="46" customFormat="1" ht="20.25" customHeight="1">
      <c r="H153" s="124"/>
      <c r="I153" s="124"/>
      <c r="J153" s="124"/>
    </row>
    <row r="154" spans="8:10" s="46" customFormat="1" ht="20.25" customHeight="1">
      <c r="H154" s="124"/>
      <c r="I154" s="124"/>
      <c r="J154" s="124"/>
    </row>
    <row r="155" spans="8:10" s="46" customFormat="1" ht="20.25" customHeight="1">
      <c r="H155" s="124"/>
      <c r="I155" s="124"/>
      <c r="J155" s="124"/>
    </row>
    <row r="156" spans="8:10" s="46" customFormat="1" ht="20.25" customHeight="1">
      <c r="H156" s="124"/>
      <c r="I156" s="124"/>
      <c r="J156" s="124"/>
    </row>
    <row r="157" spans="8:10" s="46" customFormat="1" ht="20.25" customHeight="1">
      <c r="H157" s="124"/>
      <c r="I157" s="124"/>
      <c r="J157" s="124"/>
    </row>
    <row r="158" spans="8:10" s="46" customFormat="1" ht="20.25" customHeight="1">
      <c r="H158" s="124"/>
      <c r="I158" s="124"/>
      <c r="J158" s="124"/>
    </row>
    <row r="159" spans="8:10" s="46" customFormat="1" ht="20.25" customHeight="1">
      <c r="H159" s="124"/>
      <c r="I159" s="124"/>
      <c r="J159" s="124"/>
    </row>
    <row r="160" spans="8:10" s="46" customFormat="1" ht="20.25" customHeight="1">
      <c r="H160" s="124"/>
      <c r="I160" s="124"/>
      <c r="J160" s="124"/>
    </row>
    <row r="161" spans="8:10" s="46" customFormat="1" ht="20.25" customHeight="1">
      <c r="H161" s="124"/>
      <c r="I161" s="124"/>
      <c r="J161" s="124"/>
    </row>
    <row r="162" spans="8:10" s="46" customFormat="1" ht="20.25" customHeight="1">
      <c r="H162" s="124"/>
      <c r="I162" s="124"/>
      <c r="J162" s="124"/>
    </row>
    <row r="163" spans="8:10" s="46" customFormat="1" ht="20.25" customHeight="1">
      <c r="H163" s="124"/>
      <c r="I163" s="124"/>
      <c r="J163" s="124"/>
    </row>
    <row r="164" spans="8:10" s="46" customFormat="1" ht="20.25" customHeight="1">
      <c r="H164" s="124"/>
      <c r="I164" s="124"/>
      <c r="J164" s="124"/>
    </row>
    <row r="165" spans="8:10" s="46" customFormat="1" ht="20.25" customHeight="1">
      <c r="H165" s="124"/>
      <c r="I165" s="124"/>
      <c r="J165" s="124"/>
    </row>
    <row r="166" spans="8:10" s="46" customFormat="1" ht="20.25" customHeight="1">
      <c r="H166" s="124"/>
      <c r="I166" s="124"/>
      <c r="J166" s="124"/>
    </row>
    <row r="167" spans="8:10" s="46" customFormat="1" ht="20.25" customHeight="1">
      <c r="H167" s="124"/>
      <c r="I167" s="124"/>
      <c r="J167" s="124"/>
    </row>
    <row r="168" spans="8:10" s="46" customFormat="1" ht="20.25" customHeight="1">
      <c r="H168" s="124"/>
      <c r="I168" s="124"/>
      <c r="J168" s="124"/>
    </row>
    <row r="169" spans="8:10" s="46" customFormat="1" ht="20.25" customHeight="1">
      <c r="H169" s="124"/>
      <c r="I169" s="124"/>
      <c r="J169" s="124"/>
    </row>
    <row r="170" spans="8:10" s="46" customFormat="1" ht="20.25" customHeight="1">
      <c r="H170" s="124"/>
      <c r="I170" s="124"/>
      <c r="J170" s="124"/>
    </row>
    <row r="171" spans="8:10" s="46" customFormat="1" ht="20.25" customHeight="1">
      <c r="H171" s="124"/>
      <c r="I171" s="124"/>
      <c r="J171" s="124"/>
    </row>
    <row r="172" spans="8:10" s="46" customFormat="1" ht="20.25" customHeight="1">
      <c r="H172" s="124"/>
      <c r="I172" s="124"/>
      <c r="J172" s="124"/>
    </row>
    <row r="173" spans="8:10" s="46" customFormat="1" ht="20.25" customHeight="1">
      <c r="H173" s="124"/>
      <c r="I173" s="124"/>
      <c r="J173" s="124"/>
    </row>
    <row r="174" spans="8:10" s="46" customFormat="1" ht="20.25" customHeight="1">
      <c r="H174" s="124"/>
      <c r="I174" s="124"/>
      <c r="J174" s="124"/>
    </row>
    <row r="175" spans="8:10" s="46" customFormat="1" ht="20.25" customHeight="1">
      <c r="H175" s="124"/>
      <c r="I175" s="124"/>
      <c r="J175" s="124"/>
    </row>
    <row r="176" spans="8:10" s="46" customFormat="1" ht="20.25" customHeight="1">
      <c r="H176" s="124"/>
      <c r="I176" s="124"/>
      <c r="J176" s="124"/>
    </row>
    <row r="177" spans="8:10" s="46" customFormat="1" ht="20.25" customHeight="1">
      <c r="H177" s="124"/>
      <c r="I177" s="124"/>
      <c r="J177" s="124"/>
    </row>
    <row r="178" spans="8:10" s="46" customFormat="1" ht="20.25" customHeight="1">
      <c r="H178" s="124"/>
      <c r="I178" s="124"/>
      <c r="J178" s="124"/>
    </row>
    <row r="179" spans="8:10" s="46" customFormat="1" ht="20.25" customHeight="1">
      <c r="H179" s="124"/>
      <c r="I179" s="124"/>
      <c r="J179" s="124"/>
    </row>
    <row r="180" spans="8:10" s="46" customFormat="1" ht="20.25" customHeight="1">
      <c r="H180" s="124"/>
      <c r="I180" s="124"/>
      <c r="J180" s="124"/>
    </row>
    <row r="181" spans="8:10" s="46" customFormat="1" ht="20.25" customHeight="1">
      <c r="H181" s="124"/>
      <c r="I181" s="124"/>
      <c r="J181" s="124"/>
    </row>
    <row r="182" spans="8:10" s="46" customFormat="1" ht="20.25" customHeight="1">
      <c r="H182" s="124"/>
      <c r="I182" s="124"/>
      <c r="J182" s="124"/>
    </row>
    <row r="183" spans="8:10" s="46" customFormat="1" ht="20.25" customHeight="1">
      <c r="H183" s="124"/>
      <c r="I183" s="124"/>
      <c r="J183" s="124"/>
    </row>
    <row r="184" spans="8:10" s="46" customFormat="1" ht="20.25" customHeight="1">
      <c r="H184" s="124"/>
      <c r="I184" s="124"/>
      <c r="J184" s="124"/>
    </row>
    <row r="185" spans="8:10" s="46" customFormat="1" ht="20.25" customHeight="1">
      <c r="H185" s="124"/>
      <c r="I185" s="124"/>
      <c r="J185" s="124"/>
    </row>
    <row r="186" spans="8:10" s="46" customFormat="1" ht="20.25" customHeight="1">
      <c r="H186" s="124"/>
      <c r="I186" s="124"/>
      <c r="J186" s="124"/>
    </row>
    <row r="187" spans="8:10" s="46" customFormat="1" ht="20.25" customHeight="1">
      <c r="H187" s="124"/>
      <c r="I187" s="124"/>
      <c r="J187" s="124"/>
    </row>
    <row r="188" spans="8:10" s="46" customFormat="1" ht="20.25" customHeight="1">
      <c r="H188" s="124"/>
      <c r="I188" s="124"/>
      <c r="J188" s="124"/>
    </row>
    <row r="189" spans="8:10" s="46" customFormat="1" ht="20.25" customHeight="1">
      <c r="H189" s="124"/>
      <c r="I189" s="124"/>
      <c r="J189" s="124"/>
    </row>
    <row r="190" spans="8:10" s="46" customFormat="1" ht="20.25" customHeight="1">
      <c r="H190" s="124"/>
      <c r="I190" s="124"/>
      <c r="J190" s="124"/>
    </row>
    <row r="191" spans="8:10" s="46" customFormat="1" ht="20.25" customHeight="1">
      <c r="H191" s="124"/>
      <c r="I191" s="124"/>
      <c r="J191" s="124"/>
    </row>
    <row r="192" spans="8:10" s="46" customFormat="1" ht="20.25" customHeight="1">
      <c r="H192" s="124"/>
      <c r="I192" s="124"/>
      <c r="J192" s="124"/>
    </row>
    <row r="193" spans="8:10" s="46" customFormat="1" ht="20.25" customHeight="1">
      <c r="H193" s="124"/>
      <c r="I193" s="124"/>
      <c r="J193" s="124"/>
    </row>
    <row r="194" spans="8:10" s="46" customFormat="1" ht="20.25" customHeight="1">
      <c r="H194" s="124"/>
      <c r="I194" s="124"/>
      <c r="J194" s="124"/>
    </row>
    <row r="195" spans="8:10" s="46" customFormat="1" ht="20.25" customHeight="1">
      <c r="H195" s="124"/>
      <c r="I195" s="124"/>
      <c r="J195" s="124"/>
    </row>
    <row r="196" spans="8:10" s="46" customFormat="1" ht="20.25" customHeight="1">
      <c r="H196" s="124"/>
      <c r="I196" s="124"/>
      <c r="J196" s="124"/>
    </row>
    <row r="197" spans="8:10" s="46" customFormat="1" ht="20.25" customHeight="1">
      <c r="H197" s="124"/>
      <c r="I197" s="124"/>
      <c r="J197" s="124"/>
    </row>
    <row r="198" spans="8:10" s="46" customFormat="1" ht="20.25" customHeight="1">
      <c r="H198" s="124"/>
      <c r="I198" s="124"/>
      <c r="J198" s="124"/>
    </row>
    <row r="199" spans="8:10" s="46" customFormat="1" ht="20.25" customHeight="1">
      <c r="H199" s="124"/>
      <c r="I199" s="124"/>
      <c r="J199" s="124"/>
    </row>
    <row r="200" spans="8:10" s="46" customFormat="1" ht="20.25" customHeight="1">
      <c r="H200" s="124"/>
      <c r="I200" s="124"/>
      <c r="J200" s="124"/>
    </row>
    <row r="201" spans="8:10" s="46" customFormat="1" ht="20.25" customHeight="1">
      <c r="H201" s="124"/>
      <c r="I201" s="124"/>
      <c r="J201" s="124"/>
    </row>
    <row r="202" spans="8:10" s="46" customFormat="1" ht="20.25" customHeight="1">
      <c r="H202" s="124"/>
      <c r="I202" s="124"/>
      <c r="J202" s="124"/>
    </row>
    <row r="203" spans="8:10" s="46" customFormat="1" ht="20.25" customHeight="1">
      <c r="H203" s="124"/>
      <c r="I203" s="124"/>
      <c r="J203" s="124"/>
    </row>
    <row r="204" spans="8:10" s="46" customFormat="1" ht="20.25" customHeight="1">
      <c r="H204" s="124"/>
      <c r="I204" s="124"/>
      <c r="J204" s="124"/>
    </row>
    <row r="205" spans="8:10" s="46" customFormat="1" ht="20.25" customHeight="1">
      <c r="H205" s="124"/>
      <c r="I205" s="124"/>
      <c r="J205" s="124"/>
    </row>
    <row r="206" spans="8:10" s="46" customFormat="1" ht="20.25" customHeight="1">
      <c r="H206" s="124"/>
      <c r="I206" s="124"/>
      <c r="J206" s="124"/>
    </row>
    <row r="207" spans="8:10" s="46" customFormat="1" ht="20.25" customHeight="1">
      <c r="H207" s="124"/>
      <c r="I207" s="124"/>
      <c r="J207" s="124"/>
    </row>
    <row r="208" spans="8:10" s="46" customFormat="1" ht="20.25" customHeight="1">
      <c r="H208" s="124"/>
      <c r="I208" s="124"/>
      <c r="J208" s="124"/>
    </row>
    <row r="209" spans="8:10" s="46" customFormat="1" ht="20.25" customHeight="1">
      <c r="H209" s="124"/>
      <c r="I209" s="124"/>
      <c r="J209" s="124"/>
    </row>
    <row r="210" spans="8:10" s="46" customFormat="1" ht="20.25" customHeight="1">
      <c r="H210" s="124"/>
      <c r="I210" s="124"/>
      <c r="J210" s="124"/>
    </row>
    <row r="211" spans="8:10" s="46" customFormat="1" ht="20.25" customHeight="1">
      <c r="H211" s="124"/>
      <c r="I211" s="124"/>
      <c r="J211" s="124"/>
    </row>
    <row r="212" spans="8:10" s="46" customFormat="1" ht="20.25" customHeight="1">
      <c r="H212" s="124"/>
      <c r="I212" s="124"/>
      <c r="J212" s="124"/>
    </row>
    <row r="213" spans="8:10" s="46" customFormat="1" ht="20.25" customHeight="1">
      <c r="H213" s="124"/>
      <c r="I213" s="124"/>
      <c r="J213" s="124"/>
    </row>
    <row r="214" spans="8:10" s="46" customFormat="1" ht="20.25" customHeight="1">
      <c r="H214" s="124"/>
      <c r="I214" s="124"/>
      <c r="J214" s="124"/>
    </row>
    <row r="215" spans="8:10" s="46" customFormat="1" ht="20.25" customHeight="1">
      <c r="H215" s="124"/>
      <c r="I215" s="124"/>
      <c r="J215" s="124"/>
    </row>
    <row r="216" spans="8:10" s="46" customFormat="1" ht="20.25" customHeight="1">
      <c r="H216" s="124"/>
      <c r="I216" s="124"/>
      <c r="J216" s="124"/>
    </row>
    <row r="217" spans="8:10" s="46" customFormat="1" ht="20.25" customHeight="1">
      <c r="H217" s="124"/>
      <c r="I217" s="124"/>
      <c r="J217" s="124"/>
    </row>
    <row r="218" spans="8:10" s="46" customFormat="1" ht="20.25" customHeight="1">
      <c r="H218" s="124"/>
      <c r="I218" s="124"/>
      <c r="J218" s="124"/>
    </row>
    <row r="219" spans="8:10" s="46" customFormat="1" ht="20.25" customHeight="1">
      <c r="H219" s="124"/>
      <c r="I219" s="124"/>
      <c r="J219" s="124"/>
    </row>
    <row r="220" spans="8:10" s="46" customFormat="1" ht="20.25" customHeight="1">
      <c r="H220" s="124"/>
      <c r="I220" s="124"/>
      <c r="J220" s="124"/>
    </row>
    <row r="221" spans="8:10" s="46" customFormat="1" ht="20.25" customHeight="1">
      <c r="H221" s="124"/>
      <c r="I221" s="124"/>
      <c r="J221" s="124"/>
    </row>
    <row r="222" spans="8:10" s="46" customFormat="1" ht="20.25" customHeight="1">
      <c r="H222" s="124"/>
      <c r="I222" s="124"/>
      <c r="J222" s="124"/>
    </row>
    <row r="223" spans="8:10" s="46" customFormat="1" ht="20.25" customHeight="1">
      <c r="H223" s="124"/>
      <c r="I223" s="124"/>
      <c r="J223" s="124"/>
    </row>
    <row r="224" spans="8:10" s="46" customFormat="1" ht="20.25" customHeight="1">
      <c r="H224" s="124"/>
      <c r="I224" s="124"/>
      <c r="J224" s="124"/>
    </row>
    <row r="225" spans="8:10" s="46" customFormat="1" ht="20.25" customHeight="1">
      <c r="H225" s="124"/>
      <c r="I225" s="124"/>
      <c r="J225" s="124"/>
    </row>
    <row r="226" spans="8:10" s="46" customFormat="1" ht="20.25" customHeight="1">
      <c r="H226" s="124"/>
      <c r="I226" s="124"/>
      <c r="J226" s="124"/>
    </row>
    <row r="227" spans="8:10" s="46" customFormat="1" ht="20.25" customHeight="1">
      <c r="H227" s="124"/>
      <c r="I227" s="124"/>
      <c r="J227" s="124"/>
    </row>
    <row r="228" spans="8:10" s="46" customFormat="1" ht="20.25" customHeight="1">
      <c r="H228" s="124"/>
      <c r="I228" s="124"/>
      <c r="J228" s="124"/>
    </row>
    <row r="229" spans="8:10" s="46" customFormat="1" ht="20.25" customHeight="1">
      <c r="H229" s="124"/>
      <c r="I229" s="124"/>
      <c r="J229" s="124"/>
    </row>
    <row r="230" spans="8:10" s="46" customFormat="1" ht="20.25" customHeight="1">
      <c r="H230" s="124"/>
      <c r="I230" s="124"/>
      <c r="J230" s="124"/>
    </row>
    <row r="231" spans="8:10" s="46" customFormat="1" ht="20.25" customHeight="1">
      <c r="H231" s="124"/>
      <c r="I231" s="124"/>
      <c r="J231" s="124"/>
    </row>
    <row r="232" spans="8:10" s="46" customFormat="1" ht="20.25" customHeight="1">
      <c r="H232" s="124"/>
      <c r="I232" s="124"/>
      <c r="J232" s="124"/>
    </row>
    <row r="233" spans="8:10" s="46" customFormat="1" ht="20.25" customHeight="1">
      <c r="H233" s="124"/>
      <c r="I233" s="124"/>
      <c r="J233" s="124"/>
    </row>
    <row r="234" spans="8:10" s="46" customFormat="1" ht="20.25" customHeight="1">
      <c r="H234" s="124"/>
      <c r="I234" s="124"/>
      <c r="J234" s="124"/>
    </row>
    <row r="235" spans="8:10" s="46" customFormat="1" ht="20.25" customHeight="1">
      <c r="H235" s="124"/>
      <c r="I235" s="124"/>
      <c r="J235" s="124"/>
    </row>
    <row r="236" spans="8:10" s="46" customFormat="1" ht="20.25" customHeight="1">
      <c r="H236" s="124"/>
      <c r="I236" s="124"/>
      <c r="J236" s="124"/>
    </row>
    <row r="237" spans="8:10" s="46" customFormat="1" ht="20.25" customHeight="1">
      <c r="H237" s="124"/>
      <c r="I237" s="124"/>
      <c r="J237" s="124"/>
    </row>
    <row r="238" spans="8:10" s="46" customFormat="1" ht="20.25" customHeight="1">
      <c r="H238" s="124"/>
      <c r="I238" s="124"/>
      <c r="J238" s="124"/>
    </row>
    <row r="239" spans="8:10" s="46" customFormat="1" ht="20.25" customHeight="1">
      <c r="H239" s="124"/>
      <c r="I239" s="124"/>
      <c r="J239" s="124"/>
    </row>
    <row r="240" spans="8:10" s="46" customFormat="1" ht="20.25" customHeight="1">
      <c r="H240" s="124"/>
      <c r="I240" s="124"/>
      <c r="J240" s="124"/>
    </row>
    <row r="241" spans="8:10" s="46" customFormat="1" ht="20.25" customHeight="1">
      <c r="H241" s="124"/>
      <c r="I241" s="124"/>
      <c r="J241" s="124"/>
    </row>
    <row r="242" spans="8:10" s="46" customFormat="1" ht="20.25" customHeight="1">
      <c r="H242" s="124"/>
      <c r="I242" s="124"/>
      <c r="J242" s="124"/>
    </row>
    <row r="243" spans="8:10" s="46" customFormat="1" ht="20.25" customHeight="1">
      <c r="H243" s="124"/>
      <c r="I243" s="124"/>
      <c r="J243" s="124"/>
    </row>
    <row r="244" spans="8:10" s="46" customFormat="1" ht="20.25" customHeight="1">
      <c r="H244" s="124"/>
      <c r="I244" s="124"/>
      <c r="J244" s="124"/>
    </row>
    <row r="245" spans="8:10" s="46" customFormat="1" ht="20.25" customHeight="1">
      <c r="H245" s="124"/>
      <c r="I245" s="124"/>
      <c r="J245" s="124"/>
    </row>
    <row r="246" spans="8:10" s="46" customFormat="1" ht="20.25" customHeight="1">
      <c r="H246" s="124"/>
      <c r="I246" s="124"/>
      <c r="J246" s="124"/>
    </row>
    <row r="247" spans="8:10" s="46" customFormat="1" ht="20.25" customHeight="1">
      <c r="H247" s="124"/>
      <c r="I247" s="124"/>
      <c r="J247" s="124"/>
    </row>
    <row r="248" spans="8:10" s="46" customFormat="1" ht="20.25" customHeight="1">
      <c r="H248" s="124"/>
      <c r="I248" s="124"/>
      <c r="J248" s="124"/>
    </row>
    <row r="249" spans="8:10" s="46" customFormat="1" ht="20.25" customHeight="1">
      <c r="H249" s="124"/>
      <c r="I249" s="124"/>
      <c r="J249" s="124"/>
    </row>
    <row r="250" spans="8:10" s="46" customFormat="1" ht="20.25" customHeight="1">
      <c r="H250" s="124"/>
      <c r="I250" s="124"/>
      <c r="J250" s="124"/>
    </row>
    <row r="251" spans="8:10" s="46" customFormat="1" ht="20.25" customHeight="1">
      <c r="H251" s="124"/>
      <c r="I251" s="124"/>
      <c r="J251" s="124"/>
    </row>
    <row r="252" spans="8:10" s="46" customFormat="1" ht="20.25" customHeight="1">
      <c r="H252" s="124"/>
      <c r="I252" s="124"/>
      <c r="J252" s="124"/>
    </row>
    <row r="253" spans="8:10" s="46" customFormat="1" ht="20.25" customHeight="1">
      <c r="H253" s="124"/>
      <c r="I253" s="124"/>
      <c r="J253" s="124"/>
    </row>
    <row r="254" spans="8:10" s="46" customFormat="1" ht="20.25" customHeight="1">
      <c r="H254" s="124"/>
      <c r="I254" s="124"/>
      <c r="J254" s="124"/>
    </row>
    <row r="255" spans="8:10" s="46" customFormat="1" ht="20.25" customHeight="1">
      <c r="H255" s="124"/>
      <c r="I255" s="124"/>
      <c r="J255" s="124"/>
    </row>
    <row r="256" spans="8:10" s="46" customFormat="1" ht="20.25" customHeight="1">
      <c r="H256" s="124"/>
      <c r="I256" s="124"/>
      <c r="J256" s="124"/>
    </row>
    <row r="257" spans="8:10" s="46" customFormat="1" ht="20.25" customHeight="1">
      <c r="H257" s="124"/>
      <c r="I257" s="124"/>
      <c r="J257" s="124"/>
    </row>
    <row r="258" spans="8:10" s="46" customFormat="1" ht="20.25" customHeight="1">
      <c r="H258" s="124"/>
      <c r="I258" s="124"/>
      <c r="J258" s="124"/>
    </row>
    <row r="259" spans="8:10" s="46" customFormat="1" ht="20.25" customHeight="1">
      <c r="H259" s="124"/>
      <c r="I259" s="124"/>
      <c r="J259" s="124"/>
    </row>
    <row r="260" spans="8:10" s="46" customFormat="1" ht="20.25" customHeight="1">
      <c r="H260" s="124"/>
      <c r="I260" s="124"/>
      <c r="J260" s="124"/>
    </row>
    <row r="261" spans="8:10" s="46" customFormat="1" ht="20.25" customHeight="1">
      <c r="H261" s="124"/>
      <c r="I261" s="124"/>
      <c r="J261" s="124"/>
    </row>
    <row r="262" spans="8:10" s="46" customFormat="1" ht="20.25" customHeight="1">
      <c r="H262" s="124"/>
      <c r="I262" s="124"/>
      <c r="J262" s="124"/>
    </row>
    <row r="263" spans="8:10" s="46" customFormat="1" ht="20.25" customHeight="1">
      <c r="H263" s="124"/>
      <c r="I263" s="124"/>
      <c r="J263" s="124"/>
    </row>
    <row r="264" spans="8:10" s="46" customFormat="1" ht="20.25" customHeight="1">
      <c r="H264" s="124"/>
      <c r="I264" s="124"/>
      <c r="J264" s="124"/>
    </row>
    <row r="265" spans="8:10" s="46" customFormat="1" ht="20.25" customHeight="1">
      <c r="H265" s="124"/>
      <c r="I265" s="124"/>
      <c r="J265" s="124"/>
    </row>
    <row r="266" spans="8:10" s="46" customFormat="1" ht="20.25" customHeight="1">
      <c r="H266" s="124"/>
      <c r="I266" s="124"/>
      <c r="J266" s="124"/>
    </row>
    <row r="267" spans="8:10" s="46" customFormat="1" ht="20.25" customHeight="1">
      <c r="H267" s="124"/>
      <c r="I267" s="124"/>
      <c r="J267" s="124"/>
    </row>
    <row r="268" spans="8:10" s="46" customFormat="1" ht="20.25" customHeight="1">
      <c r="H268" s="124"/>
      <c r="I268" s="124"/>
      <c r="J268" s="124"/>
    </row>
    <row r="269" spans="8:10" s="46" customFormat="1" ht="20.25" customHeight="1">
      <c r="H269" s="124"/>
      <c r="I269" s="124"/>
      <c r="J269" s="124"/>
    </row>
    <row r="270" spans="8:10" s="46" customFormat="1" ht="20.25" customHeight="1">
      <c r="H270" s="124"/>
      <c r="I270" s="124"/>
      <c r="J270" s="124"/>
    </row>
    <row r="271" spans="8:10" s="46" customFormat="1" ht="20.25" customHeight="1">
      <c r="H271" s="124"/>
      <c r="I271" s="124"/>
      <c r="J271" s="124"/>
    </row>
    <row r="272" spans="8:10" s="46" customFormat="1" ht="20.25" customHeight="1">
      <c r="H272" s="124"/>
      <c r="I272" s="124"/>
      <c r="J272" s="124"/>
    </row>
    <row r="273" spans="8:10" s="46" customFormat="1" ht="20.25" customHeight="1">
      <c r="H273" s="124"/>
      <c r="I273" s="124"/>
      <c r="J273" s="124"/>
    </row>
    <row r="274" spans="8:10" s="46" customFormat="1">
      <c r="H274" s="124"/>
      <c r="I274" s="124"/>
      <c r="J274" s="124"/>
    </row>
    <row r="275" spans="8:10" s="46" customFormat="1">
      <c r="H275" s="124"/>
      <c r="I275" s="124"/>
      <c r="J275" s="124"/>
    </row>
    <row r="276" spans="8:10" s="46" customFormat="1">
      <c r="H276" s="124"/>
      <c r="I276" s="124"/>
      <c r="J276" s="124"/>
    </row>
    <row r="277" spans="8:10" s="46" customFormat="1">
      <c r="H277" s="124"/>
      <c r="I277" s="124"/>
      <c r="J277" s="124"/>
    </row>
    <row r="278" spans="8:10" s="46" customFormat="1">
      <c r="H278" s="124"/>
      <c r="I278" s="124"/>
      <c r="J278" s="124"/>
    </row>
    <row r="279" spans="8:10" s="46" customFormat="1">
      <c r="H279" s="124"/>
      <c r="I279" s="124"/>
      <c r="J279" s="124"/>
    </row>
    <row r="280" spans="8:10" s="46" customFormat="1">
      <c r="H280" s="124"/>
      <c r="I280" s="124"/>
      <c r="J280" s="124"/>
    </row>
    <row r="281" spans="8:10" s="46" customFormat="1">
      <c r="H281" s="124"/>
      <c r="I281" s="124"/>
      <c r="J281" s="124"/>
    </row>
    <row r="282" spans="8:10" s="46" customFormat="1">
      <c r="H282" s="124"/>
      <c r="I282" s="124"/>
      <c r="J282" s="124"/>
    </row>
    <row r="283" spans="8:10" s="46" customFormat="1">
      <c r="H283" s="124"/>
      <c r="I283" s="124"/>
      <c r="J283" s="124"/>
    </row>
    <row r="284" spans="8:10" s="46" customFormat="1">
      <c r="H284" s="124"/>
      <c r="I284" s="124"/>
      <c r="J284" s="124"/>
    </row>
    <row r="285" spans="8:10" s="46" customFormat="1">
      <c r="H285" s="124"/>
      <c r="I285" s="124"/>
      <c r="J285" s="124"/>
    </row>
    <row r="286" spans="8:10" s="46" customFormat="1">
      <c r="H286" s="124"/>
      <c r="I286" s="124"/>
      <c r="J286" s="124"/>
    </row>
    <row r="287" spans="8:10" s="46" customFormat="1">
      <c r="H287" s="124"/>
      <c r="I287" s="124"/>
      <c r="J287" s="124"/>
    </row>
    <row r="288" spans="8:10" s="46" customFormat="1">
      <c r="H288" s="124"/>
      <c r="I288" s="124"/>
      <c r="J288" s="124"/>
    </row>
    <row r="289" spans="8:10" s="46" customFormat="1">
      <c r="H289" s="124"/>
      <c r="I289" s="124"/>
      <c r="J289" s="124"/>
    </row>
    <row r="290" spans="8:10" s="46" customFormat="1">
      <c r="H290" s="124"/>
      <c r="I290" s="124"/>
      <c r="J290" s="124"/>
    </row>
    <row r="291" spans="8:10" s="46" customFormat="1">
      <c r="H291" s="124"/>
      <c r="I291" s="124"/>
      <c r="J291" s="124"/>
    </row>
    <row r="292" spans="8:10" s="46" customFormat="1">
      <c r="H292" s="124"/>
      <c r="I292" s="124"/>
      <c r="J292" s="124"/>
    </row>
    <row r="293" spans="8:10" s="46" customFormat="1">
      <c r="H293" s="124"/>
      <c r="I293" s="124"/>
      <c r="J293" s="124"/>
    </row>
    <row r="294" spans="8:10" s="46" customFormat="1">
      <c r="H294" s="124"/>
      <c r="I294" s="124"/>
      <c r="J294" s="124"/>
    </row>
    <row r="295" spans="8:10" s="46" customFormat="1">
      <c r="H295" s="124"/>
      <c r="I295" s="124"/>
      <c r="J295" s="124"/>
    </row>
    <row r="296" spans="8:10" s="46" customFormat="1">
      <c r="H296" s="124"/>
      <c r="I296" s="124"/>
      <c r="J296" s="124"/>
    </row>
    <row r="297" spans="8:10" s="46" customFormat="1">
      <c r="H297" s="124"/>
      <c r="I297" s="124"/>
      <c r="J297" s="124"/>
    </row>
    <row r="298" spans="8:10" s="46" customFormat="1">
      <c r="H298" s="124"/>
      <c r="I298" s="124"/>
      <c r="J298" s="124"/>
    </row>
    <row r="299" spans="8:10" s="46" customFormat="1">
      <c r="H299" s="124"/>
      <c r="I299" s="124"/>
      <c r="J299" s="124"/>
    </row>
    <row r="300" spans="8:10" s="46" customFormat="1">
      <c r="H300" s="124"/>
      <c r="I300" s="124"/>
      <c r="J300" s="124"/>
    </row>
    <row r="301" spans="8:10" s="46" customFormat="1">
      <c r="H301" s="124"/>
      <c r="I301" s="124"/>
      <c r="J301" s="124"/>
    </row>
    <row r="302" spans="8:10" s="46" customFormat="1">
      <c r="H302" s="124"/>
      <c r="I302" s="124"/>
      <c r="J302" s="124"/>
    </row>
    <row r="303" spans="8:10" s="46" customFormat="1">
      <c r="H303" s="124"/>
      <c r="I303" s="124"/>
      <c r="J303" s="124"/>
    </row>
    <row r="304" spans="8:10" s="46" customFormat="1">
      <c r="H304" s="124"/>
      <c r="I304" s="124"/>
      <c r="J304" s="124"/>
    </row>
    <row r="305" spans="8:10" s="46" customFormat="1">
      <c r="H305" s="124"/>
      <c r="I305" s="124"/>
      <c r="J305" s="124"/>
    </row>
    <row r="306" spans="8:10" s="46" customFormat="1">
      <c r="H306" s="124"/>
      <c r="I306" s="124"/>
      <c r="J306" s="124"/>
    </row>
    <row r="307" spans="8:10" s="46" customFormat="1">
      <c r="H307" s="124"/>
      <c r="I307" s="124"/>
      <c r="J307" s="124"/>
    </row>
    <row r="308" spans="8:10" s="46" customFormat="1">
      <c r="H308" s="124"/>
      <c r="I308" s="124"/>
      <c r="J308" s="124"/>
    </row>
    <row r="309" spans="8:10" s="46" customFormat="1">
      <c r="H309" s="124"/>
      <c r="I309" s="124"/>
      <c r="J309" s="124"/>
    </row>
    <row r="310" spans="8:10" s="46" customFormat="1">
      <c r="H310" s="124"/>
      <c r="I310" s="124"/>
      <c r="J310" s="124"/>
    </row>
    <row r="311" spans="8:10" s="46" customFormat="1">
      <c r="H311" s="124"/>
      <c r="I311" s="124"/>
      <c r="J311" s="124"/>
    </row>
    <row r="312" spans="8:10" s="46" customFormat="1">
      <c r="H312" s="124"/>
      <c r="I312" s="124"/>
      <c r="J312" s="124"/>
    </row>
    <row r="313" spans="8:10" s="46" customFormat="1">
      <c r="H313" s="124"/>
      <c r="I313" s="124"/>
      <c r="J313" s="124"/>
    </row>
    <row r="314" spans="8:10" s="46" customFormat="1">
      <c r="H314" s="124"/>
      <c r="I314" s="124"/>
      <c r="J314" s="124"/>
    </row>
    <row r="315" spans="8:10" s="46" customFormat="1">
      <c r="H315" s="124"/>
      <c r="I315" s="124"/>
      <c r="J315" s="124"/>
    </row>
    <row r="316" spans="8:10" s="46" customFormat="1">
      <c r="H316" s="124"/>
      <c r="I316" s="124"/>
      <c r="J316" s="124"/>
    </row>
    <row r="317" spans="8:10" s="46" customFormat="1">
      <c r="H317" s="124"/>
      <c r="I317" s="124"/>
      <c r="J317" s="124"/>
    </row>
    <row r="318" spans="8:10" s="46" customFormat="1">
      <c r="H318" s="124"/>
      <c r="I318" s="124"/>
      <c r="J318" s="124"/>
    </row>
    <row r="319" spans="8:10" s="46" customFormat="1">
      <c r="H319" s="124"/>
      <c r="I319" s="124"/>
      <c r="J319" s="124"/>
    </row>
    <row r="320" spans="8:10" s="46" customFormat="1">
      <c r="H320" s="124"/>
      <c r="I320" s="124"/>
      <c r="J320" s="124"/>
    </row>
    <row r="321" spans="8:10" s="46" customFormat="1">
      <c r="H321" s="124"/>
      <c r="I321" s="124"/>
      <c r="J321" s="124"/>
    </row>
    <row r="322" spans="8:10" s="46" customFormat="1">
      <c r="H322" s="124"/>
      <c r="I322" s="124"/>
      <c r="J322" s="124"/>
    </row>
    <row r="323" spans="8:10" s="46" customFormat="1">
      <c r="H323" s="124"/>
      <c r="I323" s="124"/>
      <c r="J323" s="124"/>
    </row>
    <row r="324" spans="8:10" s="46" customFormat="1">
      <c r="H324" s="124"/>
      <c r="I324" s="124"/>
      <c r="J324" s="124"/>
    </row>
    <row r="325" spans="8:10" s="46" customFormat="1">
      <c r="H325" s="124"/>
      <c r="I325" s="124"/>
      <c r="J325" s="124"/>
    </row>
    <row r="326" spans="8:10" s="46" customFormat="1">
      <c r="H326" s="124"/>
      <c r="I326" s="124"/>
      <c r="J326" s="124"/>
    </row>
    <row r="327" spans="8:10" s="46" customFormat="1">
      <c r="H327" s="124"/>
      <c r="I327" s="124"/>
      <c r="J327" s="124"/>
    </row>
    <row r="328" spans="8:10" s="46" customFormat="1">
      <c r="H328" s="124"/>
      <c r="I328" s="124"/>
      <c r="J328" s="124"/>
    </row>
    <row r="329" spans="8:10" s="46" customFormat="1">
      <c r="H329" s="124"/>
      <c r="I329" s="124"/>
      <c r="J329" s="124"/>
    </row>
    <row r="330" spans="8:10" s="46" customFormat="1">
      <c r="H330" s="124"/>
      <c r="I330" s="124"/>
      <c r="J330" s="124"/>
    </row>
    <row r="331" spans="8:10" s="46" customFormat="1">
      <c r="H331" s="124"/>
      <c r="I331" s="124"/>
      <c r="J331" s="124"/>
    </row>
    <row r="332" spans="8:10" s="46" customFormat="1">
      <c r="H332" s="124"/>
      <c r="I332" s="124"/>
      <c r="J332" s="124"/>
    </row>
    <row r="333" spans="8:10" s="46" customFormat="1">
      <c r="H333" s="124"/>
      <c r="I333" s="124"/>
      <c r="J333" s="124"/>
    </row>
    <row r="334" spans="8:10" s="46" customFormat="1">
      <c r="H334" s="124"/>
      <c r="I334" s="124"/>
      <c r="J334" s="124"/>
    </row>
    <row r="335" spans="8:10" s="46" customFormat="1">
      <c r="H335" s="124"/>
      <c r="I335" s="124"/>
      <c r="J335" s="124"/>
    </row>
    <row r="336" spans="8:10" s="46" customFormat="1">
      <c r="H336" s="124"/>
      <c r="I336" s="124"/>
      <c r="J336" s="124"/>
    </row>
    <row r="337" spans="8:10" s="46" customFormat="1">
      <c r="H337" s="124"/>
      <c r="I337" s="124"/>
      <c r="J337" s="124"/>
    </row>
    <row r="338" spans="8:10" s="46" customFormat="1">
      <c r="H338" s="124"/>
      <c r="I338" s="124"/>
      <c r="J338" s="124"/>
    </row>
    <row r="339" spans="8:10" s="46" customFormat="1">
      <c r="H339" s="124"/>
      <c r="I339" s="124"/>
      <c r="J339" s="124"/>
    </row>
    <row r="340" spans="8:10" s="46" customFormat="1">
      <c r="H340" s="124"/>
      <c r="I340" s="124"/>
      <c r="J340" s="124"/>
    </row>
    <row r="341" spans="8:10" s="46" customFormat="1">
      <c r="H341" s="124"/>
      <c r="I341" s="124"/>
      <c r="J341" s="124"/>
    </row>
    <row r="342" spans="8:10" s="46" customFormat="1">
      <c r="H342" s="124"/>
      <c r="I342" s="124"/>
      <c r="J342" s="124"/>
    </row>
    <row r="343" spans="8:10" s="46" customFormat="1">
      <c r="H343" s="124"/>
      <c r="I343" s="124"/>
      <c r="J343" s="124"/>
    </row>
    <row r="344" spans="8:10" s="46" customFormat="1">
      <c r="H344" s="124"/>
      <c r="I344" s="124"/>
      <c r="J344" s="124"/>
    </row>
    <row r="345" spans="8:10" s="46" customFormat="1">
      <c r="H345" s="124"/>
      <c r="I345" s="124"/>
      <c r="J345" s="124"/>
    </row>
    <row r="346" spans="8:10" s="46" customFormat="1">
      <c r="H346" s="124"/>
      <c r="I346" s="124"/>
      <c r="J346" s="124"/>
    </row>
    <row r="347" spans="8:10" s="46" customFormat="1">
      <c r="H347" s="124"/>
      <c r="I347" s="124"/>
      <c r="J347" s="124"/>
    </row>
    <row r="348" spans="8:10" s="46" customFormat="1">
      <c r="H348" s="124"/>
      <c r="I348" s="124"/>
      <c r="J348" s="124"/>
    </row>
    <row r="349" spans="8:10" s="46" customFormat="1">
      <c r="H349" s="124"/>
      <c r="I349" s="124"/>
      <c r="J349" s="124"/>
    </row>
    <row r="350" spans="8:10" s="46" customFormat="1">
      <c r="H350" s="124"/>
      <c r="I350" s="124"/>
      <c r="J350" s="124"/>
    </row>
    <row r="351" spans="8:10" s="46" customFormat="1">
      <c r="H351" s="124"/>
      <c r="I351" s="124"/>
      <c r="J351" s="124"/>
    </row>
    <row r="352" spans="8:10" s="46" customFormat="1">
      <c r="H352" s="124"/>
      <c r="I352" s="124"/>
      <c r="J352" s="124"/>
    </row>
    <row r="353" spans="8:10" s="46" customFormat="1">
      <c r="H353" s="124"/>
      <c r="I353" s="124"/>
      <c r="J353" s="124"/>
    </row>
    <row r="354" spans="8:10" s="46" customFormat="1">
      <c r="H354" s="124"/>
      <c r="I354" s="124"/>
      <c r="J354" s="124"/>
    </row>
    <row r="355" spans="8:10" s="46" customFormat="1">
      <c r="H355" s="124"/>
      <c r="I355" s="124"/>
      <c r="J355" s="124"/>
    </row>
    <row r="356" spans="8:10" s="46" customFormat="1">
      <c r="H356" s="124"/>
      <c r="I356" s="124"/>
      <c r="J356" s="124"/>
    </row>
    <row r="357" spans="8:10" s="46" customFormat="1">
      <c r="H357" s="124"/>
      <c r="I357" s="124"/>
      <c r="J357" s="124"/>
    </row>
    <row r="358" spans="8:10" s="46" customFormat="1">
      <c r="H358" s="124"/>
      <c r="I358" s="124"/>
      <c r="J358" s="124"/>
    </row>
    <row r="359" spans="8:10" s="46" customFormat="1">
      <c r="H359" s="124"/>
      <c r="I359" s="124"/>
      <c r="J359" s="124"/>
    </row>
    <row r="360" spans="8:10" s="46" customFormat="1">
      <c r="H360" s="124"/>
      <c r="I360" s="124"/>
      <c r="J360" s="124"/>
    </row>
    <row r="361" spans="8:10" s="46" customFormat="1">
      <c r="H361" s="124"/>
      <c r="I361" s="124"/>
      <c r="J361" s="124"/>
    </row>
    <row r="362" spans="8:10" s="46" customFormat="1">
      <c r="H362" s="124"/>
      <c r="I362" s="124"/>
      <c r="J362" s="124"/>
    </row>
    <row r="363" spans="8:10" s="46" customFormat="1">
      <c r="H363" s="124"/>
      <c r="I363" s="124"/>
      <c r="J363" s="124"/>
    </row>
    <row r="364" spans="8:10" s="46" customFormat="1">
      <c r="H364" s="124"/>
      <c r="I364" s="124"/>
      <c r="J364" s="124"/>
    </row>
    <row r="365" spans="8:10" s="46" customFormat="1">
      <c r="H365" s="124"/>
      <c r="I365" s="124"/>
      <c r="J365" s="124"/>
    </row>
    <row r="366" spans="8:10" s="46" customFormat="1">
      <c r="H366" s="124"/>
      <c r="I366" s="124"/>
      <c r="J366" s="124"/>
    </row>
    <row r="367" spans="8:10" s="46" customFormat="1">
      <c r="H367" s="124"/>
      <c r="I367" s="124"/>
      <c r="J367" s="124"/>
    </row>
    <row r="368" spans="8:10" s="46" customFormat="1">
      <c r="H368" s="124"/>
      <c r="I368" s="124"/>
      <c r="J368" s="124"/>
    </row>
    <row r="369" spans="8:10" s="46" customFormat="1">
      <c r="H369" s="124"/>
      <c r="I369" s="124"/>
      <c r="J369" s="124"/>
    </row>
    <row r="370" spans="8:10" s="46" customFormat="1">
      <c r="H370" s="124"/>
      <c r="I370" s="124"/>
      <c r="J370" s="124"/>
    </row>
    <row r="371" spans="8:10" s="46" customFormat="1">
      <c r="H371" s="124"/>
      <c r="I371" s="124"/>
      <c r="J371" s="124"/>
    </row>
    <row r="372" spans="8:10" s="46" customFormat="1">
      <c r="H372" s="124"/>
      <c r="I372" s="124"/>
      <c r="J372" s="124"/>
    </row>
    <row r="373" spans="8:10" s="46" customFormat="1">
      <c r="H373" s="124"/>
      <c r="I373" s="124"/>
      <c r="J373" s="124"/>
    </row>
    <row r="374" spans="8:10" s="46" customFormat="1">
      <c r="H374" s="124"/>
      <c r="I374" s="124"/>
      <c r="J374" s="124"/>
    </row>
    <row r="375" spans="8:10" s="46" customFormat="1">
      <c r="H375" s="124"/>
      <c r="I375" s="124"/>
      <c r="J375" s="124"/>
    </row>
    <row r="376" spans="8:10" s="46" customFormat="1">
      <c r="H376" s="124"/>
      <c r="I376" s="124"/>
      <c r="J376" s="124"/>
    </row>
    <row r="377" spans="8:10" s="46" customFormat="1">
      <c r="H377" s="124"/>
      <c r="I377" s="124"/>
      <c r="J377" s="124"/>
    </row>
    <row r="378" spans="8:10" s="46" customFormat="1">
      <c r="H378" s="124"/>
      <c r="I378" s="124"/>
      <c r="J378" s="124"/>
    </row>
    <row r="379" spans="8:10" s="46" customFormat="1">
      <c r="H379" s="124"/>
      <c r="I379" s="124"/>
      <c r="J379" s="124"/>
    </row>
    <row r="380" spans="8:10" s="46" customFormat="1">
      <c r="H380" s="124"/>
      <c r="I380" s="124"/>
      <c r="J380" s="124"/>
    </row>
    <row r="381" spans="8:10" s="46" customFormat="1">
      <c r="H381" s="124"/>
      <c r="I381" s="124"/>
      <c r="J381" s="124"/>
    </row>
    <row r="382" spans="8:10" s="46" customFormat="1">
      <c r="H382" s="124"/>
      <c r="I382" s="124"/>
      <c r="J382" s="124"/>
    </row>
    <row r="383" spans="8:10" s="46" customFormat="1">
      <c r="H383" s="124"/>
      <c r="I383" s="124"/>
      <c r="J383" s="124"/>
    </row>
    <row r="384" spans="8:10" s="46" customFormat="1">
      <c r="H384" s="124"/>
      <c r="I384" s="124"/>
      <c r="J384" s="124"/>
    </row>
    <row r="385" spans="8:10" s="46" customFormat="1">
      <c r="H385" s="124"/>
      <c r="I385" s="124"/>
      <c r="J385" s="124"/>
    </row>
    <row r="386" spans="8:10" s="46" customFormat="1">
      <c r="H386" s="124"/>
      <c r="I386" s="124"/>
      <c r="J386" s="124"/>
    </row>
    <row r="387" spans="8:10" s="46" customFormat="1">
      <c r="H387" s="124"/>
      <c r="I387" s="124"/>
      <c r="J387" s="124"/>
    </row>
    <row r="388" spans="8:10" s="46" customFormat="1">
      <c r="H388" s="124"/>
      <c r="I388" s="124"/>
      <c r="J388" s="124"/>
    </row>
    <row r="389" spans="8:10" s="46" customFormat="1">
      <c r="H389" s="124"/>
      <c r="I389" s="124"/>
      <c r="J389" s="124"/>
    </row>
    <row r="390" spans="8:10" s="46" customFormat="1">
      <c r="H390" s="124"/>
      <c r="I390" s="124"/>
      <c r="J390" s="124"/>
    </row>
    <row r="391" spans="8:10" s="46" customFormat="1">
      <c r="H391" s="124"/>
      <c r="I391" s="124"/>
      <c r="J391" s="124"/>
    </row>
    <row r="392" spans="8:10" s="46" customFormat="1">
      <c r="H392" s="124"/>
      <c r="I392" s="124"/>
      <c r="J392" s="124"/>
    </row>
    <row r="393" spans="8:10" s="46" customFormat="1">
      <c r="H393" s="124"/>
      <c r="I393" s="124"/>
      <c r="J393" s="124"/>
    </row>
    <row r="394" spans="8:10" s="46" customFormat="1">
      <c r="H394" s="124"/>
      <c r="I394" s="124"/>
      <c r="J394" s="124"/>
    </row>
    <row r="395" spans="8:10" s="46" customFormat="1">
      <c r="H395" s="124"/>
      <c r="I395" s="124"/>
      <c r="J395" s="124"/>
    </row>
    <row r="396" spans="8:10" s="46" customFormat="1">
      <c r="H396" s="124"/>
      <c r="I396" s="124"/>
      <c r="J396" s="124"/>
    </row>
    <row r="397" spans="8:10" s="46" customFormat="1">
      <c r="H397" s="124"/>
      <c r="I397" s="124"/>
      <c r="J397" s="124"/>
    </row>
    <row r="398" spans="8:10" s="46" customFormat="1">
      <c r="H398" s="124"/>
      <c r="I398" s="124"/>
      <c r="J398" s="124"/>
    </row>
    <row r="399" spans="8:10" s="46" customFormat="1">
      <c r="H399" s="124"/>
      <c r="I399" s="124"/>
      <c r="J399" s="124"/>
    </row>
    <row r="400" spans="8:10" s="46" customFormat="1">
      <c r="H400" s="124"/>
      <c r="I400" s="124"/>
      <c r="J400" s="124"/>
    </row>
    <row r="401" spans="8:10" s="46" customFormat="1">
      <c r="H401" s="124"/>
      <c r="I401" s="124"/>
      <c r="J401" s="124"/>
    </row>
    <row r="402" spans="8:10" s="46" customFormat="1">
      <c r="H402" s="124"/>
      <c r="I402" s="124"/>
      <c r="J402" s="124"/>
    </row>
    <row r="403" spans="8:10" s="46" customFormat="1">
      <c r="H403" s="124"/>
      <c r="I403" s="124"/>
      <c r="J403" s="124"/>
    </row>
    <row r="404" spans="8:10" s="46" customFormat="1">
      <c r="H404" s="124"/>
      <c r="I404" s="124"/>
      <c r="J404" s="124"/>
    </row>
    <row r="405" spans="8:10" s="46" customFormat="1">
      <c r="H405" s="124"/>
      <c r="I405" s="124"/>
      <c r="J405" s="124"/>
    </row>
    <row r="406" spans="8:10" s="46" customFormat="1">
      <c r="H406" s="124"/>
      <c r="I406" s="124"/>
      <c r="J406" s="124"/>
    </row>
    <row r="407" spans="8:10" s="46" customFormat="1">
      <c r="H407" s="124"/>
      <c r="I407" s="124"/>
      <c r="J407" s="124"/>
    </row>
    <row r="408" spans="8:10" s="46" customFormat="1">
      <c r="H408" s="124"/>
      <c r="I408" s="124"/>
      <c r="J408" s="124"/>
    </row>
  </sheetData>
  <autoFilter ref="A2:AD132" xr:uid="{00000000-0009-0000-0000-000002000000}"/>
  <phoneticPr fontId="1"/>
  <conditionalFormatting sqref="A3:AD43">
    <cfRule type="expression" dxfId="31" priority="32">
      <formula>A3&lt;&gt;#REF!</formula>
    </cfRule>
  </conditionalFormatting>
  <conditionalFormatting sqref="Y97">
    <cfRule type="expression" dxfId="30" priority="31">
      <formula>Y97&lt;&gt;#REF!</formula>
    </cfRule>
  </conditionalFormatting>
  <conditionalFormatting sqref="AA97">
    <cfRule type="expression" dxfId="29" priority="30">
      <formula>AA97&lt;&gt;#REF!</formula>
    </cfRule>
  </conditionalFormatting>
  <conditionalFormatting sqref="AA47">
    <cfRule type="expression" dxfId="28" priority="29">
      <formula>AA47&lt;&gt;#REF!</formula>
    </cfRule>
  </conditionalFormatting>
  <conditionalFormatting sqref="AA52">
    <cfRule type="expression" dxfId="27" priority="28">
      <formula>AA52&lt;&gt;#REF!</formula>
    </cfRule>
  </conditionalFormatting>
  <conditionalFormatting sqref="AA53">
    <cfRule type="expression" dxfId="26" priority="27">
      <formula>AA53&lt;&gt;#REF!</formula>
    </cfRule>
  </conditionalFormatting>
  <conditionalFormatting sqref="AA75">
    <cfRule type="expression" dxfId="25" priority="26">
      <formula>AA75&lt;&gt;#REF!</formula>
    </cfRule>
  </conditionalFormatting>
  <conditionalFormatting sqref="AA76">
    <cfRule type="expression" dxfId="24" priority="25">
      <formula>AA76&lt;&gt;#REF!</formula>
    </cfRule>
  </conditionalFormatting>
  <conditionalFormatting sqref="AA80">
    <cfRule type="expression" dxfId="23" priority="24">
      <formula>AA80&lt;&gt;#REF!</formula>
    </cfRule>
  </conditionalFormatting>
  <conditionalFormatting sqref="AA81">
    <cfRule type="expression" dxfId="22" priority="23">
      <formula>AA81&lt;&gt;#REF!</formula>
    </cfRule>
  </conditionalFormatting>
  <conditionalFormatting sqref="AC46">
    <cfRule type="expression" dxfId="21" priority="22">
      <formula>AC46&lt;&gt;#REF!</formula>
    </cfRule>
  </conditionalFormatting>
  <conditionalFormatting sqref="AC47">
    <cfRule type="expression" dxfId="20" priority="21">
      <formula>AC47&lt;&gt;#REF!</formula>
    </cfRule>
  </conditionalFormatting>
  <conditionalFormatting sqref="AC48">
    <cfRule type="expression" dxfId="19" priority="20">
      <formula>AC48&lt;&gt;#REF!</formula>
    </cfRule>
  </conditionalFormatting>
  <conditionalFormatting sqref="AC53">
    <cfRule type="expression" dxfId="18" priority="19">
      <formula>AC53&lt;&gt;#REF!</formula>
    </cfRule>
  </conditionalFormatting>
  <conditionalFormatting sqref="AC57">
    <cfRule type="expression" dxfId="17" priority="18">
      <formula>AC57&lt;&gt;#REF!</formula>
    </cfRule>
  </conditionalFormatting>
  <conditionalFormatting sqref="AC64">
    <cfRule type="expression" dxfId="16" priority="17">
      <formula>AC64&lt;&gt;#REF!</formula>
    </cfRule>
  </conditionalFormatting>
  <conditionalFormatting sqref="AC75">
    <cfRule type="expression" dxfId="15" priority="16">
      <formula>AC75&lt;&gt;#REF!</formula>
    </cfRule>
  </conditionalFormatting>
  <conditionalFormatting sqref="AC76">
    <cfRule type="expression" dxfId="14" priority="15">
      <formula>AC76&lt;&gt;#REF!</formula>
    </cfRule>
  </conditionalFormatting>
  <conditionalFormatting sqref="AC77">
    <cfRule type="expression" dxfId="13" priority="14">
      <formula>AC77&lt;&gt;#REF!</formula>
    </cfRule>
  </conditionalFormatting>
  <conditionalFormatting sqref="AC81">
    <cfRule type="expression" dxfId="12" priority="13">
      <formula>AC81&lt;&gt;#REF!</formula>
    </cfRule>
  </conditionalFormatting>
  <conditionalFormatting sqref="AC82">
    <cfRule type="expression" dxfId="11" priority="12">
      <formula>AC82&lt;&gt;#REF!</formula>
    </cfRule>
  </conditionalFormatting>
  <conditionalFormatting sqref="AC83">
    <cfRule type="expression" dxfId="10" priority="11">
      <formula>AC83&lt;&gt;#REF!</formula>
    </cfRule>
  </conditionalFormatting>
  <conditionalFormatting sqref="AC85">
    <cfRule type="expression" dxfId="9" priority="10">
      <formula>AC85&lt;&gt;#REF!</formula>
    </cfRule>
  </conditionalFormatting>
  <conditionalFormatting sqref="AC89">
    <cfRule type="expression" dxfId="8" priority="9">
      <formula>AC89&lt;&gt;#REF!</formula>
    </cfRule>
  </conditionalFormatting>
  <conditionalFormatting sqref="AC92">
    <cfRule type="expression" dxfId="7" priority="8">
      <formula>AC92&lt;&gt;#REF!</formula>
    </cfRule>
  </conditionalFormatting>
  <conditionalFormatting sqref="AC93">
    <cfRule type="expression" dxfId="6" priority="7">
      <formula>AC93&lt;&gt;#REF!</formula>
    </cfRule>
  </conditionalFormatting>
  <conditionalFormatting sqref="AC94">
    <cfRule type="expression" dxfId="5" priority="6">
      <formula>AC94&lt;&gt;#REF!</formula>
    </cfRule>
  </conditionalFormatting>
  <conditionalFormatting sqref="AC95">
    <cfRule type="expression" dxfId="4" priority="5">
      <formula>AC95&lt;&gt;#REF!</formula>
    </cfRule>
  </conditionalFormatting>
  <conditionalFormatting sqref="AC97">
    <cfRule type="expression" dxfId="3" priority="4">
      <formula>AC97&lt;&gt;#REF!</formula>
    </cfRule>
  </conditionalFormatting>
  <conditionalFormatting sqref="AC103">
    <cfRule type="expression" dxfId="2" priority="3">
      <formula>AC103&lt;&gt;#REF!</formula>
    </cfRule>
  </conditionalFormatting>
  <conditionalFormatting sqref="AC128">
    <cfRule type="expression" dxfId="1" priority="2">
      <formula>AC128&lt;&gt;#REF!</formula>
    </cfRule>
  </conditionalFormatting>
  <conditionalFormatting sqref="AC130">
    <cfRule type="expression" dxfId="0" priority="1">
      <formula>AC130&lt;&gt;#REF!</formula>
    </cfRule>
  </conditionalFormatting>
  <hyperlinks>
    <hyperlink ref="J21" display="https://sakuraclc.com/（日本語）ニホンゴ" xr:uid="{3694E7AB-DAF2-43D6-AADC-4F045472435A}"/>
    <hyperlink ref="J19" display="https://highclear.jp/　（日本語）ニホンゴ" xr:uid="{D3BB148C-B7FB-45A9-9DBC-78E5AF56E689}"/>
    <hyperlink ref="J33" xr:uid="{DA66DFCC-436A-45A0-ADFA-46221ECE8095}"/>
    <hyperlink ref="J34" display="https://www.himeno-hp.jp/（日本語）" xr:uid="{0268F01E-8EE2-4F99-BDB9-BC792388E5FF}"/>
    <hyperlink ref="J41" display="https://www.kitakyu-cho.jp/yahata/（日本語）" xr:uid="{4BB42060-F1E0-4543-8300-6E18DF76DEC4}"/>
    <hyperlink ref="J14" display="https://kyushu-mc.hosp.go.jp/（日本語）" xr:uid="{C1044F05-90F0-4E1D-803B-53256D2BA783}"/>
    <hyperlink ref="J53" xr:uid="{E97B9321-8120-445D-806E-D64462AFC754}"/>
    <hyperlink ref="J100" xr:uid="{13881D9C-3A73-41F8-85E5-25104A1BFCE4}"/>
    <hyperlink ref="J95" xr:uid="{FD9B4E10-838E-4586-8A77-A15D3304BBA5}"/>
    <hyperlink ref="J66" xr:uid="{20FF3B1E-192D-450C-8E6F-85FA78D58661}"/>
    <hyperlink ref="J74" xr:uid="{04611D42-42E5-4243-91FC-FD22360D4A84}"/>
    <hyperlink ref="J76" xr:uid="{1D1919CF-70C1-4607-AA05-D7D72CEE2763}"/>
    <hyperlink ref="J111" xr:uid="{16CD0BEB-5E1C-48B5-9EB3-8F74F4FB476A}"/>
    <hyperlink ref="J110" xr:uid="{7D6D414F-0105-4D6A-A75C-2B3DF6AF1F57}"/>
    <hyperlink ref="J45" xr:uid="{56EB3359-EEBD-4CB7-9B11-5E8012AC522E}"/>
    <hyperlink ref="J126" xr:uid="{D25733F9-EDD9-4395-9692-734B6342A627}"/>
    <hyperlink ref="J56" display="https://matsuiseikei.com日本語のみ" xr:uid="{F4F6C368-83A7-4AEE-B20A-7CA871F8B7BB}"/>
    <hyperlink ref="J87" display="https://matsuo-cardiology-cl.jp/" xr:uid="{99C90A45-1A71-4D01-9028-B13EF0C0241D}"/>
    <hyperlink ref="J118" display="http://www.mimura-eyeclinic.jp" xr:uid="{18882C1B-5F1D-44C2-9EA7-F5DD53CEA4F0}"/>
    <hyperlink ref="J57" display="http://www.internationalclinic.org/index_jp.html" xr:uid="{A698C47F-E862-4A46-A149-A328ADE13FF4}"/>
    <hyperlink ref="J92" display="https://tsuji-familyclinic.com/" xr:uid="{9456D5F0-162E-408B-B793-959C80761B88}"/>
    <hyperlink ref="J119" xr:uid="{127F17C3-8038-4A0B-9707-72757B794AB5}"/>
    <hyperlink ref="J68" r:id="rId1" xr:uid="{AAE81BD9-076E-4152-89BC-ECC691F782F5}"/>
    <hyperlink ref="J90" display="https://www.hiroshima-seikeigekaiin.jp/" xr:uid="{6FFA4349-666D-4D4F-8422-C8EA5EF02D10}"/>
    <hyperlink ref="J94" display="http://keiyu-clinic.jp/" xr:uid="{B5FEC443-99BA-4432-9335-3DD65CA93112}"/>
    <hyperlink ref="J107" display="http://www.clinic-morita.com/" xr:uid="{53FB58B2-575F-4C83-8284-CA9BE4394D04}"/>
    <hyperlink ref="J96" xr:uid="{5FA05252-7394-43B1-A008-118A9D5A27F2}"/>
    <hyperlink ref="J123" display="https://www.takada-shika.info/" xr:uid="{F85062DF-B40C-4690-9E93-F5EAFE5DA885}"/>
    <hyperlink ref="J105" xr:uid="{F141ECBC-AA50-4042-8B7B-D063F13340D8}"/>
    <hyperlink ref="J127" xr:uid="{9661541E-EA63-4E84-9B7E-EF1A48294761}"/>
    <hyperlink ref="J46" xr:uid="{ECA67E0C-D895-41C8-8565-ADCB1E36B988}"/>
    <hyperlink ref="J77" display="https://fukawa-cl.jp/　(日本語)" xr:uid="{D266B8D9-AB9B-48E3-9049-9F2E85A53AC1}"/>
    <hyperlink ref="J78" xr:uid="{02DC6D9B-93C0-4A44-84AF-AD56C35E6DD6}"/>
    <hyperlink ref="J71" display="https://www.kunisaki-cc.jp/" xr:uid="{DA24C649-3C41-471A-A81B-1B22CD53107F}"/>
    <hyperlink ref="J116" display="https://www.yamaji-d.jp/（日本語）" xr:uid="{0C39DFD4-89AC-4B2D-8D74-0284D590FD23}"/>
    <hyperlink ref="J121" display="https://koyufamilyclinic.com" xr:uid="{C5BDBE18-C17F-45D8-BA0D-F200F9497BA4}"/>
    <hyperlink ref="J60" display="https://huang-ortho.com/english/(英語)" xr:uid="{9C623EEF-F849-44EE-9EB1-AF84FA295DCC}"/>
    <hyperlink ref="J128" display="https://www.aidentalclinic.jp" xr:uid="{852D030D-BBF1-4EE7-AD93-F84BFECBD85C}"/>
    <hyperlink ref="J106" xr:uid="{C4E7776A-BCAD-4D2B-8E2E-86C50FBB478C}"/>
    <hyperlink ref="J81" display="https://www.noji-dc.com/" xr:uid="{F0DC38B3-7D35-483D-BCCA-F6C7A0709565}"/>
    <hyperlink ref="J67" xr:uid="{11838F06-4AF5-4C5A-817A-6638BFF97F72}"/>
  </hyperlinks>
  <pageMargins left="0.70866141732283472" right="0.70866141732283472" top="0.74803149606299213" bottom="0.74803149606299213" header="0.31496062992125984" footer="0.31496062992125984"/>
  <pageSetup paperSize="8" scale="32" fitToHeight="0" orientation="landscape"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C7E256-3DAD-4902-A424-B59B8983DF36}">
  <sheetPr>
    <pageSetUpPr fitToPage="1"/>
  </sheetPr>
  <dimension ref="A1:AD573"/>
  <sheetViews>
    <sheetView showGridLines="0" zoomScale="70" zoomScaleNormal="70" workbookViewId="0">
      <pane xSplit="3" ySplit="2" topLeftCell="N3" activePane="bottomRight" state="frozen"/>
      <selection pane="topRight" activeCell="E14" sqref="E14"/>
      <selection pane="bottomLeft" activeCell="E14" sqref="E14"/>
      <selection pane="bottomRight" activeCell="A2" sqref="A2:XFD2"/>
    </sheetView>
  </sheetViews>
  <sheetFormatPr defaultRowHeight="18.75"/>
  <cols>
    <col min="1" max="1" width="10.75" customWidth="1"/>
    <col min="2" max="2" width="15.125" customWidth="1"/>
    <col min="3" max="3" width="67.625" customWidth="1"/>
    <col min="4" max="4" width="47.625" bestFit="1" customWidth="1"/>
    <col min="5" max="5" width="11.75" bestFit="1" customWidth="1"/>
    <col min="6" max="6" width="40.875" bestFit="1" customWidth="1"/>
    <col min="7" max="7" width="55.625" bestFit="1" customWidth="1"/>
    <col min="8" max="8" width="13.75" bestFit="1" customWidth="1"/>
    <col min="9" max="9" width="143.125" bestFit="1" customWidth="1"/>
    <col min="10" max="10" width="89.5" bestFit="1" customWidth="1"/>
    <col min="11" max="11" width="139.5" customWidth="1"/>
    <col min="12" max="12" width="48.75" bestFit="1" customWidth="1"/>
    <col min="13" max="13" width="36.75" bestFit="1" customWidth="1"/>
    <col min="14" max="14" width="15.375" bestFit="1" customWidth="1"/>
    <col min="15" max="15" width="16.375" bestFit="1" customWidth="1"/>
    <col min="16" max="16" width="8.125" bestFit="1" customWidth="1"/>
    <col min="17" max="17" width="6.625" bestFit="1" customWidth="1"/>
    <col min="18" max="18" width="16.75" bestFit="1" customWidth="1"/>
    <col min="19" max="19" width="16.375" bestFit="1" customWidth="1"/>
    <col min="20" max="20" width="20.25" bestFit="1" customWidth="1"/>
    <col min="21" max="21" width="16.875" bestFit="1" customWidth="1"/>
    <col min="22" max="22" width="22.5" bestFit="1" customWidth="1"/>
    <col min="23" max="23" width="18.25" bestFit="1" customWidth="1"/>
    <col min="24" max="24" width="22.5" bestFit="1" customWidth="1"/>
    <col min="25" max="25" width="20.25" bestFit="1" customWidth="1"/>
    <col min="26" max="26" width="76.25" bestFit="1" customWidth="1"/>
    <col min="27" max="27" width="11.75" bestFit="1" customWidth="1"/>
    <col min="28" max="28" width="218.75" bestFit="1" customWidth="1"/>
    <col min="29" max="29" width="16.125" bestFit="1" customWidth="1"/>
    <col min="30" max="30" width="94.25" bestFit="1" customWidth="1"/>
  </cols>
  <sheetData>
    <row r="1" spans="1:30" ht="21.75" customHeight="1">
      <c r="A1" s="151" t="s">
        <v>56</v>
      </c>
      <c r="R1" s="19"/>
    </row>
    <row r="2" spans="1:30" s="134" customFormat="1" ht="247.15" customHeight="1">
      <c r="A2" s="8" t="s">
        <v>57</v>
      </c>
      <c r="B2" s="8" t="s">
        <v>58</v>
      </c>
      <c r="C2" s="16" t="s">
        <v>59</v>
      </c>
      <c r="D2" s="8" t="s">
        <v>60</v>
      </c>
      <c r="E2" s="8" t="s">
        <v>61</v>
      </c>
      <c r="F2" s="8" t="s">
        <v>62</v>
      </c>
      <c r="G2" s="8" t="s">
        <v>63</v>
      </c>
      <c r="H2" s="8" t="s">
        <v>64</v>
      </c>
      <c r="I2" s="8" t="s">
        <v>65</v>
      </c>
      <c r="J2" s="8" t="s">
        <v>66</v>
      </c>
      <c r="K2" s="8" t="s">
        <v>67</v>
      </c>
      <c r="L2" s="8" t="s">
        <v>68</v>
      </c>
      <c r="M2" s="8" t="s">
        <v>69</v>
      </c>
      <c r="N2" s="8" t="s">
        <v>70</v>
      </c>
      <c r="O2" s="8" t="s">
        <v>71</v>
      </c>
      <c r="P2" s="8" t="s">
        <v>72</v>
      </c>
      <c r="Q2" s="8" t="s">
        <v>73</v>
      </c>
      <c r="R2" s="17" t="s">
        <v>74</v>
      </c>
      <c r="S2" s="8" t="s">
        <v>75</v>
      </c>
      <c r="T2" s="8" t="s">
        <v>76</v>
      </c>
      <c r="U2" s="8" t="s">
        <v>77</v>
      </c>
      <c r="V2" s="8" t="s">
        <v>78</v>
      </c>
      <c r="W2" s="8" t="s">
        <v>79</v>
      </c>
      <c r="X2" s="8" t="s">
        <v>78</v>
      </c>
      <c r="Y2" s="8" t="s">
        <v>80</v>
      </c>
      <c r="Z2" s="8" t="s">
        <v>78</v>
      </c>
      <c r="AA2" s="8" t="s">
        <v>81</v>
      </c>
      <c r="AB2" s="8" t="s">
        <v>78</v>
      </c>
      <c r="AC2" s="8" t="s">
        <v>82</v>
      </c>
      <c r="AD2" s="8" t="s">
        <v>78</v>
      </c>
    </row>
    <row r="3" spans="1:30" s="19" customFormat="1" ht="19.5" customHeight="1">
      <c r="A3" s="221" t="s">
        <v>23281</v>
      </c>
      <c r="B3" s="222" t="s">
        <v>836</v>
      </c>
      <c r="C3" s="221" t="s">
        <v>23282</v>
      </c>
      <c r="D3" s="221" t="s">
        <v>23283</v>
      </c>
      <c r="E3" s="221" t="s">
        <v>23284</v>
      </c>
      <c r="F3" s="221" t="s">
        <v>23285</v>
      </c>
      <c r="G3" s="221" t="s">
        <v>23286</v>
      </c>
      <c r="H3" s="221" t="s">
        <v>23287</v>
      </c>
      <c r="I3" s="221" t="s">
        <v>23288</v>
      </c>
      <c r="J3" s="221" t="s">
        <v>23289</v>
      </c>
      <c r="K3" s="221" t="s">
        <v>23290</v>
      </c>
      <c r="L3" s="221" t="s">
        <v>94</v>
      </c>
      <c r="M3" s="221"/>
      <c r="N3" s="221"/>
      <c r="O3" s="221"/>
      <c r="P3" s="221"/>
      <c r="Q3" s="221"/>
      <c r="R3" s="338" t="s">
        <v>223</v>
      </c>
      <c r="S3" s="221" t="s">
        <v>398</v>
      </c>
      <c r="T3" s="221" t="s">
        <v>17723</v>
      </c>
      <c r="U3" s="221"/>
      <c r="V3" s="221"/>
      <c r="W3" s="221"/>
      <c r="X3" s="221"/>
      <c r="Y3" s="221"/>
      <c r="Z3" s="221"/>
      <c r="AA3" s="221" t="s">
        <v>95</v>
      </c>
      <c r="AB3" s="221" t="s">
        <v>23291</v>
      </c>
      <c r="AC3" s="221" t="s">
        <v>95</v>
      </c>
      <c r="AD3" s="221" t="s">
        <v>23292</v>
      </c>
    </row>
    <row r="4" spans="1:30" s="19" customFormat="1" ht="85.5">
      <c r="A4" s="221" t="s">
        <v>23281</v>
      </c>
      <c r="B4" s="222" t="s">
        <v>744</v>
      </c>
      <c r="C4" s="221" t="s">
        <v>23293</v>
      </c>
      <c r="D4" s="221" t="s">
        <v>23294</v>
      </c>
      <c r="E4" s="221" t="s">
        <v>23295</v>
      </c>
      <c r="F4" s="221" t="s">
        <v>23296</v>
      </c>
      <c r="G4" s="221" t="s">
        <v>23297</v>
      </c>
      <c r="H4" s="221" t="s">
        <v>23298</v>
      </c>
      <c r="I4" s="221" t="s">
        <v>23299</v>
      </c>
      <c r="J4" s="133" t="s">
        <v>23300</v>
      </c>
      <c r="K4" s="347" t="s">
        <v>23301</v>
      </c>
      <c r="L4" s="226" t="s">
        <v>2015</v>
      </c>
      <c r="M4" s="461" t="s">
        <v>23302</v>
      </c>
      <c r="N4" s="221" t="s">
        <v>3</v>
      </c>
      <c r="O4" s="221" t="s">
        <v>3</v>
      </c>
      <c r="P4" s="221" t="s">
        <v>3</v>
      </c>
      <c r="Q4" s="221"/>
      <c r="R4" s="338" t="s">
        <v>1025</v>
      </c>
      <c r="S4" s="221" t="s">
        <v>398</v>
      </c>
      <c r="T4" s="221" t="s">
        <v>23303</v>
      </c>
      <c r="U4" s="221" t="s">
        <v>23304</v>
      </c>
      <c r="V4" s="221" t="s">
        <v>23305</v>
      </c>
      <c r="W4" s="226" t="s">
        <v>3</v>
      </c>
      <c r="X4" s="221" t="s">
        <v>23305</v>
      </c>
      <c r="Y4" s="221" t="s">
        <v>23306</v>
      </c>
      <c r="Z4" s="221" t="s">
        <v>23307</v>
      </c>
      <c r="AA4" s="221" t="s">
        <v>3</v>
      </c>
      <c r="AB4" s="226" t="s">
        <v>23308</v>
      </c>
      <c r="AC4" s="221" t="s">
        <v>3</v>
      </c>
      <c r="AD4" s="228" t="s">
        <v>23309</v>
      </c>
    </row>
    <row r="5" spans="1:30" s="19" customFormat="1" ht="21.75" customHeight="1">
      <c r="A5" s="221" t="s">
        <v>23281</v>
      </c>
      <c r="B5" s="222" t="s">
        <v>914</v>
      </c>
      <c r="C5" s="221" t="s">
        <v>23310</v>
      </c>
      <c r="D5" s="221" t="s">
        <v>23311</v>
      </c>
      <c r="E5" s="226" t="s">
        <v>23312</v>
      </c>
      <c r="F5" s="226" t="s">
        <v>23313</v>
      </c>
      <c r="G5" s="226" t="s">
        <v>23314</v>
      </c>
      <c r="H5" s="226" t="s">
        <v>23315</v>
      </c>
      <c r="I5" s="221" t="s">
        <v>23316</v>
      </c>
      <c r="J5" s="232" t="s">
        <v>23317</v>
      </c>
      <c r="K5" s="221" t="s">
        <v>23318</v>
      </c>
      <c r="L5" s="221" t="s">
        <v>94</v>
      </c>
      <c r="M5" s="221"/>
      <c r="N5" s="221" t="s">
        <v>95</v>
      </c>
      <c r="O5" s="221" t="s">
        <v>95</v>
      </c>
      <c r="P5" s="221"/>
      <c r="Q5" s="221"/>
      <c r="R5" s="221" t="s">
        <v>223</v>
      </c>
      <c r="S5" s="221" t="s">
        <v>398</v>
      </c>
      <c r="T5" s="221" t="s">
        <v>23319</v>
      </c>
      <c r="U5" s="221"/>
      <c r="V5" s="221"/>
      <c r="W5" s="221"/>
      <c r="X5" s="221"/>
      <c r="Y5" s="221"/>
      <c r="Z5" s="221"/>
      <c r="AA5" s="221"/>
      <c r="AB5" s="221"/>
      <c r="AC5" s="221" t="s">
        <v>95</v>
      </c>
      <c r="AD5" s="221"/>
    </row>
    <row r="6" spans="1:30" s="19" customFormat="1" ht="21.75" customHeight="1">
      <c r="A6" s="221" t="s">
        <v>23281</v>
      </c>
      <c r="B6" s="222" t="s">
        <v>879</v>
      </c>
      <c r="C6" s="221" t="s">
        <v>23320</v>
      </c>
      <c r="D6" s="221" t="s">
        <v>23321</v>
      </c>
      <c r="E6" s="226" t="s">
        <v>23322</v>
      </c>
      <c r="F6" s="226" t="s">
        <v>23323</v>
      </c>
      <c r="G6" s="226" t="s">
        <v>23324</v>
      </c>
      <c r="H6" s="226" t="s">
        <v>23325</v>
      </c>
      <c r="I6" s="221" t="s">
        <v>23326</v>
      </c>
      <c r="J6" s="344" t="s">
        <v>23327</v>
      </c>
      <c r="K6" s="221" t="s">
        <v>23328</v>
      </c>
      <c r="L6" s="221" t="s">
        <v>126</v>
      </c>
      <c r="M6" s="221"/>
      <c r="N6" s="221"/>
      <c r="O6" s="221"/>
      <c r="P6" s="221"/>
      <c r="Q6" s="221"/>
      <c r="R6" s="221" t="s">
        <v>223</v>
      </c>
      <c r="S6" s="221" t="s">
        <v>398</v>
      </c>
      <c r="T6" s="221" t="s">
        <v>23329</v>
      </c>
      <c r="U6" s="221"/>
      <c r="V6" s="221"/>
      <c r="W6" s="221"/>
      <c r="X6" s="221"/>
      <c r="Y6" s="221"/>
      <c r="Z6" s="221"/>
      <c r="AA6" s="221"/>
      <c r="AB6" s="221"/>
      <c r="AC6" s="221" t="s">
        <v>95</v>
      </c>
      <c r="AD6" s="221" t="s">
        <v>23330</v>
      </c>
    </row>
    <row r="7" spans="1:30" s="19" customFormat="1" ht="21.75" customHeight="1">
      <c r="A7" s="221" t="s">
        <v>23281</v>
      </c>
      <c r="B7" s="222" t="s">
        <v>744</v>
      </c>
      <c r="C7" s="221" t="s">
        <v>23331</v>
      </c>
      <c r="D7" s="221" t="s">
        <v>23332</v>
      </c>
      <c r="E7" s="221" t="s">
        <v>23333</v>
      </c>
      <c r="F7" s="221" t="s">
        <v>23334</v>
      </c>
      <c r="G7" s="221" t="s">
        <v>23335</v>
      </c>
      <c r="H7" s="221" t="s">
        <v>23336</v>
      </c>
      <c r="I7" s="221" t="s">
        <v>23337</v>
      </c>
      <c r="J7" s="344" t="s">
        <v>23338</v>
      </c>
      <c r="K7" s="221" t="s">
        <v>23339</v>
      </c>
      <c r="L7" s="221" t="s">
        <v>23340</v>
      </c>
      <c r="M7" s="221"/>
      <c r="N7" s="221" t="s">
        <v>95</v>
      </c>
      <c r="O7" s="221"/>
      <c r="P7" s="221"/>
      <c r="Q7" s="221"/>
      <c r="R7" s="221" t="s">
        <v>223</v>
      </c>
      <c r="S7" s="221" t="s">
        <v>398</v>
      </c>
      <c r="T7" s="221" t="s">
        <v>17723</v>
      </c>
      <c r="U7" s="221"/>
      <c r="V7" s="221"/>
      <c r="W7" s="221"/>
      <c r="X7" s="221"/>
      <c r="Y7" s="221"/>
      <c r="Z7" s="221"/>
      <c r="AA7" s="221" t="s">
        <v>95</v>
      </c>
      <c r="AB7" s="221"/>
      <c r="AC7" s="221"/>
      <c r="AD7" s="221"/>
    </row>
    <row r="8" spans="1:30" s="21" customFormat="1" ht="20.100000000000001" customHeight="1"/>
    <row r="9" spans="1:30" s="21" customFormat="1" ht="20.100000000000001" customHeight="1"/>
    <row r="10" spans="1:30" s="21" customFormat="1" ht="20.100000000000001" customHeight="1"/>
    <row r="11" spans="1:30" s="21" customFormat="1" ht="20.100000000000001" customHeight="1"/>
    <row r="12" spans="1:30" s="21" customFormat="1" ht="20.100000000000001" customHeight="1"/>
    <row r="13" spans="1:30" s="21" customFormat="1" ht="20.100000000000001" customHeight="1"/>
    <row r="14" spans="1:30" s="21" customFormat="1" ht="20.100000000000001" customHeight="1"/>
    <row r="15" spans="1:30" s="21" customFormat="1" ht="20.100000000000001" customHeight="1"/>
    <row r="16" spans="1:30" s="21" customFormat="1" ht="20.100000000000001" customHeight="1"/>
    <row r="17" s="21" customFormat="1" ht="20.100000000000001" customHeight="1"/>
    <row r="18" s="21" customFormat="1" ht="20.100000000000001" customHeight="1"/>
    <row r="19" s="21" customFormat="1" ht="20.100000000000001" customHeight="1"/>
    <row r="20" s="21" customFormat="1" ht="20.100000000000001" customHeight="1"/>
    <row r="21" s="21" customFormat="1" ht="20.100000000000001" customHeight="1"/>
    <row r="22" s="21" customFormat="1" ht="20.100000000000001" customHeight="1"/>
    <row r="23" s="21" customFormat="1" ht="20.100000000000001" customHeight="1"/>
    <row r="24" s="21" customFormat="1" ht="20.100000000000001" customHeight="1"/>
    <row r="25" s="21" customFormat="1" ht="20.25" customHeight="1"/>
    <row r="26" s="21" customFormat="1" ht="20.25" customHeight="1"/>
    <row r="27" s="21" customFormat="1" ht="20.25" customHeight="1"/>
    <row r="28" s="21" customFormat="1" ht="20.25" customHeight="1"/>
    <row r="29" s="21" customFormat="1" ht="20.25" customHeight="1"/>
    <row r="30" s="21" customFormat="1" ht="20.25" customHeight="1"/>
    <row r="31" s="21" customFormat="1" ht="20.25" customHeight="1"/>
    <row r="32" s="21" customFormat="1" ht="20.25" customHeight="1"/>
    <row r="33" s="21" customFormat="1" ht="20.25" customHeight="1"/>
    <row r="34" s="21" customFormat="1" ht="20.25" customHeight="1"/>
    <row r="35" s="21" customFormat="1" ht="20.25" customHeight="1"/>
    <row r="36" s="21" customFormat="1" ht="20.25" customHeight="1"/>
    <row r="37" s="21" customFormat="1" ht="20.25" customHeight="1"/>
    <row r="38" s="21" customFormat="1" ht="20.25" customHeight="1"/>
    <row r="39" s="21" customFormat="1" ht="20.25" customHeight="1"/>
    <row r="40" s="21" customFormat="1" ht="20.25" customHeight="1"/>
    <row r="41" s="21" customFormat="1" ht="20.25" customHeight="1"/>
    <row r="42" s="21" customFormat="1" ht="20.25" customHeight="1"/>
    <row r="43" s="21" customFormat="1" ht="20.25" customHeight="1"/>
    <row r="44" s="21" customFormat="1" ht="20.25" customHeight="1"/>
    <row r="45" s="21" customFormat="1" ht="20.25" customHeight="1"/>
    <row r="46" s="21" customFormat="1" ht="20.25" customHeight="1"/>
    <row r="47" s="21" customFormat="1" ht="20.25" customHeight="1"/>
    <row r="48" s="21" customFormat="1" ht="20.25" customHeight="1"/>
    <row r="49" s="21" customFormat="1" ht="20.25" customHeight="1"/>
    <row r="50" s="21" customFormat="1" ht="20.25" customHeight="1"/>
    <row r="51" s="21" customFormat="1" ht="20.25" customHeight="1"/>
    <row r="52" s="21" customFormat="1" ht="20.25" customHeight="1"/>
    <row r="53" s="21" customFormat="1" ht="20.25" customHeight="1"/>
    <row r="54" s="21" customFormat="1" ht="20.25" customHeight="1"/>
    <row r="55" s="21" customFormat="1" ht="20.25" customHeight="1"/>
    <row r="56" s="21" customFormat="1" ht="20.25" customHeight="1"/>
    <row r="57" s="21" customFormat="1" ht="20.25" customHeight="1"/>
    <row r="58" s="21" customFormat="1" ht="20.25" customHeight="1"/>
    <row r="59" s="21" customFormat="1" ht="20.25" customHeight="1"/>
    <row r="60" s="21" customFormat="1" ht="20.25" customHeight="1"/>
    <row r="61" s="21" customFormat="1" ht="20.25" customHeight="1"/>
    <row r="62" s="21" customFormat="1" ht="20.25" customHeight="1"/>
    <row r="63" s="21" customFormat="1" ht="20.25" customHeight="1"/>
    <row r="64" s="21" customFormat="1" ht="20.25" customHeight="1"/>
    <row r="65" s="21" customFormat="1" ht="20.25" customHeight="1"/>
    <row r="66" s="21" customFormat="1" ht="20.25" customHeight="1"/>
    <row r="67" s="21" customFormat="1" ht="20.25" customHeight="1"/>
    <row r="68" s="21" customFormat="1" ht="20.25" customHeight="1"/>
    <row r="69" s="21" customFormat="1" ht="20.25" customHeight="1"/>
    <row r="70" s="21" customFormat="1" ht="20.25" customHeight="1"/>
    <row r="71" s="21" customFormat="1" ht="20.25" customHeight="1"/>
    <row r="72" s="21" customFormat="1" ht="20.25" customHeight="1"/>
    <row r="73" s="21" customFormat="1" ht="20.25" customHeight="1"/>
    <row r="74" s="21" customFormat="1" ht="20.25" customHeight="1"/>
    <row r="75" s="21" customFormat="1" ht="20.25" customHeight="1"/>
    <row r="76" s="21" customFormat="1" ht="20.25" customHeight="1"/>
    <row r="77" s="21" customFormat="1" ht="20.25" customHeight="1"/>
    <row r="78" s="21" customFormat="1" ht="20.25" customHeight="1"/>
    <row r="79" s="21" customFormat="1" ht="20.25" customHeight="1"/>
    <row r="80" s="21" customFormat="1" ht="20.25" customHeight="1"/>
    <row r="81" s="21" customFormat="1" ht="20.25" customHeight="1"/>
    <row r="82" s="21" customFormat="1" ht="20.25" customHeight="1"/>
    <row r="83" s="21" customFormat="1" ht="20.25" customHeight="1"/>
    <row r="84" s="21" customFormat="1" ht="20.25" customHeight="1"/>
    <row r="85" s="21" customFormat="1" ht="20.25" customHeight="1"/>
    <row r="86" s="21" customFormat="1" ht="20.25" customHeight="1"/>
    <row r="87" s="21" customFormat="1" ht="20.25" customHeight="1"/>
    <row r="88" s="21" customFormat="1" ht="20.25" customHeight="1"/>
    <row r="89" s="21" customFormat="1" ht="20.25" customHeight="1"/>
    <row r="90" s="21" customFormat="1" ht="20.25" customHeight="1"/>
    <row r="91" s="21" customFormat="1" ht="20.25" customHeight="1"/>
    <row r="92" s="21" customFormat="1" ht="20.25" customHeight="1"/>
    <row r="93" s="21" customFormat="1" ht="20.25" customHeight="1"/>
    <row r="94" s="21" customFormat="1" ht="20.25" customHeight="1"/>
    <row r="95" s="21" customFormat="1" ht="20.25" customHeight="1"/>
    <row r="96" s="21" customFormat="1" ht="20.25" customHeight="1"/>
    <row r="97" s="21" customFormat="1" ht="20.25" customHeight="1"/>
    <row r="98" s="21" customFormat="1" ht="20.25" customHeight="1"/>
    <row r="99" s="21" customFormat="1" ht="20.25" customHeight="1"/>
    <row r="100" s="21" customFormat="1" ht="20.25" customHeight="1"/>
    <row r="101" s="21" customFormat="1" ht="20.25" customHeight="1"/>
    <row r="102" s="21" customFormat="1" ht="20.25" customHeight="1"/>
    <row r="103" s="21" customFormat="1" ht="20.25" customHeight="1"/>
    <row r="104" s="21" customFormat="1" ht="20.25" customHeight="1"/>
    <row r="105" s="21" customFormat="1" ht="20.25" customHeight="1"/>
    <row r="106" s="21" customFormat="1" ht="20.25" customHeight="1"/>
    <row r="107" s="21" customFormat="1" ht="20.25" customHeight="1"/>
    <row r="108" s="21" customFormat="1" ht="20.25" customHeight="1"/>
    <row r="109" s="21" customFormat="1" ht="20.25" customHeight="1"/>
    <row r="110" s="21" customFormat="1" ht="20.25" customHeight="1"/>
    <row r="111" s="21" customFormat="1" ht="20.25" customHeight="1"/>
    <row r="112" s="21" customFormat="1" ht="20.25" customHeight="1"/>
    <row r="113" s="21" customFormat="1" ht="20.25" customHeight="1"/>
    <row r="114" s="21" customFormat="1" ht="20.25" customHeight="1"/>
    <row r="115" s="21" customFormat="1" ht="20.25" customHeight="1"/>
    <row r="116" s="21" customFormat="1" ht="20.25" customHeight="1"/>
    <row r="117" s="21" customFormat="1" ht="20.25" customHeight="1"/>
    <row r="118" s="21" customFormat="1" ht="20.25" customHeight="1"/>
    <row r="119" s="21" customFormat="1" ht="20.25" customHeight="1"/>
    <row r="120" s="21" customFormat="1" ht="20.25" customHeight="1"/>
    <row r="121" s="21" customFormat="1" ht="20.25" customHeight="1"/>
    <row r="122" s="21" customFormat="1" ht="20.25" customHeight="1"/>
    <row r="123" s="21" customFormat="1" ht="20.25" customHeight="1"/>
    <row r="124" s="21" customFormat="1" ht="20.25" customHeight="1"/>
    <row r="125" s="21" customFormat="1" ht="20.25" customHeight="1"/>
    <row r="126" s="21" customFormat="1" ht="20.25" customHeight="1"/>
    <row r="127" s="21" customFormat="1" ht="20.25" customHeight="1"/>
    <row r="128" s="21" customFormat="1" ht="20.25" customHeight="1"/>
    <row r="129" s="21" customFormat="1" ht="20.25" customHeight="1"/>
    <row r="130" s="21" customFormat="1" ht="20.25" customHeight="1"/>
    <row r="131" s="21" customFormat="1" ht="20.25" customHeight="1"/>
    <row r="132" s="21" customFormat="1" ht="20.25" customHeight="1"/>
    <row r="133" s="21" customFormat="1" ht="20.25" customHeight="1"/>
    <row r="134" s="21" customFormat="1" ht="20.25" customHeight="1"/>
    <row r="135" s="21" customFormat="1" ht="20.25" customHeight="1"/>
    <row r="136" s="21" customFormat="1" ht="20.25" customHeight="1"/>
    <row r="137" s="21" customFormat="1" ht="20.25" customHeight="1"/>
    <row r="138" s="21" customFormat="1" ht="20.25" customHeight="1"/>
    <row r="139" s="21" customFormat="1" ht="20.25" customHeight="1"/>
    <row r="140" s="21" customFormat="1" ht="20.25" customHeight="1"/>
    <row r="141" s="21" customFormat="1" ht="20.25" customHeight="1"/>
    <row r="142" s="21" customFormat="1" ht="20.25" customHeight="1"/>
    <row r="143" s="21" customFormat="1" ht="20.25" customHeight="1"/>
    <row r="144" s="21" customFormat="1" ht="20.25" customHeight="1"/>
    <row r="145" s="21" customFormat="1" ht="20.25" customHeight="1"/>
    <row r="146" s="21" customFormat="1" ht="20.25" customHeight="1"/>
    <row r="147" s="21" customFormat="1" ht="20.25" customHeight="1"/>
    <row r="148" s="21" customFormat="1" ht="20.25" customHeight="1"/>
    <row r="149" s="21" customFormat="1" ht="20.25" customHeight="1"/>
    <row r="150" s="21" customFormat="1" ht="20.25" customHeight="1"/>
    <row r="151" s="21" customFormat="1" ht="20.25" customHeight="1"/>
    <row r="152" s="21" customFormat="1" ht="20.25" customHeight="1"/>
    <row r="153" s="21" customFormat="1" ht="20.25" customHeight="1"/>
    <row r="154" s="21" customFormat="1" ht="20.25" customHeight="1"/>
    <row r="155" s="21" customFormat="1" ht="20.25" customHeight="1"/>
    <row r="156" s="21" customFormat="1" ht="20.25" customHeight="1"/>
    <row r="157" s="21" customFormat="1" ht="20.25" customHeight="1"/>
    <row r="158" s="21" customFormat="1" ht="20.25" customHeight="1"/>
    <row r="159" s="21" customFormat="1" ht="20.25" customHeight="1"/>
    <row r="160" s="21" customFormat="1" ht="20.25" customHeight="1"/>
    <row r="161" s="21" customFormat="1" ht="20.25" customHeight="1"/>
    <row r="162" s="21" customFormat="1" ht="20.25" customHeight="1"/>
    <row r="163" s="21" customFormat="1" ht="20.25" customHeight="1"/>
    <row r="164" s="21" customFormat="1" ht="20.25" customHeight="1"/>
    <row r="165" s="21" customFormat="1" ht="20.25" customHeight="1"/>
    <row r="166" s="21" customFormat="1" ht="20.25" customHeight="1"/>
    <row r="167" s="21" customFormat="1" ht="20.25" customHeight="1"/>
    <row r="168" s="21" customFormat="1" ht="20.25" customHeight="1"/>
    <row r="169" s="21" customFormat="1" ht="20.25" customHeight="1"/>
    <row r="170" s="21" customFormat="1" ht="20.25" customHeight="1"/>
    <row r="171" s="21" customFormat="1" ht="20.25" customHeight="1"/>
    <row r="172" s="21" customFormat="1" ht="20.25" customHeight="1"/>
    <row r="173" s="21" customFormat="1" ht="20.25" customHeight="1"/>
    <row r="174" s="21" customFormat="1" ht="20.25" customHeight="1"/>
    <row r="175" s="21" customFormat="1" ht="20.25" customHeight="1"/>
    <row r="176" s="21" customFormat="1" ht="20.25" customHeight="1"/>
    <row r="177" s="21" customFormat="1" ht="20.25" customHeight="1"/>
    <row r="178" s="21" customFormat="1" ht="20.25" customHeight="1"/>
    <row r="179" s="21" customFormat="1" ht="20.25" customHeight="1"/>
    <row r="180" s="21" customFormat="1" ht="20.25" customHeight="1"/>
    <row r="181" s="21" customFormat="1" ht="20.25" customHeight="1"/>
    <row r="182" s="21" customFormat="1" ht="20.25" customHeight="1"/>
    <row r="183" s="21" customFormat="1" ht="20.25" customHeight="1"/>
    <row r="184" s="21" customFormat="1" ht="20.25" customHeight="1"/>
    <row r="185" s="21" customFormat="1" ht="20.25" customHeight="1"/>
    <row r="186" s="21" customFormat="1" ht="20.25" customHeight="1"/>
    <row r="187" s="21" customFormat="1" ht="20.25" customHeight="1"/>
    <row r="188" s="21" customFormat="1" ht="20.25" customHeight="1"/>
    <row r="189" s="21" customFormat="1" ht="20.25" customHeight="1"/>
    <row r="190" s="21" customFormat="1" ht="20.25" customHeight="1"/>
    <row r="191" s="21" customFormat="1" ht="20.25" customHeight="1"/>
    <row r="192" s="21" customFormat="1" ht="20.25" customHeight="1"/>
    <row r="193" s="21" customFormat="1" ht="20.25" customHeight="1"/>
    <row r="194" s="21" customFormat="1" ht="20.25" customHeight="1"/>
    <row r="195" s="21" customFormat="1" ht="20.25" customHeight="1"/>
    <row r="196" s="21" customFormat="1" ht="20.25" customHeight="1"/>
    <row r="197" s="21" customFormat="1" ht="20.25" customHeight="1"/>
    <row r="198" s="21" customFormat="1" ht="20.25" customHeight="1"/>
    <row r="199" s="21" customFormat="1" ht="20.25" customHeight="1"/>
    <row r="200" s="21" customFormat="1" ht="20.25" customHeight="1"/>
    <row r="201" s="21" customFormat="1" ht="20.25" customHeight="1"/>
    <row r="202" s="21" customFormat="1" ht="20.25" customHeight="1"/>
    <row r="203" s="21" customFormat="1" ht="20.25" customHeight="1"/>
    <row r="204" s="21" customFormat="1" ht="20.25" customHeight="1"/>
    <row r="205" s="21" customFormat="1" ht="20.25" customHeight="1"/>
    <row r="206" s="21" customFormat="1" ht="20.25" customHeight="1"/>
    <row r="207" s="21" customFormat="1" ht="20.25" customHeight="1"/>
    <row r="208" s="21" customFormat="1" ht="20.25" customHeight="1"/>
    <row r="209" s="21" customFormat="1" ht="20.25" customHeight="1"/>
    <row r="210" s="21" customFormat="1" ht="20.25" customHeight="1"/>
    <row r="211" s="21" customFormat="1" ht="20.25" customHeight="1"/>
    <row r="212" s="21" customFormat="1" ht="20.25" customHeight="1"/>
    <row r="213" s="21" customFormat="1" ht="20.25" customHeight="1"/>
    <row r="214" s="21" customFormat="1" ht="20.25" customHeight="1"/>
    <row r="215" s="21" customFormat="1" ht="20.25" customHeight="1"/>
    <row r="216" s="21" customFormat="1" ht="20.25" customHeight="1"/>
    <row r="217" s="21" customFormat="1" ht="20.25" customHeight="1"/>
    <row r="218" s="21" customFormat="1" ht="20.25" customHeight="1"/>
    <row r="219" s="21" customFormat="1" ht="20.25" customHeight="1"/>
    <row r="220" s="21" customFormat="1" ht="20.25" customHeight="1"/>
    <row r="221" s="21" customFormat="1" ht="20.25" customHeight="1"/>
    <row r="222" s="21" customFormat="1" ht="20.25" customHeight="1"/>
    <row r="223" s="21" customFormat="1" ht="20.25" customHeight="1"/>
    <row r="224" s="21" customFormat="1" ht="20.25" customHeight="1"/>
    <row r="225" s="21" customFormat="1" ht="20.25" customHeight="1"/>
    <row r="226" s="21" customFormat="1" ht="20.25" customHeight="1"/>
    <row r="227" s="21" customFormat="1" ht="20.25" customHeight="1"/>
    <row r="228" s="21" customFormat="1" ht="20.25" customHeight="1"/>
    <row r="229" s="21" customFormat="1" ht="20.25" customHeight="1"/>
    <row r="230" s="21" customFormat="1" ht="20.25" customHeight="1"/>
    <row r="231" s="21" customFormat="1" ht="20.25" customHeight="1"/>
    <row r="232" s="21" customFormat="1" ht="20.25" customHeight="1"/>
    <row r="233" s="21" customFormat="1" ht="20.25" customHeight="1"/>
    <row r="234" s="21" customFormat="1" ht="20.25" customHeight="1"/>
    <row r="235" s="21" customFormat="1" ht="20.25" customHeight="1"/>
    <row r="236" s="21" customFormat="1" ht="20.25" customHeight="1"/>
    <row r="237" s="21" customFormat="1" ht="20.25" customHeight="1"/>
    <row r="238" s="21" customFormat="1" ht="20.25" customHeight="1"/>
    <row r="239" s="21" customFormat="1" ht="20.25" customHeight="1"/>
    <row r="240" s="21" customFormat="1" ht="20.25" customHeight="1"/>
    <row r="241" s="21" customFormat="1" ht="20.25" customHeight="1"/>
    <row r="242" s="21" customFormat="1" ht="20.25" customHeight="1"/>
    <row r="243" s="21" customFormat="1" ht="20.25" customHeight="1"/>
    <row r="244" s="21" customFormat="1" ht="20.25" customHeight="1"/>
    <row r="245" s="21" customFormat="1" ht="20.25" customHeight="1"/>
    <row r="246" s="21" customFormat="1" ht="20.25" customHeight="1"/>
    <row r="247" s="21" customFormat="1" ht="20.25" customHeight="1"/>
    <row r="248" s="21" customFormat="1" ht="20.25" customHeight="1"/>
    <row r="249" s="21" customFormat="1" ht="20.25" customHeight="1"/>
    <row r="250" s="21" customFormat="1" ht="20.25" customHeight="1"/>
    <row r="251" s="21" customFormat="1" ht="20.25" customHeight="1"/>
    <row r="252" s="21" customFormat="1" ht="20.25" customHeight="1"/>
    <row r="253" s="21" customFormat="1" ht="20.25" customHeight="1"/>
    <row r="254" s="21" customFormat="1" ht="20.25" customHeight="1"/>
    <row r="255" s="21" customFormat="1" ht="20.25" customHeight="1"/>
    <row r="256" s="21" customFormat="1" ht="20.25" customHeight="1"/>
    <row r="257" s="21" customFormat="1" ht="20.25" customHeight="1"/>
    <row r="258" s="21" customFormat="1" ht="20.25" customHeight="1"/>
    <row r="259" s="21" customFormat="1" ht="20.25" customHeight="1"/>
    <row r="260" s="21" customFormat="1" ht="20.25" customHeight="1"/>
    <row r="261" s="21" customFormat="1" ht="20.25" customHeight="1"/>
    <row r="262" s="21" customFormat="1" ht="20.25" customHeight="1"/>
    <row r="263" s="21" customFormat="1" ht="20.25" customHeight="1"/>
    <row r="264" s="21" customFormat="1" ht="20.25" customHeight="1"/>
    <row r="265" s="21" customFormat="1" ht="20.25" customHeight="1"/>
    <row r="266" s="21" customFormat="1" ht="20.25" customHeight="1"/>
    <row r="267" s="21" customFormat="1" ht="20.25" customHeight="1"/>
    <row r="268" s="21" customFormat="1" ht="20.25" customHeight="1"/>
    <row r="269" s="21" customFormat="1" ht="20.25" customHeight="1"/>
    <row r="270" s="21" customFormat="1" ht="20.25" customHeight="1"/>
    <row r="271" s="21" customFormat="1" ht="20.25" customHeight="1"/>
    <row r="272" s="21" customFormat="1" ht="20.25" customHeight="1"/>
    <row r="273" s="21" customFormat="1" ht="20.25" customHeight="1"/>
    <row r="274" s="21" customFormat="1" ht="20.25" customHeight="1"/>
    <row r="275" s="21" customFormat="1" ht="20.25" customHeight="1"/>
    <row r="276" s="21" customFormat="1"/>
    <row r="277" s="21" customFormat="1"/>
    <row r="278" s="21" customFormat="1"/>
    <row r="279" s="21" customFormat="1"/>
    <row r="280" s="21" customFormat="1"/>
    <row r="281" s="21" customFormat="1"/>
    <row r="282" s="21" customFormat="1"/>
    <row r="283" s="21" customFormat="1"/>
    <row r="284" s="21" customFormat="1"/>
    <row r="285" s="21" customFormat="1"/>
    <row r="286" s="21" customFormat="1"/>
    <row r="287" s="21" customFormat="1"/>
    <row r="288" s="21" customFormat="1"/>
    <row r="289" s="21" customFormat="1"/>
    <row r="290" s="21" customFormat="1"/>
    <row r="291" s="21" customFormat="1"/>
    <row r="292" s="21" customFormat="1"/>
    <row r="293" s="21" customFormat="1"/>
    <row r="294" s="21" customFormat="1"/>
    <row r="295" s="21" customFormat="1"/>
    <row r="296" s="21" customFormat="1"/>
    <row r="297" s="21" customFormat="1"/>
    <row r="298" s="21" customFormat="1"/>
    <row r="299" s="21" customFormat="1"/>
    <row r="300" s="21" customFormat="1"/>
    <row r="301" s="21" customFormat="1"/>
    <row r="302" s="21" customFormat="1"/>
    <row r="303" s="21" customFormat="1"/>
    <row r="304" s="21" customFormat="1"/>
    <row r="305" s="21" customFormat="1"/>
    <row r="306" s="21" customFormat="1"/>
    <row r="307" s="21" customFormat="1"/>
    <row r="308" s="21" customFormat="1"/>
    <row r="309" s="21" customFormat="1"/>
    <row r="310" s="21" customFormat="1"/>
    <row r="311" s="21" customFormat="1"/>
    <row r="312" s="21" customFormat="1"/>
    <row r="313" s="21" customFormat="1"/>
    <row r="314" s="21" customFormat="1"/>
    <row r="315" s="21" customFormat="1"/>
    <row r="316" s="21" customFormat="1"/>
    <row r="317" s="21" customFormat="1"/>
    <row r="318" s="21" customFormat="1"/>
    <row r="319" s="21" customFormat="1"/>
    <row r="320" s="21" customFormat="1"/>
    <row r="321" s="21" customFormat="1"/>
    <row r="322" s="21" customFormat="1"/>
    <row r="323" s="21" customFormat="1"/>
    <row r="324" s="21" customFormat="1"/>
    <row r="325" s="21" customFormat="1"/>
    <row r="326" s="21" customFormat="1"/>
    <row r="327" s="21" customFormat="1"/>
    <row r="328" s="21" customFormat="1"/>
    <row r="329" s="21" customFormat="1"/>
    <row r="330" s="21" customFormat="1"/>
    <row r="331" s="21" customFormat="1"/>
    <row r="332" s="21" customFormat="1"/>
    <row r="333" s="21" customFormat="1"/>
    <row r="334" s="21" customFormat="1"/>
    <row r="335" s="21" customFormat="1"/>
    <row r="336" s="21" customFormat="1"/>
    <row r="337" s="21" customFormat="1"/>
    <row r="338" s="21" customFormat="1"/>
    <row r="339" s="21" customFormat="1"/>
    <row r="340" s="21" customFormat="1"/>
    <row r="341" s="21" customFormat="1"/>
    <row r="342" s="21" customFormat="1"/>
    <row r="343" s="21" customFormat="1"/>
    <row r="344" s="21" customFormat="1"/>
    <row r="345" s="21" customFormat="1"/>
    <row r="346" s="21" customFormat="1"/>
    <row r="347" s="21" customFormat="1"/>
    <row r="348" s="21" customFormat="1"/>
    <row r="349" s="21" customFormat="1"/>
    <row r="350" s="21" customFormat="1"/>
    <row r="351" s="21" customFormat="1"/>
    <row r="352" s="21" customFormat="1"/>
    <row r="353" s="21" customFormat="1"/>
    <row r="354" s="21" customFormat="1"/>
    <row r="355" s="21" customFormat="1"/>
    <row r="356" s="21" customFormat="1"/>
    <row r="357" s="21" customFormat="1"/>
    <row r="358" s="21" customFormat="1"/>
    <row r="359" s="21" customFormat="1"/>
    <row r="360" s="21" customFormat="1"/>
    <row r="361" s="21" customFormat="1"/>
    <row r="362" s="21" customFormat="1"/>
    <row r="363" s="21" customFormat="1"/>
    <row r="364" s="21" customFormat="1"/>
    <row r="365" s="21" customFormat="1"/>
    <row r="366" s="21" customFormat="1"/>
    <row r="367" s="21" customFormat="1"/>
    <row r="368" s="21" customFormat="1"/>
    <row r="369" s="21" customFormat="1"/>
    <row r="370" s="21" customFormat="1"/>
    <row r="371" s="21" customFormat="1"/>
    <row r="372" s="21" customFormat="1"/>
    <row r="373" s="21" customFormat="1"/>
    <row r="374" s="21" customFormat="1"/>
    <row r="375" s="21" customFormat="1"/>
    <row r="376" s="21" customFormat="1"/>
    <row r="377" s="21" customFormat="1"/>
    <row r="378" s="21" customFormat="1"/>
    <row r="379" s="21" customFormat="1"/>
    <row r="380" s="21" customFormat="1"/>
    <row r="381" s="21" customFormat="1"/>
    <row r="382" s="21" customFormat="1"/>
    <row r="383" s="21" customFormat="1"/>
    <row r="384" s="21" customFormat="1"/>
    <row r="385" s="21" customFormat="1"/>
    <row r="386" s="21" customFormat="1"/>
    <row r="387" s="21" customFormat="1"/>
    <row r="388" s="21" customFormat="1"/>
    <row r="389" s="21" customFormat="1"/>
    <row r="390" s="21" customFormat="1"/>
    <row r="391" s="21" customFormat="1"/>
    <row r="392" s="21" customFormat="1"/>
    <row r="393" s="21" customFormat="1"/>
    <row r="394" s="21" customFormat="1"/>
    <row r="395" s="21" customFormat="1"/>
    <row r="396" s="21" customFormat="1"/>
    <row r="397" s="21" customFormat="1"/>
    <row r="398" s="21" customFormat="1"/>
    <row r="399" s="21" customFormat="1"/>
    <row r="400" s="21" customFormat="1"/>
    <row r="401" s="21" customFormat="1"/>
    <row r="402" s="21" customFormat="1"/>
    <row r="403" s="21" customFormat="1"/>
    <row r="404" s="21" customFormat="1"/>
    <row r="405" s="21" customFormat="1"/>
    <row r="406" s="21" customFormat="1"/>
    <row r="407" s="21" customFormat="1"/>
    <row r="408" s="21" customFormat="1"/>
    <row r="409" s="21" customFormat="1"/>
    <row r="410" s="21" customFormat="1"/>
    <row r="411" s="21" customFormat="1"/>
    <row r="412" s="21" customFormat="1"/>
    <row r="413" s="21" customFormat="1"/>
    <row r="414" s="21" customFormat="1"/>
    <row r="415" s="21" customFormat="1"/>
    <row r="416" s="21" customFormat="1"/>
    <row r="417" s="21" customFormat="1"/>
    <row r="418" s="21" customFormat="1"/>
    <row r="419" s="21" customFormat="1"/>
    <row r="420" s="21" customFormat="1"/>
    <row r="421" s="21" customFormat="1"/>
    <row r="422" s="21" customFormat="1"/>
    <row r="423" s="21" customFormat="1"/>
    <row r="424" s="21" customFormat="1"/>
    <row r="425" s="21" customFormat="1"/>
    <row r="426" s="21" customFormat="1"/>
    <row r="427" s="21" customFormat="1"/>
    <row r="428" s="21" customFormat="1"/>
    <row r="429" s="21" customFormat="1"/>
    <row r="430" s="21" customFormat="1"/>
    <row r="431" s="21" customFormat="1"/>
    <row r="432" s="21" customFormat="1"/>
    <row r="433" s="21" customFormat="1"/>
    <row r="434" s="21" customFormat="1"/>
    <row r="435" s="21" customFormat="1"/>
    <row r="436" s="21" customFormat="1"/>
    <row r="437" s="21" customFormat="1"/>
    <row r="438" s="21" customFormat="1"/>
    <row r="439" s="21" customFormat="1"/>
    <row r="440" s="21" customFormat="1"/>
    <row r="441" s="21" customFormat="1"/>
    <row r="442" s="21" customFormat="1"/>
    <row r="443" s="21" customFormat="1"/>
    <row r="444" s="21" customFormat="1"/>
    <row r="445" s="21" customFormat="1"/>
    <row r="446" s="21" customFormat="1"/>
    <row r="447" s="21" customFormat="1"/>
    <row r="448" s="21" customFormat="1"/>
    <row r="449" s="21" customFormat="1"/>
    <row r="450" s="21" customFormat="1"/>
    <row r="451" s="21" customFormat="1"/>
    <row r="452" s="21" customFormat="1"/>
    <row r="453" s="21" customFormat="1"/>
    <row r="454" s="21" customFormat="1"/>
    <row r="455" s="21" customFormat="1"/>
    <row r="456" s="21" customFormat="1"/>
    <row r="457" s="21" customFormat="1"/>
    <row r="458" s="21" customFormat="1"/>
    <row r="459" s="21" customFormat="1"/>
    <row r="460" s="21" customFormat="1"/>
    <row r="461" s="21" customFormat="1"/>
    <row r="462" s="21" customFormat="1"/>
    <row r="463" s="21" customFormat="1"/>
    <row r="464" s="21" customFormat="1"/>
    <row r="465" s="21" customFormat="1"/>
    <row r="466" s="21" customFormat="1"/>
    <row r="467" s="21" customFormat="1"/>
    <row r="468" s="21" customFormat="1"/>
    <row r="469" s="21" customFormat="1"/>
    <row r="470" s="21" customFormat="1"/>
    <row r="471" s="21" customFormat="1"/>
    <row r="472" s="21" customFormat="1"/>
    <row r="473" s="21" customFormat="1"/>
    <row r="474" s="21" customFormat="1"/>
    <row r="475" s="21" customFormat="1"/>
    <row r="476" s="21" customFormat="1"/>
    <row r="477" s="21" customFormat="1"/>
    <row r="478" s="21" customFormat="1"/>
    <row r="479" s="21" customFormat="1"/>
    <row r="480" s="21" customFormat="1"/>
    <row r="481" s="21" customFormat="1"/>
    <row r="482" s="21" customFormat="1"/>
    <row r="483" s="21" customFormat="1"/>
    <row r="484" s="21" customFormat="1"/>
    <row r="485" s="21" customFormat="1"/>
    <row r="486" s="21" customFormat="1"/>
    <row r="487" s="21" customFormat="1"/>
    <row r="488" s="21" customFormat="1"/>
    <row r="489" s="21" customFormat="1"/>
    <row r="490" s="21" customFormat="1"/>
    <row r="491" s="21" customFormat="1"/>
    <row r="492" s="21" customFormat="1"/>
    <row r="493" s="21" customFormat="1"/>
    <row r="494" s="21" customFormat="1"/>
    <row r="495" s="21" customFormat="1"/>
    <row r="496" s="21" customFormat="1"/>
    <row r="497" s="21" customFormat="1"/>
    <row r="498" s="21" customFormat="1"/>
    <row r="499" s="21" customFormat="1"/>
    <row r="500" s="21" customFormat="1"/>
    <row r="501" s="21" customFormat="1"/>
    <row r="502" s="21" customFormat="1"/>
    <row r="503" s="21" customFormat="1"/>
    <row r="504" s="21" customFormat="1"/>
    <row r="505" s="21" customFormat="1"/>
    <row r="506" s="21" customFormat="1"/>
    <row r="507" s="21" customFormat="1"/>
    <row r="508" s="21" customFormat="1"/>
    <row r="509" s="21" customFormat="1"/>
    <row r="510" s="21" customFormat="1"/>
    <row r="511" s="21" customFormat="1"/>
    <row r="512" s="21" customFormat="1"/>
    <row r="513" s="21" customFormat="1"/>
    <row r="514" s="21" customFormat="1"/>
    <row r="515" s="21" customFormat="1"/>
    <row r="516" s="21" customFormat="1"/>
    <row r="517" s="21" customFormat="1"/>
    <row r="518" s="21" customFormat="1"/>
    <row r="519" s="21" customFormat="1"/>
    <row r="520" s="21" customFormat="1"/>
    <row r="521" s="21" customFormat="1"/>
    <row r="522" s="21" customFormat="1"/>
    <row r="523" s="21" customFormat="1"/>
    <row r="524" s="21" customFormat="1"/>
    <row r="525" s="21" customFormat="1"/>
    <row r="526" s="21" customFormat="1"/>
    <row r="527" s="21" customFormat="1"/>
    <row r="528" s="21" customFormat="1"/>
    <row r="529" s="21" customFormat="1"/>
    <row r="530" s="21" customFormat="1"/>
    <row r="531" s="21" customFormat="1"/>
    <row r="532" s="21" customFormat="1"/>
    <row r="533" s="21" customFormat="1"/>
    <row r="534" s="21" customFormat="1"/>
    <row r="535" s="21" customFormat="1"/>
    <row r="536" s="21" customFormat="1"/>
    <row r="537" s="21" customFormat="1"/>
    <row r="538" s="21" customFormat="1"/>
    <row r="539" s="21" customFormat="1"/>
    <row r="540" s="21" customFormat="1"/>
    <row r="541" s="21" customFormat="1"/>
    <row r="542" s="21" customFormat="1"/>
    <row r="543" s="21" customFormat="1"/>
    <row r="544" s="21" customFormat="1"/>
    <row r="545" s="21" customFormat="1"/>
    <row r="546" s="21" customFormat="1"/>
    <row r="547" s="21" customFormat="1"/>
    <row r="548" s="21" customFormat="1"/>
    <row r="549" s="21" customFormat="1"/>
    <row r="550" s="21" customFormat="1"/>
    <row r="551" s="21" customFormat="1"/>
    <row r="552" s="21" customFormat="1"/>
    <row r="553" s="21" customFormat="1"/>
    <row r="554" s="21" customFormat="1"/>
    <row r="555" s="21" customFormat="1"/>
    <row r="556" s="21" customFormat="1"/>
    <row r="557" s="21" customFormat="1"/>
    <row r="558" s="21" customFormat="1"/>
    <row r="559" s="21" customFormat="1"/>
    <row r="560" s="21" customFormat="1"/>
    <row r="561" s="21" customFormat="1"/>
    <row r="562" s="21" customFormat="1"/>
    <row r="563" s="21" customFormat="1"/>
    <row r="564" s="21" customFormat="1"/>
    <row r="565" s="21" customFormat="1"/>
    <row r="566" s="21" customFormat="1"/>
    <row r="567" s="21" customFormat="1"/>
    <row r="568" s="21" customFormat="1"/>
    <row r="569" s="21" customFormat="1"/>
    <row r="570" s="21" customFormat="1"/>
    <row r="571" s="21" customFormat="1"/>
    <row r="572" s="21" customFormat="1"/>
    <row r="573" s="21" customFormat="1"/>
  </sheetData>
  <autoFilter ref="A2:AI2" xr:uid="{00000000-0009-0000-0000-000029000000}"/>
  <phoneticPr fontId="1"/>
  <dataValidations count="1">
    <dataValidation type="list" allowBlank="1" showInputMessage="1" showErrorMessage="1" sqref="U3:U7 W3:W7 Y3:Y7 AA3:AA7 AC3:AC7 N3:Q7" xr:uid="{530A0B27-07D7-4EF6-A31C-D9F2E8B83BD6}">
      <formula1>"○"</formula1>
    </dataValidation>
  </dataValidations>
  <hyperlinks>
    <hyperlink ref="J4" r:id="rId1" xr:uid="{C5C6681D-98A0-4074-8919-D58EE660D8B6}"/>
  </hyperlinks>
  <pageMargins left="0.7" right="0.7" top="0.75" bottom="0.75" header="0.3" footer="0.3"/>
  <pageSetup paperSize="9" scale="36" orientation="landscape" r:id="rId2"/>
  <legacyDrawing r:id="rId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F5D1AB-BC51-4694-BF0C-F189B17BD581}">
  <dimension ref="A1:AD573"/>
  <sheetViews>
    <sheetView showGridLines="0" zoomScale="70" zoomScaleNormal="70" workbookViewId="0">
      <pane xSplit="3" ySplit="2" topLeftCell="Y3" activePane="bottomRight" state="frozen"/>
      <selection pane="topRight" activeCell="E14" sqref="E14"/>
      <selection pane="bottomLeft" activeCell="E14" sqref="E14"/>
      <selection pane="bottomRight" activeCell="AR2" sqref="AR2"/>
    </sheetView>
  </sheetViews>
  <sheetFormatPr defaultRowHeight="18.75"/>
  <cols>
    <col min="1" max="1" width="11.75" bestFit="1" customWidth="1"/>
    <col min="2" max="2" width="18.25" customWidth="1"/>
    <col min="3" max="3" width="50.75" customWidth="1"/>
    <col min="4" max="4" width="27.75" customWidth="1"/>
    <col min="5" max="5" width="11.75" bestFit="1" customWidth="1"/>
    <col min="6" max="6" width="29.625" customWidth="1"/>
    <col min="7" max="7" width="34.5" customWidth="1"/>
    <col min="8" max="8" width="14.375" bestFit="1" customWidth="1"/>
    <col min="9" max="9" width="42.5" customWidth="1"/>
    <col min="10" max="10" width="65.5" customWidth="1"/>
    <col min="11" max="11" width="77.5" customWidth="1"/>
    <col min="12" max="12" width="42" customWidth="1"/>
    <col min="13" max="13" width="13.875" bestFit="1" customWidth="1"/>
    <col min="14" max="14" width="13.75" bestFit="1" customWidth="1"/>
    <col min="15" max="15" width="11.75" bestFit="1" customWidth="1"/>
    <col min="16" max="16" width="8.125" bestFit="1" customWidth="1"/>
    <col min="17" max="17" width="6.625" bestFit="1" customWidth="1"/>
    <col min="18" max="18" width="22.875" bestFit="1" customWidth="1"/>
    <col min="19" max="19" width="14.125" bestFit="1" customWidth="1"/>
    <col min="20" max="20" width="22.625" customWidth="1"/>
    <col min="21" max="21" width="14.125" bestFit="1" customWidth="1"/>
    <col min="22" max="22" width="14.625" customWidth="1"/>
    <col min="23" max="23" width="13.375" bestFit="1" customWidth="1"/>
    <col min="24" max="24" width="19.75" bestFit="1" customWidth="1"/>
    <col min="25" max="25" width="14.125" bestFit="1" customWidth="1"/>
    <col min="26" max="26" width="13.25" customWidth="1"/>
    <col min="27" max="27" width="11.75" bestFit="1" customWidth="1"/>
    <col min="28" max="28" width="41.75" customWidth="1"/>
    <col min="29" max="29" width="13.875" bestFit="1" customWidth="1"/>
    <col min="30" max="30" width="31.75" customWidth="1"/>
  </cols>
  <sheetData>
    <row r="1" spans="1:30" ht="21.75" customHeight="1">
      <c r="A1" s="151" t="s">
        <v>56</v>
      </c>
      <c r="R1" s="19"/>
    </row>
    <row r="2" spans="1:30" s="134" customFormat="1" ht="180.6" customHeight="1">
      <c r="A2" s="8" t="s">
        <v>57</v>
      </c>
      <c r="B2" s="8" t="s">
        <v>58</v>
      </c>
      <c r="C2" s="16" t="s">
        <v>59</v>
      </c>
      <c r="D2" s="8" t="s">
        <v>60</v>
      </c>
      <c r="E2" s="8" t="s">
        <v>61</v>
      </c>
      <c r="F2" s="8" t="s">
        <v>62</v>
      </c>
      <c r="G2" s="8" t="s">
        <v>63</v>
      </c>
      <c r="H2" s="8" t="s">
        <v>64</v>
      </c>
      <c r="I2" s="8" t="s">
        <v>65</v>
      </c>
      <c r="J2" s="8" t="s">
        <v>66</v>
      </c>
      <c r="K2" s="8" t="s">
        <v>67</v>
      </c>
      <c r="L2" s="8" t="s">
        <v>68</v>
      </c>
      <c r="M2" s="8" t="s">
        <v>69</v>
      </c>
      <c r="N2" s="8" t="s">
        <v>70</v>
      </c>
      <c r="O2" s="8" t="s">
        <v>71</v>
      </c>
      <c r="P2" s="8" t="s">
        <v>72</v>
      </c>
      <c r="Q2" s="8" t="s">
        <v>73</v>
      </c>
      <c r="R2" s="17" t="s">
        <v>74</v>
      </c>
      <c r="S2" s="8" t="s">
        <v>75</v>
      </c>
      <c r="T2" s="8" t="s">
        <v>76</v>
      </c>
      <c r="U2" s="8" t="s">
        <v>77</v>
      </c>
      <c r="V2" s="8" t="s">
        <v>78</v>
      </c>
      <c r="W2" s="8" t="s">
        <v>79</v>
      </c>
      <c r="X2" s="8" t="s">
        <v>78</v>
      </c>
      <c r="Y2" s="8" t="s">
        <v>80</v>
      </c>
      <c r="Z2" s="8" t="s">
        <v>78</v>
      </c>
      <c r="AA2" s="8" t="s">
        <v>81</v>
      </c>
      <c r="AB2" s="8" t="s">
        <v>78</v>
      </c>
      <c r="AC2" s="8" t="s">
        <v>82</v>
      </c>
      <c r="AD2" s="8" t="s">
        <v>78</v>
      </c>
    </row>
    <row r="3" spans="1:30" s="18" customFormat="1" ht="199.5">
      <c r="A3" s="221" t="s">
        <v>23341</v>
      </c>
      <c r="B3" s="221" t="s">
        <v>745</v>
      </c>
      <c r="C3" s="221" t="s">
        <v>23342</v>
      </c>
      <c r="D3" s="223" t="s">
        <v>23343</v>
      </c>
      <c r="E3" s="223" t="s">
        <v>23344</v>
      </c>
      <c r="F3" s="223" t="s">
        <v>23345</v>
      </c>
      <c r="G3" s="223" t="s">
        <v>23346</v>
      </c>
      <c r="H3" s="223" t="s">
        <v>23347</v>
      </c>
      <c r="I3" s="223" t="s">
        <v>23348</v>
      </c>
      <c r="J3" s="223" t="s">
        <v>23349</v>
      </c>
      <c r="K3" s="223" t="s">
        <v>23350</v>
      </c>
      <c r="L3" s="347" t="s">
        <v>23351</v>
      </c>
      <c r="M3" s="228" t="s">
        <v>1596</v>
      </c>
      <c r="N3" s="226"/>
      <c r="O3" s="226" t="s">
        <v>95</v>
      </c>
      <c r="P3" s="226"/>
      <c r="Q3" s="226"/>
      <c r="R3" s="221" t="s">
        <v>97</v>
      </c>
      <c r="S3" s="221" t="s">
        <v>98</v>
      </c>
      <c r="T3" s="223" t="s">
        <v>10007</v>
      </c>
      <c r="U3" s="223"/>
      <c r="V3" s="221"/>
      <c r="W3" s="221"/>
      <c r="X3" s="221"/>
      <c r="Y3" s="221"/>
      <c r="Z3" s="221"/>
      <c r="AA3" s="221" t="s">
        <v>95</v>
      </c>
      <c r="AB3" s="347" t="s">
        <v>23352</v>
      </c>
      <c r="AC3" s="221" t="s">
        <v>95</v>
      </c>
      <c r="AD3" s="223" t="s">
        <v>23353</v>
      </c>
    </row>
    <row r="4" spans="1:30" s="18" customFormat="1" ht="199.5">
      <c r="A4" s="221" t="s">
        <v>23341</v>
      </c>
      <c r="B4" s="221" t="s">
        <v>745</v>
      </c>
      <c r="C4" s="221" t="s">
        <v>23354</v>
      </c>
      <c r="D4" s="221" t="s">
        <v>23355</v>
      </c>
      <c r="E4" s="221" t="s">
        <v>23356</v>
      </c>
      <c r="F4" s="221" t="s">
        <v>23357</v>
      </c>
      <c r="G4" s="221" t="s">
        <v>23358</v>
      </c>
      <c r="H4" s="221" t="s">
        <v>23359</v>
      </c>
      <c r="I4" s="221" t="s">
        <v>14160</v>
      </c>
      <c r="J4" s="223" t="s">
        <v>23360</v>
      </c>
      <c r="K4" s="223" t="s">
        <v>23361</v>
      </c>
      <c r="L4" s="223" t="s">
        <v>23362</v>
      </c>
      <c r="M4" s="226"/>
      <c r="N4" s="226" t="s">
        <v>3</v>
      </c>
      <c r="O4" s="226" t="s">
        <v>95</v>
      </c>
      <c r="P4" s="226"/>
      <c r="Q4" s="226"/>
      <c r="R4" s="221" t="s">
        <v>182</v>
      </c>
      <c r="S4" s="221" t="s">
        <v>2307</v>
      </c>
      <c r="T4" s="221" t="s">
        <v>10007</v>
      </c>
      <c r="U4" s="221"/>
      <c r="V4" s="221"/>
      <c r="W4" s="221"/>
      <c r="X4" s="221"/>
      <c r="Y4" s="221" t="s">
        <v>95</v>
      </c>
      <c r="Z4" s="223" t="s">
        <v>23363</v>
      </c>
      <c r="AA4" s="221" t="s">
        <v>95</v>
      </c>
      <c r="AB4" s="228" t="s">
        <v>23364</v>
      </c>
      <c r="AC4" s="221" t="s">
        <v>95</v>
      </c>
      <c r="AD4" s="223" t="s">
        <v>23365</v>
      </c>
    </row>
    <row r="5" spans="1:30" s="19" customFormat="1" ht="128.25">
      <c r="A5" s="221" t="s">
        <v>23366</v>
      </c>
      <c r="B5" s="221" t="s">
        <v>745</v>
      </c>
      <c r="C5" s="221" t="s">
        <v>23367</v>
      </c>
      <c r="D5" s="221" t="s">
        <v>23368</v>
      </c>
      <c r="E5" s="221" t="s">
        <v>23369</v>
      </c>
      <c r="F5" s="221" t="s">
        <v>23370</v>
      </c>
      <c r="G5" s="221" t="s">
        <v>23371</v>
      </c>
      <c r="H5" s="221" t="s">
        <v>23372</v>
      </c>
      <c r="I5" s="221" t="s">
        <v>22016</v>
      </c>
      <c r="J5" s="221" t="s">
        <v>23373</v>
      </c>
      <c r="K5" s="223" t="s">
        <v>23374</v>
      </c>
      <c r="L5" s="347" t="s">
        <v>23375</v>
      </c>
      <c r="M5" s="347" t="s">
        <v>23376</v>
      </c>
      <c r="N5" s="226"/>
      <c r="O5" s="226" t="s">
        <v>3</v>
      </c>
      <c r="P5" s="226"/>
      <c r="Q5" s="226"/>
      <c r="R5" s="221" t="s">
        <v>223</v>
      </c>
      <c r="S5" s="221" t="s">
        <v>2307</v>
      </c>
      <c r="T5" s="221" t="s">
        <v>10248</v>
      </c>
      <c r="U5" s="221"/>
      <c r="V5" s="221"/>
      <c r="W5" s="221"/>
      <c r="X5" s="221"/>
      <c r="Y5" s="221"/>
      <c r="Z5" s="221"/>
      <c r="AA5" s="221" t="s">
        <v>95</v>
      </c>
      <c r="AB5" s="228" t="s">
        <v>23377</v>
      </c>
      <c r="AC5" s="221"/>
      <c r="AD5" s="221"/>
    </row>
    <row r="6" spans="1:30" s="19" customFormat="1" ht="68.25" customHeight="1">
      <c r="A6" s="221" t="s">
        <v>23366</v>
      </c>
      <c r="B6" s="221" t="s">
        <v>745</v>
      </c>
      <c r="C6" s="221" t="s">
        <v>23378</v>
      </c>
      <c r="D6" s="221" t="s">
        <v>23379</v>
      </c>
      <c r="E6" s="221" t="s">
        <v>23380</v>
      </c>
      <c r="F6" s="221" t="s">
        <v>23381</v>
      </c>
      <c r="G6" s="221" t="s">
        <v>23382</v>
      </c>
      <c r="H6" s="221" t="s">
        <v>23383</v>
      </c>
      <c r="I6" s="221" t="s">
        <v>23384</v>
      </c>
      <c r="J6" s="221" t="s">
        <v>23385</v>
      </c>
      <c r="K6" s="221" t="s">
        <v>23386</v>
      </c>
      <c r="L6" s="221" t="s">
        <v>23387</v>
      </c>
      <c r="M6" s="221"/>
      <c r="N6" s="221" t="s">
        <v>9</v>
      </c>
      <c r="O6" s="221" t="s">
        <v>95</v>
      </c>
      <c r="P6" s="221"/>
      <c r="Q6" s="221"/>
      <c r="R6" s="221" t="s">
        <v>223</v>
      </c>
      <c r="S6" s="221" t="s">
        <v>2307</v>
      </c>
      <c r="T6" s="221" t="s">
        <v>10248</v>
      </c>
      <c r="U6" s="221"/>
      <c r="V6" s="221"/>
      <c r="W6" s="221"/>
      <c r="X6" s="221"/>
      <c r="Y6" s="221"/>
      <c r="Z6" s="221"/>
      <c r="AA6" s="221" t="s">
        <v>95</v>
      </c>
      <c r="AB6" s="228" t="s">
        <v>23388</v>
      </c>
      <c r="AC6" s="221" t="s">
        <v>95</v>
      </c>
      <c r="AD6" s="223" t="s">
        <v>23365</v>
      </c>
    </row>
    <row r="7" spans="1:30" s="19" customFormat="1" ht="32.25" customHeight="1">
      <c r="A7" s="221" t="s">
        <v>23366</v>
      </c>
      <c r="B7" s="221" t="s">
        <v>745</v>
      </c>
      <c r="C7" s="221" t="s">
        <v>23389</v>
      </c>
      <c r="D7" s="221" t="s">
        <v>23390</v>
      </c>
      <c r="E7" s="221" t="s">
        <v>23391</v>
      </c>
      <c r="F7" s="221" t="s">
        <v>23392</v>
      </c>
      <c r="G7" s="221" t="s">
        <v>23393</v>
      </c>
      <c r="H7" s="221" t="s">
        <v>23394</v>
      </c>
      <c r="I7" s="221" t="s">
        <v>23395</v>
      </c>
      <c r="J7" s="221" t="s">
        <v>23396</v>
      </c>
      <c r="K7" s="221" t="s">
        <v>23397</v>
      </c>
      <c r="L7" s="221"/>
      <c r="M7" s="221"/>
      <c r="N7" s="221"/>
      <c r="O7" s="221"/>
      <c r="P7" s="221"/>
      <c r="Q7" s="221"/>
      <c r="R7" s="221" t="s">
        <v>223</v>
      </c>
      <c r="S7" s="221" t="s">
        <v>2475</v>
      </c>
      <c r="T7" s="221"/>
      <c r="U7" s="221"/>
      <c r="V7" s="221"/>
      <c r="W7" s="221"/>
      <c r="X7" s="221"/>
      <c r="Y7" s="221"/>
      <c r="Z7" s="221"/>
      <c r="AA7" s="221"/>
      <c r="AB7" s="226"/>
      <c r="AC7" s="221" t="s">
        <v>95</v>
      </c>
      <c r="AD7" s="223" t="s">
        <v>23398</v>
      </c>
    </row>
    <row r="8" spans="1:30" s="19" customFormat="1" ht="183" customHeight="1">
      <c r="A8" s="221" t="s">
        <v>23366</v>
      </c>
      <c r="B8" s="221" t="s">
        <v>791</v>
      </c>
      <c r="C8" s="221" t="s">
        <v>23399</v>
      </c>
      <c r="D8" s="223" t="s">
        <v>23400</v>
      </c>
      <c r="E8" s="223" t="s">
        <v>23401</v>
      </c>
      <c r="F8" s="223" t="s">
        <v>23402</v>
      </c>
      <c r="G8" s="223" t="s">
        <v>23403</v>
      </c>
      <c r="H8" s="223" t="s">
        <v>23404</v>
      </c>
      <c r="I8" s="223" t="s">
        <v>23405</v>
      </c>
      <c r="J8" s="223" t="s">
        <v>23406</v>
      </c>
      <c r="K8" s="223" t="s">
        <v>23407</v>
      </c>
      <c r="L8" s="347" t="s">
        <v>23387</v>
      </c>
      <c r="M8" s="221" t="s">
        <v>2869</v>
      </c>
      <c r="N8" s="221" t="s">
        <v>606</v>
      </c>
      <c r="O8" s="221" t="s">
        <v>95</v>
      </c>
      <c r="P8" s="221"/>
      <c r="Q8" s="221"/>
      <c r="R8" s="221" t="s">
        <v>97</v>
      </c>
      <c r="S8" s="221" t="s">
        <v>98</v>
      </c>
      <c r="T8" s="223" t="s">
        <v>10007</v>
      </c>
      <c r="U8" s="223"/>
      <c r="V8" s="223"/>
      <c r="W8" s="223" t="s">
        <v>95</v>
      </c>
      <c r="X8" s="223" t="s">
        <v>23408</v>
      </c>
      <c r="Y8" s="223"/>
      <c r="Z8" s="223"/>
      <c r="AA8" s="223" t="s">
        <v>95</v>
      </c>
      <c r="AB8" s="228" t="s">
        <v>23409</v>
      </c>
      <c r="AC8" s="223" t="s">
        <v>95</v>
      </c>
      <c r="AD8" s="223" t="s">
        <v>23410</v>
      </c>
    </row>
    <row r="9" spans="1:30" s="19" customFormat="1" ht="156.75">
      <c r="A9" s="221" t="s">
        <v>23366</v>
      </c>
      <c r="B9" s="221" t="s">
        <v>791</v>
      </c>
      <c r="C9" s="221" t="s">
        <v>23411</v>
      </c>
      <c r="D9" s="226" t="s">
        <v>23412</v>
      </c>
      <c r="E9" s="226" t="s">
        <v>23413</v>
      </c>
      <c r="F9" s="226" t="s">
        <v>23414</v>
      </c>
      <c r="G9" s="226" t="s">
        <v>23415</v>
      </c>
      <c r="H9" s="226" t="s">
        <v>23416</v>
      </c>
      <c r="I9" s="226" t="s">
        <v>23417</v>
      </c>
      <c r="J9" s="208" t="s">
        <v>23418</v>
      </c>
      <c r="K9" s="347" t="s">
        <v>23419</v>
      </c>
      <c r="L9" s="221" t="s">
        <v>16471</v>
      </c>
      <c r="M9" s="221" t="s">
        <v>3426</v>
      </c>
      <c r="N9" s="221"/>
      <c r="O9" s="221" t="s">
        <v>95</v>
      </c>
      <c r="P9" s="221"/>
      <c r="Q9" s="221"/>
      <c r="R9" s="221" t="s">
        <v>223</v>
      </c>
      <c r="S9" s="221" t="s">
        <v>2307</v>
      </c>
      <c r="T9" s="221" t="s">
        <v>10248</v>
      </c>
      <c r="U9" s="221"/>
      <c r="V9" s="221"/>
      <c r="W9" s="221"/>
      <c r="X9" s="221"/>
      <c r="Y9" s="221"/>
      <c r="Z9" s="221"/>
      <c r="AA9" s="221" t="s">
        <v>95</v>
      </c>
      <c r="AB9" s="347" t="s">
        <v>23420</v>
      </c>
      <c r="AC9" s="221"/>
      <c r="AD9" s="462"/>
    </row>
    <row r="10" spans="1:30" s="19" customFormat="1" ht="114">
      <c r="A10" s="221" t="s">
        <v>23366</v>
      </c>
      <c r="B10" s="221" t="s">
        <v>791</v>
      </c>
      <c r="C10" s="221" t="s">
        <v>23421</v>
      </c>
      <c r="D10" s="226" t="s">
        <v>23422</v>
      </c>
      <c r="E10" s="226" t="s">
        <v>23423</v>
      </c>
      <c r="F10" s="226" t="s">
        <v>23424</v>
      </c>
      <c r="G10" s="226" t="s">
        <v>23425</v>
      </c>
      <c r="H10" s="226" t="s">
        <v>23426</v>
      </c>
      <c r="I10" s="226" t="s">
        <v>23427</v>
      </c>
      <c r="J10" s="221" t="s">
        <v>23428</v>
      </c>
      <c r="K10" s="228" t="s">
        <v>23429</v>
      </c>
      <c r="L10" s="221" t="s">
        <v>141</v>
      </c>
      <c r="M10" s="221"/>
      <c r="N10" s="221"/>
      <c r="O10" s="221"/>
      <c r="P10" s="221"/>
      <c r="Q10" s="221"/>
      <c r="R10" s="221" t="s">
        <v>223</v>
      </c>
      <c r="S10" s="221" t="s">
        <v>398</v>
      </c>
      <c r="T10" s="221" t="s">
        <v>10248</v>
      </c>
      <c r="U10" s="221"/>
      <c r="V10" s="221"/>
      <c r="W10" s="221"/>
      <c r="X10" s="221"/>
      <c r="Y10" s="221"/>
      <c r="Z10" s="221"/>
      <c r="AA10" s="221" t="s">
        <v>95</v>
      </c>
      <c r="AB10" s="228" t="s">
        <v>23430</v>
      </c>
      <c r="AC10" s="221" t="s">
        <v>95</v>
      </c>
      <c r="AD10" s="223" t="s">
        <v>23430</v>
      </c>
    </row>
    <row r="11" spans="1:30" s="19" customFormat="1" ht="21.75" hidden="1" customHeight="1">
      <c r="A11" s="221" t="s">
        <v>23366</v>
      </c>
      <c r="B11" s="221" t="s">
        <v>837</v>
      </c>
      <c r="C11" s="221" t="s">
        <v>23431</v>
      </c>
      <c r="D11" s="226" t="s">
        <v>23432</v>
      </c>
      <c r="E11" s="226" t="s">
        <v>23433</v>
      </c>
      <c r="F11" s="226" t="s">
        <v>23434</v>
      </c>
      <c r="G11" s="226" t="s">
        <v>23435</v>
      </c>
      <c r="H11" s="226" t="s">
        <v>23436</v>
      </c>
      <c r="I11" s="226" t="s">
        <v>22016</v>
      </c>
      <c r="J11" s="221" t="s">
        <v>23437</v>
      </c>
      <c r="K11" s="226" t="s">
        <v>23438</v>
      </c>
      <c r="L11" s="221" t="s">
        <v>3493</v>
      </c>
      <c r="M11" s="221"/>
      <c r="N11" s="221"/>
      <c r="O11" s="221" t="s">
        <v>95</v>
      </c>
      <c r="P11" s="221"/>
      <c r="Q11" s="221"/>
      <c r="R11" s="221" t="s">
        <v>223</v>
      </c>
      <c r="S11" s="221" t="s">
        <v>2307</v>
      </c>
      <c r="T11" s="221" t="s">
        <v>10007</v>
      </c>
      <c r="U11" s="221"/>
      <c r="V11" s="221"/>
      <c r="W11" s="221"/>
      <c r="X11" s="221"/>
      <c r="Y11" s="221"/>
      <c r="Z11" s="221"/>
      <c r="AA11" s="221" t="s">
        <v>95</v>
      </c>
      <c r="AB11" s="228" t="s">
        <v>23377</v>
      </c>
      <c r="AC11" s="221" t="s">
        <v>95</v>
      </c>
      <c r="AD11" s="221" t="s">
        <v>23365</v>
      </c>
    </row>
    <row r="12" spans="1:30" s="19" customFormat="1" ht="21.75" hidden="1" customHeight="1">
      <c r="A12" s="221" t="s">
        <v>23366</v>
      </c>
      <c r="B12" s="221" t="s">
        <v>837</v>
      </c>
      <c r="C12" s="221" t="s">
        <v>23439</v>
      </c>
      <c r="D12" s="226" t="s">
        <v>23440</v>
      </c>
      <c r="E12" s="226" t="s">
        <v>23441</v>
      </c>
      <c r="F12" s="226" t="s">
        <v>23442</v>
      </c>
      <c r="G12" s="226" t="s">
        <v>23443</v>
      </c>
      <c r="H12" s="226" t="s">
        <v>23444</v>
      </c>
      <c r="I12" s="226" t="s">
        <v>23445</v>
      </c>
      <c r="J12" s="221" t="s">
        <v>23446</v>
      </c>
      <c r="K12" s="226" t="s">
        <v>23447</v>
      </c>
      <c r="L12" s="221" t="s">
        <v>23448</v>
      </c>
      <c r="M12" s="221"/>
      <c r="N12" s="221"/>
      <c r="O12" s="221"/>
      <c r="P12" s="221"/>
      <c r="Q12" s="221"/>
      <c r="R12" s="221" t="s">
        <v>223</v>
      </c>
      <c r="S12" s="221" t="s">
        <v>2307</v>
      </c>
      <c r="T12" s="221" t="s">
        <v>10248</v>
      </c>
      <c r="U12" s="221"/>
      <c r="V12" s="221"/>
      <c r="W12" s="221"/>
      <c r="X12" s="221"/>
      <c r="Y12" s="221"/>
      <c r="Z12" s="221"/>
      <c r="AA12" s="221"/>
      <c r="AB12" s="228" t="s">
        <v>23377</v>
      </c>
      <c r="AC12" s="221" t="s">
        <v>95</v>
      </c>
      <c r="AD12" s="221" t="s">
        <v>23449</v>
      </c>
    </row>
    <row r="13" spans="1:30" s="19" customFormat="1" ht="42.75">
      <c r="A13" s="221" t="s">
        <v>23366</v>
      </c>
      <c r="B13" s="221" t="s">
        <v>837</v>
      </c>
      <c r="C13" s="221" t="s">
        <v>23450</v>
      </c>
      <c r="D13" s="226" t="s">
        <v>23451</v>
      </c>
      <c r="E13" s="226" t="s">
        <v>23452</v>
      </c>
      <c r="F13" s="226" t="s">
        <v>23453</v>
      </c>
      <c r="G13" s="226" t="s">
        <v>23454</v>
      </c>
      <c r="H13" s="226" t="s">
        <v>23455</v>
      </c>
      <c r="I13" s="226" t="s">
        <v>14160</v>
      </c>
      <c r="J13" s="221" t="s">
        <v>23456</v>
      </c>
      <c r="K13" s="228" t="s">
        <v>23457</v>
      </c>
      <c r="L13" s="223" t="s">
        <v>23458</v>
      </c>
      <c r="M13" s="221"/>
      <c r="N13" s="221"/>
      <c r="O13" s="221" t="s">
        <v>95</v>
      </c>
      <c r="P13" s="221"/>
      <c r="Q13" s="221"/>
      <c r="R13" s="221" t="s">
        <v>223</v>
      </c>
      <c r="S13" s="221" t="s">
        <v>2307</v>
      </c>
      <c r="T13" s="221" t="s">
        <v>10248</v>
      </c>
      <c r="U13" s="221"/>
      <c r="V13" s="221"/>
      <c r="W13" s="221"/>
      <c r="X13" s="221"/>
      <c r="Y13" s="221"/>
      <c r="Z13" s="221"/>
      <c r="AA13" s="221" t="s">
        <v>95</v>
      </c>
      <c r="AB13" s="228" t="s">
        <v>23459</v>
      </c>
      <c r="AC13" s="221"/>
      <c r="AD13" s="221"/>
    </row>
    <row r="14" spans="1:30" s="19" customFormat="1" ht="42.75">
      <c r="A14" s="221" t="s">
        <v>23366</v>
      </c>
      <c r="B14" s="221" t="s">
        <v>880</v>
      </c>
      <c r="C14" s="221" t="s">
        <v>23460</v>
      </c>
      <c r="D14" s="226" t="s">
        <v>23461</v>
      </c>
      <c r="E14" s="226" t="s">
        <v>23462</v>
      </c>
      <c r="F14" s="226" t="s">
        <v>23463</v>
      </c>
      <c r="G14" s="226" t="s">
        <v>23464</v>
      </c>
      <c r="H14" s="226" t="s">
        <v>23465</v>
      </c>
      <c r="I14" s="226" t="s">
        <v>23466</v>
      </c>
      <c r="J14" s="240" t="s">
        <v>23467</v>
      </c>
      <c r="K14" s="463" t="s">
        <v>23468</v>
      </c>
      <c r="L14" s="223" t="s">
        <v>23469</v>
      </c>
      <c r="M14" s="221"/>
      <c r="N14" s="221"/>
      <c r="O14" s="221" t="s">
        <v>95</v>
      </c>
      <c r="P14" s="221"/>
      <c r="Q14" s="221"/>
      <c r="R14" s="221" t="s">
        <v>182</v>
      </c>
      <c r="S14" s="221" t="s">
        <v>98</v>
      </c>
      <c r="T14" s="221" t="s">
        <v>10248</v>
      </c>
      <c r="U14" s="221"/>
      <c r="V14" s="221"/>
      <c r="W14" s="221"/>
      <c r="X14" s="221"/>
      <c r="Y14" s="221"/>
      <c r="Z14" s="221"/>
      <c r="AA14" s="221" t="s">
        <v>95</v>
      </c>
      <c r="AB14" s="347" t="s">
        <v>23470</v>
      </c>
      <c r="AC14" s="221" t="s">
        <v>95</v>
      </c>
      <c r="AD14" s="228" t="s">
        <v>23471</v>
      </c>
    </row>
    <row r="15" spans="1:30" s="19" customFormat="1" ht="57">
      <c r="A15" s="221" t="s">
        <v>23366</v>
      </c>
      <c r="B15" s="221" t="s">
        <v>915</v>
      </c>
      <c r="C15" s="221" t="s">
        <v>23472</v>
      </c>
      <c r="D15" s="226" t="s">
        <v>23473</v>
      </c>
      <c r="E15" s="226" t="s">
        <v>23474</v>
      </c>
      <c r="F15" s="226" t="s">
        <v>23475</v>
      </c>
      <c r="G15" s="226" t="s">
        <v>23476</v>
      </c>
      <c r="H15" s="226" t="s">
        <v>23477</v>
      </c>
      <c r="I15" s="226" t="s">
        <v>23478</v>
      </c>
      <c r="J15" s="221" t="s">
        <v>23479</v>
      </c>
      <c r="K15" s="228" t="s">
        <v>23480</v>
      </c>
      <c r="L15" s="221" t="s">
        <v>23481</v>
      </c>
      <c r="M15" s="221"/>
      <c r="N15" s="221"/>
      <c r="O15" s="221" t="s">
        <v>95</v>
      </c>
      <c r="P15" s="221"/>
      <c r="Q15" s="221"/>
      <c r="R15" s="221" t="s">
        <v>223</v>
      </c>
      <c r="S15" s="221" t="s">
        <v>2307</v>
      </c>
      <c r="T15" s="221" t="s">
        <v>10248</v>
      </c>
      <c r="U15" s="221"/>
      <c r="V15" s="221"/>
      <c r="W15" s="221"/>
      <c r="X15" s="221"/>
      <c r="Y15" s="221"/>
      <c r="Z15" s="221"/>
      <c r="AA15" s="221" t="s">
        <v>95</v>
      </c>
      <c r="AB15" s="228" t="s">
        <v>23377</v>
      </c>
      <c r="AC15" s="221"/>
      <c r="AD15" s="221"/>
    </row>
    <row r="16" spans="1:30" s="19" customFormat="1" ht="49.5" customHeight="1">
      <c r="A16" s="221" t="s">
        <v>23366</v>
      </c>
      <c r="B16" s="221" t="s">
        <v>946</v>
      </c>
      <c r="C16" s="221" t="s">
        <v>23482</v>
      </c>
      <c r="D16" s="226" t="s">
        <v>23483</v>
      </c>
      <c r="E16" s="226" t="s">
        <v>23484</v>
      </c>
      <c r="F16" s="226" t="s">
        <v>23485</v>
      </c>
      <c r="G16" s="226" t="s">
        <v>23486</v>
      </c>
      <c r="H16" s="226" t="s">
        <v>23487</v>
      </c>
      <c r="I16" s="226" t="s">
        <v>18932</v>
      </c>
      <c r="J16" s="221" t="s">
        <v>23488</v>
      </c>
      <c r="K16" s="221" t="s">
        <v>23489</v>
      </c>
      <c r="L16" s="221" t="s">
        <v>3493</v>
      </c>
      <c r="M16" s="221"/>
      <c r="N16" s="221"/>
      <c r="O16" s="221" t="s">
        <v>95</v>
      </c>
      <c r="P16" s="221"/>
      <c r="Q16" s="221"/>
      <c r="R16" s="221" t="s">
        <v>223</v>
      </c>
      <c r="S16" s="221" t="s">
        <v>98</v>
      </c>
      <c r="T16" s="221" t="s">
        <v>10248</v>
      </c>
      <c r="U16" s="221"/>
      <c r="V16" s="221"/>
      <c r="W16" s="221"/>
      <c r="X16" s="221"/>
      <c r="Y16" s="221"/>
      <c r="Z16" s="221"/>
      <c r="AA16" s="221" t="s">
        <v>95</v>
      </c>
      <c r="AB16" s="228" t="s">
        <v>23490</v>
      </c>
      <c r="AC16" s="221"/>
      <c r="AD16" s="221"/>
    </row>
    <row r="17" spans="1:30" s="19" customFormat="1" ht="128.25">
      <c r="A17" s="221" t="s">
        <v>23366</v>
      </c>
      <c r="B17" s="221" t="s">
        <v>972</v>
      </c>
      <c r="C17" s="221" t="s">
        <v>23491</v>
      </c>
      <c r="D17" s="223" t="s">
        <v>23492</v>
      </c>
      <c r="E17" s="221" t="s">
        <v>23493</v>
      </c>
      <c r="F17" s="221" t="s">
        <v>23494</v>
      </c>
      <c r="G17" s="221" t="s">
        <v>23495</v>
      </c>
      <c r="H17" s="221" t="s">
        <v>23496</v>
      </c>
      <c r="I17" s="221" t="s">
        <v>23478</v>
      </c>
      <c r="J17" s="221" t="s">
        <v>23497</v>
      </c>
      <c r="K17" s="223" t="s">
        <v>23498</v>
      </c>
      <c r="L17" s="221" t="s">
        <v>1955</v>
      </c>
      <c r="M17" s="221"/>
      <c r="N17" s="221"/>
      <c r="O17" s="221" t="s">
        <v>95</v>
      </c>
      <c r="P17" s="221"/>
      <c r="Q17" s="221"/>
      <c r="R17" s="221" t="s">
        <v>223</v>
      </c>
      <c r="S17" s="221" t="s">
        <v>2307</v>
      </c>
      <c r="T17" s="221" t="s">
        <v>10248</v>
      </c>
      <c r="U17" s="221"/>
      <c r="V17" s="221"/>
      <c r="W17" s="221"/>
      <c r="X17" s="221"/>
      <c r="Y17" s="221"/>
      <c r="Z17" s="221"/>
      <c r="AA17" s="221" t="s">
        <v>95</v>
      </c>
      <c r="AB17" s="223" t="s">
        <v>23499</v>
      </c>
      <c r="AC17" s="221" t="s">
        <v>95</v>
      </c>
      <c r="AD17" s="347" t="s">
        <v>23500</v>
      </c>
    </row>
    <row r="18" spans="1:30" s="19" customFormat="1" ht="85.5">
      <c r="A18" s="221" t="s">
        <v>23366</v>
      </c>
      <c r="B18" s="221" t="s">
        <v>992</v>
      </c>
      <c r="C18" s="221" t="s">
        <v>23501</v>
      </c>
      <c r="D18" s="221" t="s">
        <v>23502</v>
      </c>
      <c r="E18" s="221" t="s">
        <v>23503</v>
      </c>
      <c r="F18" s="221" t="s">
        <v>23504</v>
      </c>
      <c r="G18" s="221" t="s">
        <v>23505</v>
      </c>
      <c r="H18" s="221" t="s">
        <v>23506</v>
      </c>
      <c r="I18" s="221" t="s">
        <v>23478</v>
      </c>
      <c r="J18" s="221" t="s">
        <v>23507</v>
      </c>
      <c r="K18" s="223" t="s">
        <v>23508</v>
      </c>
      <c r="L18" s="223" t="s">
        <v>23509</v>
      </c>
      <c r="M18" s="221"/>
      <c r="N18" s="221"/>
      <c r="O18" s="221" t="s">
        <v>95</v>
      </c>
      <c r="P18" s="221"/>
      <c r="Q18" s="221"/>
      <c r="R18" s="221" t="s">
        <v>182</v>
      </c>
      <c r="S18" s="221" t="s">
        <v>2307</v>
      </c>
      <c r="T18" s="221" t="s">
        <v>10248</v>
      </c>
      <c r="U18" s="221"/>
      <c r="V18" s="221"/>
      <c r="W18" s="221"/>
      <c r="X18" s="221"/>
      <c r="Y18" s="221"/>
      <c r="Z18" s="221"/>
      <c r="AA18" s="221" t="s">
        <v>95</v>
      </c>
      <c r="AB18" s="223" t="s">
        <v>23510</v>
      </c>
      <c r="AC18" s="221"/>
      <c r="AD18" s="221"/>
    </row>
    <row r="19" spans="1:30" s="19" customFormat="1" ht="43.5" customHeight="1">
      <c r="A19" s="221" t="s">
        <v>23366</v>
      </c>
      <c r="B19" s="221" t="s">
        <v>23511</v>
      </c>
      <c r="C19" s="221" t="s">
        <v>23512</v>
      </c>
      <c r="D19" s="221" t="s">
        <v>23513</v>
      </c>
      <c r="E19" s="221" t="s">
        <v>23514</v>
      </c>
      <c r="F19" s="221" t="s">
        <v>23515</v>
      </c>
      <c r="G19" s="221" t="s">
        <v>23516</v>
      </c>
      <c r="H19" s="221" t="s">
        <v>23517</v>
      </c>
      <c r="I19" s="221" t="s">
        <v>3640</v>
      </c>
      <c r="J19" s="221" t="s">
        <v>23518</v>
      </c>
      <c r="K19" s="221" t="s">
        <v>23519</v>
      </c>
      <c r="L19" s="221" t="s">
        <v>112</v>
      </c>
      <c r="M19" s="221"/>
      <c r="N19" s="221"/>
      <c r="O19" s="221"/>
      <c r="P19" s="221"/>
      <c r="Q19" s="221"/>
      <c r="R19" s="221" t="s">
        <v>182</v>
      </c>
      <c r="S19" s="221" t="s">
        <v>2307</v>
      </c>
      <c r="T19" s="221" t="s">
        <v>10248</v>
      </c>
      <c r="U19" s="221"/>
      <c r="V19" s="221"/>
      <c r="W19" s="221"/>
      <c r="X19" s="221"/>
      <c r="Y19" s="221"/>
      <c r="Z19" s="221"/>
      <c r="AA19" s="221" t="s">
        <v>95</v>
      </c>
      <c r="AB19" s="223" t="s">
        <v>23377</v>
      </c>
      <c r="AC19" s="221"/>
      <c r="AD19" s="221"/>
    </row>
    <row r="20" spans="1:30" s="21" customFormat="1" ht="19.149999999999999" customHeight="1"/>
    <row r="21" spans="1:30" s="21" customFormat="1" ht="19.149999999999999" customHeight="1"/>
    <row r="22" spans="1:30" s="21" customFormat="1" ht="19.899999999999999" customHeight="1"/>
    <row r="23" spans="1:30" s="21" customFormat="1" ht="19.899999999999999" customHeight="1"/>
    <row r="24" spans="1:30" s="21" customFormat="1" ht="19.899999999999999" customHeight="1"/>
    <row r="25" spans="1:30" s="21" customFormat="1" ht="20.25" customHeight="1"/>
    <row r="26" spans="1:30" s="21" customFormat="1" ht="20.25" customHeight="1"/>
    <row r="27" spans="1:30" s="21" customFormat="1" ht="20.25" customHeight="1"/>
    <row r="28" spans="1:30" s="21" customFormat="1" ht="20.25" customHeight="1"/>
    <row r="29" spans="1:30" s="21" customFormat="1" ht="20.25" customHeight="1"/>
    <row r="30" spans="1:30" s="21" customFormat="1" ht="20.25" customHeight="1"/>
    <row r="31" spans="1:30" s="21" customFormat="1" ht="20.25" customHeight="1"/>
    <row r="32" spans="1:30" s="21" customFormat="1" ht="20.25" customHeight="1"/>
    <row r="33" s="21" customFormat="1" ht="20.25" customHeight="1"/>
    <row r="34" s="21" customFormat="1" ht="20.25" customHeight="1"/>
    <row r="35" s="21" customFormat="1" ht="20.25" customHeight="1"/>
    <row r="36" s="21" customFormat="1" ht="20.25" customHeight="1"/>
    <row r="37" s="21" customFormat="1" ht="20.25" customHeight="1"/>
    <row r="38" s="21" customFormat="1" ht="20.25" customHeight="1"/>
    <row r="39" s="21" customFormat="1" ht="20.25" customHeight="1"/>
    <row r="40" s="21" customFormat="1" ht="20.25" customHeight="1"/>
    <row r="41" s="21" customFormat="1" ht="20.25" customHeight="1"/>
    <row r="42" s="21" customFormat="1" ht="20.25" customHeight="1"/>
    <row r="43" s="21" customFormat="1" ht="20.25" customHeight="1"/>
    <row r="44" s="21" customFormat="1" ht="20.25" customHeight="1"/>
    <row r="45" s="21" customFormat="1" ht="20.25" customHeight="1"/>
    <row r="46" s="21" customFormat="1" ht="20.25" customHeight="1"/>
    <row r="47" s="21" customFormat="1" ht="20.25" customHeight="1"/>
    <row r="48" s="21" customFormat="1" ht="20.25" customHeight="1"/>
    <row r="49" s="21" customFormat="1" ht="20.25" customHeight="1"/>
    <row r="50" s="21" customFormat="1" ht="20.25" customHeight="1"/>
    <row r="51" s="21" customFormat="1" ht="20.25" customHeight="1"/>
    <row r="52" s="21" customFormat="1" ht="20.25" customHeight="1"/>
    <row r="53" s="21" customFormat="1" ht="20.25" customHeight="1"/>
    <row r="54" s="21" customFormat="1" ht="20.25" customHeight="1"/>
    <row r="55" s="21" customFormat="1" ht="20.25" customHeight="1"/>
    <row r="56" s="21" customFormat="1" ht="20.25" customHeight="1"/>
    <row r="57" s="21" customFormat="1" ht="20.25" customHeight="1"/>
    <row r="58" s="21" customFormat="1" ht="20.25" customHeight="1"/>
    <row r="59" s="21" customFormat="1" ht="20.25" customHeight="1"/>
    <row r="60" s="21" customFormat="1" ht="20.25" customHeight="1"/>
    <row r="61" s="21" customFormat="1" ht="20.25" customHeight="1"/>
    <row r="62" s="21" customFormat="1" ht="20.25" customHeight="1"/>
    <row r="63" s="21" customFormat="1" ht="20.25" customHeight="1"/>
    <row r="64" s="21" customFormat="1" ht="20.25" customHeight="1"/>
    <row r="65" s="21" customFormat="1" ht="20.25" customHeight="1"/>
    <row r="66" s="21" customFormat="1" ht="20.25" customHeight="1"/>
    <row r="67" s="21" customFormat="1" ht="20.25" customHeight="1"/>
    <row r="68" s="21" customFormat="1" ht="20.25" customHeight="1"/>
    <row r="69" s="21" customFormat="1" ht="20.25" customHeight="1"/>
    <row r="70" s="21" customFormat="1" ht="20.25" customHeight="1"/>
    <row r="71" s="21" customFormat="1" ht="20.25" customHeight="1"/>
    <row r="72" s="21" customFormat="1" ht="20.25" customHeight="1"/>
    <row r="73" s="21" customFormat="1" ht="20.25" customHeight="1"/>
    <row r="74" s="21" customFormat="1" ht="20.25" customHeight="1"/>
    <row r="75" s="21" customFormat="1" ht="20.25" customHeight="1"/>
    <row r="76" s="21" customFormat="1" ht="20.25" customHeight="1"/>
    <row r="77" s="21" customFormat="1" ht="20.25" customHeight="1"/>
    <row r="78" s="21" customFormat="1" ht="20.25" customHeight="1"/>
    <row r="79" s="21" customFormat="1" ht="20.25" customHeight="1"/>
    <row r="80" s="21" customFormat="1" ht="20.25" customHeight="1"/>
    <row r="81" s="21" customFormat="1" ht="20.25" customHeight="1"/>
    <row r="82" s="21" customFormat="1" ht="20.25" customHeight="1"/>
    <row r="83" s="21" customFormat="1" ht="20.25" customHeight="1"/>
    <row r="84" s="21" customFormat="1" ht="20.25" customHeight="1"/>
    <row r="85" s="21" customFormat="1" ht="20.25" customHeight="1"/>
    <row r="86" s="21" customFormat="1" ht="20.25" customHeight="1"/>
    <row r="87" s="21" customFormat="1" ht="20.25" customHeight="1"/>
    <row r="88" s="21" customFormat="1" ht="20.25" customHeight="1"/>
    <row r="89" s="21" customFormat="1" ht="20.25" customHeight="1"/>
    <row r="90" s="21" customFormat="1" ht="20.25" customHeight="1"/>
    <row r="91" s="21" customFormat="1" ht="20.25" customHeight="1"/>
    <row r="92" s="21" customFormat="1" ht="20.25" customHeight="1"/>
    <row r="93" s="21" customFormat="1" ht="20.25" customHeight="1"/>
    <row r="94" s="21" customFormat="1" ht="20.25" customHeight="1"/>
    <row r="95" s="21" customFormat="1" ht="20.25" customHeight="1"/>
    <row r="96" s="21" customFormat="1" ht="20.25" customHeight="1"/>
    <row r="97" s="21" customFormat="1" ht="20.25" customHeight="1"/>
    <row r="98" s="21" customFormat="1" ht="20.25" customHeight="1"/>
    <row r="99" s="21" customFormat="1" ht="20.25" customHeight="1"/>
    <row r="100" s="21" customFormat="1" ht="20.25" customHeight="1"/>
    <row r="101" s="21" customFormat="1" ht="20.25" customHeight="1"/>
    <row r="102" s="21" customFormat="1" ht="20.25" customHeight="1"/>
    <row r="103" s="21" customFormat="1" ht="20.25" customHeight="1"/>
    <row r="104" s="21" customFormat="1" ht="20.25" customHeight="1"/>
    <row r="105" s="21" customFormat="1" ht="20.25" customHeight="1"/>
    <row r="106" s="21" customFormat="1" ht="20.25" customHeight="1"/>
    <row r="107" s="21" customFormat="1" ht="20.25" customHeight="1"/>
    <row r="108" s="21" customFormat="1" ht="20.25" customHeight="1"/>
    <row r="109" s="21" customFormat="1" ht="20.25" customHeight="1"/>
    <row r="110" s="21" customFormat="1" ht="20.25" customHeight="1"/>
    <row r="111" s="21" customFormat="1" ht="20.25" customHeight="1"/>
    <row r="112" s="21" customFormat="1" ht="20.25" customHeight="1"/>
    <row r="113" s="21" customFormat="1" ht="20.25" customHeight="1"/>
    <row r="114" s="21" customFormat="1" ht="20.25" customHeight="1"/>
    <row r="115" s="21" customFormat="1" ht="20.25" customHeight="1"/>
    <row r="116" s="21" customFormat="1" ht="20.25" customHeight="1"/>
    <row r="117" s="21" customFormat="1" ht="20.25" customHeight="1"/>
    <row r="118" s="21" customFormat="1" ht="20.25" customHeight="1"/>
    <row r="119" s="21" customFormat="1" ht="20.25" customHeight="1"/>
    <row r="120" s="21" customFormat="1" ht="20.25" customHeight="1"/>
    <row r="121" s="21" customFormat="1" ht="20.25" customHeight="1"/>
    <row r="122" s="21" customFormat="1" ht="20.25" customHeight="1"/>
    <row r="123" s="21" customFormat="1" ht="20.25" customHeight="1"/>
    <row r="124" s="21" customFormat="1" ht="20.25" customHeight="1"/>
    <row r="125" s="21" customFormat="1" ht="20.25" customHeight="1"/>
    <row r="126" s="21" customFormat="1" ht="20.25" customHeight="1"/>
    <row r="127" s="21" customFormat="1" ht="20.25" customHeight="1"/>
    <row r="128" s="21" customFormat="1" ht="20.25" customHeight="1"/>
    <row r="129" s="21" customFormat="1" ht="20.25" customHeight="1"/>
    <row r="130" s="21" customFormat="1" ht="20.25" customHeight="1"/>
    <row r="131" s="21" customFormat="1" ht="20.25" customHeight="1"/>
    <row r="132" s="21" customFormat="1" ht="20.25" customHeight="1"/>
    <row r="133" s="21" customFormat="1" ht="20.25" customHeight="1"/>
    <row r="134" s="21" customFormat="1" ht="20.25" customHeight="1"/>
    <row r="135" s="21" customFormat="1" ht="20.25" customHeight="1"/>
    <row r="136" s="21" customFormat="1" ht="20.25" customHeight="1"/>
    <row r="137" s="21" customFormat="1" ht="20.25" customHeight="1"/>
    <row r="138" s="21" customFormat="1" ht="20.25" customHeight="1"/>
    <row r="139" s="21" customFormat="1" ht="20.25" customHeight="1"/>
    <row r="140" s="21" customFormat="1" ht="20.25" customHeight="1"/>
    <row r="141" s="21" customFormat="1" ht="20.25" customHeight="1"/>
    <row r="142" s="21" customFormat="1" ht="20.25" customHeight="1"/>
    <row r="143" s="21" customFormat="1" ht="20.25" customHeight="1"/>
    <row r="144" s="21" customFormat="1" ht="20.25" customHeight="1"/>
    <row r="145" s="21" customFormat="1" ht="20.25" customHeight="1"/>
    <row r="146" s="21" customFormat="1" ht="20.25" customHeight="1"/>
    <row r="147" s="21" customFormat="1" ht="20.25" customHeight="1"/>
    <row r="148" s="21" customFormat="1" ht="20.25" customHeight="1"/>
    <row r="149" s="21" customFormat="1" ht="20.25" customHeight="1"/>
    <row r="150" s="21" customFormat="1" ht="20.25" customHeight="1"/>
    <row r="151" s="21" customFormat="1" ht="20.25" customHeight="1"/>
    <row r="152" s="21" customFormat="1" ht="20.25" customHeight="1"/>
    <row r="153" s="21" customFormat="1" ht="20.25" customHeight="1"/>
    <row r="154" s="21" customFormat="1" ht="20.25" customHeight="1"/>
    <row r="155" s="21" customFormat="1" ht="20.25" customHeight="1"/>
    <row r="156" s="21" customFormat="1" ht="20.25" customHeight="1"/>
    <row r="157" s="21" customFormat="1" ht="20.25" customHeight="1"/>
    <row r="158" s="21" customFormat="1" ht="20.25" customHeight="1"/>
    <row r="159" s="21" customFormat="1" ht="20.25" customHeight="1"/>
    <row r="160" s="21" customFormat="1" ht="20.25" customHeight="1"/>
    <row r="161" s="21" customFormat="1" ht="20.25" customHeight="1"/>
    <row r="162" s="21" customFormat="1" ht="20.25" customHeight="1"/>
    <row r="163" s="21" customFormat="1" ht="20.25" customHeight="1"/>
    <row r="164" s="21" customFormat="1" ht="20.25" customHeight="1"/>
    <row r="165" s="21" customFormat="1" ht="20.25" customHeight="1"/>
    <row r="166" s="21" customFormat="1" ht="20.25" customHeight="1"/>
    <row r="167" s="21" customFormat="1" ht="20.25" customHeight="1"/>
    <row r="168" s="21" customFormat="1" ht="20.25" customHeight="1"/>
    <row r="169" s="21" customFormat="1" ht="20.25" customHeight="1"/>
    <row r="170" s="21" customFormat="1" ht="20.25" customHeight="1"/>
    <row r="171" s="21" customFormat="1" ht="20.25" customHeight="1"/>
    <row r="172" s="21" customFormat="1" ht="20.25" customHeight="1"/>
    <row r="173" s="21" customFormat="1" ht="20.25" customHeight="1"/>
    <row r="174" s="21" customFormat="1" ht="20.25" customHeight="1"/>
    <row r="175" s="21" customFormat="1" ht="20.25" customHeight="1"/>
    <row r="176" s="21" customFormat="1" ht="20.25" customHeight="1"/>
    <row r="177" s="21" customFormat="1" ht="20.25" customHeight="1"/>
    <row r="178" s="21" customFormat="1" ht="20.25" customHeight="1"/>
    <row r="179" s="21" customFormat="1" ht="20.25" customHeight="1"/>
    <row r="180" s="21" customFormat="1" ht="20.25" customHeight="1"/>
    <row r="181" s="21" customFormat="1" ht="20.25" customHeight="1"/>
    <row r="182" s="21" customFormat="1" ht="20.25" customHeight="1"/>
    <row r="183" s="21" customFormat="1" ht="20.25" customHeight="1"/>
    <row r="184" s="21" customFormat="1" ht="20.25" customHeight="1"/>
    <row r="185" s="21" customFormat="1" ht="20.25" customHeight="1"/>
    <row r="186" s="21" customFormat="1" ht="20.25" customHeight="1"/>
    <row r="187" s="21" customFormat="1" ht="20.25" customHeight="1"/>
    <row r="188" s="21" customFormat="1" ht="20.25" customHeight="1"/>
    <row r="189" s="21" customFormat="1" ht="20.25" customHeight="1"/>
    <row r="190" s="21" customFormat="1" ht="20.25" customHeight="1"/>
    <row r="191" s="21" customFormat="1" ht="20.25" customHeight="1"/>
    <row r="192" s="21" customFormat="1" ht="20.25" customHeight="1"/>
    <row r="193" s="21" customFormat="1" ht="20.25" customHeight="1"/>
    <row r="194" s="21" customFormat="1" ht="20.25" customHeight="1"/>
    <row r="195" s="21" customFormat="1" ht="20.25" customHeight="1"/>
    <row r="196" s="21" customFormat="1" ht="20.25" customHeight="1"/>
    <row r="197" s="21" customFormat="1" ht="20.25" customHeight="1"/>
    <row r="198" s="21" customFormat="1" ht="20.25" customHeight="1"/>
    <row r="199" s="21" customFormat="1" ht="20.25" customHeight="1"/>
    <row r="200" s="21" customFormat="1" ht="20.25" customHeight="1"/>
    <row r="201" s="21" customFormat="1" ht="20.25" customHeight="1"/>
    <row r="202" s="21" customFormat="1" ht="20.25" customHeight="1"/>
    <row r="203" s="21" customFormat="1" ht="20.25" customHeight="1"/>
    <row r="204" s="21" customFormat="1" ht="20.25" customHeight="1"/>
    <row r="205" s="21" customFormat="1" ht="20.25" customHeight="1"/>
    <row r="206" s="21" customFormat="1" ht="20.25" customHeight="1"/>
    <row r="207" s="21" customFormat="1" ht="20.25" customHeight="1"/>
    <row r="208" s="21" customFormat="1" ht="20.25" customHeight="1"/>
    <row r="209" s="21" customFormat="1" ht="20.25" customHeight="1"/>
    <row r="210" s="21" customFormat="1" ht="20.25" customHeight="1"/>
    <row r="211" s="21" customFormat="1" ht="20.25" customHeight="1"/>
    <row r="212" s="21" customFormat="1" ht="20.25" customHeight="1"/>
    <row r="213" s="21" customFormat="1" ht="20.25" customHeight="1"/>
    <row r="214" s="21" customFormat="1" ht="20.25" customHeight="1"/>
    <row r="215" s="21" customFormat="1" ht="20.25" customHeight="1"/>
    <row r="216" s="21" customFormat="1" ht="20.25" customHeight="1"/>
    <row r="217" s="21" customFormat="1" ht="20.25" customHeight="1"/>
    <row r="218" s="21" customFormat="1" ht="20.25" customHeight="1"/>
    <row r="219" s="21" customFormat="1" ht="20.25" customHeight="1"/>
    <row r="220" s="21" customFormat="1" ht="20.25" customHeight="1"/>
    <row r="221" s="21" customFormat="1" ht="20.25" customHeight="1"/>
    <row r="222" s="21" customFormat="1" ht="20.25" customHeight="1"/>
    <row r="223" s="21" customFormat="1" ht="20.25" customHeight="1"/>
    <row r="224" s="21" customFormat="1" ht="20.25" customHeight="1"/>
    <row r="225" s="21" customFormat="1" ht="20.25" customHeight="1"/>
    <row r="226" s="21" customFormat="1" ht="20.25" customHeight="1"/>
    <row r="227" s="21" customFormat="1" ht="20.25" customHeight="1"/>
    <row r="228" s="21" customFormat="1" ht="20.25" customHeight="1"/>
    <row r="229" s="21" customFormat="1" ht="20.25" customHeight="1"/>
    <row r="230" s="21" customFormat="1" ht="20.25" customHeight="1"/>
    <row r="231" s="21" customFormat="1" ht="20.25" customHeight="1"/>
    <row r="232" s="21" customFormat="1" ht="20.25" customHeight="1"/>
    <row r="233" s="21" customFormat="1" ht="20.25" customHeight="1"/>
    <row r="234" s="21" customFormat="1" ht="20.25" customHeight="1"/>
    <row r="235" s="21" customFormat="1" ht="20.25" customHeight="1"/>
    <row r="236" s="21" customFormat="1" ht="20.25" customHeight="1"/>
    <row r="237" s="21" customFormat="1" ht="20.25" customHeight="1"/>
    <row r="238" s="21" customFormat="1" ht="20.25" customHeight="1"/>
    <row r="239" s="21" customFormat="1" ht="20.25" customHeight="1"/>
    <row r="240" s="21" customFormat="1" ht="20.25" customHeight="1"/>
    <row r="241" s="21" customFormat="1" ht="20.25" customHeight="1"/>
    <row r="242" s="21" customFormat="1" ht="20.25" customHeight="1"/>
    <row r="243" s="21" customFormat="1" ht="20.25" customHeight="1"/>
    <row r="244" s="21" customFormat="1" ht="20.25" customHeight="1"/>
    <row r="245" s="21" customFormat="1" ht="20.25" customHeight="1"/>
    <row r="246" s="21" customFormat="1" ht="20.25" customHeight="1"/>
    <row r="247" s="21" customFormat="1" ht="20.25" customHeight="1"/>
    <row r="248" s="21" customFormat="1" ht="20.25" customHeight="1"/>
    <row r="249" s="21" customFormat="1" ht="20.25" customHeight="1"/>
    <row r="250" s="21" customFormat="1" ht="20.25" customHeight="1"/>
    <row r="251" s="21" customFormat="1" ht="20.25" customHeight="1"/>
    <row r="252" s="21" customFormat="1" ht="20.25" customHeight="1"/>
    <row r="253" s="21" customFormat="1" ht="20.25" customHeight="1"/>
    <row r="254" s="21" customFormat="1" ht="20.25" customHeight="1"/>
    <row r="255" s="21" customFormat="1" ht="20.25" customHeight="1"/>
    <row r="256" s="21" customFormat="1" ht="20.25" customHeight="1"/>
    <row r="257" s="21" customFormat="1" ht="20.25" customHeight="1"/>
    <row r="258" s="21" customFormat="1" ht="20.25" customHeight="1"/>
    <row r="259" s="21" customFormat="1" ht="20.25" customHeight="1"/>
    <row r="260" s="21" customFormat="1" ht="20.25" customHeight="1"/>
    <row r="261" s="21" customFormat="1" ht="20.25" customHeight="1"/>
    <row r="262" s="21" customFormat="1" ht="20.25" customHeight="1"/>
    <row r="263" s="21" customFormat="1" ht="20.25" customHeight="1"/>
    <row r="264" s="21" customFormat="1" ht="20.25" customHeight="1"/>
    <row r="265" s="21" customFormat="1" ht="20.25" customHeight="1"/>
    <row r="266" s="21" customFormat="1" ht="20.25" customHeight="1"/>
    <row r="267" s="21" customFormat="1" ht="20.25" customHeight="1"/>
    <row r="268" s="21" customFormat="1" ht="20.25" customHeight="1"/>
    <row r="269" s="21" customFormat="1" ht="20.25" customHeight="1"/>
    <row r="270" s="21" customFormat="1" ht="20.25" customHeight="1"/>
    <row r="271" s="21" customFormat="1" ht="20.25" customHeight="1"/>
    <row r="272" s="21" customFormat="1" ht="20.25" customHeight="1"/>
    <row r="273" s="21" customFormat="1" ht="20.25" customHeight="1"/>
    <row r="274" s="21" customFormat="1" ht="20.25" customHeight="1"/>
    <row r="275" s="21" customFormat="1" ht="20.25" customHeight="1"/>
    <row r="276" s="21" customFormat="1"/>
    <row r="277" s="21" customFormat="1"/>
    <row r="278" s="21" customFormat="1"/>
    <row r="279" s="21" customFormat="1"/>
    <row r="280" s="21" customFormat="1"/>
    <row r="281" s="21" customFormat="1"/>
    <row r="282" s="21" customFormat="1"/>
    <row r="283" s="21" customFormat="1"/>
    <row r="284" s="21" customFormat="1"/>
    <row r="285" s="21" customFormat="1"/>
    <row r="286" s="21" customFormat="1"/>
    <row r="287" s="21" customFormat="1"/>
    <row r="288" s="21" customFormat="1"/>
    <row r="289" s="21" customFormat="1"/>
    <row r="290" s="21" customFormat="1"/>
    <row r="291" s="21" customFormat="1"/>
    <row r="292" s="21" customFormat="1"/>
    <row r="293" s="21" customFormat="1"/>
    <row r="294" s="21" customFormat="1"/>
    <row r="295" s="21" customFormat="1"/>
    <row r="296" s="21" customFormat="1"/>
    <row r="297" s="21" customFormat="1"/>
    <row r="298" s="21" customFormat="1"/>
    <row r="299" s="21" customFormat="1"/>
    <row r="300" s="21" customFormat="1"/>
    <row r="301" s="21" customFormat="1"/>
    <row r="302" s="21" customFormat="1"/>
    <row r="303" s="21" customFormat="1"/>
    <row r="304" s="21" customFormat="1"/>
    <row r="305" s="21" customFormat="1"/>
    <row r="306" s="21" customFormat="1"/>
    <row r="307" s="21" customFormat="1"/>
    <row r="308" s="21" customFormat="1"/>
    <row r="309" s="21" customFormat="1"/>
    <row r="310" s="21" customFormat="1"/>
    <row r="311" s="21" customFormat="1"/>
    <row r="312" s="21" customFormat="1"/>
    <row r="313" s="21" customFormat="1"/>
    <row r="314" s="21" customFormat="1"/>
    <row r="315" s="21" customFormat="1"/>
    <row r="316" s="21" customFormat="1"/>
    <row r="317" s="21" customFormat="1"/>
    <row r="318" s="21" customFormat="1"/>
    <row r="319" s="21" customFormat="1"/>
    <row r="320" s="21" customFormat="1"/>
    <row r="321" s="21" customFormat="1"/>
    <row r="322" s="21" customFormat="1"/>
    <row r="323" s="21" customFormat="1"/>
    <row r="324" s="21" customFormat="1"/>
    <row r="325" s="21" customFormat="1"/>
    <row r="326" s="21" customFormat="1"/>
    <row r="327" s="21" customFormat="1"/>
    <row r="328" s="21" customFormat="1"/>
    <row r="329" s="21" customFormat="1"/>
    <row r="330" s="21" customFormat="1"/>
    <row r="331" s="21" customFormat="1"/>
    <row r="332" s="21" customFormat="1"/>
    <row r="333" s="21" customFormat="1"/>
    <row r="334" s="21" customFormat="1"/>
    <row r="335" s="21" customFormat="1"/>
    <row r="336" s="21" customFormat="1"/>
    <row r="337" s="21" customFormat="1"/>
    <row r="338" s="21" customFormat="1"/>
    <row r="339" s="21" customFormat="1"/>
    <row r="340" s="21" customFormat="1"/>
    <row r="341" s="21" customFormat="1"/>
    <row r="342" s="21" customFormat="1"/>
    <row r="343" s="21" customFormat="1"/>
    <row r="344" s="21" customFormat="1"/>
    <row r="345" s="21" customFormat="1"/>
    <row r="346" s="21" customFormat="1"/>
    <row r="347" s="21" customFormat="1"/>
    <row r="348" s="21" customFormat="1"/>
    <row r="349" s="21" customFormat="1"/>
    <row r="350" s="21" customFormat="1"/>
    <row r="351" s="21" customFormat="1"/>
    <row r="352" s="21" customFormat="1"/>
    <row r="353" s="21" customFormat="1"/>
    <row r="354" s="21" customFormat="1"/>
    <row r="355" s="21" customFormat="1"/>
    <row r="356" s="21" customFormat="1"/>
    <row r="357" s="21" customFormat="1"/>
    <row r="358" s="21" customFormat="1"/>
    <row r="359" s="21" customFormat="1"/>
    <row r="360" s="21" customFormat="1"/>
    <row r="361" s="21" customFormat="1"/>
    <row r="362" s="21" customFormat="1"/>
    <row r="363" s="21" customFormat="1"/>
    <row r="364" s="21" customFormat="1"/>
    <row r="365" s="21" customFormat="1"/>
    <row r="366" s="21" customFormat="1"/>
    <row r="367" s="21" customFormat="1"/>
    <row r="368" s="21" customFormat="1"/>
    <row r="369" s="21" customFormat="1"/>
    <row r="370" s="21" customFormat="1"/>
    <row r="371" s="21" customFormat="1"/>
    <row r="372" s="21" customFormat="1"/>
    <row r="373" s="21" customFormat="1"/>
    <row r="374" s="21" customFormat="1"/>
    <row r="375" s="21" customFormat="1"/>
    <row r="376" s="21" customFormat="1"/>
    <row r="377" s="21" customFormat="1"/>
    <row r="378" s="21" customFormat="1"/>
    <row r="379" s="21" customFormat="1"/>
    <row r="380" s="21" customFormat="1"/>
    <row r="381" s="21" customFormat="1"/>
    <row r="382" s="21" customFormat="1"/>
    <row r="383" s="21" customFormat="1"/>
    <row r="384" s="21" customFormat="1"/>
    <row r="385" s="21" customFormat="1"/>
    <row r="386" s="21" customFormat="1"/>
    <row r="387" s="21" customFormat="1"/>
    <row r="388" s="21" customFormat="1"/>
    <row r="389" s="21" customFormat="1"/>
    <row r="390" s="21" customFormat="1"/>
    <row r="391" s="21" customFormat="1"/>
    <row r="392" s="21" customFormat="1"/>
    <row r="393" s="21" customFormat="1"/>
    <row r="394" s="21" customFormat="1"/>
    <row r="395" s="21" customFormat="1"/>
    <row r="396" s="21" customFormat="1"/>
    <row r="397" s="21" customFormat="1"/>
    <row r="398" s="21" customFormat="1"/>
    <row r="399" s="21" customFormat="1"/>
    <row r="400" s="21" customFormat="1"/>
    <row r="401" s="21" customFormat="1"/>
    <row r="402" s="21" customFormat="1"/>
    <row r="403" s="21" customFormat="1"/>
    <row r="404" s="21" customFormat="1"/>
    <row r="405" s="21" customFormat="1"/>
    <row r="406" s="21" customFormat="1"/>
    <row r="407" s="21" customFormat="1"/>
    <row r="408" s="21" customFormat="1"/>
    <row r="409" s="21" customFormat="1"/>
    <row r="410" s="21" customFormat="1"/>
    <row r="411" s="21" customFormat="1"/>
    <row r="412" s="21" customFormat="1"/>
    <row r="413" s="21" customFormat="1"/>
    <row r="414" s="21" customFormat="1"/>
    <row r="415" s="21" customFormat="1"/>
    <row r="416" s="21" customFormat="1"/>
    <row r="417" s="21" customFormat="1"/>
    <row r="418" s="21" customFormat="1"/>
    <row r="419" s="21" customFormat="1"/>
    <row r="420" s="21" customFormat="1"/>
    <row r="421" s="21" customFormat="1"/>
    <row r="422" s="21" customFormat="1"/>
    <row r="423" s="21" customFormat="1"/>
    <row r="424" s="21" customFormat="1"/>
    <row r="425" s="21" customFormat="1"/>
    <row r="426" s="21" customFormat="1"/>
    <row r="427" s="21" customFormat="1"/>
    <row r="428" s="21" customFormat="1"/>
    <row r="429" s="21" customFormat="1"/>
    <row r="430" s="21" customFormat="1"/>
    <row r="431" s="21" customFormat="1"/>
    <row r="432" s="21" customFormat="1"/>
    <row r="433" s="21" customFormat="1"/>
    <row r="434" s="21" customFormat="1"/>
    <row r="435" s="21" customFormat="1"/>
    <row r="436" s="21" customFormat="1"/>
    <row r="437" s="21" customFormat="1"/>
    <row r="438" s="21" customFormat="1"/>
    <row r="439" s="21" customFormat="1"/>
    <row r="440" s="21" customFormat="1"/>
    <row r="441" s="21" customFormat="1"/>
    <row r="442" s="21" customFormat="1"/>
    <row r="443" s="21" customFormat="1"/>
    <row r="444" s="21" customFormat="1"/>
    <row r="445" s="21" customFormat="1"/>
    <row r="446" s="21" customFormat="1"/>
    <row r="447" s="21" customFormat="1"/>
    <row r="448" s="21" customFormat="1"/>
    <row r="449" s="21" customFormat="1"/>
    <row r="450" s="21" customFormat="1"/>
    <row r="451" s="21" customFormat="1"/>
    <row r="452" s="21" customFormat="1"/>
    <row r="453" s="21" customFormat="1"/>
    <row r="454" s="21" customFormat="1"/>
    <row r="455" s="21" customFormat="1"/>
    <row r="456" s="21" customFormat="1"/>
    <row r="457" s="21" customFormat="1"/>
    <row r="458" s="21" customFormat="1"/>
    <row r="459" s="21" customFormat="1"/>
    <row r="460" s="21" customFormat="1"/>
    <row r="461" s="21" customFormat="1"/>
    <row r="462" s="21" customFormat="1"/>
    <row r="463" s="21" customFormat="1"/>
    <row r="464" s="21" customFormat="1"/>
    <row r="465" s="21" customFormat="1"/>
    <row r="466" s="21" customFormat="1"/>
    <row r="467" s="21" customFormat="1"/>
    <row r="468" s="21" customFormat="1"/>
    <row r="469" s="21" customFormat="1"/>
    <row r="470" s="21" customFormat="1"/>
    <row r="471" s="21" customFormat="1"/>
    <row r="472" s="21" customFormat="1"/>
    <row r="473" s="21" customFormat="1"/>
    <row r="474" s="21" customFormat="1"/>
    <row r="475" s="21" customFormat="1"/>
    <row r="476" s="21" customFormat="1"/>
    <row r="477" s="21" customFormat="1"/>
    <row r="478" s="21" customFormat="1"/>
    <row r="479" s="21" customFormat="1"/>
    <row r="480" s="21" customFormat="1"/>
    <row r="481" s="21" customFormat="1"/>
    <row r="482" s="21" customFormat="1"/>
    <row r="483" s="21" customFormat="1"/>
    <row r="484" s="21" customFormat="1"/>
    <row r="485" s="21" customFormat="1"/>
    <row r="486" s="21" customFormat="1"/>
    <row r="487" s="21" customFormat="1"/>
    <row r="488" s="21" customFormat="1"/>
    <row r="489" s="21" customFormat="1"/>
    <row r="490" s="21" customFormat="1"/>
    <row r="491" s="21" customFormat="1"/>
    <row r="492" s="21" customFormat="1"/>
    <row r="493" s="21" customFormat="1"/>
    <row r="494" s="21" customFormat="1"/>
    <row r="495" s="21" customFormat="1"/>
    <row r="496" s="21" customFormat="1"/>
    <row r="497" s="21" customFormat="1"/>
    <row r="498" s="21" customFormat="1"/>
    <row r="499" s="21" customFormat="1"/>
    <row r="500" s="21" customFormat="1"/>
    <row r="501" s="21" customFormat="1"/>
    <row r="502" s="21" customFormat="1"/>
    <row r="503" s="21" customFormat="1"/>
    <row r="504" s="21" customFormat="1"/>
    <row r="505" s="21" customFormat="1"/>
    <row r="506" s="21" customFormat="1"/>
    <row r="507" s="21" customFormat="1"/>
    <row r="508" s="21" customFormat="1"/>
    <row r="509" s="21" customFormat="1"/>
    <row r="510" s="21" customFormat="1"/>
    <row r="511" s="21" customFormat="1"/>
    <row r="512" s="21" customFormat="1"/>
    <row r="513" s="21" customFormat="1"/>
    <row r="514" s="21" customFormat="1"/>
    <row r="515" s="21" customFormat="1"/>
    <row r="516" s="21" customFormat="1"/>
    <row r="517" s="21" customFormat="1"/>
    <row r="518" s="21" customFormat="1"/>
    <row r="519" s="21" customFormat="1"/>
    <row r="520" s="21" customFormat="1"/>
    <row r="521" s="21" customFormat="1"/>
    <row r="522" s="21" customFormat="1"/>
    <row r="523" s="21" customFormat="1"/>
    <row r="524" s="21" customFormat="1"/>
    <row r="525" s="21" customFormat="1"/>
    <row r="526" s="21" customFormat="1"/>
    <row r="527" s="21" customFormat="1"/>
    <row r="528" s="21" customFormat="1"/>
    <row r="529" s="21" customFormat="1"/>
    <row r="530" s="21" customFormat="1"/>
    <row r="531" s="21" customFormat="1"/>
    <row r="532" s="21" customFormat="1"/>
    <row r="533" s="21" customFormat="1"/>
    <row r="534" s="21" customFormat="1"/>
    <row r="535" s="21" customFormat="1"/>
    <row r="536" s="21" customFormat="1"/>
    <row r="537" s="21" customFormat="1"/>
    <row r="538" s="21" customFormat="1"/>
    <row r="539" s="21" customFormat="1"/>
    <row r="540" s="21" customFormat="1"/>
    <row r="541" s="21" customFormat="1"/>
    <row r="542" s="21" customFormat="1"/>
    <row r="543" s="21" customFormat="1"/>
    <row r="544" s="21" customFormat="1"/>
    <row r="545" s="21" customFormat="1"/>
    <row r="546" s="21" customFormat="1"/>
    <row r="547" s="21" customFormat="1"/>
    <row r="548" s="21" customFormat="1"/>
    <row r="549" s="21" customFormat="1"/>
    <row r="550" s="21" customFormat="1"/>
    <row r="551" s="21" customFormat="1"/>
    <row r="552" s="21" customFormat="1"/>
    <row r="553" s="21" customFormat="1"/>
    <row r="554" s="21" customFormat="1"/>
    <row r="555" s="21" customFormat="1"/>
    <row r="556" s="21" customFormat="1"/>
    <row r="557" s="21" customFormat="1"/>
    <row r="558" s="21" customFormat="1"/>
    <row r="559" s="21" customFormat="1"/>
    <row r="560" s="21" customFormat="1"/>
    <row r="561" s="21" customFormat="1"/>
    <row r="562" s="21" customFormat="1"/>
    <row r="563" s="21" customFormat="1"/>
    <row r="564" s="21" customFormat="1"/>
    <row r="565" s="21" customFormat="1"/>
    <row r="566" s="21" customFormat="1"/>
    <row r="567" s="21" customFormat="1"/>
    <row r="568" s="21" customFormat="1"/>
    <row r="569" s="21" customFormat="1"/>
    <row r="570" s="21" customFormat="1"/>
    <row r="571" s="21" customFormat="1"/>
    <row r="572" s="21" customFormat="1"/>
    <row r="573" s="21" customFormat="1"/>
  </sheetData>
  <autoFilter ref="A2:AI19" xr:uid="{00000000-0009-0000-0000-00002A000000}"/>
  <phoneticPr fontId="1"/>
  <dataValidations count="1">
    <dataValidation type="list" allowBlank="1" showInputMessage="1" showErrorMessage="1" sqref="AC3:AC19 AA3:AA19 Y3:Y19 W3:W19 U3:U19 N3:Q19" xr:uid="{18248EE9-D928-4FB6-BB71-1253C76D125D}">
      <formula1>"○"</formula1>
    </dataValidation>
  </dataValidations>
  <hyperlinks>
    <hyperlink ref="J18" r:id="rId1" xr:uid="{B2726ED0-FAC4-4C18-9DDE-F4E528B9F8A7}"/>
    <hyperlink ref="J17" r:id="rId2" xr:uid="{396A4BEA-FE83-4BD2-B432-F5ECBE0F2C58}"/>
    <hyperlink ref="J9" r:id="rId3" xr:uid="{C93A5A59-C0BA-42B5-881A-2B3CAFA2AA2D}"/>
  </hyperlinks>
  <pageMargins left="0.51181102362204722" right="0.51181102362204722" top="0.74803149606299213" bottom="0.55118110236220474" header="0.31496062992125984" footer="0.31496062992125984"/>
  <pageSetup paperSize="8" orientation="landscape"/>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DECE83-0E32-46E0-AD58-C7673F88EA95}">
  <sheetPr>
    <pageSetUpPr fitToPage="1"/>
  </sheetPr>
  <dimension ref="A1:AN573"/>
  <sheetViews>
    <sheetView showGridLines="0" view="pageBreakPreview" zoomScale="70" zoomScaleNormal="100" zoomScaleSheetLayoutView="70" workbookViewId="0">
      <pane xSplit="3" ySplit="2" topLeftCell="R3" activePane="bottomRight" state="frozen"/>
      <selection pane="topRight" activeCell="E14" sqref="E14"/>
      <selection pane="bottomLeft" activeCell="E14" sqref="E14"/>
      <selection pane="bottomRight" activeCell="AN2" sqref="AN2"/>
    </sheetView>
  </sheetViews>
  <sheetFormatPr defaultColWidth="9" defaultRowHeight="24"/>
  <cols>
    <col min="1" max="1" width="8.875" style="59" customWidth="1"/>
    <col min="2" max="2" width="17.5" style="59" customWidth="1"/>
    <col min="3" max="3" width="65.375" style="59" customWidth="1"/>
    <col min="4" max="4" width="23" style="59" customWidth="1"/>
    <col min="5" max="5" width="10.375" style="59" customWidth="1"/>
    <col min="6" max="7" width="23" style="59" customWidth="1"/>
    <col min="8" max="8" width="14" style="59" customWidth="1"/>
    <col min="9" max="9" width="23" style="59" customWidth="1"/>
    <col min="10" max="10" width="16" style="59" customWidth="1"/>
    <col min="11" max="11" width="50" style="59" customWidth="1"/>
    <col min="12" max="12" width="14.875" style="59" customWidth="1"/>
    <col min="13" max="13" width="12" style="59" customWidth="1"/>
    <col min="14" max="14" width="5.375" style="59" customWidth="1"/>
    <col min="15" max="15" width="6" style="59" customWidth="1"/>
    <col min="16" max="17" width="6.75" style="59" customWidth="1"/>
    <col min="18" max="18" width="23" style="59" customWidth="1"/>
    <col min="19" max="19" width="12.75" style="59" customWidth="1"/>
    <col min="20" max="20" width="19.375" style="59" customWidth="1"/>
    <col min="21" max="21" width="7.125" style="59" customWidth="1"/>
    <col min="22" max="22" width="12.25" style="59" bestFit="1" customWidth="1"/>
    <col min="23" max="23" width="6.625" style="59" customWidth="1"/>
    <col min="24" max="24" width="10.125" style="59" bestFit="1" customWidth="1"/>
    <col min="25" max="25" width="4.5" style="60" customWidth="1"/>
    <col min="26" max="26" width="9.25" style="59" customWidth="1"/>
    <col min="27" max="27" width="5.125" style="60" customWidth="1"/>
    <col min="28" max="28" width="13.375" style="59" bestFit="1" customWidth="1"/>
    <col min="29" max="29" width="10.375" style="59" customWidth="1"/>
    <col min="30" max="30" width="16.625" style="59" customWidth="1"/>
    <col min="31" max="35" width="9.125" style="59" customWidth="1"/>
    <col min="36" max="16384" width="9" style="59"/>
  </cols>
  <sheetData>
    <row r="1" spans="1:30" customFormat="1" ht="21.75" customHeight="1">
      <c r="A1" s="151" t="s">
        <v>56</v>
      </c>
      <c r="R1" s="19"/>
    </row>
    <row r="2" spans="1:30" s="134" customFormat="1" ht="247.15" customHeight="1">
      <c r="A2" s="8" t="s">
        <v>57</v>
      </c>
      <c r="B2" s="8" t="s">
        <v>58</v>
      </c>
      <c r="C2" s="16" t="s">
        <v>59</v>
      </c>
      <c r="D2" s="8" t="s">
        <v>60</v>
      </c>
      <c r="E2" s="8" t="s">
        <v>61</v>
      </c>
      <c r="F2" s="8" t="s">
        <v>62</v>
      </c>
      <c r="G2" s="8" t="s">
        <v>63</v>
      </c>
      <c r="H2" s="8" t="s">
        <v>64</v>
      </c>
      <c r="I2" s="8" t="s">
        <v>65</v>
      </c>
      <c r="J2" s="8" t="s">
        <v>66</v>
      </c>
      <c r="K2" s="8" t="s">
        <v>67</v>
      </c>
      <c r="L2" s="8" t="s">
        <v>68</v>
      </c>
      <c r="M2" s="8" t="s">
        <v>69</v>
      </c>
      <c r="N2" s="8" t="s">
        <v>70</v>
      </c>
      <c r="O2" s="8" t="s">
        <v>71</v>
      </c>
      <c r="P2" s="8" t="s">
        <v>72</v>
      </c>
      <c r="Q2" s="8" t="s">
        <v>73</v>
      </c>
      <c r="R2" s="17" t="s">
        <v>74</v>
      </c>
      <c r="S2" s="8" t="s">
        <v>75</v>
      </c>
      <c r="T2" s="8" t="s">
        <v>76</v>
      </c>
      <c r="U2" s="8" t="s">
        <v>77</v>
      </c>
      <c r="V2" s="8" t="s">
        <v>78</v>
      </c>
      <c r="W2" s="8" t="s">
        <v>79</v>
      </c>
      <c r="X2" s="8" t="s">
        <v>78</v>
      </c>
      <c r="Y2" s="8" t="s">
        <v>80</v>
      </c>
      <c r="Z2" s="8" t="s">
        <v>78</v>
      </c>
      <c r="AA2" s="8" t="s">
        <v>81</v>
      </c>
      <c r="AB2" s="8" t="s">
        <v>78</v>
      </c>
      <c r="AC2" s="8" t="s">
        <v>82</v>
      </c>
      <c r="AD2" s="8" t="s">
        <v>78</v>
      </c>
    </row>
    <row r="3" spans="1:30" s="54" customFormat="1" ht="57">
      <c r="A3" s="234" t="s">
        <v>23520</v>
      </c>
      <c r="B3" s="234" t="s">
        <v>881</v>
      </c>
      <c r="C3" s="234" t="s">
        <v>23521</v>
      </c>
      <c r="D3" s="223" t="s">
        <v>23522</v>
      </c>
      <c r="E3" s="223" t="s">
        <v>23523</v>
      </c>
      <c r="F3" s="223" t="s">
        <v>23524</v>
      </c>
      <c r="G3" s="223" t="s">
        <v>23525</v>
      </c>
      <c r="H3" s="223" t="s">
        <v>23526</v>
      </c>
      <c r="I3" s="223" t="s">
        <v>23527</v>
      </c>
      <c r="J3" s="223" t="s">
        <v>23528</v>
      </c>
      <c r="K3" s="223" t="s">
        <v>23529</v>
      </c>
      <c r="L3" s="223" t="s">
        <v>23530</v>
      </c>
      <c r="M3" s="223"/>
      <c r="N3" s="223" t="s">
        <v>3</v>
      </c>
      <c r="O3" s="223"/>
      <c r="P3" s="223"/>
      <c r="Q3" s="223"/>
      <c r="R3" s="348" t="s">
        <v>1059</v>
      </c>
      <c r="S3" s="223" t="s">
        <v>2307</v>
      </c>
      <c r="T3" s="223" t="s">
        <v>224</v>
      </c>
      <c r="U3" s="223"/>
      <c r="V3" s="223"/>
      <c r="W3" s="223"/>
      <c r="X3" s="223"/>
      <c r="Y3" s="223"/>
      <c r="Z3" s="223"/>
      <c r="AA3" s="223"/>
      <c r="AB3" s="223"/>
      <c r="AC3" s="223"/>
      <c r="AD3" s="223"/>
    </row>
    <row r="4" spans="1:30" s="54" customFormat="1" ht="114">
      <c r="A4" s="234" t="s">
        <v>23520</v>
      </c>
      <c r="B4" s="234" t="s">
        <v>916</v>
      </c>
      <c r="C4" s="234" t="s">
        <v>23531</v>
      </c>
      <c r="D4" s="234" t="s">
        <v>23532</v>
      </c>
      <c r="E4" s="234" t="s">
        <v>23533</v>
      </c>
      <c r="F4" s="234" t="s">
        <v>23534</v>
      </c>
      <c r="G4" s="234" t="s">
        <v>23535</v>
      </c>
      <c r="H4" s="234" t="s">
        <v>23536</v>
      </c>
      <c r="I4" s="234" t="s">
        <v>23537</v>
      </c>
      <c r="J4" s="234" t="s">
        <v>23538</v>
      </c>
      <c r="K4" s="234" t="s">
        <v>23539</v>
      </c>
      <c r="L4" s="234" t="s">
        <v>23540</v>
      </c>
      <c r="M4" s="234"/>
      <c r="N4" s="234" t="s">
        <v>3</v>
      </c>
      <c r="O4" s="234"/>
      <c r="P4" s="234"/>
      <c r="Q4" s="234"/>
      <c r="R4" s="348" t="s">
        <v>1025</v>
      </c>
      <c r="S4" s="223" t="s">
        <v>1026</v>
      </c>
      <c r="T4" s="234" t="s">
        <v>10248</v>
      </c>
      <c r="U4" s="234"/>
      <c r="V4" s="234"/>
      <c r="W4" s="234"/>
      <c r="X4" s="234"/>
      <c r="Y4" s="234"/>
      <c r="Z4" s="234"/>
      <c r="AA4" s="234"/>
      <c r="AB4" s="234"/>
      <c r="AC4" s="234"/>
      <c r="AD4" s="234"/>
    </row>
    <row r="5" spans="1:30" s="54" customFormat="1" ht="142.5">
      <c r="A5" s="234" t="s">
        <v>23520</v>
      </c>
      <c r="B5" s="234" t="s">
        <v>947</v>
      </c>
      <c r="C5" s="234" t="s">
        <v>23541</v>
      </c>
      <c r="D5" s="223" t="s">
        <v>23542</v>
      </c>
      <c r="E5" s="223" t="s">
        <v>23543</v>
      </c>
      <c r="F5" s="223" t="s">
        <v>23544</v>
      </c>
      <c r="G5" s="223" t="s">
        <v>23545</v>
      </c>
      <c r="H5" s="223" t="s">
        <v>23546</v>
      </c>
      <c r="I5" s="223" t="s">
        <v>23547</v>
      </c>
      <c r="J5" s="223" t="s">
        <v>23548</v>
      </c>
      <c r="K5" s="223" t="s">
        <v>23549</v>
      </c>
      <c r="L5" s="223" t="s">
        <v>2265</v>
      </c>
      <c r="M5" s="223"/>
      <c r="N5" s="223" t="s">
        <v>3</v>
      </c>
      <c r="O5" s="223" t="s">
        <v>95</v>
      </c>
      <c r="P5" s="223"/>
      <c r="Q5" s="223"/>
      <c r="R5" s="348" t="s">
        <v>1059</v>
      </c>
      <c r="S5" s="223" t="s">
        <v>2234</v>
      </c>
      <c r="T5" s="223" t="s">
        <v>224</v>
      </c>
      <c r="U5" s="223"/>
      <c r="V5" s="223"/>
      <c r="W5" s="223"/>
      <c r="X5" s="223"/>
      <c r="Y5" s="223"/>
      <c r="Z5" s="223"/>
      <c r="AA5" s="223"/>
      <c r="AB5" s="223"/>
      <c r="AC5" s="223" t="s">
        <v>95</v>
      </c>
      <c r="AD5" s="223" t="s">
        <v>23550</v>
      </c>
    </row>
    <row r="6" spans="1:30" s="54" customFormat="1" ht="99.75">
      <c r="A6" s="234" t="s">
        <v>23520</v>
      </c>
      <c r="B6" s="234" t="s">
        <v>1013</v>
      </c>
      <c r="C6" s="234" t="s">
        <v>23551</v>
      </c>
      <c r="D6" s="234" t="s">
        <v>23552</v>
      </c>
      <c r="E6" s="234" t="s">
        <v>23553</v>
      </c>
      <c r="F6" s="234" t="s">
        <v>23554</v>
      </c>
      <c r="G6" s="234" t="s">
        <v>23555</v>
      </c>
      <c r="H6" s="234" t="s">
        <v>23556</v>
      </c>
      <c r="I6" s="234" t="s">
        <v>23557</v>
      </c>
      <c r="J6" s="234" t="s">
        <v>23558</v>
      </c>
      <c r="K6" s="234" t="s">
        <v>23559</v>
      </c>
      <c r="L6" s="234" t="s">
        <v>1955</v>
      </c>
      <c r="M6" s="234"/>
      <c r="N6" s="234"/>
      <c r="O6" s="234"/>
      <c r="P6" s="234"/>
      <c r="Q6" s="234"/>
      <c r="R6" s="348" t="s">
        <v>1025</v>
      </c>
      <c r="S6" s="223" t="s">
        <v>1026</v>
      </c>
      <c r="T6" s="234" t="s">
        <v>3532</v>
      </c>
      <c r="U6" s="234"/>
      <c r="V6" s="234"/>
      <c r="W6" s="234"/>
      <c r="X6" s="234"/>
      <c r="Y6" s="234"/>
      <c r="Z6" s="234"/>
      <c r="AA6" s="234"/>
      <c r="AB6" s="234"/>
      <c r="AC6" s="234" t="s">
        <v>95</v>
      </c>
      <c r="AD6" s="234" t="s">
        <v>23560</v>
      </c>
    </row>
    <row r="7" spans="1:30" s="54" customFormat="1" ht="213.75">
      <c r="A7" s="223" t="s">
        <v>23520</v>
      </c>
      <c r="B7" s="223" t="s">
        <v>23561</v>
      </c>
      <c r="C7" s="223" t="s">
        <v>23562</v>
      </c>
      <c r="D7" s="223" t="s">
        <v>23563</v>
      </c>
      <c r="E7" s="223" t="s">
        <v>23564</v>
      </c>
      <c r="F7" s="223" t="s">
        <v>23565</v>
      </c>
      <c r="G7" s="223" t="s">
        <v>23566</v>
      </c>
      <c r="H7" s="223" t="s">
        <v>23567</v>
      </c>
      <c r="I7" s="223" t="s">
        <v>23568</v>
      </c>
      <c r="J7" s="223" t="s">
        <v>23569</v>
      </c>
      <c r="K7" s="223" t="s">
        <v>23570</v>
      </c>
      <c r="L7" s="223" t="s">
        <v>23571</v>
      </c>
      <c r="M7" s="223"/>
      <c r="N7" s="223" t="s">
        <v>3</v>
      </c>
      <c r="O7" s="223" t="s">
        <v>95</v>
      </c>
      <c r="P7" s="223"/>
      <c r="Q7" s="223"/>
      <c r="R7" s="348" t="s">
        <v>1059</v>
      </c>
      <c r="S7" s="223" t="s">
        <v>2234</v>
      </c>
      <c r="T7" s="223" t="s">
        <v>13292</v>
      </c>
      <c r="U7" s="223"/>
      <c r="V7" s="223"/>
      <c r="W7" s="223"/>
      <c r="X7" s="223"/>
      <c r="Y7" s="223" t="s">
        <v>95</v>
      </c>
      <c r="Z7" s="223" t="s">
        <v>23572</v>
      </c>
      <c r="AA7" s="223"/>
      <c r="AB7" s="223"/>
      <c r="AC7" s="223"/>
      <c r="AD7" s="223"/>
    </row>
    <row r="8" spans="1:30" s="54" customFormat="1" ht="71.25">
      <c r="A8" s="223" t="s">
        <v>23520</v>
      </c>
      <c r="B8" s="223" t="s">
        <v>746</v>
      </c>
      <c r="C8" s="223" t="s">
        <v>23573</v>
      </c>
      <c r="D8" s="223" t="s">
        <v>23574</v>
      </c>
      <c r="E8" s="223" t="s">
        <v>23575</v>
      </c>
      <c r="F8" s="223" t="s">
        <v>23576</v>
      </c>
      <c r="G8" s="223" t="s">
        <v>23577</v>
      </c>
      <c r="H8" s="223" t="s">
        <v>23578</v>
      </c>
      <c r="I8" s="223" t="s">
        <v>23579</v>
      </c>
      <c r="J8" s="223" t="s">
        <v>23580</v>
      </c>
      <c r="K8" s="223" t="s">
        <v>23581</v>
      </c>
      <c r="L8" s="223" t="s">
        <v>23582</v>
      </c>
      <c r="M8" s="223"/>
      <c r="N8" s="223"/>
      <c r="O8" s="223" t="s">
        <v>95</v>
      </c>
      <c r="P8" s="223"/>
      <c r="Q8" s="223"/>
      <c r="R8" s="348" t="s">
        <v>156</v>
      </c>
      <c r="S8" s="223" t="s">
        <v>2307</v>
      </c>
      <c r="T8" s="223" t="s">
        <v>224</v>
      </c>
      <c r="U8" s="223"/>
      <c r="V8" s="223"/>
      <c r="W8" s="223"/>
      <c r="X8" s="223"/>
      <c r="Y8" s="223"/>
      <c r="Z8" s="223"/>
      <c r="AA8" s="223"/>
      <c r="AB8" s="223"/>
      <c r="AC8" s="223" t="s">
        <v>95</v>
      </c>
      <c r="AD8" s="223" t="s">
        <v>23583</v>
      </c>
    </row>
    <row r="9" spans="1:30" s="54" customFormat="1" ht="156.75">
      <c r="A9" s="223" t="s">
        <v>23520</v>
      </c>
      <c r="B9" s="223" t="s">
        <v>792</v>
      </c>
      <c r="C9" s="223" t="s">
        <v>23584</v>
      </c>
      <c r="D9" s="223" t="s">
        <v>23585</v>
      </c>
      <c r="E9" s="223" t="s">
        <v>23586</v>
      </c>
      <c r="F9" s="223" t="s">
        <v>23587</v>
      </c>
      <c r="G9" s="223" t="s">
        <v>23588</v>
      </c>
      <c r="H9" s="223" t="s">
        <v>23589</v>
      </c>
      <c r="I9" s="223" t="s">
        <v>23590</v>
      </c>
      <c r="J9" s="223" t="s">
        <v>23591</v>
      </c>
      <c r="K9" s="223" t="s">
        <v>23592</v>
      </c>
      <c r="L9" s="223" t="s">
        <v>23593</v>
      </c>
      <c r="M9" s="223"/>
      <c r="N9" s="223" t="s">
        <v>3</v>
      </c>
      <c r="O9" s="223"/>
      <c r="P9" s="223"/>
      <c r="Q9" s="223"/>
      <c r="R9" s="348" t="s">
        <v>156</v>
      </c>
      <c r="S9" s="223" t="s">
        <v>2234</v>
      </c>
      <c r="T9" s="223" t="s">
        <v>224</v>
      </c>
      <c r="U9" s="223"/>
      <c r="V9" s="223"/>
      <c r="W9" s="223"/>
      <c r="X9" s="223"/>
      <c r="Y9" s="223"/>
      <c r="Z9" s="223"/>
      <c r="AA9" s="223" t="s">
        <v>95</v>
      </c>
      <c r="AB9" s="223" t="s">
        <v>23594</v>
      </c>
      <c r="AC9" s="223"/>
      <c r="AD9" s="223"/>
    </row>
    <row r="10" spans="1:30" s="54" customFormat="1" ht="142.5">
      <c r="A10" s="223" t="s">
        <v>23520</v>
      </c>
      <c r="B10" s="223" t="s">
        <v>792</v>
      </c>
      <c r="C10" s="223" t="s">
        <v>23595</v>
      </c>
      <c r="D10" s="223" t="s">
        <v>23596</v>
      </c>
      <c r="E10" s="223" t="s">
        <v>23597</v>
      </c>
      <c r="F10" s="223" t="s">
        <v>23598</v>
      </c>
      <c r="G10" s="223" t="s">
        <v>23599</v>
      </c>
      <c r="H10" s="223" t="s">
        <v>23600</v>
      </c>
      <c r="I10" s="223" t="s">
        <v>23601</v>
      </c>
      <c r="J10" s="228" t="s">
        <v>23602</v>
      </c>
      <c r="K10" s="223" t="s">
        <v>23603</v>
      </c>
      <c r="L10" s="223" t="s">
        <v>23604</v>
      </c>
      <c r="M10" s="223"/>
      <c r="N10" s="223" t="s">
        <v>9</v>
      </c>
      <c r="O10" s="223" t="s">
        <v>9</v>
      </c>
      <c r="P10" s="223"/>
      <c r="Q10" s="223"/>
      <c r="R10" s="348" t="s">
        <v>156</v>
      </c>
      <c r="S10" s="223" t="s">
        <v>398</v>
      </c>
      <c r="T10" s="223" t="s">
        <v>1092</v>
      </c>
      <c r="U10" s="223"/>
      <c r="V10" s="223"/>
      <c r="W10" s="223"/>
      <c r="X10" s="223"/>
      <c r="Y10" s="223"/>
      <c r="Z10" s="223"/>
      <c r="AA10" s="223" t="s">
        <v>9</v>
      </c>
      <c r="AB10" s="223" t="s">
        <v>23605</v>
      </c>
      <c r="AC10" s="223"/>
      <c r="AD10" s="223"/>
    </row>
    <row r="11" spans="1:30" s="130" customFormat="1" ht="85.5">
      <c r="A11" s="285" t="s">
        <v>23606</v>
      </c>
      <c r="B11" s="395" t="s">
        <v>881</v>
      </c>
      <c r="C11" s="285" t="s">
        <v>23607</v>
      </c>
      <c r="D11" s="285" t="s">
        <v>23608</v>
      </c>
      <c r="E11" s="285" t="s">
        <v>23609</v>
      </c>
      <c r="F11" s="285" t="s">
        <v>23610</v>
      </c>
      <c r="G11" s="285" t="s">
        <v>23611</v>
      </c>
      <c r="H11" s="285" t="s">
        <v>23612</v>
      </c>
      <c r="I11" s="285" t="s">
        <v>23613</v>
      </c>
      <c r="J11" s="285" t="s">
        <v>23614</v>
      </c>
      <c r="K11" s="285" t="s">
        <v>23615</v>
      </c>
      <c r="L11" s="285" t="s">
        <v>23616</v>
      </c>
      <c r="M11" s="285"/>
      <c r="N11" s="285"/>
      <c r="O11" s="285" t="s">
        <v>3</v>
      </c>
      <c r="P11" s="285"/>
      <c r="Q11" s="285"/>
      <c r="R11" s="444" t="s">
        <v>638</v>
      </c>
      <c r="S11" s="285" t="s">
        <v>2307</v>
      </c>
      <c r="T11" s="285" t="s">
        <v>224</v>
      </c>
      <c r="U11" s="285"/>
      <c r="V11" s="285"/>
      <c r="W11" s="285"/>
      <c r="X11" s="285"/>
      <c r="Y11" s="285"/>
      <c r="Z11" s="285"/>
      <c r="AA11" s="285"/>
      <c r="AB11" s="285"/>
      <c r="AC11" s="285" t="s">
        <v>3</v>
      </c>
      <c r="AD11" s="285" t="s">
        <v>23617</v>
      </c>
    </row>
    <row r="12" spans="1:30" s="54" customFormat="1" ht="185.25">
      <c r="A12" s="223" t="s">
        <v>700</v>
      </c>
      <c r="B12" s="223" t="s">
        <v>973</v>
      </c>
      <c r="C12" s="223" t="s">
        <v>23618</v>
      </c>
      <c r="D12" s="234" t="s">
        <v>23619</v>
      </c>
      <c r="E12" s="234" t="s">
        <v>23620</v>
      </c>
      <c r="F12" s="234" t="s">
        <v>23621</v>
      </c>
      <c r="G12" s="234" t="s">
        <v>23622</v>
      </c>
      <c r="H12" s="234" t="s">
        <v>23623</v>
      </c>
      <c r="I12" s="234" t="s">
        <v>23624</v>
      </c>
      <c r="J12" s="234" t="s">
        <v>23625</v>
      </c>
      <c r="K12" s="234" t="s">
        <v>23626</v>
      </c>
      <c r="L12" s="234" t="s">
        <v>23627</v>
      </c>
      <c r="M12" s="234"/>
      <c r="N12" s="234" t="s">
        <v>3</v>
      </c>
      <c r="O12" s="234" t="s">
        <v>95</v>
      </c>
      <c r="P12" s="234"/>
      <c r="Q12" s="234"/>
      <c r="R12" s="348" t="s">
        <v>638</v>
      </c>
      <c r="S12" s="223" t="s">
        <v>1026</v>
      </c>
      <c r="T12" s="234" t="s">
        <v>10248</v>
      </c>
      <c r="U12" s="234"/>
      <c r="V12" s="234"/>
      <c r="W12" s="234"/>
      <c r="X12" s="234"/>
      <c r="Y12" s="234"/>
      <c r="Z12" s="234"/>
      <c r="AA12" s="234"/>
      <c r="AB12" s="234"/>
      <c r="AC12" s="234" t="s">
        <v>95</v>
      </c>
      <c r="AD12" s="234" t="s">
        <v>23628</v>
      </c>
    </row>
    <row r="13" spans="1:30" s="54" customFormat="1" ht="195" customHeight="1">
      <c r="A13" s="223" t="s">
        <v>23520</v>
      </c>
      <c r="B13" s="223" t="s">
        <v>1005</v>
      </c>
      <c r="C13" s="223" t="s">
        <v>23629</v>
      </c>
      <c r="D13" s="223" t="s">
        <v>23630</v>
      </c>
      <c r="E13" s="223" t="s">
        <v>23631</v>
      </c>
      <c r="F13" s="223" t="s">
        <v>23632</v>
      </c>
      <c r="G13" s="223" t="s">
        <v>23633</v>
      </c>
      <c r="H13" s="223" t="s">
        <v>23634</v>
      </c>
      <c r="I13" s="223" t="s">
        <v>23635</v>
      </c>
      <c r="J13" s="223" t="s">
        <v>23636</v>
      </c>
      <c r="K13" s="223" t="s">
        <v>22078</v>
      </c>
      <c r="L13" s="223"/>
      <c r="M13" s="223"/>
      <c r="N13" s="223"/>
      <c r="O13" s="223"/>
      <c r="P13" s="223"/>
      <c r="Q13" s="223"/>
      <c r="R13" s="348" t="s">
        <v>156</v>
      </c>
      <c r="S13" s="223" t="s">
        <v>2307</v>
      </c>
      <c r="T13" s="223"/>
      <c r="U13" s="223"/>
      <c r="V13" s="223"/>
      <c r="W13" s="223"/>
      <c r="X13" s="223"/>
      <c r="Y13" s="223" t="s">
        <v>95</v>
      </c>
      <c r="Z13" s="223" t="s">
        <v>23637</v>
      </c>
      <c r="AA13" s="223"/>
      <c r="AB13" s="223"/>
      <c r="AC13" s="223"/>
      <c r="AD13" s="223"/>
    </row>
    <row r="14" spans="1:30" s="54" customFormat="1" ht="114">
      <c r="A14" s="223" t="s">
        <v>23520</v>
      </c>
      <c r="B14" s="223" t="s">
        <v>1005</v>
      </c>
      <c r="C14" s="223" t="s">
        <v>23638</v>
      </c>
      <c r="D14" s="223" t="s">
        <v>23639</v>
      </c>
      <c r="E14" s="223" t="s">
        <v>23640</v>
      </c>
      <c r="F14" s="223" t="s">
        <v>23641</v>
      </c>
      <c r="G14" s="223" t="s">
        <v>23642</v>
      </c>
      <c r="H14" s="223" t="s">
        <v>23643</v>
      </c>
      <c r="I14" s="223" t="s">
        <v>23644</v>
      </c>
      <c r="J14" s="223" t="s">
        <v>23645</v>
      </c>
      <c r="K14" s="223" t="s">
        <v>23646</v>
      </c>
      <c r="L14" s="223" t="s">
        <v>23647</v>
      </c>
      <c r="M14" s="223"/>
      <c r="N14" s="223"/>
      <c r="O14" s="223"/>
      <c r="P14" s="223"/>
      <c r="Q14" s="223"/>
      <c r="R14" s="348" t="s">
        <v>156</v>
      </c>
      <c r="S14" s="223" t="s">
        <v>2307</v>
      </c>
      <c r="T14" s="223" t="s">
        <v>224</v>
      </c>
      <c r="U14" s="223"/>
      <c r="V14" s="223"/>
      <c r="W14" s="223"/>
      <c r="X14" s="223"/>
      <c r="Y14" s="223" t="s">
        <v>95</v>
      </c>
      <c r="Z14" s="223" t="s">
        <v>23648</v>
      </c>
      <c r="AA14" s="223" t="s">
        <v>95</v>
      </c>
      <c r="AB14" s="223" t="s">
        <v>23649</v>
      </c>
      <c r="AC14" s="223"/>
      <c r="AD14" s="223"/>
    </row>
    <row r="15" spans="1:30" s="54" customFormat="1" ht="185.25">
      <c r="A15" s="223" t="s">
        <v>700</v>
      </c>
      <c r="B15" s="223" t="s">
        <v>1013</v>
      </c>
      <c r="C15" s="223" t="s">
        <v>23650</v>
      </c>
      <c r="D15" s="234" t="s">
        <v>23651</v>
      </c>
      <c r="E15" s="234" t="s">
        <v>23652</v>
      </c>
      <c r="F15" s="234" t="s">
        <v>23653</v>
      </c>
      <c r="G15" s="234" t="s">
        <v>23654</v>
      </c>
      <c r="H15" s="234" t="s">
        <v>23655</v>
      </c>
      <c r="I15" s="234" t="s">
        <v>23656</v>
      </c>
      <c r="J15" s="234" t="s">
        <v>23657</v>
      </c>
      <c r="K15" s="234" t="s">
        <v>23658</v>
      </c>
      <c r="L15" s="234" t="s">
        <v>1081</v>
      </c>
      <c r="M15" s="234"/>
      <c r="N15" s="234" t="s">
        <v>95</v>
      </c>
      <c r="O15" s="234" t="s">
        <v>95</v>
      </c>
      <c r="P15" s="234"/>
      <c r="Q15" s="234"/>
      <c r="R15" s="348" t="s">
        <v>638</v>
      </c>
      <c r="S15" s="223" t="s">
        <v>1026</v>
      </c>
      <c r="T15" s="234" t="s">
        <v>1031</v>
      </c>
      <c r="U15" s="234"/>
      <c r="V15" s="234"/>
      <c r="W15" s="234"/>
      <c r="X15" s="234"/>
      <c r="Y15" s="234" t="s">
        <v>95</v>
      </c>
      <c r="Z15" s="234" t="s">
        <v>23659</v>
      </c>
      <c r="AA15" s="234"/>
      <c r="AB15" s="234"/>
      <c r="AC15" s="234" t="s">
        <v>95</v>
      </c>
      <c r="AD15" s="234" t="s">
        <v>23660</v>
      </c>
    </row>
    <row r="16" spans="1:30" s="54" customFormat="1" ht="99.75">
      <c r="A16" s="223" t="s">
        <v>23520</v>
      </c>
      <c r="B16" s="223" t="s">
        <v>23661</v>
      </c>
      <c r="C16" s="223" t="s">
        <v>23662</v>
      </c>
      <c r="D16" s="223" t="s">
        <v>23663</v>
      </c>
      <c r="E16" s="223" t="s">
        <v>23664</v>
      </c>
      <c r="F16" s="223" t="s">
        <v>23665</v>
      </c>
      <c r="G16" s="223" t="s">
        <v>23666</v>
      </c>
      <c r="H16" s="223" t="s">
        <v>23667</v>
      </c>
      <c r="I16" s="223" t="s">
        <v>23668</v>
      </c>
      <c r="J16" s="223" t="s">
        <v>23669</v>
      </c>
      <c r="K16" s="223" t="s">
        <v>23670</v>
      </c>
      <c r="L16" s="223" t="s">
        <v>23671</v>
      </c>
      <c r="M16" s="223"/>
      <c r="N16" s="223" t="s">
        <v>95</v>
      </c>
      <c r="O16" s="223" t="s">
        <v>95</v>
      </c>
      <c r="P16" s="223"/>
      <c r="Q16" s="223"/>
      <c r="R16" s="348" t="s">
        <v>156</v>
      </c>
      <c r="S16" s="223" t="s">
        <v>2307</v>
      </c>
      <c r="T16" s="223" t="s">
        <v>13292</v>
      </c>
      <c r="U16" s="223"/>
      <c r="V16" s="223"/>
      <c r="W16" s="223"/>
      <c r="X16" s="223"/>
      <c r="Y16" s="223" t="s">
        <v>95</v>
      </c>
      <c r="Z16" s="223" t="s">
        <v>23672</v>
      </c>
      <c r="AA16" s="223" t="s">
        <v>95</v>
      </c>
      <c r="AB16" s="223" t="s">
        <v>23673</v>
      </c>
      <c r="AC16" s="223"/>
      <c r="AD16" s="223"/>
    </row>
    <row r="17" spans="1:30" s="54" customFormat="1" ht="142.5" customHeight="1">
      <c r="A17" s="223" t="s">
        <v>23606</v>
      </c>
      <c r="B17" s="223" t="s">
        <v>23561</v>
      </c>
      <c r="C17" s="223" t="s">
        <v>23674</v>
      </c>
      <c r="D17" s="223" t="s">
        <v>23675</v>
      </c>
      <c r="E17" s="223" t="s">
        <v>23676</v>
      </c>
      <c r="F17" s="223" t="s">
        <v>23677</v>
      </c>
      <c r="G17" s="223" t="s">
        <v>23678</v>
      </c>
      <c r="H17" s="223" t="s">
        <v>23679</v>
      </c>
      <c r="I17" s="223" t="s">
        <v>23680</v>
      </c>
      <c r="J17" s="223" t="s">
        <v>23681</v>
      </c>
      <c r="K17" s="223" t="s">
        <v>23682</v>
      </c>
      <c r="L17" s="223" t="s">
        <v>23683</v>
      </c>
      <c r="M17" s="223"/>
      <c r="N17" s="223" t="s">
        <v>606</v>
      </c>
      <c r="O17" s="223"/>
      <c r="P17" s="223"/>
      <c r="Q17" s="223"/>
      <c r="R17" s="348" t="s">
        <v>638</v>
      </c>
      <c r="S17" s="223" t="s">
        <v>2307</v>
      </c>
      <c r="T17" s="223" t="s">
        <v>224</v>
      </c>
      <c r="U17" s="223"/>
      <c r="V17" s="223"/>
      <c r="W17" s="223"/>
      <c r="X17" s="223"/>
      <c r="Y17" s="223"/>
      <c r="Z17" s="223"/>
      <c r="AA17" s="223"/>
      <c r="AB17" s="223"/>
      <c r="AC17" s="223"/>
      <c r="AD17" s="223"/>
    </row>
    <row r="18" spans="1:30" s="54" customFormat="1" ht="85.5">
      <c r="A18" s="223" t="s">
        <v>23520</v>
      </c>
      <c r="B18" s="223" t="s">
        <v>746</v>
      </c>
      <c r="C18" s="223" t="s">
        <v>23684</v>
      </c>
      <c r="D18" s="223" t="s">
        <v>23685</v>
      </c>
      <c r="E18" s="223" t="s">
        <v>23686</v>
      </c>
      <c r="F18" s="223" t="s">
        <v>23687</v>
      </c>
      <c r="G18" s="223" t="s">
        <v>23688</v>
      </c>
      <c r="H18" s="223" t="s">
        <v>23689</v>
      </c>
      <c r="I18" s="223" t="s">
        <v>23690</v>
      </c>
      <c r="J18" s="223" t="s">
        <v>23691</v>
      </c>
      <c r="K18" s="223" t="s">
        <v>23692</v>
      </c>
      <c r="L18" s="223"/>
      <c r="M18" s="223"/>
      <c r="N18" s="223"/>
      <c r="O18" s="223"/>
      <c r="P18" s="223"/>
      <c r="Q18" s="223"/>
      <c r="R18" s="348" t="s">
        <v>1027</v>
      </c>
      <c r="S18" s="223" t="s">
        <v>14547</v>
      </c>
      <c r="T18" s="223"/>
      <c r="U18" s="223"/>
      <c r="V18" s="223"/>
      <c r="W18" s="223"/>
      <c r="X18" s="223"/>
      <c r="Y18" s="223"/>
      <c r="Z18" s="223"/>
      <c r="AA18" s="223"/>
      <c r="AB18" s="223"/>
      <c r="AC18" s="223"/>
      <c r="AD18" s="223"/>
    </row>
    <row r="19" spans="1:30" s="54" customFormat="1" ht="42.75">
      <c r="A19" s="223" t="s">
        <v>700</v>
      </c>
      <c r="B19" s="223" t="s">
        <v>792</v>
      </c>
      <c r="C19" s="223" t="s">
        <v>23693</v>
      </c>
      <c r="D19" s="234" t="s">
        <v>23694</v>
      </c>
      <c r="E19" s="234" t="s">
        <v>23695</v>
      </c>
      <c r="F19" s="234" t="s">
        <v>23696</v>
      </c>
      <c r="G19" s="234" t="s">
        <v>23697</v>
      </c>
      <c r="H19" s="234" t="s">
        <v>23698</v>
      </c>
      <c r="I19" s="234" t="s">
        <v>23699</v>
      </c>
      <c r="J19" s="234" t="s">
        <v>23700</v>
      </c>
      <c r="K19" s="234" t="s">
        <v>18629</v>
      </c>
      <c r="L19" s="234"/>
      <c r="M19" s="234"/>
      <c r="N19" s="234"/>
      <c r="O19" s="234"/>
      <c r="P19" s="234"/>
      <c r="Q19" s="234"/>
      <c r="R19" s="348" t="s">
        <v>1027</v>
      </c>
      <c r="S19" s="223" t="s">
        <v>473</v>
      </c>
      <c r="T19" s="234" t="s">
        <v>183</v>
      </c>
      <c r="U19" s="234"/>
      <c r="V19" s="234"/>
      <c r="W19" s="234"/>
      <c r="X19" s="234"/>
      <c r="Y19" s="234"/>
      <c r="Z19" s="234"/>
      <c r="AA19" s="234"/>
      <c r="AB19" s="234"/>
      <c r="AC19" s="234"/>
      <c r="AD19" s="234"/>
    </row>
    <row r="20" spans="1:30" s="54" customFormat="1" ht="57">
      <c r="A20" s="223" t="s">
        <v>23520</v>
      </c>
      <c r="B20" s="223" t="s">
        <v>838</v>
      </c>
      <c r="C20" s="223" t="s">
        <v>23701</v>
      </c>
      <c r="D20" s="223" t="s">
        <v>23702</v>
      </c>
      <c r="E20" s="223" t="s">
        <v>23703</v>
      </c>
      <c r="F20" s="223" t="s">
        <v>23704</v>
      </c>
      <c r="G20" s="223" t="s">
        <v>23705</v>
      </c>
      <c r="H20" s="223" t="s">
        <v>23706</v>
      </c>
      <c r="I20" s="223" t="s">
        <v>23707</v>
      </c>
      <c r="J20" s="223" t="s">
        <v>23708</v>
      </c>
      <c r="K20" s="223" t="s">
        <v>23709</v>
      </c>
      <c r="L20" s="223" t="s">
        <v>23710</v>
      </c>
      <c r="M20" s="223"/>
      <c r="N20" s="223"/>
      <c r="O20" s="223" t="s">
        <v>95</v>
      </c>
      <c r="P20" s="223"/>
      <c r="Q20" s="223"/>
      <c r="R20" s="348" t="s">
        <v>1027</v>
      </c>
      <c r="S20" s="223" t="s">
        <v>2234</v>
      </c>
      <c r="T20" s="223" t="s">
        <v>224</v>
      </c>
      <c r="U20" s="223"/>
      <c r="V20" s="223"/>
      <c r="W20" s="223"/>
      <c r="X20" s="223"/>
      <c r="Y20" s="223"/>
      <c r="Z20" s="223"/>
      <c r="AA20" s="223"/>
      <c r="AB20" s="223"/>
      <c r="AC20" s="223"/>
      <c r="AD20" s="223"/>
    </row>
    <row r="21" spans="1:30" s="54" customFormat="1" ht="71.25">
      <c r="A21" s="234" t="s">
        <v>23520</v>
      </c>
      <c r="B21" s="234" t="s">
        <v>916</v>
      </c>
      <c r="C21" s="234" t="s">
        <v>23711</v>
      </c>
      <c r="D21" s="234" t="s">
        <v>23712</v>
      </c>
      <c r="E21" s="234" t="s">
        <v>23713</v>
      </c>
      <c r="F21" s="234" t="s">
        <v>23714</v>
      </c>
      <c r="G21" s="234" t="s">
        <v>23715</v>
      </c>
      <c r="H21" s="234" t="s">
        <v>23716</v>
      </c>
      <c r="I21" s="234" t="s">
        <v>23717</v>
      </c>
      <c r="J21" s="234" t="s">
        <v>23718</v>
      </c>
      <c r="K21" s="234" t="s">
        <v>23719</v>
      </c>
      <c r="L21" s="234" t="s">
        <v>2265</v>
      </c>
      <c r="M21" s="234"/>
      <c r="N21" s="234"/>
      <c r="O21" s="234" t="s">
        <v>95</v>
      </c>
      <c r="P21" s="234"/>
      <c r="Q21" s="234"/>
      <c r="R21" s="348" t="s">
        <v>1027</v>
      </c>
      <c r="S21" s="223" t="s">
        <v>1026</v>
      </c>
      <c r="T21" s="234" t="s">
        <v>224</v>
      </c>
      <c r="U21" s="234"/>
      <c r="V21" s="234"/>
      <c r="W21" s="234"/>
      <c r="X21" s="234"/>
      <c r="Y21" s="234"/>
      <c r="Z21" s="234"/>
      <c r="AA21" s="234"/>
      <c r="AB21" s="234"/>
      <c r="AC21" s="234" t="s">
        <v>95</v>
      </c>
      <c r="AD21" s="234" t="s">
        <v>23720</v>
      </c>
    </row>
    <row r="22" spans="1:30" s="54" customFormat="1" ht="185.25">
      <c r="A22" s="223" t="s">
        <v>23520</v>
      </c>
      <c r="B22" s="223" t="s">
        <v>993</v>
      </c>
      <c r="C22" s="223" t="s">
        <v>23721</v>
      </c>
      <c r="D22" s="223" t="s">
        <v>23722</v>
      </c>
      <c r="E22" s="223" t="s">
        <v>23723</v>
      </c>
      <c r="F22" s="223" t="s">
        <v>23724</v>
      </c>
      <c r="G22" s="223" t="s">
        <v>23725</v>
      </c>
      <c r="H22" s="223" t="s">
        <v>23726</v>
      </c>
      <c r="I22" s="223" t="s">
        <v>23727</v>
      </c>
      <c r="J22" s="223" t="s">
        <v>23728</v>
      </c>
      <c r="K22" s="223" t="s">
        <v>23729</v>
      </c>
      <c r="L22" s="223" t="s">
        <v>23730</v>
      </c>
      <c r="M22" s="223"/>
      <c r="N22" s="223" t="s">
        <v>95</v>
      </c>
      <c r="O22" s="223" t="s">
        <v>95</v>
      </c>
      <c r="P22" s="223"/>
      <c r="Q22" s="223"/>
      <c r="R22" s="348" t="s">
        <v>238</v>
      </c>
      <c r="S22" s="223" t="s">
        <v>2307</v>
      </c>
      <c r="T22" s="223" t="s">
        <v>224</v>
      </c>
      <c r="U22" s="223"/>
      <c r="V22" s="223"/>
      <c r="W22" s="223"/>
      <c r="X22" s="223"/>
      <c r="Y22" s="223"/>
      <c r="Z22" s="223"/>
      <c r="AA22" s="223"/>
      <c r="AB22" s="223"/>
      <c r="AC22" s="223" t="s">
        <v>95</v>
      </c>
      <c r="AD22" s="223" t="s">
        <v>23731</v>
      </c>
    </row>
    <row r="23" spans="1:30" s="54" customFormat="1" ht="71.25">
      <c r="A23" s="223" t="s">
        <v>23520</v>
      </c>
      <c r="B23" s="223" t="s">
        <v>993</v>
      </c>
      <c r="C23" s="223" t="s">
        <v>23732</v>
      </c>
      <c r="D23" s="234" t="s">
        <v>23733</v>
      </c>
      <c r="E23" s="234" t="s">
        <v>23734</v>
      </c>
      <c r="F23" s="234" t="s">
        <v>23735</v>
      </c>
      <c r="G23" s="234" t="s">
        <v>23736</v>
      </c>
      <c r="H23" s="234" t="s">
        <v>23737</v>
      </c>
      <c r="I23" s="234" t="s">
        <v>23738</v>
      </c>
      <c r="J23" s="234" t="s">
        <v>23739</v>
      </c>
      <c r="K23" s="234" t="s">
        <v>23740</v>
      </c>
      <c r="L23" s="234" t="s">
        <v>23741</v>
      </c>
      <c r="M23" s="234"/>
      <c r="N23" s="234"/>
      <c r="O23" s="234"/>
      <c r="P23" s="234"/>
      <c r="Q23" s="234"/>
      <c r="R23" s="348" t="s">
        <v>238</v>
      </c>
      <c r="S23" s="223" t="s">
        <v>3034</v>
      </c>
      <c r="T23" s="234"/>
      <c r="U23" s="234"/>
      <c r="V23" s="234"/>
      <c r="W23" s="234"/>
      <c r="X23" s="234"/>
      <c r="Y23" s="234"/>
      <c r="Z23" s="234"/>
      <c r="AA23" s="234"/>
      <c r="AB23" s="234"/>
      <c r="AC23" s="234" t="s">
        <v>95</v>
      </c>
      <c r="AD23" s="234" t="s">
        <v>23742</v>
      </c>
    </row>
    <row r="24" spans="1:30" s="54" customFormat="1" ht="57">
      <c r="A24" s="223" t="s">
        <v>23520</v>
      </c>
      <c r="B24" s="223" t="s">
        <v>1005</v>
      </c>
      <c r="C24" s="223" t="s">
        <v>23743</v>
      </c>
      <c r="D24" s="223" t="s">
        <v>23744</v>
      </c>
      <c r="E24" s="223" t="s">
        <v>23745</v>
      </c>
      <c r="F24" s="223" t="s">
        <v>23746</v>
      </c>
      <c r="G24" s="223" t="s">
        <v>23747</v>
      </c>
      <c r="H24" s="223" t="s">
        <v>23748</v>
      </c>
      <c r="I24" s="223" t="s">
        <v>23749</v>
      </c>
      <c r="J24" s="223" t="s">
        <v>23750</v>
      </c>
      <c r="K24" s="223" t="s">
        <v>3492</v>
      </c>
      <c r="L24" s="223"/>
      <c r="M24" s="223"/>
      <c r="N24" s="223"/>
      <c r="O24" s="223"/>
      <c r="P24" s="223"/>
      <c r="Q24" s="223"/>
      <c r="R24" s="348" t="s">
        <v>238</v>
      </c>
      <c r="S24" s="223" t="s">
        <v>2475</v>
      </c>
      <c r="T24" s="223"/>
      <c r="U24" s="223"/>
      <c r="V24" s="223"/>
      <c r="W24" s="223"/>
      <c r="X24" s="223"/>
      <c r="Y24" s="223"/>
      <c r="Z24" s="223"/>
      <c r="AA24" s="223"/>
      <c r="AB24" s="223"/>
      <c r="AC24" s="223"/>
      <c r="AD24" s="223"/>
    </row>
    <row r="25" spans="1:30" s="54" customFormat="1" ht="85.5">
      <c r="A25" s="223" t="s">
        <v>700</v>
      </c>
      <c r="B25" s="223" t="s">
        <v>1005</v>
      </c>
      <c r="C25" s="223" t="s">
        <v>23751</v>
      </c>
      <c r="D25" s="234" t="s">
        <v>23752</v>
      </c>
      <c r="E25" s="234" t="s">
        <v>23753</v>
      </c>
      <c r="F25" s="234" t="s">
        <v>23754</v>
      </c>
      <c r="G25" s="234" t="s">
        <v>23755</v>
      </c>
      <c r="H25" s="234" t="s">
        <v>23756</v>
      </c>
      <c r="I25" s="234" t="s">
        <v>23757</v>
      </c>
      <c r="J25" s="234" t="s">
        <v>23758</v>
      </c>
      <c r="K25" s="234" t="s">
        <v>23759</v>
      </c>
      <c r="L25" s="234"/>
      <c r="M25" s="234"/>
      <c r="N25" s="234"/>
      <c r="O25" s="234" t="s">
        <v>95</v>
      </c>
      <c r="P25" s="234"/>
      <c r="Q25" s="234"/>
      <c r="R25" s="348" t="s">
        <v>223</v>
      </c>
      <c r="S25" s="223" t="s">
        <v>1026</v>
      </c>
      <c r="T25" s="234" t="s">
        <v>1092</v>
      </c>
      <c r="U25" s="234"/>
      <c r="V25" s="234"/>
      <c r="W25" s="234"/>
      <c r="X25" s="234"/>
      <c r="Y25" s="234" t="s">
        <v>95</v>
      </c>
      <c r="Z25" s="234" t="s">
        <v>23760</v>
      </c>
      <c r="AA25" s="234" t="s">
        <v>95</v>
      </c>
      <c r="AB25" s="234" t="s">
        <v>23761</v>
      </c>
      <c r="AC25" s="234"/>
      <c r="AD25" s="234"/>
    </row>
    <row r="26" spans="1:30" s="54" customFormat="1" ht="42.75">
      <c r="A26" s="223" t="s">
        <v>23520</v>
      </c>
      <c r="B26" s="223" t="s">
        <v>23661</v>
      </c>
      <c r="C26" s="223" t="s">
        <v>23762</v>
      </c>
      <c r="D26" s="223" t="s">
        <v>23763</v>
      </c>
      <c r="E26" s="223" t="s">
        <v>23764</v>
      </c>
      <c r="F26" s="223" t="s">
        <v>23765</v>
      </c>
      <c r="G26" s="223" t="s">
        <v>23766</v>
      </c>
      <c r="H26" s="223" t="s">
        <v>23767</v>
      </c>
      <c r="I26" s="223" t="s">
        <v>23768</v>
      </c>
      <c r="J26" s="223" t="s">
        <v>23769</v>
      </c>
      <c r="K26" s="223" t="s">
        <v>14134</v>
      </c>
      <c r="L26" s="223" t="s">
        <v>23770</v>
      </c>
      <c r="M26" s="223"/>
      <c r="N26" s="223"/>
      <c r="O26" s="223"/>
      <c r="P26" s="223"/>
      <c r="Q26" s="223"/>
      <c r="R26" s="348" t="s">
        <v>238</v>
      </c>
      <c r="S26" s="223" t="s">
        <v>5695</v>
      </c>
      <c r="T26" s="223"/>
      <c r="U26" s="223"/>
      <c r="V26" s="223"/>
      <c r="W26" s="223"/>
      <c r="X26" s="223"/>
      <c r="Y26" s="223"/>
      <c r="Z26" s="223"/>
      <c r="AA26" s="223"/>
      <c r="AB26" s="223"/>
      <c r="AC26" s="223"/>
      <c r="AD26" s="223"/>
    </row>
    <row r="27" spans="1:30" s="54" customFormat="1" ht="142.5" customHeight="1">
      <c r="A27" s="223" t="s">
        <v>23520</v>
      </c>
      <c r="B27" s="223" t="s">
        <v>23561</v>
      </c>
      <c r="C27" s="223" t="s">
        <v>23771</v>
      </c>
      <c r="D27" s="223" t="s">
        <v>23772</v>
      </c>
      <c r="E27" s="223" t="s">
        <v>23773</v>
      </c>
      <c r="F27" s="223" t="s">
        <v>23774</v>
      </c>
      <c r="G27" s="223" t="s">
        <v>23775</v>
      </c>
      <c r="H27" s="223" t="s">
        <v>23776</v>
      </c>
      <c r="I27" s="223" t="s">
        <v>23777</v>
      </c>
      <c r="J27" s="223"/>
      <c r="K27" s="223" t="s">
        <v>3917</v>
      </c>
      <c r="L27" s="223"/>
      <c r="M27" s="223"/>
      <c r="N27" s="223"/>
      <c r="O27" s="223"/>
      <c r="P27" s="223"/>
      <c r="Q27" s="223"/>
      <c r="R27" s="348" t="s">
        <v>238</v>
      </c>
      <c r="S27" s="223" t="s">
        <v>5695</v>
      </c>
      <c r="T27" s="223"/>
      <c r="U27" s="223"/>
      <c r="V27" s="223"/>
      <c r="W27" s="223"/>
      <c r="X27" s="223"/>
      <c r="Y27" s="223"/>
      <c r="Z27" s="223"/>
      <c r="AA27" s="223"/>
      <c r="AB27" s="223"/>
      <c r="AC27" s="223"/>
      <c r="AD27" s="223"/>
    </row>
    <row r="28" spans="1:30" s="54" customFormat="1" ht="185.25">
      <c r="A28" s="234" t="s">
        <v>23520</v>
      </c>
      <c r="B28" s="234" t="s">
        <v>1013</v>
      </c>
      <c r="C28" s="234" t="s">
        <v>23778</v>
      </c>
      <c r="D28" s="234" t="s">
        <v>23779</v>
      </c>
      <c r="E28" s="234" t="s">
        <v>23780</v>
      </c>
      <c r="F28" s="234" t="s">
        <v>23781</v>
      </c>
      <c r="G28" s="234" t="s">
        <v>23782</v>
      </c>
      <c r="H28" s="234" t="s">
        <v>23783</v>
      </c>
      <c r="I28" s="234" t="s">
        <v>23784</v>
      </c>
      <c r="J28" s="234" t="s">
        <v>23785</v>
      </c>
      <c r="K28" s="234" t="s">
        <v>23786</v>
      </c>
      <c r="L28" s="234" t="s">
        <v>23571</v>
      </c>
      <c r="M28" s="234"/>
      <c r="N28" s="234" t="s">
        <v>606</v>
      </c>
      <c r="O28" s="234"/>
      <c r="P28" s="234"/>
      <c r="Q28" s="234"/>
      <c r="R28" s="348" t="s">
        <v>1027</v>
      </c>
      <c r="S28" s="223" t="s">
        <v>1026</v>
      </c>
      <c r="T28" s="234" t="s">
        <v>224</v>
      </c>
      <c r="U28" s="234" t="s">
        <v>95</v>
      </c>
      <c r="V28" s="234" t="s">
        <v>23787</v>
      </c>
      <c r="W28" s="234" t="s">
        <v>95</v>
      </c>
      <c r="X28" s="234" t="s">
        <v>23788</v>
      </c>
      <c r="Y28" s="234" t="s">
        <v>95</v>
      </c>
      <c r="Z28" s="234" t="s">
        <v>23789</v>
      </c>
      <c r="AA28" s="234" t="s">
        <v>95</v>
      </c>
      <c r="AB28" s="234" t="s">
        <v>23790</v>
      </c>
      <c r="AC28" s="234" t="s">
        <v>3</v>
      </c>
      <c r="AD28" s="234" t="s">
        <v>23791</v>
      </c>
    </row>
    <row r="29" spans="1:30" s="54" customFormat="1" ht="99.75">
      <c r="A29" s="223" t="s">
        <v>23520</v>
      </c>
      <c r="B29" s="223" t="s">
        <v>23661</v>
      </c>
      <c r="C29" s="223" t="s">
        <v>23792</v>
      </c>
      <c r="D29" s="223" t="s">
        <v>23793</v>
      </c>
      <c r="E29" s="223" t="s">
        <v>23794</v>
      </c>
      <c r="F29" s="223" t="s">
        <v>23795</v>
      </c>
      <c r="G29" s="223" t="s">
        <v>23796</v>
      </c>
      <c r="H29" s="223" t="s">
        <v>23797</v>
      </c>
      <c r="I29" s="223" t="s">
        <v>23798</v>
      </c>
      <c r="J29" s="223" t="s">
        <v>23799</v>
      </c>
      <c r="K29" s="223" t="s">
        <v>23800</v>
      </c>
      <c r="L29" s="223" t="s">
        <v>23801</v>
      </c>
      <c r="M29" s="223"/>
      <c r="N29" s="223"/>
      <c r="O29" s="223"/>
      <c r="P29" s="223"/>
      <c r="Q29" s="223"/>
      <c r="R29" s="348" t="s">
        <v>238</v>
      </c>
      <c r="S29" s="223" t="s">
        <v>5695</v>
      </c>
      <c r="T29" s="223"/>
      <c r="U29" s="223"/>
      <c r="V29" s="223"/>
      <c r="W29" s="223"/>
      <c r="X29" s="223"/>
      <c r="Y29" s="223"/>
      <c r="Z29" s="223"/>
      <c r="AA29" s="223" t="s">
        <v>95</v>
      </c>
      <c r="AB29" s="223" t="s">
        <v>23802</v>
      </c>
      <c r="AC29" s="223" t="s">
        <v>95</v>
      </c>
      <c r="AD29" s="223" t="s">
        <v>23803</v>
      </c>
    </row>
    <row r="30" spans="1:30" s="54" customFormat="1" ht="70.5" customHeight="1">
      <c r="A30" s="223" t="s">
        <v>23520</v>
      </c>
      <c r="B30" s="223" t="s">
        <v>23561</v>
      </c>
      <c r="C30" s="223" t="s">
        <v>23804</v>
      </c>
      <c r="D30" s="223" t="s">
        <v>23805</v>
      </c>
      <c r="E30" s="223" t="s">
        <v>23806</v>
      </c>
      <c r="F30" s="223" t="s">
        <v>23807</v>
      </c>
      <c r="G30" s="223" t="s">
        <v>23808</v>
      </c>
      <c r="H30" s="223" t="s">
        <v>23809</v>
      </c>
      <c r="I30" s="223" t="s">
        <v>23810</v>
      </c>
      <c r="J30" s="223"/>
      <c r="K30" s="223" t="s">
        <v>1240</v>
      </c>
      <c r="L30" s="223" t="s">
        <v>2265</v>
      </c>
      <c r="M30" s="223"/>
      <c r="N30" s="223"/>
      <c r="O30" s="223"/>
      <c r="P30" s="223"/>
      <c r="Q30" s="223"/>
      <c r="R30" s="348" t="s">
        <v>1027</v>
      </c>
      <c r="S30" s="223" t="s">
        <v>5695</v>
      </c>
      <c r="T30" s="223"/>
      <c r="U30" s="223"/>
      <c r="V30" s="223"/>
      <c r="W30" s="223"/>
      <c r="X30" s="223"/>
      <c r="Y30" s="223"/>
      <c r="Z30" s="223"/>
      <c r="AA30" s="223"/>
      <c r="AB30" s="223"/>
      <c r="AC30" s="223"/>
      <c r="AD30" s="223"/>
    </row>
    <row r="31" spans="1:30" s="54" customFormat="1" ht="85.5">
      <c r="A31" s="223" t="s">
        <v>23520</v>
      </c>
      <c r="B31" s="223" t="s">
        <v>746</v>
      </c>
      <c r="C31" s="223" t="s">
        <v>23811</v>
      </c>
      <c r="D31" s="223" t="s">
        <v>23812</v>
      </c>
      <c r="E31" s="223" t="s">
        <v>23813</v>
      </c>
      <c r="F31" s="223" t="s">
        <v>23814</v>
      </c>
      <c r="G31" s="223" t="s">
        <v>23815</v>
      </c>
      <c r="H31" s="223" t="s">
        <v>23816</v>
      </c>
      <c r="I31" s="223" t="s">
        <v>23817</v>
      </c>
      <c r="J31" s="223" t="s">
        <v>23818</v>
      </c>
      <c r="K31" s="223" t="s">
        <v>14134</v>
      </c>
      <c r="L31" s="223" t="s">
        <v>23819</v>
      </c>
      <c r="M31" s="223"/>
      <c r="N31" s="223"/>
      <c r="O31" s="223"/>
      <c r="P31" s="223"/>
      <c r="Q31" s="223"/>
      <c r="R31" s="348"/>
      <c r="S31" s="223" t="s">
        <v>5695</v>
      </c>
      <c r="T31" s="223"/>
      <c r="U31" s="223"/>
      <c r="V31" s="223"/>
      <c r="W31" s="223"/>
      <c r="X31" s="223"/>
      <c r="Y31" s="223"/>
      <c r="Z31" s="223"/>
      <c r="AA31" s="223"/>
      <c r="AB31" s="223"/>
      <c r="AC31" s="223"/>
      <c r="AD31" s="223"/>
    </row>
    <row r="32" spans="1:30" s="54" customFormat="1" ht="42.75">
      <c r="A32" s="223" t="s">
        <v>23520</v>
      </c>
      <c r="B32" s="223" t="s">
        <v>1005</v>
      </c>
      <c r="C32" s="223" t="s">
        <v>23820</v>
      </c>
      <c r="D32" s="223" t="s">
        <v>23821</v>
      </c>
      <c r="E32" s="223" t="s">
        <v>23822</v>
      </c>
      <c r="F32" s="223" t="s">
        <v>23823</v>
      </c>
      <c r="G32" s="223" t="s">
        <v>23824</v>
      </c>
      <c r="H32" s="223" t="s">
        <v>23825</v>
      </c>
      <c r="I32" s="223" t="s">
        <v>23826</v>
      </c>
      <c r="J32" s="223"/>
      <c r="K32" s="223" t="s">
        <v>23827</v>
      </c>
      <c r="L32" s="223"/>
      <c r="M32" s="223"/>
      <c r="N32" s="223"/>
      <c r="O32" s="223"/>
      <c r="P32" s="223"/>
      <c r="Q32" s="223"/>
      <c r="R32" s="348"/>
      <c r="S32" s="223" t="s">
        <v>14547</v>
      </c>
      <c r="T32" s="223"/>
      <c r="U32" s="223"/>
      <c r="V32" s="223"/>
      <c r="W32" s="223"/>
      <c r="X32" s="223"/>
      <c r="Y32" s="223"/>
      <c r="Z32" s="223"/>
      <c r="AA32" s="223"/>
      <c r="AB32" s="223"/>
      <c r="AC32" s="223"/>
      <c r="AD32" s="223"/>
    </row>
    <row r="33" spans="1:40" s="54" customFormat="1" ht="42.75">
      <c r="A33" s="234" t="s">
        <v>23520</v>
      </c>
      <c r="B33" s="234" t="s">
        <v>1013</v>
      </c>
      <c r="C33" s="234" t="s">
        <v>23828</v>
      </c>
      <c r="D33" s="234" t="s">
        <v>23829</v>
      </c>
      <c r="E33" s="234" t="s">
        <v>23830</v>
      </c>
      <c r="F33" s="234" t="s">
        <v>23831</v>
      </c>
      <c r="G33" s="234" t="s">
        <v>23832</v>
      </c>
      <c r="H33" s="234" t="s">
        <v>23833</v>
      </c>
      <c r="I33" s="234" t="s">
        <v>23834</v>
      </c>
      <c r="J33" s="234"/>
      <c r="K33" s="234" t="s">
        <v>23835</v>
      </c>
      <c r="L33" s="234"/>
      <c r="M33" s="234"/>
      <c r="N33" s="234"/>
      <c r="O33" s="234"/>
      <c r="P33" s="234"/>
      <c r="Q33" s="234"/>
      <c r="R33" s="348"/>
      <c r="S33" s="223" t="s">
        <v>3034</v>
      </c>
      <c r="T33" s="234"/>
      <c r="U33" s="234"/>
      <c r="V33" s="234"/>
      <c r="W33" s="234"/>
      <c r="X33" s="234"/>
      <c r="Y33" s="234"/>
      <c r="Z33" s="234"/>
      <c r="AA33" s="234"/>
      <c r="AB33" s="234"/>
      <c r="AC33" s="234"/>
      <c r="AD33" s="234"/>
    </row>
    <row r="34" spans="1:40" s="54" customFormat="1" ht="42.75">
      <c r="A34" s="223" t="s">
        <v>23520</v>
      </c>
      <c r="B34" s="223" t="s">
        <v>23561</v>
      </c>
      <c r="C34" s="223" t="s">
        <v>23836</v>
      </c>
      <c r="D34" s="223" t="s">
        <v>23837</v>
      </c>
      <c r="E34" s="223" t="s">
        <v>23838</v>
      </c>
      <c r="F34" s="223" t="s">
        <v>23839</v>
      </c>
      <c r="G34" s="223" t="s">
        <v>23840</v>
      </c>
      <c r="H34" s="223" t="s">
        <v>23841</v>
      </c>
      <c r="I34" s="223" t="s">
        <v>23842</v>
      </c>
      <c r="J34" s="223" t="s">
        <v>23843</v>
      </c>
      <c r="K34" s="223" t="s">
        <v>6023</v>
      </c>
      <c r="L34" s="223" t="s">
        <v>1955</v>
      </c>
      <c r="M34" s="223"/>
      <c r="N34" s="223"/>
      <c r="O34" s="223"/>
      <c r="P34" s="223"/>
      <c r="Q34" s="223"/>
      <c r="R34" s="348"/>
      <c r="S34" s="223" t="s">
        <v>398</v>
      </c>
      <c r="T34" s="223"/>
      <c r="U34" s="223"/>
      <c r="V34" s="223"/>
      <c r="W34" s="223"/>
      <c r="X34" s="223"/>
      <c r="Y34" s="223"/>
      <c r="Z34" s="223"/>
      <c r="AA34" s="223"/>
      <c r="AB34" s="223"/>
      <c r="AC34" s="223"/>
      <c r="AD34" s="223"/>
    </row>
    <row r="35" spans="1:40" s="54" customFormat="1" ht="42.75">
      <c r="A35" s="234" t="s">
        <v>23520</v>
      </c>
      <c r="B35" s="234" t="s">
        <v>1013</v>
      </c>
      <c r="C35" s="234" t="s">
        <v>23844</v>
      </c>
      <c r="D35" s="234" t="s">
        <v>23845</v>
      </c>
      <c r="E35" s="234" t="s">
        <v>23846</v>
      </c>
      <c r="F35" s="234" t="s">
        <v>23847</v>
      </c>
      <c r="G35" s="234" t="s">
        <v>23848</v>
      </c>
      <c r="H35" s="234" t="s">
        <v>23849</v>
      </c>
      <c r="I35" s="234" t="s">
        <v>23850</v>
      </c>
      <c r="J35" s="234" t="s">
        <v>23851</v>
      </c>
      <c r="K35" s="234" t="s">
        <v>23852</v>
      </c>
      <c r="L35" s="234"/>
      <c r="M35" s="234"/>
      <c r="N35" s="234"/>
      <c r="O35" s="234"/>
      <c r="P35" s="234"/>
      <c r="Q35" s="234"/>
      <c r="R35" s="348"/>
      <c r="S35" s="223" t="s">
        <v>19130</v>
      </c>
      <c r="T35" s="234"/>
      <c r="U35" s="234"/>
      <c r="V35" s="234"/>
      <c r="W35" s="234"/>
      <c r="X35" s="234"/>
      <c r="Y35" s="234"/>
      <c r="Z35" s="234"/>
      <c r="AA35" s="234"/>
      <c r="AB35" s="234"/>
      <c r="AC35" s="234"/>
      <c r="AD35" s="234"/>
    </row>
    <row r="36" spans="1:40" s="55" customFormat="1" ht="57">
      <c r="A36" s="223" t="s">
        <v>23520</v>
      </c>
      <c r="B36" s="223" t="s">
        <v>23561</v>
      </c>
      <c r="C36" s="223" t="s">
        <v>23853</v>
      </c>
      <c r="D36" s="234" t="s">
        <v>23854</v>
      </c>
      <c r="E36" s="234" t="s">
        <v>23855</v>
      </c>
      <c r="F36" s="234" t="s">
        <v>23856</v>
      </c>
      <c r="G36" s="234" t="s">
        <v>23857</v>
      </c>
      <c r="H36" s="234" t="s">
        <v>23858</v>
      </c>
      <c r="I36" s="234" t="s">
        <v>23859</v>
      </c>
      <c r="J36" s="234" t="s">
        <v>23860</v>
      </c>
      <c r="K36" s="234" t="s">
        <v>23861</v>
      </c>
      <c r="L36" s="234"/>
      <c r="M36" s="234"/>
      <c r="N36" s="234"/>
      <c r="O36" s="234"/>
      <c r="P36" s="234"/>
      <c r="Q36" s="234"/>
      <c r="R36" s="348"/>
      <c r="S36" s="223" t="s">
        <v>19130</v>
      </c>
      <c r="T36" s="234"/>
      <c r="U36" s="234"/>
      <c r="V36" s="234"/>
      <c r="W36" s="234"/>
      <c r="X36" s="234"/>
      <c r="Y36" s="234"/>
      <c r="Z36" s="234"/>
      <c r="AA36" s="234"/>
      <c r="AB36" s="234"/>
      <c r="AC36" s="234"/>
      <c r="AD36" s="234"/>
    </row>
    <row r="37" spans="1:40" s="55" customFormat="1" ht="57">
      <c r="A37" s="223" t="s">
        <v>23520</v>
      </c>
      <c r="B37" s="223" t="s">
        <v>23561</v>
      </c>
      <c r="C37" s="223" t="s">
        <v>23862</v>
      </c>
      <c r="D37" s="234" t="s">
        <v>23863</v>
      </c>
      <c r="E37" s="234" t="s">
        <v>23864</v>
      </c>
      <c r="F37" s="234" t="s">
        <v>23865</v>
      </c>
      <c r="G37" s="234" t="s">
        <v>23866</v>
      </c>
      <c r="H37" s="234" t="s">
        <v>23867</v>
      </c>
      <c r="I37" s="234" t="s">
        <v>23868</v>
      </c>
      <c r="J37" s="234"/>
      <c r="K37" s="234" t="s">
        <v>23869</v>
      </c>
      <c r="L37" s="234"/>
      <c r="M37" s="234"/>
      <c r="N37" s="234"/>
      <c r="O37" s="234"/>
      <c r="P37" s="234"/>
      <c r="Q37" s="234"/>
      <c r="R37" s="348"/>
      <c r="S37" s="223" t="s">
        <v>19130</v>
      </c>
      <c r="T37" s="234"/>
      <c r="U37" s="234"/>
      <c r="V37" s="234"/>
      <c r="W37" s="234"/>
      <c r="X37" s="234"/>
      <c r="Y37" s="234"/>
      <c r="Z37" s="234"/>
      <c r="AA37" s="234"/>
      <c r="AB37" s="234"/>
      <c r="AC37" s="234"/>
      <c r="AD37" s="234"/>
    </row>
    <row r="38" spans="1:40" s="56" customFormat="1" ht="57">
      <c r="A38" s="223" t="s">
        <v>23520</v>
      </c>
      <c r="B38" s="223" t="s">
        <v>23561</v>
      </c>
      <c r="C38" s="223" t="s">
        <v>23870</v>
      </c>
      <c r="D38" s="223" t="s">
        <v>23871</v>
      </c>
      <c r="E38" s="223" t="s">
        <v>23872</v>
      </c>
      <c r="F38" s="223" t="s">
        <v>23873</v>
      </c>
      <c r="G38" s="223" t="s">
        <v>23874</v>
      </c>
      <c r="H38" s="223" t="s">
        <v>23875</v>
      </c>
      <c r="I38" s="223" t="s">
        <v>23876</v>
      </c>
      <c r="J38" s="223" t="s">
        <v>23877</v>
      </c>
      <c r="K38" s="223" t="s">
        <v>23878</v>
      </c>
      <c r="L38" s="223"/>
      <c r="M38" s="223"/>
      <c r="N38" s="223"/>
      <c r="O38" s="223"/>
      <c r="P38" s="223"/>
      <c r="Q38" s="223"/>
      <c r="R38" s="348"/>
      <c r="S38" s="223" t="s">
        <v>14444</v>
      </c>
      <c r="T38" s="223"/>
      <c r="U38" s="223"/>
      <c r="V38" s="223"/>
      <c r="W38" s="223"/>
      <c r="X38" s="223"/>
      <c r="Y38" s="223"/>
      <c r="Z38" s="223"/>
      <c r="AA38" s="223"/>
      <c r="AB38" s="223"/>
      <c r="AC38" s="223"/>
      <c r="AD38" s="223"/>
    </row>
    <row r="39" spans="1:40" s="118" customFormat="1" ht="57">
      <c r="A39" s="223" t="s">
        <v>23520</v>
      </c>
      <c r="B39" s="223" t="s">
        <v>23561</v>
      </c>
      <c r="C39" s="223" t="s">
        <v>23879</v>
      </c>
      <c r="D39" s="234" t="s">
        <v>23880</v>
      </c>
      <c r="E39" s="234" t="s">
        <v>23881</v>
      </c>
      <c r="F39" s="234" t="s">
        <v>23882</v>
      </c>
      <c r="G39" s="234" t="s">
        <v>23883</v>
      </c>
      <c r="H39" s="234" t="s">
        <v>23884</v>
      </c>
      <c r="I39" s="234" t="s">
        <v>23885</v>
      </c>
      <c r="J39" s="234" t="s">
        <v>23886</v>
      </c>
      <c r="K39" s="234" t="s">
        <v>23887</v>
      </c>
      <c r="L39" s="234" t="s">
        <v>23888</v>
      </c>
      <c r="M39" s="234"/>
      <c r="N39" s="234"/>
      <c r="O39" s="234"/>
      <c r="P39" s="234"/>
      <c r="Q39" s="234"/>
      <c r="R39" s="348"/>
      <c r="S39" s="223" t="s">
        <v>19130</v>
      </c>
      <c r="T39" s="234"/>
      <c r="U39" s="234"/>
      <c r="V39" s="234"/>
      <c r="W39" s="234"/>
      <c r="X39" s="234"/>
      <c r="Y39" s="234"/>
      <c r="Z39" s="234"/>
      <c r="AA39" s="234"/>
      <c r="AB39" s="234"/>
      <c r="AC39" s="234"/>
      <c r="AD39" s="234"/>
    </row>
    <row r="40" spans="1:40" s="55" customFormat="1" ht="20.25" customHeight="1">
      <c r="Y40" s="57"/>
      <c r="AA40" s="57"/>
    </row>
    <row r="41" spans="1:40" s="55" customFormat="1" ht="20.25" customHeight="1">
      <c r="Y41" s="57"/>
      <c r="AA41" s="57"/>
    </row>
    <row r="42" spans="1:40" s="55" customFormat="1" ht="20.25" customHeight="1">
      <c r="Y42" s="57"/>
      <c r="AA42" s="57"/>
    </row>
    <row r="43" spans="1:40" s="55" customFormat="1" ht="20.25" customHeight="1">
      <c r="K43" s="56"/>
      <c r="L43" s="56"/>
      <c r="M43" s="56"/>
      <c r="N43" s="56"/>
      <c r="O43" s="56"/>
      <c r="P43" s="56"/>
      <c r="Q43" s="56"/>
      <c r="R43" s="56"/>
      <c r="S43" s="56"/>
      <c r="T43" s="56"/>
      <c r="U43" s="56"/>
      <c r="V43" s="56"/>
      <c r="W43" s="56"/>
      <c r="X43" s="56"/>
      <c r="Y43" s="56"/>
      <c r="Z43" s="56"/>
      <c r="AA43" s="56"/>
      <c r="AB43" s="58"/>
      <c r="AC43" s="54"/>
      <c r="AD43" s="56"/>
      <c r="AE43" s="56"/>
      <c r="AF43" s="56"/>
      <c r="AG43" s="56"/>
      <c r="AH43" s="56"/>
      <c r="AI43" s="56"/>
      <c r="AJ43" s="56"/>
      <c r="AK43" s="56"/>
      <c r="AL43" s="56"/>
      <c r="AM43" s="56"/>
      <c r="AN43" s="56"/>
    </row>
    <row r="44" spans="1:40" s="55" customFormat="1" ht="20.25" customHeight="1">
      <c r="K44" s="56"/>
      <c r="L44" s="56"/>
      <c r="M44" s="56"/>
      <c r="N44" s="56"/>
      <c r="O44" s="56"/>
      <c r="P44" s="56"/>
      <c r="Q44" s="56"/>
      <c r="R44" s="56"/>
      <c r="S44" s="56"/>
      <c r="T44" s="56"/>
      <c r="U44" s="56"/>
      <c r="V44" s="56"/>
      <c r="W44" s="56"/>
      <c r="X44" s="56"/>
      <c r="Y44" s="56"/>
      <c r="Z44" s="56"/>
      <c r="AA44" s="56"/>
      <c r="AB44" s="58"/>
      <c r="AC44" s="54"/>
      <c r="AD44" s="56"/>
      <c r="AE44" s="56"/>
      <c r="AF44" s="56"/>
      <c r="AG44" s="56"/>
      <c r="AH44" s="56"/>
      <c r="AI44" s="56"/>
      <c r="AJ44" s="56"/>
      <c r="AK44" s="56"/>
      <c r="AL44" s="56"/>
      <c r="AM44" s="56"/>
      <c r="AN44" s="56"/>
    </row>
    <row r="45" spans="1:40" s="55" customFormat="1" ht="20.25" customHeight="1">
      <c r="K45" s="56"/>
      <c r="L45" s="56"/>
      <c r="M45" s="56"/>
      <c r="N45" s="56"/>
      <c r="O45" s="56"/>
      <c r="P45" s="56"/>
      <c r="Q45" s="56"/>
      <c r="R45" s="56"/>
      <c r="S45" s="56"/>
      <c r="T45" s="56"/>
      <c r="U45" s="56"/>
      <c r="V45" s="56"/>
      <c r="W45" s="56"/>
      <c r="X45" s="56"/>
      <c r="Y45" s="56"/>
      <c r="Z45" s="56"/>
      <c r="AA45" s="56"/>
      <c r="AB45" s="58"/>
      <c r="AC45" s="54"/>
      <c r="AD45" s="56"/>
      <c r="AE45" s="56"/>
      <c r="AF45" s="56"/>
      <c r="AG45" s="56"/>
      <c r="AH45" s="56"/>
      <c r="AI45" s="56"/>
      <c r="AJ45" s="56"/>
      <c r="AK45" s="56"/>
      <c r="AL45" s="56"/>
      <c r="AM45" s="56"/>
      <c r="AN45" s="56"/>
    </row>
    <row r="46" spans="1:40" s="55" customFormat="1" ht="20.25" customHeight="1">
      <c r="K46" s="56"/>
      <c r="L46" s="56"/>
      <c r="M46" s="56"/>
      <c r="N46" s="56"/>
      <c r="O46" s="56"/>
      <c r="P46" s="56"/>
      <c r="Q46" s="56"/>
      <c r="R46" s="56"/>
      <c r="S46" s="56"/>
      <c r="T46" s="56"/>
      <c r="U46" s="56"/>
      <c r="V46" s="56"/>
      <c r="W46" s="56"/>
      <c r="X46" s="56"/>
      <c r="Y46" s="56"/>
      <c r="Z46" s="56"/>
      <c r="AA46" s="56"/>
      <c r="AB46" s="58"/>
      <c r="AC46" s="54"/>
      <c r="AD46" s="56"/>
      <c r="AE46" s="56"/>
      <c r="AF46" s="56"/>
      <c r="AG46" s="56"/>
      <c r="AH46" s="56"/>
      <c r="AI46" s="56"/>
      <c r="AJ46" s="56"/>
      <c r="AK46" s="56"/>
      <c r="AL46" s="56"/>
      <c r="AM46" s="56"/>
      <c r="AN46" s="56"/>
    </row>
    <row r="47" spans="1:40" s="55" customFormat="1" ht="20.25" customHeight="1">
      <c r="K47" s="54"/>
      <c r="L47" s="54"/>
      <c r="M47" s="54"/>
      <c r="N47" s="54"/>
      <c r="O47" s="54"/>
      <c r="P47" s="54"/>
      <c r="Q47" s="54"/>
      <c r="R47" s="54"/>
      <c r="S47" s="54"/>
      <c r="T47" s="54"/>
      <c r="U47" s="54"/>
      <c r="V47" s="54"/>
      <c r="W47" s="54"/>
      <c r="X47" s="54"/>
      <c r="Y47" s="54"/>
      <c r="Z47" s="54"/>
      <c r="AA47" s="54"/>
      <c r="AB47" s="58"/>
      <c r="AC47" s="54"/>
      <c r="AD47" s="54"/>
      <c r="AE47" s="54"/>
      <c r="AF47" s="54"/>
      <c r="AG47" s="54"/>
      <c r="AH47" s="54"/>
      <c r="AI47" s="54"/>
      <c r="AJ47" s="54"/>
      <c r="AK47" s="54"/>
      <c r="AL47" s="54"/>
      <c r="AM47" s="54"/>
      <c r="AN47" s="54"/>
    </row>
    <row r="48" spans="1:40" s="55" customFormat="1" ht="20.25" customHeight="1">
      <c r="K48" s="54"/>
      <c r="L48" s="54"/>
      <c r="M48" s="54"/>
      <c r="N48" s="54"/>
      <c r="O48" s="54"/>
      <c r="P48" s="54"/>
      <c r="Q48" s="54"/>
      <c r="R48" s="54"/>
      <c r="S48" s="54"/>
      <c r="T48" s="54"/>
      <c r="U48" s="54"/>
      <c r="V48" s="54"/>
      <c r="W48" s="54"/>
      <c r="X48" s="54"/>
      <c r="Y48" s="54"/>
      <c r="Z48" s="54"/>
      <c r="AA48" s="54"/>
      <c r="AB48" s="58"/>
      <c r="AC48" s="54"/>
      <c r="AD48" s="54"/>
      <c r="AE48" s="54"/>
      <c r="AF48" s="54"/>
      <c r="AG48" s="54"/>
      <c r="AH48" s="54"/>
      <c r="AI48" s="54"/>
      <c r="AJ48" s="54"/>
      <c r="AK48" s="54"/>
      <c r="AL48" s="54"/>
      <c r="AM48" s="54"/>
      <c r="AN48" s="54"/>
    </row>
    <row r="49" spans="11:40" s="55" customFormat="1" ht="20.25" customHeight="1">
      <c r="K49" s="54"/>
      <c r="L49" s="54"/>
      <c r="M49" s="54"/>
      <c r="N49" s="54"/>
      <c r="O49" s="54"/>
      <c r="P49" s="54"/>
      <c r="Q49" s="54"/>
      <c r="R49" s="54"/>
      <c r="S49" s="54"/>
      <c r="T49" s="54"/>
      <c r="U49" s="54"/>
      <c r="V49" s="54"/>
      <c r="W49" s="54"/>
      <c r="X49" s="54"/>
      <c r="Y49" s="54"/>
      <c r="Z49" s="54"/>
      <c r="AA49" s="54"/>
      <c r="AB49" s="58"/>
      <c r="AC49" s="54"/>
      <c r="AD49" s="54"/>
      <c r="AE49" s="54"/>
      <c r="AF49" s="54"/>
      <c r="AG49" s="54"/>
      <c r="AH49" s="54"/>
      <c r="AI49" s="54"/>
      <c r="AJ49" s="54"/>
      <c r="AK49" s="54"/>
      <c r="AL49" s="54"/>
      <c r="AM49" s="54"/>
      <c r="AN49" s="54"/>
    </row>
    <row r="50" spans="11:40" s="55" customFormat="1" ht="20.25" customHeight="1">
      <c r="K50" s="54"/>
      <c r="L50" s="54"/>
      <c r="M50" s="54"/>
      <c r="N50" s="54"/>
      <c r="O50" s="54"/>
      <c r="P50" s="54"/>
      <c r="Q50" s="54"/>
      <c r="R50" s="54"/>
      <c r="S50" s="54"/>
      <c r="T50" s="54"/>
      <c r="U50" s="54"/>
      <c r="V50" s="54"/>
      <c r="W50" s="54"/>
      <c r="X50" s="54"/>
      <c r="Y50" s="54"/>
      <c r="Z50" s="54"/>
      <c r="AA50" s="54"/>
      <c r="AB50" s="58"/>
      <c r="AC50" s="54"/>
      <c r="AD50" s="54"/>
      <c r="AE50" s="54"/>
      <c r="AF50" s="54"/>
      <c r="AG50" s="54"/>
      <c r="AH50" s="54"/>
      <c r="AI50" s="54"/>
      <c r="AJ50" s="54"/>
      <c r="AK50" s="54"/>
      <c r="AL50" s="54"/>
      <c r="AM50" s="54"/>
      <c r="AN50" s="54"/>
    </row>
    <row r="51" spans="11:40" s="55" customFormat="1" ht="20.25" customHeight="1">
      <c r="K51" s="54"/>
      <c r="L51" s="54"/>
      <c r="M51" s="54"/>
      <c r="N51" s="54"/>
      <c r="O51" s="54"/>
      <c r="P51" s="54"/>
      <c r="Q51" s="54"/>
      <c r="R51" s="54"/>
      <c r="S51" s="54"/>
      <c r="T51" s="54"/>
      <c r="U51" s="54"/>
      <c r="V51" s="54"/>
      <c r="W51" s="54"/>
      <c r="X51" s="54"/>
      <c r="Y51" s="54"/>
      <c r="Z51" s="54"/>
      <c r="AA51" s="54"/>
      <c r="AB51" s="58"/>
      <c r="AC51" s="54"/>
      <c r="AD51" s="54"/>
      <c r="AE51" s="54"/>
      <c r="AF51" s="54"/>
      <c r="AG51" s="54"/>
      <c r="AH51" s="54"/>
      <c r="AI51" s="54"/>
      <c r="AJ51" s="54"/>
      <c r="AK51" s="54"/>
      <c r="AL51" s="54"/>
      <c r="AM51" s="54"/>
      <c r="AN51" s="54"/>
    </row>
    <row r="52" spans="11:40" s="55" customFormat="1" ht="20.25" customHeight="1">
      <c r="K52" s="54"/>
      <c r="L52" s="54"/>
      <c r="M52" s="54"/>
      <c r="N52" s="54"/>
      <c r="O52" s="54"/>
      <c r="P52" s="54"/>
      <c r="Q52" s="54"/>
      <c r="R52" s="54"/>
      <c r="S52" s="54"/>
      <c r="T52" s="54"/>
      <c r="U52" s="54"/>
      <c r="V52" s="54"/>
      <c r="W52" s="54"/>
      <c r="X52" s="54"/>
      <c r="Y52" s="54"/>
      <c r="Z52" s="54"/>
      <c r="AA52" s="54"/>
      <c r="AB52" s="58"/>
      <c r="AC52" s="54"/>
      <c r="AD52" s="54"/>
      <c r="AE52" s="54"/>
      <c r="AF52" s="54"/>
      <c r="AG52" s="54"/>
      <c r="AH52" s="54"/>
      <c r="AI52" s="54"/>
      <c r="AJ52" s="54"/>
      <c r="AK52" s="54"/>
      <c r="AL52" s="54"/>
      <c r="AM52" s="54"/>
      <c r="AN52" s="54"/>
    </row>
    <row r="53" spans="11:40" s="55" customFormat="1" ht="20.25" customHeight="1">
      <c r="K53" s="54"/>
      <c r="L53" s="54"/>
      <c r="M53" s="54"/>
      <c r="N53" s="54"/>
      <c r="O53" s="54"/>
      <c r="P53" s="54"/>
      <c r="Q53" s="54"/>
      <c r="R53" s="54"/>
      <c r="S53" s="54"/>
      <c r="T53" s="54"/>
      <c r="U53" s="54"/>
      <c r="V53" s="54"/>
      <c r="W53" s="54"/>
      <c r="X53" s="54"/>
      <c r="Y53" s="54"/>
      <c r="Z53" s="54"/>
      <c r="AA53" s="54"/>
      <c r="AB53" s="58"/>
      <c r="AC53" s="54"/>
      <c r="AD53" s="54"/>
      <c r="AE53" s="54"/>
      <c r="AF53" s="54"/>
      <c r="AG53" s="54"/>
      <c r="AH53" s="54"/>
      <c r="AI53" s="54"/>
      <c r="AJ53" s="54"/>
      <c r="AK53" s="54"/>
      <c r="AL53" s="54"/>
      <c r="AM53" s="54"/>
      <c r="AN53" s="54"/>
    </row>
    <row r="54" spans="11:40" s="55" customFormat="1" ht="20.25" customHeight="1">
      <c r="K54" s="54"/>
      <c r="L54" s="54"/>
      <c r="M54" s="54"/>
      <c r="N54" s="54"/>
      <c r="O54" s="54"/>
      <c r="P54" s="54"/>
      <c r="Q54" s="54"/>
      <c r="R54" s="54"/>
      <c r="S54" s="54"/>
      <c r="T54" s="54"/>
      <c r="U54" s="54"/>
      <c r="V54" s="54"/>
      <c r="W54" s="54"/>
      <c r="X54" s="54"/>
      <c r="Y54" s="54"/>
      <c r="Z54" s="54"/>
      <c r="AA54" s="54"/>
      <c r="AB54" s="58"/>
      <c r="AC54" s="54"/>
      <c r="AD54" s="54"/>
      <c r="AE54" s="54"/>
      <c r="AF54" s="54"/>
      <c r="AG54" s="54"/>
      <c r="AH54" s="54"/>
      <c r="AI54" s="54"/>
      <c r="AJ54" s="54"/>
      <c r="AK54" s="54"/>
      <c r="AL54" s="54"/>
      <c r="AM54" s="54"/>
      <c r="AN54" s="54"/>
    </row>
    <row r="55" spans="11:40" s="55" customFormat="1" ht="20.25" customHeight="1">
      <c r="K55" s="54"/>
      <c r="L55" s="54"/>
      <c r="M55" s="54"/>
      <c r="N55" s="54"/>
      <c r="O55" s="54"/>
      <c r="P55" s="54"/>
      <c r="Q55" s="54"/>
      <c r="R55" s="54"/>
      <c r="S55" s="54"/>
      <c r="T55" s="54"/>
      <c r="U55" s="54"/>
      <c r="V55" s="54"/>
      <c r="W55" s="54"/>
      <c r="X55" s="54"/>
      <c r="Y55" s="54"/>
      <c r="Z55" s="54"/>
      <c r="AA55" s="54"/>
      <c r="AB55" s="58"/>
      <c r="AC55" s="54"/>
      <c r="AD55" s="54"/>
      <c r="AE55" s="54"/>
      <c r="AF55" s="54"/>
      <c r="AG55" s="54"/>
      <c r="AH55" s="54"/>
      <c r="AI55" s="54"/>
      <c r="AJ55" s="54"/>
      <c r="AK55" s="54"/>
      <c r="AL55" s="54"/>
      <c r="AM55" s="54"/>
      <c r="AN55" s="54"/>
    </row>
    <row r="56" spans="11:40" s="55" customFormat="1" ht="20.25" customHeight="1">
      <c r="K56" s="54"/>
      <c r="L56" s="54"/>
      <c r="M56" s="54"/>
      <c r="N56" s="54"/>
      <c r="O56" s="54"/>
      <c r="P56" s="54"/>
      <c r="Q56" s="54"/>
      <c r="R56" s="54"/>
      <c r="S56" s="54"/>
      <c r="T56" s="54"/>
      <c r="U56" s="54"/>
      <c r="V56" s="54"/>
      <c r="W56" s="54"/>
      <c r="X56" s="54"/>
      <c r="Y56" s="54"/>
      <c r="Z56" s="54"/>
      <c r="AA56" s="54"/>
      <c r="AB56" s="58"/>
      <c r="AC56" s="54"/>
      <c r="AD56" s="54"/>
      <c r="AE56" s="54"/>
      <c r="AF56" s="54"/>
      <c r="AG56" s="54"/>
      <c r="AH56" s="54"/>
      <c r="AI56" s="54"/>
      <c r="AJ56" s="54"/>
      <c r="AK56" s="54"/>
      <c r="AL56" s="54"/>
      <c r="AM56" s="54"/>
      <c r="AN56" s="54"/>
    </row>
    <row r="57" spans="11:40" s="55" customFormat="1" ht="20.25" customHeight="1">
      <c r="K57" s="54"/>
      <c r="L57" s="54"/>
      <c r="M57" s="54"/>
      <c r="N57" s="54"/>
      <c r="O57" s="54"/>
      <c r="P57" s="54"/>
      <c r="Q57" s="54"/>
      <c r="R57" s="54"/>
      <c r="S57" s="54"/>
      <c r="T57" s="54"/>
      <c r="U57" s="54"/>
      <c r="V57" s="54"/>
      <c r="W57" s="54"/>
      <c r="X57" s="54"/>
      <c r="Y57" s="54"/>
      <c r="Z57" s="54"/>
      <c r="AA57" s="54"/>
      <c r="AB57" s="58"/>
      <c r="AC57" s="54"/>
      <c r="AD57" s="54"/>
      <c r="AE57" s="54"/>
      <c r="AF57" s="54"/>
      <c r="AG57" s="54"/>
      <c r="AH57" s="54"/>
      <c r="AI57" s="54"/>
      <c r="AJ57" s="54"/>
      <c r="AK57" s="54"/>
      <c r="AL57" s="54"/>
      <c r="AM57" s="54"/>
      <c r="AN57" s="54"/>
    </row>
    <row r="58" spans="11:40" s="55" customFormat="1" ht="20.25" customHeight="1">
      <c r="K58" s="54"/>
      <c r="L58" s="54"/>
      <c r="M58" s="54"/>
      <c r="N58" s="54"/>
      <c r="O58" s="54"/>
      <c r="P58" s="54"/>
      <c r="Q58" s="54"/>
      <c r="R58" s="54"/>
      <c r="S58" s="54"/>
      <c r="T58" s="54"/>
      <c r="U58" s="54"/>
      <c r="V58" s="54"/>
      <c r="W58" s="54"/>
      <c r="X58" s="54"/>
      <c r="Y58" s="54"/>
      <c r="Z58" s="54"/>
      <c r="AA58" s="54"/>
      <c r="AB58" s="58"/>
      <c r="AC58" s="54"/>
      <c r="AD58" s="54"/>
      <c r="AE58" s="54"/>
      <c r="AF58" s="54"/>
      <c r="AG58" s="54"/>
      <c r="AH58" s="54"/>
      <c r="AI58" s="54"/>
      <c r="AJ58" s="54"/>
      <c r="AK58" s="54"/>
      <c r="AL58" s="54"/>
      <c r="AM58" s="54"/>
      <c r="AN58" s="54"/>
    </row>
    <row r="59" spans="11:40" s="55" customFormat="1" ht="20.25" customHeight="1">
      <c r="K59" s="54"/>
      <c r="L59" s="54"/>
      <c r="M59" s="54"/>
      <c r="N59" s="54"/>
      <c r="O59" s="54"/>
      <c r="P59" s="54"/>
      <c r="Q59" s="54"/>
      <c r="R59" s="54"/>
      <c r="S59" s="54"/>
      <c r="T59" s="54"/>
      <c r="U59" s="54"/>
      <c r="V59" s="54"/>
      <c r="W59" s="54"/>
      <c r="X59" s="54"/>
      <c r="Y59" s="54"/>
      <c r="Z59" s="54"/>
      <c r="AA59" s="54"/>
      <c r="AB59" s="58"/>
      <c r="AC59" s="54"/>
      <c r="AD59" s="54"/>
      <c r="AE59" s="54"/>
      <c r="AF59" s="54"/>
      <c r="AG59" s="54"/>
      <c r="AH59" s="54"/>
      <c r="AI59" s="54"/>
      <c r="AJ59" s="54"/>
      <c r="AK59" s="54"/>
      <c r="AL59" s="54"/>
      <c r="AM59" s="54"/>
      <c r="AN59" s="54"/>
    </row>
    <row r="60" spans="11:40" s="55" customFormat="1" ht="20.25" customHeight="1">
      <c r="K60" s="54"/>
      <c r="L60" s="54"/>
      <c r="M60" s="54"/>
      <c r="N60" s="54"/>
      <c r="O60" s="54"/>
      <c r="P60" s="54"/>
      <c r="Q60" s="54"/>
      <c r="R60" s="54"/>
      <c r="S60" s="54"/>
      <c r="T60" s="54"/>
      <c r="U60" s="54"/>
      <c r="V60" s="54"/>
      <c r="W60" s="54"/>
      <c r="X60" s="54"/>
      <c r="Y60" s="54"/>
      <c r="Z60" s="54"/>
      <c r="AA60" s="54"/>
      <c r="AB60" s="58"/>
      <c r="AC60" s="54"/>
      <c r="AD60" s="54"/>
      <c r="AE60" s="54"/>
      <c r="AF60" s="54"/>
      <c r="AG60" s="54"/>
      <c r="AH60" s="54"/>
      <c r="AI60" s="54"/>
      <c r="AJ60" s="54"/>
      <c r="AK60" s="54"/>
      <c r="AL60" s="54"/>
      <c r="AM60" s="54"/>
      <c r="AN60" s="54"/>
    </row>
    <row r="61" spans="11:40" s="55" customFormat="1" ht="20.25" customHeight="1">
      <c r="Y61" s="57"/>
      <c r="AA61" s="57"/>
    </row>
    <row r="62" spans="11:40" s="55" customFormat="1" ht="20.25" customHeight="1">
      <c r="Y62" s="57"/>
      <c r="AA62" s="57"/>
    </row>
    <row r="63" spans="11:40" s="55" customFormat="1" ht="20.25" customHeight="1">
      <c r="Y63" s="57"/>
      <c r="AA63" s="57"/>
    </row>
    <row r="64" spans="11:40" s="55" customFormat="1" ht="20.25" customHeight="1">
      <c r="Y64" s="57"/>
      <c r="AA64" s="57"/>
    </row>
    <row r="65" spans="25:27" s="55" customFormat="1" ht="20.25" customHeight="1">
      <c r="Y65" s="57"/>
      <c r="AA65" s="57"/>
    </row>
    <row r="66" spans="25:27" s="55" customFormat="1" ht="20.25" customHeight="1">
      <c r="Y66" s="57"/>
      <c r="AA66" s="57"/>
    </row>
    <row r="67" spans="25:27" s="55" customFormat="1" ht="20.25" customHeight="1">
      <c r="Y67" s="57"/>
      <c r="AA67" s="57"/>
    </row>
    <row r="68" spans="25:27" s="55" customFormat="1" ht="20.25" customHeight="1">
      <c r="Y68" s="57"/>
      <c r="AA68" s="57"/>
    </row>
    <row r="69" spans="25:27" s="55" customFormat="1" ht="20.25" customHeight="1">
      <c r="Y69" s="57"/>
      <c r="AA69" s="57"/>
    </row>
    <row r="70" spans="25:27" s="55" customFormat="1" ht="20.25" customHeight="1">
      <c r="Y70" s="57"/>
      <c r="AA70" s="57"/>
    </row>
    <row r="71" spans="25:27" s="55" customFormat="1" ht="20.25" customHeight="1">
      <c r="Y71" s="57"/>
      <c r="AA71" s="57"/>
    </row>
    <row r="72" spans="25:27" s="55" customFormat="1" ht="20.25" customHeight="1">
      <c r="Y72" s="57"/>
      <c r="AA72" s="57"/>
    </row>
    <row r="73" spans="25:27" s="55" customFormat="1" ht="20.25" customHeight="1">
      <c r="Y73" s="57"/>
      <c r="AA73" s="57"/>
    </row>
    <row r="74" spans="25:27" s="55" customFormat="1" ht="20.25" customHeight="1">
      <c r="Y74" s="57"/>
      <c r="AA74" s="57"/>
    </row>
    <row r="75" spans="25:27" s="55" customFormat="1" ht="20.25" customHeight="1">
      <c r="Y75" s="57"/>
      <c r="AA75" s="57"/>
    </row>
    <row r="76" spans="25:27" s="55" customFormat="1" ht="20.25" customHeight="1">
      <c r="Y76" s="57"/>
      <c r="AA76" s="57"/>
    </row>
    <row r="77" spans="25:27" s="55" customFormat="1" ht="20.25" customHeight="1">
      <c r="Y77" s="57"/>
      <c r="AA77" s="57"/>
    </row>
    <row r="78" spans="25:27" s="55" customFormat="1" ht="20.25" customHeight="1">
      <c r="Y78" s="57"/>
      <c r="AA78" s="57"/>
    </row>
    <row r="79" spans="25:27" s="55" customFormat="1" ht="20.25" customHeight="1">
      <c r="Y79" s="57"/>
      <c r="AA79" s="57"/>
    </row>
    <row r="80" spans="25:27" s="55" customFormat="1" ht="20.25" customHeight="1">
      <c r="Y80" s="57"/>
      <c r="AA80" s="57"/>
    </row>
    <row r="81" spans="25:27" s="55" customFormat="1" ht="20.25" customHeight="1">
      <c r="Y81" s="57"/>
      <c r="AA81" s="57"/>
    </row>
    <row r="82" spans="25:27" s="55" customFormat="1" ht="20.25" customHeight="1">
      <c r="Y82" s="57"/>
      <c r="AA82" s="57"/>
    </row>
    <row r="83" spans="25:27" s="55" customFormat="1" ht="20.25" customHeight="1">
      <c r="Y83" s="57"/>
      <c r="AA83" s="57"/>
    </row>
    <row r="84" spans="25:27" s="55" customFormat="1" ht="20.25" customHeight="1">
      <c r="Y84" s="57"/>
      <c r="AA84" s="57"/>
    </row>
    <row r="85" spans="25:27" s="55" customFormat="1" ht="20.25" customHeight="1">
      <c r="Y85" s="57"/>
      <c r="AA85" s="57"/>
    </row>
    <row r="86" spans="25:27" s="55" customFormat="1" ht="20.25" customHeight="1">
      <c r="Y86" s="57"/>
      <c r="AA86" s="57"/>
    </row>
    <row r="87" spans="25:27" s="55" customFormat="1" ht="20.25" customHeight="1">
      <c r="Y87" s="57"/>
      <c r="AA87" s="57"/>
    </row>
    <row r="88" spans="25:27" s="55" customFormat="1" ht="20.25" customHeight="1">
      <c r="Y88" s="57"/>
      <c r="AA88" s="57"/>
    </row>
    <row r="89" spans="25:27" s="55" customFormat="1" ht="20.25" customHeight="1">
      <c r="Y89" s="57"/>
      <c r="AA89" s="57"/>
    </row>
    <row r="90" spans="25:27" s="55" customFormat="1" ht="20.25" customHeight="1">
      <c r="Y90" s="57"/>
      <c r="AA90" s="57"/>
    </row>
    <row r="91" spans="25:27" s="55" customFormat="1" ht="20.25" customHeight="1">
      <c r="Y91" s="57"/>
      <c r="AA91" s="57"/>
    </row>
    <row r="92" spans="25:27" s="55" customFormat="1" ht="20.25" customHeight="1">
      <c r="Y92" s="57"/>
      <c r="AA92" s="57"/>
    </row>
    <row r="93" spans="25:27" s="55" customFormat="1" ht="20.25" customHeight="1">
      <c r="Y93" s="57"/>
      <c r="AA93" s="57"/>
    </row>
    <row r="94" spans="25:27" s="55" customFormat="1" ht="20.25" customHeight="1">
      <c r="Y94" s="57"/>
      <c r="AA94" s="57"/>
    </row>
    <row r="95" spans="25:27" s="55" customFormat="1" ht="20.25" customHeight="1">
      <c r="Y95" s="57"/>
      <c r="AA95" s="57"/>
    </row>
    <row r="96" spans="25:27" s="55" customFormat="1" ht="20.25" customHeight="1">
      <c r="Y96" s="57"/>
      <c r="AA96" s="57"/>
    </row>
    <row r="97" spans="25:27" s="55" customFormat="1" ht="20.25" customHeight="1">
      <c r="Y97" s="57"/>
      <c r="AA97" s="57"/>
    </row>
    <row r="98" spans="25:27" s="55" customFormat="1" ht="20.25" customHeight="1">
      <c r="Y98" s="57"/>
      <c r="AA98" s="57"/>
    </row>
    <row r="99" spans="25:27" s="55" customFormat="1" ht="20.25" customHeight="1">
      <c r="Y99" s="57"/>
      <c r="AA99" s="57"/>
    </row>
    <row r="100" spans="25:27" s="55" customFormat="1" ht="20.25" customHeight="1">
      <c r="Y100" s="57"/>
      <c r="AA100" s="57"/>
    </row>
    <row r="101" spans="25:27" s="55" customFormat="1" ht="20.25" customHeight="1">
      <c r="Y101" s="57"/>
      <c r="AA101" s="57"/>
    </row>
    <row r="102" spans="25:27" s="55" customFormat="1" ht="20.25" customHeight="1">
      <c r="Y102" s="57"/>
      <c r="AA102" s="57"/>
    </row>
    <row r="103" spans="25:27" s="55" customFormat="1" ht="20.25" customHeight="1">
      <c r="Y103" s="57"/>
      <c r="AA103" s="57"/>
    </row>
    <row r="104" spans="25:27" s="55" customFormat="1" ht="20.25" customHeight="1">
      <c r="Y104" s="57"/>
      <c r="AA104" s="57"/>
    </row>
    <row r="105" spans="25:27" s="55" customFormat="1" ht="20.25" customHeight="1">
      <c r="Y105" s="57"/>
      <c r="AA105" s="57"/>
    </row>
    <row r="106" spans="25:27" s="55" customFormat="1" ht="20.25" customHeight="1">
      <c r="Y106" s="57"/>
      <c r="AA106" s="57"/>
    </row>
    <row r="107" spans="25:27" s="55" customFormat="1" ht="20.25" customHeight="1">
      <c r="Y107" s="57"/>
      <c r="AA107" s="57"/>
    </row>
    <row r="108" spans="25:27" s="55" customFormat="1" ht="20.25" customHeight="1">
      <c r="Y108" s="57"/>
      <c r="AA108" s="57"/>
    </row>
    <row r="109" spans="25:27" s="55" customFormat="1" ht="20.25" customHeight="1">
      <c r="Y109" s="57"/>
      <c r="AA109" s="57"/>
    </row>
    <row r="110" spans="25:27" s="55" customFormat="1" ht="20.25" customHeight="1">
      <c r="Y110" s="57"/>
      <c r="AA110" s="57"/>
    </row>
    <row r="111" spans="25:27" s="55" customFormat="1" ht="20.25" customHeight="1">
      <c r="Y111" s="57"/>
      <c r="AA111" s="57"/>
    </row>
    <row r="112" spans="25:27" s="55" customFormat="1" ht="20.25" customHeight="1">
      <c r="Y112" s="57"/>
      <c r="AA112" s="57"/>
    </row>
    <row r="113" spans="25:27" s="55" customFormat="1" ht="20.25" customHeight="1">
      <c r="Y113" s="57"/>
      <c r="AA113" s="57"/>
    </row>
    <row r="114" spans="25:27" s="55" customFormat="1" ht="20.25" customHeight="1">
      <c r="Y114" s="57"/>
      <c r="AA114" s="57"/>
    </row>
    <row r="115" spans="25:27" s="55" customFormat="1" ht="20.25" customHeight="1">
      <c r="Y115" s="57"/>
      <c r="AA115" s="57"/>
    </row>
    <row r="116" spans="25:27" s="55" customFormat="1" ht="20.25" customHeight="1">
      <c r="Y116" s="57"/>
      <c r="AA116" s="57"/>
    </row>
    <row r="117" spans="25:27" s="55" customFormat="1" ht="20.25" customHeight="1">
      <c r="Y117" s="57"/>
      <c r="AA117" s="57"/>
    </row>
    <row r="118" spans="25:27" s="55" customFormat="1" ht="20.25" customHeight="1">
      <c r="Y118" s="57"/>
      <c r="AA118" s="57"/>
    </row>
    <row r="119" spans="25:27" s="55" customFormat="1" ht="20.25" customHeight="1">
      <c r="Y119" s="57"/>
      <c r="AA119" s="57"/>
    </row>
    <row r="120" spans="25:27" s="55" customFormat="1" ht="20.25" customHeight="1">
      <c r="Y120" s="57"/>
      <c r="AA120" s="57"/>
    </row>
    <row r="121" spans="25:27" s="55" customFormat="1" ht="20.25" customHeight="1">
      <c r="Y121" s="57"/>
      <c r="AA121" s="57"/>
    </row>
    <row r="122" spans="25:27" s="55" customFormat="1" ht="20.25" customHeight="1">
      <c r="Y122" s="57"/>
      <c r="AA122" s="57"/>
    </row>
    <row r="123" spans="25:27" s="55" customFormat="1" ht="20.25" customHeight="1">
      <c r="Y123" s="57"/>
      <c r="AA123" s="57"/>
    </row>
    <row r="124" spans="25:27" s="55" customFormat="1" ht="20.25" customHeight="1">
      <c r="Y124" s="57"/>
      <c r="AA124" s="57"/>
    </row>
    <row r="125" spans="25:27" s="55" customFormat="1" ht="20.25" customHeight="1">
      <c r="Y125" s="57"/>
      <c r="AA125" s="57"/>
    </row>
    <row r="126" spans="25:27" s="55" customFormat="1" ht="20.25" customHeight="1">
      <c r="Y126" s="57"/>
      <c r="AA126" s="57"/>
    </row>
    <row r="127" spans="25:27" s="55" customFormat="1" ht="20.25" customHeight="1">
      <c r="Y127" s="57"/>
      <c r="AA127" s="57"/>
    </row>
    <row r="128" spans="25:27" s="55" customFormat="1" ht="20.25" customHeight="1">
      <c r="Y128" s="57"/>
      <c r="AA128" s="57"/>
    </row>
    <row r="129" spans="25:27" s="55" customFormat="1" ht="20.25" customHeight="1">
      <c r="Y129" s="57"/>
      <c r="AA129" s="57"/>
    </row>
    <row r="130" spans="25:27" s="55" customFormat="1" ht="20.25" customHeight="1">
      <c r="Y130" s="57"/>
      <c r="AA130" s="57"/>
    </row>
    <row r="131" spans="25:27" s="55" customFormat="1" ht="20.25" customHeight="1">
      <c r="Y131" s="57"/>
      <c r="AA131" s="57"/>
    </row>
    <row r="132" spans="25:27" s="55" customFormat="1" ht="20.25" customHeight="1">
      <c r="Y132" s="57"/>
      <c r="AA132" s="57"/>
    </row>
    <row r="133" spans="25:27" s="55" customFormat="1" ht="20.25" customHeight="1">
      <c r="Y133" s="57"/>
      <c r="AA133" s="57"/>
    </row>
    <row r="134" spans="25:27" s="55" customFormat="1" ht="20.25" customHeight="1">
      <c r="Y134" s="57"/>
      <c r="AA134" s="57"/>
    </row>
    <row r="135" spans="25:27" s="55" customFormat="1" ht="20.25" customHeight="1">
      <c r="Y135" s="57"/>
      <c r="AA135" s="57"/>
    </row>
    <row r="136" spans="25:27" s="55" customFormat="1" ht="20.25" customHeight="1">
      <c r="Y136" s="57"/>
      <c r="AA136" s="57"/>
    </row>
    <row r="137" spans="25:27" s="55" customFormat="1" ht="20.25" customHeight="1">
      <c r="Y137" s="57"/>
      <c r="AA137" s="57"/>
    </row>
    <row r="138" spans="25:27" s="55" customFormat="1" ht="20.25" customHeight="1">
      <c r="Y138" s="57"/>
      <c r="AA138" s="57"/>
    </row>
    <row r="139" spans="25:27" s="55" customFormat="1" ht="20.25" customHeight="1">
      <c r="Y139" s="57"/>
      <c r="AA139" s="57"/>
    </row>
    <row r="140" spans="25:27" s="55" customFormat="1" ht="20.25" customHeight="1">
      <c r="Y140" s="57"/>
      <c r="AA140" s="57"/>
    </row>
    <row r="141" spans="25:27" s="55" customFormat="1" ht="20.25" customHeight="1">
      <c r="Y141" s="57"/>
      <c r="AA141" s="57"/>
    </row>
    <row r="142" spans="25:27" s="55" customFormat="1" ht="20.25" customHeight="1">
      <c r="Y142" s="57"/>
      <c r="AA142" s="57"/>
    </row>
    <row r="143" spans="25:27" s="55" customFormat="1" ht="20.25" customHeight="1">
      <c r="Y143" s="57"/>
      <c r="AA143" s="57"/>
    </row>
    <row r="144" spans="25:27" s="55" customFormat="1" ht="20.25" customHeight="1">
      <c r="Y144" s="57"/>
      <c r="AA144" s="57"/>
    </row>
    <row r="145" spans="25:27" s="55" customFormat="1" ht="20.25" customHeight="1">
      <c r="Y145" s="57"/>
      <c r="AA145" s="57"/>
    </row>
    <row r="146" spans="25:27" s="55" customFormat="1" ht="20.25" customHeight="1">
      <c r="Y146" s="57"/>
      <c r="AA146" s="57"/>
    </row>
    <row r="147" spans="25:27" s="55" customFormat="1" ht="20.25" customHeight="1">
      <c r="Y147" s="57"/>
      <c r="AA147" s="57"/>
    </row>
    <row r="148" spans="25:27" s="55" customFormat="1" ht="20.25" customHeight="1">
      <c r="Y148" s="57"/>
      <c r="AA148" s="57"/>
    </row>
    <row r="149" spans="25:27" s="55" customFormat="1" ht="20.25" customHeight="1">
      <c r="Y149" s="57"/>
      <c r="AA149" s="57"/>
    </row>
    <row r="150" spans="25:27" s="55" customFormat="1" ht="20.25" customHeight="1">
      <c r="Y150" s="57"/>
      <c r="AA150" s="57"/>
    </row>
    <row r="151" spans="25:27" s="55" customFormat="1" ht="20.25" customHeight="1">
      <c r="Y151" s="57"/>
      <c r="AA151" s="57"/>
    </row>
    <row r="152" spans="25:27" s="55" customFormat="1" ht="20.25" customHeight="1">
      <c r="Y152" s="57"/>
      <c r="AA152" s="57"/>
    </row>
    <row r="153" spans="25:27" s="55" customFormat="1" ht="20.25" customHeight="1">
      <c r="Y153" s="57"/>
      <c r="AA153" s="57"/>
    </row>
    <row r="154" spans="25:27" s="55" customFormat="1" ht="20.25" customHeight="1">
      <c r="Y154" s="57"/>
      <c r="AA154" s="57"/>
    </row>
    <row r="155" spans="25:27" s="55" customFormat="1" ht="20.25" customHeight="1">
      <c r="Y155" s="57"/>
      <c r="AA155" s="57"/>
    </row>
    <row r="156" spans="25:27" s="55" customFormat="1" ht="20.25" customHeight="1">
      <c r="Y156" s="57"/>
      <c r="AA156" s="57"/>
    </row>
    <row r="157" spans="25:27" s="55" customFormat="1" ht="20.25" customHeight="1">
      <c r="Y157" s="57"/>
      <c r="AA157" s="57"/>
    </row>
    <row r="158" spans="25:27" s="55" customFormat="1" ht="20.25" customHeight="1">
      <c r="Y158" s="57"/>
      <c r="AA158" s="57"/>
    </row>
    <row r="159" spans="25:27" s="55" customFormat="1" ht="20.25" customHeight="1">
      <c r="Y159" s="57"/>
      <c r="AA159" s="57"/>
    </row>
    <row r="160" spans="25:27" s="55" customFormat="1" ht="20.25" customHeight="1">
      <c r="Y160" s="57"/>
      <c r="AA160" s="57"/>
    </row>
    <row r="161" spans="25:27" s="55" customFormat="1" ht="20.25" customHeight="1">
      <c r="Y161" s="57"/>
      <c r="AA161" s="57"/>
    </row>
    <row r="162" spans="25:27" s="55" customFormat="1" ht="20.25" customHeight="1">
      <c r="Y162" s="57"/>
      <c r="AA162" s="57"/>
    </row>
    <row r="163" spans="25:27" s="55" customFormat="1" ht="20.25" customHeight="1">
      <c r="Y163" s="57"/>
      <c r="AA163" s="57"/>
    </row>
    <row r="164" spans="25:27" s="55" customFormat="1" ht="20.25" customHeight="1">
      <c r="Y164" s="57"/>
      <c r="AA164" s="57"/>
    </row>
    <row r="165" spans="25:27" s="55" customFormat="1" ht="20.25" customHeight="1">
      <c r="Y165" s="57"/>
      <c r="AA165" s="57"/>
    </row>
    <row r="166" spans="25:27" s="55" customFormat="1" ht="20.25" customHeight="1">
      <c r="Y166" s="57"/>
      <c r="AA166" s="57"/>
    </row>
    <row r="167" spans="25:27" s="55" customFormat="1" ht="20.25" customHeight="1">
      <c r="Y167" s="57"/>
      <c r="AA167" s="57"/>
    </row>
    <row r="168" spans="25:27" s="55" customFormat="1" ht="20.25" customHeight="1">
      <c r="Y168" s="57"/>
      <c r="AA168" s="57"/>
    </row>
    <row r="169" spans="25:27" s="55" customFormat="1" ht="20.25" customHeight="1">
      <c r="Y169" s="57"/>
      <c r="AA169" s="57"/>
    </row>
    <row r="170" spans="25:27" s="55" customFormat="1" ht="20.25" customHeight="1">
      <c r="Y170" s="57"/>
      <c r="AA170" s="57"/>
    </row>
    <row r="171" spans="25:27" s="55" customFormat="1" ht="20.25" customHeight="1">
      <c r="Y171" s="57"/>
      <c r="AA171" s="57"/>
    </row>
    <row r="172" spans="25:27" s="55" customFormat="1" ht="20.25" customHeight="1">
      <c r="Y172" s="57"/>
      <c r="AA172" s="57"/>
    </row>
    <row r="173" spans="25:27" s="55" customFormat="1" ht="20.25" customHeight="1">
      <c r="Y173" s="57"/>
      <c r="AA173" s="57"/>
    </row>
    <row r="174" spans="25:27" s="55" customFormat="1" ht="20.25" customHeight="1">
      <c r="Y174" s="57"/>
      <c r="AA174" s="57"/>
    </row>
    <row r="175" spans="25:27" s="55" customFormat="1" ht="20.25" customHeight="1">
      <c r="Y175" s="57"/>
      <c r="AA175" s="57"/>
    </row>
    <row r="176" spans="25:27" s="55" customFormat="1" ht="20.25" customHeight="1">
      <c r="Y176" s="57"/>
      <c r="AA176" s="57"/>
    </row>
    <row r="177" spans="25:27" s="55" customFormat="1" ht="20.25" customHeight="1">
      <c r="Y177" s="57"/>
      <c r="AA177" s="57"/>
    </row>
    <row r="178" spans="25:27" s="55" customFormat="1" ht="20.25" customHeight="1">
      <c r="Y178" s="57"/>
      <c r="AA178" s="57"/>
    </row>
    <row r="179" spans="25:27" s="55" customFormat="1" ht="20.25" customHeight="1">
      <c r="Y179" s="57"/>
      <c r="AA179" s="57"/>
    </row>
    <row r="180" spans="25:27" s="55" customFormat="1" ht="20.25" customHeight="1">
      <c r="Y180" s="57"/>
      <c r="AA180" s="57"/>
    </row>
    <row r="181" spans="25:27" s="55" customFormat="1" ht="20.25" customHeight="1">
      <c r="Y181" s="57"/>
      <c r="AA181" s="57"/>
    </row>
    <row r="182" spans="25:27" s="55" customFormat="1" ht="20.25" customHeight="1">
      <c r="Y182" s="57"/>
      <c r="AA182" s="57"/>
    </row>
    <row r="183" spans="25:27" s="55" customFormat="1" ht="20.25" customHeight="1">
      <c r="Y183" s="57"/>
      <c r="AA183" s="57"/>
    </row>
    <row r="184" spans="25:27" s="55" customFormat="1" ht="20.25" customHeight="1">
      <c r="Y184" s="57"/>
      <c r="AA184" s="57"/>
    </row>
    <row r="185" spans="25:27" s="55" customFormat="1" ht="20.25" customHeight="1">
      <c r="Y185" s="57"/>
      <c r="AA185" s="57"/>
    </row>
    <row r="186" spans="25:27" s="55" customFormat="1" ht="20.25" customHeight="1">
      <c r="Y186" s="57"/>
      <c r="AA186" s="57"/>
    </row>
    <row r="187" spans="25:27" s="55" customFormat="1" ht="20.25" customHeight="1">
      <c r="Y187" s="57"/>
      <c r="AA187" s="57"/>
    </row>
    <row r="188" spans="25:27" s="55" customFormat="1" ht="20.25" customHeight="1">
      <c r="Y188" s="57"/>
      <c r="AA188" s="57"/>
    </row>
    <row r="189" spans="25:27" s="55" customFormat="1" ht="20.25" customHeight="1">
      <c r="Y189" s="57"/>
      <c r="AA189" s="57"/>
    </row>
    <row r="190" spans="25:27" s="55" customFormat="1" ht="20.25" customHeight="1">
      <c r="Y190" s="57"/>
      <c r="AA190" s="57"/>
    </row>
    <row r="191" spans="25:27" s="55" customFormat="1" ht="20.25" customHeight="1">
      <c r="Y191" s="57"/>
      <c r="AA191" s="57"/>
    </row>
    <row r="192" spans="25:27" s="55" customFormat="1" ht="20.25" customHeight="1">
      <c r="Y192" s="57"/>
      <c r="AA192" s="57"/>
    </row>
    <row r="193" spans="25:27" s="55" customFormat="1" ht="20.25" customHeight="1">
      <c r="Y193" s="57"/>
      <c r="AA193" s="57"/>
    </row>
    <row r="194" spans="25:27" s="55" customFormat="1" ht="20.25" customHeight="1">
      <c r="Y194" s="57"/>
      <c r="AA194" s="57"/>
    </row>
    <row r="195" spans="25:27" s="55" customFormat="1" ht="20.25" customHeight="1">
      <c r="Y195" s="57"/>
      <c r="AA195" s="57"/>
    </row>
    <row r="196" spans="25:27" s="55" customFormat="1" ht="20.25" customHeight="1">
      <c r="Y196" s="57"/>
      <c r="AA196" s="57"/>
    </row>
    <row r="197" spans="25:27" s="55" customFormat="1" ht="20.25" customHeight="1">
      <c r="Y197" s="57"/>
      <c r="AA197" s="57"/>
    </row>
    <row r="198" spans="25:27" s="55" customFormat="1" ht="20.25" customHeight="1">
      <c r="Y198" s="57"/>
      <c r="AA198" s="57"/>
    </row>
    <row r="199" spans="25:27" s="55" customFormat="1" ht="20.25" customHeight="1">
      <c r="Y199" s="57"/>
      <c r="AA199" s="57"/>
    </row>
    <row r="200" spans="25:27" s="55" customFormat="1" ht="20.25" customHeight="1">
      <c r="Y200" s="57"/>
      <c r="AA200" s="57"/>
    </row>
    <row r="201" spans="25:27" s="55" customFormat="1" ht="20.25" customHeight="1">
      <c r="Y201" s="57"/>
      <c r="AA201" s="57"/>
    </row>
    <row r="202" spans="25:27" s="55" customFormat="1" ht="20.25" customHeight="1">
      <c r="Y202" s="57"/>
      <c r="AA202" s="57"/>
    </row>
    <row r="203" spans="25:27" s="55" customFormat="1" ht="20.25" customHeight="1">
      <c r="Y203" s="57"/>
      <c r="AA203" s="57"/>
    </row>
    <row r="204" spans="25:27" s="55" customFormat="1" ht="20.25" customHeight="1">
      <c r="Y204" s="57"/>
      <c r="AA204" s="57"/>
    </row>
    <row r="205" spans="25:27" s="55" customFormat="1" ht="20.25" customHeight="1">
      <c r="Y205" s="57"/>
      <c r="AA205" s="57"/>
    </row>
    <row r="206" spans="25:27" s="55" customFormat="1" ht="20.25" customHeight="1">
      <c r="Y206" s="57"/>
      <c r="AA206" s="57"/>
    </row>
    <row r="207" spans="25:27" s="55" customFormat="1" ht="20.25" customHeight="1">
      <c r="Y207" s="57"/>
      <c r="AA207" s="57"/>
    </row>
    <row r="208" spans="25:27" s="55" customFormat="1" ht="20.25" customHeight="1">
      <c r="Y208" s="57"/>
      <c r="AA208" s="57"/>
    </row>
    <row r="209" spans="25:27" s="55" customFormat="1" ht="20.25" customHeight="1">
      <c r="Y209" s="57"/>
      <c r="AA209" s="57"/>
    </row>
    <row r="210" spans="25:27" s="55" customFormat="1" ht="20.25" customHeight="1">
      <c r="Y210" s="57"/>
      <c r="AA210" s="57"/>
    </row>
    <row r="211" spans="25:27" s="55" customFormat="1" ht="20.25" customHeight="1">
      <c r="Y211" s="57"/>
      <c r="AA211" s="57"/>
    </row>
    <row r="212" spans="25:27" s="55" customFormat="1" ht="20.25" customHeight="1">
      <c r="Y212" s="57"/>
      <c r="AA212" s="57"/>
    </row>
    <row r="213" spans="25:27" s="55" customFormat="1" ht="20.25" customHeight="1">
      <c r="Y213" s="57"/>
      <c r="AA213" s="57"/>
    </row>
    <row r="214" spans="25:27" s="55" customFormat="1" ht="20.25" customHeight="1">
      <c r="Y214" s="57"/>
      <c r="AA214" s="57"/>
    </row>
    <row r="215" spans="25:27" s="55" customFormat="1" ht="20.25" customHeight="1">
      <c r="Y215" s="57"/>
      <c r="AA215" s="57"/>
    </row>
    <row r="216" spans="25:27" s="55" customFormat="1" ht="20.25" customHeight="1">
      <c r="Y216" s="57"/>
      <c r="AA216" s="57"/>
    </row>
    <row r="217" spans="25:27" s="55" customFormat="1" ht="20.25" customHeight="1">
      <c r="Y217" s="57"/>
      <c r="AA217" s="57"/>
    </row>
    <row r="218" spans="25:27" s="55" customFormat="1" ht="20.25" customHeight="1">
      <c r="Y218" s="57"/>
      <c r="AA218" s="57"/>
    </row>
    <row r="219" spans="25:27" s="55" customFormat="1" ht="20.25" customHeight="1">
      <c r="Y219" s="57"/>
      <c r="AA219" s="57"/>
    </row>
    <row r="220" spans="25:27" s="55" customFormat="1" ht="20.25" customHeight="1">
      <c r="Y220" s="57"/>
      <c r="AA220" s="57"/>
    </row>
    <row r="221" spans="25:27" s="55" customFormat="1" ht="20.25" customHeight="1">
      <c r="Y221" s="57"/>
      <c r="AA221" s="57"/>
    </row>
    <row r="222" spans="25:27" s="55" customFormat="1" ht="20.25" customHeight="1">
      <c r="Y222" s="57"/>
      <c r="AA222" s="57"/>
    </row>
    <row r="223" spans="25:27" s="55" customFormat="1" ht="20.25" customHeight="1">
      <c r="Y223" s="57"/>
      <c r="AA223" s="57"/>
    </row>
    <row r="224" spans="25:27" s="55" customFormat="1" ht="20.25" customHeight="1">
      <c r="Y224" s="57"/>
      <c r="AA224" s="57"/>
    </row>
    <row r="225" spans="25:27" s="55" customFormat="1" ht="20.25" customHeight="1">
      <c r="Y225" s="57"/>
      <c r="AA225" s="57"/>
    </row>
    <row r="226" spans="25:27" s="55" customFormat="1" ht="20.25" customHeight="1">
      <c r="Y226" s="57"/>
      <c r="AA226" s="57"/>
    </row>
    <row r="227" spans="25:27" s="55" customFormat="1" ht="20.25" customHeight="1">
      <c r="Y227" s="57"/>
      <c r="AA227" s="57"/>
    </row>
    <row r="228" spans="25:27" s="55" customFormat="1" ht="20.25" customHeight="1">
      <c r="Y228" s="57"/>
      <c r="AA228" s="57"/>
    </row>
    <row r="229" spans="25:27" s="55" customFormat="1" ht="20.25" customHeight="1">
      <c r="Y229" s="57"/>
      <c r="AA229" s="57"/>
    </row>
    <row r="230" spans="25:27" s="55" customFormat="1" ht="20.25" customHeight="1">
      <c r="Y230" s="57"/>
      <c r="AA230" s="57"/>
    </row>
    <row r="231" spans="25:27" s="55" customFormat="1" ht="20.25" customHeight="1">
      <c r="Y231" s="57"/>
      <c r="AA231" s="57"/>
    </row>
    <row r="232" spans="25:27" s="55" customFormat="1" ht="20.25" customHeight="1">
      <c r="Y232" s="57"/>
      <c r="AA232" s="57"/>
    </row>
    <row r="233" spans="25:27" s="55" customFormat="1" ht="20.25" customHeight="1">
      <c r="Y233" s="57"/>
      <c r="AA233" s="57"/>
    </row>
    <row r="234" spans="25:27" s="55" customFormat="1" ht="20.25" customHeight="1">
      <c r="Y234" s="57"/>
      <c r="AA234" s="57"/>
    </row>
    <row r="235" spans="25:27" s="55" customFormat="1" ht="20.25" customHeight="1">
      <c r="Y235" s="57"/>
      <c r="AA235" s="57"/>
    </row>
    <row r="236" spans="25:27" s="55" customFormat="1" ht="20.25" customHeight="1">
      <c r="Y236" s="57"/>
      <c r="AA236" s="57"/>
    </row>
    <row r="237" spans="25:27" s="55" customFormat="1" ht="20.25" customHeight="1">
      <c r="Y237" s="57"/>
      <c r="AA237" s="57"/>
    </row>
    <row r="238" spans="25:27" s="55" customFormat="1" ht="20.25" customHeight="1">
      <c r="Y238" s="57"/>
      <c r="AA238" s="57"/>
    </row>
    <row r="239" spans="25:27" s="55" customFormat="1" ht="20.25" customHeight="1">
      <c r="Y239" s="57"/>
      <c r="AA239" s="57"/>
    </row>
    <row r="240" spans="25:27" s="55" customFormat="1" ht="20.25" customHeight="1">
      <c r="Y240" s="57"/>
      <c r="AA240" s="57"/>
    </row>
    <row r="241" spans="25:27" s="55" customFormat="1" ht="20.25" customHeight="1">
      <c r="Y241" s="57"/>
      <c r="AA241" s="57"/>
    </row>
    <row r="242" spans="25:27" s="55" customFormat="1" ht="20.25" customHeight="1">
      <c r="Y242" s="57"/>
      <c r="AA242" s="57"/>
    </row>
    <row r="243" spans="25:27" s="55" customFormat="1" ht="20.25" customHeight="1">
      <c r="Y243" s="57"/>
      <c r="AA243" s="57"/>
    </row>
    <row r="244" spans="25:27" s="55" customFormat="1" ht="20.25" customHeight="1">
      <c r="Y244" s="57"/>
      <c r="AA244" s="57"/>
    </row>
    <row r="245" spans="25:27" s="55" customFormat="1" ht="20.25" customHeight="1">
      <c r="Y245" s="57"/>
      <c r="AA245" s="57"/>
    </row>
    <row r="246" spans="25:27" s="55" customFormat="1" ht="20.25" customHeight="1">
      <c r="Y246" s="57"/>
      <c r="AA246" s="57"/>
    </row>
    <row r="247" spans="25:27" s="55" customFormat="1" ht="20.25" customHeight="1">
      <c r="Y247" s="57"/>
      <c r="AA247" s="57"/>
    </row>
    <row r="248" spans="25:27" s="55" customFormat="1" ht="20.25" customHeight="1">
      <c r="Y248" s="57"/>
      <c r="AA248" s="57"/>
    </row>
    <row r="249" spans="25:27" s="55" customFormat="1" ht="20.25" customHeight="1">
      <c r="Y249" s="57"/>
      <c r="AA249" s="57"/>
    </row>
    <row r="250" spans="25:27" s="55" customFormat="1" ht="20.25" customHeight="1">
      <c r="Y250" s="57"/>
      <c r="AA250" s="57"/>
    </row>
    <row r="251" spans="25:27" s="55" customFormat="1" ht="20.25" customHeight="1">
      <c r="Y251" s="57"/>
      <c r="AA251" s="57"/>
    </row>
    <row r="252" spans="25:27" s="55" customFormat="1" ht="20.25" customHeight="1">
      <c r="Y252" s="57"/>
      <c r="AA252" s="57"/>
    </row>
    <row r="253" spans="25:27" s="55" customFormat="1" ht="20.25" customHeight="1">
      <c r="Y253" s="57"/>
      <c r="AA253" s="57"/>
    </row>
    <row r="254" spans="25:27" s="55" customFormat="1" ht="20.25" customHeight="1">
      <c r="Y254" s="57"/>
      <c r="AA254" s="57"/>
    </row>
    <row r="255" spans="25:27" s="55" customFormat="1" ht="20.25" customHeight="1">
      <c r="Y255" s="57"/>
      <c r="AA255" s="57"/>
    </row>
    <row r="256" spans="25:27" s="55" customFormat="1" ht="20.25" customHeight="1">
      <c r="Y256" s="57"/>
      <c r="AA256" s="57"/>
    </row>
    <row r="257" spans="25:27" s="55" customFormat="1" ht="20.25" customHeight="1">
      <c r="Y257" s="57"/>
      <c r="AA257" s="57"/>
    </row>
    <row r="258" spans="25:27" s="55" customFormat="1" ht="20.25" customHeight="1">
      <c r="Y258" s="57"/>
      <c r="AA258" s="57"/>
    </row>
    <row r="259" spans="25:27" s="55" customFormat="1" ht="20.25" customHeight="1">
      <c r="Y259" s="57"/>
      <c r="AA259" s="57"/>
    </row>
    <row r="260" spans="25:27" s="55" customFormat="1" ht="20.25" customHeight="1">
      <c r="Y260" s="57"/>
      <c r="AA260" s="57"/>
    </row>
    <row r="261" spans="25:27" s="55" customFormat="1" ht="20.25" customHeight="1">
      <c r="Y261" s="57"/>
      <c r="AA261" s="57"/>
    </row>
    <row r="262" spans="25:27" s="55" customFormat="1" ht="20.25" customHeight="1">
      <c r="Y262" s="57"/>
      <c r="AA262" s="57"/>
    </row>
    <row r="263" spans="25:27" s="55" customFormat="1" ht="20.25" customHeight="1">
      <c r="Y263" s="57"/>
      <c r="AA263" s="57"/>
    </row>
    <row r="264" spans="25:27" s="55" customFormat="1" ht="20.25" customHeight="1">
      <c r="Y264" s="57"/>
      <c r="AA264" s="57"/>
    </row>
    <row r="265" spans="25:27" s="55" customFormat="1" ht="20.25" customHeight="1">
      <c r="Y265" s="57"/>
      <c r="AA265" s="57"/>
    </row>
    <row r="266" spans="25:27" s="55" customFormat="1" ht="20.25" customHeight="1">
      <c r="Y266" s="57"/>
      <c r="AA266" s="57"/>
    </row>
    <row r="267" spans="25:27" s="55" customFormat="1" ht="20.25" customHeight="1">
      <c r="Y267" s="57"/>
      <c r="AA267" s="57"/>
    </row>
    <row r="268" spans="25:27" s="55" customFormat="1" ht="20.25" customHeight="1">
      <c r="Y268" s="57"/>
      <c r="AA268" s="57"/>
    </row>
    <row r="269" spans="25:27" s="55" customFormat="1" ht="20.25" customHeight="1">
      <c r="Y269" s="57"/>
      <c r="AA269" s="57"/>
    </row>
    <row r="270" spans="25:27" s="55" customFormat="1" ht="20.25" customHeight="1">
      <c r="Y270" s="57"/>
      <c r="AA270" s="57"/>
    </row>
    <row r="271" spans="25:27" s="55" customFormat="1" ht="20.25" customHeight="1">
      <c r="Y271" s="57"/>
      <c r="AA271" s="57"/>
    </row>
    <row r="272" spans="25:27" s="55" customFormat="1" ht="20.25" customHeight="1">
      <c r="Y272" s="57"/>
      <c r="AA272" s="57"/>
    </row>
    <row r="273" spans="25:27" s="55" customFormat="1" ht="20.25" customHeight="1">
      <c r="Y273" s="57"/>
      <c r="AA273" s="57"/>
    </row>
    <row r="274" spans="25:27" s="55" customFormat="1" ht="20.25" customHeight="1">
      <c r="Y274" s="57"/>
      <c r="AA274" s="57"/>
    </row>
    <row r="275" spans="25:27" s="55" customFormat="1">
      <c r="Y275" s="57"/>
      <c r="AA275" s="57"/>
    </row>
    <row r="276" spans="25:27" s="55" customFormat="1">
      <c r="Y276" s="57"/>
      <c r="AA276" s="57"/>
    </row>
    <row r="277" spans="25:27" s="55" customFormat="1">
      <c r="Y277" s="57"/>
      <c r="AA277" s="57"/>
    </row>
    <row r="278" spans="25:27" s="55" customFormat="1">
      <c r="Y278" s="57"/>
      <c r="AA278" s="57"/>
    </row>
    <row r="279" spans="25:27" s="55" customFormat="1">
      <c r="Y279" s="57"/>
      <c r="AA279" s="57"/>
    </row>
    <row r="280" spans="25:27" s="55" customFormat="1">
      <c r="Y280" s="57"/>
      <c r="AA280" s="57"/>
    </row>
    <row r="281" spans="25:27" s="55" customFormat="1">
      <c r="Y281" s="57"/>
      <c r="AA281" s="57"/>
    </row>
    <row r="282" spans="25:27" s="55" customFormat="1">
      <c r="Y282" s="57"/>
      <c r="AA282" s="57"/>
    </row>
    <row r="283" spans="25:27" s="55" customFormat="1">
      <c r="Y283" s="57"/>
      <c r="AA283" s="57"/>
    </row>
    <row r="284" spans="25:27" s="55" customFormat="1">
      <c r="Y284" s="57"/>
      <c r="AA284" s="57"/>
    </row>
    <row r="285" spans="25:27" s="55" customFormat="1">
      <c r="Y285" s="57"/>
      <c r="AA285" s="57"/>
    </row>
    <row r="286" spans="25:27" s="55" customFormat="1">
      <c r="Y286" s="57"/>
      <c r="AA286" s="57"/>
    </row>
    <row r="287" spans="25:27" s="55" customFormat="1">
      <c r="Y287" s="57"/>
      <c r="AA287" s="57"/>
    </row>
    <row r="288" spans="25:27" s="55" customFormat="1">
      <c r="Y288" s="57"/>
      <c r="AA288" s="57"/>
    </row>
    <row r="289" spans="25:27" s="55" customFormat="1">
      <c r="Y289" s="57"/>
      <c r="AA289" s="57"/>
    </row>
    <row r="290" spans="25:27" s="55" customFormat="1">
      <c r="Y290" s="57"/>
      <c r="AA290" s="57"/>
    </row>
    <row r="291" spans="25:27" s="55" customFormat="1">
      <c r="Y291" s="57"/>
      <c r="AA291" s="57"/>
    </row>
    <row r="292" spans="25:27" s="55" customFormat="1">
      <c r="Y292" s="57"/>
      <c r="AA292" s="57"/>
    </row>
    <row r="293" spans="25:27" s="55" customFormat="1">
      <c r="Y293" s="57"/>
      <c r="AA293" s="57"/>
    </row>
    <row r="294" spans="25:27" s="55" customFormat="1">
      <c r="Y294" s="57"/>
      <c r="AA294" s="57"/>
    </row>
    <row r="295" spans="25:27" s="55" customFormat="1">
      <c r="Y295" s="57"/>
      <c r="AA295" s="57"/>
    </row>
    <row r="296" spans="25:27" s="55" customFormat="1">
      <c r="Y296" s="57"/>
      <c r="AA296" s="57"/>
    </row>
    <row r="297" spans="25:27" s="55" customFormat="1">
      <c r="Y297" s="57"/>
      <c r="AA297" s="57"/>
    </row>
    <row r="298" spans="25:27" s="55" customFormat="1">
      <c r="Y298" s="57"/>
      <c r="AA298" s="57"/>
    </row>
    <row r="299" spans="25:27" s="55" customFormat="1">
      <c r="Y299" s="57"/>
      <c r="AA299" s="57"/>
    </row>
    <row r="300" spans="25:27" s="55" customFormat="1">
      <c r="Y300" s="57"/>
      <c r="AA300" s="57"/>
    </row>
    <row r="301" spans="25:27" s="55" customFormat="1">
      <c r="Y301" s="57"/>
      <c r="AA301" s="57"/>
    </row>
    <row r="302" spans="25:27" s="55" customFormat="1">
      <c r="Y302" s="57"/>
      <c r="AA302" s="57"/>
    </row>
    <row r="303" spans="25:27" s="55" customFormat="1">
      <c r="Y303" s="57"/>
      <c r="AA303" s="57"/>
    </row>
    <row r="304" spans="25:27" s="55" customFormat="1">
      <c r="Y304" s="57"/>
      <c r="AA304" s="57"/>
    </row>
    <row r="305" spans="25:27" s="55" customFormat="1">
      <c r="Y305" s="57"/>
      <c r="AA305" s="57"/>
    </row>
    <row r="306" spans="25:27" s="55" customFormat="1">
      <c r="Y306" s="57"/>
      <c r="AA306" s="57"/>
    </row>
    <row r="307" spans="25:27" s="55" customFormat="1">
      <c r="Y307" s="57"/>
      <c r="AA307" s="57"/>
    </row>
    <row r="308" spans="25:27" s="55" customFormat="1">
      <c r="Y308" s="57"/>
      <c r="AA308" s="57"/>
    </row>
    <row r="309" spans="25:27" s="55" customFormat="1">
      <c r="Y309" s="57"/>
      <c r="AA309" s="57"/>
    </row>
    <row r="310" spans="25:27" s="55" customFormat="1">
      <c r="Y310" s="57"/>
      <c r="AA310" s="57"/>
    </row>
    <row r="311" spans="25:27" s="55" customFormat="1">
      <c r="Y311" s="57"/>
      <c r="AA311" s="57"/>
    </row>
    <row r="312" spans="25:27" s="55" customFormat="1">
      <c r="Y312" s="57"/>
      <c r="AA312" s="57"/>
    </row>
    <row r="313" spans="25:27" s="55" customFormat="1">
      <c r="Y313" s="57"/>
      <c r="AA313" s="57"/>
    </row>
    <row r="314" spans="25:27" s="55" customFormat="1">
      <c r="Y314" s="57"/>
      <c r="AA314" s="57"/>
    </row>
    <row r="315" spans="25:27" s="55" customFormat="1">
      <c r="Y315" s="57"/>
      <c r="AA315" s="57"/>
    </row>
    <row r="316" spans="25:27" s="55" customFormat="1">
      <c r="Y316" s="57"/>
      <c r="AA316" s="57"/>
    </row>
    <row r="317" spans="25:27" s="55" customFormat="1">
      <c r="Y317" s="57"/>
      <c r="AA317" s="57"/>
    </row>
    <row r="318" spans="25:27" s="55" customFormat="1">
      <c r="Y318" s="57"/>
      <c r="AA318" s="57"/>
    </row>
    <row r="319" spans="25:27" s="55" customFormat="1">
      <c r="Y319" s="57"/>
      <c r="AA319" s="57"/>
    </row>
    <row r="320" spans="25:27" s="55" customFormat="1">
      <c r="Y320" s="57"/>
      <c r="AA320" s="57"/>
    </row>
    <row r="321" spans="25:27" s="55" customFormat="1">
      <c r="Y321" s="57"/>
      <c r="AA321" s="57"/>
    </row>
    <row r="322" spans="25:27" s="55" customFormat="1">
      <c r="Y322" s="57"/>
      <c r="AA322" s="57"/>
    </row>
    <row r="323" spans="25:27" s="55" customFormat="1">
      <c r="Y323" s="57"/>
      <c r="AA323" s="57"/>
    </row>
    <row r="324" spans="25:27" s="55" customFormat="1">
      <c r="Y324" s="57"/>
      <c r="AA324" s="57"/>
    </row>
    <row r="325" spans="25:27" s="55" customFormat="1">
      <c r="Y325" s="57"/>
      <c r="AA325" s="57"/>
    </row>
    <row r="326" spans="25:27" s="55" customFormat="1">
      <c r="Y326" s="57"/>
      <c r="AA326" s="57"/>
    </row>
    <row r="327" spans="25:27" s="55" customFormat="1">
      <c r="Y327" s="57"/>
      <c r="AA327" s="57"/>
    </row>
    <row r="328" spans="25:27" s="55" customFormat="1">
      <c r="Y328" s="57"/>
      <c r="AA328" s="57"/>
    </row>
    <row r="329" spans="25:27" s="55" customFormat="1">
      <c r="Y329" s="57"/>
      <c r="AA329" s="57"/>
    </row>
    <row r="330" spans="25:27" s="55" customFormat="1">
      <c r="Y330" s="57"/>
      <c r="AA330" s="57"/>
    </row>
    <row r="331" spans="25:27" s="55" customFormat="1">
      <c r="Y331" s="57"/>
      <c r="AA331" s="57"/>
    </row>
    <row r="332" spans="25:27" s="55" customFormat="1">
      <c r="Y332" s="57"/>
      <c r="AA332" s="57"/>
    </row>
    <row r="333" spans="25:27" s="55" customFormat="1">
      <c r="Y333" s="57"/>
      <c r="AA333" s="57"/>
    </row>
    <row r="334" spans="25:27" s="55" customFormat="1">
      <c r="Y334" s="57"/>
      <c r="AA334" s="57"/>
    </row>
    <row r="335" spans="25:27" s="55" customFormat="1">
      <c r="Y335" s="57"/>
      <c r="AA335" s="57"/>
    </row>
    <row r="336" spans="25:27" s="55" customFormat="1">
      <c r="Y336" s="57"/>
      <c r="AA336" s="57"/>
    </row>
    <row r="337" spans="25:27" s="55" customFormat="1">
      <c r="Y337" s="57"/>
      <c r="AA337" s="57"/>
    </row>
    <row r="338" spans="25:27" s="55" customFormat="1">
      <c r="Y338" s="57"/>
      <c r="AA338" s="57"/>
    </row>
    <row r="339" spans="25:27" s="55" customFormat="1">
      <c r="Y339" s="57"/>
      <c r="AA339" s="57"/>
    </row>
    <row r="340" spans="25:27" s="55" customFormat="1">
      <c r="Y340" s="57"/>
      <c r="AA340" s="57"/>
    </row>
    <row r="341" spans="25:27" s="55" customFormat="1">
      <c r="Y341" s="57"/>
      <c r="AA341" s="57"/>
    </row>
    <row r="342" spans="25:27" s="55" customFormat="1">
      <c r="Y342" s="57"/>
      <c r="AA342" s="57"/>
    </row>
    <row r="343" spans="25:27" s="55" customFormat="1">
      <c r="Y343" s="57"/>
      <c r="AA343" s="57"/>
    </row>
    <row r="344" spans="25:27" s="55" customFormat="1">
      <c r="Y344" s="57"/>
      <c r="AA344" s="57"/>
    </row>
    <row r="345" spans="25:27" s="55" customFormat="1">
      <c r="Y345" s="57"/>
      <c r="AA345" s="57"/>
    </row>
    <row r="346" spans="25:27" s="55" customFormat="1">
      <c r="Y346" s="57"/>
      <c r="AA346" s="57"/>
    </row>
    <row r="347" spans="25:27" s="55" customFormat="1">
      <c r="Y347" s="57"/>
      <c r="AA347" s="57"/>
    </row>
    <row r="348" spans="25:27" s="55" customFormat="1">
      <c r="Y348" s="57"/>
      <c r="AA348" s="57"/>
    </row>
    <row r="349" spans="25:27" s="55" customFormat="1">
      <c r="Y349" s="57"/>
      <c r="AA349" s="57"/>
    </row>
    <row r="350" spans="25:27" s="55" customFormat="1">
      <c r="Y350" s="57"/>
      <c r="AA350" s="57"/>
    </row>
    <row r="351" spans="25:27" s="55" customFormat="1">
      <c r="Y351" s="57"/>
      <c r="AA351" s="57"/>
    </row>
    <row r="352" spans="25:27" s="55" customFormat="1">
      <c r="Y352" s="57"/>
      <c r="AA352" s="57"/>
    </row>
    <row r="353" spans="25:27" s="55" customFormat="1">
      <c r="Y353" s="57"/>
      <c r="AA353" s="57"/>
    </row>
    <row r="354" spans="25:27" s="55" customFormat="1">
      <c r="Y354" s="57"/>
      <c r="AA354" s="57"/>
    </row>
    <row r="355" spans="25:27" s="55" customFormat="1">
      <c r="Y355" s="57"/>
      <c r="AA355" s="57"/>
    </row>
    <row r="356" spans="25:27" s="55" customFormat="1">
      <c r="Y356" s="57"/>
      <c r="AA356" s="57"/>
    </row>
    <row r="357" spans="25:27" s="55" customFormat="1">
      <c r="Y357" s="57"/>
      <c r="AA357" s="57"/>
    </row>
    <row r="358" spans="25:27" s="55" customFormat="1">
      <c r="Y358" s="57"/>
      <c r="AA358" s="57"/>
    </row>
    <row r="359" spans="25:27" s="55" customFormat="1">
      <c r="Y359" s="57"/>
      <c r="AA359" s="57"/>
    </row>
    <row r="360" spans="25:27" s="55" customFormat="1">
      <c r="Y360" s="57"/>
      <c r="AA360" s="57"/>
    </row>
    <row r="361" spans="25:27" s="55" customFormat="1">
      <c r="Y361" s="57"/>
      <c r="AA361" s="57"/>
    </row>
    <row r="362" spans="25:27" s="55" customFormat="1">
      <c r="Y362" s="57"/>
      <c r="AA362" s="57"/>
    </row>
    <row r="363" spans="25:27" s="55" customFormat="1">
      <c r="Y363" s="57"/>
      <c r="AA363" s="57"/>
    </row>
    <row r="364" spans="25:27" s="55" customFormat="1">
      <c r="Y364" s="57"/>
      <c r="AA364" s="57"/>
    </row>
    <row r="365" spans="25:27" s="55" customFormat="1">
      <c r="Y365" s="57"/>
      <c r="AA365" s="57"/>
    </row>
    <row r="366" spans="25:27" s="55" customFormat="1">
      <c r="Y366" s="57"/>
      <c r="AA366" s="57"/>
    </row>
    <row r="367" spans="25:27" s="55" customFormat="1">
      <c r="Y367" s="57"/>
      <c r="AA367" s="57"/>
    </row>
    <row r="368" spans="25:27" s="55" customFormat="1">
      <c r="Y368" s="57"/>
      <c r="AA368" s="57"/>
    </row>
    <row r="369" spans="25:27" s="55" customFormat="1">
      <c r="Y369" s="57"/>
      <c r="AA369" s="57"/>
    </row>
    <row r="370" spans="25:27" s="55" customFormat="1">
      <c r="Y370" s="57"/>
      <c r="AA370" s="57"/>
    </row>
    <row r="371" spans="25:27" s="55" customFormat="1">
      <c r="Y371" s="57"/>
      <c r="AA371" s="57"/>
    </row>
    <row r="372" spans="25:27" s="55" customFormat="1">
      <c r="Y372" s="57"/>
      <c r="AA372" s="57"/>
    </row>
    <row r="373" spans="25:27" s="55" customFormat="1">
      <c r="Y373" s="57"/>
      <c r="AA373" s="57"/>
    </row>
    <row r="374" spans="25:27" s="55" customFormat="1">
      <c r="Y374" s="57"/>
      <c r="AA374" s="57"/>
    </row>
    <row r="375" spans="25:27" s="55" customFormat="1">
      <c r="Y375" s="57"/>
      <c r="AA375" s="57"/>
    </row>
    <row r="376" spans="25:27" s="55" customFormat="1">
      <c r="Y376" s="57"/>
      <c r="AA376" s="57"/>
    </row>
    <row r="377" spans="25:27" s="55" customFormat="1">
      <c r="Y377" s="57"/>
      <c r="AA377" s="57"/>
    </row>
    <row r="378" spans="25:27" s="55" customFormat="1">
      <c r="Y378" s="57"/>
      <c r="AA378" s="57"/>
    </row>
    <row r="379" spans="25:27" s="55" customFormat="1">
      <c r="Y379" s="57"/>
      <c r="AA379" s="57"/>
    </row>
    <row r="380" spans="25:27" s="55" customFormat="1">
      <c r="Y380" s="57"/>
      <c r="AA380" s="57"/>
    </row>
    <row r="381" spans="25:27" s="55" customFormat="1">
      <c r="Y381" s="57"/>
      <c r="AA381" s="57"/>
    </row>
    <row r="382" spans="25:27" s="55" customFormat="1">
      <c r="Y382" s="57"/>
      <c r="AA382" s="57"/>
    </row>
    <row r="383" spans="25:27" s="55" customFormat="1">
      <c r="Y383" s="57"/>
      <c r="AA383" s="57"/>
    </row>
    <row r="384" spans="25:27" s="55" customFormat="1">
      <c r="Y384" s="57"/>
      <c r="AA384" s="57"/>
    </row>
    <row r="385" spans="25:27" s="55" customFormat="1">
      <c r="Y385" s="57"/>
      <c r="AA385" s="57"/>
    </row>
    <row r="386" spans="25:27" s="55" customFormat="1">
      <c r="Y386" s="57"/>
      <c r="AA386" s="57"/>
    </row>
    <row r="387" spans="25:27" s="55" customFormat="1">
      <c r="Y387" s="57"/>
      <c r="AA387" s="57"/>
    </row>
    <row r="388" spans="25:27" s="55" customFormat="1">
      <c r="Y388" s="57"/>
      <c r="AA388" s="57"/>
    </row>
    <row r="389" spans="25:27" s="55" customFormat="1">
      <c r="Y389" s="57"/>
      <c r="AA389" s="57"/>
    </row>
    <row r="390" spans="25:27" s="55" customFormat="1">
      <c r="Y390" s="57"/>
      <c r="AA390" s="57"/>
    </row>
    <row r="391" spans="25:27" s="55" customFormat="1">
      <c r="Y391" s="57"/>
      <c r="AA391" s="57"/>
    </row>
    <row r="392" spans="25:27" s="55" customFormat="1">
      <c r="Y392" s="57"/>
      <c r="AA392" s="57"/>
    </row>
    <row r="393" spans="25:27" s="55" customFormat="1">
      <c r="Y393" s="57"/>
      <c r="AA393" s="57"/>
    </row>
    <row r="394" spans="25:27" s="55" customFormat="1">
      <c r="Y394" s="57"/>
      <c r="AA394" s="57"/>
    </row>
    <row r="395" spans="25:27" s="55" customFormat="1">
      <c r="Y395" s="57"/>
      <c r="AA395" s="57"/>
    </row>
    <row r="396" spans="25:27" s="55" customFormat="1">
      <c r="Y396" s="57"/>
      <c r="AA396" s="57"/>
    </row>
    <row r="397" spans="25:27" s="55" customFormat="1">
      <c r="Y397" s="57"/>
      <c r="AA397" s="57"/>
    </row>
    <row r="398" spans="25:27" s="55" customFormat="1">
      <c r="Y398" s="57"/>
      <c r="AA398" s="57"/>
    </row>
    <row r="399" spans="25:27" s="55" customFormat="1">
      <c r="Y399" s="57"/>
      <c r="AA399" s="57"/>
    </row>
    <row r="400" spans="25:27" s="55" customFormat="1">
      <c r="Y400" s="57"/>
      <c r="AA400" s="57"/>
    </row>
    <row r="401" spans="25:27" s="55" customFormat="1">
      <c r="Y401" s="57"/>
      <c r="AA401" s="57"/>
    </row>
    <row r="402" spans="25:27" s="55" customFormat="1">
      <c r="Y402" s="57"/>
      <c r="AA402" s="57"/>
    </row>
    <row r="403" spans="25:27" s="55" customFormat="1">
      <c r="Y403" s="57"/>
      <c r="AA403" s="57"/>
    </row>
    <row r="404" spans="25:27" s="55" customFormat="1">
      <c r="Y404" s="57"/>
      <c r="AA404" s="57"/>
    </row>
    <row r="405" spans="25:27" s="55" customFormat="1">
      <c r="Y405" s="57"/>
      <c r="AA405" s="57"/>
    </row>
    <row r="406" spans="25:27" s="55" customFormat="1">
      <c r="Y406" s="57"/>
      <c r="AA406" s="57"/>
    </row>
    <row r="407" spans="25:27" s="55" customFormat="1">
      <c r="Y407" s="57"/>
      <c r="AA407" s="57"/>
    </row>
    <row r="408" spans="25:27" s="55" customFormat="1">
      <c r="Y408" s="57"/>
      <c r="AA408" s="57"/>
    </row>
    <row r="409" spans="25:27" s="55" customFormat="1">
      <c r="Y409" s="57"/>
      <c r="AA409" s="57"/>
    </row>
    <row r="410" spans="25:27" s="55" customFormat="1">
      <c r="Y410" s="57"/>
      <c r="AA410" s="57"/>
    </row>
    <row r="411" spans="25:27" s="55" customFormat="1">
      <c r="Y411" s="57"/>
      <c r="AA411" s="57"/>
    </row>
    <row r="412" spans="25:27" s="55" customFormat="1">
      <c r="Y412" s="57"/>
      <c r="AA412" s="57"/>
    </row>
    <row r="413" spans="25:27" s="55" customFormat="1">
      <c r="Y413" s="57"/>
      <c r="AA413" s="57"/>
    </row>
    <row r="414" spans="25:27" s="55" customFormat="1">
      <c r="Y414" s="57"/>
      <c r="AA414" s="57"/>
    </row>
    <row r="415" spans="25:27" s="55" customFormat="1">
      <c r="Y415" s="57"/>
      <c r="AA415" s="57"/>
    </row>
    <row r="416" spans="25:27" s="55" customFormat="1">
      <c r="Y416" s="57"/>
      <c r="AA416" s="57"/>
    </row>
    <row r="417" spans="25:27" s="55" customFormat="1">
      <c r="Y417" s="57"/>
      <c r="AA417" s="57"/>
    </row>
    <row r="418" spans="25:27" s="55" customFormat="1">
      <c r="Y418" s="57"/>
      <c r="AA418" s="57"/>
    </row>
    <row r="419" spans="25:27" s="55" customFormat="1">
      <c r="Y419" s="57"/>
      <c r="AA419" s="57"/>
    </row>
    <row r="420" spans="25:27" s="55" customFormat="1">
      <c r="Y420" s="57"/>
      <c r="AA420" s="57"/>
    </row>
    <row r="421" spans="25:27" s="55" customFormat="1">
      <c r="Y421" s="57"/>
      <c r="AA421" s="57"/>
    </row>
    <row r="422" spans="25:27" s="55" customFormat="1">
      <c r="Y422" s="57"/>
      <c r="AA422" s="57"/>
    </row>
    <row r="423" spans="25:27" s="55" customFormat="1">
      <c r="Y423" s="57"/>
      <c r="AA423" s="57"/>
    </row>
    <row r="424" spans="25:27" s="55" customFormat="1">
      <c r="Y424" s="57"/>
      <c r="AA424" s="57"/>
    </row>
    <row r="425" spans="25:27" s="55" customFormat="1">
      <c r="Y425" s="57"/>
      <c r="AA425" s="57"/>
    </row>
    <row r="426" spans="25:27" s="55" customFormat="1">
      <c r="Y426" s="57"/>
      <c r="AA426" s="57"/>
    </row>
    <row r="427" spans="25:27" s="55" customFormat="1">
      <c r="Y427" s="57"/>
      <c r="AA427" s="57"/>
    </row>
    <row r="428" spans="25:27" s="55" customFormat="1">
      <c r="Y428" s="57"/>
      <c r="AA428" s="57"/>
    </row>
    <row r="429" spans="25:27" s="55" customFormat="1">
      <c r="Y429" s="57"/>
      <c r="AA429" s="57"/>
    </row>
    <row r="430" spans="25:27" s="55" customFormat="1">
      <c r="Y430" s="57"/>
      <c r="AA430" s="57"/>
    </row>
    <row r="431" spans="25:27" s="55" customFormat="1">
      <c r="Y431" s="57"/>
      <c r="AA431" s="57"/>
    </row>
    <row r="432" spans="25:27" s="55" customFormat="1">
      <c r="Y432" s="57"/>
      <c r="AA432" s="57"/>
    </row>
    <row r="433" spans="25:27" s="55" customFormat="1">
      <c r="Y433" s="57"/>
      <c r="AA433" s="57"/>
    </row>
    <row r="434" spans="25:27" s="55" customFormat="1">
      <c r="Y434" s="57"/>
      <c r="AA434" s="57"/>
    </row>
    <row r="435" spans="25:27" s="55" customFormat="1">
      <c r="Y435" s="57"/>
      <c r="AA435" s="57"/>
    </row>
    <row r="436" spans="25:27" s="55" customFormat="1">
      <c r="Y436" s="57"/>
      <c r="AA436" s="57"/>
    </row>
    <row r="437" spans="25:27" s="55" customFormat="1">
      <c r="Y437" s="57"/>
      <c r="AA437" s="57"/>
    </row>
    <row r="438" spans="25:27" s="55" customFormat="1">
      <c r="Y438" s="57"/>
      <c r="AA438" s="57"/>
    </row>
    <row r="439" spans="25:27" s="55" customFormat="1">
      <c r="Y439" s="57"/>
      <c r="AA439" s="57"/>
    </row>
    <row r="440" spans="25:27" s="55" customFormat="1">
      <c r="Y440" s="57"/>
      <c r="AA440" s="57"/>
    </row>
    <row r="441" spans="25:27" s="55" customFormat="1">
      <c r="Y441" s="57"/>
      <c r="AA441" s="57"/>
    </row>
    <row r="442" spans="25:27" s="55" customFormat="1">
      <c r="Y442" s="57"/>
      <c r="AA442" s="57"/>
    </row>
    <row r="443" spans="25:27" s="55" customFormat="1">
      <c r="Y443" s="57"/>
      <c r="AA443" s="57"/>
    </row>
    <row r="444" spans="25:27" s="55" customFormat="1">
      <c r="Y444" s="57"/>
      <c r="AA444" s="57"/>
    </row>
    <row r="445" spans="25:27" s="55" customFormat="1">
      <c r="Y445" s="57"/>
      <c r="AA445" s="57"/>
    </row>
    <row r="446" spans="25:27" s="55" customFormat="1">
      <c r="Y446" s="57"/>
      <c r="AA446" s="57"/>
    </row>
    <row r="447" spans="25:27" s="55" customFormat="1">
      <c r="Y447" s="57"/>
      <c r="AA447" s="57"/>
    </row>
    <row r="448" spans="25:27" s="55" customFormat="1">
      <c r="Y448" s="57"/>
      <c r="AA448" s="57"/>
    </row>
    <row r="449" spans="25:27" s="55" customFormat="1">
      <c r="Y449" s="57"/>
      <c r="AA449" s="57"/>
    </row>
    <row r="450" spans="25:27" s="55" customFormat="1">
      <c r="Y450" s="57"/>
      <c r="AA450" s="57"/>
    </row>
    <row r="451" spans="25:27" s="55" customFormat="1">
      <c r="Y451" s="57"/>
      <c r="AA451" s="57"/>
    </row>
    <row r="452" spans="25:27" s="55" customFormat="1">
      <c r="Y452" s="57"/>
      <c r="AA452" s="57"/>
    </row>
    <row r="453" spans="25:27" s="55" customFormat="1">
      <c r="Y453" s="57"/>
      <c r="AA453" s="57"/>
    </row>
    <row r="454" spans="25:27" s="55" customFormat="1">
      <c r="Y454" s="57"/>
      <c r="AA454" s="57"/>
    </row>
    <row r="455" spans="25:27" s="55" customFormat="1">
      <c r="Y455" s="57"/>
      <c r="AA455" s="57"/>
    </row>
    <row r="456" spans="25:27" s="55" customFormat="1">
      <c r="Y456" s="57"/>
      <c r="AA456" s="57"/>
    </row>
    <row r="457" spans="25:27" s="55" customFormat="1">
      <c r="Y457" s="57"/>
      <c r="AA457" s="57"/>
    </row>
    <row r="458" spans="25:27" s="55" customFormat="1">
      <c r="Y458" s="57"/>
      <c r="AA458" s="57"/>
    </row>
    <row r="459" spans="25:27" s="55" customFormat="1">
      <c r="Y459" s="57"/>
      <c r="AA459" s="57"/>
    </row>
    <row r="460" spans="25:27" s="55" customFormat="1">
      <c r="Y460" s="57"/>
      <c r="AA460" s="57"/>
    </row>
    <row r="461" spans="25:27" s="55" customFormat="1">
      <c r="Y461" s="57"/>
      <c r="AA461" s="57"/>
    </row>
    <row r="462" spans="25:27" s="55" customFormat="1">
      <c r="Y462" s="57"/>
      <c r="AA462" s="57"/>
    </row>
    <row r="463" spans="25:27" s="55" customFormat="1">
      <c r="Y463" s="57"/>
      <c r="AA463" s="57"/>
    </row>
    <row r="464" spans="25:27" s="55" customFormat="1">
      <c r="Y464" s="57"/>
      <c r="AA464" s="57"/>
    </row>
    <row r="465" spans="25:27" s="55" customFormat="1">
      <c r="Y465" s="57"/>
      <c r="AA465" s="57"/>
    </row>
    <row r="466" spans="25:27" s="55" customFormat="1">
      <c r="Y466" s="57"/>
      <c r="AA466" s="57"/>
    </row>
    <row r="467" spans="25:27" s="55" customFormat="1">
      <c r="Y467" s="57"/>
      <c r="AA467" s="57"/>
    </row>
    <row r="468" spans="25:27" s="55" customFormat="1">
      <c r="Y468" s="57"/>
      <c r="AA468" s="57"/>
    </row>
    <row r="469" spans="25:27" s="55" customFormat="1">
      <c r="Y469" s="57"/>
      <c r="AA469" s="57"/>
    </row>
    <row r="470" spans="25:27" s="55" customFormat="1">
      <c r="Y470" s="57"/>
      <c r="AA470" s="57"/>
    </row>
    <row r="471" spans="25:27" s="55" customFormat="1">
      <c r="Y471" s="57"/>
      <c r="AA471" s="57"/>
    </row>
    <row r="472" spans="25:27" s="55" customFormat="1">
      <c r="Y472" s="57"/>
      <c r="AA472" s="57"/>
    </row>
    <row r="473" spans="25:27" s="55" customFormat="1">
      <c r="Y473" s="57"/>
      <c r="AA473" s="57"/>
    </row>
    <row r="474" spans="25:27" s="55" customFormat="1">
      <c r="Y474" s="57"/>
      <c r="AA474" s="57"/>
    </row>
    <row r="475" spans="25:27" s="55" customFormat="1">
      <c r="Y475" s="57"/>
      <c r="AA475" s="57"/>
    </row>
    <row r="476" spans="25:27" s="55" customFormat="1">
      <c r="Y476" s="57"/>
      <c r="AA476" s="57"/>
    </row>
    <row r="477" spans="25:27" s="55" customFormat="1">
      <c r="Y477" s="57"/>
      <c r="AA477" s="57"/>
    </row>
    <row r="478" spans="25:27" s="55" customFormat="1">
      <c r="Y478" s="57"/>
      <c r="AA478" s="57"/>
    </row>
    <row r="479" spans="25:27" s="55" customFormat="1">
      <c r="Y479" s="57"/>
      <c r="AA479" s="57"/>
    </row>
    <row r="480" spans="25:27" s="55" customFormat="1">
      <c r="Y480" s="57"/>
      <c r="AA480" s="57"/>
    </row>
    <row r="481" spans="25:27" s="55" customFormat="1">
      <c r="Y481" s="57"/>
      <c r="AA481" s="57"/>
    </row>
    <row r="482" spans="25:27" s="55" customFormat="1">
      <c r="Y482" s="57"/>
      <c r="AA482" s="57"/>
    </row>
    <row r="483" spans="25:27" s="55" customFormat="1">
      <c r="Y483" s="57"/>
      <c r="AA483" s="57"/>
    </row>
    <row r="484" spans="25:27" s="55" customFormat="1">
      <c r="Y484" s="57"/>
      <c r="AA484" s="57"/>
    </row>
    <row r="485" spans="25:27" s="55" customFormat="1">
      <c r="Y485" s="57"/>
      <c r="AA485" s="57"/>
    </row>
    <row r="486" spans="25:27" s="55" customFormat="1">
      <c r="Y486" s="57"/>
      <c r="AA486" s="57"/>
    </row>
    <row r="487" spans="25:27" s="55" customFormat="1">
      <c r="Y487" s="57"/>
      <c r="AA487" s="57"/>
    </row>
    <row r="488" spans="25:27" s="55" customFormat="1">
      <c r="Y488" s="57"/>
      <c r="AA488" s="57"/>
    </row>
    <row r="489" spans="25:27" s="55" customFormat="1">
      <c r="Y489" s="57"/>
      <c r="AA489" s="57"/>
    </row>
    <row r="490" spans="25:27" s="55" customFormat="1">
      <c r="Y490" s="57"/>
      <c r="AA490" s="57"/>
    </row>
    <row r="491" spans="25:27" s="55" customFormat="1">
      <c r="Y491" s="57"/>
      <c r="AA491" s="57"/>
    </row>
    <row r="492" spans="25:27" s="55" customFormat="1">
      <c r="Y492" s="57"/>
      <c r="AA492" s="57"/>
    </row>
    <row r="493" spans="25:27" s="55" customFormat="1">
      <c r="Y493" s="57"/>
      <c r="AA493" s="57"/>
    </row>
    <row r="494" spans="25:27" s="55" customFormat="1">
      <c r="Y494" s="57"/>
      <c r="AA494" s="57"/>
    </row>
    <row r="495" spans="25:27" s="55" customFormat="1">
      <c r="Y495" s="57"/>
      <c r="AA495" s="57"/>
    </row>
    <row r="496" spans="25:27" s="55" customFormat="1">
      <c r="Y496" s="57"/>
      <c r="AA496" s="57"/>
    </row>
    <row r="497" spans="25:27" s="55" customFormat="1">
      <c r="Y497" s="57"/>
      <c r="AA497" s="57"/>
    </row>
    <row r="498" spans="25:27" s="55" customFormat="1">
      <c r="Y498" s="57"/>
      <c r="AA498" s="57"/>
    </row>
    <row r="499" spans="25:27" s="55" customFormat="1">
      <c r="Y499" s="57"/>
      <c r="AA499" s="57"/>
    </row>
    <row r="500" spans="25:27" s="55" customFormat="1">
      <c r="Y500" s="57"/>
      <c r="AA500" s="57"/>
    </row>
    <row r="501" spans="25:27" s="55" customFormat="1">
      <c r="Y501" s="57"/>
      <c r="AA501" s="57"/>
    </row>
    <row r="502" spans="25:27" s="55" customFormat="1">
      <c r="Y502" s="57"/>
      <c r="AA502" s="57"/>
    </row>
    <row r="503" spans="25:27" s="55" customFormat="1">
      <c r="Y503" s="57"/>
      <c r="AA503" s="57"/>
    </row>
    <row r="504" spans="25:27" s="55" customFormat="1">
      <c r="Y504" s="57"/>
      <c r="AA504" s="57"/>
    </row>
    <row r="505" spans="25:27" s="55" customFormat="1">
      <c r="Y505" s="57"/>
      <c r="AA505" s="57"/>
    </row>
    <row r="506" spans="25:27" s="55" customFormat="1">
      <c r="Y506" s="57"/>
      <c r="AA506" s="57"/>
    </row>
    <row r="507" spans="25:27" s="55" customFormat="1">
      <c r="Y507" s="57"/>
      <c r="AA507" s="57"/>
    </row>
    <row r="508" spans="25:27" s="55" customFormat="1">
      <c r="Y508" s="57"/>
      <c r="AA508" s="57"/>
    </row>
    <row r="509" spans="25:27" s="55" customFormat="1">
      <c r="Y509" s="57"/>
      <c r="AA509" s="57"/>
    </row>
    <row r="510" spans="25:27" s="55" customFormat="1">
      <c r="Y510" s="57"/>
      <c r="AA510" s="57"/>
    </row>
    <row r="511" spans="25:27" s="55" customFormat="1">
      <c r="Y511" s="57"/>
      <c r="AA511" s="57"/>
    </row>
    <row r="512" spans="25:27" s="55" customFormat="1">
      <c r="Y512" s="57"/>
      <c r="AA512" s="57"/>
    </row>
    <row r="513" spans="25:27" s="55" customFormat="1">
      <c r="Y513" s="57"/>
      <c r="AA513" s="57"/>
    </row>
    <row r="514" spans="25:27" s="55" customFormat="1">
      <c r="Y514" s="57"/>
      <c r="AA514" s="57"/>
    </row>
    <row r="515" spans="25:27" s="55" customFormat="1">
      <c r="Y515" s="57"/>
      <c r="AA515" s="57"/>
    </row>
    <row r="516" spans="25:27" s="55" customFormat="1">
      <c r="Y516" s="57"/>
      <c r="AA516" s="57"/>
    </row>
    <row r="517" spans="25:27" s="55" customFormat="1">
      <c r="Y517" s="57"/>
      <c r="AA517" s="57"/>
    </row>
    <row r="518" spans="25:27" s="55" customFormat="1">
      <c r="Y518" s="57"/>
      <c r="AA518" s="57"/>
    </row>
    <row r="519" spans="25:27" s="55" customFormat="1">
      <c r="Y519" s="57"/>
      <c r="AA519" s="57"/>
    </row>
    <row r="520" spans="25:27" s="55" customFormat="1">
      <c r="Y520" s="57"/>
      <c r="AA520" s="57"/>
    </row>
    <row r="521" spans="25:27" s="55" customFormat="1">
      <c r="Y521" s="57"/>
      <c r="AA521" s="57"/>
    </row>
    <row r="522" spans="25:27" s="55" customFormat="1">
      <c r="Y522" s="57"/>
      <c r="AA522" s="57"/>
    </row>
    <row r="523" spans="25:27" s="55" customFormat="1">
      <c r="Y523" s="57"/>
      <c r="AA523" s="57"/>
    </row>
    <row r="524" spans="25:27" s="55" customFormat="1">
      <c r="Y524" s="57"/>
      <c r="AA524" s="57"/>
    </row>
    <row r="525" spans="25:27" s="55" customFormat="1">
      <c r="Y525" s="57"/>
      <c r="AA525" s="57"/>
    </row>
    <row r="526" spans="25:27" s="55" customFormat="1">
      <c r="Y526" s="57"/>
      <c r="AA526" s="57"/>
    </row>
    <row r="527" spans="25:27" s="55" customFormat="1">
      <c r="Y527" s="57"/>
      <c r="AA527" s="57"/>
    </row>
    <row r="528" spans="25:27" s="55" customFormat="1">
      <c r="Y528" s="57"/>
      <c r="AA528" s="57"/>
    </row>
    <row r="529" spans="25:27" s="55" customFormat="1">
      <c r="Y529" s="57"/>
      <c r="AA529" s="57"/>
    </row>
    <row r="530" spans="25:27" s="55" customFormat="1">
      <c r="Y530" s="57"/>
      <c r="AA530" s="57"/>
    </row>
    <row r="531" spans="25:27" s="55" customFormat="1">
      <c r="Y531" s="57"/>
      <c r="AA531" s="57"/>
    </row>
    <row r="532" spans="25:27" s="55" customFormat="1">
      <c r="Y532" s="57"/>
      <c r="AA532" s="57"/>
    </row>
    <row r="533" spans="25:27" s="55" customFormat="1">
      <c r="Y533" s="57"/>
      <c r="AA533" s="57"/>
    </row>
    <row r="534" spans="25:27" s="55" customFormat="1">
      <c r="Y534" s="57"/>
      <c r="AA534" s="57"/>
    </row>
    <row r="535" spans="25:27" s="55" customFormat="1">
      <c r="Y535" s="57"/>
      <c r="AA535" s="57"/>
    </row>
    <row r="536" spans="25:27" s="55" customFormat="1">
      <c r="Y536" s="57"/>
      <c r="AA536" s="57"/>
    </row>
    <row r="537" spans="25:27" s="55" customFormat="1">
      <c r="Y537" s="57"/>
      <c r="AA537" s="57"/>
    </row>
    <row r="538" spans="25:27" s="55" customFormat="1">
      <c r="Y538" s="57"/>
      <c r="AA538" s="57"/>
    </row>
    <row r="539" spans="25:27" s="55" customFormat="1">
      <c r="Y539" s="57"/>
      <c r="AA539" s="57"/>
    </row>
    <row r="540" spans="25:27" s="55" customFormat="1">
      <c r="Y540" s="57"/>
      <c r="AA540" s="57"/>
    </row>
    <row r="541" spans="25:27" s="55" customFormat="1">
      <c r="Y541" s="57"/>
      <c r="AA541" s="57"/>
    </row>
    <row r="542" spans="25:27" s="55" customFormat="1">
      <c r="Y542" s="57"/>
      <c r="AA542" s="57"/>
    </row>
    <row r="543" spans="25:27" s="55" customFormat="1">
      <c r="Y543" s="57"/>
      <c r="AA543" s="57"/>
    </row>
    <row r="544" spans="25:27" s="55" customFormat="1">
      <c r="Y544" s="57"/>
      <c r="AA544" s="57"/>
    </row>
    <row r="545" spans="25:27" s="55" customFormat="1">
      <c r="Y545" s="57"/>
      <c r="AA545" s="57"/>
    </row>
    <row r="546" spans="25:27" s="55" customFormat="1">
      <c r="Y546" s="57"/>
      <c r="AA546" s="57"/>
    </row>
    <row r="547" spans="25:27" s="55" customFormat="1">
      <c r="Y547" s="57"/>
      <c r="AA547" s="57"/>
    </row>
    <row r="548" spans="25:27" s="55" customFormat="1">
      <c r="Y548" s="57"/>
      <c r="AA548" s="57"/>
    </row>
    <row r="549" spans="25:27" s="55" customFormat="1">
      <c r="Y549" s="57"/>
      <c r="AA549" s="57"/>
    </row>
    <row r="550" spans="25:27" s="55" customFormat="1">
      <c r="Y550" s="57"/>
      <c r="AA550" s="57"/>
    </row>
    <row r="551" spans="25:27" s="55" customFormat="1">
      <c r="Y551" s="57"/>
      <c r="AA551" s="57"/>
    </row>
    <row r="552" spans="25:27" s="55" customFormat="1">
      <c r="Y552" s="57"/>
      <c r="AA552" s="57"/>
    </row>
    <row r="553" spans="25:27" s="55" customFormat="1">
      <c r="Y553" s="57"/>
      <c r="AA553" s="57"/>
    </row>
    <row r="554" spans="25:27" s="55" customFormat="1">
      <c r="Y554" s="57"/>
      <c r="AA554" s="57"/>
    </row>
    <row r="555" spans="25:27" s="55" customFormat="1">
      <c r="Y555" s="57"/>
      <c r="AA555" s="57"/>
    </row>
    <row r="556" spans="25:27" s="55" customFormat="1">
      <c r="Y556" s="57"/>
      <c r="AA556" s="57"/>
    </row>
    <row r="557" spans="25:27" s="55" customFormat="1">
      <c r="Y557" s="57"/>
      <c r="AA557" s="57"/>
    </row>
    <row r="558" spans="25:27" s="55" customFormat="1">
      <c r="Y558" s="57"/>
      <c r="AA558" s="57"/>
    </row>
    <row r="559" spans="25:27" s="55" customFormat="1">
      <c r="Y559" s="57"/>
      <c r="AA559" s="57"/>
    </row>
    <row r="560" spans="25:27" s="55" customFormat="1">
      <c r="Y560" s="57"/>
      <c r="AA560" s="57"/>
    </row>
    <row r="561" spans="25:27" s="55" customFormat="1">
      <c r="Y561" s="57"/>
      <c r="AA561" s="57"/>
    </row>
    <row r="562" spans="25:27" s="55" customFormat="1">
      <c r="Y562" s="57"/>
      <c r="AA562" s="57"/>
    </row>
    <row r="563" spans="25:27" s="55" customFormat="1">
      <c r="Y563" s="57"/>
      <c r="AA563" s="57"/>
    </row>
    <row r="564" spans="25:27" s="55" customFormat="1">
      <c r="Y564" s="57"/>
      <c r="AA564" s="57"/>
    </row>
    <row r="565" spans="25:27" s="55" customFormat="1">
      <c r="Y565" s="57"/>
      <c r="AA565" s="57"/>
    </row>
    <row r="566" spans="25:27" s="55" customFormat="1">
      <c r="Y566" s="57"/>
      <c r="AA566" s="57"/>
    </row>
    <row r="567" spans="25:27" s="55" customFormat="1">
      <c r="Y567" s="57"/>
      <c r="AA567" s="57"/>
    </row>
    <row r="568" spans="25:27" s="55" customFormat="1">
      <c r="Y568" s="57"/>
      <c r="AA568" s="57"/>
    </row>
    <row r="569" spans="25:27" s="55" customFormat="1">
      <c r="Y569" s="57"/>
      <c r="AA569" s="57"/>
    </row>
    <row r="570" spans="25:27" s="55" customFormat="1">
      <c r="Y570" s="57"/>
      <c r="AA570" s="57"/>
    </row>
    <row r="571" spans="25:27" s="55" customFormat="1">
      <c r="Y571" s="57"/>
      <c r="AA571" s="57"/>
    </row>
    <row r="572" spans="25:27" s="55" customFormat="1">
      <c r="Y572" s="57"/>
      <c r="AA572" s="57"/>
    </row>
    <row r="573" spans="25:27" s="55" customFormat="1">
      <c r="Y573" s="57"/>
      <c r="AA573" s="57"/>
    </row>
  </sheetData>
  <autoFilter ref="A2:AN39" xr:uid="{00000000-0001-0000-0000-000000000000}"/>
  <phoneticPr fontId="1"/>
  <dataValidations count="1">
    <dataValidation type="list" allowBlank="1" showInputMessage="1" showErrorMessage="1" sqref="U3:U39 W3:W39 Y3:Y39 AA3:AA39 AC3:AC39 N3:Q39" xr:uid="{95EF27B4-2872-49DB-BF98-D3A49E9EC571}">
      <formula1>"○"</formula1>
    </dataValidation>
  </dataValidations>
  <hyperlinks>
    <hyperlink ref="J18" r:id="rId1" xr:uid="{3AC3E85C-5514-4DAD-B3DD-59F3B4C1B9C4}"/>
  </hyperlinks>
  <pageMargins left="0.70866141732283472" right="0.70866141732283472" top="0.74803149606299213" bottom="0.74803149606299213" header="0.31496062992125984" footer="0.31496062992125984"/>
  <pageSetup paperSize="8" scale="37" fitToHeight="0" orientation="landscape" r:id="rId2"/>
  <rowBreaks count="2" manualBreakCount="2">
    <brk id="14" max="30" man="1"/>
    <brk id="30" max="30" man="1"/>
  </rowBreaks>
  <extLst>
    <ext xmlns:x14="http://schemas.microsoft.com/office/spreadsheetml/2009/9/main" uri="{CCE6A557-97BC-4b89-ADB6-D9C93CAAB3DF}">
      <x14:dataValidations xmlns:xm="http://schemas.microsoft.com/office/excel/2006/main" count="5">
        <x14:dataValidation type="list" allowBlank="1" showInputMessage="1" showErrorMessage="1" xr:uid="{C22183A9-CFF1-49D8-97E1-4C6DB9AFFAB8}">
          <x14:formula1>
            <xm:f>Sheet1!$AR$3</xm:f>
          </x14:formula1>
          <xm:sqref>A3:A39</xm:sqref>
        </x14:dataValidation>
        <x14:dataValidation type="list" allowBlank="1" showInputMessage="1" showErrorMessage="1" xr:uid="{9EAB4ACD-0997-4CE3-898D-6EC0C7448245}">
          <x14:formula1>
            <xm:f>Sheet1!$AR$4:$AR$13</xm:f>
          </x14:formula1>
          <xm:sqref>B3:B39</xm:sqref>
        </x14:dataValidation>
        <x14:dataValidation type="list" allowBlank="1" showInputMessage="1" showErrorMessage="1" xr:uid="{42F58A3B-733E-4CC1-B9D0-235C13C0E7EF}">
          <x14:formula1>
            <xm:f>Sheet1!$B$26:$B$28</xm:f>
          </x14:formula1>
          <xm:sqref>R3:R39</xm:sqref>
        </x14:dataValidation>
        <x14:dataValidation type="list" allowBlank="1" showInputMessage="1" showErrorMessage="1" xr:uid="{05D0875E-9C40-4206-A80E-5C18A2829A33}">
          <x14:formula1>
            <xm:f>Sheet1!$D$26:$D$28</xm:f>
          </x14:formula1>
          <xm:sqref>S3:S39</xm:sqref>
        </x14:dataValidation>
        <x14:dataValidation type="list" allowBlank="1" showInputMessage="1" showErrorMessage="1" xr:uid="{0117491C-8A2A-4334-89E4-4B6D88083A55}">
          <x14:formula1>
            <xm:f>Sheet1!$F$26:$F$28</xm:f>
          </x14:formula1>
          <xm:sqref>T3:T39</xm:sqref>
        </x14:dataValidation>
      </x14:dataValidations>
    </ext>
  </extLs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C6B97F-E984-43E7-AF6B-E5ADF12A3F48}">
  <dimension ref="A1:AD565"/>
  <sheetViews>
    <sheetView showGridLines="0" zoomScale="70" zoomScaleNormal="70" zoomScaleSheetLayoutView="96" workbookViewId="0">
      <pane xSplit="3" ySplit="2" topLeftCell="P3" activePane="bottomRight" state="frozen"/>
      <selection pane="topRight" activeCell="E14" sqref="E14"/>
      <selection pane="bottomLeft" activeCell="E14" sqref="E14"/>
      <selection pane="bottomRight" activeCell="AK2" sqref="AK2"/>
    </sheetView>
  </sheetViews>
  <sheetFormatPr defaultColWidth="8.125" defaultRowHeight="18.75"/>
  <cols>
    <col min="1" max="1" width="10.75" style="10" customWidth="1"/>
    <col min="2" max="2" width="15.125" style="10" customWidth="1"/>
    <col min="3" max="3" width="67.625" style="10" customWidth="1"/>
    <col min="4" max="4" width="11.25" style="10" customWidth="1"/>
    <col min="5" max="9" width="11.875" style="10" customWidth="1"/>
    <col min="10" max="10" width="11.875" style="26" customWidth="1"/>
    <col min="11" max="11" width="69.875" style="10" customWidth="1"/>
    <col min="12" max="18" width="11.875" style="10" customWidth="1"/>
    <col min="19" max="30" width="12.375" style="10" customWidth="1"/>
    <col min="31" max="16384" width="8.125" style="10"/>
  </cols>
  <sheetData>
    <row r="1" spans="1:30" customFormat="1" ht="21.75" customHeight="1">
      <c r="A1" s="151" t="s">
        <v>56</v>
      </c>
      <c r="K1" s="11"/>
      <c r="R1" s="19"/>
    </row>
    <row r="2" spans="1:30" s="134" customFormat="1" ht="247.15" customHeight="1">
      <c r="A2" s="8" t="s">
        <v>57</v>
      </c>
      <c r="B2" s="8" t="s">
        <v>58</v>
      </c>
      <c r="C2" s="16" t="s">
        <v>59</v>
      </c>
      <c r="D2" s="8" t="s">
        <v>60</v>
      </c>
      <c r="E2" s="8" t="s">
        <v>61</v>
      </c>
      <c r="F2" s="8" t="s">
        <v>62</v>
      </c>
      <c r="G2" s="8" t="s">
        <v>63</v>
      </c>
      <c r="H2" s="8" t="s">
        <v>64</v>
      </c>
      <c r="I2" s="8" t="s">
        <v>65</v>
      </c>
      <c r="J2" s="8" t="s">
        <v>66</v>
      </c>
      <c r="K2" s="8" t="s">
        <v>67</v>
      </c>
      <c r="L2" s="8" t="s">
        <v>68</v>
      </c>
      <c r="M2" s="8" t="s">
        <v>69</v>
      </c>
      <c r="N2" s="8" t="s">
        <v>70</v>
      </c>
      <c r="O2" s="8" t="s">
        <v>71</v>
      </c>
      <c r="P2" s="8" t="s">
        <v>72</v>
      </c>
      <c r="Q2" s="8" t="s">
        <v>73</v>
      </c>
      <c r="R2" s="17" t="s">
        <v>74</v>
      </c>
      <c r="S2" s="8" t="s">
        <v>75</v>
      </c>
      <c r="T2" s="8" t="s">
        <v>76</v>
      </c>
      <c r="U2" s="8" t="s">
        <v>77</v>
      </c>
      <c r="V2" s="8" t="s">
        <v>78</v>
      </c>
      <c r="W2" s="8" t="s">
        <v>79</v>
      </c>
      <c r="X2" s="8" t="s">
        <v>78</v>
      </c>
      <c r="Y2" s="8" t="s">
        <v>80</v>
      </c>
      <c r="Z2" s="8" t="s">
        <v>78</v>
      </c>
      <c r="AA2" s="8" t="s">
        <v>81</v>
      </c>
      <c r="AB2" s="8" t="s">
        <v>78</v>
      </c>
      <c r="AC2" s="8" t="s">
        <v>82</v>
      </c>
      <c r="AD2" s="8" t="s">
        <v>78</v>
      </c>
    </row>
    <row r="3" spans="1:30" s="71" customFormat="1" ht="21" customHeight="1">
      <c r="A3" s="234" t="s">
        <v>23889</v>
      </c>
      <c r="B3" s="239" t="s">
        <v>882</v>
      </c>
      <c r="C3" s="234" t="s">
        <v>23890</v>
      </c>
      <c r="D3" s="232" t="s">
        <v>23891</v>
      </c>
      <c r="E3" s="232" t="s">
        <v>23892</v>
      </c>
      <c r="F3" s="232" t="s">
        <v>23893</v>
      </c>
      <c r="G3" s="232" t="s">
        <v>23894</v>
      </c>
      <c r="H3" s="232" t="s">
        <v>23895</v>
      </c>
      <c r="I3" s="232" t="s">
        <v>23896</v>
      </c>
      <c r="J3" s="232"/>
      <c r="K3" s="234" t="s">
        <v>23897</v>
      </c>
      <c r="L3" s="232"/>
      <c r="M3" s="232"/>
      <c r="N3" s="234"/>
      <c r="O3" s="234"/>
      <c r="P3" s="234"/>
      <c r="Q3" s="234"/>
      <c r="R3" s="348" t="s">
        <v>1027</v>
      </c>
      <c r="S3" s="330" t="s">
        <v>19130</v>
      </c>
      <c r="T3" s="234"/>
      <c r="U3" s="234"/>
      <c r="V3" s="234"/>
      <c r="W3" s="234"/>
      <c r="X3" s="234"/>
      <c r="Y3" s="234"/>
      <c r="Z3" s="234"/>
      <c r="AA3" s="234" t="s">
        <v>95</v>
      </c>
      <c r="AB3" s="232" t="s">
        <v>23898</v>
      </c>
      <c r="AC3" s="234"/>
      <c r="AD3" s="234"/>
    </row>
    <row r="4" spans="1:30" s="71" customFormat="1" ht="99.75">
      <c r="A4" s="234" t="s">
        <v>23889</v>
      </c>
      <c r="B4" s="239" t="s">
        <v>882</v>
      </c>
      <c r="C4" s="234" t="s">
        <v>23899</v>
      </c>
      <c r="D4" s="232" t="s">
        <v>23900</v>
      </c>
      <c r="E4" s="232" t="s">
        <v>23901</v>
      </c>
      <c r="F4" s="232" t="s">
        <v>23902</v>
      </c>
      <c r="G4" s="232" t="s">
        <v>23903</v>
      </c>
      <c r="H4" s="232" t="s">
        <v>23904</v>
      </c>
      <c r="I4" s="232" t="s">
        <v>23905</v>
      </c>
      <c r="J4" s="232" t="s">
        <v>23906</v>
      </c>
      <c r="K4" s="234" t="s">
        <v>23907</v>
      </c>
      <c r="L4" s="234" t="s">
        <v>94</v>
      </c>
      <c r="M4" s="232"/>
      <c r="N4" s="234" t="s">
        <v>95</v>
      </c>
      <c r="O4" s="234" t="s">
        <v>95</v>
      </c>
      <c r="P4" s="234"/>
      <c r="Q4" s="234"/>
      <c r="R4" s="348" t="s">
        <v>1027</v>
      </c>
      <c r="S4" s="330" t="s">
        <v>461</v>
      </c>
      <c r="T4" s="232" t="s">
        <v>528</v>
      </c>
      <c r="U4" s="234"/>
      <c r="V4" s="234"/>
      <c r="W4" s="234"/>
      <c r="X4" s="234"/>
      <c r="Y4" s="234"/>
      <c r="Z4" s="234"/>
      <c r="AA4" s="234" t="s">
        <v>95</v>
      </c>
      <c r="AB4" s="234" t="s">
        <v>23908</v>
      </c>
      <c r="AC4" s="234" t="s">
        <v>95</v>
      </c>
      <c r="AD4" s="234" t="s">
        <v>23909</v>
      </c>
    </row>
    <row r="5" spans="1:30" s="71" customFormat="1" ht="93.75" customHeight="1">
      <c r="A5" s="234" t="s">
        <v>23889</v>
      </c>
      <c r="B5" s="239" t="s">
        <v>948</v>
      </c>
      <c r="C5" s="234" t="s">
        <v>23910</v>
      </c>
      <c r="D5" s="232" t="s">
        <v>23911</v>
      </c>
      <c r="E5" s="357" t="s">
        <v>23912</v>
      </c>
      <c r="F5" s="357" t="s">
        <v>23913</v>
      </c>
      <c r="G5" s="357" t="s">
        <v>23914</v>
      </c>
      <c r="H5" s="357" t="s">
        <v>23915</v>
      </c>
      <c r="I5" s="356" t="s">
        <v>23916</v>
      </c>
      <c r="J5" s="232" t="s">
        <v>23917</v>
      </c>
      <c r="K5" s="234" t="s">
        <v>12820</v>
      </c>
      <c r="L5" s="232"/>
      <c r="M5" s="232"/>
      <c r="N5" s="234"/>
      <c r="O5" s="234"/>
      <c r="P5" s="234"/>
      <c r="Q5" s="234"/>
      <c r="R5" s="348" t="s">
        <v>1027</v>
      </c>
      <c r="S5" s="330" t="s">
        <v>19130</v>
      </c>
      <c r="T5" s="234"/>
      <c r="U5" s="234"/>
      <c r="V5" s="234"/>
      <c r="W5" s="234"/>
      <c r="X5" s="234"/>
      <c r="Y5" s="234"/>
      <c r="Z5" s="234"/>
      <c r="AA5" s="234" t="s">
        <v>95</v>
      </c>
      <c r="AB5" s="234" t="s">
        <v>23898</v>
      </c>
      <c r="AC5" s="234"/>
      <c r="AD5" s="234"/>
    </row>
    <row r="6" spans="1:30" s="71" customFormat="1" ht="99.75">
      <c r="A6" s="234" t="s">
        <v>23889</v>
      </c>
      <c r="B6" s="239" t="s">
        <v>793</v>
      </c>
      <c r="C6" s="234" t="s">
        <v>23918</v>
      </c>
      <c r="D6" s="232" t="s">
        <v>23919</v>
      </c>
      <c r="E6" s="232" t="s">
        <v>23920</v>
      </c>
      <c r="F6" s="232" t="s">
        <v>23921</v>
      </c>
      <c r="G6" s="232" t="s">
        <v>23922</v>
      </c>
      <c r="H6" s="232" t="s">
        <v>23923</v>
      </c>
      <c r="I6" s="232" t="s">
        <v>23924</v>
      </c>
      <c r="J6" s="232" t="s">
        <v>23925</v>
      </c>
      <c r="K6" s="234" t="s">
        <v>23926</v>
      </c>
      <c r="L6" s="234" t="s">
        <v>23927</v>
      </c>
      <c r="M6" s="232"/>
      <c r="N6" s="234" t="s">
        <v>95</v>
      </c>
      <c r="O6" s="234"/>
      <c r="P6" s="234"/>
      <c r="Q6" s="234"/>
      <c r="R6" s="348" t="s">
        <v>1027</v>
      </c>
      <c r="S6" s="330" t="s">
        <v>461</v>
      </c>
      <c r="T6" s="232" t="s">
        <v>23928</v>
      </c>
      <c r="U6" s="234"/>
      <c r="V6" s="234"/>
      <c r="W6" s="234"/>
      <c r="X6" s="234"/>
      <c r="Y6" s="234"/>
      <c r="Z6" s="234"/>
      <c r="AA6" s="234" t="s">
        <v>95</v>
      </c>
      <c r="AB6" s="232" t="s">
        <v>23929</v>
      </c>
      <c r="AC6" s="234"/>
      <c r="AD6" s="234"/>
    </row>
    <row r="7" spans="1:30" s="71" customFormat="1" ht="114">
      <c r="A7" s="330" t="s">
        <v>23889</v>
      </c>
      <c r="B7" s="329" t="s">
        <v>23930</v>
      </c>
      <c r="C7" s="330" t="s">
        <v>23931</v>
      </c>
      <c r="D7" s="232" t="s">
        <v>23932</v>
      </c>
      <c r="E7" s="232" t="s">
        <v>23933</v>
      </c>
      <c r="F7" s="232" t="s">
        <v>23934</v>
      </c>
      <c r="G7" s="232" t="s">
        <v>23935</v>
      </c>
      <c r="H7" s="232" t="s">
        <v>23936</v>
      </c>
      <c r="I7" s="232" t="s">
        <v>23937</v>
      </c>
      <c r="J7" s="232" t="s">
        <v>23938</v>
      </c>
      <c r="K7" s="356" t="s">
        <v>23939</v>
      </c>
      <c r="L7" s="234" t="s">
        <v>94</v>
      </c>
      <c r="M7" s="232"/>
      <c r="N7" s="330" t="s">
        <v>95</v>
      </c>
      <c r="O7" s="330" t="s">
        <v>95</v>
      </c>
      <c r="P7" s="330"/>
      <c r="Q7" s="330"/>
      <c r="R7" s="348" t="s">
        <v>238</v>
      </c>
      <c r="S7" s="330" t="s">
        <v>3831</v>
      </c>
      <c r="T7" s="232" t="s">
        <v>23928</v>
      </c>
      <c r="U7" s="330"/>
      <c r="V7" s="330"/>
      <c r="W7" s="330"/>
      <c r="X7" s="330"/>
      <c r="Y7" s="330"/>
      <c r="Z7" s="330"/>
      <c r="AA7" s="330" t="s">
        <v>95</v>
      </c>
      <c r="AB7" s="234" t="s">
        <v>23908</v>
      </c>
      <c r="AC7" s="330"/>
      <c r="AD7" s="330"/>
    </row>
    <row r="8" spans="1:30" s="71" customFormat="1" ht="99.75">
      <c r="A8" s="330" t="s">
        <v>23889</v>
      </c>
      <c r="B8" s="329" t="s">
        <v>23930</v>
      </c>
      <c r="C8" s="330" t="s">
        <v>23940</v>
      </c>
      <c r="D8" s="232" t="s">
        <v>23941</v>
      </c>
      <c r="E8" s="232" t="s">
        <v>23942</v>
      </c>
      <c r="F8" s="232" t="s">
        <v>23943</v>
      </c>
      <c r="G8" s="232" t="s">
        <v>23944</v>
      </c>
      <c r="H8" s="232" t="s">
        <v>23945</v>
      </c>
      <c r="I8" s="232" t="s">
        <v>23946</v>
      </c>
      <c r="J8" s="232"/>
      <c r="K8" s="234" t="s">
        <v>23947</v>
      </c>
      <c r="L8" s="232"/>
      <c r="M8" s="232"/>
      <c r="N8" s="330"/>
      <c r="O8" s="330"/>
      <c r="P8" s="330"/>
      <c r="Q8" s="330"/>
      <c r="R8" s="348" t="s">
        <v>238</v>
      </c>
      <c r="S8" s="330" t="s">
        <v>14547</v>
      </c>
      <c r="T8" s="232"/>
      <c r="U8" s="330"/>
      <c r="V8" s="330"/>
      <c r="W8" s="330"/>
      <c r="X8" s="330"/>
      <c r="Y8" s="330"/>
      <c r="Z8" s="330"/>
      <c r="AA8" s="330" t="s">
        <v>95</v>
      </c>
      <c r="AB8" s="234" t="s">
        <v>23898</v>
      </c>
      <c r="AC8" s="330"/>
      <c r="AD8" s="330"/>
    </row>
    <row r="9" spans="1:30" s="71" customFormat="1" ht="99.75">
      <c r="A9" s="330" t="s">
        <v>23889</v>
      </c>
      <c r="B9" s="329" t="s">
        <v>747</v>
      </c>
      <c r="C9" s="330" t="s">
        <v>23948</v>
      </c>
      <c r="D9" s="232" t="s">
        <v>23949</v>
      </c>
      <c r="E9" s="232" t="s">
        <v>23950</v>
      </c>
      <c r="F9" s="232" t="s">
        <v>23951</v>
      </c>
      <c r="G9" s="232" t="s">
        <v>23952</v>
      </c>
      <c r="H9" s="232" t="s">
        <v>23953</v>
      </c>
      <c r="I9" s="232" t="s">
        <v>23954</v>
      </c>
      <c r="J9" s="232" t="s">
        <v>23955</v>
      </c>
      <c r="K9" s="234" t="s">
        <v>23956</v>
      </c>
      <c r="L9" s="234" t="s">
        <v>112</v>
      </c>
      <c r="M9" s="232"/>
      <c r="N9" s="330"/>
      <c r="O9" s="330" t="s">
        <v>95</v>
      </c>
      <c r="P9" s="330"/>
      <c r="Q9" s="330"/>
      <c r="R9" s="348" t="s">
        <v>238</v>
      </c>
      <c r="S9" s="330" t="s">
        <v>398</v>
      </c>
      <c r="T9" s="232" t="s">
        <v>23957</v>
      </c>
      <c r="U9" s="330"/>
      <c r="V9" s="330"/>
      <c r="W9" s="330"/>
      <c r="X9" s="330"/>
      <c r="Y9" s="330"/>
      <c r="Z9" s="330"/>
      <c r="AA9" s="330" t="s">
        <v>95</v>
      </c>
      <c r="AB9" s="234" t="s">
        <v>23898</v>
      </c>
      <c r="AC9" s="330"/>
      <c r="AD9" s="330"/>
    </row>
    <row r="10" spans="1:30" s="71" customFormat="1" ht="142.5">
      <c r="A10" s="330" t="s">
        <v>23889</v>
      </c>
      <c r="B10" s="329" t="s">
        <v>23958</v>
      </c>
      <c r="C10" s="330" t="s">
        <v>23959</v>
      </c>
      <c r="D10" s="232" t="s">
        <v>23960</v>
      </c>
      <c r="E10" s="232" t="s">
        <v>23961</v>
      </c>
      <c r="F10" s="232" t="s">
        <v>23962</v>
      </c>
      <c r="G10" s="232" t="s">
        <v>23963</v>
      </c>
      <c r="H10" s="232" t="s">
        <v>23964</v>
      </c>
      <c r="I10" s="232" t="s">
        <v>23965</v>
      </c>
      <c r="J10" s="232" t="s">
        <v>23966</v>
      </c>
      <c r="K10" s="234" t="s">
        <v>23967</v>
      </c>
      <c r="L10" s="234" t="s">
        <v>23968</v>
      </c>
      <c r="M10" s="232"/>
      <c r="N10" s="330"/>
      <c r="O10" s="330" t="s">
        <v>95</v>
      </c>
      <c r="P10" s="330"/>
      <c r="Q10" s="330"/>
      <c r="R10" s="348" t="s">
        <v>238</v>
      </c>
      <c r="S10" s="330" t="s">
        <v>2307</v>
      </c>
      <c r="T10" s="232" t="s">
        <v>23969</v>
      </c>
      <c r="U10" s="330"/>
      <c r="V10" s="330"/>
      <c r="W10" s="330"/>
      <c r="X10" s="330"/>
      <c r="Y10" s="330"/>
      <c r="Z10" s="330"/>
      <c r="AA10" s="330" t="s">
        <v>95</v>
      </c>
      <c r="AB10" s="234" t="s">
        <v>23898</v>
      </c>
      <c r="AC10" s="330" t="s">
        <v>95</v>
      </c>
      <c r="AD10" s="330"/>
    </row>
    <row r="11" spans="1:30" s="71" customFormat="1" ht="356.25">
      <c r="A11" s="330" t="s">
        <v>23970</v>
      </c>
      <c r="B11" s="329" t="s">
        <v>917</v>
      </c>
      <c r="C11" s="330" t="s">
        <v>23971</v>
      </c>
      <c r="D11" s="232" t="s">
        <v>23972</v>
      </c>
      <c r="E11" s="232" t="s">
        <v>23973</v>
      </c>
      <c r="F11" s="232" t="s">
        <v>23974</v>
      </c>
      <c r="G11" s="232" t="s">
        <v>23975</v>
      </c>
      <c r="H11" s="232" t="s">
        <v>23976</v>
      </c>
      <c r="I11" s="232" t="s">
        <v>23977</v>
      </c>
      <c r="J11" s="232" t="s">
        <v>23978</v>
      </c>
      <c r="K11" s="234" t="s">
        <v>23979</v>
      </c>
      <c r="L11" s="234" t="s">
        <v>23980</v>
      </c>
      <c r="M11" s="232"/>
      <c r="N11" s="330" t="s">
        <v>95</v>
      </c>
      <c r="O11" s="330" t="s">
        <v>95</v>
      </c>
      <c r="P11" s="330"/>
      <c r="Q11" s="330"/>
      <c r="R11" s="348" t="s">
        <v>238</v>
      </c>
      <c r="S11" s="330" t="s">
        <v>398</v>
      </c>
      <c r="T11" s="232" t="s">
        <v>23928</v>
      </c>
      <c r="U11" s="330"/>
      <c r="V11" s="330"/>
      <c r="W11" s="330"/>
      <c r="X11" s="330"/>
      <c r="Y11" s="330"/>
      <c r="Z11" s="330"/>
      <c r="AA11" s="330" t="s">
        <v>95</v>
      </c>
      <c r="AB11" s="234" t="s">
        <v>23908</v>
      </c>
      <c r="AC11" s="330" t="s">
        <v>23981</v>
      </c>
      <c r="AD11" s="330" t="s">
        <v>23982</v>
      </c>
    </row>
    <row r="12" spans="1:30" s="71" customFormat="1" ht="171">
      <c r="A12" s="330" t="s">
        <v>23889</v>
      </c>
      <c r="B12" s="329" t="s">
        <v>23930</v>
      </c>
      <c r="C12" s="330" t="s">
        <v>23983</v>
      </c>
      <c r="D12" s="232" t="s">
        <v>23984</v>
      </c>
      <c r="E12" s="232" t="s">
        <v>23985</v>
      </c>
      <c r="F12" s="232" t="s">
        <v>23986</v>
      </c>
      <c r="G12" s="232" t="s">
        <v>23987</v>
      </c>
      <c r="H12" s="232" t="s">
        <v>23988</v>
      </c>
      <c r="I12" s="232" t="s">
        <v>23989</v>
      </c>
      <c r="J12" s="232" t="s">
        <v>23990</v>
      </c>
      <c r="K12" s="234" t="s">
        <v>23991</v>
      </c>
      <c r="L12" s="234" t="s">
        <v>3114</v>
      </c>
      <c r="M12" s="234" t="s">
        <v>23992</v>
      </c>
      <c r="N12" s="330" t="s">
        <v>95</v>
      </c>
      <c r="O12" s="329"/>
      <c r="P12" s="330"/>
      <c r="Q12" s="330"/>
      <c r="R12" s="348" t="s">
        <v>238</v>
      </c>
      <c r="S12" s="330" t="s">
        <v>398</v>
      </c>
      <c r="T12" s="232" t="s">
        <v>23928</v>
      </c>
      <c r="U12" s="330"/>
      <c r="V12" s="330"/>
      <c r="W12" s="330"/>
      <c r="X12" s="330"/>
      <c r="Y12" s="330" t="s">
        <v>95</v>
      </c>
      <c r="Z12" s="330"/>
      <c r="AA12" s="330" t="s">
        <v>95</v>
      </c>
      <c r="AB12" s="234" t="s">
        <v>23908</v>
      </c>
      <c r="AC12" s="330"/>
      <c r="AD12" s="330"/>
    </row>
    <row r="13" spans="1:30" s="71" customFormat="1" ht="99.75">
      <c r="A13" s="232" t="s">
        <v>23889</v>
      </c>
      <c r="B13" s="235" t="s">
        <v>839</v>
      </c>
      <c r="C13" s="232" t="s">
        <v>23993</v>
      </c>
      <c r="D13" s="232" t="s">
        <v>23994</v>
      </c>
      <c r="E13" s="232" t="s">
        <v>23995</v>
      </c>
      <c r="F13" s="232" t="s">
        <v>23996</v>
      </c>
      <c r="G13" s="232" t="s">
        <v>23997</v>
      </c>
      <c r="H13" s="232" t="s">
        <v>23998</v>
      </c>
      <c r="I13" s="232" t="s">
        <v>23999</v>
      </c>
      <c r="J13" s="232" t="s">
        <v>24000</v>
      </c>
      <c r="K13" s="234" t="s">
        <v>24001</v>
      </c>
      <c r="L13" s="232" t="s">
        <v>1497</v>
      </c>
      <c r="M13" s="232"/>
      <c r="N13" s="232"/>
      <c r="O13" s="232" t="s">
        <v>95</v>
      </c>
      <c r="P13" s="232"/>
      <c r="Q13" s="232"/>
      <c r="R13" s="338" t="s">
        <v>1027</v>
      </c>
      <c r="S13" s="221" t="s">
        <v>461</v>
      </c>
      <c r="T13" s="232" t="s">
        <v>528</v>
      </c>
      <c r="U13" s="232"/>
      <c r="V13" s="232"/>
      <c r="W13" s="232"/>
      <c r="X13" s="232"/>
      <c r="Y13" s="232"/>
      <c r="Z13" s="232"/>
      <c r="AA13" s="232" t="s">
        <v>95</v>
      </c>
      <c r="AB13" s="234" t="s">
        <v>24002</v>
      </c>
      <c r="AC13" s="232" t="s">
        <v>95</v>
      </c>
      <c r="AD13" s="234" t="s">
        <v>24003</v>
      </c>
    </row>
    <row r="14" spans="1:30" s="80" customFormat="1" ht="213.75">
      <c r="A14" s="232" t="s">
        <v>23889</v>
      </c>
      <c r="B14" s="235" t="s">
        <v>793</v>
      </c>
      <c r="C14" s="232" t="s">
        <v>24004</v>
      </c>
      <c r="D14" s="232" t="s">
        <v>24005</v>
      </c>
      <c r="E14" s="232" t="s">
        <v>24006</v>
      </c>
      <c r="F14" s="232" t="s">
        <v>24007</v>
      </c>
      <c r="G14" s="232" t="s">
        <v>24008</v>
      </c>
      <c r="H14" s="232" t="s">
        <v>24009</v>
      </c>
      <c r="I14" s="232" t="s">
        <v>24010</v>
      </c>
      <c r="J14" s="232" t="s">
        <v>24011</v>
      </c>
      <c r="K14" s="356" t="s">
        <v>24012</v>
      </c>
      <c r="L14" s="234" t="s">
        <v>24013</v>
      </c>
      <c r="M14" s="234" t="s">
        <v>24014</v>
      </c>
      <c r="N14" s="232"/>
      <c r="O14" s="232" t="s">
        <v>95</v>
      </c>
      <c r="P14" s="232"/>
      <c r="Q14" s="232"/>
      <c r="R14" s="338" t="s">
        <v>1027</v>
      </c>
      <c r="S14" s="221" t="s">
        <v>461</v>
      </c>
      <c r="T14" s="232" t="s">
        <v>24015</v>
      </c>
      <c r="U14" s="232"/>
      <c r="V14" s="232"/>
      <c r="W14" s="232"/>
      <c r="X14" s="232"/>
      <c r="Y14" s="232"/>
      <c r="Z14" s="232"/>
      <c r="AA14" s="232" t="s">
        <v>95</v>
      </c>
      <c r="AB14" s="356" t="s">
        <v>24016</v>
      </c>
      <c r="AC14" s="357" t="s">
        <v>95</v>
      </c>
      <c r="AD14" s="356" t="s">
        <v>24017</v>
      </c>
    </row>
    <row r="15" spans="1:30" s="80" customFormat="1" ht="114">
      <c r="A15" s="232" t="s">
        <v>701</v>
      </c>
      <c r="B15" s="235" t="s">
        <v>882</v>
      </c>
      <c r="C15" s="232" t="s">
        <v>24018</v>
      </c>
      <c r="D15" s="232" t="s">
        <v>24019</v>
      </c>
      <c r="E15" s="232" t="s">
        <v>24020</v>
      </c>
      <c r="F15" s="232" t="s">
        <v>24021</v>
      </c>
      <c r="G15" s="232" t="s">
        <v>24022</v>
      </c>
      <c r="H15" s="232" t="s">
        <v>24023</v>
      </c>
      <c r="I15" s="232" t="s">
        <v>24024</v>
      </c>
      <c r="J15" s="232" t="s">
        <v>24025</v>
      </c>
      <c r="K15" s="234" t="s">
        <v>24026</v>
      </c>
      <c r="L15" s="234" t="s">
        <v>24027</v>
      </c>
      <c r="M15" s="232"/>
      <c r="N15" s="232" t="s">
        <v>24028</v>
      </c>
      <c r="O15" s="232" t="s">
        <v>24029</v>
      </c>
      <c r="P15" s="232"/>
      <c r="Q15" s="232"/>
      <c r="R15" s="338" t="s">
        <v>1025</v>
      </c>
      <c r="S15" s="221" t="s">
        <v>461</v>
      </c>
      <c r="T15" s="232" t="s">
        <v>18734</v>
      </c>
      <c r="U15" s="232"/>
      <c r="V15" s="232"/>
      <c r="W15" s="232"/>
      <c r="X15" s="232"/>
      <c r="Y15" s="232"/>
      <c r="Z15" s="232"/>
      <c r="AA15" s="232" t="s">
        <v>24029</v>
      </c>
      <c r="AB15" s="234" t="s">
        <v>24030</v>
      </c>
      <c r="AC15" s="232"/>
      <c r="AD15" s="232"/>
    </row>
    <row r="16" spans="1:30" s="71" customFormat="1" ht="14.25">
      <c r="A16" s="232" t="s">
        <v>701</v>
      </c>
      <c r="B16" s="235" t="s">
        <v>839</v>
      </c>
      <c r="C16" s="232" t="s">
        <v>24031</v>
      </c>
      <c r="D16" s="232" t="s">
        <v>24032</v>
      </c>
      <c r="E16" s="232" t="s">
        <v>24033</v>
      </c>
      <c r="F16" s="232" t="s">
        <v>24034</v>
      </c>
      <c r="G16" s="232" t="s">
        <v>24035</v>
      </c>
      <c r="H16" s="232" t="s">
        <v>24036</v>
      </c>
      <c r="I16" s="232" t="s">
        <v>24037</v>
      </c>
      <c r="J16" s="232" t="s">
        <v>24038</v>
      </c>
      <c r="K16" s="234" t="s">
        <v>24039</v>
      </c>
      <c r="L16" s="232" t="s">
        <v>24040</v>
      </c>
      <c r="M16" s="232"/>
      <c r="N16" s="232"/>
      <c r="O16" s="232"/>
      <c r="P16" s="232"/>
      <c r="Q16" s="232"/>
      <c r="R16" s="338" t="s">
        <v>1027</v>
      </c>
      <c r="S16" s="221" t="s">
        <v>461</v>
      </c>
      <c r="T16" s="232" t="s">
        <v>18734</v>
      </c>
      <c r="U16" s="232"/>
      <c r="V16" s="232"/>
      <c r="W16" s="232"/>
      <c r="X16" s="232"/>
      <c r="Y16" s="232"/>
      <c r="Z16" s="232"/>
      <c r="AA16" s="232"/>
      <c r="AB16" s="232"/>
      <c r="AC16" s="232"/>
      <c r="AD16" s="232"/>
    </row>
    <row r="17" spans="1:30" s="80" customFormat="1" ht="171.75" customHeight="1">
      <c r="A17" s="221" t="s">
        <v>23970</v>
      </c>
      <c r="B17" s="226" t="s">
        <v>24041</v>
      </c>
      <c r="C17" s="221" t="s">
        <v>24042</v>
      </c>
      <c r="D17" s="221" t="s">
        <v>24043</v>
      </c>
      <c r="E17" s="221" t="s">
        <v>24044</v>
      </c>
      <c r="F17" s="221" t="s">
        <v>24045</v>
      </c>
      <c r="G17" s="221" t="s">
        <v>24046</v>
      </c>
      <c r="H17" s="221" t="s">
        <v>24047</v>
      </c>
      <c r="I17" s="347" t="s">
        <v>24048</v>
      </c>
      <c r="J17" s="221" t="s">
        <v>24049</v>
      </c>
      <c r="K17" s="223" t="s">
        <v>24050</v>
      </c>
      <c r="L17" s="223" t="s">
        <v>24051</v>
      </c>
      <c r="M17" s="221"/>
      <c r="N17" s="221" t="s">
        <v>23981</v>
      </c>
      <c r="O17" s="221"/>
      <c r="P17" s="221"/>
      <c r="Q17" s="221"/>
      <c r="R17" s="338" t="s">
        <v>1059</v>
      </c>
      <c r="S17" s="221" t="s">
        <v>3831</v>
      </c>
      <c r="T17" s="221" t="s">
        <v>528</v>
      </c>
      <c r="U17" s="221"/>
      <c r="V17" s="221"/>
      <c r="W17" s="221"/>
      <c r="X17" s="221"/>
      <c r="Y17" s="221"/>
      <c r="Z17" s="221"/>
      <c r="AA17" s="221" t="s">
        <v>23981</v>
      </c>
      <c r="AB17" s="347" t="s">
        <v>23908</v>
      </c>
      <c r="AC17" s="221"/>
      <c r="AD17" s="221"/>
    </row>
    <row r="18" spans="1:30" s="80" customFormat="1" ht="154.5" customHeight="1">
      <c r="A18" s="221" t="s">
        <v>23970</v>
      </c>
      <c r="B18" s="226" t="s">
        <v>24041</v>
      </c>
      <c r="C18" s="221" t="s">
        <v>24052</v>
      </c>
      <c r="D18" s="221" t="s">
        <v>24053</v>
      </c>
      <c r="E18" s="221" t="s">
        <v>24054</v>
      </c>
      <c r="F18" s="221" t="s">
        <v>24055</v>
      </c>
      <c r="G18" s="221" t="s">
        <v>24056</v>
      </c>
      <c r="H18" s="221" t="s">
        <v>24057</v>
      </c>
      <c r="I18" s="221" t="s">
        <v>24058</v>
      </c>
      <c r="J18" s="221" t="s">
        <v>24059</v>
      </c>
      <c r="K18" s="347" t="s">
        <v>24060</v>
      </c>
      <c r="L18" s="223" t="s">
        <v>24061</v>
      </c>
      <c r="M18" s="221" t="s">
        <v>24062</v>
      </c>
      <c r="N18" s="221" t="s">
        <v>24029</v>
      </c>
      <c r="O18" s="221" t="s">
        <v>24029</v>
      </c>
      <c r="P18" s="221"/>
      <c r="Q18" s="221"/>
      <c r="R18" s="338" t="s">
        <v>1059</v>
      </c>
      <c r="S18" s="221" t="s">
        <v>398</v>
      </c>
      <c r="T18" s="221" t="s">
        <v>24063</v>
      </c>
      <c r="U18" s="221"/>
      <c r="V18" s="221"/>
      <c r="W18" s="221"/>
      <c r="X18" s="221"/>
      <c r="Y18" s="221"/>
      <c r="Z18" s="221"/>
      <c r="AA18" s="221"/>
      <c r="AB18" s="221"/>
      <c r="AC18" s="221"/>
      <c r="AD18" s="221"/>
    </row>
    <row r="19" spans="1:30" s="79" customFormat="1" ht="20.25" customHeight="1"/>
    <row r="20" spans="1:30" s="79" customFormat="1" ht="20.25" customHeight="1"/>
    <row r="21" spans="1:30" s="79" customFormat="1" ht="20.25" customHeight="1"/>
    <row r="22" spans="1:30" s="79" customFormat="1" ht="20.25" customHeight="1"/>
    <row r="23" spans="1:30" s="79" customFormat="1" ht="20.25" customHeight="1"/>
    <row r="24" spans="1:30" s="79" customFormat="1" ht="20.25" customHeight="1"/>
    <row r="25" spans="1:30" s="79" customFormat="1" ht="20.25" customHeight="1"/>
    <row r="26" spans="1:30" s="79" customFormat="1" ht="20.25" customHeight="1"/>
    <row r="27" spans="1:30" s="79" customFormat="1" ht="20.25" customHeight="1"/>
    <row r="28" spans="1:30" s="79" customFormat="1" ht="20.25" customHeight="1"/>
    <row r="29" spans="1:30" s="79" customFormat="1" ht="20.25" customHeight="1"/>
    <row r="30" spans="1:30" s="79" customFormat="1" ht="20.25" customHeight="1"/>
    <row r="31" spans="1:30" s="79" customFormat="1" ht="20.25" customHeight="1"/>
    <row r="32" spans="1:30" s="79" customFormat="1" ht="20.25" customHeight="1"/>
    <row r="33" s="79" customFormat="1" ht="20.25" customHeight="1"/>
    <row r="34" s="79" customFormat="1" ht="20.25" customHeight="1"/>
    <row r="35" s="79" customFormat="1" ht="20.25" customHeight="1"/>
    <row r="36" s="79" customFormat="1" ht="20.25" customHeight="1"/>
    <row r="37" s="79" customFormat="1" ht="20.25" customHeight="1"/>
    <row r="38" s="79" customFormat="1" ht="20.25" customHeight="1"/>
    <row r="39" s="79" customFormat="1" ht="20.25" customHeight="1"/>
    <row r="40" s="79" customFormat="1" ht="20.25" customHeight="1"/>
    <row r="41" s="79" customFormat="1" ht="20.25" customHeight="1"/>
    <row r="42" s="79" customFormat="1" ht="20.25" customHeight="1"/>
    <row r="43" s="79" customFormat="1" ht="20.25" customHeight="1"/>
    <row r="44" s="79" customFormat="1" ht="20.25" customHeight="1"/>
    <row r="45" s="79" customFormat="1" ht="20.25" customHeight="1"/>
    <row r="46" s="79" customFormat="1" ht="20.25" customHeight="1"/>
    <row r="47" s="79" customFormat="1" ht="20.25" customHeight="1"/>
    <row r="48" s="79" customFormat="1" ht="20.25" customHeight="1"/>
    <row r="49" s="79" customFormat="1" ht="20.25" customHeight="1"/>
    <row r="50" s="79" customFormat="1" ht="20.25" customHeight="1"/>
    <row r="51" s="79" customFormat="1" ht="20.25" customHeight="1"/>
    <row r="52" s="79" customFormat="1" ht="20.25" customHeight="1"/>
    <row r="53" s="79" customFormat="1" ht="20.25" customHeight="1"/>
    <row r="54" s="79" customFormat="1" ht="20.25" customHeight="1"/>
    <row r="55" s="79" customFormat="1" ht="20.25" customHeight="1"/>
    <row r="56" s="79" customFormat="1" ht="20.25" customHeight="1"/>
    <row r="57" s="79" customFormat="1" ht="20.25" customHeight="1"/>
    <row r="58" s="79" customFormat="1" ht="20.25" customHeight="1"/>
    <row r="59" s="79" customFormat="1" ht="20.25" customHeight="1"/>
    <row r="60" s="79" customFormat="1" ht="20.25" customHeight="1"/>
    <row r="61" s="79" customFormat="1" ht="20.25" customHeight="1"/>
    <row r="62" s="79" customFormat="1" ht="20.25" customHeight="1"/>
    <row r="63" s="79" customFormat="1" ht="20.25" customHeight="1"/>
    <row r="64" s="79" customFormat="1" ht="20.25" customHeight="1"/>
    <row r="65" s="79" customFormat="1" ht="20.25" customHeight="1"/>
    <row r="66" s="79" customFormat="1" ht="20.25" customHeight="1"/>
    <row r="67" s="79" customFormat="1" ht="20.25" customHeight="1"/>
    <row r="68" s="79" customFormat="1" ht="20.25" customHeight="1"/>
    <row r="69" s="79" customFormat="1" ht="20.25" customHeight="1"/>
    <row r="70" s="79" customFormat="1" ht="20.25" customHeight="1"/>
    <row r="71" s="79" customFormat="1" ht="20.25" customHeight="1"/>
    <row r="72" s="79" customFormat="1" ht="20.25" customHeight="1"/>
    <row r="73" s="79" customFormat="1" ht="20.25" customHeight="1"/>
    <row r="74" s="79" customFormat="1" ht="20.25" customHeight="1"/>
    <row r="75" s="79" customFormat="1" ht="20.25" customHeight="1"/>
    <row r="76" s="79" customFormat="1" ht="20.25" customHeight="1"/>
    <row r="77" s="79" customFormat="1" ht="20.25" customHeight="1"/>
    <row r="78" s="79" customFormat="1" ht="20.25" customHeight="1"/>
    <row r="79" s="79" customFormat="1" ht="20.25" customHeight="1"/>
    <row r="80" s="79" customFormat="1" ht="20.25" customHeight="1"/>
    <row r="81" s="79" customFormat="1" ht="20.25" customHeight="1"/>
    <row r="82" s="79" customFormat="1" ht="20.25" customHeight="1"/>
    <row r="83" s="79" customFormat="1" ht="20.25" customHeight="1"/>
    <row r="84" s="79" customFormat="1" ht="20.25" customHeight="1"/>
    <row r="85" s="79" customFormat="1" ht="20.25" customHeight="1"/>
    <row r="86" s="79" customFormat="1" ht="20.25" customHeight="1"/>
    <row r="87" s="79" customFormat="1" ht="20.25" customHeight="1"/>
    <row r="88" s="79" customFormat="1" ht="20.25" customHeight="1"/>
    <row r="89" s="79" customFormat="1" ht="20.25" customHeight="1"/>
    <row r="90" s="79" customFormat="1" ht="20.25" customHeight="1"/>
    <row r="91" s="79" customFormat="1" ht="20.25" customHeight="1"/>
    <row r="92" s="79" customFormat="1" ht="20.25" customHeight="1"/>
    <row r="93" s="79" customFormat="1" ht="20.25" customHeight="1"/>
    <row r="94" s="79" customFormat="1" ht="20.25" customHeight="1"/>
    <row r="95" s="79" customFormat="1" ht="20.25" customHeight="1"/>
    <row r="96" s="79" customFormat="1" ht="20.25" customHeight="1"/>
    <row r="97" s="79" customFormat="1" ht="20.25" customHeight="1"/>
    <row r="98" s="79" customFormat="1" ht="20.25" customHeight="1"/>
    <row r="99" s="79" customFormat="1" ht="20.25" customHeight="1"/>
    <row r="100" s="79" customFormat="1" ht="20.25" customHeight="1"/>
    <row r="101" s="79" customFormat="1" ht="20.25" customHeight="1"/>
    <row r="102" s="79" customFormat="1" ht="20.25" customHeight="1"/>
    <row r="103" s="79" customFormat="1" ht="20.25" customHeight="1"/>
    <row r="104" s="79" customFormat="1" ht="20.25" customHeight="1"/>
    <row r="105" s="79" customFormat="1" ht="20.25" customHeight="1"/>
    <row r="106" s="79" customFormat="1" ht="20.25" customHeight="1"/>
    <row r="107" s="79" customFormat="1" ht="20.25" customHeight="1"/>
    <row r="108" s="79" customFormat="1" ht="20.25" customHeight="1"/>
    <row r="109" s="79" customFormat="1" ht="20.25" customHeight="1"/>
    <row r="110" s="79" customFormat="1" ht="20.25" customHeight="1"/>
    <row r="111" s="79" customFormat="1" ht="20.25" customHeight="1"/>
    <row r="112" s="79" customFormat="1" ht="20.25" customHeight="1"/>
    <row r="113" s="79" customFormat="1" ht="20.25" customHeight="1"/>
    <row r="114" s="79" customFormat="1" ht="20.25" customHeight="1"/>
    <row r="115" s="79" customFormat="1" ht="20.25" customHeight="1"/>
    <row r="116" s="79" customFormat="1" ht="20.25" customHeight="1"/>
    <row r="117" s="79" customFormat="1" ht="20.25" customHeight="1"/>
    <row r="118" s="79" customFormat="1" ht="20.25" customHeight="1"/>
    <row r="119" s="79" customFormat="1" ht="20.25" customHeight="1"/>
    <row r="120" s="79" customFormat="1" ht="20.25" customHeight="1"/>
    <row r="121" s="79" customFormat="1" ht="20.25" customHeight="1"/>
    <row r="122" s="79" customFormat="1" ht="20.25" customHeight="1"/>
    <row r="123" s="79" customFormat="1" ht="20.25" customHeight="1"/>
    <row r="124" s="79" customFormat="1" ht="20.25" customHeight="1"/>
    <row r="125" s="79" customFormat="1" ht="20.25" customHeight="1"/>
    <row r="126" s="79" customFormat="1" ht="20.25" customHeight="1"/>
    <row r="127" s="79" customFormat="1" ht="20.25" customHeight="1"/>
    <row r="128" s="79" customFormat="1" ht="20.25" customHeight="1"/>
    <row r="129" s="79" customFormat="1" ht="20.25" customHeight="1"/>
    <row r="130" s="79" customFormat="1" ht="20.25" customHeight="1"/>
    <row r="131" s="79" customFormat="1" ht="20.25" customHeight="1"/>
    <row r="132" s="79" customFormat="1" ht="20.25" customHeight="1"/>
    <row r="133" s="79" customFormat="1" ht="20.25" customHeight="1"/>
    <row r="134" s="79" customFormat="1" ht="20.25" customHeight="1"/>
    <row r="135" s="79" customFormat="1" ht="20.25" customHeight="1"/>
    <row r="136" s="79" customFormat="1" ht="20.25" customHeight="1"/>
    <row r="137" s="79" customFormat="1" ht="20.25" customHeight="1"/>
    <row r="138" s="79" customFormat="1" ht="20.25" customHeight="1"/>
    <row r="139" s="79" customFormat="1" ht="20.25" customHeight="1"/>
    <row r="140" s="79" customFormat="1" ht="20.25" customHeight="1"/>
    <row r="141" s="79" customFormat="1" ht="20.25" customHeight="1"/>
    <row r="142" s="79" customFormat="1" ht="20.25" customHeight="1"/>
    <row r="143" s="79" customFormat="1" ht="20.25" customHeight="1"/>
    <row r="144" s="79" customFormat="1" ht="20.25" customHeight="1"/>
    <row r="145" s="79" customFormat="1" ht="20.25" customHeight="1"/>
    <row r="146" s="79" customFormat="1" ht="20.25" customHeight="1"/>
    <row r="147" s="79" customFormat="1" ht="20.25" customHeight="1"/>
    <row r="148" s="79" customFormat="1" ht="20.25" customHeight="1"/>
    <row r="149" s="79" customFormat="1" ht="20.25" customHeight="1"/>
    <row r="150" s="79" customFormat="1" ht="20.25" customHeight="1"/>
    <row r="151" s="79" customFormat="1" ht="20.25" customHeight="1"/>
    <row r="152" s="79" customFormat="1" ht="20.25" customHeight="1"/>
    <row r="153" s="79" customFormat="1" ht="20.25" customHeight="1"/>
    <row r="154" s="79" customFormat="1" ht="20.25" customHeight="1"/>
    <row r="155" s="79" customFormat="1" ht="20.25" customHeight="1"/>
    <row r="156" s="79" customFormat="1" ht="20.25" customHeight="1"/>
    <row r="157" s="79" customFormat="1" ht="20.25" customHeight="1"/>
    <row r="158" s="79" customFormat="1" ht="20.25" customHeight="1"/>
    <row r="159" s="79" customFormat="1" ht="20.25" customHeight="1"/>
    <row r="160" s="79" customFormat="1" ht="20.25" customHeight="1"/>
    <row r="161" s="79" customFormat="1" ht="20.25" customHeight="1"/>
    <row r="162" s="79" customFormat="1" ht="20.25" customHeight="1"/>
    <row r="163" s="79" customFormat="1" ht="20.25" customHeight="1"/>
    <row r="164" s="79" customFormat="1" ht="20.25" customHeight="1"/>
    <row r="165" s="79" customFormat="1" ht="20.25" customHeight="1"/>
    <row r="166" s="79" customFormat="1" ht="20.25" customHeight="1"/>
    <row r="167" s="79" customFormat="1" ht="20.25" customHeight="1"/>
    <row r="168" s="79" customFormat="1" ht="20.25" customHeight="1"/>
    <row r="169" s="79" customFormat="1" ht="20.25" customHeight="1"/>
    <row r="170" s="79" customFormat="1" ht="20.25" customHeight="1"/>
    <row r="171" s="79" customFormat="1" ht="20.25" customHeight="1"/>
    <row r="172" s="79" customFormat="1" ht="20.25" customHeight="1"/>
    <row r="173" s="79" customFormat="1" ht="20.25" customHeight="1"/>
    <row r="174" s="79" customFormat="1" ht="20.25" customHeight="1"/>
    <row r="175" s="79" customFormat="1" ht="20.25" customHeight="1"/>
    <row r="176" s="79" customFormat="1" ht="20.25" customHeight="1"/>
    <row r="177" s="79" customFormat="1" ht="20.25" customHeight="1"/>
    <row r="178" s="79" customFormat="1" ht="20.25" customHeight="1"/>
    <row r="179" s="79" customFormat="1" ht="20.25" customHeight="1"/>
    <row r="180" s="79" customFormat="1" ht="20.25" customHeight="1"/>
    <row r="181" s="79" customFormat="1" ht="20.25" customHeight="1"/>
    <row r="182" s="79" customFormat="1" ht="20.25" customHeight="1"/>
    <row r="183" s="79" customFormat="1" ht="20.25" customHeight="1"/>
    <row r="184" s="79" customFormat="1" ht="20.25" customHeight="1"/>
    <row r="185" s="79" customFormat="1" ht="20.25" customHeight="1"/>
    <row r="186" s="79" customFormat="1" ht="20.25" customHeight="1"/>
    <row r="187" s="79" customFormat="1" ht="20.25" customHeight="1"/>
    <row r="188" s="79" customFormat="1" ht="20.25" customHeight="1"/>
    <row r="189" s="79" customFormat="1" ht="20.25" customHeight="1"/>
    <row r="190" s="79" customFormat="1" ht="20.25" customHeight="1"/>
    <row r="191" s="79" customFormat="1" ht="20.25" customHeight="1"/>
    <row r="192" s="79" customFormat="1" ht="20.25" customHeight="1"/>
    <row r="193" s="79" customFormat="1" ht="20.25" customHeight="1"/>
    <row r="194" s="79" customFormat="1" ht="20.25" customHeight="1"/>
    <row r="195" s="79" customFormat="1" ht="20.25" customHeight="1"/>
    <row r="196" s="79" customFormat="1" ht="20.25" customHeight="1"/>
    <row r="197" s="79" customFormat="1" ht="20.25" customHeight="1"/>
    <row r="198" s="79" customFormat="1" ht="20.25" customHeight="1"/>
    <row r="199" s="79" customFormat="1" ht="20.25" customHeight="1"/>
    <row r="200" s="79" customFormat="1" ht="20.25" customHeight="1"/>
    <row r="201" s="79" customFormat="1" ht="20.25" customHeight="1"/>
    <row r="202" s="79" customFormat="1" ht="20.25" customHeight="1"/>
    <row r="203" s="79" customFormat="1" ht="20.25" customHeight="1"/>
    <row r="204" s="79" customFormat="1" ht="20.25" customHeight="1"/>
    <row r="205" s="79" customFormat="1" ht="20.25" customHeight="1"/>
    <row r="206" s="79" customFormat="1" ht="20.25" customHeight="1"/>
    <row r="207" s="79" customFormat="1" ht="20.25" customHeight="1"/>
    <row r="208" s="79" customFormat="1" ht="20.25" customHeight="1"/>
    <row r="209" s="79" customFormat="1" ht="20.25" customHeight="1"/>
    <row r="210" s="79" customFormat="1" ht="20.25" customHeight="1"/>
    <row r="211" s="79" customFormat="1" ht="20.25" customHeight="1"/>
    <row r="212" s="79" customFormat="1" ht="20.25" customHeight="1"/>
    <row r="213" s="79" customFormat="1" ht="20.25" customHeight="1"/>
    <row r="214" s="79" customFormat="1" ht="20.25" customHeight="1"/>
    <row r="215" s="79" customFormat="1" ht="20.25" customHeight="1"/>
    <row r="216" s="79" customFormat="1" ht="20.25" customHeight="1"/>
    <row r="217" s="79" customFormat="1" ht="20.25" customHeight="1"/>
    <row r="218" s="79" customFormat="1" ht="20.25" customHeight="1"/>
    <row r="219" s="79" customFormat="1" ht="20.25" customHeight="1"/>
    <row r="220" s="79" customFormat="1" ht="20.25" customHeight="1"/>
    <row r="221" s="79" customFormat="1" ht="20.25" customHeight="1"/>
    <row r="222" s="79" customFormat="1" ht="20.25" customHeight="1"/>
    <row r="223" s="79" customFormat="1" ht="20.25" customHeight="1"/>
    <row r="224" s="79" customFormat="1" ht="20.25" customHeight="1"/>
    <row r="225" s="79" customFormat="1" ht="20.25" customHeight="1"/>
    <row r="226" s="79" customFormat="1" ht="20.25" customHeight="1"/>
    <row r="227" s="79" customFormat="1" ht="20.25" customHeight="1"/>
    <row r="228" s="79" customFormat="1" ht="20.25" customHeight="1"/>
    <row r="229" s="79" customFormat="1" ht="20.25" customHeight="1"/>
    <row r="230" s="79" customFormat="1" ht="20.25" customHeight="1"/>
    <row r="231" s="79" customFormat="1" ht="20.25" customHeight="1"/>
    <row r="232" s="79" customFormat="1" ht="20.25" customHeight="1"/>
    <row r="233" s="79" customFormat="1" ht="20.25" customHeight="1"/>
    <row r="234" s="79" customFormat="1" ht="20.25" customHeight="1"/>
    <row r="235" s="79" customFormat="1" ht="20.25" customHeight="1"/>
    <row r="236" s="79" customFormat="1" ht="20.25" customHeight="1"/>
    <row r="237" s="79" customFormat="1" ht="20.25" customHeight="1"/>
    <row r="238" s="79" customFormat="1" ht="20.25" customHeight="1"/>
    <row r="239" s="79" customFormat="1" ht="20.25" customHeight="1"/>
    <row r="240" s="79" customFormat="1" ht="20.25" customHeight="1"/>
    <row r="241" s="79" customFormat="1" ht="20.25" customHeight="1"/>
    <row r="242" s="79" customFormat="1" ht="20.25" customHeight="1"/>
    <row r="243" s="79" customFormat="1" ht="20.25" customHeight="1"/>
    <row r="244" s="79" customFormat="1" ht="20.25" customHeight="1"/>
    <row r="245" s="79" customFormat="1" ht="20.25" customHeight="1"/>
    <row r="246" s="79" customFormat="1" ht="20.25" customHeight="1"/>
    <row r="247" s="79" customFormat="1" ht="20.25" customHeight="1"/>
    <row r="248" s="79" customFormat="1" ht="20.25" customHeight="1"/>
    <row r="249" s="79" customFormat="1" ht="20.25" customHeight="1"/>
    <row r="250" s="79" customFormat="1" ht="20.25" customHeight="1"/>
    <row r="251" s="79" customFormat="1" ht="20.25" customHeight="1"/>
    <row r="252" s="79" customFormat="1" ht="20.25" customHeight="1"/>
    <row r="253" s="79" customFormat="1" ht="20.25" customHeight="1"/>
    <row r="254" s="79" customFormat="1" ht="20.25" customHeight="1"/>
    <row r="255" s="79" customFormat="1" ht="20.25" customHeight="1"/>
    <row r="256" s="79" customFormat="1" ht="20.25" customHeight="1"/>
    <row r="257" s="79" customFormat="1" ht="20.25" customHeight="1"/>
    <row r="258" s="79" customFormat="1" ht="20.25" customHeight="1"/>
    <row r="259" s="79" customFormat="1" ht="20.25" customHeight="1"/>
    <row r="260" s="79" customFormat="1" ht="20.25" customHeight="1"/>
    <row r="261" s="79" customFormat="1" ht="20.25" customHeight="1"/>
    <row r="262" s="79" customFormat="1" ht="20.25" customHeight="1"/>
    <row r="263" s="79" customFormat="1" ht="20.25" customHeight="1"/>
    <row r="264" s="79" customFormat="1" ht="20.25" customHeight="1"/>
    <row r="265" s="79" customFormat="1" ht="20.25" customHeight="1"/>
    <row r="266" s="79" customFormat="1" ht="20.25" customHeight="1"/>
    <row r="267" s="79" customFormat="1" ht="20.25" customHeight="1"/>
    <row r="268" s="79" customFormat="1"/>
    <row r="269" s="79" customFormat="1"/>
    <row r="270" s="79" customFormat="1"/>
    <row r="271" s="79" customFormat="1"/>
    <row r="272" s="79" customFormat="1"/>
    <row r="273" s="79" customFormat="1"/>
    <row r="274" s="79" customFormat="1"/>
    <row r="275" s="79" customFormat="1"/>
    <row r="276" s="79" customFormat="1"/>
    <row r="277" s="79" customFormat="1"/>
    <row r="278" s="79" customFormat="1"/>
    <row r="279" s="79" customFormat="1"/>
    <row r="280" s="79" customFormat="1"/>
    <row r="281" s="79" customFormat="1"/>
    <row r="282" s="79" customFormat="1"/>
    <row r="283" s="79" customFormat="1"/>
    <row r="284" s="79" customFormat="1"/>
    <row r="285" s="79" customFormat="1"/>
    <row r="286" s="79" customFormat="1"/>
    <row r="287" s="79" customFormat="1"/>
    <row r="288" s="79" customFormat="1"/>
    <row r="289" s="79" customFormat="1"/>
    <row r="290" s="79" customFormat="1"/>
    <row r="291" s="79" customFormat="1"/>
    <row r="292" s="79" customFormat="1"/>
    <row r="293" s="79" customFormat="1"/>
    <row r="294" s="79" customFormat="1"/>
    <row r="295" s="79" customFormat="1"/>
    <row r="296" s="79" customFormat="1"/>
    <row r="297" s="79" customFormat="1"/>
    <row r="298" s="79" customFormat="1"/>
    <row r="299" s="79" customFormat="1"/>
    <row r="300" s="79" customFormat="1"/>
    <row r="301" s="79" customFormat="1"/>
    <row r="302" s="79" customFormat="1"/>
    <row r="303" s="79" customFormat="1"/>
    <row r="304" s="79" customFormat="1"/>
    <row r="305" s="79" customFormat="1"/>
    <row r="306" s="79" customFormat="1"/>
    <row r="307" s="79" customFormat="1"/>
    <row r="308" s="79" customFormat="1"/>
    <row r="309" s="79" customFormat="1"/>
    <row r="310" s="79" customFormat="1"/>
    <row r="311" s="79" customFormat="1"/>
    <row r="312" s="79" customFormat="1"/>
    <row r="313" s="79" customFormat="1"/>
    <row r="314" s="79" customFormat="1"/>
    <row r="315" s="79" customFormat="1"/>
    <row r="316" s="79" customFormat="1"/>
    <row r="317" s="79" customFormat="1"/>
    <row r="318" s="79" customFormat="1"/>
    <row r="319" s="79" customFormat="1"/>
    <row r="320" s="79" customFormat="1"/>
    <row r="321" s="79" customFormat="1"/>
    <row r="322" s="79" customFormat="1"/>
    <row r="323" s="79" customFormat="1"/>
    <row r="324" s="79" customFormat="1"/>
    <row r="325" s="79" customFormat="1"/>
    <row r="326" s="79" customFormat="1"/>
    <row r="327" s="79" customFormat="1"/>
    <row r="328" s="79" customFormat="1"/>
    <row r="329" s="79" customFormat="1"/>
    <row r="330" s="79" customFormat="1"/>
    <row r="331" s="79" customFormat="1"/>
    <row r="332" s="79" customFormat="1"/>
    <row r="333" s="79" customFormat="1"/>
    <row r="334" s="79" customFormat="1"/>
    <row r="335" s="79" customFormat="1"/>
    <row r="336" s="79" customFormat="1"/>
    <row r="337" s="79" customFormat="1"/>
    <row r="338" s="79" customFormat="1"/>
    <row r="339" s="79" customFormat="1"/>
    <row r="340" s="79" customFormat="1"/>
    <row r="341" s="79" customFormat="1"/>
    <row r="342" s="79" customFormat="1"/>
    <row r="343" s="79" customFormat="1"/>
    <row r="344" s="79" customFormat="1"/>
    <row r="345" s="79" customFormat="1"/>
    <row r="346" s="79" customFormat="1"/>
    <row r="347" s="79" customFormat="1"/>
    <row r="348" s="79" customFormat="1"/>
    <row r="349" s="79" customFormat="1"/>
    <row r="350" s="79" customFormat="1"/>
    <row r="351" s="79" customFormat="1"/>
    <row r="352" s="79" customFormat="1"/>
    <row r="353" s="79" customFormat="1"/>
    <row r="354" s="79" customFormat="1"/>
    <row r="355" s="79" customFormat="1"/>
    <row r="356" s="79" customFormat="1"/>
    <row r="357" s="79" customFormat="1"/>
    <row r="358" s="79" customFormat="1"/>
    <row r="359" s="79" customFormat="1"/>
    <row r="360" s="79" customFormat="1"/>
    <row r="361" s="79" customFormat="1"/>
    <row r="362" s="79" customFormat="1"/>
    <row r="363" s="79" customFormat="1"/>
    <row r="364" s="79" customFormat="1"/>
    <row r="365" s="79" customFormat="1"/>
    <row r="366" s="79" customFormat="1"/>
    <row r="367" s="79" customFormat="1"/>
    <row r="368" s="79" customFormat="1"/>
    <row r="369" s="79" customFormat="1"/>
    <row r="370" s="79" customFormat="1"/>
    <row r="371" s="79" customFormat="1"/>
    <row r="372" s="79" customFormat="1"/>
    <row r="373" s="79" customFormat="1"/>
    <row r="374" s="79" customFormat="1"/>
    <row r="375" s="79" customFormat="1"/>
    <row r="376" s="79" customFormat="1"/>
    <row r="377" s="79" customFormat="1"/>
    <row r="378" s="79" customFormat="1"/>
    <row r="379" s="79" customFormat="1"/>
    <row r="380" s="79" customFormat="1"/>
    <row r="381" s="79" customFormat="1"/>
    <row r="382" s="79" customFormat="1"/>
    <row r="383" s="79" customFormat="1"/>
    <row r="384" s="79" customFormat="1"/>
    <row r="385" s="79" customFormat="1"/>
    <row r="386" s="79" customFormat="1"/>
    <row r="387" s="79" customFormat="1"/>
    <row r="388" s="79" customFormat="1"/>
    <row r="389" s="79" customFormat="1"/>
    <row r="390" s="79" customFormat="1"/>
    <row r="391" s="79" customFormat="1"/>
    <row r="392" s="79" customFormat="1"/>
    <row r="393" s="79" customFormat="1"/>
    <row r="394" s="79" customFormat="1"/>
    <row r="395" s="79" customFormat="1"/>
    <row r="396" s="79" customFormat="1"/>
    <row r="397" s="79" customFormat="1"/>
    <row r="398" s="79" customFormat="1"/>
    <row r="399" s="79" customFormat="1"/>
    <row r="400" s="79" customFormat="1"/>
    <row r="401" s="79" customFormat="1"/>
    <row r="402" s="79" customFormat="1"/>
    <row r="403" s="79" customFormat="1"/>
    <row r="404" s="79" customFormat="1"/>
    <row r="405" s="79" customFormat="1"/>
    <row r="406" s="79" customFormat="1"/>
    <row r="407" s="79" customFormat="1"/>
    <row r="408" s="79" customFormat="1"/>
    <row r="409" s="79" customFormat="1"/>
    <row r="410" s="79" customFormat="1"/>
    <row r="411" s="79" customFormat="1"/>
    <row r="412" s="79" customFormat="1"/>
    <row r="413" s="79" customFormat="1"/>
    <row r="414" s="79" customFormat="1"/>
    <row r="415" s="79" customFormat="1"/>
    <row r="416" s="79" customFormat="1"/>
    <row r="417" s="79" customFormat="1"/>
    <row r="418" s="79" customFormat="1"/>
    <row r="419" s="79" customFormat="1"/>
    <row r="420" s="79" customFormat="1"/>
    <row r="421" s="79" customFormat="1"/>
    <row r="422" s="79" customFormat="1"/>
    <row r="423" s="79" customFormat="1"/>
    <row r="424" s="79" customFormat="1"/>
    <row r="425" s="79" customFormat="1"/>
    <row r="426" s="79" customFormat="1"/>
    <row r="427" s="79" customFormat="1"/>
    <row r="428" s="79" customFormat="1"/>
    <row r="429" s="79" customFormat="1"/>
    <row r="430" s="79" customFormat="1"/>
    <row r="431" s="79" customFormat="1"/>
    <row r="432" s="79" customFormat="1"/>
    <row r="433" s="79" customFormat="1"/>
    <row r="434" s="79" customFormat="1"/>
    <row r="435" s="79" customFormat="1"/>
    <row r="436" s="79" customFormat="1"/>
    <row r="437" s="79" customFormat="1"/>
    <row r="438" s="79" customFormat="1"/>
    <row r="439" s="79" customFormat="1"/>
    <row r="440" s="79" customFormat="1"/>
    <row r="441" s="79" customFormat="1"/>
    <row r="442" s="79" customFormat="1"/>
    <row r="443" s="79" customFormat="1"/>
    <row r="444" s="79" customFormat="1"/>
    <row r="445" s="79" customFormat="1"/>
    <row r="446" s="79" customFormat="1"/>
    <row r="447" s="79" customFormat="1"/>
    <row r="448" s="79" customFormat="1"/>
    <row r="449" s="79" customFormat="1"/>
    <row r="450" s="79" customFormat="1"/>
    <row r="451" s="79" customFormat="1"/>
    <row r="452" s="79" customFormat="1"/>
    <row r="453" s="79" customFormat="1"/>
    <row r="454" s="79" customFormat="1"/>
    <row r="455" s="79" customFormat="1"/>
    <row r="456" s="79" customFormat="1"/>
    <row r="457" s="79" customFormat="1"/>
    <row r="458" s="79" customFormat="1"/>
    <row r="459" s="79" customFormat="1"/>
    <row r="460" s="79" customFormat="1"/>
    <row r="461" s="79" customFormat="1"/>
    <row r="462" s="79" customFormat="1"/>
    <row r="463" s="79" customFormat="1"/>
    <row r="464" s="79" customFormat="1"/>
    <row r="465" s="79" customFormat="1"/>
    <row r="466" s="79" customFormat="1"/>
    <row r="467" s="79" customFormat="1"/>
    <row r="468" s="79" customFormat="1"/>
    <row r="469" s="79" customFormat="1"/>
    <row r="470" s="79" customFormat="1"/>
    <row r="471" s="79" customFormat="1"/>
    <row r="472" s="79" customFormat="1"/>
    <row r="473" s="79" customFormat="1"/>
    <row r="474" s="79" customFormat="1"/>
    <row r="475" s="79" customFormat="1"/>
    <row r="476" s="79" customFormat="1"/>
    <row r="477" s="79" customFormat="1"/>
    <row r="478" s="79" customFormat="1"/>
    <row r="479" s="79" customFormat="1"/>
    <row r="480" s="79" customFormat="1"/>
    <row r="481" s="79" customFormat="1"/>
    <row r="482" s="79" customFormat="1"/>
    <row r="483" s="79" customFormat="1"/>
    <row r="484" s="79" customFormat="1"/>
    <row r="485" s="79" customFormat="1"/>
    <row r="486" s="79" customFormat="1"/>
    <row r="487" s="79" customFormat="1"/>
    <row r="488" s="79" customFormat="1"/>
    <row r="489" s="79" customFormat="1"/>
    <row r="490" s="79" customFormat="1"/>
    <row r="491" s="79" customFormat="1"/>
    <row r="492" s="79" customFormat="1"/>
    <row r="493" s="79" customFormat="1"/>
    <row r="494" s="79" customFormat="1"/>
    <row r="495" s="79" customFormat="1"/>
    <row r="496" s="79" customFormat="1"/>
    <row r="497" s="79" customFormat="1"/>
    <row r="498" s="79" customFormat="1"/>
    <row r="499" s="79" customFormat="1"/>
    <row r="500" s="79" customFormat="1"/>
    <row r="501" s="79" customFormat="1"/>
    <row r="502" s="79" customFormat="1"/>
    <row r="503" s="79" customFormat="1"/>
    <row r="504" s="79" customFormat="1"/>
    <row r="505" s="79" customFormat="1"/>
    <row r="506" s="79" customFormat="1"/>
    <row r="507" s="79" customFormat="1"/>
    <row r="508" s="79" customFormat="1"/>
    <row r="509" s="79" customFormat="1"/>
    <row r="510" s="79" customFormat="1"/>
    <row r="511" s="79" customFormat="1"/>
    <row r="512" s="79" customFormat="1"/>
    <row r="513" s="79" customFormat="1"/>
    <row r="514" s="79" customFormat="1"/>
    <row r="515" s="79" customFormat="1"/>
    <row r="516" s="79" customFormat="1"/>
    <row r="517" s="79" customFormat="1"/>
    <row r="518" s="79" customFormat="1"/>
    <row r="519" s="79" customFormat="1"/>
    <row r="520" s="79" customFormat="1"/>
    <row r="521" s="79" customFormat="1"/>
    <row r="522" s="79" customFormat="1"/>
    <row r="523" s="79" customFormat="1"/>
    <row r="524" s="79" customFormat="1"/>
    <row r="525" s="79" customFormat="1"/>
    <row r="526" s="79" customFormat="1"/>
    <row r="527" s="79" customFormat="1"/>
    <row r="528" s="79" customFormat="1"/>
    <row r="529" s="79" customFormat="1"/>
    <row r="530" s="79" customFormat="1"/>
    <row r="531" s="79" customFormat="1"/>
    <row r="532" s="79" customFormat="1"/>
    <row r="533" s="79" customFormat="1"/>
    <row r="534" s="79" customFormat="1"/>
    <row r="535" s="79" customFormat="1"/>
    <row r="536" s="79" customFormat="1"/>
    <row r="537" s="79" customFormat="1"/>
    <row r="538" s="79" customFormat="1"/>
    <row r="539" s="79" customFormat="1"/>
    <row r="540" s="79" customFormat="1"/>
    <row r="541" s="79" customFormat="1"/>
    <row r="542" s="79" customFormat="1"/>
    <row r="543" s="79" customFormat="1"/>
    <row r="544" s="79" customFormat="1"/>
    <row r="545" s="79" customFormat="1"/>
    <row r="546" s="79" customFormat="1"/>
    <row r="547" s="79" customFormat="1"/>
    <row r="548" s="79" customFormat="1"/>
    <row r="549" s="79" customFormat="1"/>
    <row r="550" s="79" customFormat="1"/>
    <row r="551" s="79" customFormat="1"/>
    <row r="552" s="79" customFormat="1"/>
    <row r="553" s="79" customFormat="1"/>
    <row r="554" s="79" customFormat="1"/>
    <row r="555" s="79" customFormat="1"/>
    <row r="556" s="79" customFormat="1"/>
    <row r="557" s="79" customFormat="1"/>
    <row r="558" s="79" customFormat="1"/>
    <row r="559" s="79" customFormat="1"/>
    <row r="560" s="79" customFormat="1"/>
    <row r="561" s="79" customFormat="1"/>
    <row r="562" s="79" customFormat="1"/>
    <row r="563" s="79" customFormat="1"/>
    <row r="564" s="79" customFormat="1"/>
    <row r="565" s="79" customFormat="1"/>
  </sheetData>
  <autoFilter ref="A2:AI18" xr:uid="{00000000-0009-0000-0000-000000000000}"/>
  <phoneticPr fontId="1"/>
  <dataValidations count="1">
    <dataValidation type="list" allowBlank="1" showInputMessage="1" showErrorMessage="1" sqref="U3:U18 W3:W18 Y3:Y18 AA3:AA18 AC3:AC18 N3:Q18" xr:uid="{7B742366-D867-4EA1-BE81-9F3B09798B69}">
      <formula1>"○"</formula1>
    </dataValidation>
  </dataValidations>
  <hyperlinks>
    <hyperlink ref="J10" r:id="rId1" xr:uid="{7BD3FAB7-6666-4B30-A5D6-A30CE5A31178}"/>
    <hyperlink ref="J12" r:id="rId2" xr:uid="{4508C22C-2301-4200-A2D2-3C8E81F8041F}"/>
    <hyperlink ref="J16" r:id="rId3" xr:uid="{3DC58280-D50F-4556-9D1F-ACD6FFC0A939}"/>
  </hyperlinks>
  <pageMargins left="0.70866141732283472" right="0.70866141732283472" top="0.55118110236220474" bottom="0.55118110236220474" header="0.31496062992125984" footer="0.31496062992125984"/>
  <pageSetup paperSize="9" scale="50" fitToWidth="0" orientation="landscape" r:id="rId4"/>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2965ED-E9E7-4708-89E3-88C1AC036FBC}">
  <sheetPr>
    <pageSetUpPr fitToPage="1"/>
  </sheetPr>
  <dimension ref="A1:AD573"/>
  <sheetViews>
    <sheetView showGridLines="0" zoomScale="70" zoomScaleNormal="70" zoomScaleSheetLayoutView="100" workbookViewId="0">
      <pane xSplit="3" ySplit="2" topLeftCell="S3" activePane="bottomRight" state="frozen"/>
      <selection pane="topRight" activeCell="E14" sqref="E14"/>
      <selection pane="bottomLeft" activeCell="E14" sqref="E14"/>
      <selection pane="bottomRight" activeCell="C2" sqref="C2"/>
    </sheetView>
  </sheetViews>
  <sheetFormatPr defaultColWidth="8.75" defaultRowHeight="25.5"/>
  <cols>
    <col min="1" max="1" width="10.75" style="27" customWidth="1"/>
    <col min="2" max="2" width="15.125" style="27" customWidth="1"/>
    <col min="3" max="3" width="67.625" style="27" customWidth="1"/>
    <col min="4" max="4" width="11.25" style="27" customWidth="1"/>
    <col min="5" max="8" width="11.875" style="27" customWidth="1"/>
    <col min="9" max="9" width="19.625" style="27" customWidth="1"/>
    <col min="10" max="10" width="11.875" style="27" customWidth="1"/>
    <col min="11" max="11" width="55.375" style="27" customWidth="1"/>
    <col min="12" max="12" width="25.875" style="27" customWidth="1"/>
    <col min="13" max="13" width="29.375" style="27" customWidth="1"/>
    <col min="14" max="18" width="11.875" style="27" customWidth="1"/>
    <col min="19" max="30" width="12.375" style="27" customWidth="1"/>
    <col min="31" max="16384" width="8.75" style="27"/>
  </cols>
  <sheetData>
    <row r="1" spans="1:30" customFormat="1" ht="21.75" customHeight="1">
      <c r="A1" s="151" t="s">
        <v>56</v>
      </c>
      <c r="R1" s="19"/>
    </row>
    <row r="2" spans="1:30" s="134" customFormat="1" ht="247.15" customHeight="1">
      <c r="A2" s="8" t="s">
        <v>57</v>
      </c>
      <c r="B2" s="8" t="s">
        <v>58</v>
      </c>
      <c r="C2" s="16" t="s">
        <v>59</v>
      </c>
      <c r="D2" s="8" t="s">
        <v>60</v>
      </c>
      <c r="E2" s="8" t="s">
        <v>61</v>
      </c>
      <c r="F2" s="8" t="s">
        <v>62</v>
      </c>
      <c r="G2" s="8" t="s">
        <v>63</v>
      </c>
      <c r="H2" s="8" t="s">
        <v>64</v>
      </c>
      <c r="I2" s="8" t="s">
        <v>65</v>
      </c>
      <c r="J2" s="8" t="s">
        <v>66</v>
      </c>
      <c r="K2" s="8" t="s">
        <v>67</v>
      </c>
      <c r="L2" s="8" t="s">
        <v>68</v>
      </c>
      <c r="M2" s="8" t="s">
        <v>69</v>
      </c>
      <c r="N2" s="8" t="s">
        <v>70</v>
      </c>
      <c r="O2" s="8" t="s">
        <v>71</v>
      </c>
      <c r="P2" s="8" t="s">
        <v>72</v>
      </c>
      <c r="Q2" s="8" t="s">
        <v>73</v>
      </c>
      <c r="R2" s="17" t="s">
        <v>74</v>
      </c>
      <c r="S2" s="8" t="s">
        <v>75</v>
      </c>
      <c r="T2" s="8" t="s">
        <v>76</v>
      </c>
      <c r="U2" s="8" t="s">
        <v>77</v>
      </c>
      <c r="V2" s="8" t="s">
        <v>78</v>
      </c>
      <c r="W2" s="8" t="s">
        <v>79</v>
      </c>
      <c r="X2" s="8" t="s">
        <v>78</v>
      </c>
      <c r="Y2" s="8" t="s">
        <v>80</v>
      </c>
      <c r="Z2" s="8" t="s">
        <v>78</v>
      </c>
      <c r="AA2" s="8" t="s">
        <v>81</v>
      </c>
      <c r="AB2" s="8" t="s">
        <v>78</v>
      </c>
      <c r="AC2" s="8" t="s">
        <v>82</v>
      </c>
      <c r="AD2" s="8" t="s">
        <v>78</v>
      </c>
    </row>
    <row r="3" spans="1:30" s="38" customFormat="1" ht="201" customHeight="1">
      <c r="A3" s="232" t="s">
        <v>702</v>
      </c>
      <c r="B3" s="232" t="s">
        <v>748</v>
      </c>
      <c r="C3" s="232" t="s">
        <v>24064</v>
      </c>
      <c r="D3" s="232" t="s">
        <v>24065</v>
      </c>
      <c r="E3" s="232" t="s">
        <v>24066</v>
      </c>
      <c r="F3" s="232" t="s">
        <v>24067</v>
      </c>
      <c r="G3" s="232" t="s">
        <v>24068</v>
      </c>
      <c r="H3" s="232" t="s">
        <v>24069</v>
      </c>
      <c r="I3" s="239" t="s">
        <v>24070</v>
      </c>
      <c r="J3" s="232" t="s">
        <v>24071</v>
      </c>
      <c r="K3" s="239" t="s">
        <v>24072</v>
      </c>
      <c r="L3" s="239" t="s">
        <v>24073</v>
      </c>
      <c r="M3" s="239" t="s">
        <v>24074</v>
      </c>
      <c r="N3" s="232"/>
      <c r="O3" s="232" t="s">
        <v>95</v>
      </c>
      <c r="P3" s="232"/>
      <c r="Q3" s="232"/>
      <c r="R3" s="232" t="s">
        <v>1025</v>
      </c>
      <c r="S3" s="338" t="s">
        <v>1026</v>
      </c>
      <c r="T3" s="221" t="s">
        <v>12986</v>
      </c>
      <c r="U3" s="232"/>
      <c r="V3" s="232"/>
      <c r="W3" s="232"/>
      <c r="X3" s="232"/>
      <c r="Y3" s="232"/>
      <c r="Z3" s="232"/>
      <c r="AA3" s="232" t="s">
        <v>95</v>
      </c>
      <c r="AB3" s="234" t="s">
        <v>24075</v>
      </c>
      <c r="AC3" s="232"/>
      <c r="AD3" s="232"/>
    </row>
    <row r="4" spans="1:30" s="38" customFormat="1" ht="207" customHeight="1">
      <c r="A4" s="232" t="s">
        <v>702</v>
      </c>
      <c r="B4" s="232" t="s">
        <v>840</v>
      </c>
      <c r="C4" s="232" t="s">
        <v>24076</v>
      </c>
      <c r="D4" s="232" t="s">
        <v>24077</v>
      </c>
      <c r="E4" s="232" t="s">
        <v>24078</v>
      </c>
      <c r="F4" s="232" t="s">
        <v>24079</v>
      </c>
      <c r="G4" s="232" t="s">
        <v>24080</v>
      </c>
      <c r="H4" s="232" t="s">
        <v>24081</v>
      </c>
      <c r="I4" s="239" t="s">
        <v>24082</v>
      </c>
      <c r="J4" s="232" t="s">
        <v>24083</v>
      </c>
      <c r="K4" s="239" t="s">
        <v>24084</v>
      </c>
      <c r="L4" s="239" t="s">
        <v>24085</v>
      </c>
      <c r="M4" s="239" t="s">
        <v>24086</v>
      </c>
      <c r="N4" s="232"/>
      <c r="O4" s="232" t="s">
        <v>95</v>
      </c>
      <c r="P4" s="232"/>
      <c r="Q4" s="232"/>
      <c r="R4" s="232" t="s">
        <v>1025</v>
      </c>
      <c r="S4" s="338" t="s">
        <v>1026</v>
      </c>
      <c r="T4" s="221" t="s">
        <v>12986</v>
      </c>
      <c r="U4" s="232"/>
      <c r="V4" s="232"/>
      <c r="W4" s="232"/>
      <c r="X4" s="232"/>
      <c r="Y4" s="232"/>
      <c r="Z4" s="232"/>
      <c r="AA4" s="232" t="s">
        <v>95</v>
      </c>
      <c r="AB4" s="234" t="s">
        <v>24087</v>
      </c>
      <c r="AC4" s="232"/>
      <c r="AD4" s="232"/>
    </row>
    <row r="5" spans="1:30" s="38" customFormat="1" ht="61.15" customHeight="1">
      <c r="A5" s="232" t="s">
        <v>24088</v>
      </c>
      <c r="B5" s="232" t="s">
        <v>883</v>
      </c>
      <c r="C5" s="232" t="s">
        <v>24089</v>
      </c>
      <c r="D5" s="232" t="s">
        <v>24090</v>
      </c>
      <c r="E5" s="232" t="s">
        <v>24091</v>
      </c>
      <c r="F5" s="232" t="s">
        <v>24092</v>
      </c>
      <c r="G5" s="232" t="s">
        <v>24093</v>
      </c>
      <c r="H5" s="232" t="s">
        <v>24094</v>
      </c>
      <c r="I5" s="239" t="s">
        <v>24082</v>
      </c>
      <c r="J5" s="232" t="s">
        <v>24095</v>
      </c>
      <c r="K5" s="239" t="s">
        <v>24096</v>
      </c>
      <c r="L5" s="239" t="s">
        <v>24097</v>
      </c>
      <c r="M5" s="239"/>
      <c r="N5" s="232"/>
      <c r="O5" s="232" t="s">
        <v>95</v>
      </c>
      <c r="P5" s="232"/>
      <c r="Q5" s="232"/>
      <c r="R5" s="232" t="s">
        <v>1025</v>
      </c>
      <c r="S5" s="338" t="s">
        <v>1026</v>
      </c>
      <c r="T5" s="221" t="s">
        <v>3532</v>
      </c>
      <c r="U5" s="232"/>
      <c r="V5" s="232"/>
      <c r="W5" s="232"/>
      <c r="X5" s="232"/>
      <c r="Y5" s="232"/>
      <c r="Z5" s="232"/>
      <c r="AA5" s="232" t="s">
        <v>95</v>
      </c>
      <c r="AB5" s="234" t="s">
        <v>24098</v>
      </c>
      <c r="AC5" s="232"/>
      <c r="AD5" s="232"/>
    </row>
    <row r="6" spans="1:30" s="38" customFormat="1" ht="117" customHeight="1">
      <c r="A6" s="232" t="s">
        <v>24088</v>
      </c>
      <c r="B6" s="232" t="s">
        <v>840</v>
      </c>
      <c r="C6" s="232" t="s">
        <v>24099</v>
      </c>
      <c r="D6" s="232" t="s">
        <v>24100</v>
      </c>
      <c r="E6" s="232" t="s">
        <v>24101</v>
      </c>
      <c r="F6" s="232" t="s">
        <v>24102</v>
      </c>
      <c r="G6" s="232" t="s">
        <v>24103</v>
      </c>
      <c r="H6" s="232" t="s">
        <v>24104</v>
      </c>
      <c r="I6" s="239" t="s">
        <v>24105</v>
      </c>
      <c r="J6" s="232" t="s">
        <v>24106</v>
      </c>
      <c r="K6" s="239" t="s">
        <v>24107</v>
      </c>
      <c r="L6" s="239" t="s">
        <v>24108</v>
      </c>
      <c r="M6" s="239"/>
      <c r="N6" s="232" t="s">
        <v>95</v>
      </c>
      <c r="O6" s="232"/>
      <c r="P6" s="232"/>
      <c r="Q6" s="232"/>
      <c r="R6" s="232" t="s">
        <v>1027</v>
      </c>
      <c r="S6" s="338" t="s">
        <v>1026</v>
      </c>
      <c r="T6" s="221" t="s">
        <v>3532</v>
      </c>
      <c r="U6" s="232"/>
      <c r="V6" s="232"/>
      <c r="W6" s="232"/>
      <c r="X6" s="232"/>
      <c r="Y6" s="232"/>
      <c r="Z6" s="232"/>
      <c r="AA6" s="232"/>
      <c r="AB6" s="232"/>
      <c r="AC6" s="232" t="s">
        <v>95</v>
      </c>
      <c r="AD6" s="234" t="s">
        <v>24109</v>
      </c>
    </row>
    <row r="7" spans="1:30" s="38" customFormat="1" ht="61.15" customHeight="1">
      <c r="A7" s="221" t="s">
        <v>24088</v>
      </c>
      <c r="B7" s="232" t="s">
        <v>748</v>
      </c>
      <c r="C7" s="221" t="s">
        <v>24110</v>
      </c>
      <c r="D7" s="221" t="s">
        <v>24111</v>
      </c>
      <c r="E7" s="221" t="s">
        <v>24112</v>
      </c>
      <c r="F7" s="221" t="s">
        <v>24113</v>
      </c>
      <c r="G7" s="221" t="s">
        <v>24114</v>
      </c>
      <c r="H7" s="221" t="s">
        <v>24115</v>
      </c>
      <c r="I7" s="228" t="s">
        <v>24116</v>
      </c>
      <c r="J7" s="221" t="s">
        <v>24117</v>
      </c>
      <c r="K7" s="228" t="s">
        <v>24118</v>
      </c>
      <c r="L7" s="228" t="s">
        <v>24119</v>
      </c>
      <c r="M7" s="228" t="s">
        <v>3426</v>
      </c>
      <c r="N7" s="221"/>
      <c r="O7" s="221" t="s">
        <v>95</v>
      </c>
      <c r="P7" s="221"/>
      <c r="Q7" s="221"/>
      <c r="R7" s="221" t="s">
        <v>97</v>
      </c>
      <c r="S7" s="338" t="s">
        <v>3831</v>
      </c>
      <c r="T7" s="221" t="s">
        <v>8289</v>
      </c>
      <c r="U7" s="221"/>
      <c r="V7" s="221"/>
      <c r="W7" s="221"/>
      <c r="X7" s="221"/>
      <c r="Y7" s="221"/>
      <c r="Z7" s="221"/>
      <c r="AA7" s="221"/>
      <c r="AB7" s="221"/>
      <c r="AC7" s="221" t="s">
        <v>95</v>
      </c>
      <c r="AD7" s="223" t="s">
        <v>24120</v>
      </c>
    </row>
    <row r="8" spans="1:30" s="38" customFormat="1" ht="150.75" customHeight="1">
      <c r="A8" s="221" t="s">
        <v>24088</v>
      </c>
      <c r="B8" s="221" t="s">
        <v>918</v>
      </c>
      <c r="C8" s="221" t="s">
        <v>24121</v>
      </c>
      <c r="D8" s="221" t="s">
        <v>24122</v>
      </c>
      <c r="E8" s="221" t="s">
        <v>24123</v>
      </c>
      <c r="F8" s="221" t="s">
        <v>24124</v>
      </c>
      <c r="G8" s="221" t="s">
        <v>24125</v>
      </c>
      <c r="H8" s="221" t="s">
        <v>24126</v>
      </c>
      <c r="I8" s="228" t="s">
        <v>15431</v>
      </c>
      <c r="J8" s="221" t="s">
        <v>24127</v>
      </c>
      <c r="K8" s="228" t="s">
        <v>24128</v>
      </c>
      <c r="L8" s="228" t="s">
        <v>24129</v>
      </c>
      <c r="M8" s="228" t="s">
        <v>4034</v>
      </c>
      <c r="N8" s="221"/>
      <c r="O8" s="221" t="s">
        <v>95</v>
      </c>
      <c r="P8" s="221"/>
      <c r="Q8" s="221"/>
      <c r="R8" s="221" t="s">
        <v>182</v>
      </c>
      <c r="S8" s="338" t="s">
        <v>2307</v>
      </c>
      <c r="T8" s="221" t="s">
        <v>10248</v>
      </c>
      <c r="U8" s="221"/>
      <c r="V8" s="221"/>
      <c r="W8" s="221"/>
      <c r="X8" s="221"/>
      <c r="Y8" s="221"/>
      <c r="Z8" s="221"/>
      <c r="AA8" s="221"/>
      <c r="AB8" s="221"/>
      <c r="AC8" s="221" t="s">
        <v>95</v>
      </c>
      <c r="AD8" s="223" t="s">
        <v>24130</v>
      </c>
    </row>
    <row r="9" spans="1:30" s="38" customFormat="1" ht="42.75">
      <c r="A9" s="221" t="s">
        <v>24088</v>
      </c>
      <c r="B9" s="221" t="s">
        <v>794</v>
      </c>
      <c r="C9" s="221" t="s">
        <v>24131</v>
      </c>
      <c r="D9" s="221" t="s">
        <v>17045</v>
      </c>
      <c r="E9" s="221" t="s">
        <v>24132</v>
      </c>
      <c r="F9" s="221" t="s">
        <v>24133</v>
      </c>
      <c r="G9" s="221" t="s">
        <v>24134</v>
      </c>
      <c r="H9" s="221" t="s">
        <v>24135</v>
      </c>
      <c r="I9" s="228" t="s">
        <v>24136</v>
      </c>
      <c r="J9" s="221" t="s">
        <v>24137</v>
      </c>
      <c r="K9" s="228" t="s">
        <v>24138</v>
      </c>
      <c r="L9" s="228" t="s">
        <v>141</v>
      </c>
      <c r="M9" s="228"/>
      <c r="N9" s="221"/>
      <c r="O9" s="221"/>
      <c r="P9" s="221"/>
      <c r="Q9" s="221"/>
      <c r="R9" s="221" t="s">
        <v>223</v>
      </c>
      <c r="S9" s="338" t="s">
        <v>5695</v>
      </c>
      <c r="T9" s="221"/>
      <c r="U9" s="221"/>
      <c r="V9" s="221"/>
      <c r="W9" s="221"/>
      <c r="X9" s="221"/>
      <c r="Y9" s="221" t="s">
        <v>95</v>
      </c>
      <c r="Z9" s="221" t="s">
        <v>24139</v>
      </c>
      <c r="AA9" s="221"/>
      <c r="AB9" s="221"/>
      <c r="AC9" s="221" t="s">
        <v>95</v>
      </c>
      <c r="AD9" s="223" t="s">
        <v>24140</v>
      </c>
    </row>
    <row r="10" spans="1:30" s="38" customFormat="1" ht="233.25" customHeight="1">
      <c r="A10" s="221" t="s">
        <v>24141</v>
      </c>
      <c r="B10" s="221" t="s">
        <v>794</v>
      </c>
      <c r="C10" s="221" t="s">
        <v>24142</v>
      </c>
      <c r="D10" s="221" t="s">
        <v>24143</v>
      </c>
      <c r="E10" s="221" t="s">
        <v>24144</v>
      </c>
      <c r="F10" s="221" t="s">
        <v>24145</v>
      </c>
      <c r="G10" s="221" t="s">
        <v>24146</v>
      </c>
      <c r="H10" s="221" t="s">
        <v>24147</v>
      </c>
      <c r="I10" s="228" t="s">
        <v>16479</v>
      </c>
      <c r="J10" s="221" t="s">
        <v>24148</v>
      </c>
      <c r="K10" s="228" t="s">
        <v>24149</v>
      </c>
      <c r="L10" s="228" t="s">
        <v>24150</v>
      </c>
      <c r="M10" s="228" t="s">
        <v>1596</v>
      </c>
      <c r="N10" s="221" t="s">
        <v>95</v>
      </c>
      <c r="O10" s="221"/>
      <c r="P10" s="221"/>
      <c r="Q10" s="221"/>
      <c r="R10" s="221" t="s">
        <v>638</v>
      </c>
      <c r="S10" s="338" t="s">
        <v>461</v>
      </c>
      <c r="T10" s="221" t="s">
        <v>24151</v>
      </c>
      <c r="U10" s="221"/>
      <c r="V10" s="221"/>
      <c r="W10" s="221"/>
      <c r="X10" s="221"/>
      <c r="Y10" s="221"/>
      <c r="Z10" s="221"/>
      <c r="AA10" s="221"/>
      <c r="AB10" s="221"/>
      <c r="AC10" s="221" t="s">
        <v>95</v>
      </c>
      <c r="AD10" s="223" t="s">
        <v>24130</v>
      </c>
    </row>
    <row r="11" spans="1:30" s="38" customFormat="1" ht="75.75" customHeight="1">
      <c r="A11" s="221" t="s">
        <v>24141</v>
      </c>
      <c r="B11" s="221" t="s">
        <v>794</v>
      </c>
      <c r="C11" s="221" t="s">
        <v>24152</v>
      </c>
      <c r="D11" s="221" t="s">
        <v>24153</v>
      </c>
      <c r="E11" s="221" t="s">
        <v>24154</v>
      </c>
      <c r="F11" s="221" t="s">
        <v>24155</v>
      </c>
      <c r="G11" s="221" t="s">
        <v>24156</v>
      </c>
      <c r="H11" s="221" t="s">
        <v>24157</v>
      </c>
      <c r="I11" s="228" t="s">
        <v>24158</v>
      </c>
      <c r="J11" s="221" t="s">
        <v>24159</v>
      </c>
      <c r="K11" s="228" t="s">
        <v>24160</v>
      </c>
      <c r="L11" s="228" t="s">
        <v>24161</v>
      </c>
      <c r="M11" s="228" t="s">
        <v>24162</v>
      </c>
      <c r="N11" s="221" t="s">
        <v>95</v>
      </c>
      <c r="O11" s="221" t="s">
        <v>95</v>
      </c>
      <c r="P11" s="221"/>
      <c r="Q11" s="221"/>
      <c r="R11" s="221" t="s">
        <v>1059</v>
      </c>
      <c r="S11" s="338" t="s">
        <v>398</v>
      </c>
      <c r="T11" s="221" t="s">
        <v>24151</v>
      </c>
      <c r="U11" s="221"/>
      <c r="V11" s="221"/>
      <c r="W11" s="221"/>
      <c r="X11" s="221"/>
      <c r="Y11" s="221"/>
      <c r="Z11" s="221"/>
      <c r="AA11" s="221" t="s">
        <v>95</v>
      </c>
      <c r="AB11" s="223" t="s">
        <v>24163</v>
      </c>
      <c r="AC11" s="221"/>
      <c r="AD11" s="221"/>
    </row>
    <row r="12" spans="1:30" s="30" customFormat="1" ht="19.149999999999999" customHeight="1">
      <c r="A12" s="38"/>
      <c r="B12" s="38"/>
      <c r="C12" s="38"/>
      <c r="D12" s="38"/>
      <c r="E12" s="38"/>
      <c r="F12" s="38"/>
      <c r="G12" s="38"/>
      <c r="H12" s="38"/>
      <c r="I12" s="38"/>
      <c r="J12" s="38"/>
      <c r="K12" s="38"/>
      <c r="L12" s="38"/>
      <c r="M12" s="38"/>
      <c r="N12" s="38"/>
      <c r="O12" s="38"/>
      <c r="P12" s="38"/>
      <c r="Q12" s="38"/>
      <c r="R12" s="69"/>
      <c r="S12" s="38"/>
      <c r="T12" s="38"/>
      <c r="U12" s="38"/>
      <c r="V12" s="38"/>
      <c r="W12" s="38"/>
      <c r="X12" s="38"/>
      <c r="Y12" s="38"/>
      <c r="Z12" s="38"/>
      <c r="AA12" s="38"/>
      <c r="AB12" s="38"/>
      <c r="AC12" s="38"/>
      <c r="AD12" s="38"/>
    </row>
    <row r="13" spans="1:30" s="30" customFormat="1" ht="19.149999999999999" customHeight="1">
      <c r="A13" s="38"/>
      <c r="B13" s="38"/>
      <c r="C13" s="38"/>
      <c r="D13" s="38"/>
      <c r="E13" s="38"/>
      <c r="F13" s="38"/>
      <c r="G13" s="38"/>
      <c r="H13" s="38"/>
      <c r="I13" s="38"/>
      <c r="J13" s="38"/>
      <c r="K13" s="38"/>
      <c r="L13" s="38"/>
      <c r="M13" s="38"/>
      <c r="N13" s="38"/>
      <c r="O13" s="38"/>
      <c r="P13" s="38"/>
      <c r="Q13" s="38"/>
      <c r="R13" s="69"/>
      <c r="S13" s="38"/>
      <c r="T13" s="38"/>
      <c r="U13" s="38"/>
      <c r="V13" s="38"/>
      <c r="W13" s="38"/>
      <c r="X13" s="38"/>
      <c r="Y13" s="38"/>
      <c r="Z13" s="38"/>
      <c r="AA13" s="38"/>
      <c r="AB13" s="38"/>
      <c r="AC13" s="38"/>
      <c r="AD13" s="38"/>
    </row>
    <row r="14" spans="1:30" s="30" customFormat="1" ht="19.149999999999999" customHeight="1">
      <c r="A14" s="38"/>
      <c r="B14" s="38"/>
      <c r="C14" s="38"/>
      <c r="D14" s="38"/>
      <c r="E14" s="38"/>
      <c r="F14" s="38"/>
      <c r="G14" s="38"/>
      <c r="H14" s="38"/>
      <c r="I14" s="38"/>
      <c r="J14" s="38"/>
      <c r="K14" s="38"/>
      <c r="L14" s="38"/>
      <c r="M14" s="38"/>
      <c r="N14" s="38"/>
      <c r="O14" s="38"/>
      <c r="P14" s="38"/>
      <c r="Q14" s="38"/>
      <c r="R14" s="69"/>
      <c r="S14" s="38"/>
      <c r="T14" s="38"/>
      <c r="U14" s="38"/>
      <c r="V14" s="38"/>
      <c r="W14" s="38"/>
      <c r="X14" s="38"/>
      <c r="Y14" s="38"/>
      <c r="Z14" s="38"/>
      <c r="AA14" s="38"/>
      <c r="AB14" s="38"/>
      <c r="AC14" s="38"/>
      <c r="AD14" s="38"/>
    </row>
    <row r="15" spans="1:30" s="30" customFormat="1" ht="19.149999999999999" customHeight="1">
      <c r="A15" s="38"/>
      <c r="B15" s="38"/>
      <c r="C15" s="38"/>
      <c r="D15" s="38"/>
      <c r="E15" s="38"/>
      <c r="F15" s="38"/>
      <c r="G15" s="38"/>
      <c r="H15" s="38"/>
      <c r="I15" s="38"/>
      <c r="J15" s="38"/>
      <c r="K15" s="38"/>
      <c r="L15" s="38"/>
      <c r="M15" s="38"/>
      <c r="N15" s="38"/>
      <c r="O15" s="38"/>
      <c r="P15" s="38"/>
      <c r="Q15" s="38"/>
      <c r="R15" s="69"/>
      <c r="S15" s="38"/>
      <c r="T15" s="38"/>
      <c r="U15" s="38"/>
      <c r="V15" s="38"/>
      <c r="W15" s="38"/>
      <c r="X15" s="38"/>
      <c r="Y15" s="38"/>
      <c r="Z15" s="38"/>
      <c r="AA15" s="38"/>
      <c r="AB15" s="38"/>
      <c r="AC15" s="38"/>
      <c r="AD15" s="38"/>
    </row>
    <row r="16" spans="1:30" s="30" customFormat="1" ht="19.149999999999999" customHeight="1">
      <c r="A16" s="38"/>
      <c r="B16" s="38"/>
      <c r="C16" s="38"/>
      <c r="D16" s="38"/>
      <c r="E16" s="38"/>
      <c r="F16" s="38"/>
      <c r="G16" s="38"/>
      <c r="H16" s="38"/>
      <c r="I16" s="38"/>
      <c r="J16" s="38"/>
      <c r="K16" s="38"/>
      <c r="L16" s="38"/>
      <c r="M16" s="38"/>
      <c r="N16" s="38"/>
      <c r="O16" s="38"/>
      <c r="P16" s="38"/>
      <c r="Q16" s="38"/>
      <c r="R16" s="69"/>
      <c r="S16" s="38"/>
      <c r="T16" s="38"/>
      <c r="U16" s="38"/>
      <c r="V16" s="38"/>
      <c r="W16" s="38"/>
      <c r="X16" s="38"/>
      <c r="Y16" s="38"/>
      <c r="Z16" s="38"/>
      <c r="AA16" s="38"/>
      <c r="AB16" s="38"/>
      <c r="AC16" s="38"/>
      <c r="AD16" s="38"/>
    </row>
    <row r="17" spans="1:30" s="30" customFormat="1" ht="19.149999999999999" customHeight="1">
      <c r="A17" s="38"/>
      <c r="B17" s="38"/>
      <c r="C17" s="38"/>
      <c r="D17" s="38"/>
      <c r="E17" s="38"/>
      <c r="F17" s="38"/>
      <c r="G17" s="38"/>
      <c r="H17" s="38"/>
      <c r="I17" s="38"/>
      <c r="J17" s="38"/>
      <c r="K17" s="38"/>
      <c r="L17" s="38"/>
      <c r="M17" s="38"/>
      <c r="N17" s="38"/>
      <c r="O17" s="38"/>
      <c r="P17" s="38"/>
      <c r="Q17" s="38"/>
      <c r="R17" s="69"/>
      <c r="S17" s="38"/>
      <c r="T17" s="38"/>
      <c r="U17" s="38"/>
      <c r="V17" s="38"/>
      <c r="W17" s="38"/>
      <c r="X17" s="38"/>
      <c r="Y17" s="38"/>
      <c r="Z17" s="38"/>
      <c r="AA17" s="38"/>
      <c r="AB17" s="38"/>
      <c r="AC17" s="38"/>
      <c r="AD17" s="38"/>
    </row>
    <row r="18" spans="1:30" s="30" customFormat="1" ht="19.149999999999999" customHeight="1">
      <c r="A18" s="38"/>
      <c r="B18" s="38"/>
      <c r="C18" s="38"/>
      <c r="D18" s="38"/>
      <c r="E18" s="38"/>
      <c r="F18" s="38"/>
      <c r="G18" s="38"/>
      <c r="H18" s="38"/>
      <c r="I18" s="38"/>
      <c r="J18" s="38"/>
      <c r="K18" s="38"/>
      <c r="L18" s="38"/>
      <c r="M18" s="38"/>
      <c r="N18" s="38"/>
      <c r="O18" s="38"/>
      <c r="P18" s="38"/>
      <c r="Q18" s="38"/>
      <c r="R18" s="69"/>
      <c r="S18" s="38"/>
      <c r="T18" s="38"/>
      <c r="U18" s="38"/>
      <c r="V18" s="38"/>
      <c r="W18" s="38"/>
      <c r="X18" s="38"/>
      <c r="Y18" s="38"/>
      <c r="Z18" s="38"/>
      <c r="AA18" s="38"/>
      <c r="AB18" s="38"/>
      <c r="AC18" s="38"/>
      <c r="AD18" s="38"/>
    </row>
    <row r="19" spans="1:30" s="30" customFormat="1" ht="19.149999999999999" customHeight="1">
      <c r="A19" s="38"/>
      <c r="B19" s="38"/>
      <c r="C19" s="38"/>
      <c r="D19" s="38"/>
      <c r="E19" s="38"/>
      <c r="F19" s="38"/>
      <c r="G19" s="38"/>
      <c r="H19" s="38"/>
      <c r="I19" s="38"/>
      <c r="J19" s="38"/>
      <c r="K19" s="38"/>
      <c r="L19" s="38"/>
      <c r="M19" s="38"/>
      <c r="N19" s="38"/>
      <c r="O19" s="38"/>
      <c r="P19" s="38"/>
      <c r="Q19" s="38"/>
      <c r="R19" s="69"/>
      <c r="S19" s="38"/>
      <c r="T19" s="38"/>
      <c r="U19" s="38"/>
      <c r="V19" s="38"/>
      <c r="W19" s="38"/>
      <c r="X19" s="38"/>
      <c r="Y19" s="38"/>
      <c r="Z19" s="38"/>
      <c r="AA19" s="38"/>
      <c r="AB19" s="38"/>
      <c r="AC19" s="38"/>
      <c r="AD19" s="38"/>
    </row>
    <row r="20" spans="1:30" s="30" customFormat="1" ht="19.899999999999999" customHeight="1">
      <c r="A20" s="38"/>
      <c r="B20" s="38"/>
      <c r="C20" s="38"/>
      <c r="D20" s="38"/>
      <c r="E20" s="38"/>
      <c r="F20" s="38"/>
      <c r="G20" s="38"/>
      <c r="H20" s="38"/>
      <c r="I20" s="38"/>
      <c r="J20" s="38"/>
      <c r="K20" s="38"/>
      <c r="L20" s="38"/>
      <c r="M20" s="38"/>
      <c r="N20" s="38"/>
      <c r="O20" s="38"/>
      <c r="P20" s="38"/>
      <c r="Q20" s="38"/>
      <c r="R20" s="69"/>
      <c r="S20" s="38"/>
      <c r="T20" s="38"/>
      <c r="U20" s="38"/>
      <c r="V20" s="38"/>
      <c r="W20" s="38"/>
      <c r="X20" s="38"/>
      <c r="Y20" s="38"/>
      <c r="Z20" s="38"/>
      <c r="AA20" s="38"/>
      <c r="AB20" s="38"/>
      <c r="AC20" s="38"/>
      <c r="AD20" s="38"/>
    </row>
    <row r="21" spans="1:30" s="30" customFormat="1" ht="19.899999999999999" customHeight="1"/>
    <row r="22" spans="1:30" s="30" customFormat="1" ht="19.899999999999999" customHeight="1"/>
    <row r="23" spans="1:30" s="30" customFormat="1" ht="19.899999999999999" customHeight="1"/>
    <row r="24" spans="1:30" s="30" customFormat="1" ht="19.899999999999999" customHeight="1"/>
    <row r="25" spans="1:30" s="30" customFormat="1" ht="20.25" customHeight="1"/>
    <row r="26" spans="1:30" s="30" customFormat="1" ht="20.25" customHeight="1"/>
    <row r="27" spans="1:30" s="30" customFormat="1" ht="20.25" customHeight="1"/>
    <row r="28" spans="1:30" s="30" customFormat="1" ht="20.25" customHeight="1"/>
    <row r="29" spans="1:30" s="30" customFormat="1" ht="20.25" customHeight="1"/>
    <row r="30" spans="1:30" s="30" customFormat="1" ht="20.25" customHeight="1"/>
    <row r="31" spans="1:30" s="30" customFormat="1" ht="20.25" customHeight="1"/>
    <row r="32" spans="1:30" s="30" customFormat="1" ht="20.25" customHeight="1"/>
    <row r="33" s="30" customFormat="1" ht="20.25" customHeight="1"/>
    <row r="34" s="30" customFormat="1" ht="20.25" customHeight="1"/>
    <row r="35" s="30" customFormat="1" ht="20.25" customHeight="1"/>
    <row r="36" s="30" customFormat="1" ht="20.25" customHeight="1"/>
    <row r="37" s="30" customFormat="1" ht="20.25" customHeight="1"/>
    <row r="38" s="30" customFormat="1" ht="20.25" customHeight="1"/>
    <row r="39" s="30" customFormat="1" ht="20.25" customHeight="1"/>
    <row r="40" s="30" customFormat="1" ht="20.25" customHeight="1"/>
    <row r="41" s="30" customFormat="1" ht="20.25" customHeight="1"/>
    <row r="42" s="30" customFormat="1" ht="20.25" customHeight="1"/>
    <row r="43" s="30" customFormat="1" ht="20.25" customHeight="1"/>
    <row r="44" s="30" customFormat="1" ht="20.25" customHeight="1"/>
    <row r="45" s="30" customFormat="1" ht="20.25" customHeight="1"/>
    <row r="46" s="30" customFormat="1" ht="20.25" customHeight="1"/>
    <row r="47" s="30" customFormat="1" ht="20.25" customHeight="1"/>
    <row r="48" s="30" customFormat="1" ht="20.25" customHeight="1"/>
    <row r="49" s="30" customFormat="1" ht="20.25" customHeight="1"/>
    <row r="50" s="30" customFormat="1" ht="20.25" customHeight="1"/>
    <row r="51" s="30" customFormat="1" ht="20.25" customHeight="1"/>
    <row r="52" s="30" customFormat="1" ht="20.25" customHeight="1"/>
    <row r="53" s="30" customFormat="1" ht="20.25" customHeight="1"/>
    <row r="54" s="30" customFormat="1" ht="20.25" customHeight="1"/>
    <row r="55" s="30" customFormat="1" ht="20.25" customHeight="1"/>
    <row r="56" s="30" customFormat="1" ht="20.25" customHeight="1"/>
    <row r="57" s="30" customFormat="1" ht="20.25" customHeight="1"/>
    <row r="58" s="30" customFormat="1" ht="20.25" customHeight="1"/>
    <row r="59" s="30" customFormat="1" ht="20.25" customHeight="1"/>
    <row r="60" s="30" customFormat="1" ht="20.25" customHeight="1"/>
    <row r="61" s="30" customFormat="1" ht="20.25" customHeight="1"/>
    <row r="62" s="30" customFormat="1" ht="20.25" customHeight="1"/>
    <row r="63" s="30" customFormat="1" ht="20.25" customHeight="1"/>
    <row r="64" s="30" customFormat="1" ht="20.25" customHeight="1"/>
    <row r="65" s="30" customFormat="1" ht="20.25" customHeight="1"/>
    <row r="66" s="30" customFormat="1" ht="20.25" customHeight="1"/>
    <row r="67" s="30" customFormat="1" ht="20.25" customHeight="1"/>
    <row r="68" s="30" customFormat="1" ht="20.25" customHeight="1"/>
    <row r="69" s="30" customFormat="1" ht="20.25" customHeight="1"/>
    <row r="70" s="30" customFormat="1" ht="20.25" customHeight="1"/>
    <row r="71" s="30" customFormat="1" ht="20.25" customHeight="1"/>
    <row r="72" s="30" customFormat="1" ht="20.25" customHeight="1"/>
    <row r="73" s="30" customFormat="1" ht="20.25" customHeight="1"/>
    <row r="74" s="30" customFormat="1" ht="20.25" customHeight="1"/>
    <row r="75" s="30" customFormat="1" ht="20.25" customHeight="1"/>
    <row r="76" s="30" customFormat="1" ht="20.25" customHeight="1"/>
    <row r="77" s="30" customFormat="1" ht="20.25" customHeight="1"/>
    <row r="78" s="30" customFormat="1" ht="20.25" customHeight="1"/>
    <row r="79" s="30" customFormat="1" ht="20.25" customHeight="1"/>
    <row r="80" s="30" customFormat="1" ht="20.25" customHeight="1"/>
    <row r="81" s="30" customFormat="1" ht="20.25" customHeight="1"/>
    <row r="82" s="30" customFormat="1" ht="20.25" customHeight="1"/>
    <row r="83" s="30" customFormat="1" ht="20.25" customHeight="1"/>
    <row r="84" s="30" customFormat="1" ht="20.25" customHeight="1"/>
    <row r="85" s="30" customFormat="1" ht="20.25" customHeight="1"/>
    <row r="86" s="30" customFormat="1" ht="20.25" customHeight="1"/>
    <row r="87" s="30" customFormat="1" ht="20.25" customHeight="1"/>
    <row r="88" s="30" customFormat="1" ht="20.25" customHeight="1"/>
    <row r="89" s="30" customFormat="1" ht="20.25" customHeight="1"/>
    <row r="90" s="30" customFormat="1" ht="20.25" customHeight="1"/>
    <row r="91" s="30" customFormat="1" ht="20.25" customHeight="1"/>
    <row r="92" s="30" customFormat="1" ht="20.25" customHeight="1"/>
    <row r="93" s="30" customFormat="1" ht="20.25" customHeight="1"/>
    <row r="94" s="30" customFormat="1" ht="20.25" customHeight="1"/>
    <row r="95" s="30" customFormat="1" ht="20.25" customHeight="1"/>
    <row r="96" s="30" customFormat="1" ht="20.25" customHeight="1"/>
    <row r="97" s="30" customFormat="1" ht="20.25" customHeight="1"/>
    <row r="98" s="30" customFormat="1" ht="20.25" customHeight="1"/>
    <row r="99" s="30" customFormat="1" ht="20.25" customHeight="1"/>
    <row r="100" s="30" customFormat="1" ht="20.25" customHeight="1"/>
    <row r="101" s="30" customFormat="1" ht="20.25" customHeight="1"/>
    <row r="102" s="30" customFormat="1" ht="20.25" customHeight="1"/>
    <row r="103" s="30" customFormat="1" ht="20.25" customHeight="1"/>
    <row r="104" s="30" customFormat="1" ht="20.25" customHeight="1"/>
    <row r="105" s="30" customFormat="1" ht="20.25" customHeight="1"/>
    <row r="106" s="30" customFormat="1" ht="20.25" customHeight="1"/>
    <row r="107" s="30" customFormat="1" ht="20.25" customHeight="1"/>
    <row r="108" s="30" customFormat="1" ht="20.25" customHeight="1"/>
    <row r="109" s="30" customFormat="1" ht="20.25" customHeight="1"/>
    <row r="110" s="30" customFormat="1" ht="20.25" customHeight="1"/>
    <row r="111" s="30" customFormat="1" ht="20.25" customHeight="1"/>
    <row r="112" s="30" customFormat="1" ht="20.25" customHeight="1"/>
    <row r="113" s="30" customFormat="1" ht="20.25" customHeight="1"/>
    <row r="114" s="30" customFormat="1" ht="20.25" customHeight="1"/>
    <row r="115" s="30" customFormat="1" ht="20.25" customHeight="1"/>
    <row r="116" s="30" customFormat="1" ht="20.25" customHeight="1"/>
    <row r="117" s="30" customFormat="1" ht="20.25" customHeight="1"/>
    <row r="118" s="30" customFormat="1" ht="20.25" customHeight="1"/>
    <row r="119" s="30" customFormat="1" ht="20.25" customHeight="1"/>
    <row r="120" s="30" customFormat="1" ht="20.25" customHeight="1"/>
    <row r="121" s="30" customFormat="1" ht="20.25" customHeight="1"/>
    <row r="122" s="30" customFormat="1" ht="20.25" customHeight="1"/>
    <row r="123" s="30" customFormat="1" ht="20.25" customHeight="1"/>
    <row r="124" s="30" customFormat="1" ht="20.25" customHeight="1"/>
    <row r="125" s="30" customFormat="1" ht="20.25" customHeight="1"/>
    <row r="126" s="30" customFormat="1" ht="20.25" customHeight="1"/>
    <row r="127" s="30" customFormat="1" ht="20.25" customHeight="1"/>
    <row r="128" s="30" customFormat="1" ht="20.25" customHeight="1"/>
    <row r="129" s="30" customFormat="1" ht="20.25" customHeight="1"/>
    <row r="130" s="30" customFormat="1" ht="20.25" customHeight="1"/>
    <row r="131" s="30" customFormat="1" ht="20.25" customHeight="1"/>
    <row r="132" s="30" customFormat="1" ht="20.25" customHeight="1"/>
    <row r="133" s="30" customFormat="1" ht="20.25" customHeight="1"/>
    <row r="134" s="30" customFormat="1" ht="20.25" customHeight="1"/>
    <row r="135" s="30" customFormat="1" ht="20.25" customHeight="1"/>
    <row r="136" s="30" customFormat="1" ht="20.25" customHeight="1"/>
    <row r="137" s="30" customFormat="1" ht="20.25" customHeight="1"/>
    <row r="138" s="30" customFormat="1" ht="20.25" customHeight="1"/>
    <row r="139" s="30" customFormat="1" ht="20.25" customHeight="1"/>
    <row r="140" s="30" customFormat="1" ht="20.25" customHeight="1"/>
    <row r="141" s="30" customFormat="1" ht="20.25" customHeight="1"/>
    <row r="142" s="30" customFormat="1" ht="20.25" customHeight="1"/>
    <row r="143" s="30" customFormat="1" ht="20.25" customHeight="1"/>
    <row r="144" s="30" customFormat="1" ht="20.25" customHeight="1"/>
    <row r="145" s="30" customFormat="1" ht="20.25" customHeight="1"/>
    <row r="146" s="30" customFormat="1" ht="20.25" customHeight="1"/>
    <row r="147" s="30" customFormat="1" ht="20.25" customHeight="1"/>
    <row r="148" s="30" customFormat="1" ht="20.25" customHeight="1"/>
    <row r="149" s="30" customFormat="1" ht="20.25" customHeight="1"/>
    <row r="150" s="30" customFormat="1" ht="20.25" customHeight="1"/>
    <row r="151" s="30" customFormat="1" ht="20.25" customHeight="1"/>
    <row r="152" s="30" customFormat="1" ht="20.25" customHeight="1"/>
    <row r="153" s="30" customFormat="1" ht="20.25" customHeight="1"/>
    <row r="154" s="30" customFormat="1" ht="20.25" customHeight="1"/>
    <row r="155" s="30" customFormat="1" ht="20.25" customHeight="1"/>
    <row r="156" s="30" customFormat="1" ht="20.25" customHeight="1"/>
    <row r="157" s="30" customFormat="1" ht="20.25" customHeight="1"/>
    <row r="158" s="30" customFormat="1" ht="20.25" customHeight="1"/>
    <row r="159" s="30" customFormat="1" ht="20.25" customHeight="1"/>
    <row r="160" s="30" customFormat="1" ht="20.25" customHeight="1"/>
    <row r="161" s="30" customFormat="1" ht="20.25" customHeight="1"/>
    <row r="162" s="30" customFormat="1" ht="20.25" customHeight="1"/>
    <row r="163" s="30" customFormat="1" ht="20.25" customHeight="1"/>
    <row r="164" s="30" customFormat="1" ht="20.25" customHeight="1"/>
    <row r="165" s="30" customFormat="1" ht="20.25" customHeight="1"/>
    <row r="166" s="30" customFormat="1" ht="20.25" customHeight="1"/>
    <row r="167" s="30" customFormat="1" ht="20.25" customHeight="1"/>
    <row r="168" s="30" customFormat="1" ht="20.25" customHeight="1"/>
    <row r="169" s="30" customFormat="1" ht="20.25" customHeight="1"/>
    <row r="170" s="30" customFormat="1" ht="20.25" customHeight="1"/>
    <row r="171" s="30" customFormat="1" ht="20.25" customHeight="1"/>
    <row r="172" s="30" customFormat="1" ht="20.25" customHeight="1"/>
    <row r="173" s="30" customFormat="1" ht="20.25" customHeight="1"/>
    <row r="174" s="30" customFormat="1" ht="20.25" customHeight="1"/>
    <row r="175" s="30" customFormat="1" ht="20.25" customHeight="1"/>
    <row r="176" s="30" customFormat="1" ht="20.25" customHeight="1"/>
    <row r="177" s="30" customFormat="1" ht="20.25" customHeight="1"/>
    <row r="178" s="30" customFormat="1" ht="20.25" customHeight="1"/>
    <row r="179" s="30" customFormat="1" ht="20.25" customHeight="1"/>
    <row r="180" s="30" customFormat="1" ht="20.25" customHeight="1"/>
    <row r="181" s="30" customFormat="1" ht="20.25" customHeight="1"/>
    <row r="182" s="30" customFormat="1" ht="20.25" customHeight="1"/>
    <row r="183" s="30" customFormat="1" ht="20.25" customHeight="1"/>
    <row r="184" s="30" customFormat="1" ht="20.25" customHeight="1"/>
    <row r="185" s="30" customFormat="1" ht="20.25" customHeight="1"/>
    <row r="186" s="30" customFormat="1" ht="20.25" customHeight="1"/>
    <row r="187" s="30" customFormat="1" ht="20.25" customHeight="1"/>
    <row r="188" s="30" customFormat="1" ht="20.25" customHeight="1"/>
    <row r="189" s="30" customFormat="1" ht="20.25" customHeight="1"/>
    <row r="190" s="30" customFormat="1" ht="20.25" customHeight="1"/>
    <row r="191" s="30" customFormat="1" ht="20.25" customHeight="1"/>
    <row r="192" s="30" customFormat="1" ht="20.25" customHeight="1"/>
    <row r="193" s="30" customFormat="1" ht="20.25" customHeight="1"/>
    <row r="194" s="30" customFormat="1" ht="20.25" customHeight="1"/>
    <row r="195" s="30" customFormat="1" ht="20.25" customHeight="1"/>
    <row r="196" s="30" customFormat="1" ht="20.25" customHeight="1"/>
    <row r="197" s="30" customFormat="1" ht="20.25" customHeight="1"/>
    <row r="198" s="30" customFormat="1" ht="20.25" customHeight="1"/>
    <row r="199" s="30" customFormat="1" ht="20.25" customHeight="1"/>
    <row r="200" s="30" customFormat="1" ht="20.25" customHeight="1"/>
    <row r="201" s="30" customFormat="1" ht="20.25" customHeight="1"/>
    <row r="202" s="30" customFormat="1" ht="20.25" customHeight="1"/>
    <row r="203" s="30" customFormat="1" ht="20.25" customHeight="1"/>
    <row r="204" s="30" customFormat="1" ht="20.25" customHeight="1"/>
    <row r="205" s="30" customFormat="1" ht="20.25" customHeight="1"/>
    <row r="206" s="30" customFormat="1" ht="20.25" customHeight="1"/>
    <row r="207" s="30" customFormat="1" ht="20.25" customHeight="1"/>
    <row r="208" s="30" customFormat="1" ht="20.25" customHeight="1"/>
    <row r="209" s="30" customFormat="1" ht="20.25" customHeight="1"/>
    <row r="210" s="30" customFormat="1" ht="20.25" customHeight="1"/>
    <row r="211" s="30" customFormat="1" ht="20.25" customHeight="1"/>
    <row r="212" s="30" customFormat="1" ht="20.25" customHeight="1"/>
    <row r="213" s="30" customFormat="1" ht="20.25" customHeight="1"/>
    <row r="214" s="30" customFormat="1" ht="20.25" customHeight="1"/>
    <row r="215" s="30" customFormat="1" ht="20.25" customHeight="1"/>
    <row r="216" s="30" customFormat="1" ht="20.25" customHeight="1"/>
    <row r="217" s="30" customFormat="1" ht="20.25" customHeight="1"/>
    <row r="218" s="30" customFormat="1" ht="20.25" customHeight="1"/>
    <row r="219" s="30" customFormat="1" ht="20.25" customHeight="1"/>
    <row r="220" s="30" customFormat="1" ht="20.25" customHeight="1"/>
    <row r="221" s="30" customFormat="1" ht="20.25" customHeight="1"/>
    <row r="222" s="30" customFormat="1" ht="20.25" customHeight="1"/>
    <row r="223" s="30" customFormat="1" ht="20.25" customHeight="1"/>
    <row r="224" s="30" customFormat="1" ht="20.25" customHeight="1"/>
    <row r="225" s="30" customFormat="1" ht="20.25" customHeight="1"/>
    <row r="226" s="30" customFormat="1" ht="20.25" customHeight="1"/>
    <row r="227" s="30" customFormat="1" ht="20.25" customHeight="1"/>
    <row r="228" s="30" customFormat="1" ht="20.25" customHeight="1"/>
    <row r="229" s="30" customFormat="1" ht="20.25" customHeight="1"/>
    <row r="230" s="30" customFormat="1" ht="20.25" customHeight="1"/>
    <row r="231" s="30" customFormat="1" ht="20.25" customHeight="1"/>
    <row r="232" s="30" customFormat="1" ht="20.25" customHeight="1"/>
    <row r="233" s="30" customFormat="1" ht="20.25" customHeight="1"/>
    <row r="234" s="30" customFormat="1" ht="20.25" customHeight="1"/>
    <row r="235" s="30" customFormat="1" ht="20.25" customHeight="1"/>
    <row r="236" s="30" customFormat="1" ht="20.25" customHeight="1"/>
    <row r="237" s="30" customFormat="1" ht="20.25" customHeight="1"/>
    <row r="238" s="30" customFormat="1" ht="20.25" customHeight="1"/>
    <row r="239" s="30" customFormat="1" ht="20.25" customHeight="1"/>
    <row r="240" s="30" customFormat="1" ht="20.25" customHeight="1"/>
    <row r="241" s="30" customFormat="1" ht="20.25" customHeight="1"/>
    <row r="242" s="30" customFormat="1" ht="20.25" customHeight="1"/>
    <row r="243" s="30" customFormat="1" ht="20.25" customHeight="1"/>
    <row r="244" s="30" customFormat="1" ht="20.25" customHeight="1"/>
    <row r="245" s="30" customFormat="1" ht="20.25" customHeight="1"/>
    <row r="246" s="30" customFormat="1" ht="20.25" customHeight="1"/>
    <row r="247" s="30" customFormat="1" ht="20.25" customHeight="1"/>
    <row r="248" s="30" customFormat="1" ht="20.25" customHeight="1"/>
    <row r="249" s="30" customFormat="1" ht="20.25" customHeight="1"/>
    <row r="250" s="30" customFormat="1" ht="20.25" customHeight="1"/>
    <row r="251" s="30" customFormat="1" ht="20.25" customHeight="1"/>
    <row r="252" s="30" customFormat="1" ht="20.25" customHeight="1"/>
    <row r="253" s="30" customFormat="1" ht="20.25" customHeight="1"/>
    <row r="254" s="30" customFormat="1" ht="20.25" customHeight="1"/>
    <row r="255" s="30" customFormat="1" ht="20.25" customHeight="1"/>
    <row r="256" s="30" customFormat="1" ht="20.25" customHeight="1"/>
    <row r="257" s="30" customFormat="1" ht="20.25" customHeight="1"/>
    <row r="258" s="30" customFormat="1" ht="20.25" customHeight="1"/>
    <row r="259" s="30" customFormat="1" ht="20.25" customHeight="1"/>
    <row r="260" s="30" customFormat="1" ht="20.25" customHeight="1"/>
    <row r="261" s="30" customFormat="1" ht="20.25" customHeight="1"/>
    <row r="262" s="30" customFormat="1" ht="20.25" customHeight="1"/>
    <row r="263" s="30" customFormat="1" ht="20.25" customHeight="1"/>
    <row r="264" s="30" customFormat="1" ht="20.25" customHeight="1"/>
    <row r="265" s="30" customFormat="1" ht="20.25" customHeight="1"/>
    <row r="266" s="30" customFormat="1" ht="20.25" customHeight="1"/>
    <row r="267" s="30" customFormat="1" ht="20.25" customHeight="1"/>
    <row r="268" s="30" customFormat="1" ht="20.25" customHeight="1"/>
    <row r="269" s="30" customFormat="1" ht="20.25" customHeight="1"/>
    <row r="270" s="30" customFormat="1" ht="20.25" customHeight="1"/>
    <row r="271" s="30" customFormat="1" ht="20.25" customHeight="1"/>
    <row r="272" s="30" customFormat="1" ht="20.25" customHeight="1"/>
    <row r="273" s="30" customFormat="1" ht="20.25" customHeight="1"/>
    <row r="274" s="30" customFormat="1" ht="20.25" customHeight="1"/>
    <row r="275" s="30" customFormat="1" ht="20.25" customHeight="1"/>
    <row r="276" s="30" customFormat="1"/>
    <row r="277" s="30" customFormat="1"/>
    <row r="278" s="30" customFormat="1"/>
    <row r="279" s="30" customFormat="1"/>
    <row r="280" s="30" customFormat="1"/>
    <row r="281" s="30" customFormat="1"/>
    <row r="282" s="30" customFormat="1"/>
    <row r="283" s="30" customFormat="1"/>
    <row r="284" s="30" customFormat="1"/>
    <row r="285" s="30" customFormat="1"/>
    <row r="286" s="30" customFormat="1"/>
    <row r="287" s="30" customFormat="1"/>
    <row r="288" s="30" customFormat="1"/>
    <row r="289" s="30" customFormat="1"/>
    <row r="290" s="30" customFormat="1"/>
    <row r="291" s="30" customFormat="1"/>
    <row r="292" s="30" customFormat="1"/>
    <row r="293" s="30" customFormat="1"/>
    <row r="294" s="30" customFormat="1"/>
    <row r="295" s="30" customFormat="1"/>
    <row r="296" s="30" customFormat="1"/>
    <row r="297" s="30" customFormat="1"/>
    <row r="298" s="30" customFormat="1"/>
    <row r="299" s="30" customFormat="1"/>
    <row r="300" s="30" customFormat="1"/>
    <row r="301" s="30" customFormat="1"/>
    <row r="302" s="30" customFormat="1"/>
    <row r="303" s="30" customFormat="1"/>
    <row r="304" s="30" customFormat="1"/>
    <row r="305" s="30" customFormat="1"/>
    <row r="306" s="30" customFormat="1"/>
    <row r="307" s="30" customFormat="1"/>
    <row r="308" s="30" customFormat="1"/>
    <row r="309" s="30" customFormat="1"/>
    <row r="310" s="30" customFormat="1"/>
    <row r="311" s="30" customFormat="1"/>
    <row r="312" s="30" customFormat="1"/>
    <row r="313" s="30" customFormat="1"/>
    <row r="314" s="30" customFormat="1"/>
    <row r="315" s="30" customFormat="1"/>
    <row r="316" s="30" customFormat="1"/>
    <row r="317" s="30" customFormat="1"/>
    <row r="318" s="30" customFormat="1"/>
    <row r="319" s="30" customFormat="1"/>
    <row r="320" s="30" customFormat="1"/>
    <row r="321" s="30" customFormat="1"/>
    <row r="322" s="30" customFormat="1"/>
    <row r="323" s="30" customFormat="1"/>
    <row r="324" s="30" customFormat="1"/>
    <row r="325" s="30" customFormat="1"/>
    <row r="326" s="30" customFormat="1"/>
    <row r="327" s="30" customFormat="1"/>
    <row r="328" s="30" customFormat="1"/>
    <row r="329" s="30" customFormat="1"/>
    <row r="330" s="30" customFormat="1"/>
    <row r="331" s="30" customFormat="1"/>
    <row r="332" s="30" customFormat="1"/>
    <row r="333" s="30" customFormat="1"/>
    <row r="334" s="30" customFormat="1"/>
    <row r="335" s="30" customFormat="1"/>
    <row r="336" s="30" customFormat="1"/>
    <row r="337" s="30" customFormat="1"/>
    <row r="338" s="30" customFormat="1"/>
    <row r="339" s="30" customFormat="1"/>
    <row r="340" s="30" customFormat="1"/>
    <row r="341" s="30" customFormat="1"/>
    <row r="342" s="30" customFormat="1"/>
    <row r="343" s="30" customFormat="1"/>
    <row r="344" s="30" customFormat="1"/>
    <row r="345" s="30" customFormat="1"/>
    <row r="346" s="30" customFormat="1"/>
    <row r="347" s="30" customFormat="1"/>
    <row r="348" s="30" customFormat="1"/>
    <row r="349" s="30" customFormat="1"/>
    <row r="350" s="30" customFormat="1"/>
    <row r="351" s="30" customFormat="1"/>
    <row r="352" s="30" customFormat="1"/>
    <row r="353" s="30" customFormat="1"/>
    <row r="354" s="30" customFormat="1"/>
    <row r="355" s="30" customFormat="1"/>
    <row r="356" s="30" customFormat="1"/>
    <row r="357" s="30" customFormat="1"/>
    <row r="358" s="30" customFormat="1"/>
    <row r="359" s="30" customFormat="1"/>
    <row r="360" s="30" customFormat="1"/>
    <row r="361" s="30" customFormat="1"/>
    <row r="362" s="30" customFormat="1"/>
    <row r="363" s="30" customFormat="1"/>
    <row r="364" s="30" customFormat="1"/>
    <row r="365" s="30" customFormat="1"/>
    <row r="366" s="30" customFormat="1"/>
    <row r="367" s="30" customFormat="1"/>
    <row r="368" s="30" customFormat="1"/>
    <row r="369" s="30" customFormat="1"/>
    <row r="370" s="30" customFormat="1"/>
    <row r="371" s="30" customFormat="1"/>
    <row r="372" s="30" customFormat="1"/>
    <row r="373" s="30" customFormat="1"/>
    <row r="374" s="30" customFormat="1"/>
    <row r="375" s="30" customFormat="1"/>
    <row r="376" s="30" customFormat="1"/>
    <row r="377" s="30" customFormat="1"/>
    <row r="378" s="30" customFormat="1"/>
    <row r="379" s="30" customFormat="1"/>
    <row r="380" s="30" customFormat="1"/>
    <row r="381" s="30" customFormat="1"/>
    <row r="382" s="30" customFormat="1"/>
    <row r="383" s="30" customFormat="1"/>
    <row r="384" s="30" customFormat="1"/>
    <row r="385" s="30" customFormat="1"/>
    <row r="386" s="30" customFormat="1"/>
    <row r="387" s="30" customFormat="1"/>
    <row r="388" s="30" customFormat="1"/>
    <row r="389" s="30" customFormat="1"/>
    <row r="390" s="30" customFormat="1"/>
    <row r="391" s="30" customFormat="1"/>
    <row r="392" s="30" customFormat="1"/>
    <row r="393" s="30" customFormat="1"/>
    <row r="394" s="30" customFormat="1"/>
    <row r="395" s="30" customFormat="1"/>
    <row r="396" s="30" customFormat="1"/>
    <row r="397" s="30" customFormat="1"/>
    <row r="398" s="30" customFormat="1"/>
    <row r="399" s="30" customFormat="1"/>
    <row r="400" s="30" customFormat="1"/>
    <row r="401" s="30" customFormat="1"/>
    <row r="402" s="30" customFormat="1"/>
    <row r="403" s="30" customFormat="1"/>
    <row r="404" s="30" customFormat="1"/>
    <row r="405" s="30" customFormat="1"/>
    <row r="406" s="30" customFormat="1"/>
    <row r="407" s="30" customFormat="1"/>
    <row r="408" s="30" customFormat="1"/>
    <row r="409" s="30" customFormat="1"/>
    <row r="410" s="30" customFormat="1"/>
    <row r="411" s="30" customFormat="1"/>
    <row r="412" s="30" customFormat="1"/>
    <row r="413" s="30" customFormat="1"/>
    <row r="414" s="30" customFormat="1"/>
    <row r="415" s="30" customFormat="1"/>
    <row r="416" s="30" customFormat="1"/>
    <row r="417" s="30" customFormat="1"/>
    <row r="418" s="30" customFormat="1"/>
    <row r="419" s="30" customFormat="1"/>
    <row r="420" s="30" customFormat="1"/>
    <row r="421" s="30" customFormat="1"/>
    <row r="422" s="30" customFormat="1"/>
    <row r="423" s="30" customFormat="1"/>
    <row r="424" s="30" customFormat="1"/>
    <row r="425" s="30" customFormat="1"/>
    <row r="426" s="30" customFormat="1"/>
    <row r="427" s="30" customFormat="1"/>
    <row r="428" s="30" customFormat="1"/>
    <row r="429" s="30" customFormat="1"/>
    <row r="430" s="30" customFormat="1"/>
    <row r="431" s="30" customFormat="1"/>
    <row r="432" s="30" customFormat="1"/>
    <row r="433" s="30" customFormat="1"/>
    <row r="434" s="30" customFormat="1"/>
    <row r="435" s="30" customFormat="1"/>
    <row r="436" s="30" customFormat="1"/>
    <row r="437" s="30" customFormat="1"/>
    <row r="438" s="30" customFormat="1"/>
    <row r="439" s="30" customFormat="1"/>
    <row r="440" s="30" customFormat="1"/>
    <row r="441" s="30" customFormat="1"/>
    <row r="442" s="30" customFormat="1"/>
    <row r="443" s="30" customFormat="1"/>
    <row r="444" s="30" customFormat="1"/>
    <row r="445" s="30" customFormat="1"/>
    <row r="446" s="30" customFormat="1"/>
    <row r="447" s="30" customFormat="1"/>
    <row r="448" s="30" customFormat="1"/>
    <row r="449" s="30" customFormat="1"/>
    <row r="450" s="30" customFormat="1"/>
    <row r="451" s="30" customFormat="1"/>
    <row r="452" s="30" customFormat="1"/>
    <row r="453" s="30" customFormat="1"/>
    <row r="454" s="30" customFormat="1"/>
    <row r="455" s="30" customFormat="1"/>
    <row r="456" s="30" customFormat="1"/>
    <row r="457" s="30" customFormat="1"/>
    <row r="458" s="30" customFormat="1"/>
    <row r="459" s="30" customFormat="1"/>
    <row r="460" s="30" customFormat="1"/>
    <row r="461" s="30" customFormat="1"/>
    <row r="462" s="30" customFormat="1"/>
    <row r="463" s="30" customFormat="1"/>
    <row r="464" s="30" customFormat="1"/>
    <row r="465" s="30" customFormat="1"/>
    <row r="466" s="30" customFormat="1"/>
    <row r="467" s="30" customFormat="1"/>
    <row r="468" s="30" customFormat="1"/>
    <row r="469" s="30" customFormat="1"/>
    <row r="470" s="30" customFormat="1"/>
    <row r="471" s="30" customFormat="1"/>
    <row r="472" s="30" customFormat="1"/>
    <row r="473" s="30" customFormat="1"/>
    <row r="474" s="30" customFormat="1"/>
    <row r="475" s="30" customFormat="1"/>
    <row r="476" s="30" customFormat="1"/>
    <row r="477" s="30" customFormat="1"/>
    <row r="478" s="30" customFormat="1"/>
    <row r="479" s="30" customFormat="1"/>
    <row r="480" s="30" customFormat="1"/>
    <row r="481" s="30" customFormat="1"/>
    <row r="482" s="30" customFormat="1"/>
    <row r="483" s="30" customFormat="1"/>
    <row r="484" s="30" customFormat="1"/>
    <row r="485" s="30" customFormat="1"/>
    <row r="486" s="30" customFormat="1"/>
    <row r="487" s="30" customFormat="1"/>
    <row r="488" s="30" customFormat="1"/>
    <row r="489" s="30" customFormat="1"/>
    <row r="490" s="30" customFormat="1"/>
    <row r="491" s="30" customFormat="1"/>
    <row r="492" s="30" customFormat="1"/>
    <row r="493" s="30" customFormat="1"/>
    <row r="494" s="30" customFormat="1"/>
    <row r="495" s="30" customFormat="1"/>
    <row r="496" s="30" customFormat="1"/>
    <row r="497" s="30" customFormat="1"/>
    <row r="498" s="30" customFormat="1"/>
    <row r="499" s="30" customFormat="1"/>
    <row r="500" s="30" customFormat="1"/>
    <row r="501" s="30" customFormat="1"/>
    <row r="502" s="30" customFormat="1"/>
    <row r="503" s="30" customFormat="1"/>
    <row r="504" s="30" customFormat="1"/>
    <row r="505" s="30" customFormat="1"/>
    <row r="506" s="30" customFormat="1"/>
    <row r="507" s="30" customFormat="1"/>
    <row r="508" s="30" customFormat="1"/>
    <row r="509" s="30" customFormat="1"/>
    <row r="510" s="30" customFormat="1"/>
    <row r="511" s="30" customFormat="1"/>
    <row r="512" s="30" customFormat="1"/>
    <row r="513" s="30" customFormat="1"/>
    <row r="514" s="30" customFormat="1"/>
    <row r="515" s="30" customFormat="1"/>
    <row r="516" s="30" customFormat="1"/>
    <row r="517" s="30" customFormat="1"/>
    <row r="518" s="30" customFormat="1"/>
    <row r="519" s="30" customFormat="1"/>
    <row r="520" s="30" customFormat="1"/>
    <row r="521" s="30" customFormat="1"/>
    <row r="522" s="30" customFormat="1"/>
    <row r="523" s="30" customFormat="1"/>
    <row r="524" s="30" customFormat="1"/>
    <row r="525" s="30" customFormat="1"/>
    <row r="526" s="30" customFormat="1"/>
    <row r="527" s="30" customFormat="1"/>
    <row r="528" s="30" customFormat="1"/>
    <row r="529" s="30" customFormat="1"/>
    <row r="530" s="30" customFormat="1"/>
    <row r="531" s="30" customFormat="1"/>
    <row r="532" s="30" customFormat="1"/>
    <row r="533" s="30" customFormat="1"/>
    <row r="534" s="30" customFormat="1"/>
    <row r="535" s="30" customFormat="1"/>
    <row r="536" s="30" customFormat="1"/>
    <row r="537" s="30" customFormat="1"/>
    <row r="538" s="30" customFormat="1"/>
    <row r="539" s="30" customFormat="1"/>
    <row r="540" s="30" customFormat="1"/>
    <row r="541" s="30" customFormat="1"/>
    <row r="542" s="30" customFormat="1"/>
    <row r="543" s="30" customFormat="1"/>
    <row r="544" s="30" customFormat="1"/>
    <row r="545" s="30" customFormat="1"/>
    <row r="546" s="30" customFormat="1"/>
    <row r="547" s="30" customFormat="1"/>
    <row r="548" s="30" customFormat="1"/>
    <row r="549" s="30" customFormat="1"/>
    <row r="550" s="30" customFormat="1"/>
    <row r="551" s="30" customFormat="1"/>
    <row r="552" s="30" customFormat="1"/>
    <row r="553" s="30" customFormat="1"/>
    <row r="554" s="30" customFormat="1"/>
    <row r="555" s="30" customFormat="1"/>
    <row r="556" s="30" customFormat="1"/>
    <row r="557" s="30" customFormat="1"/>
    <row r="558" s="30" customFormat="1"/>
    <row r="559" s="30" customFormat="1"/>
    <row r="560" s="30" customFormat="1"/>
    <row r="561" s="30" customFormat="1"/>
    <row r="562" s="30" customFormat="1"/>
    <row r="563" s="30" customFormat="1"/>
    <row r="564" s="30" customFormat="1"/>
    <row r="565" s="30" customFormat="1"/>
    <row r="566" s="30" customFormat="1"/>
    <row r="567" s="30" customFormat="1"/>
    <row r="568" s="30" customFormat="1"/>
    <row r="569" s="30" customFormat="1"/>
    <row r="570" s="30" customFormat="1"/>
    <row r="571" s="30" customFormat="1"/>
    <row r="572" s="30" customFormat="1"/>
    <row r="573" s="30" customFormat="1"/>
  </sheetData>
  <autoFilter ref="A2:AI11" xr:uid="{00000000-0009-0000-0000-00002D000000}"/>
  <phoneticPr fontId="1"/>
  <dataValidations count="1">
    <dataValidation type="list" allowBlank="1" showInputMessage="1" showErrorMessage="1" sqref="U3:U11 W3:W11 Y3:Y11 AA3:AA11 AC3:AC11 N3:Q11" xr:uid="{6AF6269F-E34D-4E58-A527-DB41744055C8}">
      <formula1>"○"</formula1>
    </dataValidation>
  </dataValidations>
  <printOptions horizontalCentered="1"/>
  <pageMargins left="0.70866141732283472" right="0.19685039370078741" top="1.1417322834645669" bottom="0.74803149606299213" header="0.31496062992125984" footer="0.31496062992125984"/>
  <pageSetup paperSize="8" scale="73" fitToWidth="2" fitToHeight="0" orientation="landscape" r:id="rId1"/>
  <extLst>
    <ext xmlns:x14="http://schemas.microsoft.com/office/spreadsheetml/2009/9/main" uri="{CCE6A557-97BC-4b89-ADB6-D9C93CAAB3DF}">
      <x14:dataValidations xmlns:xm="http://schemas.microsoft.com/office/excel/2006/main" count="5">
        <x14:dataValidation type="list" allowBlank="1" showInputMessage="1" showErrorMessage="1" xr:uid="{0F7D0BCB-FFCB-4E63-BC14-71FBBBCF3ABE}">
          <x14:formula1>
            <xm:f>Sheet1!$AT$3</xm:f>
          </x14:formula1>
          <xm:sqref>A3:A11</xm:sqref>
        </x14:dataValidation>
        <x14:dataValidation type="list" allowBlank="1" showInputMessage="1" showErrorMessage="1" xr:uid="{9746758E-65C8-4CC6-8DED-F2D5130348DE}">
          <x14:formula1>
            <xm:f>Sheet1!$AT$4:$AT$10</xm:f>
          </x14:formula1>
          <xm:sqref>B3:B11</xm:sqref>
        </x14:dataValidation>
        <x14:dataValidation type="list" allowBlank="1" showInputMessage="1" showErrorMessage="1" xr:uid="{9C70D9F6-C39F-4932-B800-497A3300DBE8}">
          <x14:formula1>
            <xm:f>Sheet1!$B$26:$B$28</xm:f>
          </x14:formula1>
          <xm:sqref>R3:R11</xm:sqref>
        </x14:dataValidation>
        <x14:dataValidation type="list" allowBlank="1" showInputMessage="1" showErrorMessage="1" xr:uid="{A9E2B344-8EE3-461E-88D6-49D14A6F35B3}">
          <x14:formula1>
            <xm:f>Sheet1!$D$26:$D$28</xm:f>
          </x14:formula1>
          <xm:sqref>S3:S11</xm:sqref>
        </x14:dataValidation>
        <x14:dataValidation type="list" allowBlank="1" showInputMessage="1" showErrorMessage="1" xr:uid="{72947A04-9B9F-4CE0-B09A-15CE0F03968E}">
          <x14:formula1>
            <xm:f>Sheet1!$F$26:$F$28</xm:f>
          </x14:formula1>
          <xm:sqref>T3:T11</xm:sqref>
        </x14:dataValidation>
      </x14:dataValidations>
    </ext>
  </extLs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A830E2-C234-4D44-A186-FD631E652DD6}">
  <sheetPr>
    <pageSetUpPr fitToPage="1"/>
  </sheetPr>
  <dimension ref="A1:AD574"/>
  <sheetViews>
    <sheetView showGridLines="0" view="pageBreakPreview" zoomScale="70" zoomScaleNormal="70" zoomScaleSheetLayoutView="70" workbookViewId="0">
      <pane xSplit="3" ySplit="2" topLeftCell="N3" activePane="bottomRight" state="frozen"/>
      <selection pane="topRight" activeCell="D1" sqref="D1"/>
      <selection pane="bottomLeft" activeCell="A3" sqref="A3"/>
      <selection pane="bottomRight" activeCell="T57" sqref="T57"/>
    </sheetView>
  </sheetViews>
  <sheetFormatPr defaultRowHeight="18.75"/>
  <cols>
    <col min="1" max="1" width="10.75" customWidth="1"/>
    <col min="2" max="2" width="15.125" customWidth="1"/>
    <col min="3" max="3" width="67.625" customWidth="1"/>
    <col min="4" max="4" width="11.25" customWidth="1"/>
    <col min="5" max="10" width="11.875" customWidth="1"/>
    <col min="11" max="11" width="48" style="11" customWidth="1"/>
    <col min="12" max="18" width="11.875" customWidth="1"/>
    <col min="19" max="27" width="12.375" customWidth="1"/>
    <col min="28" max="28" width="14.5" customWidth="1"/>
    <col min="29" max="30" width="12.375" customWidth="1"/>
  </cols>
  <sheetData>
    <row r="1" spans="1:30" ht="21.75" customHeight="1">
      <c r="A1" s="151" t="s">
        <v>56</v>
      </c>
      <c r="R1" s="19"/>
    </row>
    <row r="2" spans="1:30" s="134" customFormat="1" ht="247.15" customHeight="1">
      <c r="A2" s="8" t="s">
        <v>57</v>
      </c>
      <c r="B2" s="8" t="s">
        <v>58</v>
      </c>
      <c r="C2" s="16" t="s">
        <v>59</v>
      </c>
      <c r="D2" s="8" t="s">
        <v>60</v>
      </c>
      <c r="E2" s="8" t="s">
        <v>61</v>
      </c>
      <c r="F2" s="8" t="s">
        <v>62</v>
      </c>
      <c r="G2" s="8" t="s">
        <v>63</v>
      </c>
      <c r="H2" s="8" t="s">
        <v>64</v>
      </c>
      <c r="I2" s="8" t="s">
        <v>65</v>
      </c>
      <c r="J2" s="8" t="s">
        <v>66</v>
      </c>
      <c r="K2" s="8" t="s">
        <v>67</v>
      </c>
      <c r="L2" s="8" t="s">
        <v>68</v>
      </c>
      <c r="M2" s="8" t="s">
        <v>69</v>
      </c>
      <c r="N2" s="8" t="s">
        <v>70</v>
      </c>
      <c r="O2" s="8" t="s">
        <v>71</v>
      </c>
      <c r="P2" s="8" t="s">
        <v>72</v>
      </c>
      <c r="Q2" s="8" t="s">
        <v>73</v>
      </c>
      <c r="R2" s="17" t="s">
        <v>74</v>
      </c>
      <c r="S2" s="8" t="s">
        <v>75</v>
      </c>
      <c r="T2" s="8" t="s">
        <v>76</v>
      </c>
      <c r="U2" s="8" t="s">
        <v>77</v>
      </c>
      <c r="V2" s="8" t="s">
        <v>78</v>
      </c>
      <c r="W2" s="8" t="s">
        <v>79</v>
      </c>
      <c r="X2" s="8" t="s">
        <v>78</v>
      </c>
      <c r="Y2" s="8" t="s">
        <v>80</v>
      </c>
      <c r="Z2" s="8" t="s">
        <v>78</v>
      </c>
      <c r="AA2" s="8" t="s">
        <v>81</v>
      </c>
      <c r="AB2" s="8" t="s">
        <v>78</v>
      </c>
      <c r="AC2" s="8" t="s">
        <v>82</v>
      </c>
      <c r="AD2" s="8" t="s">
        <v>24164</v>
      </c>
    </row>
    <row r="3" spans="1:30" s="19" customFormat="1" ht="57">
      <c r="A3" s="221" t="s">
        <v>24165</v>
      </c>
      <c r="B3" s="222" t="s">
        <v>749</v>
      </c>
      <c r="C3" s="223" t="s">
        <v>24166</v>
      </c>
      <c r="D3" s="221" t="s">
        <v>24167</v>
      </c>
      <c r="E3" s="221" t="s">
        <v>24168</v>
      </c>
      <c r="F3" s="221" t="s">
        <v>24169</v>
      </c>
      <c r="G3" s="221" t="s">
        <v>24170</v>
      </c>
      <c r="H3" s="221" t="s">
        <v>24171</v>
      </c>
      <c r="I3" s="221" t="s">
        <v>24172</v>
      </c>
      <c r="J3" s="221" t="s">
        <v>24173</v>
      </c>
      <c r="K3" s="223" t="s">
        <v>24174</v>
      </c>
      <c r="L3" s="223" t="s">
        <v>112</v>
      </c>
      <c r="M3" s="223" t="s">
        <v>24175</v>
      </c>
      <c r="N3" s="221" t="s">
        <v>95</v>
      </c>
      <c r="O3" s="221"/>
      <c r="P3" s="221"/>
      <c r="Q3" s="221"/>
      <c r="R3" s="221" t="s">
        <v>182</v>
      </c>
      <c r="S3" s="221" t="s">
        <v>98</v>
      </c>
      <c r="T3" s="221" t="s">
        <v>1092</v>
      </c>
      <c r="U3" s="221"/>
      <c r="V3" s="223" t="s">
        <v>24176</v>
      </c>
      <c r="W3" s="221"/>
      <c r="X3" s="221"/>
      <c r="Y3" s="221"/>
      <c r="Z3" s="221"/>
      <c r="AA3" s="221"/>
      <c r="AB3" s="221"/>
      <c r="AC3" s="221"/>
      <c r="AD3" s="221"/>
    </row>
    <row r="4" spans="1:30" s="19" customFormat="1" ht="21.75" customHeight="1">
      <c r="A4" s="221" t="s">
        <v>24165</v>
      </c>
      <c r="B4" s="222" t="s">
        <v>24177</v>
      </c>
      <c r="C4" s="221" t="s">
        <v>24178</v>
      </c>
      <c r="D4" s="221" t="s">
        <v>24179</v>
      </c>
      <c r="E4" s="221" t="s">
        <v>24180</v>
      </c>
      <c r="F4" s="221" t="s">
        <v>24181</v>
      </c>
      <c r="G4" s="221" t="s">
        <v>24182</v>
      </c>
      <c r="H4" s="221" t="s">
        <v>24183</v>
      </c>
      <c r="I4" s="221" t="s">
        <v>24184</v>
      </c>
      <c r="J4" s="310" t="s">
        <v>24185</v>
      </c>
      <c r="K4" s="223" t="s">
        <v>24186</v>
      </c>
      <c r="L4" s="223"/>
      <c r="M4" s="223"/>
      <c r="N4" s="221"/>
      <c r="O4" s="221"/>
      <c r="P4" s="221"/>
      <c r="Q4" s="221"/>
      <c r="R4" s="221" t="s">
        <v>223</v>
      </c>
      <c r="S4" s="221" t="s">
        <v>1294</v>
      </c>
      <c r="T4" s="221"/>
      <c r="U4" s="221"/>
      <c r="V4" s="221"/>
      <c r="W4" s="221"/>
      <c r="X4" s="221"/>
      <c r="Y4" s="221" t="s">
        <v>95</v>
      </c>
      <c r="Z4" s="221" t="s">
        <v>24187</v>
      </c>
      <c r="AA4" s="221"/>
      <c r="AB4" s="221"/>
      <c r="AC4" s="221"/>
      <c r="AD4" s="221"/>
    </row>
    <row r="5" spans="1:30" s="19" customFormat="1" ht="88.5" customHeight="1">
      <c r="A5" s="221" t="s">
        <v>24165</v>
      </c>
      <c r="B5" s="222" t="s">
        <v>24177</v>
      </c>
      <c r="C5" s="221" t="s">
        <v>24188</v>
      </c>
      <c r="D5" s="221" t="s">
        <v>24189</v>
      </c>
      <c r="E5" s="221" t="s">
        <v>24190</v>
      </c>
      <c r="F5" s="221" t="s">
        <v>24191</v>
      </c>
      <c r="G5" s="221" t="s">
        <v>24192</v>
      </c>
      <c r="H5" s="221" t="s">
        <v>24193</v>
      </c>
      <c r="I5" s="221" t="s">
        <v>24194</v>
      </c>
      <c r="J5" s="221" t="s">
        <v>24195</v>
      </c>
      <c r="K5" s="223" t="s">
        <v>24196</v>
      </c>
      <c r="L5" s="223" t="s">
        <v>24197</v>
      </c>
      <c r="M5" s="223" t="s">
        <v>24198</v>
      </c>
      <c r="N5" s="221" t="s">
        <v>95</v>
      </c>
      <c r="O5" s="221"/>
      <c r="P5" s="221"/>
      <c r="Q5" s="221"/>
      <c r="R5" s="221" t="s">
        <v>182</v>
      </c>
      <c r="S5" s="221" t="s">
        <v>98</v>
      </c>
      <c r="T5" s="221" t="s">
        <v>1092</v>
      </c>
      <c r="U5" s="221"/>
      <c r="V5" s="221"/>
      <c r="W5" s="221"/>
      <c r="X5" s="221"/>
      <c r="Y5" s="221"/>
      <c r="Z5" s="221"/>
      <c r="AA5" s="221"/>
      <c r="AB5" s="221"/>
      <c r="AC5" s="221" t="s">
        <v>95</v>
      </c>
      <c r="AD5" s="223" t="s">
        <v>24199</v>
      </c>
    </row>
    <row r="6" spans="1:30" s="19" customFormat="1" ht="84.75" customHeight="1">
      <c r="A6" s="221" t="s">
        <v>24165</v>
      </c>
      <c r="B6" s="222" t="s">
        <v>24177</v>
      </c>
      <c r="C6" s="221" t="s">
        <v>24200</v>
      </c>
      <c r="D6" s="221" t="s">
        <v>24201</v>
      </c>
      <c r="E6" s="221" t="s">
        <v>24190</v>
      </c>
      <c r="F6" s="221" t="s">
        <v>24202</v>
      </c>
      <c r="G6" s="221" t="s">
        <v>24203</v>
      </c>
      <c r="H6" s="221" t="s">
        <v>24204</v>
      </c>
      <c r="I6" s="221" t="s">
        <v>24205</v>
      </c>
      <c r="J6" s="221" t="s">
        <v>24195</v>
      </c>
      <c r="K6" s="223" t="s">
        <v>24186</v>
      </c>
      <c r="L6" s="223" t="s">
        <v>24197</v>
      </c>
      <c r="M6" s="223" t="s">
        <v>24198</v>
      </c>
      <c r="N6" s="221"/>
      <c r="O6" s="221"/>
      <c r="P6" s="221"/>
      <c r="Q6" s="221"/>
      <c r="R6" s="221" t="s">
        <v>223</v>
      </c>
      <c r="S6" s="221" t="s">
        <v>1294</v>
      </c>
      <c r="T6" s="221"/>
      <c r="U6" s="221"/>
      <c r="V6" s="221"/>
      <c r="W6" s="221"/>
      <c r="X6" s="221"/>
      <c r="Y6" s="221"/>
      <c r="Z6" s="221"/>
      <c r="AA6" s="221"/>
      <c r="AB6" s="221"/>
      <c r="AC6" s="221" t="s">
        <v>95</v>
      </c>
      <c r="AD6" s="223" t="s">
        <v>24206</v>
      </c>
    </row>
    <row r="7" spans="1:30" s="19" customFormat="1" ht="71.25">
      <c r="A7" s="221" t="s">
        <v>24165</v>
      </c>
      <c r="B7" s="222" t="s">
        <v>24177</v>
      </c>
      <c r="C7" s="221" t="s">
        <v>24207</v>
      </c>
      <c r="D7" s="221" t="s">
        <v>24208</v>
      </c>
      <c r="E7" s="221" t="s">
        <v>24209</v>
      </c>
      <c r="F7" s="221" t="s">
        <v>24210</v>
      </c>
      <c r="G7" s="221" t="s">
        <v>24211</v>
      </c>
      <c r="H7" s="221" t="s">
        <v>24212</v>
      </c>
      <c r="I7" s="221" t="s">
        <v>24213</v>
      </c>
      <c r="J7" s="221" t="s">
        <v>24214</v>
      </c>
      <c r="K7" s="223" t="s">
        <v>24215</v>
      </c>
      <c r="L7" s="223" t="s">
        <v>422</v>
      </c>
      <c r="M7" s="223"/>
      <c r="N7" s="221" t="s">
        <v>95</v>
      </c>
      <c r="O7" s="221"/>
      <c r="P7" s="221"/>
      <c r="Q7" s="221"/>
      <c r="R7" s="221" t="s">
        <v>182</v>
      </c>
      <c r="S7" s="221" t="s">
        <v>98</v>
      </c>
      <c r="T7" s="221" t="s">
        <v>1092</v>
      </c>
      <c r="U7" s="221"/>
      <c r="V7" s="223" t="s">
        <v>24216</v>
      </c>
      <c r="W7" s="221"/>
      <c r="X7" s="221"/>
      <c r="Y7" s="221"/>
      <c r="Z7" s="221"/>
      <c r="AA7" s="221"/>
      <c r="AB7" s="221"/>
      <c r="AC7" s="221" t="s">
        <v>95</v>
      </c>
      <c r="AD7" s="223" t="s">
        <v>24217</v>
      </c>
    </row>
    <row r="8" spans="1:30" s="19" customFormat="1" ht="41.25" customHeight="1">
      <c r="A8" s="221" t="s">
        <v>24165</v>
      </c>
      <c r="B8" s="222" t="s">
        <v>24177</v>
      </c>
      <c r="C8" s="221" t="s">
        <v>24218</v>
      </c>
      <c r="D8" s="221" t="s">
        <v>24219</v>
      </c>
      <c r="E8" s="221" t="s">
        <v>24220</v>
      </c>
      <c r="F8" s="221" t="s">
        <v>24221</v>
      </c>
      <c r="G8" s="221" t="s">
        <v>24222</v>
      </c>
      <c r="H8" s="221" t="s">
        <v>24223</v>
      </c>
      <c r="I8" s="221" t="s">
        <v>1354</v>
      </c>
      <c r="J8" s="221" t="s">
        <v>24224</v>
      </c>
      <c r="K8" s="223" t="s">
        <v>24225</v>
      </c>
      <c r="L8" s="223" t="s">
        <v>112</v>
      </c>
      <c r="M8" s="223"/>
      <c r="N8" s="221"/>
      <c r="O8" s="221"/>
      <c r="P8" s="221"/>
      <c r="Q8" s="221"/>
      <c r="R8" s="221" t="s">
        <v>223</v>
      </c>
      <c r="S8" s="221" t="s">
        <v>98</v>
      </c>
      <c r="T8" s="221"/>
      <c r="U8" s="221"/>
      <c r="V8" s="221"/>
      <c r="W8" s="221"/>
      <c r="X8" s="221"/>
      <c r="Y8" s="221"/>
      <c r="Z8" s="221"/>
      <c r="AA8" s="221"/>
      <c r="AB8" s="221"/>
      <c r="AC8" s="221" t="s">
        <v>95</v>
      </c>
      <c r="AD8" s="223" t="s">
        <v>24226</v>
      </c>
    </row>
    <row r="9" spans="1:30" s="18" customFormat="1" ht="114">
      <c r="A9" s="223" t="s">
        <v>24165</v>
      </c>
      <c r="B9" s="464" t="s">
        <v>24177</v>
      </c>
      <c r="C9" s="223" t="s">
        <v>24227</v>
      </c>
      <c r="D9" s="223" t="s">
        <v>24228</v>
      </c>
      <c r="E9" s="223" t="s">
        <v>24229</v>
      </c>
      <c r="F9" s="223" t="s">
        <v>24230</v>
      </c>
      <c r="G9" s="223" t="s">
        <v>24231</v>
      </c>
      <c r="H9" s="223" t="s">
        <v>24232</v>
      </c>
      <c r="I9" s="223" t="s">
        <v>24233</v>
      </c>
      <c r="J9" s="223"/>
      <c r="K9" s="223" t="s">
        <v>3492</v>
      </c>
      <c r="L9" s="228" t="s">
        <v>24234</v>
      </c>
      <c r="M9" s="228" t="s">
        <v>7100</v>
      </c>
      <c r="N9" s="223"/>
      <c r="O9" s="223"/>
      <c r="P9" s="223"/>
      <c r="Q9" s="223"/>
      <c r="R9" s="223" t="s">
        <v>223</v>
      </c>
      <c r="S9" s="223" t="s">
        <v>1294</v>
      </c>
      <c r="T9" s="223"/>
      <c r="U9" s="223"/>
      <c r="V9" s="223"/>
      <c r="W9" s="223"/>
      <c r="X9" s="223"/>
      <c r="Y9" s="223"/>
      <c r="Z9" s="223"/>
      <c r="AA9" s="223"/>
      <c r="AB9" s="223"/>
      <c r="AC9" s="223"/>
      <c r="AD9" s="223"/>
    </row>
    <row r="10" spans="1:30" s="19" customFormat="1" ht="99.75">
      <c r="A10" s="221" t="s">
        <v>24165</v>
      </c>
      <c r="B10" s="222" t="s">
        <v>24177</v>
      </c>
      <c r="C10" s="221" t="s">
        <v>24235</v>
      </c>
      <c r="D10" s="221" t="s">
        <v>24236</v>
      </c>
      <c r="E10" s="221" t="s">
        <v>24237</v>
      </c>
      <c r="F10" s="221" t="s">
        <v>24238</v>
      </c>
      <c r="G10" s="221" t="s">
        <v>24239</v>
      </c>
      <c r="H10" s="221" t="s">
        <v>24240</v>
      </c>
      <c r="I10" s="221" t="s">
        <v>24241</v>
      </c>
      <c r="J10" s="221" t="s">
        <v>24242</v>
      </c>
      <c r="K10" s="223" t="s">
        <v>24243</v>
      </c>
      <c r="L10" s="347" t="s">
        <v>24234</v>
      </c>
      <c r="M10" s="223"/>
      <c r="N10" s="221" t="s">
        <v>95</v>
      </c>
      <c r="O10" s="221" t="s">
        <v>95</v>
      </c>
      <c r="P10" s="221"/>
      <c r="Q10" s="221"/>
      <c r="R10" s="221" t="s">
        <v>182</v>
      </c>
      <c r="S10" s="221" t="s">
        <v>98</v>
      </c>
      <c r="T10" s="221" t="s">
        <v>4542</v>
      </c>
      <c r="U10" s="221"/>
      <c r="V10" s="221"/>
      <c r="W10" s="221"/>
      <c r="X10" s="221"/>
      <c r="Y10" s="221"/>
      <c r="Z10" s="221"/>
      <c r="AA10" s="221"/>
      <c r="AB10" s="221"/>
      <c r="AC10" s="221" t="s">
        <v>95</v>
      </c>
      <c r="AD10" s="223" t="s">
        <v>24244</v>
      </c>
    </row>
    <row r="11" spans="1:30" s="19" customFormat="1" ht="156.75">
      <c r="A11" s="221" t="s">
        <v>24165</v>
      </c>
      <c r="B11" s="222" t="s">
        <v>24177</v>
      </c>
      <c r="C11" s="221" t="s">
        <v>24245</v>
      </c>
      <c r="D11" s="221" t="s">
        <v>24246</v>
      </c>
      <c r="E11" s="221" t="s">
        <v>24247</v>
      </c>
      <c r="F11" s="221" t="s">
        <v>24248</v>
      </c>
      <c r="G11" s="221" t="s">
        <v>24249</v>
      </c>
      <c r="H11" s="221" t="s">
        <v>24250</v>
      </c>
      <c r="I11" s="221" t="s">
        <v>24251</v>
      </c>
      <c r="J11" s="221" t="s">
        <v>24252</v>
      </c>
      <c r="K11" s="223" t="s">
        <v>24253</v>
      </c>
      <c r="L11" s="223" t="s">
        <v>422</v>
      </c>
      <c r="M11" s="223" t="s">
        <v>7100</v>
      </c>
      <c r="N11" s="221"/>
      <c r="O11" s="221"/>
      <c r="P11" s="221"/>
      <c r="Q11" s="221"/>
      <c r="R11" s="221" t="s">
        <v>182</v>
      </c>
      <c r="S11" s="221" t="s">
        <v>98</v>
      </c>
      <c r="T11" s="221" t="s">
        <v>1092</v>
      </c>
      <c r="U11" s="221"/>
      <c r="V11" s="223" t="s">
        <v>24254</v>
      </c>
      <c r="W11" s="221"/>
      <c r="X11" s="221"/>
      <c r="Y11" s="221"/>
      <c r="Z11" s="221"/>
      <c r="AA11" s="221"/>
      <c r="AB11" s="221"/>
      <c r="AC11" s="221" t="s">
        <v>95</v>
      </c>
      <c r="AD11" s="223" t="s">
        <v>24255</v>
      </c>
    </row>
    <row r="12" spans="1:30" s="19" customFormat="1" ht="85.5">
      <c r="A12" s="221" t="s">
        <v>24165</v>
      </c>
      <c r="B12" s="222" t="s">
        <v>24177</v>
      </c>
      <c r="C12" s="221" t="s">
        <v>24256</v>
      </c>
      <c r="D12" s="221" t="s">
        <v>24257</v>
      </c>
      <c r="E12" s="221" t="s">
        <v>24258</v>
      </c>
      <c r="F12" s="221" t="s">
        <v>24259</v>
      </c>
      <c r="G12" s="221" t="s">
        <v>24260</v>
      </c>
      <c r="H12" s="221" t="s">
        <v>24261</v>
      </c>
      <c r="I12" s="221" t="s">
        <v>24262</v>
      </c>
      <c r="J12" s="221" t="s">
        <v>24263</v>
      </c>
      <c r="K12" s="223" t="s">
        <v>24264</v>
      </c>
      <c r="L12" s="223" t="s">
        <v>24265</v>
      </c>
      <c r="M12" s="223"/>
      <c r="N12" s="221" t="s">
        <v>95</v>
      </c>
      <c r="O12" s="221" t="s">
        <v>95</v>
      </c>
      <c r="P12" s="221" t="s">
        <v>95</v>
      </c>
      <c r="Q12" s="221" t="s">
        <v>95</v>
      </c>
      <c r="R12" s="221" t="s">
        <v>182</v>
      </c>
      <c r="S12" s="221" t="s">
        <v>98</v>
      </c>
      <c r="T12" s="221" t="s">
        <v>1092</v>
      </c>
      <c r="U12" s="221" t="s">
        <v>95</v>
      </c>
      <c r="V12" s="223" t="s">
        <v>24266</v>
      </c>
      <c r="W12" s="221" t="s">
        <v>95</v>
      </c>
      <c r="X12" s="223" t="s">
        <v>24266</v>
      </c>
      <c r="Y12" s="221" t="s">
        <v>95</v>
      </c>
      <c r="Z12" s="223" t="s">
        <v>24266</v>
      </c>
      <c r="AA12" s="221" t="s">
        <v>95</v>
      </c>
      <c r="AB12" s="223" t="s">
        <v>24266</v>
      </c>
      <c r="AC12" s="221" t="s">
        <v>95</v>
      </c>
      <c r="AD12" s="223" t="s">
        <v>24267</v>
      </c>
    </row>
    <row r="13" spans="1:30" s="19" customFormat="1" ht="21.75" customHeight="1">
      <c r="A13" s="221" t="s">
        <v>24165</v>
      </c>
      <c r="B13" s="222" t="s">
        <v>841</v>
      </c>
      <c r="C13" s="221" t="s">
        <v>24268</v>
      </c>
      <c r="D13" s="221" t="s">
        <v>24269</v>
      </c>
      <c r="E13" s="221" t="s">
        <v>24270</v>
      </c>
      <c r="F13" s="221" t="s">
        <v>24271</v>
      </c>
      <c r="G13" s="221" t="s">
        <v>24272</v>
      </c>
      <c r="H13" s="221" t="s">
        <v>24273</v>
      </c>
      <c r="I13" s="221" t="s">
        <v>24274</v>
      </c>
      <c r="J13" s="221" t="s">
        <v>24275</v>
      </c>
      <c r="K13" s="223" t="s">
        <v>3492</v>
      </c>
      <c r="L13" s="223"/>
      <c r="M13" s="223"/>
      <c r="N13" s="221"/>
      <c r="O13" s="221"/>
      <c r="P13" s="221"/>
      <c r="Q13" s="221"/>
      <c r="R13" s="221" t="s">
        <v>223</v>
      </c>
      <c r="S13" s="221" t="s">
        <v>1294</v>
      </c>
      <c r="T13" s="221" t="s">
        <v>1295</v>
      </c>
      <c r="U13" s="221"/>
      <c r="V13" s="221"/>
      <c r="W13" s="221"/>
      <c r="X13" s="221"/>
      <c r="Y13" s="221"/>
      <c r="Z13" s="221"/>
      <c r="AA13" s="221"/>
      <c r="AB13" s="221"/>
      <c r="AC13" s="221"/>
      <c r="AD13" s="221"/>
    </row>
    <row r="14" spans="1:30" s="19" customFormat="1" ht="85.5">
      <c r="A14" s="221" t="s">
        <v>24165</v>
      </c>
      <c r="B14" s="222" t="s">
        <v>24276</v>
      </c>
      <c r="C14" s="221" t="s">
        <v>24277</v>
      </c>
      <c r="D14" s="221" t="s">
        <v>24278</v>
      </c>
      <c r="E14" s="221" t="s">
        <v>24279</v>
      </c>
      <c r="F14" s="221" t="s">
        <v>24280</v>
      </c>
      <c r="G14" s="221" t="s">
        <v>24281</v>
      </c>
      <c r="H14" s="221" t="s">
        <v>24282</v>
      </c>
      <c r="I14" s="221" t="s">
        <v>24283</v>
      </c>
      <c r="J14" s="221" t="s">
        <v>24284</v>
      </c>
      <c r="K14" s="223" t="s">
        <v>24285</v>
      </c>
      <c r="L14" s="223" t="s">
        <v>422</v>
      </c>
      <c r="M14" s="223"/>
      <c r="N14" s="221" t="s">
        <v>95</v>
      </c>
      <c r="O14" s="221" t="s">
        <v>95</v>
      </c>
      <c r="P14" s="221"/>
      <c r="Q14" s="221"/>
      <c r="R14" s="221" t="s">
        <v>182</v>
      </c>
      <c r="S14" s="221" t="s">
        <v>98</v>
      </c>
      <c r="T14" s="221" t="s">
        <v>1092</v>
      </c>
      <c r="U14" s="221" t="s">
        <v>95</v>
      </c>
      <c r="V14" s="221" t="s">
        <v>24286</v>
      </c>
      <c r="W14" s="221" t="s">
        <v>95</v>
      </c>
      <c r="X14" s="223" t="s">
        <v>24287</v>
      </c>
      <c r="Y14" s="221"/>
      <c r="Z14" s="221"/>
      <c r="AA14" s="221" t="s">
        <v>95</v>
      </c>
      <c r="AB14" s="223" t="s">
        <v>24288</v>
      </c>
      <c r="AC14" s="221" t="s">
        <v>95</v>
      </c>
      <c r="AD14" s="223" t="s">
        <v>24289</v>
      </c>
    </row>
    <row r="15" spans="1:30" s="19" customFormat="1" ht="85.5">
      <c r="A15" s="221" t="s">
        <v>24165</v>
      </c>
      <c r="B15" s="222" t="s">
        <v>24276</v>
      </c>
      <c r="C15" s="221" t="s">
        <v>24290</v>
      </c>
      <c r="D15" s="221" t="s">
        <v>24291</v>
      </c>
      <c r="E15" s="221" t="s">
        <v>24292</v>
      </c>
      <c r="F15" s="221" t="s">
        <v>24293</v>
      </c>
      <c r="G15" s="221" t="s">
        <v>24294</v>
      </c>
      <c r="H15" s="221" t="s">
        <v>24295</v>
      </c>
      <c r="I15" s="221" t="s">
        <v>24296</v>
      </c>
      <c r="J15" s="221" t="s">
        <v>24297</v>
      </c>
      <c r="K15" s="223" t="s">
        <v>24298</v>
      </c>
      <c r="L15" s="223" t="s">
        <v>24299</v>
      </c>
      <c r="M15" s="223"/>
      <c r="N15" s="221" t="s">
        <v>95</v>
      </c>
      <c r="O15" s="221"/>
      <c r="P15" s="221"/>
      <c r="Q15" s="221"/>
      <c r="R15" s="221" t="s">
        <v>182</v>
      </c>
      <c r="S15" s="221" t="s">
        <v>98</v>
      </c>
      <c r="T15" s="221" t="s">
        <v>1092</v>
      </c>
      <c r="U15" s="221"/>
      <c r="V15" s="221" t="s">
        <v>24187</v>
      </c>
      <c r="W15" s="221"/>
      <c r="X15" s="221"/>
      <c r="Y15" s="221"/>
      <c r="Z15" s="221"/>
      <c r="AA15" s="221"/>
      <c r="AB15" s="221"/>
      <c r="AC15" s="221"/>
      <c r="AD15" s="221"/>
    </row>
    <row r="16" spans="1:30" s="19" customFormat="1" ht="49.5" customHeight="1">
      <c r="A16" s="221" t="s">
        <v>24165</v>
      </c>
      <c r="B16" s="222" t="s">
        <v>24276</v>
      </c>
      <c r="C16" s="221" t="s">
        <v>24300</v>
      </c>
      <c r="D16" s="221" t="s">
        <v>24301</v>
      </c>
      <c r="E16" s="221" t="s">
        <v>24302</v>
      </c>
      <c r="F16" s="221" t="s">
        <v>24303</v>
      </c>
      <c r="G16" s="221" t="s">
        <v>24304</v>
      </c>
      <c r="H16" s="221" t="s">
        <v>24305</v>
      </c>
      <c r="I16" s="221" t="s">
        <v>24306</v>
      </c>
      <c r="J16" s="221" t="s">
        <v>24307</v>
      </c>
      <c r="K16" s="223" t="s">
        <v>24308</v>
      </c>
      <c r="L16" s="347" t="s">
        <v>9216</v>
      </c>
      <c r="M16" s="347" t="s">
        <v>7100</v>
      </c>
      <c r="N16" s="221"/>
      <c r="O16" s="221"/>
      <c r="P16" s="221"/>
      <c r="Q16" s="221"/>
      <c r="R16" s="221" t="s">
        <v>223</v>
      </c>
      <c r="S16" s="221" t="s">
        <v>1294</v>
      </c>
      <c r="T16" s="221"/>
      <c r="U16" s="221"/>
      <c r="V16" s="221"/>
      <c r="W16" s="221"/>
      <c r="X16" s="221"/>
      <c r="Y16" s="221"/>
      <c r="Z16" s="221"/>
      <c r="AA16" s="221"/>
      <c r="AB16" s="221"/>
      <c r="AC16" s="221"/>
      <c r="AD16" s="221"/>
    </row>
    <row r="17" spans="1:30" s="19" customFormat="1" ht="99.75">
      <c r="A17" s="221" t="s">
        <v>24165</v>
      </c>
      <c r="B17" s="222" t="s">
        <v>1006</v>
      </c>
      <c r="C17" s="221" t="s">
        <v>24309</v>
      </c>
      <c r="D17" s="221" t="s">
        <v>24310</v>
      </c>
      <c r="E17" s="221" t="s">
        <v>24311</v>
      </c>
      <c r="F17" s="221" t="s">
        <v>24312</v>
      </c>
      <c r="G17" s="221" t="s">
        <v>24313</v>
      </c>
      <c r="H17" s="221" t="s">
        <v>24314</v>
      </c>
      <c r="I17" s="221" t="s">
        <v>24315</v>
      </c>
      <c r="J17" s="221" t="s">
        <v>24316</v>
      </c>
      <c r="K17" s="223" t="s">
        <v>24317</v>
      </c>
      <c r="L17" s="347" t="s">
        <v>24318</v>
      </c>
      <c r="M17" s="344"/>
      <c r="N17" s="221" t="s">
        <v>95</v>
      </c>
      <c r="O17" s="221" t="s">
        <v>95</v>
      </c>
      <c r="P17" s="221"/>
      <c r="Q17" s="221"/>
      <c r="R17" s="221" t="s">
        <v>638</v>
      </c>
      <c r="S17" s="221" t="s">
        <v>98</v>
      </c>
      <c r="T17" s="221" t="s">
        <v>4542</v>
      </c>
      <c r="U17" s="221"/>
      <c r="V17" s="221"/>
      <c r="W17" s="221"/>
      <c r="X17" s="221"/>
      <c r="Y17" s="221"/>
      <c r="Z17" s="221"/>
      <c r="AA17" s="221"/>
      <c r="AB17" s="221"/>
      <c r="AC17" s="221" t="s">
        <v>95</v>
      </c>
      <c r="AD17" s="223" t="s">
        <v>24319</v>
      </c>
    </row>
    <row r="18" spans="1:30" s="19" customFormat="1" ht="85.5">
      <c r="A18" s="221" t="s">
        <v>24320</v>
      </c>
      <c r="B18" s="222" t="s">
        <v>24177</v>
      </c>
      <c r="C18" s="221" t="s">
        <v>24321</v>
      </c>
      <c r="D18" s="221" t="s">
        <v>24322</v>
      </c>
      <c r="E18" s="221" t="s">
        <v>24323</v>
      </c>
      <c r="F18" s="223" t="s">
        <v>24324</v>
      </c>
      <c r="G18" s="344" t="s">
        <v>24325</v>
      </c>
      <c r="H18" s="221" t="s">
        <v>24326</v>
      </c>
      <c r="I18" s="221" t="s">
        <v>24327</v>
      </c>
      <c r="J18" s="232" t="s">
        <v>24328</v>
      </c>
      <c r="K18" s="223" t="s">
        <v>24329</v>
      </c>
      <c r="L18" s="347" t="s">
        <v>24330</v>
      </c>
      <c r="M18" s="347" t="s">
        <v>24331</v>
      </c>
      <c r="N18" s="221" t="s">
        <v>95</v>
      </c>
      <c r="O18" s="221" t="s">
        <v>95</v>
      </c>
      <c r="P18" s="221"/>
      <c r="Q18" s="221"/>
      <c r="R18" s="223" t="s">
        <v>182</v>
      </c>
      <c r="S18" s="221" t="s">
        <v>98</v>
      </c>
      <c r="T18" s="223" t="s">
        <v>20830</v>
      </c>
      <c r="U18" s="221"/>
      <c r="V18" s="221"/>
      <c r="W18" s="221"/>
      <c r="X18" s="221"/>
      <c r="Y18" s="221"/>
      <c r="Z18" s="221"/>
      <c r="AA18" s="221"/>
      <c r="AB18" s="221"/>
      <c r="AC18" s="221" t="s">
        <v>95</v>
      </c>
      <c r="AD18" s="223" t="s">
        <v>24244</v>
      </c>
    </row>
    <row r="19" spans="1:30" s="19" customFormat="1" ht="72" customHeight="1">
      <c r="A19" s="221" t="s">
        <v>24320</v>
      </c>
      <c r="B19" s="222" t="s">
        <v>24177</v>
      </c>
      <c r="C19" s="221" t="s">
        <v>24332</v>
      </c>
      <c r="D19" s="221" t="s">
        <v>24333</v>
      </c>
      <c r="E19" s="221" t="s">
        <v>24334</v>
      </c>
      <c r="F19" s="221" t="s">
        <v>24335</v>
      </c>
      <c r="G19" s="221" t="s">
        <v>24336</v>
      </c>
      <c r="H19" s="221" t="s">
        <v>24337</v>
      </c>
      <c r="I19" s="221" t="s">
        <v>24338</v>
      </c>
      <c r="J19" s="221" t="s">
        <v>24339</v>
      </c>
      <c r="K19" s="223" t="s">
        <v>24340</v>
      </c>
      <c r="L19" s="223" t="s">
        <v>24341</v>
      </c>
      <c r="M19" s="223" t="s">
        <v>24342</v>
      </c>
      <c r="N19" s="221"/>
      <c r="O19" s="221"/>
      <c r="P19" s="221"/>
      <c r="Q19" s="221"/>
      <c r="R19" s="221" t="s">
        <v>223</v>
      </c>
      <c r="S19" s="221" t="s">
        <v>20768</v>
      </c>
      <c r="T19" s="221"/>
      <c r="U19" s="221"/>
      <c r="V19" s="221"/>
      <c r="W19" s="221"/>
      <c r="X19" s="221"/>
      <c r="Y19" s="221"/>
      <c r="Z19" s="221"/>
      <c r="AA19" s="221"/>
      <c r="AB19" s="221"/>
      <c r="AC19" s="221"/>
      <c r="AD19" s="221"/>
    </row>
    <row r="20" spans="1:30" s="19" customFormat="1" ht="21.75" customHeight="1">
      <c r="A20" s="221" t="s">
        <v>24320</v>
      </c>
      <c r="B20" s="222" t="s">
        <v>24177</v>
      </c>
      <c r="C20" s="221" t="s">
        <v>24343</v>
      </c>
      <c r="D20" s="221" t="s">
        <v>24344</v>
      </c>
      <c r="E20" s="221" t="s">
        <v>24345</v>
      </c>
      <c r="F20" s="221" t="s">
        <v>24346</v>
      </c>
      <c r="G20" s="221" t="s">
        <v>24347</v>
      </c>
      <c r="H20" s="221" t="s">
        <v>24348</v>
      </c>
      <c r="I20" s="221" t="s">
        <v>24349</v>
      </c>
      <c r="J20" s="221" t="s">
        <v>24350</v>
      </c>
      <c r="K20" s="223" t="s">
        <v>21303</v>
      </c>
      <c r="L20" s="221"/>
      <c r="M20" s="221"/>
      <c r="N20" s="221"/>
      <c r="O20" s="221"/>
      <c r="P20" s="221"/>
      <c r="Q20" s="221"/>
      <c r="R20" s="221" t="s">
        <v>223</v>
      </c>
      <c r="S20" s="221" t="s">
        <v>20768</v>
      </c>
      <c r="T20" s="221"/>
      <c r="U20" s="221"/>
      <c r="V20" s="221"/>
      <c r="W20" s="221"/>
      <c r="X20" s="221"/>
      <c r="Y20" s="221"/>
      <c r="Z20" s="221"/>
      <c r="AA20" s="221"/>
      <c r="AB20" s="221"/>
      <c r="AC20" s="221"/>
      <c r="AD20" s="221"/>
    </row>
    <row r="21" spans="1:30" s="19" customFormat="1" ht="114">
      <c r="A21" s="221" t="s">
        <v>24320</v>
      </c>
      <c r="B21" s="222" t="s">
        <v>975</v>
      </c>
      <c r="C21" s="221" t="s">
        <v>24351</v>
      </c>
      <c r="D21" s="221" t="s">
        <v>24352</v>
      </c>
      <c r="E21" s="221" t="s">
        <v>24353</v>
      </c>
      <c r="F21" s="221" t="s">
        <v>24354</v>
      </c>
      <c r="G21" s="221" t="s">
        <v>24355</v>
      </c>
      <c r="H21" s="221" t="s">
        <v>24356</v>
      </c>
      <c r="I21" s="221" t="s">
        <v>24357</v>
      </c>
      <c r="J21" s="221" t="s">
        <v>24358</v>
      </c>
      <c r="K21" s="223" t="s">
        <v>24359</v>
      </c>
      <c r="L21" s="223" t="s">
        <v>24360</v>
      </c>
      <c r="M21" s="221"/>
      <c r="N21" s="221" t="s">
        <v>95</v>
      </c>
      <c r="O21" s="221" t="s">
        <v>95</v>
      </c>
      <c r="P21" s="221"/>
      <c r="Q21" s="221"/>
      <c r="R21" s="221" t="s">
        <v>182</v>
      </c>
      <c r="S21" s="221" t="s">
        <v>98</v>
      </c>
      <c r="T21" s="221" t="s">
        <v>13537</v>
      </c>
      <c r="U21" s="221"/>
      <c r="V21" s="221"/>
      <c r="W21" s="221"/>
      <c r="X21" s="221"/>
      <c r="Y21" s="221"/>
      <c r="Z21" s="221"/>
      <c r="AA21" s="221"/>
      <c r="AB21" s="221"/>
      <c r="AC21" s="221" t="s">
        <v>95</v>
      </c>
      <c r="AD21" s="223" t="s">
        <v>24361</v>
      </c>
    </row>
    <row r="22" spans="1:30" s="19" customFormat="1" ht="83.25" customHeight="1">
      <c r="A22" s="221" t="s">
        <v>24320</v>
      </c>
      <c r="B22" s="222" t="s">
        <v>884</v>
      </c>
      <c r="C22" s="221" t="s">
        <v>24362</v>
      </c>
      <c r="D22" s="221" t="s">
        <v>24363</v>
      </c>
      <c r="E22" s="221" t="s">
        <v>24364</v>
      </c>
      <c r="F22" s="221" t="s">
        <v>24365</v>
      </c>
      <c r="G22" s="221" t="s">
        <v>24366</v>
      </c>
      <c r="H22" s="221" t="s">
        <v>24367</v>
      </c>
      <c r="I22" s="221" t="s">
        <v>24368</v>
      </c>
      <c r="J22" s="221" t="s">
        <v>24369</v>
      </c>
      <c r="K22" s="223" t="s">
        <v>1441</v>
      </c>
      <c r="L22" s="223" t="s">
        <v>24370</v>
      </c>
      <c r="M22" s="221"/>
      <c r="N22" s="221"/>
      <c r="O22" s="221"/>
      <c r="P22" s="221"/>
      <c r="Q22" s="221"/>
      <c r="R22" s="221" t="s">
        <v>223</v>
      </c>
      <c r="S22" s="221" t="s">
        <v>20768</v>
      </c>
      <c r="T22" s="221"/>
      <c r="U22" s="221"/>
      <c r="V22" s="221"/>
      <c r="W22" s="221"/>
      <c r="X22" s="221"/>
      <c r="Y22" s="221"/>
      <c r="Z22" s="221"/>
      <c r="AA22" s="221"/>
      <c r="AB22" s="221"/>
      <c r="AC22" s="221" t="s">
        <v>95</v>
      </c>
      <c r="AD22" s="223" t="s">
        <v>24371</v>
      </c>
    </row>
    <row r="23" spans="1:30" s="19" customFormat="1" ht="111.75" customHeight="1">
      <c r="A23" s="221" t="s">
        <v>24320</v>
      </c>
      <c r="B23" s="222" t="s">
        <v>950</v>
      </c>
      <c r="C23" s="221" t="s">
        <v>24372</v>
      </c>
      <c r="D23" s="221" t="s">
        <v>24373</v>
      </c>
      <c r="E23" s="221" t="s">
        <v>24374</v>
      </c>
      <c r="F23" s="221" t="s">
        <v>24375</v>
      </c>
      <c r="G23" s="221" t="s">
        <v>24376</v>
      </c>
      <c r="H23" s="221" t="s">
        <v>24377</v>
      </c>
      <c r="I23" s="221" t="s">
        <v>24378</v>
      </c>
      <c r="J23" s="221"/>
      <c r="K23" s="223" t="s">
        <v>24379</v>
      </c>
      <c r="L23" s="223"/>
      <c r="M23" s="221"/>
      <c r="N23" s="221"/>
      <c r="O23" s="221"/>
      <c r="P23" s="221"/>
      <c r="Q23" s="221"/>
      <c r="R23" s="221" t="s">
        <v>223</v>
      </c>
      <c r="S23" s="221" t="s">
        <v>20768</v>
      </c>
      <c r="T23" s="221"/>
      <c r="U23" s="221"/>
      <c r="V23" s="221"/>
      <c r="W23" s="221"/>
      <c r="X23" s="221"/>
      <c r="Y23" s="221"/>
      <c r="Z23" s="221"/>
      <c r="AA23" s="221"/>
      <c r="AB23" s="221"/>
      <c r="AC23" s="221" t="s">
        <v>95</v>
      </c>
      <c r="AD23" s="223" t="s">
        <v>24380</v>
      </c>
    </row>
    <row r="24" spans="1:30" s="19" customFormat="1" ht="86.25" customHeight="1">
      <c r="A24" s="221" t="s">
        <v>24320</v>
      </c>
      <c r="B24" s="222" t="s">
        <v>24177</v>
      </c>
      <c r="C24" s="221" t="s">
        <v>24381</v>
      </c>
      <c r="D24" s="221" t="s">
        <v>24382</v>
      </c>
      <c r="E24" s="221" t="s">
        <v>24383</v>
      </c>
      <c r="F24" s="221" t="s">
        <v>24384</v>
      </c>
      <c r="G24" s="221" t="s">
        <v>24385</v>
      </c>
      <c r="H24" s="221" t="s">
        <v>24386</v>
      </c>
      <c r="I24" s="221" t="s">
        <v>24387</v>
      </c>
      <c r="J24" s="221" t="s">
        <v>24388</v>
      </c>
      <c r="K24" s="223" t="s">
        <v>24389</v>
      </c>
      <c r="L24" s="223" t="s">
        <v>652</v>
      </c>
      <c r="M24" s="221"/>
      <c r="N24" s="221"/>
      <c r="O24" s="221"/>
      <c r="P24" s="221"/>
      <c r="Q24" s="221"/>
      <c r="R24" s="221" t="s">
        <v>223</v>
      </c>
      <c r="S24" s="221" t="s">
        <v>21382</v>
      </c>
      <c r="T24" s="221"/>
      <c r="U24" s="221"/>
      <c r="V24" s="221"/>
      <c r="W24" s="221" t="s">
        <v>95</v>
      </c>
      <c r="X24" s="223" t="s">
        <v>24390</v>
      </c>
      <c r="Y24" s="221" t="s">
        <v>95</v>
      </c>
      <c r="Z24" s="223" t="s">
        <v>24390</v>
      </c>
      <c r="AA24" s="221"/>
      <c r="AB24" s="221"/>
      <c r="AC24" s="221" t="s">
        <v>95</v>
      </c>
      <c r="AD24" s="223" t="s">
        <v>24391</v>
      </c>
    </row>
    <row r="25" spans="1:30" s="19" customFormat="1" ht="43.5" customHeight="1">
      <c r="A25" s="221" t="s">
        <v>24320</v>
      </c>
      <c r="B25" s="222" t="s">
        <v>24177</v>
      </c>
      <c r="C25" s="221" t="s">
        <v>24392</v>
      </c>
      <c r="D25" s="221" t="s">
        <v>16609</v>
      </c>
      <c r="E25" s="221" t="s">
        <v>24393</v>
      </c>
      <c r="F25" s="221" t="s">
        <v>24394</v>
      </c>
      <c r="G25" s="221" t="s">
        <v>24395</v>
      </c>
      <c r="H25" s="221" t="s">
        <v>24396</v>
      </c>
      <c r="I25" s="221" t="s">
        <v>24397</v>
      </c>
      <c r="J25" s="221" t="s">
        <v>24398</v>
      </c>
      <c r="K25" s="223" t="s">
        <v>24389</v>
      </c>
      <c r="L25" s="223" t="s">
        <v>112</v>
      </c>
      <c r="M25" s="221"/>
      <c r="N25" s="221" t="s">
        <v>95</v>
      </c>
      <c r="O25" s="221"/>
      <c r="P25" s="221"/>
      <c r="Q25" s="221"/>
      <c r="R25" s="221" t="s">
        <v>223</v>
      </c>
      <c r="S25" s="221" t="s">
        <v>21382</v>
      </c>
      <c r="T25" s="221"/>
      <c r="U25" s="221" t="s">
        <v>95</v>
      </c>
      <c r="V25" s="223" t="s">
        <v>24399</v>
      </c>
      <c r="W25" s="221"/>
      <c r="X25" s="221"/>
      <c r="Y25" s="221" t="s">
        <v>95</v>
      </c>
      <c r="Z25" s="223" t="s">
        <v>24400</v>
      </c>
      <c r="AA25" s="221"/>
      <c r="AB25" s="221"/>
      <c r="AC25" s="221"/>
      <c r="AD25" s="221"/>
    </row>
    <row r="26" spans="1:30" s="19" customFormat="1" ht="21.75" customHeight="1">
      <c r="A26" s="221" t="s">
        <v>24320</v>
      </c>
      <c r="B26" s="222" t="s">
        <v>24177</v>
      </c>
      <c r="C26" s="221" t="s">
        <v>24401</v>
      </c>
      <c r="D26" s="221" t="s">
        <v>24402</v>
      </c>
      <c r="E26" s="221" t="s">
        <v>24403</v>
      </c>
      <c r="F26" s="221" t="s">
        <v>24404</v>
      </c>
      <c r="G26" s="221" t="s">
        <v>24405</v>
      </c>
      <c r="H26" s="221" t="s">
        <v>24406</v>
      </c>
      <c r="I26" s="221" t="s">
        <v>24407</v>
      </c>
      <c r="J26" s="221"/>
      <c r="K26" s="223" t="s">
        <v>24389</v>
      </c>
      <c r="L26" s="223"/>
      <c r="M26" s="221"/>
      <c r="N26" s="221"/>
      <c r="O26" s="221"/>
      <c r="P26" s="221"/>
      <c r="Q26" s="221"/>
      <c r="R26" s="221" t="s">
        <v>223</v>
      </c>
      <c r="S26" s="221" t="s">
        <v>21382</v>
      </c>
      <c r="T26" s="221"/>
      <c r="U26" s="221"/>
      <c r="V26" s="221"/>
      <c r="W26" s="221"/>
      <c r="X26" s="221"/>
      <c r="Y26" s="221"/>
      <c r="Z26" s="221"/>
      <c r="AA26" s="221"/>
      <c r="AB26" s="221"/>
      <c r="AC26" s="221"/>
      <c r="AD26" s="221"/>
    </row>
    <row r="27" spans="1:30" s="19" customFormat="1" ht="41.25" customHeight="1">
      <c r="A27" s="221" t="s">
        <v>24320</v>
      </c>
      <c r="B27" s="222" t="s">
        <v>24177</v>
      </c>
      <c r="C27" s="221" t="s">
        <v>24408</v>
      </c>
      <c r="D27" s="221" t="s">
        <v>6381</v>
      </c>
      <c r="E27" s="221" t="s">
        <v>24409</v>
      </c>
      <c r="F27" s="221" t="s">
        <v>24410</v>
      </c>
      <c r="G27" s="221" t="s">
        <v>24411</v>
      </c>
      <c r="H27" s="221" t="s">
        <v>24412</v>
      </c>
      <c r="I27" s="221" t="s">
        <v>24413</v>
      </c>
      <c r="J27" s="221" t="s">
        <v>24414</v>
      </c>
      <c r="K27" s="223" t="s">
        <v>24389</v>
      </c>
      <c r="L27" s="223" t="s">
        <v>112</v>
      </c>
      <c r="M27" s="221"/>
      <c r="N27" s="221"/>
      <c r="O27" s="221"/>
      <c r="P27" s="221"/>
      <c r="Q27" s="221"/>
      <c r="R27" s="221" t="s">
        <v>223</v>
      </c>
      <c r="S27" s="221" t="s">
        <v>21382</v>
      </c>
      <c r="T27" s="221"/>
      <c r="U27" s="221"/>
      <c r="V27" s="221"/>
      <c r="W27" s="221"/>
      <c r="X27" s="221"/>
      <c r="Y27" s="221"/>
      <c r="Z27" s="221"/>
      <c r="AA27" s="221"/>
      <c r="AB27" s="221"/>
      <c r="AC27" s="221"/>
      <c r="AD27" s="221"/>
    </row>
    <row r="28" spans="1:30" s="19" customFormat="1" ht="57" customHeight="1">
      <c r="A28" s="221" t="s">
        <v>24320</v>
      </c>
      <c r="B28" s="222" t="s">
        <v>841</v>
      </c>
      <c r="C28" s="221" t="s">
        <v>24415</v>
      </c>
      <c r="D28" s="221" t="s">
        <v>24416</v>
      </c>
      <c r="E28" s="221" t="s">
        <v>24417</v>
      </c>
      <c r="F28" s="221" t="s">
        <v>24418</v>
      </c>
      <c r="G28" s="221" t="s">
        <v>24419</v>
      </c>
      <c r="H28" s="221" t="s">
        <v>24420</v>
      </c>
      <c r="I28" s="221" t="s">
        <v>24421</v>
      </c>
      <c r="J28" s="221" t="s">
        <v>24422</v>
      </c>
      <c r="K28" s="223" t="s">
        <v>24423</v>
      </c>
      <c r="L28" s="221"/>
      <c r="M28" s="221" t="s">
        <v>7100</v>
      </c>
      <c r="N28" s="221"/>
      <c r="O28" s="221"/>
      <c r="P28" s="221"/>
      <c r="Q28" s="221"/>
      <c r="R28" s="221" t="s">
        <v>223</v>
      </c>
      <c r="S28" s="221" t="s">
        <v>21382</v>
      </c>
      <c r="T28" s="221"/>
      <c r="U28" s="221"/>
      <c r="V28" s="221"/>
      <c r="W28" s="221"/>
      <c r="X28" s="221"/>
      <c r="Y28" s="221" t="s">
        <v>95</v>
      </c>
      <c r="Z28" s="223" t="s">
        <v>24424</v>
      </c>
      <c r="AA28" s="221" t="s">
        <v>95</v>
      </c>
      <c r="AB28" s="223" t="s">
        <v>24424</v>
      </c>
      <c r="AC28" s="221" t="s">
        <v>95</v>
      </c>
      <c r="AD28" s="223" t="s">
        <v>24425</v>
      </c>
    </row>
    <row r="29" spans="1:30" s="19" customFormat="1" ht="21.75" customHeight="1">
      <c r="A29" s="221" t="s">
        <v>24320</v>
      </c>
      <c r="B29" s="222" t="s">
        <v>841</v>
      </c>
      <c r="C29" s="221" t="s">
        <v>24426</v>
      </c>
      <c r="D29" s="221" t="s">
        <v>24427</v>
      </c>
      <c r="E29" s="221" t="s">
        <v>24428</v>
      </c>
      <c r="F29" s="221" t="s">
        <v>24429</v>
      </c>
      <c r="G29" s="221" t="s">
        <v>24430</v>
      </c>
      <c r="H29" s="221" t="s">
        <v>24431</v>
      </c>
      <c r="I29" s="221" t="s">
        <v>24432</v>
      </c>
      <c r="J29" s="221" t="s">
        <v>24433</v>
      </c>
      <c r="K29" s="223" t="s">
        <v>24389</v>
      </c>
      <c r="L29" s="221"/>
      <c r="M29" s="221"/>
      <c r="N29" s="221"/>
      <c r="O29" s="221"/>
      <c r="P29" s="221"/>
      <c r="Q29" s="221"/>
      <c r="R29" s="221" t="s">
        <v>223</v>
      </c>
      <c r="S29" s="221" t="s">
        <v>21382</v>
      </c>
      <c r="T29" s="221"/>
      <c r="U29" s="221"/>
      <c r="V29" s="221"/>
      <c r="W29" s="221"/>
      <c r="X29" s="221"/>
      <c r="Y29" s="221"/>
      <c r="Z29" s="221"/>
      <c r="AA29" s="221"/>
      <c r="AB29" s="221"/>
      <c r="AC29" s="221"/>
      <c r="AD29" s="221"/>
    </row>
    <row r="30" spans="1:30" s="19" customFormat="1" ht="44.25" customHeight="1">
      <c r="A30" s="221" t="s">
        <v>24320</v>
      </c>
      <c r="B30" s="222" t="s">
        <v>1006</v>
      </c>
      <c r="C30" s="221" t="s">
        <v>24434</v>
      </c>
      <c r="D30" s="221" t="s">
        <v>24435</v>
      </c>
      <c r="E30" s="221" t="s">
        <v>24436</v>
      </c>
      <c r="F30" s="221" t="s">
        <v>24437</v>
      </c>
      <c r="G30" s="221" t="s">
        <v>24438</v>
      </c>
      <c r="H30" s="221" t="s">
        <v>24439</v>
      </c>
      <c r="I30" s="221" t="s">
        <v>24440</v>
      </c>
      <c r="J30" s="221"/>
      <c r="K30" s="223" t="s">
        <v>24389</v>
      </c>
      <c r="L30" s="221"/>
      <c r="M30" s="221"/>
      <c r="N30" s="221"/>
      <c r="O30" s="221"/>
      <c r="P30" s="221"/>
      <c r="Q30" s="221"/>
      <c r="R30" s="221" t="s">
        <v>223</v>
      </c>
      <c r="S30" s="221" t="s">
        <v>21382</v>
      </c>
      <c r="T30" s="221"/>
      <c r="U30" s="221"/>
      <c r="V30" s="221"/>
      <c r="W30" s="221"/>
      <c r="X30" s="221"/>
      <c r="Y30" s="221"/>
      <c r="Z30" s="221"/>
      <c r="AA30" s="221"/>
      <c r="AB30" s="221"/>
      <c r="AC30" s="221" t="s">
        <v>95</v>
      </c>
      <c r="AD30" s="223" t="s">
        <v>24441</v>
      </c>
    </row>
    <row r="31" spans="1:30" s="20" customFormat="1" ht="37.5" customHeight="1">
      <c r="A31" s="221" t="s">
        <v>24320</v>
      </c>
      <c r="B31" s="222" t="s">
        <v>24177</v>
      </c>
      <c r="C31" s="221" t="s">
        <v>24442</v>
      </c>
      <c r="D31" s="221" t="s">
        <v>24443</v>
      </c>
      <c r="E31" s="221" t="s">
        <v>24444</v>
      </c>
      <c r="F31" s="221" t="s">
        <v>24445</v>
      </c>
      <c r="G31" s="221" t="s">
        <v>24446</v>
      </c>
      <c r="H31" s="221" t="s">
        <v>24447</v>
      </c>
      <c r="I31" s="221" t="s">
        <v>24448</v>
      </c>
      <c r="J31" s="221" t="s">
        <v>24449</v>
      </c>
      <c r="K31" s="223" t="s">
        <v>1344</v>
      </c>
      <c r="L31" s="232"/>
      <c r="M31" s="232"/>
      <c r="N31" s="232"/>
      <c r="O31" s="232"/>
      <c r="P31" s="232"/>
      <c r="Q31" s="232"/>
      <c r="R31" s="221" t="s">
        <v>223</v>
      </c>
      <c r="S31" s="221" t="s">
        <v>20768</v>
      </c>
      <c r="T31" s="232"/>
      <c r="U31" s="232"/>
      <c r="V31" s="232"/>
      <c r="W31" s="232"/>
      <c r="X31" s="232"/>
      <c r="Y31" s="221" t="s">
        <v>95</v>
      </c>
      <c r="Z31" s="234" t="s">
        <v>24450</v>
      </c>
      <c r="AA31" s="221" t="s">
        <v>95</v>
      </c>
      <c r="AB31" s="232" t="s">
        <v>617</v>
      </c>
      <c r="AC31" s="232"/>
      <c r="AD31" s="232"/>
    </row>
    <row r="32" spans="1:30" s="20" customFormat="1" ht="120.75" customHeight="1">
      <c r="A32" s="221" t="s">
        <v>24320</v>
      </c>
      <c r="B32" s="222" t="s">
        <v>24177</v>
      </c>
      <c r="C32" s="221" t="s">
        <v>24451</v>
      </c>
      <c r="D32" s="221" t="s">
        <v>24452</v>
      </c>
      <c r="E32" s="221" t="s">
        <v>24453</v>
      </c>
      <c r="F32" s="221" t="s">
        <v>24454</v>
      </c>
      <c r="G32" s="221" t="s">
        <v>24455</v>
      </c>
      <c r="H32" s="221" t="s">
        <v>24456</v>
      </c>
      <c r="I32" s="465" t="s">
        <v>24457</v>
      </c>
      <c r="J32" s="221" t="s">
        <v>24458</v>
      </c>
      <c r="K32" s="347" t="s">
        <v>24459</v>
      </c>
      <c r="L32" s="223" t="s">
        <v>3114</v>
      </c>
      <c r="M32" s="234"/>
      <c r="N32" s="232"/>
      <c r="O32" s="232"/>
      <c r="P32" s="232"/>
      <c r="Q32" s="232"/>
      <c r="R32" s="221" t="s">
        <v>1027</v>
      </c>
      <c r="S32" s="221" t="s">
        <v>98</v>
      </c>
      <c r="T32" s="221" t="s">
        <v>1092</v>
      </c>
      <c r="U32" s="232"/>
      <c r="V32" s="232"/>
      <c r="W32" s="232"/>
      <c r="X32" s="232"/>
      <c r="Y32" s="232"/>
      <c r="Z32" s="232"/>
      <c r="AA32" s="232"/>
      <c r="AB32" s="232"/>
      <c r="AC32" s="466" t="s">
        <v>24460</v>
      </c>
      <c r="AD32" s="467" t="s">
        <v>24461</v>
      </c>
    </row>
    <row r="33" spans="1:30" s="20" customFormat="1" ht="51" customHeight="1">
      <c r="A33" s="221" t="s">
        <v>24320</v>
      </c>
      <c r="B33" s="222" t="s">
        <v>919</v>
      </c>
      <c r="C33" s="221" t="s">
        <v>24462</v>
      </c>
      <c r="D33" s="221" t="s">
        <v>24463</v>
      </c>
      <c r="E33" s="221" t="s">
        <v>24464</v>
      </c>
      <c r="F33" s="221" t="s">
        <v>24465</v>
      </c>
      <c r="G33" s="221" t="s">
        <v>24466</v>
      </c>
      <c r="H33" s="221" t="s">
        <v>24467</v>
      </c>
      <c r="I33" s="221" t="s">
        <v>24468</v>
      </c>
      <c r="J33" s="221" t="s">
        <v>24469</v>
      </c>
      <c r="K33" s="234" t="s">
        <v>636</v>
      </c>
      <c r="L33" s="234" t="s">
        <v>14022</v>
      </c>
      <c r="M33" s="234"/>
      <c r="N33" s="232"/>
      <c r="O33" s="232"/>
      <c r="P33" s="232"/>
      <c r="Q33" s="232"/>
      <c r="R33" s="221" t="s">
        <v>1027</v>
      </c>
      <c r="S33" s="221" t="s">
        <v>98</v>
      </c>
      <c r="T33" s="232"/>
      <c r="U33" s="232"/>
      <c r="V33" s="232"/>
      <c r="W33" s="232"/>
      <c r="X33" s="232"/>
      <c r="Y33" s="232"/>
      <c r="Z33" s="232"/>
      <c r="AA33" s="232" t="s">
        <v>3</v>
      </c>
      <c r="AB33" s="234" t="s">
        <v>24470</v>
      </c>
      <c r="AC33" s="232"/>
      <c r="AD33" s="232"/>
    </row>
    <row r="34" spans="1:30" s="20" customFormat="1" ht="42" customHeight="1">
      <c r="A34" s="221" t="s">
        <v>24320</v>
      </c>
      <c r="B34" s="222" t="s">
        <v>24276</v>
      </c>
      <c r="C34" s="221" t="s">
        <v>24471</v>
      </c>
      <c r="D34" s="221" t="s">
        <v>24472</v>
      </c>
      <c r="E34" s="221" t="s">
        <v>24473</v>
      </c>
      <c r="F34" s="221" t="s">
        <v>24474</v>
      </c>
      <c r="G34" s="221" t="s">
        <v>24475</v>
      </c>
      <c r="H34" s="221" t="s">
        <v>24476</v>
      </c>
      <c r="I34" s="221" t="s">
        <v>24477</v>
      </c>
      <c r="J34" s="221" t="s">
        <v>24478</v>
      </c>
      <c r="K34" s="234" t="s">
        <v>636</v>
      </c>
      <c r="L34" s="223" t="s">
        <v>3114</v>
      </c>
      <c r="M34" s="234"/>
      <c r="N34" s="232"/>
      <c r="O34" s="232"/>
      <c r="P34" s="232"/>
      <c r="Q34" s="232"/>
      <c r="R34" s="221" t="s">
        <v>1027</v>
      </c>
      <c r="S34" s="221" t="s">
        <v>98</v>
      </c>
      <c r="T34" s="232"/>
      <c r="U34" s="232"/>
      <c r="V34" s="232"/>
      <c r="W34" s="232"/>
      <c r="X34" s="232"/>
      <c r="Y34" s="232"/>
      <c r="Z34" s="232"/>
      <c r="AA34" s="232"/>
      <c r="AB34" s="232"/>
      <c r="AC34" s="232"/>
      <c r="AD34" s="232"/>
    </row>
    <row r="35" spans="1:30" s="20" customFormat="1" ht="83.25" customHeight="1">
      <c r="A35" s="221" t="s">
        <v>24320</v>
      </c>
      <c r="B35" s="222" t="s">
        <v>950</v>
      </c>
      <c r="C35" s="232" t="s">
        <v>24479</v>
      </c>
      <c r="D35" s="232" t="s">
        <v>24480</v>
      </c>
      <c r="E35" s="232" t="s">
        <v>24481</v>
      </c>
      <c r="F35" s="232" t="s">
        <v>24482</v>
      </c>
      <c r="G35" s="232" t="s">
        <v>24483</v>
      </c>
      <c r="H35" s="232" t="s">
        <v>24484</v>
      </c>
      <c r="I35" s="232" t="s">
        <v>24485</v>
      </c>
      <c r="J35" s="232" t="s">
        <v>24486</v>
      </c>
      <c r="K35" s="234" t="s">
        <v>24487</v>
      </c>
      <c r="L35" s="234"/>
      <c r="M35" s="234"/>
      <c r="N35" s="232"/>
      <c r="O35" s="232"/>
      <c r="P35" s="232"/>
      <c r="Q35" s="232"/>
      <c r="R35" s="232" t="s">
        <v>1027</v>
      </c>
      <c r="S35" s="232" t="s">
        <v>1030</v>
      </c>
      <c r="T35" s="232"/>
      <c r="U35" s="232"/>
      <c r="V35" s="232"/>
      <c r="W35" s="232"/>
      <c r="X35" s="223" t="s">
        <v>24488</v>
      </c>
      <c r="Y35" s="232"/>
      <c r="Z35" s="232"/>
      <c r="AA35" s="232"/>
      <c r="AB35" s="232"/>
      <c r="AC35" s="221" t="s">
        <v>95</v>
      </c>
      <c r="AD35" s="223" t="s">
        <v>24489</v>
      </c>
    </row>
    <row r="36" spans="1:30" s="20" customFormat="1" ht="31.5" customHeight="1">
      <c r="A36" s="221" t="s">
        <v>24320</v>
      </c>
      <c r="B36" s="222" t="s">
        <v>24177</v>
      </c>
      <c r="C36" s="232" t="s">
        <v>24490</v>
      </c>
      <c r="D36" s="232" t="s">
        <v>24491</v>
      </c>
      <c r="E36" s="232" t="s">
        <v>24492</v>
      </c>
      <c r="F36" s="232" t="s">
        <v>24493</v>
      </c>
      <c r="G36" s="232" t="s">
        <v>24494</v>
      </c>
      <c r="H36" s="232" t="s">
        <v>24495</v>
      </c>
      <c r="I36" s="232" t="s">
        <v>24496</v>
      </c>
      <c r="J36" s="232" t="s">
        <v>24497</v>
      </c>
      <c r="K36" s="234" t="s">
        <v>24498</v>
      </c>
      <c r="L36" s="223" t="s">
        <v>24499</v>
      </c>
      <c r="M36" s="234"/>
      <c r="N36" s="232"/>
      <c r="O36" s="232"/>
      <c r="P36" s="232"/>
      <c r="Q36" s="232"/>
      <c r="R36" s="232" t="s">
        <v>1027</v>
      </c>
      <c r="S36" s="232" t="s">
        <v>1030</v>
      </c>
      <c r="T36" s="232"/>
      <c r="U36" s="232"/>
      <c r="V36" s="232"/>
      <c r="W36" s="232"/>
      <c r="X36" s="232"/>
      <c r="Y36" s="232"/>
      <c r="Z36" s="232"/>
      <c r="AA36" s="232"/>
      <c r="AB36" s="232"/>
      <c r="AC36" s="232"/>
      <c r="AD36" s="232"/>
    </row>
    <row r="37" spans="1:30" s="20" customFormat="1" ht="21.75" customHeight="1">
      <c r="A37" s="221" t="s">
        <v>24320</v>
      </c>
      <c r="B37" s="222" t="s">
        <v>950</v>
      </c>
      <c r="C37" s="232" t="s">
        <v>24500</v>
      </c>
      <c r="D37" s="232" t="s">
        <v>24501</v>
      </c>
      <c r="E37" s="232" t="s">
        <v>24481</v>
      </c>
      <c r="F37" s="232" t="s">
        <v>24502</v>
      </c>
      <c r="G37" s="232" t="s">
        <v>24503</v>
      </c>
      <c r="H37" s="232" t="s">
        <v>24504</v>
      </c>
      <c r="I37" s="232" t="s">
        <v>24505</v>
      </c>
      <c r="J37" s="232" t="s">
        <v>24506</v>
      </c>
      <c r="K37" s="234" t="s">
        <v>636</v>
      </c>
      <c r="L37" s="234"/>
      <c r="M37" s="234"/>
      <c r="N37" s="232"/>
      <c r="O37" s="232"/>
      <c r="P37" s="232"/>
      <c r="Q37" s="232"/>
      <c r="R37" s="232" t="s">
        <v>1027</v>
      </c>
      <c r="S37" s="221" t="s">
        <v>20768</v>
      </c>
      <c r="T37" s="232"/>
      <c r="U37" s="232"/>
      <c r="V37" s="232"/>
      <c r="W37" s="232"/>
      <c r="X37" s="232"/>
      <c r="Y37" s="232"/>
      <c r="Z37" s="232"/>
      <c r="AA37" s="232"/>
      <c r="AB37" s="232"/>
      <c r="AC37" s="232"/>
      <c r="AD37" s="232"/>
    </row>
    <row r="38" spans="1:30" s="20" customFormat="1" ht="117.75" customHeight="1">
      <c r="A38" s="221" t="s">
        <v>24320</v>
      </c>
      <c r="B38" s="222" t="s">
        <v>24177</v>
      </c>
      <c r="C38" s="232" t="s">
        <v>24507</v>
      </c>
      <c r="D38" s="232" t="s">
        <v>24508</v>
      </c>
      <c r="E38" s="232" t="s">
        <v>24509</v>
      </c>
      <c r="F38" s="232" t="s">
        <v>24510</v>
      </c>
      <c r="G38" s="232" t="s">
        <v>24511</v>
      </c>
      <c r="H38" s="232" t="s">
        <v>24512</v>
      </c>
      <c r="I38" s="232" t="s">
        <v>24513</v>
      </c>
      <c r="J38" s="232" t="s">
        <v>24514</v>
      </c>
      <c r="K38" s="234" t="s">
        <v>22962</v>
      </c>
      <c r="L38" s="234"/>
      <c r="M38" s="234"/>
      <c r="N38" s="232"/>
      <c r="O38" s="232"/>
      <c r="P38" s="232"/>
      <c r="Q38" s="232"/>
      <c r="R38" s="232" t="s">
        <v>1027</v>
      </c>
      <c r="S38" s="221" t="s">
        <v>20768</v>
      </c>
      <c r="T38" s="232"/>
      <c r="U38" s="232"/>
      <c r="V38" s="232"/>
      <c r="W38" s="232"/>
      <c r="X38" s="232"/>
      <c r="Y38" s="232"/>
      <c r="Z38" s="232"/>
      <c r="AA38" s="232"/>
      <c r="AB38" s="232"/>
      <c r="AC38" s="232" t="s">
        <v>3</v>
      </c>
      <c r="AD38" s="234" t="s">
        <v>24515</v>
      </c>
    </row>
    <row r="39" spans="1:30" s="19" customFormat="1" ht="85.5">
      <c r="A39" s="221" t="s">
        <v>24165</v>
      </c>
      <c r="B39" s="222" t="s">
        <v>24177</v>
      </c>
      <c r="C39" s="221" t="s">
        <v>24516</v>
      </c>
      <c r="D39" s="221" t="s">
        <v>24517</v>
      </c>
      <c r="E39" s="221" t="s">
        <v>24258</v>
      </c>
      <c r="F39" s="221" t="s">
        <v>24259</v>
      </c>
      <c r="G39" s="221" t="s">
        <v>24518</v>
      </c>
      <c r="H39" s="221" t="s">
        <v>24519</v>
      </c>
      <c r="I39" s="221" t="s">
        <v>24520</v>
      </c>
      <c r="J39" s="221" t="s">
        <v>24263</v>
      </c>
      <c r="K39" s="223" t="s">
        <v>24521</v>
      </c>
      <c r="L39" s="223" t="s">
        <v>24265</v>
      </c>
      <c r="M39" s="223"/>
      <c r="N39" s="221"/>
      <c r="O39" s="221"/>
      <c r="P39" s="221"/>
      <c r="Q39" s="221"/>
      <c r="R39" s="221" t="s">
        <v>223</v>
      </c>
      <c r="S39" s="221" t="s">
        <v>1294</v>
      </c>
      <c r="T39" s="221"/>
      <c r="U39" s="221" t="s">
        <v>95</v>
      </c>
      <c r="V39" s="221"/>
      <c r="W39" s="221" t="s">
        <v>95</v>
      </c>
      <c r="X39" s="221"/>
      <c r="Y39" s="221" t="s">
        <v>95</v>
      </c>
      <c r="Z39" s="223" t="s">
        <v>24522</v>
      </c>
      <c r="AA39" s="221" t="s">
        <v>95</v>
      </c>
      <c r="AB39" s="223" t="s">
        <v>24523</v>
      </c>
      <c r="AC39" s="221" t="s">
        <v>95</v>
      </c>
      <c r="AD39" s="223" t="s">
        <v>24524</v>
      </c>
    </row>
    <row r="40" spans="1:30" s="19" customFormat="1" ht="90" customHeight="1">
      <c r="A40" s="221" t="s">
        <v>24165</v>
      </c>
      <c r="B40" s="222" t="s">
        <v>24177</v>
      </c>
      <c r="C40" s="221" t="s">
        <v>24525</v>
      </c>
      <c r="D40" s="221" t="s">
        <v>24526</v>
      </c>
      <c r="E40" s="221" t="s">
        <v>24527</v>
      </c>
      <c r="F40" s="221" t="s">
        <v>24528</v>
      </c>
      <c r="G40" s="221" t="s">
        <v>24529</v>
      </c>
      <c r="H40" s="221" t="s">
        <v>24530</v>
      </c>
      <c r="I40" s="221" t="s">
        <v>24531</v>
      </c>
      <c r="J40" s="221" t="s">
        <v>24532</v>
      </c>
      <c r="K40" s="223" t="s">
        <v>24533</v>
      </c>
      <c r="L40" s="468" t="s">
        <v>24534</v>
      </c>
      <c r="M40" s="468" t="s">
        <v>24535</v>
      </c>
      <c r="N40" s="221"/>
      <c r="O40" s="221"/>
      <c r="P40" s="221"/>
      <c r="Q40" s="221"/>
      <c r="R40" s="221" t="s">
        <v>223</v>
      </c>
      <c r="S40" s="221" t="s">
        <v>1294</v>
      </c>
      <c r="T40" s="221"/>
      <c r="U40" s="221"/>
      <c r="V40" s="221"/>
      <c r="W40" s="221"/>
      <c r="X40" s="221"/>
      <c r="Y40" s="221"/>
      <c r="Z40" s="221"/>
      <c r="AA40" s="221"/>
      <c r="AB40" s="221"/>
      <c r="AC40" s="221"/>
      <c r="AD40" s="221"/>
    </row>
    <row r="41" spans="1:30" s="19" customFormat="1" ht="59.25" customHeight="1">
      <c r="A41" s="221" t="s">
        <v>24165</v>
      </c>
      <c r="B41" s="222" t="s">
        <v>24177</v>
      </c>
      <c r="C41" s="221" t="s">
        <v>24536</v>
      </c>
      <c r="D41" s="221" t="s">
        <v>24537</v>
      </c>
      <c r="E41" s="221" t="s">
        <v>24538</v>
      </c>
      <c r="F41" s="221" t="s">
        <v>24539</v>
      </c>
      <c r="G41" s="221" t="s">
        <v>24540</v>
      </c>
      <c r="H41" s="221" t="s">
        <v>24541</v>
      </c>
      <c r="I41" s="221" t="s">
        <v>24542</v>
      </c>
      <c r="J41" s="221" t="s">
        <v>24543</v>
      </c>
      <c r="K41" s="223" t="s">
        <v>24544</v>
      </c>
      <c r="L41" s="223" t="s">
        <v>24545</v>
      </c>
      <c r="M41" s="223" t="s">
        <v>24546</v>
      </c>
      <c r="N41" s="221"/>
      <c r="O41" s="221"/>
      <c r="P41" s="221"/>
      <c r="Q41" s="221"/>
      <c r="R41" s="221" t="s">
        <v>223</v>
      </c>
      <c r="S41" s="221" t="s">
        <v>461</v>
      </c>
      <c r="T41" s="221"/>
      <c r="U41" s="221"/>
      <c r="V41" s="221"/>
      <c r="W41" s="221"/>
      <c r="X41" s="221"/>
      <c r="Y41" s="221"/>
      <c r="Z41" s="221"/>
      <c r="AA41" s="221"/>
      <c r="AB41" s="221"/>
      <c r="AC41" s="221"/>
      <c r="AD41" s="221"/>
    </row>
    <row r="42" spans="1:30" s="20" customFormat="1" ht="45" customHeight="1">
      <c r="A42" s="221" t="s">
        <v>24320</v>
      </c>
      <c r="B42" s="222" t="s">
        <v>795</v>
      </c>
      <c r="C42" s="232" t="s">
        <v>24547</v>
      </c>
      <c r="D42" s="232" t="s">
        <v>24548</v>
      </c>
      <c r="E42" s="232" t="s">
        <v>24549</v>
      </c>
      <c r="F42" s="232" t="s">
        <v>24550</v>
      </c>
      <c r="G42" s="232" t="s">
        <v>24551</v>
      </c>
      <c r="H42" s="232" t="s">
        <v>24552</v>
      </c>
      <c r="I42" s="232" t="s">
        <v>24553</v>
      </c>
      <c r="J42" s="232" t="s">
        <v>24554</v>
      </c>
      <c r="K42" s="234" t="s">
        <v>18473</v>
      </c>
      <c r="L42" s="234" t="s">
        <v>9216</v>
      </c>
      <c r="M42" s="234"/>
      <c r="N42" s="237" t="s">
        <v>3</v>
      </c>
      <c r="O42" s="232"/>
      <c r="P42" s="232"/>
      <c r="Q42" s="232"/>
      <c r="R42" s="232" t="s">
        <v>638</v>
      </c>
      <c r="S42" s="221" t="s">
        <v>461</v>
      </c>
      <c r="T42" s="232" t="s">
        <v>1029</v>
      </c>
      <c r="U42" s="232"/>
      <c r="V42" s="232"/>
      <c r="W42" s="232"/>
      <c r="X42" s="232"/>
      <c r="Y42" s="232"/>
      <c r="Z42" s="232"/>
      <c r="AA42" s="232"/>
      <c r="AB42" s="232"/>
      <c r="AC42" s="232"/>
      <c r="AD42" s="232"/>
    </row>
    <row r="43" spans="1:30" s="20" customFormat="1" ht="71.25">
      <c r="A43" s="221" t="s">
        <v>24320</v>
      </c>
      <c r="B43" s="222" t="s">
        <v>795</v>
      </c>
      <c r="C43" s="232" t="s">
        <v>24555</v>
      </c>
      <c r="D43" s="232" t="s">
        <v>24556</v>
      </c>
      <c r="E43" s="232" t="s">
        <v>24557</v>
      </c>
      <c r="F43" s="232" t="s">
        <v>24558</v>
      </c>
      <c r="G43" s="232" t="s">
        <v>24559</v>
      </c>
      <c r="H43" s="232" t="s">
        <v>24560</v>
      </c>
      <c r="I43" s="232" t="s">
        <v>24561</v>
      </c>
      <c r="J43" s="232" t="s">
        <v>24562</v>
      </c>
      <c r="K43" s="234" t="s">
        <v>24563</v>
      </c>
      <c r="L43" s="234" t="s">
        <v>112</v>
      </c>
      <c r="M43" s="234"/>
      <c r="N43" s="237" t="s">
        <v>3</v>
      </c>
      <c r="O43" s="232"/>
      <c r="P43" s="232"/>
      <c r="Q43" s="232"/>
      <c r="R43" s="232" t="s">
        <v>638</v>
      </c>
      <c r="S43" s="221" t="s">
        <v>461</v>
      </c>
      <c r="T43" s="232" t="s">
        <v>1029</v>
      </c>
      <c r="U43" s="232"/>
      <c r="V43" s="232"/>
      <c r="W43" s="232"/>
      <c r="X43" s="232"/>
      <c r="Y43" s="232"/>
      <c r="Z43" s="232"/>
      <c r="AA43" s="232"/>
      <c r="AB43" s="232"/>
      <c r="AC43" s="232" t="s">
        <v>3</v>
      </c>
      <c r="AD43" s="234" t="s">
        <v>24564</v>
      </c>
    </row>
    <row r="44" spans="1:30" s="20" customFormat="1" ht="88.5" customHeight="1">
      <c r="A44" s="221" t="s">
        <v>24320</v>
      </c>
      <c r="B44" s="222" t="s">
        <v>795</v>
      </c>
      <c r="C44" s="232" t="s">
        <v>24565</v>
      </c>
      <c r="D44" s="232" t="s">
        <v>24566</v>
      </c>
      <c r="E44" s="232" t="s">
        <v>24567</v>
      </c>
      <c r="F44" s="232" t="s">
        <v>24568</v>
      </c>
      <c r="G44" s="232" t="s">
        <v>24569</v>
      </c>
      <c r="H44" s="232" t="s">
        <v>24570</v>
      </c>
      <c r="I44" s="232" t="s">
        <v>24571</v>
      </c>
      <c r="J44" s="232" t="s">
        <v>24572</v>
      </c>
      <c r="K44" s="234" t="s">
        <v>24573</v>
      </c>
      <c r="L44" s="232"/>
      <c r="M44" s="232"/>
      <c r="N44" s="237"/>
      <c r="O44" s="232"/>
      <c r="P44" s="232"/>
      <c r="Q44" s="232"/>
      <c r="R44" s="232" t="s">
        <v>1027</v>
      </c>
      <c r="S44" s="221" t="s">
        <v>20768</v>
      </c>
      <c r="T44" s="232"/>
      <c r="U44" s="232"/>
      <c r="V44" s="232"/>
      <c r="W44" s="232"/>
      <c r="X44" s="232"/>
      <c r="Y44" s="232" t="s">
        <v>3</v>
      </c>
      <c r="Z44" s="234" t="s">
        <v>24574</v>
      </c>
      <c r="AA44" s="232"/>
      <c r="AB44" s="232"/>
      <c r="AC44" s="232" t="s">
        <v>3</v>
      </c>
      <c r="AD44" s="234" t="s">
        <v>24575</v>
      </c>
    </row>
    <row r="45" spans="1:30" s="20" customFormat="1" ht="201" customHeight="1">
      <c r="A45" s="221" t="s">
        <v>24320</v>
      </c>
      <c r="B45" s="222" t="s">
        <v>795</v>
      </c>
      <c r="C45" s="232" t="s">
        <v>24576</v>
      </c>
      <c r="D45" s="232" t="s">
        <v>24577</v>
      </c>
      <c r="E45" s="232" t="s">
        <v>24578</v>
      </c>
      <c r="F45" s="232" t="s">
        <v>24579</v>
      </c>
      <c r="G45" s="232" t="s">
        <v>24580</v>
      </c>
      <c r="H45" s="232" t="s">
        <v>24581</v>
      </c>
      <c r="I45" s="232" t="s">
        <v>24582</v>
      </c>
      <c r="J45" s="232" t="s">
        <v>24583</v>
      </c>
      <c r="K45" s="234" t="s">
        <v>24584</v>
      </c>
      <c r="L45" s="234" t="s">
        <v>24585</v>
      </c>
      <c r="M45" s="234"/>
      <c r="N45" s="221"/>
      <c r="O45" s="232"/>
      <c r="P45" s="232"/>
      <c r="Q45" s="232"/>
      <c r="R45" s="232" t="s">
        <v>1027</v>
      </c>
      <c r="S45" s="221" t="s">
        <v>461</v>
      </c>
      <c r="T45" s="232" t="s">
        <v>1029</v>
      </c>
      <c r="U45" s="232"/>
      <c r="V45" s="232"/>
      <c r="W45" s="232"/>
      <c r="X45" s="232"/>
      <c r="Y45" s="232"/>
      <c r="Z45" s="232"/>
      <c r="AA45" s="232" t="s">
        <v>3</v>
      </c>
      <c r="AB45" s="234" t="s">
        <v>24586</v>
      </c>
      <c r="AC45" s="232"/>
      <c r="AD45" s="232"/>
    </row>
    <row r="46" spans="1:30" s="19" customFormat="1" ht="53.25" customHeight="1">
      <c r="A46" s="221" t="s">
        <v>24165</v>
      </c>
      <c r="B46" s="222" t="s">
        <v>884</v>
      </c>
      <c r="C46" s="223" t="s">
        <v>24587</v>
      </c>
      <c r="D46" s="221" t="s">
        <v>24588</v>
      </c>
      <c r="E46" s="221" t="s">
        <v>24589</v>
      </c>
      <c r="F46" s="221" t="s">
        <v>24590</v>
      </c>
      <c r="G46" s="221" t="s">
        <v>24591</v>
      </c>
      <c r="H46" s="221" t="s">
        <v>24592</v>
      </c>
      <c r="I46" s="221" t="s">
        <v>24593</v>
      </c>
      <c r="J46" s="221" t="s">
        <v>24594</v>
      </c>
      <c r="K46" s="223" t="s">
        <v>24595</v>
      </c>
      <c r="L46" s="223" t="s">
        <v>14022</v>
      </c>
      <c r="M46" s="223" t="s">
        <v>24596</v>
      </c>
      <c r="N46" s="221"/>
      <c r="O46" s="221"/>
      <c r="P46" s="221"/>
      <c r="Q46" s="221"/>
      <c r="R46" s="221" t="s">
        <v>223</v>
      </c>
      <c r="S46" s="221" t="s">
        <v>1294</v>
      </c>
      <c r="T46" s="221"/>
      <c r="U46" s="221"/>
      <c r="V46" s="221"/>
      <c r="W46" s="221"/>
      <c r="X46" s="221"/>
      <c r="Y46" s="221"/>
      <c r="Z46" s="221"/>
      <c r="AA46" s="221"/>
      <c r="AB46" s="221"/>
      <c r="AC46" s="221" t="s">
        <v>3</v>
      </c>
      <c r="AD46" s="223" t="s">
        <v>24597</v>
      </c>
    </row>
    <row r="47" spans="1:30" s="19" customFormat="1" ht="85.5">
      <c r="A47" s="221" t="s">
        <v>24165</v>
      </c>
      <c r="B47" s="222" t="s">
        <v>884</v>
      </c>
      <c r="C47" s="221" t="s">
        <v>24598</v>
      </c>
      <c r="D47" s="221" t="s">
        <v>24599</v>
      </c>
      <c r="E47" s="221" t="s">
        <v>24600</v>
      </c>
      <c r="F47" s="221" t="s">
        <v>24601</v>
      </c>
      <c r="G47" s="221" t="s">
        <v>24602</v>
      </c>
      <c r="H47" s="221" t="s">
        <v>24603</v>
      </c>
      <c r="I47" s="221" t="s">
        <v>24604</v>
      </c>
      <c r="J47" s="221" t="s">
        <v>24605</v>
      </c>
      <c r="K47" s="223" t="s">
        <v>24606</v>
      </c>
      <c r="L47" s="223" t="s">
        <v>24607</v>
      </c>
      <c r="M47" s="223"/>
      <c r="N47" s="221" t="s">
        <v>3</v>
      </c>
      <c r="O47" s="221" t="s">
        <v>3</v>
      </c>
      <c r="P47" s="221"/>
      <c r="Q47" s="221"/>
      <c r="R47" s="221" t="s">
        <v>638</v>
      </c>
      <c r="S47" s="221" t="s">
        <v>3831</v>
      </c>
      <c r="T47" s="221" t="s">
        <v>1029</v>
      </c>
      <c r="U47" s="221"/>
      <c r="V47" s="221"/>
      <c r="W47" s="221"/>
      <c r="X47" s="221"/>
      <c r="Y47" s="221"/>
      <c r="Z47" s="221"/>
      <c r="AA47" s="221"/>
      <c r="AB47" s="221"/>
      <c r="AC47" s="221" t="s">
        <v>3</v>
      </c>
      <c r="AD47" s="223" t="s">
        <v>24608</v>
      </c>
    </row>
    <row r="48" spans="1:30" s="20" customFormat="1" ht="43.5" customHeight="1">
      <c r="A48" s="469" t="s">
        <v>24165</v>
      </c>
      <c r="B48" s="222" t="s">
        <v>24276</v>
      </c>
      <c r="C48" s="469" t="s">
        <v>24609</v>
      </c>
      <c r="D48" s="469" t="s">
        <v>24610</v>
      </c>
      <c r="E48" s="469" t="s">
        <v>24611</v>
      </c>
      <c r="F48" s="469" t="s">
        <v>24612</v>
      </c>
      <c r="G48" s="469" t="s">
        <v>24613</v>
      </c>
      <c r="H48" s="469" t="s">
        <v>24614</v>
      </c>
      <c r="I48" s="469" t="s">
        <v>24615</v>
      </c>
      <c r="J48" s="469" t="s">
        <v>24616</v>
      </c>
      <c r="K48" s="410" t="s">
        <v>24617</v>
      </c>
      <c r="L48" s="410"/>
      <c r="M48" s="410"/>
      <c r="N48" s="469" t="s">
        <v>3</v>
      </c>
      <c r="O48" s="469"/>
      <c r="P48" s="469"/>
      <c r="Q48" s="469"/>
      <c r="R48" s="469" t="s">
        <v>1027</v>
      </c>
      <c r="S48" s="469" t="s">
        <v>20768</v>
      </c>
      <c r="T48" s="469"/>
      <c r="U48" s="469"/>
      <c r="V48" s="469"/>
      <c r="W48" s="469"/>
      <c r="X48" s="469"/>
      <c r="Y48" s="469"/>
      <c r="Z48" s="469"/>
      <c r="AA48" s="469"/>
      <c r="AB48" s="469"/>
      <c r="AC48" s="469" t="s">
        <v>3</v>
      </c>
      <c r="AD48" s="410" t="s">
        <v>24618</v>
      </c>
    </row>
    <row r="49" spans="1:30" s="20" customFormat="1" ht="21.75" customHeight="1">
      <c r="A49" s="221" t="s">
        <v>24165</v>
      </c>
      <c r="B49" s="222" t="s">
        <v>24276</v>
      </c>
      <c r="C49" s="221" t="s">
        <v>24619</v>
      </c>
      <c r="D49" s="221" t="s">
        <v>24620</v>
      </c>
      <c r="E49" s="221" t="s">
        <v>24621</v>
      </c>
      <c r="F49" s="221" t="s">
        <v>24622</v>
      </c>
      <c r="G49" s="221" t="s">
        <v>24623</v>
      </c>
      <c r="H49" s="221" t="s">
        <v>24624</v>
      </c>
      <c r="I49" s="221" t="s">
        <v>24625</v>
      </c>
      <c r="J49" s="221" t="s">
        <v>24626</v>
      </c>
      <c r="K49" s="223" t="s">
        <v>24627</v>
      </c>
      <c r="L49" s="223"/>
      <c r="M49" s="223"/>
      <c r="N49" s="221" t="s">
        <v>3</v>
      </c>
      <c r="O49" s="221"/>
      <c r="P49" s="221"/>
      <c r="Q49" s="221"/>
      <c r="R49" s="221" t="s">
        <v>1027</v>
      </c>
      <c r="S49" s="221" t="s">
        <v>1294</v>
      </c>
      <c r="T49" s="221"/>
      <c r="U49" s="221"/>
      <c r="V49" s="221"/>
      <c r="W49" s="221"/>
      <c r="X49" s="221"/>
      <c r="Y49" s="221"/>
      <c r="Z49" s="221"/>
      <c r="AA49" s="221"/>
      <c r="AB49" s="221"/>
      <c r="AC49" s="221"/>
      <c r="AD49" s="221"/>
    </row>
    <row r="50" spans="1:30" s="20" customFormat="1" ht="42.75">
      <c r="A50" s="221" t="s">
        <v>24165</v>
      </c>
      <c r="B50" s="222" t="s">
        <v>994</v>
      </c>
      <c r="C50" s="221" t="s">
        <v>24628</v>
      </c>
      <c r="D50" s="221" t="s">
        <v>24629</v>
      </c>
      <c r="E50" s="221" t="s">
        <v>24630</v>
      </c>
      <c r="F50" s="221" t="s">
        <v>24631</v>
      </c>
      <c r="G50" s="221" t="s">
        <v>24632</v>
      </c>
      <c r="H50" s="221" t="s">
        <v>24633</v>
      </c>
      <c r="I50" s="221" t="s">
        <v>24634</v>
      </c>
      <c r="J50" s="221" t="s">
        <v>24635</v>
      </c>
      <c r="K50" s="223" t="s">
        <v>24636</v>
      </c>
      <c r="L50" s="223" t="s">
        <v>9216</v>
      </c>
      <c r="M50" s="223" t="s">
        <v>24637</v>
      </c>
      <c r="N50" s="221" t="s">
        <v>3</v>
      </c>
      <c r="O50" s="221" t="s">
        <v>3</v>
      </c>
      <c r="P50" s="221"/>
      <c r="Q50" s="221"/>
      <c r="R50" s="221" t="s">
        <v>638</v>
      </c>
      <c r="S50" s="221" t="s">
        <v>461</v>
      </c>
      <c r="T50" s="221" t="s">
        <v>2235</v>
      </c>
      <c r="U50" s="221"/>
      <c r="V50" s="221"/>
      <c r="W50" s="221"/>
      <c r="X50" s="221"/>
      <c r="Y50" s="221"/>
      <c r="Z50" s="221"/>
      <c r="AA50" s="221"/>
      <c r="AB50" s="221"/>
      <c r="AC50" s="221"/>
      <c r="AD50" s="221"/>
    </row>
    <row r="51" spans="1:30" s="20" customFormat="1" ht="28.5">
      <c r="A51" s="221" t="s">
        <v>24165</v>
      </c>
      <c r="B51" s="222" t="s">
        <v>994</v>
      </c>
      <c r="C51" s="221" t="s">
        <v>24638</v>
      </c>
      <c r="D51" s="221" t="s">
        <v>24639</v>
      </c>
      <c r="E51" s="221" t="s">
        <v>24640</v>
      </c>
      <c r="F51" s="221" t="s">
        <v>24641</v>
      </c>
      <c r="G51" s="221" t="s">
        <v>24642</v>
      </c>
      <c r="H51" s="221" t="s">
        <v>24643</v>
      </c>
      <c r="I51" s="221" t="s">
        <v>24644</v>
      </c>
      <c r="J51" s="221" t="s">
        <v>24645</v>
      </c>
      <c r="K51" s="223" t="s">
        <v>24646</v>
      </c>
      <c r="L51" s="223"/>
      <c r="M51" s="223"/>
      <c r="N51" s="221"/>
      <c r="O51" s="221"/>
      <c r="P51" s="221"/>
      <c r="Q51" s="221"/>
      <c r="R51" s="226" t="s">
        <v>638</v>
      </c>
      <c r="S51" s="221" t="s">
        <v>461</v>
      </c>
      <c r="T51" s="221" t="s">
        <v>2235</v>
      </c>
      <c r="U51" s="221"/>
      <c r="V51" s="221"/>
      <c r="W51" s="221"/>
      <c r="X51" s="221"/>
      <c r="Y51" s="221"/>
      <c r="Z51" s="221"/>
      <c r="AA51" s="221"/>
      <c r="AB51" s="221"/>
      <c r="AC51" s="221"/>
      <c r="AD51" s="221"/>
    </row>
    <row r="52" spans="1:30" s="20" customFormat="1" ht="89.25" customHeight="1">
      <c r="A52" s="221" t="s">
        <v>24165</v>
      </c>
      <c r="B52" s="222" t="s">
        <v>24177</v>
      </c>
      <c r="C52" s="221" t="s">
        <v>24647</v>
      </c>
      <c r="D52" s="221" t="s">
        <v>24648</v>
      </c>
      <c r="E52" s="221" t="s">
        <v>24649</v>
      </c>
      <c r="F52" s="221" t="s">
        <v>24650</v>
      </c>
      <c r="G52" s="221" t="s">
        <v>24651</v>
      </c>
      <c r="H52" s="221" t="s">
        <v>24652</v>
      </c>
      <c r="I52" s="221" t="s">
        <v>24653</v>
      </c>
      <c r="J52" s="221"/>
      <c r="K52" s="223" t="s">
        <v>24654</v>
      </c>
      <c r="L52" s="223"/>
      <c r="M52" s="223"/>
      <c r="N52" s="221"/>
      <c r="O52" s="221"/>
      <c r="P52" s="221"/>
      <c r="Q52" s="221"/>
      <c r="R52" s="221" t="s">
        <v>1025</v>
      </c>
      <c r="S52" s="221" t="s">
        <v>1294</v>
      </c>
      <c r="T52" s="221"/>
      <c r="U52" s="221"/>
      <c r="V52" s="221"/>
      <c r="W52" s="221"/>
      <c r="X52" s="221"/>
      <c r="Y52" s="221"/>
      <c r="Z52" s="221"/>
      <c r="AA52" s="221"/>
      <c r="AB52" s="221"/>
      <c r="AC52" s="221" t="s">
        <v>5032</v>
      </c>
      <c r="AD52" s="223" t="s">
        <v>24655</v>
      </c>
    </row>
    <row r="53" spans="1:30" s="20" customFormat="1" ht="41.25" customHeight="1">
      <c r="A53" s="221" t="s">
        <v>24165</v>
      </c>
      <c r="B53" s="222" t="s">
        <v>24177</v>
      </c>
      <c r="C53" s="221" t="s">
        <v>24656</v>
      </c>
      <c r="D53" s="221" t="s">
        <v>24657</v>
      </c>
      <c r="E53" s="231" t="s">
        <v>24658</v>
      </c>
      <c r="F53" s="221" t="s">
        <v>24659</v>
      </c>
      <c r="G53" s="221" t="s">
        <v>24660</v>
      </c>
      <c r="H53" s="221" t="s">
        <v>24661</v>
      </c>
      <c r="I53" s="221" t="s">
        <v>24662</v>
      </c>
      <c r="J53" s="232" t="s">
        <v>24663</v>
      </c>
      <c r="K53" s="223" t="s">
        <v>636</v>
      </c>
      <c r="L53" s="234" t="s">
        <v>112</v>
      </c>
      <c r="M53" s="223"/>
      <c r="N53" s="221"/>
      <c r="O53" s="221"/>
      <c r="P53" s="221"/>
      <c r="Q53" s="221"/>
      <c r="R53" s="221" t="s">
        <v>1027</v>
      </c>
      <c r="S53" s="221" t="s">
        <v>1294</v>
      </c>
      <c r="T53" s="221"/>
      <c r="U53" s="221"/>
      <c r="V53" s="221"/>
      <c r="W53" s="221"/>
      <c r="X53" s="221"/>
      <c r="Y53" s="221"/>
      <c r="Z53" s="221"/>
      <c r="AA53" s="221"/>
      <c r="AB53" s="221"/>
      <c r="AC53" s="221" t="s">
        <v>3</v>
      </c>
      <c r="AD53" s="223" t="s">
        <v>24664</v>
      </c>
    </row>
    <row r="54" spans="1:30" s="20" customFormat="1" ht="63" customHeight="1">
      <c r="A54" s="221" t="s">
        <v>24165</v>
      </c>
      <c r="B54" s="222" t="s">
        <v>24177</v>
      </c>
      <c r="C54" s="344" t="s">
        <v>24665</v>
      </c>
      <c r="D54" s="221" t="s">
        <v>24666</v>
      </c>
      <c r="E54" s="231" t="s">
        <v>24667</v>
      </c>
      <c r="F54" s="221" t="s">
        <v>24668</v>
      </c>
      <c r="G54" s="221" t="s">
        <v>24669</v>
      </c>
      <c r="H54" s="221" t="s">
        <v>24670</v>
      </c>
      <c r="I54" s="221" t="s">
        <v>24671</v>
      </c>
      <c r="J54" s="232" t="s">
        <v>24672</v>
      </c>
      <c r="K54" s="223" t="s">
        <v>24673</v>
      </c>
      <c r="L54" s="234" t="s">
        <v>24674</v>
      </c>
      <c r="M54" s="223"/>
      <c r="N54" s="221" t="s">
        <v>3</v>
      </c>
      <c r="O54" s="221"/>
      <c r="P54" s="221"/>
      <c r="Q54" s="221"/>
      <c r="R54" s="221" t="s">
        <v>182</v>
      </c>
      <c r="S54" s="221" t="s">
        <v>461</v>
      </c>
      <c r="T54" s="221" t="s">
        <v>2235</v>
      </c>
      <c r="U54" s="221"/>
      <c r="V54" s="221"/>
      <c r="W54" s="221"/>
      <c r="X54" s="221"/>
      <c r="Y54" s="221"/>
      <c r="Z54" s="221"/>
      <c r="AA54" s="221" t="s">
        <v>3</v>
      </c>
      <c r="AB54" s="223" t="s">
        <v>24675</v>
      </c>
      <c r="AC54" s="221" t="s">
        <v>3</v>
      </c>
      <c r="AD54" s="223" t="s">
        <v>24676</v>
      </c>
    </row>
    <row r="55" spans="1:30" s="89" customFormat="1" ht="128.25" customHeight="1">
      <c r="A55" s="226" t="s">
        <v>24165</v>
      </c>
      <c r="B55" s="222" t="s">
        <v>24177</v>
      </c>
      <c r="C55" s="228" t="s">
        <v>24677</v>
      </c>
      <c r="D55" s="228" t="s">
        <v>24678</v>
      </c>
      <c r="E55" s="470" t="s">
        <v>24679</v>
      </c>
      <c r="F55" s="228" t="s">
        <v>24680</v>
      </c>
      <c r="G55" s="228" t="s">
        <v>24681</v>
      </c>
      <c r="H55" s="228" t="s">
        <v>24682</v>
      </c>
      <c r="I55" s="228" t="s">
        <v>24683</v>
      </c>
      <c r="J55" s="235" t="s">
        <v>24684</v>
      </c>
      <c r="K55" s="228" t="s">
        <v>3339</v>
      </c>
      <c r="L55" s="239" t="s">
        <v>24234</v>
      </c>
      <c r="M55" s="228"/>
      <c r="N55" s="226"/>
      <c r="O55" s="226"/>
      <c r="P55" s="226"/>
      <c r="Q55" s="226"/>
      <c r="R55" s="226" t="s">
        <v>1027</v>
      </c>
      <c r="S55" s="226" t="s">
        <v>473</v>
      </c>
      <c r="T55" s="226"/>
      <c r="U55" s="226"/>
      <c r="V55" s="226"/>
      <c r="W55" s="226"/>
      <c r="X55" s="226"/>
      <c r="Y55" s="226"/>
      <c r="Z55" s="226"/>
      <c r="AA55" s="226"/>
      <c r="AB55" s="226"/>
      <c r="AC55" s="226"/>
      <c r="AD55" s="228" t="s">
        <v>24685</v>
      </c>
    </row>
    <row r="56" spans="1:30" s="20" customFormat="1" ht="156.75">
      <c r="A56" s="223" t="s">
        <v>24165</v>
      </c>
      <c r="B56" s="471" t="s">
        <v>24177</v>
      </c>
      <c r="C56" s="234" t="s">
        <v>24686</v>
      </c>
      <c r="D56" s="234" t="s">
        <v>24687</v>
      </c>
      <c r="E56" s="234" t="s">
        <v>24688</v>
      </c>
      <c r="F56" s="234" t="s">
        <v>24689</v>
      </c>
      <c r="G56" s="234" t="s">
        <v>24690</v>
      </c>
      <c r="H56" s="234" t="s">
        <v>24691</v>
      </c>
      <c r="I56" s="234" t="s">
        <v>24692</v>
      </c>
      <c r="J56" s="234" t="s">
        <v>24693</v>
      </c>
      <c r="K56" s="234" t="s">
        <v>24617</v>
      </c>
      <c r="L56" s="234" t="s">
        <v>9216</v>
      </c>
      <c r="M56" s="234" t="s">
        <v>24694</v>
      </c>
      <c r="N56" s="234"/>
      <c r="O56" s="234"/>
      <c r="P56" s="234"/>
      <c r="Q56" s="234"/>
      <c r="R56" s="234"/>
      <c r="S56" s="221" t="s">
        <v>461</v>
      </c>
      <c r="T56" s="234"/>
      <c r="U56" s="234"/>
      <c r="V56" s="234"/>
      <c r="W56" s="234"/>
      <c r="X56" s="234"/>
      <c r="Y56" s="234"/>
      <c r="Z56" s="234"/>
      <c r="AA56" s="234"/>
      <c r="AB56" s="234"/>
      <c r="AC56" s="472" t="s">
        <v>3</v>
      </c>
      <c r="AD56" s="234" t="s">
        <v>24695</v>
      </c>
    </row>
    <row r="57" spans="1:30" s="89" customFormat="1" ht="197.25" customHeight="1">
      <c r="A57" s="228" t="s">
        <v>24165</v>
      </c>
      <c r="B57" s="222" t="s">
        <v>24276</v>
      </c>
      <c r="C57" s="235" t="s">
        <v>24696</v>
      </c>
      <c r="D57" s="239" t="s">
        <v>24697</v>
      </c>
      <c r="E57" s="235" t="s">
        <v>24698</v>
      </c>
      <c r="F57" s="239" t="s">
        <v>24699</v>
      </c>
      <c r="G57" s="239" t="s">
        <v>24700</v>
      </c>
      <c r="H57" s="239" t="s">
        <v>24701</v>
      </c>
      <c r="I57" s="239" t="s">
        <v>24702</v>
      </c>
      <c r="J57" s="239" t="s">
        <v>24703</v>
      </c>
      <c r="K57" s="239" t="s">
        <v>24704</v>
      </c>
      <c r="L57" s="239" t="s">
        <v>652</v>
      </c>
      <c r="M57" s="239"/>
      <c r="N57" s="298" t="s">
        <v>3</v>
      </c>
      <c r="O57" s="239"/>
      <c r="P57" s="239"/>
      <c r="Q57" s="239"/>
      <c r="R57" s="226" t="s">
        <v>638</v>
      </c>
      <c r="S57" s="239" t="s">
        <v>461</v>
      </c>
      <c r="T57" s="239"/>
      <c r="U57" s="239"/>
      <c r="V57" s="239"/>
      <c r="W57" s="239"/>
      <c r="X57" s="239"/>
      <c r="Y57" s="239"/>
      <c r="Z57" s="239"/>
      <c r="AA57" s="239"/>
      <c r="AB57" s="239"/>
      <c r="AC57" s="239"/>
      <c r="AD57" s="239"/>
    </row>
    <row r="58" spans="1:30" s="20" customFormat="1" ht="20.25" customHeight="1">
      <c r="K58" s="12"/>
    </row>
    <row r="59" spans="1:30" s="20" customFormat="1" ht="20.25" customHeight="1">
      <c r="K59" s="12"/>
    </row>
    <row r="60" spans="1:30" s="20" customFormat="1" ht="20.25" customHeight="1">
      <c r="K60" s="12"/>
    </row>
    <row r="61" spans="1:30" s="20" customFormat="1" ht="20.25" customHeight="1">
      <c r="K61" s="12"/>
    </row>
    <row r="62" spans="1:30" s="20" customFormat="1" ht="20.25" customHeight="1">
      <c r="K62" s="12"/>
    </row>
    <row r="63" spans="1:30" s="20" customFormat="1" ht="20.25" customHeight="1">
      <c r="K63" s="12"/>
    </row>
    <row r="64" spans="1:30" s="20" customFormat="1" ht="20.25" customHeight="1">
      <c r="K64" s="12"/>
    </row>
    <row r="65" spans="11:11" s="20" customFormat="1" ht="20.25" customHeight="1">
      <c r="K65" s="12"/>
    </row>
    <row r="66" spans="11:11" s="20" customFormat="1" ht="20.25" customHeight="1">
      <c r="K66" s="12"/>
    </row>
    <row r="67" spans="11:11" s="20" customFormat="1" ht="20.25" customHeight="1">
      <c r="K67" s="12"/>
    </row>
    <row r="68" spans="11:11" s="20" customFormat="1" ht="20.25" customHeight="1">
      <c r="K68" s="12"/>
    </row>
    <row r="69" spans="11:11" s="20" customFormat="1" ht="20.25" customHeight="1">
      <c r="K69" s="12"/>
    </row>
    <row r="70" spans="11:11" s="20" customFormat="1" ht="20.25" customHeight="1">
      <c r="K70" s="12"/>
    </row>
    <row r="71" spans="11:11" s="20" customFormat="1" ht="20.25" customHeight="1">
      <c r="K71" s="12"/>
    </row>
    <row r="72" spans="11:11" s="20" customFormat="1" ht="20.25" customHeight="1">
      <c r="K72" s="12"/>
    </row>
    <row r="73" spans="11:11" s="20" customFormat="1" ht="20.25" customHeight="1">
      <c r="K73" s="12"/>
    </row>
    <row r="74" spans="11:11" s="20" customFormat="1" ht="20.25" customHeight="1">
      <c r="K74" s="12"/>
    </row>
    <row r="75" spans="11:11" s="20" customFormat="1" ht="20.25" customHeight="1">
      <c r="K75" s="12"/>
    </row>
    <row r="76" spans="11:11" s="20" customFormat="1" ht="20.25" customHeight="1">
      <c r="K76" s="12"/>
    </row>
    <row r="77" spans="11:11" s="20" customFormat="1" ht="20.25" customHeight="1">
      <c r="K77" s="12"/>
    </row>
    <row r="78" spans="11:11" s="20" customFormat="1" ht="20.25" customHeight="1">
      <c r="K78" s="12"/>
    </row>
    <row r="79" spans="11:11" s="20" customFormat="1" ht="20.25" customHeight="1">
      <c r="K79" s="12"/>
    </row>
    <row r="80" spans="11:11" s="20" customFormat="1" ht="20.25" customHeight="1">
      <c r="K80" s="12"/>
    </row>
    <row r="81" spans="11:11" s="20" customFormat="1" ht="20.25" customHeight="1">
      <c r="K81" s="12"/>
    </row>
    <row r="82" spans="11:11" s="20" customFormat="1" ht="20.25" customHeight="1">
      <c r="K82" s="12"/>
    </row>
    <row r="83" spans="11:11" s="20" customFormat="1" ht="20.25" customHeight="1">
      <c r="K83" s="12"/>
    </row>
    <row r="84" spans="11:11" s="20" customFormat="1" ht="20.25" customHeight="1">
      <c r="K84" s="12"/>
    </row>
    <row r="85" spans="11:11" s="20" customFormat="1" ht="20.25" customHeight="1">
      <c r="K85" s="12"/>
    </row>
    <row r="86" spans="11:11" s="20" customFormat="1" ht="20.25" customHeight="1">
      <c r="K86" s="12"/>
    </row>
    <row r="87" spans="11:11" s="20" customFormat="1" ht="20.25" customHeight="1">
      <c r="K87" s="12"/>
    </row>
    <row r="88" spans="11:11" s="20" customFormat="1" ht="20.25" customHeight="1">
      <c r="K88" s="12"/>
    </row>
    <row r="89" spans="11:11" s="20" customFormat="1" ht="20.25" customHeight="1">
      <c r="K89" s="12"/>
    </row>
    <row r="90" spans="11:11" s="20" customFormat="1" ht="20.25" customHeight="1">
      <c r="K90" s="12"/>
    </row>
    <row r="91" spans="11:11" s="20" customFormat="1" ht="20.25" customHeight="1">
      <c r="K91" s="12"/>
    </row>
    <row r="92" spans="11:11" s="20" customFormat="1" ht="20.25" customHeight="1">
      <c r="K92" s="12"/>
    </row>
    <row r="93" spans="11:11" s="20" customFormat="1" ht="20.25" customHeight="1">
      <c r="K93" s="12"/>
    </row>
    <row r="94" spans="11:11" s="20" customFormat="1" ht="20.25" customHeight="1">
      <c r="K94" s="12"/>
    </row>
    <row r="95" spans="11:11" s="20" customFormat="1" ht="20.25" customHeight="1">
      <c r="K95" s="12"/>
    </row>
    <row r="96" spans="11:11" s="20" customFormat="1" ht="20.25" customHeight="1">
      <c r="K96" s="12"/>
    </row>
    <row r="97" spans="11:11" s="20" customFormat="1" ht="20.25" customHeight="1">
      <c r="K97" s="12"/>
    </row>
    <row r="98" spans="11:11" s="20" customFormat="1" ht="20.25" customHeight="1">
      <c r="K98" s="12"/>
    </row>
    <row r="99" spans="11:11" s="20" customFormat="1" ht="20.25" customHeight="1">
      <c r="K99" s="12"/>
    </row>
    <row r="100" spans="11:11" s="20" customFormat="1" ht="20.25" customHeight="1">
      <c r="K100" s="12"/>
    </row>
    <row r="101" spans="11:11" s="20" customFormat="1" ht="20.25" customHeight="1">
      <c r="K101" s="12"/>
    </row>
    <row r="102" spans="11:11" s="20" customFormat="1" ht="20.25" customHeight="1">
      <c r="K102" s="12"/>
    </row>
    <row r="103" spans="11:11" s="20" customFormat="1" ht="20.25" customHeight="1">
      <c r="K103" s="12"/>
    </row>
    <row r="104" spans="11:11" s="20" customFormat="1" ht="20.25" customHeight="1">
      <c r="K104" s="12"/>
    </row>
    <row r="105" spans="11:11" s="20" customFormat="1" ht="20.25" customHeight="1">
      <c r="K105" s="12"/>
    </row>
    <row r="106" spans="11:11" s="20" customFormat="1" ht="20.25" customHeight="1">
      <c r="K106" s="12"/>
    </row>
    <row r="107" spans="11:11" s="20" customFormat="1" ht="20.25" customHeight="1">
      <c r="K107" s="12"/>
    </row>
    <row r="108" spans="11:11" s="20" customFormat="1" ht="20.25" customHeight="1">
      <c r="K108" s="12"/>
    </row>
    <row r="109" spans="11:11" s="20" customFormat="1" ht="20.25" customHeight="1">
      <c r="K109" s="12"/>
    </row>
    <row r="110" spans="11:11" s="20" customFormat="1" ht="20.25" customHeight="1">
      <c r="K110" s="12"/>
    </row>
    <row r="111" spans="11:11" s="20" customFormat="1" ht="20.25" customHeight="1">
      <c r="K111" s="12"/>
    </row>
    <row r="112" spans="11:11" s="20" customFormat="1" ht="20.25" customHeight="1">
      <c r="K112" s="12"/>
    </row>
    <row r="113" spans="11:11" s="20" customFormat="1" ht="20.25" customHeight="1">
      <c r="K113" s="12"/>
    </row>
    <row r="114" spans="11:11" s="20" customFormat="1" ht="20.25" customHeight="1">
      <c r="K114" s="12"/>
    </row>
    <row r="115" spans="11:11" s="20" customFormat="1" ht="20.25" customHeight="1">
      <c r="K115" s="12"/>
    </row>
    <row r="116" spans="11:11" s="20" customFormat="1" ht="20.25" customHeight="1">
      <c r="K116" s="12"/>
    </row>
    <row r="117" spans="11:11" s="20" customFormat="1" ht="20.25" customHeight="1">
      <c r="K117" s="12"/>
    </row>
    <row r="118" spans="11:11" s="20" customFormat="1" ht="20.25" customHeight="1">
      <c r="K118" s="12"/>
    </row>
    <row r="119" spans="11:11" s="20" customFormat="1" ht="20.25" customHeight="1">
      <c r="K119" s="12"/>
    </row>
    <row r="120" spans="11:11" s="20" customFormat="1" ht="20.25" customHeight="1">
      <c r="K120" s="12"/>
    </row>
    <row r="121" spans="11:11" s="20" customFormat="1" ht="20.25" customHeight="1">
      <c r="K121" s="12"/>
    </row>
    <row r="122" spans="11:11" s="20" customFormat="1" ht="20.25" customHeight="1">
      <c r="K122" s="12"/>
    </row>
    <row r="123" spans="11:11" s="20" customFormat="1" ht="20.25" customHeight="1">
      <c r="K123" s="12"/>
    </row>
    <row r="124" spans="11:11" s="20" customFormat="1" ht="20.25" customHeight="1">
      <c r="K124" s="12"/>
    </row>
    <row r="125" spans="11:11" s="20" customFormat="1" ht="20.25" customHeight="1">
      <c r="K125" s="12"/>
    </row>
    <row r="126" spans="11:11" s="20" customFormat="1" ht="20.25" customHeight="1">
      <c r="K126" s="12"/>
    </row>
    <row r="127" spans="11:11" s="20" customFormat="1" ht="20.25" customHeight="1">
      <c r="K127" s="12"/>
    </row>
    <row r="128" spans="11:11" s="20" customFormat="1" ht="20.25" customHeight="1">
      <c r="K128" s="12"/>
    </row>
    <row r="129" spans="11:11" s="20" customFormat="1" ht="20.25" customHeight="1">
      <c r="K129" s="12"/>
    </row>
    <row r="130" spans="11:11" s="20" customFormat="1" ht="20.25" customHeight="1">
      <c r="K130" s="12"/>
    </row>
    <row r="131" spans="11:11" s="20" customFormat="1" ht="20.25" customHeight="1">
      <c r="K131" s="12"/>
    </row>
    <row r="132" spans="11:11" s="20" customFormat="1" ht="20.25" customHeight="1">
      <c r="K132" s="12"/>
    </row>
    <row r="133" spans="11:11" s="20" customFormat="1" ht="20.25" customHeight="1">
      <c r="K133" s="12"/>
    </row>
    <row r="134" spans="11:11" s="20" customFormat="1" ht="20.25" customHeight="1">
      <c r="K134" s="12"/>
    </row>
    <row r="135" spans="11:11" s="20" customFormat="1" ht="20.25" customHeight="1">
      <c r="K135" s="12"/>
    </row>
    <row r="136" spans="11:11" s="20" customFormat="1" ht="20.25" customHeight="1">
      <c r="K136" s="12"/>
    </row>
    <row r="137" spans="11:11" s="20" customFormat="1" ht="20.25" customHeight="1">
      <c r="K137" s="12"/>
    </row>
    <row r="138" spans="11:11" s="20" customFormat="1" ht="20.25" customHeight="1">
      <c r="K138" s="12"/>
    </row>
    <row r="139" spans="11:11" s="20" customFormat="1" ht="20.25" customHeight="1">
      <c r="K139" s="12"/>
    </row>
    <row r="140" spans="11:11" s="20" customFormat="1" ht="20.25" customHeight="1">
      <c r="K140" s="12"/>
    </row>
    <row r="141" spans="11:11" s="20" customFormat="1" ht="20.25" customHeight="1">
      <c r="K141" s="12"/>
    </row>
    <row r="142" spans="11:11" s="20" customFormat="1" ht="20.25" customHeight="1">
      <c r="K142" s="12"/>
    </row>
    <row r="143" spans="11:11" s="20" customFormat="1" ht="20.25" customHeight="1">
      <c r="K143" s="12"/>
    </row>
    <row r="144" spans="11:11" s="20" customFormat="1" ht="20.25" customHeight="1">
      <c r="K144" s="12"/>
    </row>
    <row r="145" spans="11:11" s="20" customFormat="1" ht="20.25" customHeight="1">
      <c r="K145" s="12"/>
    </row>
    <row r="146" spans="11:11" s="20" customFormat="1" ht="20.25" customHeight="1">
      <c r="K146" s="12"/>
    </row>
    <row r="147" spans="11:11" s="20" customFormat="1" ht="20.25" customHeight="1">
      <c r="K147" s="12"/>
    </row>
    <row r="148" spans="11:11" s="20" customFormat="1" ht="20.25" customHeight="1">
      <c r="K148" s="12"/>
    </row>
    <row r="149" spans="11:11" s="20" customFormat="1" ht="20.25" customHeight="1">
      <c r="K149" s="12"/>
    </row>
    <row r="150" spans="11:11" s="20" customFormat="1" ht="20.25" customHeight="1">
      <c r="K150" s="12"/>
    </row>
    <row r="151" spans="11:11" s="20" customFormat="1" ht="20.25" customHeight="1">
      <c r="K151" s="12"/>
    </row>
    <row r="152" spans="11:11" s="20" customFormat="1" ht="20.25" customHeight="1">
      <c r="K152" s="12"/>
    </row>
    <row r="153" spans="11:11" s="20" customFormat="1" ht="20.25" customHeight="1">
      <c r="K153" s="12"/>
    </row>
    <row r="154" spans="11:11" s="20" customFormat="1" ht="20.25" customHeight="1">
      <c r="K154" s="12"/>
    </row>
    <row r="155" spans="11:11" s="20" customFormat="1" ht="20.25" customHeight="1">
      <c r="K155" s="12"/>
    </row>
    <row r="156" spans="11:11" s="20" customFormat="1" ht="20.25" customHeight="1">
      <c r="K156" s="12"/>
    </row>
    <row r="157" spans="11:11" s="20" customFormat="1" ht="20.25" customHeight="1">
      <c r="K157" s="12"/>
    </row>
    <row r="158" spans="11:11" s="20" customFormat="1" ht="20.25" customHeight="1">
      <c r="K158" s="12"/>
    </row>
    <row r="159" spans="11:11" s="20" customFormat="1" ht="20.25" customHeight="1">
      <c r="K159" s="12"/>
    </row>
    <row r="160" spans="11:11" s="20" customFormat="1" ht="20.25" customHeight="1">
      <c r="K160" s="12"/>
    </row>
    <row r="161" spans="11:11" s="20" customFormat="1" ht="20.25" customHeight="1">
      <c r="K161" s="12"/>
    </row>
    <row r="162" spans="11:11" s="20" customFormat="1" ht="20.25" customHeight="1">
      <c r="K162" s="12"/>
    </row>
    <row r="163" spans="11:11" s="20" customFormat="1" ht="20.25" customHeight="1">
      <c r="K163" s="12"/>
    </row>
    <row r="164" spans="11:11" s="20" customFormat="1" ht="20.25" customHeight="1">
      <c r="K164" s="12"/>
    </row>
    <row r="165" spans="11:11" s="20" customFormat="1" ht="20.25" customHeight="1">
      <c r="K165" s="12"/>
    </row>
    <row r="166" spans="11:11" s="20" customFormat="1" ht="20.25" customHeight="1">
      <c r="K166" s="12"/>
    </row>
    <row r="167" spans="11:11" s="20" customFormat="1" ht="20.25" customHeight="1">
      <c r="K167" s="12"/>
    </row>
    <row r="168" spans="11:11" s="20" customFormat="1" ht="20.25" customHeight="1">
      <c r="K168" s="12"/>
    </row>
    <row r="169" spans="11:11" s="20" customFormat="1" ht="20.25" customHeight="1">
      <c r="K169" s="12"/>
    </row>
    <row r="170" spans="11:11" s="20" customFormat="1" ht="20.25" customHeight="1">
      <c r="K170" s="12"/>
    </row>
    <row r="171" spans="11:11" s="20" customFormat="1" ht="20.25" customHeight="1">
      <c r="K171" s="12"/>
    </row>
    <row r="172" spans="11:11" s="20" customFormat="1" ht="20.25" customHeight="1">
      <c r="K172" s="12"/>
    </row>
    <row r="173" spans="11:11" s="20" customFormat="1" ht="20.25" customHeight="1">
      <c r="K173" s="12"/>
    </row>
    <row r="174" spans="11:11" s="20" customFormat="1" ht="20.25" customHeight="1">
      <c r="K174" s="12"/>
    </row>
    <row r="175" spans="11:11" s="20" customFormat="1" ht="20.25" customHeight="1">
      <c r="K175" s="12"/>
    </row>
    <row r="176" spans="11:11" s="20" customFormat="1" ht="20.25" customHeight="1">
      <c r="K176" s="12"/>
    </row>
    <row r="177" spans="11:11" s="20" customFormat="1" ht="20.25" customHeight="1">
      <c r="K177" s="12"/>
    </row>
    <row r="178" spans="11:11" s="20" customFormat="1" ht="20.25" customHeight="1">
      <c r="K178" s="12"/>
    </row>
    <row r="179" spans="11:11" s="20" customFormat="1" ht="20.25" customHeight="1">
      <c r="K179" s="12"/>
    </row>
    <row r="180" spans="11:11" s="20" customFormat="1" ht="20.25" customHeight="1">
      <c r="K180" s="12"/>
    </row>
    <row r="181" spans="11:11" s="20" customFormat="1" ht="20.25" customHeight="1">
      <c r="K181" s="12"/>
    </row>
    <row r="182" spans="11:11" s="20" customFormat="1" ht="20.25" customHeight="1">
      <c r="K182" s="12"/>
    </row>
    <row r="183" spans="11:11" s="20" customFormat="1" ht="20.25" customHeight="1">
      <c r="K183" s="12"/>
    </row>
    <row r="184" spans="11:11" s="20" customFormat="1" ht="20.25" customHeight="1">
      <c r="K184" s="12"/>
    </row>
    <row r="185" spans="11:11" s="20" customFormat="1" ht="20.25" customHeight="1">
      <c r="K185" s="12"/>
    </row>
    <row r="186" spans="11:11" s="21" customFormat="1" ht="20.25" customHeight="1">
      <c r="K186" s="39"/>
    </row>
    <row r="187" spans="11:11" s="21" customFormat="1" ht="20.25" customHeight="1">
      <c r="K187" s="39"/>
    </row>
    <row r="188" spans="11:11" s="21" customFormat="1" ht="20.25" customHeight="1">
      <c r="K188" s="39"/>
    </row>
    <row r="189" spans="11:11" s="21" customFormat="1" ht="20.25" customHeight="1">
      <c r="K189" s="39"/>
    </row>
    <row r="190" spans="11:11" s="21" customFormat="1" ht="20.25" customHeight="1">
      <c r="K190" s="39"/>
    </row>
    <row r="191" spans="11:11" s="21" customFormat="1" ht="20.25" customHeight="1">
      <c r="K191" s="39"/>
    </row>
    <row r="192" spans="11:11" s="21" customFormat="1" ht="20.25" customHeight="1">
      <c r="K192" s="39"/>
    </row>
    <row r="193" spans="11:11" s="21" customFormat="1" ht="20.25" customHeight="1">
      <c r="K193" s="39"/>
    </row>
    <row r="194" spans="11:11" s="21" customFormat="1" ht="20.25" customHeight="1">
      <c r="K194" s="39"/>
    </row>
    <row r="195" spans="11:11" s="21" customFormat="1" ht="20.25" customHeight="1">
      <c r="K195" s="39"/>
    </row>
    <row r="196" spans="11:11" s="21" customFormat="1" ht="20.25" customHeight="1">
      <c r="K196" s="39"/>
    </row>
    <row r="197" spans="11:11" s="21" customFormat="1" ht="20.25" customHeight="1">
      <c r="K197" s="39"/>
    </row>
    <row r="198" spans="11:11" s="21" customFormat="1" ht="20.25" customHeight="1">
      <c r="K198" s="39"/>
    </row>
    <row r="199" spans="11:11" s="21" customFormat="1" ht="20.25" customHeight="1">
      <c r="K199" s="39"/>
    </row>
    <row r="200" spans="11:11" s="21" customFormat="1" ht="20.25" customHeight="1">
      <c r="K200" s="39"/>
    </row>
    <row r="201" spans="11:11" s="21" customFormat="1" ht="20.25" customHeight="1">
      <c r="K201" s="39"/>
    </row>
    <row r="202" spans="11:11" s="21" customFormat="1" ht="20.25" customHeight="1">
      <c r="K202" s="39"/>
    </row>
    <row r="203" spans="11:11" s="21" customFormat="1" ht="20.25" customHeight="1">
      <c r="K203" s="39"/>
    </row>
    <row r="204" spans="11:11" s="21" customFormat="1" ht="20.25" customHeight="1">
      <c r="K204" s="39"/>
    </row>
    <row r="205" spans="11:11" s="21" customFormat="1" ht="20.25" customHeight="1">
      <c r="K205" s="39"/>
    </row>
    <row r="206" spans="11:11" s="21" customFormat="1" ht="20.25" customHeight="1">
      <c r="K206" s="39"/>
    </row>
    <row r="207" spans="11:11" s="21" customFormat="1" ht="20.25" customHeight="1">
      <c r="K207" s="39"/>
    </row>
    <row r="208" spans="11:11" s="21" customFormat="1" ht="20.25" customHeight="1">
      <c r="K208" s="39"/>
    </row>
    <row r="209" spans="11:11" s="21" customFormat="1" ht="20.25" customHeight="1">
      <c r="K209" s="39"/>
    </row>
    <row r="210" spans="11:11" s="21" customFormat="1" ht="20.25" customHeight="1">
      <c r="K210" s="39"/>
    </row>
    <row r="211" spans="11:11" s="21" customFormat="1" ht="20.25" customHeight="1">
      <c r="K211" s="39"/>
    </row>
    <row r="212" spans="11:11" s="21" customFormat="1" ht="20.25" customHeight="1">
      <c r="K212" s="39"/>
    </row>
    <row r="213" spans="11:11" s="21" customFormat="1" ht="20.25" customHeight="1">
      <c r="K213" s="39"/>
    </row>
    <row r="214" spans="11:11" s="21" customFormat="1" ht="20.25" customHeight="1">
      <c r="K214" s="39"/>
    </row>
    <row r="215" spans="11:11" s="21" customFormat="1" ht="20.25" customHeight="1">
      <c r="K215" s="39"/>
    </row>
    <row r="216" spans="11:11" s="21" customFormat="1" ht="20.25" customHeight="1">
      <c r="K216" s="39"/>
    </row>
    <row r="217" spans="11:11" s="21" customFormat="1" ht="20.25" customHeight="1">
      <c r="K217" s="39"/>
    </row>
    <row r="218" spans="11:11" s="21" customFormat="1" ht="20.25" customHeight="1">
      <c r="K218" s="39"/>
    </row>
    <row r="219" spans="11:11" s="21" customFormat="1" ht="20.25" customHeight="1">
      <c r="K219" s="39"/>
    </row>
    <row r="220" spans="11:11" s="21" customFormat="1" ht="20.25" customHeight="1">
      <c r="K220" s="39"/>
    </row>
    <row r="221" spans="11:11" s="21" customFormat="1" ht="20.25" customHeight="1">
      <c r="K221" s="39"/>
    </row>
    <row r="222" spans="11:11" s="21" customFormat="1" ht="20.25" customHeight="1">
      <c r="K222" s="39"/>
    </row>
    <row r="223" spans="11:11" s="21" customFormat="1" ht="20.25" customHeight="1">
      <c r="K223" s="39"/>
    </row>
    <row r="224" spans="11:11" s="21" customFormat="1" ht="20.25" customHeight="1">
      <c r="K224" s="39"/>
    </row>
    <row r="225" spans="11:11" s="21" customFormat="1" ht="20.25" customHeight="1">
      <c r="K225" s="39"/>
    </row>
    <row r="226" spans="11:11" s="21" customFormat="1" ht="20.25" customHeight="1">
      <c r="K226" s="39"/>
    </row>
    <row r="227" spans="11:11" s="21" customFormat="1" ht="20.25" customHeight="1">
      <c r="K227" s="39"/>
    </row>
    <row r="228" spans="11:11" s="21" customFormat="1" ht="20.25" customHeight="1">
      <c r="K228" s="39"/>
    </row>
    <row r="229" spans="11:11" s="21" customFormat="1" ht="20.25" customHeight="1">
      <c r="K229" s="39"/>
    </row>
    <row r="230" spans="11:11" s="21" customFormat="1" ht="20.25" customHeight="1">
      <c r="K230" s="39"/>
    </row>
    <row r="231" spans="11:11" s="21" customFormat="1" ht="20.25" customHeight="1">
      <c r="K231" s="39"/>
    </row>
    <row r="232" spans="11:11" s="21" customFormat="1" ht="20.25" customHeight="1">
      <c r="K232" s="39"/>
    </row>
    <row r="233" spans="11:11" s="21" customFormat="1" ht="20.25" customHeight="1">
      <c r="K233" s="39"/>
    </row>
    <row r="234" spans="11:11" s="21" customFormat="1" ht="20.25" customHeight="1">
      <c r="K234" s="39"/>
    </row>
    <row r="235" spans="11:11" s="21" customFormat="1" ht="20.25" customHeight="1">
      <c r="K235" s="39"/>
    </row>
    <row r="236" spans="11:11" s="21" customFormat="1" ht="20.25" customHeight="1">
      <c r="K236" s="39"/>
    </row>
    <row r="237" spans="11:11" s="21" customFormat="1" ht="20.25" customHeight="1">
      <c r="K237" s="39"/>
    </row>
    <row r="238" spans="11:11" s="21" customFormat="1" ht="20.25" customHeight="1">
      <c r="K238" s="39"/>
    </row>
    <row r="239" spans="11:11" s="21" customFormat="1" ht="20.25" customHeight="1">
      <c r="K239" s="39"/>
    </row>
    <row r="240" spans="11:11" s="21" customFormat="1" ht="20.25" customHeight="1">
      <c r="K240" s="39"/>
    </row>
    <row r="241" spans="11:11" s="21" customFormat="1" ht="20.25" customHeight="1">
      <c r="K241" s="39"/>
    </row>
    <row r="242" spans="11:11" s="21" customFormat="1" ht="20.25" customHeight="1">
      <c r="K242" s="39"/>
    </row>
    <row r="243" spans="11:11" s="21" customFormat="1" ht="20.25" customHeight="1">
      <c r="K243" s="39"/>
    </row>
    <row r="244" spans="11:11" s="21" customFormat="1" ht="20.25" customHeight="1">
      <c r="K244" s="39"/>
    </row>
    <row r="245" spans="11:11" s="21" customFormat="1" ht="20.25" customHeight="1">
      <c r="K245" s="39"/>
    </row>
    <row r="246" spans="11:11" s="21" customFormat="1" ht="20.25" customHeight="1">
      <c r="K246" s="39"/>
    </row>
    <row r="247" spans="11:11" s="21" customFormat="1" ht="20.25" customHeight="1">
      <c r="K247" s="39"/>
    </row>
    <row r="248" spans="11:11" s="21" customFormat="1" ht="20.25" customHeight="1">
      <c r="K248" s="39"/>
    </row>
    <row r="249" spans="11:11" s="21" customFormat="1" ht="20.25" customHeight="1">
      <c r="K249" s="39"/>
    </row>
    <row r="250" spans="11:11" s="21" customFormat="1" ht="20.25" customHeight="1">
      <c r="K250" s="39"/>
    </row>
    <row r="251" spans="11:11" s="21" customFormat="1" ht="20.25" customHeight="1">
      <c r="K251" s="39"/>
    </row>
    <row r="252" spans="11:11" s="21" customFormat="1" ht="20.25" customHeight="1">
      <c r="K252" s="39"/>
    </row>
    <row r="253" spans="11:11" s="21" customFormat="1" ht="20.25" customHeight="1">
      <c r="K253" s="39"/>
    </row>
    <row r="254" spans="11:11" s="21" customFormat="1" ht="20.25" customHeight="1">
      <c r="K254" s="39"/>
    </row>
    <row r="255" spans="11:11" s="21" customFormat="1" ht="20.25" customHeight="1">
      <c r="K255" s="39"/>
    </row>
    <row r="256" spans="11:11" s="21" customFormat="1" ht="20.25" customHeight="1">
      <c r="K256" s="39"/>
    </row>
    <row r="257" spans="11:11" s="21" customFormat="1" ht="20.25" customHeight="1">
      <c r="K257" s="39"/>
    </row>
    <row r="258" spans="11:11" s="21" customFormat="1" ht="20.25" customHeight="1">
      <c r="K258" s="39"/>
    </row>
    <row r="259" spans="11:11" s="21" customFormat="1" ht="20.25" customHeight="1">
      <c r="K259" s="39"/>
    </row>
    <row r="260" spans="11:11" s="21" customFormat="1" ht="20.25" customHeight="1">
      <c r="K260" s="39"/>
    </row>
    <row r="261" spans="11:11" s="21" customFormat="1" ht="20.25" customHeight="1">
      <c r="K261" s="39"/>
    </row>
    <row r="262" spans="11:11" s="21" customFormat="1" ht="20.25" customHeight="1">
      <c r="K262" s="39"/>
    </row>
    <row r="263" spans="11:11" s="21" customFormat="1" ht="20.25" customHeight="1">
      <c r="K263" s="39"/>
    </row>
    <row r="264" spans="11:11" s="21" customFormat="1" ht="20.25" customHeight="1">
      <c r="K264" s="39"/>
    </row>
    <row r="265" spans="11:11" s="21" customFormat="1" ht="20.25" customHeight="1">
      <c r="K265" s="39"/>
    </row>
    <row r="266" spans="11:11" s="21" customFormat="1" ht="20.25" customHeight="1">
      <c r="K266" s="39"/>
    </row>
    <row r="267" spans="11:11" s="21" customFormat="1" ht="20.25" customHeight="1">
      <c r="K267" s="39"/>
    </row>
    <row r="268" spans="11:11" s="21" customFormat="1" ht="20.25" customHeight="1">
      <c r="K268" s="39"/>
    </row>
    <row r="269" spans="11:11" s="21" customFormat="1" ht="20.25" customHeight="1">
      <c r="K269" s="39"/>
    </row>
    <row r="270" spans="11:11" s="21" customFormat="1" ht="20.25" customHeight="1">
      <c r="K270" s="39"/>
    </row>
    <row r="271" spans="11:11" s="21" customFormat="1" ht="20.25" customHeight="1">
      <c r="K271" s="39"/>
    </row>
    <row r="272" spans="11:11" s="21" customFormat="1" ht="20.25" customHeight="1">
      <c r="K272" s="39"/>
    </row>
    <row r="273" spans="11:11" s="21" customFormat="1" ht="20.25" customHeight="1">
      <c r="K273" s="39"/>
    </row>
    <row r="274" spans="11:11" s="21" customFormat="1" ht="20.25" customHeight="1">
      <c r="K274" s="39"/>
    </row>
    <row r="275" spans="11:11" s="21" customFormat="1" ht="20.25" customHeight="1">
      <c r="K275" s="39"/>
    </row>
    <row r="276" spans="11:11" s="21" customFormat="1" ht="20.25" customHeight="1">
      <c r="K276" s="39"/>
    </row>
    <row r="277" spans="11:11" s="21" customFormat="1" ht="20.25" customHeight="1">
      <c r="K277" s="39"/>
    </row>
    <row r="278" spans="11:11" s="21" customFormat="1">
      <c r="K278" s="39"/>
    </row>
    <row r="279" spans="11:11" s="21" customFormat="1">
      <c r="K279" s="39"/>
    </row>
    <row r="280" spans="11:11" s="21" customFormat="1">
      <c r="K280" s="39"/>
    </row>
    <row r="281" spans="11:11" s="21" customFormat="1">
      <c r="K281" s="39"/>
    </row>
    <row r="282" spans="11:11" s="21" customFormat="1">
      <c r="K282" s="39"/>
    </row>
    <row r="283" spans="11:11" s="21" customFormat="1">
      <c r="K283" s="39"/>
    </row>
    <row r="284" spans="11:11" s="21" customFormat="1">
      <c r="K284" s="39"/>
    </row>
    <row r="285" spans="11:11" s="21" customFormat="1">
      <c r="K285" s="39"/>
    </row>
    <row r="286" spans="11:11" s="21" customFormat="1">
      <c r="K286" s="39"/>
    </row>
    <row r="287" spans="11:11" s="21" customFormat="1">
      <c r="K287" s="39"/>
    </row>
    <row r="288" spans="11:11" s="21" customFormat="1">
      <c r="K288" s="39"/>
    </row>
    <row r="289" spans="11:11" s="21" customFormat="1">
      <c r="K289" s="39"/>
    </row>
    <row r="290" spans="11:11" s="21" customFormat="1">
      <c r="K290" s="39"/>
    </row>
    <row r="291" spans="11:11" s="21" customFormat="1">
      <c r="K291" s="39"/>
    </row>
    <row r="292" spans="11:11" s="21" customFormat="1">
      <c r="K292" s="39"/>
    </row>
    <row r="293" spans="11:11" s="21" customFormat="1">
      <c r="K293" s="39"/>
    </row>
    <row r="294" spans="11:11" s="21" customFormat="1">
      <c r="K294" s="39"/>
    </row>
    <row r="295" spans="11:11" s="21" customFormat="1">
      <c r="K295" s="39"/>
    </row>
    <row r="296" spans="11:11" s="21" customFormat="1">
      <c r="K296" s="39"/>
    </row>
    <row r="297" spans="11:11" s="21" customFormat="1">
      <c r="K297" s="39"/>
    </row>
    <row r="298" spans="11:11" s="21" customFormat="1">
      <c r="K298" s="39"/>
    </row>
    <row r="299" spans="11:11" s="21" customFormat="1">
      <c r="K299" s="39"/>
    </row>
    <row r="300" spans="11:11" s="21" customFormat="1">
      <c r="K300" s="39"/>
    </row>
    <row r="301" spans="11:11" s="21" customFormat="1">
      <c r="K301" s="39"/>
    </row>
    <row r="302" spans="11:11" s="21" customFormat="1">
      <c r="K302" s="39"/>
    </row>
    <row r="303" spans="11:11" s="21" customFormat="1">
      <c r="K303" s="39"/>
    </row>
    <row r="304" spans="11:11" s="21" customFormat="1">
      <c r="K304" s="39"/>
    </row>
    <row r="305" spans="11:11" s="21" customFormat="1">
      <c r="K305" s="39"/>
    </row>
    <row r="306" spans="11:11" s="21" customFormat="1">
      <c r="K306" s="39"/>
    </row>
    <row r="307" spans="11:11" s="21" customFormat="1">
      <c r="K307" s="39"/>
    </row>
    <row r="308" spans="11:11" s="21" customFormat="1">
      <c r="K308" s="39"/>
    </row>
    <row r="309" spans="11:11" s="21" customFormat="1">
      <c r="K309" s="39"/>
    </row>
    <row r="310" spans="11:11" s="21" customFormat="1">
      <c r="K310" s="39"/>
    </row>
    <row r="311" spans="11:11" s="21" customFormat="1">
      <c r="K311" s="39"/>
    </row>
    <row r="312" spans="11:11" s="21" customFormat="1">
      <c r="K312" s="39"/>
    </row>
    <row r="313" spans="11:11" s="21" customFormat="1">
      <c r="K313" s="39"/>
    </row>
    <row r="314" spans="11:11" s="21" customFormat="1">
      <c r="K314" s="39"/>
    </row>
    <row r="315" spans="11:11" s="21" customFormat="1">
      <c r="K315" s="39"/>
    </row>
    <row r="316" spans="11:11" s="21" customFormat="1">
      <c r="K316" s="39"/>
    </row>
    <row r="317" spans="11:11" s="21" customFormat="1">
      <c r="K317" s="39"/>
    </row>
    <row r="318" spans="11:11" s="21" customFormat="1">
      <c r="K318" s="39"/>
    </row>
    <row r="319" spans="11:11" s="21" customFormat="1">
      <c r="K319" s="39"/>
    </row>
    <row r="320" spans="11:11" s="21" customFormat="1">
      <c r="K320" s="39"/>
    </row>
    <row r="321" spans="11:11" s="21" customFormat="1">
      <c r="K321" s="39"/>
    </row>
    <row r="322" spans="11:11" s="21" customFormat="1">
      <c r="K322" s="39"/>
    </row>
    <row r="323" spans="11:11" s="21" customFormat="1">
      <c r="K323" s="39"/>
    </row>
    <row r="324" spans="11:11" s="21" customFormat="1">
      <c r="K324" s="39"/>
    </row>
    <row r="325" spans="11:11" s="21" customFormat="1">
      <c r="K325" s="39"/>
    </row>
    <row r="326" spans="11:11" s="21" customFormat="1">
      <c r="K326" s="39"/>
    </row>
    <row r="327" spans="11:11" s="21" customFormat="1">
      <c r="K327" s="39"/>
    </row>
    <row r="328" spans="11:11" s="21" customFormat="1">
      <c r="K328" s="39"/>
    </row>
    <row r="329" spans="11:11" s="21" customFormat="1">
      <c r="K329" s="39"/>
    </row>
    <row r="330" spans="11:11" s="21" customFormat="1">
      <c r="K330" s="39"/>
    </row>
    <row r="331" spans="11:11" s="21" customFormat="1">
      <c r="K331" s="39"/>
    </row>
    <row r="332" spans="11:11" s="21" customFormat="1">
      <c r="K332" s="39"/>
    </row>
    <row r="333" spans="11:11" s="21" customFormat="1">
      <c r="K333" s="39"/>
    </row>
    <row r="334" spans="11:11" s="21" customFormat="1">
      <c r="K334" s="39"/>
    </row>
    <row r="335" spans="11:11" s="21" customFormat="1">
      <c r="K335" s="39"/>
    </row>
    <row r="336" spans="11:11" s="21" customFormat="1">
      <c r="K336" s="39"/>
    </row>
    <row r="337" spans="11:11" s="21" customFormat="1">
      <c r="K337" s="39"/>
    </row>
    <row r="338" spans="11:11" s="21" customFormat="1">
      <c r="K338" s="39"/>
    </row>
    <row r="339" spans="11:11" s="21" customFormat="1">
      <c r="K339" s="39"/>
    </row>
    <row r="340" spans="11:11" s="21" customFormat="1">
      <c r="K340" s="39"/>
    </row>
    <row r="341" spans="11:11" s="21" customFormat="1">
      <c r="K341" s="39"/>
    </row>
    <row r="342" spans="11:11" s="21" customFormat="1">
      <c r="K342" s="39"/>
    </row>
    <row r="343" spans="11:11" s="21" customFormat="1">
      <c r="K343" s="39"/>
    </row>
    <row r="344" spans="11:11" s="21" customFormat="1">
      <c r="K344" s="39"/>
    </row>
    <row r="345" spans="11:11" s="21" customFormat="1">
      <c r="K345" s="39"/>
    </row>
    <row r="346" spans="11:11" s="21" customFormat="1">
      <c r="K346" s="39"/>
    </row>
    <row r="347" spans="11:11" s="21" customFormat="1">
      <c r="K347" s="39"/>
    </row>
    <row r="348" spans="11:11" s="21" customFormat="1">
      <c r="K348" s="39"/>
    </row>
    <row r="349" spans="11:11" s="21" customFormat="1">
      <c r="K349" s="39"/>
    </row>
    <row r="350" spans="11:11" s="21" customFormat="1">
      <c r="K350" s="39"/>
    </row>
    <row r="351" spans="11:11" s="21" customFormat="1">
      <c r="K351" s="39"/>
    </row>
    <row r="352" spans="11:11" s="21" customFormat="1">
      <c r="K352" s="39"/>
    </row>
    <row r="353" spans="11:11" s="21" customFormat="1">
      <c r="K353" s="39"/>
    </row>
    <row r="354" spans="11:11" s="21" customFormat="1">
      <c r="K354" s="39"/>
    </row>
    <row r="355" spans="11:11" s="21" customFormat="1">
      <c r="K355" s="39"/>
    </row>
    <row r="356" spans="11:11" s="21" customFormat="1">
      <c r="K356" s="39"/>
    </row>
    <row r="357" spans="11:11" s="21" customFormat="1">
      <c r="K357" s="39"/>
    </row>
    <row r="358" spans="11:11" s="21" customFormat="1">
      <c r="K358" s="39"/>
    </row>
    <row r="359" spans="11:11" s="21" customFormat="1">
      <c r="K359" s="39"/>
    </row>
    <row r="360" spans="11:11" s="21" customFormat="1">
      <c r="K360" s="39"/>
    </row>
    <row r="361" spans="11:11" s="21" customFormat="1">
      <c r="K361" s="39"/>
    </row>
    <row r="362" spans="11:11" s="21" customFormat="1">
      <c r="K362" s="39"/>
    </row>
    <row r="363" spans="11:11" s="21" customFormat="1">
      <c r="K363" s="39"/>
    </row>
    <row r="364" spans="11:11" s="21" customFormat="1">
      <c r="K364" s="39"/>
    </row>
    <row r="365" spans="11:11" s="21" customFormat="1">
      <c r="K365" s="39"/>
    </row>
    <row r="366" spans="11:11" s="21" customFormat="1">
      <c r="K366" s="39"/>
    </row>
    <row r="367" spans="11:11" s="21" customFormat="1">
      <c r="K367" s="39"/>
    </row>
    <row r="368" spans="11:11" s="21" customFormat="1">
      <c r="K368" s="39"/>
    </row>
    <row r="369" spans="11:11" s="21" customFormat="1">
      <c r="K369" s="39"/>
    </row>
    <row r="370" spans="11:11" s="21" customFormat="1">
      <c r="K370" s="39"/>
    </row>
    <row r="371" spans="11:11" s="21" customFormat="1">
      <c r="K371" s="39"/>
    </row>
    <row r="372" spans="11:11" s="21" customFormat="1">
      <c r="K372" s="39"/>
    </row>
    <row r="373" spans="11:11" s="21" customFormat="1">
      <c r="K373" s="39"/>
    </row>
    <row r="374" spans="11:11" s="21" customFormat="1">
      <c r="K374" s="39"/>
    </row>
    <row r="375" spans="11:11" s="21" customFormat="1">
      <c r="K375" s="39"/>
    </row>
    <row r="376" spans="11:11" s="21" customFormat="1">
      <c r="K376" s="39"/>
    </row>
    <row r="377" spans="11:11" s="21" customFormat="1">
      <c r="K377" s="39"/>
    </row>
    <row r="378" spans="11:11" s="21" customFormat="1">
      <c r="K378" s="39"/>
    </row>
    <row r="379" spans="11:11" s="21" customFormat="1">
      <c r="K379" s="39"/>
    </row>
    <row r="380" spans="11:11" s="21" customFormat="1">
      <c r="K380" s="39"/>
    </row>
    <row r="381" spans="11:11" s="21" customFormat="1">
      <c r="K381" s="39"/>
    </row>
    <row r="382" spans="11:11" s="21" customFormat="1">
      <c r="K382" s="39"/>
    </row>
    <row r="383" spans="11:11" s="21" customFormat="1">
      <c r="K383" s="39"/>
    </row>
    <row r="384" spans="11:11" s="21" customFormat="1">
      <c r="K384" s="39"/>
    </row>
    <row r="385" spans="11:11" s="21" customFormat="1">
      <c r="K385" s="39"/>
    </row>
    <row r="386" spans="11:11" s="21" customFormat="1">
      <c r="K386" s="39"/>
    </row>
    <row r="387" spans="11:11" s="21" customFormat="1">
      <c r="K387" s="39"/>
    </row>
    <row r="388" spans="11:11" s="21" customFormat="1">
      <c r="K388" s="39"/>
    </row>
    <row r="389" spans="11:11" s="21" customFormat="1">
      <c r="K389" s="39"/>
    </row>
    <row r="390" spans="11:11" s="21" customFormat="1">
      <c r="K390" s="39"/>
    </row>
    <row r="391" spans="11:11" s="21" customFormat="1">
      <c r="K391" s="39"/>
    </row>
    <row r="392" spans="11:11" s="21" customFormat="1">
      <c r="K392" s="39"/>
    </row>
    <row r="393" spans="11:11" s="21" customFormat="1">
      <c r="K393" s="39"/>
    </row>
    <row r="394" spans="11:11" s="21" customFormat="1">
      <c r="K394" s="39"/>
    </row>
    <row r="395" spans="11:11" s="21" customFormat="1">
      <c r="K395" s="39"/>
    </row>
    <row r="396" spans="11:11" s="21" customFormat="1">
      <c r="K396" s="39"/>
    </row>
    <row r="397" spans="11:11" s="21" customFormat="1">
      <c r="K397" s="39"/>
    </row>
    <row r="398" spans="11:11" s="21" customFormat="1">
      <c r="K398" s="39"/>
    </row>
    <row r="399" spans="11:11" s="21" customFormat="1">
      <c r="K399" s="39"/>
    </row>
    <row r="400" spans="11:11" s="21" customFormat="1">
      <c r="K400" s="39"/>
    </row>
    <row r="401" spans="11:11" s="21" customFormat="1">
      <c r="K401" s="39"/>
    </row>
    <row r="402" spans="11:11" s="21" customFormat="1">
      <c r="K402" s="39"/>
    </row>
    <row r="403" spans="11:11" s="21" customFormat="1">
      <c r="K403" s="39"/>
    </row>
    <row r="404" spans="11:11" s="21" customFormat="1">
      <c r="K404" s="39"/>
    </row>
    <row r="405" spans="11:11" s="21" customFormat="1">
      <c r="K405" s="39"/>
    </row>
    <row r="406" spans="11:11" s="21" customFormat="1">
      <c r="K406" s="39"/>
    </row>
    <row r="407" spans="11:11" s="21" customFormat="1">
      <c r="K407" s="39"/>
    </row>
    <row r="408" spans="11:11" s="21" customFormat="1">
      <c r="K408" s="39"/>
    </row>
    <row r="409" spans="11:11" s="21" customFormat="1">
      <c r="K409" s="39"/>
    </row>
    <row r="410" spans="11:11" s="21" customFormat="1">
      <c r="K410" s="39"/>
    </row>
    <row r="411" spans="11:11" s="21" customFormat="1">
      <c r="K411" s="39"/>
    </row>
    <row r="412" spans="11:11" s="21" customFormat="1">
      <c r="K412" s="39"/>
    </row>
    <row r="413" spans="11:11" s="21" customFormat="1">
      <c r="K413" s="39"/>
    </row>
    <row r="414" spans="11:11" s="21" customFormat="1">
      <c r="K414" s="39"/>
    </row>
    <row r="415" spans="11:11" s="21" customFormat="1">
      <c r="K415" s="39"/>
    </row>
    <row r="416" spans="11:11" s="21" customFormat="1">
      <c r="K416" s="39"/>
    </row>
    <row r="417" spans="11:11" s="21" customFormat="1">
      <c r="K417" s="39"/>
    </row>
    <row r="418" spans="11:11" s="21" customFormat="1">
      <c r="K418" s="39"/>
    </row>
    <row r="419" spans="11:11" s="21" customFormat="1">
      <c r="K419" s="39"/>
    </row>
    <row r="420" spans="11:11" s="21" customFormat="1">
      <c r="K420" s="39"/>
    </row>
    <row r="421" spans="11:11" s="21" customFormat="1">
      <c r="K421" s="39"/>
    </row>
    <row r="422" spans="11:11" s="21" customFormat="1">
      <c r="K422" s="39"/>
    </row>
    <row r="423" spans="11:11" s="21" customFormat="1">
      <c r="K423" s="39"/>
    </row>
    <row r="424" spans="11:11" s="21" customFormat="1">
      <c r="K424" s="39"/>
    </row>
    <row r="425" spans="11:11" s="21" customFormat="1">
      <c r="K425" s="39"/>
    </row>
    <row r="426" spans="11:11" s="21" customFormat="1">
      <c r="K426" s="39"/>
    </row>
    <row r="427" spans="11:11" s="21" customFormat="1">
      <c r="K427" s="39"/>
    </row>
    <row r="428" spans="11:11" s="21" customFormat="1">
      <c r="K428" s="39"/>
    </row>
    <row r="429" spans="11:11" s="21" customFormat="1">
      <c r="K429" s="39"/>
    </row>
    <row r="430" spans="11:11" s="21" customFormat="1">
      <c r="K430" s="39"/>
    </row>
    <row r="431" spans="11:11" s="21" customFormat="1">
      <c r="K431" s="39"/>
    </row>
    <row r="432" spans="11:11" s="21" customFormat="1">
      <c r="K432" s="39"/>
    </row>
    <row r="433" spans="11:11" s="21" customFormat="1">
      <c r="K433" s="39"/>
    </row>
    <row r="434" spans="11:11" s="21" customFormat="1">
      <c r="K434" s="39"/>
    </row>
    <row r="435" spans="11:11" s="21" customFormat="1">
      <c r="K435" s="39"/>
    </row>
    <row r="436" spans="11:11" s="21" customFormat="1">
      <c r="K436" s="39"/>
    </row>
    <row r="437" spans="11:11" s="21" customFormat="1">
      <c r="K437" s="39"/>
    </row>
    <row r="438" spans="11:11" s="21" customFormat="1">
      <c r="K438" s="39"/>
    </row>
    <row r="439" spans="11:11" s="21" customFormat="1">
      <c r="K439" s="39"/>
    </row>
    <row r="440" spans="11:11" s="21" customFormat="1">
      <c r="K440" s="39"/>
    </row>
    <row r="441" spans="11:11" s="21" customFormat="1">
      <c r="K441" s="39"/>
    </row>
    <row r="442" spans="11:11" s="21" customFormat="1">
      <c r="K442" s="39"/>
    </row>
    <row r="443" spans="11:11" s="21" customFormat="1">
      <c r="K443" s="39"/>
    </row>
    <row r="444" spans="11:11" s="21" customFormat="1">
      <c r="K444" s="39"/>
    </row>
    <row r="445" spans="11:11" s="21" customFormat="1">
      <c r="K445" s="39"/>
    </row>
    <row r="446" spans="11:11" s="21" customFormat="1">
      <c r="K446" s="39"/>
    </row>
    <row r="447" spans="11:11" s="21" customFormat="1">
      <c r="K447" s="39"/>
    </row>
    <row r="448" spans="11:11" s="21" customFormat="1">
      <c r="K448" s="39"/>
    </row>
    <row r="449" spans="11:11" s="21" customFormat="1">
      <c r="K449" s="39"/>
    </row>
    <row r="450" spans="11:11" s="21" customFormat="1">
      <c r="K450" s="39"/>
    </row>
    <row r="451" spans="11:11" s="21" customFormat="1">
      <c r="K451" s="39"/>
    </row>
    <row r="452" spans="11:11" s="21" customFormat="1">
      <c r="K452" s="39"/>
    </row>
    <row r="453" spans="11:11" s="21" customFormat="1">
      <c r="K453" s="39"/>
    </row>
    <row r="454" spans="11:11" s="21" customFormat="1">
      <c r="K454" s="39"/>
    </row>
    <row r="455" spans="11:11" s="21" customFormat="1">
      <c r="K455" s="39"/>
    </row>
    <row r="456" spans="11:11" s="21" customFormat="1">
      <c r="K456" s="39"/>
    </row>
    <row r="457" spans="11:11" s="21" customFormat="1">
      <c r="K457" s="39"/>
    </row>
    <row r="458" spans="11:11" s="21" customFormat="1">
      <c r="K458" s="39"/>
    </row>
    <row r="459" spans="11:11" s="21" customFormat="1">
      <c r="K459" s="39"/>
    </row>
    <row r="460" spans="11:11" s="21" customFormat="1">
      <c r="K460" s="39"/>
    </row>
    <row r="461" spans="11:11" s="21" customFormat="1">
      <c r="K461" s="39"/>
    </row>
    <row r="462" spans="11:11" s="21" customFormat="1">
      <c r="K462" s="39"/>
    </row>
    <row r="463" spans="11:11" s="21" customFormat="1">
      <c r="K463" s="39"/>
    </row>
    <row r="464" spans="11:11" s="21" customFormat="1">
      <c r="K464" s="39"/>
    </row>
    <row r="465" spans="11:11" s="21" customFormat="1">
      <c r="K465" s="39"/>
    </row>
    <row r="466" spans="11:11" s="21" customFormat="1">
      <c r="K466" s="39"/>
    </row>
    <row r="467" spans="11:11" s="21" customFormat="1">
      <c r="K467" s="39"/>
    </row>
    <row r="468" spans="11:11" s="21" customFormat="1">
      <c r="K468" s="39"/>
    </row>
    <row r="469" spans="11:11" s="21" customFormat="1">
      <c r="K469" s="39"/>
    </row>
    <row r="470" spans="11:11" s="21" customFormat="1">
      <c r="K470" s="39"/>
    </row>
    <row r="471" spans="11:11" s="21" customFormat="1">
      <c r="K471" s="39"/>
    </row>
    <row r="472" spans="11:11" s="21" customFormat="1">
      <c r="K472" s="39"/>
    </row>
    <row r="473" spans="11:11" s="21" customFormat="1">
      <c r="K473" s="39"/>
    </row>
    <row r="474" spans="11:11" s="21" customFormat="1">
      <c r="K474" s="39"/>
    </row>
    <row r="475" spans="11:11" s="21" customFormat="1">
      <c r="K475" s="39"/>
    </row>
    <row r="476" spans="11:11" s="21" customFormat="1">
      <c r="K476" s="39"/>
    </row>
    <row r="477" spans="11:11" s="21" customFormat="1">
      <c r="K477" s="39"/>
    </row>
    <row r="478" spans="11:11" s="21" customFormat="1">
      <c r="K478" s="39"/>
    </row>
    <row r="479" spans="11:11" s="21" customFormat="1">
      <c r="K479" s="39"/>
    </row>
    <row r="480" spans="11:11" s="21" customFormat="1">
      <c r="K480" s="39"/>
    </row>
    <row r="481" spans="11:11" s="21" customFormat="1">
      <c r="K481" s="39"/>
    </row>
    <row r="482" spans="11:11" s="21" customFormat="1">
      <c r="K482" s="39"/>
    </row>
    <row r="483" spans="11:11" s="21" customFormat="1">
      <c r="K483" s="39"/>
    </row>
    <row r="484" spans="11:11" s="21" customFormat="1">
      <c r="K484" s="39"/>
    </row>
    <row r="485" spans="11:11" s="21" customFormat="1">
      <c r="K485" s="39"/>
    </row>
    <row r="486" spans="11:11" s="21" customFormat="1">
      <c r="K486" s="39"/>
    </row>
    <row r="487" spans="11:11" s="21" customFormat="1">
      <c r="K487" s="39"/>
    </row>
    <row r="488" spans="11:11" s="21" customFormat="1">
      <c r="K488" s="39"/>
    </row>
    <row r="489" spans="11:11" s="21" customFormat="1">
      <c r="K489" s="39"/>
    </row>
    <row r="490" spans="11:11" s="21" customFormat="1">
      <c r="K490" s="39"/>
    </row>
    <row r="491" spans="11:11" s="21" customFormat="1">
      <c r="K491" s="39"/>
    </row>
    <row r="492" spans="11:11" s="21" customFormat="1">
      <c r="K492" s="39"/>
    </row>
    <row r="493" spans="11:11" s="21" customFormat="1">
      <c r="K493" s="39"/>
    </row>
    <row r="494" spans="11:11" s="21" customFormat="1">
      <c r="K494" s="39"/>
    </row>
    <row r="495" spans="11:11" s="21" customFormat="1">
      <c r="K495" s="39"/>
    </row>
    <row r="496" spans="11:11" s="21" customFormat="1">
      <c r="K496" s="39"/>
    </row>
    <row r="497" spans="11:11" s="21" customFormat="1">
      <c r="K497" s="39"/>
    </row>
    <row r="498" spans="11:11" s="21" customFormat="1">
      <c r="K498" s="39"/>
    </row>
    <row r="499" spans="11:11" s="21" customFormat="1">
      <c r="K499" s="39"/>
    </row>
    <row r="500" spans="11:11" s="21" customFormat="1">
      <c r="K500" s="39"/>
    </row>
    <row r="501" spans="11:11" s="21" customFormat="1">
      <c r="K501" s="39"/>
    </row>
    <row r="502" spans="11:11" s="21" customFormat="1">
      <c r="K502" s="39"/>
    </row>
    <row r="503" spans="11:11" s="21" customFormat="1">
      <c r="K503" s="39"/>
    </row>
    <row r="504" spans="11:11" s="21" customFormat="1">
      <c r="K504" s="39"/>
    </row>
    <row r="505" spans="11:11" s="21" customFormat="1">
      <c r="K505" s="39"/>
    </row>
    <row r="506" spans="11:11" s="21" customFormat="1">
      <c r="K506" s="39"/>
    </row>
    <row r="507" spans="11:11" s="21" customFormat="1">
      <c r="K507" s="39"/>
    </row>
    <row r="508" spans="11:11" s="21" customFormat="1">
      <c r="K508" s="39"/>
    </row>
    <row r="509" spans="11:11" s="21" customFormat="1">
      <c r="K509" s="39"/>
    </row>
    <row r="510" spans="11:11" s="21" customFormat="1">
      <c r="K510" s="39"/>
    </row>
    <row r="511" spans="11:11" s="21" customFormat="1">
      <c r="K511" s="39"/>
    </row>
    <row r="512" spans="11:11" s="21" customFormat="1">
      <c r="K512" s="39"/>
    </row>
    <row r="513" spans="11:11" s="21" customFormat="1">
      <c r="K513" s="39"/>
    </row>
    <row r="514" spans="11:11" s="21" customFormat="1">
      <c r="K514" s="39"/>
    </row>
    <row r="515" spans="11:11" s="21" customFormat="1">
      <c r="K515" s="39"/>
    </row>
    <row r="516" spans="11:11" s="21" customFormat="1">
      <c r="K516" s="39"/>
    </row>
    <row r="517" spans="11:11" s="21" customFormat="1">
      <c r="K517" s="39"/>
    </row>
    <row r="518" spans="11:11" s="21" customFormat="1">
      <c r="K518" s="39"/>
    </row>
    <row r="519" spans="11:11" s="21" customFormat="1">
      <c r="K519" s="39"/>
    </row>
    <row r="520" spans="11:11" s="21" customFormat="1">
      <c r="K520" s="39"/>
    </row>
    <row r="521" spans="11:11" s="21" customFormat="1">
      <c r="K521" s="39"/>
    </row>
    <row r="522" spans="11:11" s="21" customFormat="1">
      <c r="K522" s="39"/>
    </row>
    <row r="523" spans="11:11" s="21" customFormat="1">
      <c r="K523" s="39"/>
    </row>
    <row r="524" spans="11:11" s="21" customFormat="1">
      <c r="K524" s="39"/>
    </row>
    <row r="525" spans="11:11" s="21" customFormat="1">
      <c r="K525" s="39"/>
    </row>
    <row r="526" spans="11:11" s="21" customFormat="1">
      <c r="K526" s="39"/>
    </row>
    <row r="527" spans="11:11" s="21" customFormat="1">
      <c r="K527" s="39"/>
    </row>
    <row r="528" spans="11:11" s="21" customFormat="1">
      <c r="K528" s="39"/>
    </row>
    <row r="529" spans="11:11" s="21" customFormat="1">
      <c r="K529" s="39"/>
    </row>
    <row r="530" spans="11:11" s="21" customFormat="1">
      <c r="K530" s="39"/>
    </row>
    <row r="531" spans="11:11" s="21" customFormat="1">
      <c r="K531" s="39"/>
    </row>
    <row r="532" spans="11:11" s="21" customFormat="1">
      <c r="K532" s="39"/>
    </row>
    <row r="533" spans="11:11" s="21" customFormat="1">
      <c r="K533" s="39"/>
    </row>
    <row r="534" spans="11:11" s="21" customFormat="1">
      <c r="K534" s="39"/>
    </row>
    <row r="535" spans="11:11" s="21" customFormat="1">
      <c r="K535" s="39"/>
    </row>
    <row r="536" spans="11:11" s="21" customFormat="1">
      <c r="K536" s="39"/>
    </row>
    <row r="537" spans="11:11" s="21" customFormat="1">
      <c r="K537" s="39"/>
    </row>
    <row r="538" spans="11:11" s="21" customFormat="1">
      <c r="K538" s="39"/>
    </row>
    <row r="539" spans="11:11" s="21" customFormat="1">
      <c r="K539" s="39"/>
    </row>
    <row r="540" spans="11:11" s="21" customFormat="1">
      <c r="K540" s="39"/>
    </row>
    <row r="541" spans="11:11" s="21" customFormat="1">
      <c r="K541" s="39"/>
    </row>
    <row r="542" spans="11:11" s="21" customFormat="1">
      <c r="K542" s="39"/>
    </row>
    <row r="543" spans="11:11" s="21" customFormat="1">
      <c r="K543" s="39"/>
    </row>
    <row r="544" spans="11:11" s="21" customFormat="1">
      <c r="K544" s="39"/>
    </row>
    <row r="545" spans="11:11" s="21" customFormat="1">
      <c r="K545" s="39"/>
    </row>
    <row r="546" spans="11:11" s="21" customFormat="1">
      <c r="K546" s="39"/>
    </row>
    <row r="547" spans="11:11" s="21" customFormat="1">
      <c r="K547" s="39"/>
    </row>
    <row r="548" spans="11:11" s="21" customFormat="1">
      <c r="K548" s="39"/>
    </row>
    <row r="549" spans="11:11" s="21" customFormat="1">
      <c r="K549" s="39"/>
    </row>
    <row r="550" spans="11:11" s="21" customFormat="1">
      <c r="K550" s="39"/>
    </row>
    <row r="551" spans="11:11" s="21" customFormat="1">
      <c r="K551" s="39"/>
    </row>
    <row r="552" spans="11:11" s="21" customFormat="1">
      <c r="K552" s="39"/>
    </row>
    <row r="553" spans="11:11" s="21" customFormat="1">
      <c r="K553" s="39"/>
    </row>
    <row r="554" spans="11:11" s="21" customFormat="1">
      <c r="K554" s="39"/>
    </row>
    <row r="555" spans="11:11" s="21" customFormat="1">
      <c r="K555" s="39"/>
    </row>
    <row r="556" spans="11:11" s="21" customFormat="1">
      <c r="K556" s="39"/>
    </row>
    <row r="557" spans="11:11" s="21" customFormat="1">
      <c r="K557" s="39"/>
    </row>
    <row r="558" spans="11:11" s="21" customFormat="1">
      <c r="K558" s="39"/>
    </row>
    <row r="559" spans="11:11" s="21" customFormat="1">
      <c r="K559" s="39"/>
    </row>
    <row r="560" spans="11:11" s="21" customFormat="1">
      <c r="K560" s="39"/>
    </row>
    <row r="561" spans="1:30" s="21" customFormat="1">
      <c r="K561" s="39"/>
    </row>
    <row r="562" spans="1:30" s="21" customFormat="1">
      <c r="K562" s="39"/>
    </row>
    <row r="563" spans="1:30" s="21" customFormat="1">
      <c r="K563" s="39"/>
    </row>
    <row r="564" spans="1:30" s="21" customFormat="1">
      <c r="K564" s="39"/>
    </row>
    <row r="565" spans="1:30" s="21" customFormat="1">
      <c r="K565" s="39"/>
    </row>
    <row r="566" spans="1:30" s="21" customFormat="1">
      <c r="K566" s="39"/>
    </row>
    <row r="567" spans="1:30" s="21" customFormat="1">
      <c r="K567" s="39"/>
    </row>
    <row r="568" spans="1:30" s="21" customFormat="1">
      <c r="K568" s="39"/>
    </row>
    <row r="569" spans="1:30" s="21" customFormat="1">
      <c r="K569" s="39"/>
    </row>
    <row r="570" spans="1:30" s="21" customFormat="1">
      <c r="K570" s="39"/>
    </row>
    <row r="571" spans="1:30" s="21" customFormat="1">
      <c r="K571" s="39"/>
    </row>
    <row r="572" spans="1:30" s="21" customFormat="1">
      <c r="K572" s="39"/>
    </row>
    <row r="573" spans="1:30" s="21" customFormat="1">
      <c r="K573" s="39"/>
    </row>
    <row r="574" spans="1:30">
      <c r="A574" s="21"/>
      <c r="B574" s="21"/>
      <c r="C574" s="21"/>
      <c r="D574" s="21"/>
      <c r="E574" s="21"/>
      <c r="F574" s="21"/>
      <c r="G574" s="21"/>
      <c r="H574" s="21"/>
      <c r="I574" s="21"/>
      <c r="J574" s="21"/>
      <c r="K574" s="39"/>
      <c r="L574" s="21"/>
      <c r="M574" s="21"/>
      <c r="N574" s="21"/>
      <c r="O574" s="21"/>
      <c r="P574" s="21"/>
      <c r="Q574" s="21"/>
      <c r="R574" s="21"/>
      <c r="S574" s="21"/>
      <c r="T574" s="21"/>
      <c r="U574" s="21"/>
      <c r="V574" s="21"/>
      <c r="W574" s="21"/>
      <c r="X574" s="21"/>
      <c r="Y574" s="21"/>
      <c r="Z574" s="21"/>
      <c r="AA574" s="21"/>
      <c r="AB574" s="21"/>
      <c r="AC574" s="21"/>
      <c r="AD574" s="21"/>
    </row>
  </sheetData>
  <autoFilter ref="A2:AD55" xr:uid="{00000000-0009-0000-0000-00002E000000}"/>
  <phoneticPr fontId="1"/>
  <dataValidations count="1">
    <dataValidation type="list" allowBlank="1" showInputMessage="1" showErrorMessage="1" sqref="W3:W55 Y3:Y55 AA3:AA55 AC3:AC55 N3:Q55 U3:U55" xr:uid="{3362CC5A-A9D3-4BA3-ACDA-3FD6748677A9}">
      <formula1>"○"</formula1>
    </dataValidation>
  </dataValidations>
  <hyperlinks>
    <hyperlink ref="J4" r:id="rId1" xr:uid="{DEC159EE-A4DF-4668-BF52-32CD28007B2D}"/>
  </hyperlinks>
  <printOptions horizontalCentered="1"/>
  <pageMargins left="0.70866141732283472" right="0.70866141732283472" top="0.74803149606299213" bottom="0.74803149606299213" header="0.31496062992125984" footer="0.31496062992125984"/>
  <pageSetup paperSize="8" scale="22" orientation="portrait" r:id="rId2"/>
  <colBreaks count="2" manualBreakCount="2">
    <brk id="10" max="1048575" man="1"/>
    <brk id="20" max="1048575" man="1"/>
  </col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6ECDFE-EBFA-40AD-985B-30F7A918484C}">
  <dimension ref="A1:AM573"/>
  <sheetViews>
    <sheetView showGridLines="0" zoomScale="70" zoomScaleNormal="70" workbookViewId="0">
      <pane xSplit="3" ySplit="2" topLeftCell="V3" activePane="bottomRight" state="frozen"/>
      <selection pane="topRight" activeCell="D1" sqref="D1"/>
      <selection pane="bottomLeft" activeCell="A3" sqref="A3"/>
      <selection pane="bottomRight" activeCell="AK2" sqref="AK2"/>
    </sheetView>
  </sheetViews>
  <sheetFormatPr defaultRowHeight="18.75"/>
  <cols>
    <col min="1" max="1" width="10.75" customWidth="1"/>
    <col min="2" max="2" width="15.125" customWidth="1"/>
    <col min="3" max="3" width="67.625" customWidth="1"/>
    <col min="4" max="4" width="16.625" customWidth="1"/>
    <col min="5" max="5" width="8.625" customWidth="1"/>
    <col min="6" max="6" width="7.875" customWidth="1"/>
    <col min="7" max="7" width="48.75" customWidth="1"/>
    <col min="8" max="8" width="10.125" customWidth="1"/>
    <col min="9" max="9" width="9.375" customWidth="1"/>
    <col min="10" max="10" width="40.375" customWidth="1"/>
    <col min="11" max="11" width="54.125" style="11" customWidth="1"/>
    <col min="12" max="12" width="28.625" customWidth="1"/>
    <col min="13" max="13" width="6.75" customWidth="1"/>
    <col min="14" max="14" width="8.5" customWidth="1"/>
    <col min="15" max="15" width="7.375" customWidth="1"/>
    <col min="16" max="16" width="7" customWidth="1"/>
    <col min="17" max="17" width="5.25" customWidth="1"/>
    <col min="18" max="18" width="11.375" customWidth="1"/>
    <col min="19" max="19" width="7.875" customWidth="1"/>
    <col min="20" max="20" width="12.375" customWidth="1"/>
    <col min="21" max="21" width="6.875" customWidth="1"/>
    <col min="22" max="22" width="12.375" customWidth="1"/>
    <col min="23" max="23" width="6.25" customWidth="1"/>
    <col min="24" max="24" width="12.375" customWidth="1"/>
    <col min="25" max="25" width="7.75" customWidth="1"/>
    <col min="26" max="26" width="12.375" customWidth="1"/>
    <col min="27" max="27" width="6.5" customWidth="1"/>
    <col min="28" max="28" width="97.5" customWidth="1"/>
    <col min="29" max="29" width="5.25" customWidth="1"/>
    <col min="30" max="30" width="12.375" customWidth="1"/>
  </cols>
  <sheetData>
    <row r="1" spans="1:30" ht="21.75" customHeight="1">
      <c r="A1" s="151" t="s">
        <v>56</v>
      </c>
      <c r="R1" s="19"/>
    </row>
    <row r="2" spans="1:30" s="134" customFormat="1" ht="247.15" customHeight="1">
      <c r="A2" s="8" t="s">
        <v>57</v>
      </c>
      <c r="B2" s="8" t="s">
        <v>58</v>
      </c>
      <c r="C2" s="16" t="s">
        <v>59</v>
      </c>
      <c r="D2" s="8" t="s">
        <v>60</v>
      </c>
      <c r="E2" s="8" t="s">
        <v>61</v>
      </c>
      <c r="F2" s="8" t="s">
        <v>62</v>
      </c>
      <c r="G2" s="8" t="s">
        <v>63</v>
      </c>
      <c r="H2" s="8" t="s">
        <v>64</v>
      </c>
      <c r="I2" s="8" t="s">
        <v>65</v>
      </c>
      <c r="J2" s="8" t="s">
        <v>66</v>
      </c>
      <c r="K2" s="8" t="s">
        <v>67</v>
      </c>
      <c r="L2" s="8" t="s">
        <v>68</v>
      </c>
      <c r="M2" s="8" t="s">
        <v>69</v>
      </c>
      <c r="N2" s="8" t="s">
        <v>70</v>
      </c>
      <c r="O2" s="8" t="s">
        <v>71</v>
      </c>
      <c r="P2" s="8" t="s">
        <v>72</v>
      </c>
      <c r="Q2" s="8" t="s">
        <v>73</v>
      </c>
      <c r="R2" s="17" t="s">
        <v>74</v>
      </c>
      <c r="S2" s="8" t="s">
        <v>75</v>
      </c>
      <c r="T2" s="8" t="s">
        <v>76</v>
      </c>
      <c r="U2" s="8" t="s">
        <v>77</v>
      </c>
      <c r="V2" s="8" t="s">
        <v>78</v>
      </c>
      <c r="W2" s="8" t="s">
        <v>79</v>
      </c>
      <c r="X2" s="8" t="s">
        <v>78</v>
      </c>
      <c r="Y2" s="8" t="s">
        <v>80</v>
      </c>
      <c r="Z2" s="8" t="s">
        <v>78</v>
      </c>
      <c r="AA2" s="8" t="s">
        <v>81</v>
      </c>
      <c r="AB2" s="8" t="s">
        <v>78</v>
      </c>
      <c r="AC2" s="8" t="s">
        <v>82</v>
      </c>
      <c r="AD2" s="8" t="s">
        <v>78</v>
      </c>
    </row>
    <row r="3" spans="1:30" s="19" customFormat="1" ht="171">
      <c r="A3" s="232" t="s">
        <v>704</v>
      </c>
      <c r="B3" s="232" t="s">
        <v>842</v>
      </c>
      <c r="C3" s="232" t="s">
        <v>24705</v>
      </c>
      <c r="D3" s="232" t="s">
        <v>24706</v>
      </c>
      <c r="E3" s="232" t="s">
        <v>24707</v>
      </c>
      <c r="F3" s="232" t="s">
        <v>24708</v>
      </c>
      <c r="G3" s="232" t="s">
        <v>24709</v>
      </c>
      <c r="H3" s="232" t="s">
        <v>24710</v>
      </c>
      <c r="I3" s="232" t="s">
        <v>24711</v>
      </c>
      <c r="J3" s="232" t="s">
        <v>24712</v>
      </c>
      <c r="K3" s="234" t="s">
        <v>24713</v>
      </c>
      <c r="L3" s="232" t="s">
        <v>112</v>
      </c>
      <c r="M3" s="232"/>
      <c r="N3" s="232"/>
      <c r="O3" s="232"/>
      <c r="P3" s="232"/>
      <c r="Q3" s="232"/>
      <c r="R3" s="338" t="s">
        <v>638</v>
      </c>
      <c r="S3" s="221" t="s">
        <v>1026</v>
      </c>
      <c r="T3" s="232"/>
      <c r="U3" s="232"/>
      <c r="V3" s="232"/>
      <c r="W3" s="232"/>
      <c r="X3" s="232"/>
      <c r="Y3" s="232"/>
      <c r="Z3" s="232"/>
      <c r="AA3" s="232" t="s">
        <v>95</v>
      </c>
      <c r="AB3" s="232" t="s">
        <v>24714</v>
      </c>
      <c r="AC3" s="232" t="s">
        <v>95</v>
      </c>
      <c r="AD3" s="234" t="s">
        <v>24715</v>
      </c>
    </row>
    <row r="4" spans="1:30" s="19" customFormat="1" ht="82.5" customHeight="1">
      <c r="A4" s="232" t="s">
        <v>704</v>
      </c>
      <c r="B4" s="232" t="s">
        <v>24716</v>
      </c>
      <c r="C4" s="232" t="s">
        <v>24717</v>
      </c>
      <c r="D4" s="232" t="s">
        <v>24718</v>
      </c>
      <c r="E4" s="232" t="s">
        <v>24719</v>
      </c>
      <c r="F4" s="232" t="s">
        <v>24720</v>
      </c>
      <c r="G4" s="232" t="s">
        <v>24721</v>
      </c>
      <c r="H4" s="232" t="s">
        <v>24722</v>
      </c>
      <c r="I4" s="232" t="s">
        <v>24723</v>
      </c>
      <c r="J4" s="232"/>
      <c r="K4" s="234" t="s">
        <v>12820</v>
      </c>
      <c r="L4" s="232"/>
      <c r="M4" s="232"/>
      <c r="N4" s="232"/>
      <c r="O4" s="232"/>
      <c r="P4" s="232"/>
      <c r="Q4" s="232"/>
      <c r="R4" s="338" t="s">
        <v>1027</v>
      </c>
      <c r="S4" s="221" t="s">
        <v>473</v>
      </c>
      <c r="T4" s="232"/>
      <c r="U4" s="232" t="s">
        <v>95</v>
      </c>
      <c r="V4" s="234" t="s">
        <v>24724</v>
      </c>
      <c r="W4" s="232"/>
      <c r="X4" s="232"/>
      <c r="Y4" s="232"/>
      <c r="Z4" s="232"/>
      <c r="AA4" s="232"/>
      <c r="AB4" s="232"/>
      <c r="AC4" s="232"/>
      <c r="AD4" s="232"/>
    </row>
    <row r="5" spans="1:30" s="19" customFormat="1" ht="32.25" customHeight="1">
      <c r="A5" s="232" t="s">
        <v>704</v>
      </c>
      <c r="B5" s="232" t="s">
        <v>24716</v>
      </c>
      <c r="C5" s="232" t="s">
        <v>24725</v>
      </c>
      <c r="D5" s="232" t="s">
        <v>24726</v>
      </c>
      <c r="E5" s="232" t="s">
        <v>24727</v>
      </c>
      <c r="F5" s="232" t="s">
        <v>24728</v>
      </c>
      <c r="G5" s="232" t="s">
        <v>24729</v>
      </c>
      <c r="H5" s="232" t="s">
        <v>24730</v>
      </c>
      <c r="I5" s="232" t="s">
        <v>24731</v>
      </c>
      <c r="J5" s="232" t="s">
        <v>24732</v>
      </c>
      <c r="K5" s="234" t="s">
        <v>24733</v>
      </c>
      <c r="L5" s="234" t="s">
        <v>2894</v>
      </c>
      <c r="M5" s="232"/>
      <c r="N5" s="232" t="s">
        <v>95</v>
      </c>
      <c r="O5" s="232"/>
      <c r="P5" s="232"/>
      <c r="Q5" s="232"/>
      <c r="R5" s="338"/>
      <c r="S5" s="221" t="s">
        <v>1026</v>
      </c>
      <c r="T5" s="232" t="s">
        <v>3532</v>
      </c>
      <c r="U5" s="232"/>
      <c r="V5" s="232"/>
      <c r="W5" s="232"/>
      <c r="X5" s="232"/>
      <c r="Y5" s="232"/>
      <c r="Z5" s="232"/>
      <c r="AA5" s="232"/>
      <c r="AB5" s="232"/>
      <c r="AC5" s="232"/>
      <c r="AD5" s="232"/>
    </row>
    <row r="6" spans="1:30" s="19" customFormat="1" ht="85.5">
      <c r="A6" s="232" t="s">
        <v>704</v>
      </c>
      <c r="B6" s="232" t="s">
        <v>24716</v>
      </c>
      <c r="C6" s="232" t="s">
        <v>24734</v>
      </c>
      <c r="D6" s="232" t="s">
        <v>24735</v>
      </c>
      <c r="E6" s="232" t="s">
        <v>24736</v>
      </c>
      <c r="F6" s="232" t="s">
        <v>24737</v>
      </c>
      <c r="G6" s="232" t="s">
        <v>24738</v>
      </c>
      <c r="H6" s="232" t="s">
        <v>24739</v>
      </c>
      <c r="I6" s="232" t="s">
        <v>24740</v>
      </c>
      <c r="J6" s="232" t="s">
        <v>24741</v>
      </c>
      <c r="K6" s="234" t="s">
        <v>24742</v>
      </c>
      <c r="L6" s="234" t="s">
        <v>24743</v>
      </c>
      <c r="M6" s="232"/>
      <c r="N6" s="232" t="s">
        <v>95</v>
      </c>
      <c r="O6" s="232" t="s">
        <v>95</v>
      </c>
      <c r="P6" s="232"/>
      <c r="Q6" s="232"/>
      <c r="R6" s="338" t="s">
        <v>638</v>
      </c>
      <c r="S6" s="221" t="s">
        <v>1026</v>
      </c>
      <c r="T6" s="232" t="s">
        <v>4542</v>
      </c>
      <c r="U6" s="232"/>
      <c r="V6" s="232"/>
      <c r="W6" s="232"/>
      <c r="X6" s="232"/>
      <c r="Y6" s="232"/>
      <c r="Z6" s="232"/>
      <c r="AA6" s="232"/>
      <c r="AB6" s="232"/>
      <c r="AC6" s="232" t="s">
        <v>9</v>
      </c>
      <c r="AD6" s="232"/>
    </row>
    <row r="7" spans="1:30" s="19" customFormat="1" ht="71.25">
      <c r="A7" s="221" t="s">
        <v>24744</v>
      </c>
      <c r="B7" s="221" t="s">
        <v>24716</v>
      </c>
      <c r="C7" s="221" t="s">
        <v>24745</v>
      </c>
      <c r="D7" s="221" t="s">
        <v>24746</v>
      </c>
      <c r="E7" s="221" t="s">
        <v>24747</v>
      </c>
      <c r="F7" s="221" t="s">
        <v>24748</v>
      </c>
      <c r="G7" s="221" t="s">
        <v>24749</v>
      </c>
      <c r="H7" s="221" t="s">
        <v>24750</v>
      </c>
      <c r="I7" s="221" t="s">
        <v>24751</v>
      </c>
      <c r="J7" s="221" t="s">
        <v>24752</v>
      </c>
      <c r="K7" s="223" t="s">
        <v>24753</v>
      </c>
      <c r="L7" s="223" t="s">
        <v>1955</v>
      </c>
      <c r="M7" s="221"/>
      <c r="N7" s="221"/>
      <c r="O7" s="221"/>
      <c r="P7" s="221"/>
      <c r="Q7" s="221"/>
      <c r="R7" s="338" t="s">
        <v>182</v>
      </c>
      <c r="S7" s="221" t="s">
        <v>2307</v>
      </c>
      <c r="T7" s="221"/>
      <c r="U7" s="221" t="s">
        <v>95</v>
      </c>
      <c r="V7" s="223" t="s">
        <v>24754</v>
      </c>
      <c r="W7" s="221" t="s">
        <v>95</v>
      </c>
      <c r="X7" s="223" t="s">
        <v>24754</v>
      </c>
      <c r="Y7" s="221" t="s">
        <v>95</v>
      </c>
      <c r="Z7" s="223" t="s">
        <v>24754</v>
      </c>
      <c r="AA7" s="221"/>
      <c r="AB7" s="221"/>
      <c r="AC7" s="221"/>
      <c r="AD7" s="221"/>
    </row>
    <row r="8" spans="1:30" s="19" customFormat="1" ht="111" customHeight="1">
      <c r="A8" s="221" t="s">
        <v>24744</v>
      </c>
      <c r="B8" s="221" t="s">
        <v>24716</v>
      </c>
      <c r="C8" s="221" t="s">
        <v>24755</v>
      </c>
      <c r="D8" s="221" t="s">
        <v>24756</v>
      </c>
      <c r="E8" s="221" t="s">
        <v>24757</v>
      </c>
      <c r="F8" s="221" t="s">
        <v>24758</v>
      </c>
      <c r="G8" s="221" t="s">
        <v>24759</v>
      </c>
      <c r="H8" s="221" t="s">
        <v>24760</v>
      </c>
      <c r="I8" s="221" t="s">
        <v>24761</v>
      </c>
      <c r="J8" s="221" t="s">
        <v>24762</v>
      </c>
      <c r="K8" s="223" t="s">
        <v>24763</v>
      </c>
      <c r="L8" s="223" t="s">
        <v>24764</v>
      </c>
      <c r="M8" s="221"/>
      <c r="N8" s="221"/>
      <c r="O8" s="221"/>
      <c r="P8" s="221"/>
      <c r="Q8" s="221"/>
      <c r="R8" s="338" t="s">
        <v>223</v>
      </c>
      <c r="S8" s="221" t="s">
        <v>2475</v>
      </c>
      <c r="T8" s="221"/>
      <c r="U8" s="221"/>
      <c r="V8" s="221"/>
      <c r="W8" s="221"/>
      <c r="X8" s="221"/>
      <c r="Y8" s="221" t="s">
        <v>95</v>
      </c>
      <c r="Z8" s="223" t="s">
        <v>24765</v>
      </c>
      <c r="AA8" s="221"/>
      <c r="AB8" s="221"/>
      <c r="AC8" s="221" t="s">
        <v>95</v>
      </c>
      <c r="AD8" s="223" t="s">
        <v>24766</v>
      </c>
    </row>
    <row r="9" spans="1:30" s="19" customFormat="1" ht="30" customHeight="1">
      <c r="A9" s="221" t="s">
        <v>24744</v>
      </c>
      <c r="B9" s="221" t="s">
        <v>750</v>
      </c>
      <c r="C9" s="221" t="s">
        <v>24767</v>
      </c>
      <c r="D9" s="221" t="s">
        <v>24768</v>
      </c>
      <c r="E9" s="221" t="s">
        <v>24769</v>
      </c>
      <c r="F9" s="221" t="s">
        <v>24770</v>
      </c>
      <c r="G9" s="221" t="s">
        <v>24771</v>
      </c>
      <c r="H9" s="221" t="s">
        <v>24772</v>
      </c>
      <c r="I9" s="221" t="s">
        <v>24773</v>
      </c>
      <c r="J9" s="221" t="s">
        <v>24774</v>
      </c>
      <c r="K9" s="223" t="s">
        <v>24775</v>
      </c>
      <c r="L9" s="223" t="s">
        <v>2894</v>
      </c>
      <c r="M9" s="221"/>
      <c r="N9" s="221" t="s">
        <v>95</v>
      </c>
      <c r="O9" s="221"/>
      <c r="P9" s="221"/>
      <c r="Q9" s="221"/>
      <c r="R9" s="338" t="s">
        <v>182</v>
      </c>
      <c r="S9" s="221" t="s">
        <v>2307</v>
      </c>
      <c r="T9" s="221" t="s">
        <v>10248</v>
      </c>
      <c r="U9" s="221"/>
      <c r="V9" s="221"/>
      <c r="W9" s="221"/>
      <c r="X9" s="221"/>
      <c r="Y9" s="221"/>
      <c r="Z9" s="221"/>
      <c r="AA9" s="221" t="s">
        <v>95</v>
      </c>
      <c r="AB9" s="221" t="s">
        <v>24776</v>
      </c>
      <c r="AC9" s="221"/>
      <c r="AD9" s="223"/>
    </row>
    <row r="10" spans="1:30" s="19" customFormat="1" ht="34.5" customHeight="1">
      <c r="A10" s="221" t="s">
        <v>24744</v>
      </c>
      <c r="B10" s="221" t="s">
        <v>796</v>
      </c>
      <c r="C10" s="221" t="s">
        <v>24777</v>
      </c>
      <c r="D10" s="221" t="s">
        <v>24778</v>
      </c>
      <c r="E10" s="221" t="s">
        <v>24779</v>
      </c>
      <c r="F10" s="221" t="s">
        <v>24780</v>
      </c>
      <c r="G10" s="221" t="s">
        <v>24781</v>
      </c>
      <c r="H10" s="221" t="s">
        <v>24782</v>
      </c>
      <c r="I10" s="221" t="s">
        <v>24783</v>
      </c>
      <c r="J10" s="221" t="s">
        <v>24784</v>
      </c>
      <c r="K10" s="223" t="s">
        <v>24785</v>
      </c>
      <c r="L10" s="223"/>
      <c r="M10" s="221"/>
      <c r="N10" s="221"/>
      <c r="O10" s="221"/>
      <c r="P10" s="221"/>
      <c r="Q10" s="221"/>
      <c r="R10" s="338" t="s">
        <v>223</v>
      </c>
      <c r="S10" s="221" t="s">
        <v>2475</v>
      </c>
      <c r="T10" s="221"/>
      <c r="U10" s="221"/>
      <c r="V10" s="221"/>
      <c r="W10" s="221"/>
      <c r="X10" s="221"/>
      <c r="Y10" s="221"/>
      <c r="Z10" s="221"/>
      <c r="AA10" s="221"/>
      <c r="AB10" s="221"/>
      <c r="AC10" s="221" t="s">
        <v>95</v>
      </c>
      <c r="AD10" s="223" t="s">
        <v>24786</v>
      </c>
    </row>
    <row r="11" spans="1:30" s="19" customFormat="1" ht="28.5">
      <c r="A11" s="221" t="s">
        <v>24744</v>
      </c>
      <c r="B11" s="221" t="s">
        <v>796</v>
      </c>
      <c r="C11" s="221" t="s">
        <v>24787</v>
      </c>
      <c r="D11" s="221" t="s">
        <v>24788</v>
      </c>
      <c r="E11" s="221" t="s">
        <v>24789</v>
      </c>
      <c r="F11" s="221" t="s">
        <v>24790</v>
      </c>
      <c r="G11" s="221" t="s">
        <v>24791</v>
      </c>
      <c r="H11" s="221" t="s">
        <v>24792</v>
      </c>
      <c r="I11" s="221" t="s">
        <v>24793</v>
      </c>
      <c r="J11" s="221" t="s">
        <v>24794</v>
      </c>
      <c r="K11" s="223" t="s">
        <v>24795</v>
      </c>
      <c r="L11" s="223" t="s">
        <v>1081</v>
      </c>
      <c r="M11" s="221"/>
      <c r="N11" s="221"/>
      <c r="O11" s="221"/>
      <c r="P11" s="221"/>
      <c r="Q11" s="221"/>
      <c r="R11" s="338" t="s">
        <v>223</v>
      </c>
      <c r="S11" s="221" t="s">
        <v>2475</v>
      </c>
      <c r="T11" s="221"/>
      <c r="U11" s="221"/>
      <c r="V11" s="221"/>
      <c r="W11" s="221"/>
      <c r="X11" s="221"/>
      <c r="Y11" s="221" t="s">
        <v>95</v>
      </c>
      <c r="Z11" s="221" t="s">
        <v>24796</v>
      </c>
      <c r="AA11" s="221" t="s">
        <v>95</v>
      </c>
      <c r="AB11" s="221" t="s">
        <v>24796</v>
      </c>
      <c r="AC11" s="221"/>
      <c r="AD11" s="223"/>
    </row>
    <row r="12" spans="1:30" s="19" customFormat="1" ht="42.75">
      <c r="A12" s="221" t="s">
        <v>24744</v>
      </c>
      <c r="B12" s="221" t="s">
        <v>796</v>
      </c>
      <c r="C12" s="221" t="s">
        <v>24797</v>
      </c>
      <c r="D12" s="221" t="s">
        <v>24798</v>
      </c>
      <c r="E12" s="221" t="s">
        <v>24799</v>
      </c>
      <c r="F12" s="221" t="s">
        <v>24800</v>
      </c>
      <c r="G12" s="221" t="s">
        <v>24801</v>
      </c>
      <c r="H12" s="221" t="s">
        <v>24802</v>
      </c>
      <c r="I12" s="221" t="s">
        <v>24803</v>
      </c>
      <c r="J12" s="221" t="s">
        <v>24804</v>
      </c>
      <c r="K12" s="223" t="s">
        <v>24805</v>
      </c>
      <c r="L12" s="223" t="s">
        <v>6160</v>
      </c>
      <c r="M12" s="221"/>
      <c r="N12" s="221" t="s">
        <v>95</v>
      </c>
      <c r="O12" s="221" t="s">
        <v>95</v>
      </c>
      <c r="P12" s="221"/>
      <c r="Q12" s="221"/>
      <c r="R12" s="338" t="s">
        <v>182</v>
      </c>
      <c r="S12" s="221" t="s">
        <v>2307</v>
      </c>
      <c r="T12" s="221" t="s">
        <v>224</v>
      </c>
      <c r="U12" s="221"/>
      <c r="V12" s="221"/>
      <c r="W12" s="221"/>
      <c r="X12" s="221"/>
      <c r="Y12" s="221"/>
      <c r="Z12" s="221"/>
      <c r="AA12" s="221" t="s">
        <v>95</v>
      </c>
      <c r="AB12" s="221" t="s">
        <v>24806</v>
      </c>
      <c r="AC12" s="221" t="s">
        <v>95</v>
      </c>
      <c r="AD12" s="223"/>
    </row>
    <row r="13" spans="1:30" s="19" customFormat="1" ht="156.75">
      <c r="A13" s="221" t="s">
        <v>24744</v>
      </c>
      <c r="B13" s="221" t="s">
        <v>24716</v>
      </c>
      <c r="C13" s="221" t="s">
        <v>24807</v>
      </c>
      <c r="D13" s="221" t="s">
        <v>24808</v>
      </c>
      <c r="E13" s="221" t="s">
        <v>24809</v>
      </c>
      <c r="F13" s="221" t="s">
        <v>24810</v>
      </c>
      <c r="G13" s="221" t="s">
        <v>24811</v>
      </c>
      <c r="H13" s="221" t="s">
        <v>24812</v>
      </c>
      <c r="I13" s="221" t="s">
        <v>24813</v>
      </c>
      <c r="J13" s="221" t="s">
        <v>24814</v>
      </c>
      <c r="K13" s="223" t="s">
        <v>24815</v>
      </c>
      <c r="L13" s="223" t="s">
        <v>24816</v>
      </c>
      <c r="M13" s="221"/>
      <c r="N13" s="221" t="s">
        <v>95</v>
      </c>
      <c r="O13" s="221" t="s">
        <v>95</v>
      </c>
      <c r="P13" s="221"/>
      <c r="Q13" s="221"/>
      <c r="R13" s="338" t="s">
        <v>182</v>
      </c>
      <c r="S13" s="221" t="s">
        <v>2307</v>
      </c>
      <c r="T13" s="221" t="s">
        <v>4542</v>
      </c>
      <c r="U13" s="221"/>
      <c r="V13" s="221"/>
      <c r="W13" s="221"/>
      <c r="X13" s="221"/>
      <c r="Y13" s="221"/>
      <c r="Z13" s="221"/>
      <c r="AA13" s="221" t="s">
        <v>95</v>
      </c>
      <c r="AB13" s="221" t="s">
        <v>24817</v>
      </c>
      <c r="AC13" s="221" t="s">
        <v>95</v>
      </c>
      <c r="AD13" s="223" t="s">
        <v>24818</v>
      </c>
    </row>
    <row r="14" spans="1:30" s="19" customFormat="1" ht="185.25">
      <c r="A14" s="221" t="s">
        <v>24744</v>
      </c>
      <c r="B14" s="221" t="s">
        <v>796</v>
      </c>
      <c r="C14" s="221" t="s">
        <v>24819</v>
      </c>
      <c r="D14" s="221" t="s">
        <v>24820</v>
      </c>
      <c r="E14" s="221" t="s">
        <v>24821</v>
      </c>
      <c r="F14" s="221" t="s">
        <v>24822</v>
      </c>
      <c r="G14" s="221" t="s">
        <v>24823</v>
      </c>
      <c r="H14" s="221" t="s">
        <v>24824</v>
      </c>
      <c r="I14" s="221" t="s">
        <v>24825</v>
      </c>
      <c r="J14" s="221" t="s">
        <v>24826</v>
      </c>
      <c r="K14" s="223" t="s">
        <v>24827</v>
      </c>
      <c r="L14" s="223" t="s">
        <v>24828</v>
      </c>
      <c r="M14" s="223" t="s">
        <v>24829</v>
      </c>
      <c r="N14" s="221" t="s">
        <v>95</v>
      </c>
      <c r="O14" s="221" t="s">
        <v>95</v>
      </c>
      <c r="P14" s="221" t="s">
        <v>95</v>
      </c>
      <c r="Q14" s="221"/>
      <c r="R14" s="338" t="s">
        <v>182</v>
      </c>
      <c r="S14" s="221" t="s">
        <v>2307</v>
      </c>
      <c r="T14" s="221" t="s">
        <v>224</v>
      </c>
      <c r="U14" s="221" t="s">
        <v>95</v>
      </c>
      <c r="V14" s="223" t="s">
        <v>24830</v>
      </c>
      <c r="W14" s="221" t="s">
        <v>95</v>
      </c>
      <c r="X14" s="223" t="s">
        <v>24830</v>
      </c>
      <c r="Y14" s="221" t="s">
        <v>95</v>
      </c>
      <c r="Z14" s="223" t="s">
        <v>24830</v>
      </c>
      <c r="AA14" s="221" t="s">
        <v>95</v>
      </c>
      <c r="AB14" s="221" t="s">
        <v>24831</v>
      </c>
      <c r="AC14" s="221"/>
      <c r="AD14" s="221"/>
    </row>
    <row r="15" spans="1:30" s="19" customFormat="1" ht="99.75">
      <c r="A15" s="221" t="s">
        <v>24744</v>
      </c>
      <c r="B15" s="221" t="s">
        <v>24716</v>
      </c>
      <c r="C15" s="221" t="s">
        <v>24832</v>
      </c>
      <c r="D15" s="221" t="s">
        <v>24833</v>
      </c>
      <c r="E15" s="221" t="s">
        <v>24834</v>
      </c>
      <c r="F15" s="221" t="s">
        <v>24835</v>
      </c>
      <c r="G15" s="221" t="s">
        <v>24836</v>
      </c>
      <c r="H15" s="221" t="s">
        <v>24837</v>
      </c>
      <c r="I15" s="221" t="s">
        <v>24838</v>
      </c>
      <c r="J15" s="221" t="s">
        <v>24839</v>
      </c>
      <c r="K15" s="223" t="s">
        <v>24840</v>
      </c>
      <c r="L15" s="223" t="s">
        <v>24841</v>
      </c>
      <c r="M15" s="221"/>
      <c r="N15" s="221" t="s">
        <v>95</v>
      </c>
      <c r="O15" s="221" t="s">
        <v>95</v>
      </c>
      <c r="P15" s="221" t="s">
        <v>95</v>
      </c>
      <c r="Q15" s="221"/>
      <c r="R15" s="338" t="s">
        <v>182</v>
      </c>
      <c r="S15" s="221" t="s">
        <v>2307</v>
      </c>
      <c r="T15" s="221" t="s">
        <v>1092</v>
      </c>
      <c r="U15" s="221" t="s">
        <v>95</v>
      </c>
      <c r="V15" s="223" t="s">
        <v>24842</v>
      </c>
      <c r="W15" s="221" t="s">
        <v>95</v>
      </c>
      <c r="X15" s="223" t="s">
        <v>24842</v>
      </c>
      <c r="Y15" s="221" t="s">
        <v>95</v>
      </c>
      <c r="Z15" s="223" t="s">
        <v>24842</v>
      </c>
      <c r="AA15" s="221" t="s">
        <v>95</v>
      </c>
      <c r="AB15" s="221" t="s">
        <v>24843</v>
      </c>
      <c r="AC15" s="221" t="s">
        <v>95</v>
      </c>
      <c r="AD15" s="223" t="s">
        <v>24844</v>
      </c>
    </row>
    <row r="16" spans="1:30" s="19" customFormat="1" ht="114">
      <c r="A16" s="221" t="s">
        <v>24744</v>
      </c>
      <c r="B16" s="221" t="s">
        <v>24716</v>
      </c>
      <c r="C16" s="221" t="s">
        <v>24845</v>
      </c>
      <c r="D16" s="221" t="s">
        <v>24846</v>
      </c>
      <c r="E16" s="221" t="s">
        <v>24847</v>
      </c>
      <c r="F16" s="221" t="s">
        <v>24848</v>
      </c>
      <c r="G16" s="221" t="s">
        <v>24849</v>
      </c>
      <c r="H16" s="221" t="s">
        <v>24850</v>
      </c>
      <c r="I16" s="221" t="s">
        <v>24851</v>
      </c>
      <c r="J16" s="221" t="s">
        <v>24852</v>
      </c>
      <c r="K16" s="347" t="s">
        <v>24853</v>
      </c>
      <c r="L16" s="347" t="s">
        <v>141</v>
      </c>
      <c r="M16" s="221"/>
      <c r="N16" s="221" t="s">
        <v>95</v>
      </c>
      <c r="O16" s="221"/>
      <c r="P16" s="221"/>
      <c r="Q16" s="221"/>
      <c r="R16" s="338" t="s">
        <v>182</v>
      </c>
      <c r="S16" s="221" t="s">
        <v>2307</v>
      </c>
      <c r="T16" s="221" t="s">
        <v>224</v>
      </c>
      <c r="U16" s="221" t="s">
        <v>95</v>
      </c>
      <c r="V16" s="223" t="s">
        <v>24854</v>
      </c>
      <c r="W16" s="221" t="s">
        <v>95</v>
      </c>
      <c r="X16" s="223" t="s">
        <v>24854</v>
      </c>
      <c r="Y16" s="221" t="s">
        <v>95</v>
      </c>
      <c r="Z16" s="223" t="s">
        <v>24855</v>
      </c>
      <c r="AA16" s="221" t="s">
        <v>95</v>
      </c>
      <c r="AB16" s="221" t="s">
        <v>24856</v>
      </c>
      <c r="AC16" s="221" t="s">
        <v>95</v>
      </c>
      <c r="AD16" s="223" t="s">
        <v>24857</v>
      </c>
    </row>
    <row r="17" spans="1:39" s="19" customFormat="1" ht="156.75">
      <c r="A17" s="469" t="s">
        <v>24744</v>
      </c>
      <c r="B17" s="469" t="s">
        <v>24716</v>
      </c>
      <c r="C17" s="469" t="s">
        <v>24858</v>
      </c>
      <c r="D17" s="469" t="s">
        <v>24859</v>
      </c>
      <c r="E17" s="469" t="s">
        <v>24860</v>
      </c>
      <c r="F17" s="469" t="s">
        <v>24861</v>
      </c>
      <c r="G17" s="469" t="s">
        <v>24862</v>
      </c>
      <c r="H17" s="469" t="s">
        <v>24863</v>
      </c>
      <c r="I17" s="469" t="s">
        <v>14160</v>
      </c>
      <c r="J17" s="469" t="s">
        <v>24864</v>
      </c>
      <c r="K17" s="473" t="s">
        <v>24865</v>
      </c>
      <c r="L17" s="473" t="s">
        <v>24866</v>
      </c>
      <c r="M17" s="410" t="s">
        <v>24867</v>
      </c>
      <c r="N17" s="469" t="s">
        <v>9</v>
      </c>
      <c r="O17" s="469" t="s">
        <v>9</v>
      </c>
      <c r="P17" s="469"/>
      <c r="Q17" s="469"/>
      <c r="R17" s="474" t="s">
        <v>638</v>
      </c>
      <c r="S17" s="469" t="s">
        <v>2307</v>
      </c>
      <c r="T17" s="469" t="s">
        <v>224</v>
      </c>
      <c r="U17" s="469" t="s">
        <v>95</v>
      </c>
      <c r="V17" s="469"/>
      <c r="W17" s="469" t="s">
        <v>3</v>
      </c>
      <c r="X17" s="469"/>
      <c r="Y17" s="469"/>
      <c r="Z17" s="469"/>
      <c r="AA17" s="469" t="s">
        <v>95</v>
      </c>
      <c r="AB17" s="469" t="s">
        <v>24868</v>
      </c>
      <c r="AC17" s="469" t="s">
        <v>3</v>
      </c>
      <c r="AD17" s="410" t="s">
        <v>24869</v>
      </c>
    </row>
    <row r="18" spans="1:39" s="21" customFormat="1" ht="266.25" customHeight="1">
      <c r="A18" s="232" t="s">
        <v>24870</v>
      </c>
      <c r="B18" s="232" t="s">
        <v>24716</v>
      </c>
      <c r="C18" s="235" t="s">
        <v>24871</v>
      </c>
      <c r="D18" s="475" t="s">
        <v>24872</v>
      </c>
      <c r="E18" s="235" t="s">
        <v>24873</v>
      </c>
      <c r="F18" s="235" t="s">
        <v>24874</v>
      </c>
      <c r="G18" s="235" t="s">
        <v>24875</v>
      </c>
      <c r="H18" s="235" t="s">
        <v>24876</v>
      </c>
      <c r="I18" s="235" t="s">
        <v>24877</v>
      </c>
      <c r="J18" s="310" t="s">
        <v>24878</v>
      </c>
      <c r="K18" s="356" t="s">
        <v>24879</v>
      </c>
      <c r="L18" s="356" t="s">
        <v>24880</v>
      </c>
      <c r="M18" s="235"/>
      <c r="N18" s="235" t="s">
        <v>3</v>
      </c>
      <c r="O18" s="235"/>
      <c r="P18" s="235" t="s">
        <v>9</v>
      </c>
      <c r="Q18" s="232"/>
      <c r="R18" s="232" t="s">
        <v>182</v>
      </c>
      <c r="S18" s="221" t="s">
        <v>2307</v>
      </c>
      <c r="T18" s="232" t="s">
        <v>3340</v>
      </c>
      <c r="U18" s="237" t="s">
        <v>3</v>
      </c>
      <c r="V18" s="356" t="s">
        <v>24881</v>
      </c>
      <c r="W18" s="476" t="s">
        <v>3</v>
      </c>
      <c r="X18" s="356" t="s">
        <v>24881</v>
      </c>
      <c r="Y18" s="476" t="s">
        <v>3</v>
      </c>
      <c r="Z18" s="356" t="s">
        <v>24882</v>
      </c>
      <c r="AA18" s="236" t="s">
        <v>3</v>
      </c>
      <c r="AB18" s="226" t="s">
        <v>24883</v>
      </c>
      <c r="AC18" s="236" t="s">
        <v>3</v>
      </c>
      <c r="AD18" s="228" t="s">
        <v>24884</v>
      </c>
      <c r="AE18"/>
      <c r="AF18"/>
      <c r="AG18"/>
      <c r="AH18"/>
      <c r="AI18"/>
      <c r="AJ18"/>
      <c r="AK18"/>
      <c r="AL18"/>
      <c r="AM18"/>
    </row>
    <row r="19" spans="1:39" s="21" customFormat="1" ht="20.100000000000001" customHeight="1">
      <c r="A19" s="19"/>
      <c r="B19" s="19"/>
      <c r="C19" s="19"/>
      <c r="D19" s="19"/>
      <c r="E19" s="19"/>
      <c r="F19" s="19"/>
      <c r="G19" s="19"/>
      <c r="H19" s="19"/>
      <c r="I19" s="19"/>
      <c r="J19" s="19"/>
      <c r="K19" s="18"/>
      <c r="L19" s="19"/>
      <c r="M19" s="19"/>
      <c r="N19" s="19"/>
      <c r="O19" s="19"/>
      <c r="P19" s="19"/>
      <c r="Q19" s="19"/>
      <c r="R19" s="66"/>
      <c r="S19" s="19"/>
      <c r="T19" s="19"/>
      <c r="U19" s="19"/>
      <c r="V19" s="19"/>
      <c r="W19" s="19"/>
      <c r="X19" s="19"/>
      <c r="Y19" s="19"/>
      <c r="Z19" s="19"/>
      <c r="AA19" s="19"/>
      <c r="AB19" s="19"/>
      <c r="AC19" s="19"/>
      <c r="AD19" s="19"/>
    </row>
    <row r="20" spans="1:39" s="21" customFormat="1" ht="20.100000000000001" customHeight="1">
      <c r="K20" s="39"/>
    </row>
    <row r="21" spans="1:39" s="21" customFormat="1" ht="20.100000000000001" customHeight="1">
      <c r="K21" s="39"/>
    </row>
    <row r="22" spans="1:39" s="21" customFormat="1" ht="20.100000000000001" customHeight="1">
      <c r="K22" s="39"/>
    </row>
    <row r="23" spans="1:39" s="21" customFormat="1" ht="20.100000000000001" customHeight="1">
      <c r="K23" s="39"/>
    </row>
    <row r="24" spans="1:39" s="21" customFormat="1" ht="20.25" customHeight="1">
      <c r="K24" s="39"/>
    </row>
    <row r="25" spans="1:39" s="21" customFormat="1" ht="20.25" customHeight="1">
      <c r="K25" s="39"/>
    </row>
    <row r="26" spans="1:39" s="21" customFormat="1" ht="20.25" customHeight="1">
      <c r="K26" s="39"/>
    </row>
    <row r="27" spans="1:39" s="21" customFormat="1" ht="20.25" customHeight="1">
      <c r="K27" s="39"/>
    </row>
    <row r="28" spans="1:39" s="21" customFormat="1" ht="20.25" customHeight="1">
      <c r="K28" s="39"/>
    </row>
    <row r="29" spans="1:39" s="21" customFormat="1" ht="20.25" customHeight="1">
      <c r="K29" s="39"/>
    </row>
    <row r="30" spans="1:39" s="21" customFormat="1" ht="20.25" customHeight="1">
      <c r="K30" s="39"/>
    </row>
    <row r="31" spans="1:39" s="21" customFormat="1" ht="20.25" customHeight="1">
      <c r="K31" s="39"/>
    </row>
    <row r="32" spans="1:39" s="21" customFormat="1" ht="20.25" customHeight="1">
      <c r="K32" s="39"/>
    </row>
    <row r="33" spans="11:11" s="21" customFormat="1" ht="20.25" customHeight="1">
      <c r="K33" s="39"/>
    </row>
    <row r="34" spans="11:11" s="21" customFormat="1" ht="20.25" customHeight="1">
      <c r="K34" s="39"/>
    </row>
    <row r="35" spans="11:11" s="21" customFormat="1" ht="20.25" customHeight="1">
      <c r="K35" s="39"/>
    </row>
    <row r="36" spans="11:11" s="21" customFormat="1" ht="20.25" customHeight="1">
      <c r="K36" s="39"/>
    </row>
    <row r="37" spans="11:11" s="21" customFormat="1" ht="20.25" customHeight="1">
      <c r="K37" s="39"/>
    </row>
    <row r="38" spans="11:11" s="21" customFormat="1" ht="20.25" customHeight="1">
      <c r="K38" s="39"/>
    </row>
    <row r="39" spans="11:11" s="21" customFormat="1" ht="20.25" customHeight="1">
      <c r="K39" s="39"/>
    </row>
    <row r="40" spans="11:11" s="21" customFormat="1" ht="20.25" customHeight="1">
      <c r="K40" s="39"/>
    </row>
    <row r="41" spans="11:11" s="21" customFormat="1" ht="20.25" customHeight="1">
      <c r="K41" s="39"/>
    </row>
    <row r="42" spans="11:11" s="21" customFormat="1" ht="20.25" customHeight="1">
      <c r="K42" s="39"/>
    </row>
    <row r="43" spans="11:11" s="21" customFormat="1" ht="20.25" customHeight="1">
      <c r="K43" s="39"/>
    </row>
    <row r="44" spans="11:11" s="21" customFormat="1" ht="20.25" customHeight="1">
      <c r="K44" s="39"/>
    </row>
    <row r="45" spans="11:11" s="21" customFormat="1" ht="20.25" customHeight="1">
      <c r="K45" s="39"/>
    </row>
    <row r="46" spans="11:11" s="21" customFormat="1" ht="20.25" customHeight="1">
      <c r="K46" s="39"/>
    </row>
    <row r="47" spans="11:11" s="21" customFormat="1" ht="20.25" customHeight="1">
      <c r="K47" s="39"/>
    </row>
    <row r="48" spans="11:11" s="21" customFormat="1" ht="20.25" customHeight="1">
      <c r="K48" s="39"/>
    </row>
    <row r="49" spans="11:11" s="21" customFormat="1" ht="20.25" customHeight="1">
      <c r="K49" s="39"/>
    </row>
    <row r="50" spans="11:11" s="21" customFormat="1" ht="20.25" customHeight="1">
      <c r="K50" s="39"/>
    </row>
    <row r="51" spans="11:11" s="21" customFormat="1" ht="20.25" customHeight="1">
      <c r="K51" s="39"/>
    </row>
    <row r="52" spans="11:11" s="21" customFormat="1" ht="20.25" customHeight="1">
      <c r="K52" s="39"/>
    </row>
    <row r="53" spans="11:11" s="21" customFormat="1" ht="20.25" customHeight="1">
      <c r="K53" s="39"/>
    </row>
    <row r="54" spans="11:11" s="21" customFormat="1" ht="20.25" customHeight="1">
      <c r="K54" s="39"/>
    </row>
    <row r="55" spans="11:11" s="21" customFormat="1" ht="20.25" customHeight="1">
      <c r="K55" s="39"/>
    </row>
    <row r="56" spans="11:11" s="21" customFormat="1" ht="20.25" customHeight="1">
      <c r="K56" s="39"/>
    </row>
    <row r="57" spans="11:11" s="21" customFormat="1" ht="20.25" customHeight="1">
      <c r="K57" s="39"/>
    </row>
    <row r="58" spans="11:11" s="21" customFormat="1" ht="20.25" customHeight="1">
      <c r="K58" s="39"/>
    </row>
    <row r="59" spans="11:11" s="21" customFormat="1" ht="20.25" customHeight="1">
      <c r="K59" s="39"/>
    </row>
    <row r="60" spans="11:11" s="21" customFormat="1" ht="20.25" customHeight="1">
      <c r="K60" s="39"/>
    </row>
    <row r="61" spans="11:11" s="21" customFormat="1" ht="20.25" customHeight="1">
      <c r="K61" s="39"/>
    </row>
    <row r="62" spans="11:11" s="21" customFormat="1" ht="20.25" customHeight="1">
      <c r="K62" s="39"/>
    </row>
    <row r="63" spans="11:11" s="21" customFormat="1" ht="20.25" customHeight="1">
      <c r="K63" s="39"/>
    </row>
    <row r="64" spans="11:11" s="21" customFormat="1" ht="20.25" customHeight="1">
      <c r="K64" s="39"/>
    </row>
    <row r="65" spans="11:11" s="21" customFormat="1" ht="20.25" customHeight="1">
      <c r="K65" s="39"/>
    </row>
    <row r="66" spans="11:11" s="21" customFormat="1" ht="20.25" customHeight="1">
      <c r="K66" s="39"/>
    </row>
    <row r="67" spans="11:11" s="21" customFormat="1" ht="20.25" customHeight="1">
      <c r="K67" s="39"/>
    </row>
    <row r="68" spans="11:11" s="21" customFormat="1" ht="20.25" customHeight="1">
      <c r="K68" s="39"/>
    </row>
    <row r="69" spans="11:11" s="21" customFormat="1" ht="20.25" customHeight="1">
      <c r="K69" s="39"/>
    </row>
    <row r="70" spans="11:11" s="21" customFormat="1" ht="20.25" customHeight="1">
      <c r="K70" s="39"/>
    </row>
    <row r="71" spans="11:11" s="21" customFormat="1" ht="20.25" customHeight="1">
      <c r="K71" s="39"/>
    </row>
    <row r="72" spans="11:11" s="21" customFormat="1" ht="20.25" customHeight="1">
      <c r="K72" s="39"/>
    </row>
    <row r="73" spans="11:11" s="21" customFormat="1" ht="20.25" customHeight="1">
      <c r="K73" s="39"/>
    </row>
    <row r="74" spans="11:11" s="21" customFormat="1" ht="20.25" customHeight="1">
      <c r="K74" s="39"/>
    </row>
    <row r="75" spans="11:11" s="21" customFormat="1" ht="20.25" customHeight="1">
      <c r="K75" s="39"/>
    </row>
    <row r="76" spans="11:11" s="21" customFormat="1" ht="20.25" customHeight="1">
      <c r="K76" s="39"/>
    </row>
    <row r="77" spans="11:11" s="21" customFormat="1" ht="20.25" customHeight="1">
      <c r="K77" s="39"/>
    </row>
    <row r="78" spans="11:11" s="21" customFormat="1" ht="20.25" customHeight="1">
      <c r="K78" s="39"/>
    </row>
    <row r="79" spans="11:11" s="21" customFormat="1" ht="20.25" customHeight="1">
      <c r="K79" s="39"/>
    </row>
    <row r="80" spans="11:11" s="21" customFormat="1" ht="20.25" customHeight="1">
      <c r="K80" s="39"/>
    </row>
    <row r="81" spans="11:11" s="21" customFormat="1" ht="20.25" customHeight="1">
      <c r="K81" s="39"/>
    </row>
    <row r="82" spans="11:11" s="21" customFormat="1" ht="20.25" customHeight="1">
      <c r="K82" s="39"/>
    </row>
    <row r="83" spans="11:11" s="21" customFormat="1" ht="20.25" customHeight="1">
      <c r="K83" s="39"/>
    </row>
    <row r="84" spans="11:11" s="21" customFormat="1" ht="20.25" customHeight="1">
      <c r="K84" s="39"/>
    </row>
    <row r="85" spans="11:11" s="21" customFormat="1" ht="20.25" customHeight="1">
      <c r="K85" s="39"/>
    </row>
    <row r="86" spans="11:11" s="21" customFormat="1" ht="20.25" customHeight="1">
      <c r="K86" s="39"/>
    </row>
    <row r="87" spans="11:11" s="21" customFormat="1" ht="20.25" customHeight="1">
      <c r="K87" s="39"/>
    </row>
    <row r="88" spans="11:11" s="21" customFormat="1" ht="20.25" customHeight="1">
      <c r="K88" s="39"/>
    </row>
    <row r="89" spans="11:11" s="21" customFormat="1" ht="20.25" customHeight="1">
      <c r="K89" s="39"/>
    </row>
    <row r="90" spans="11:11" s="21" customFormat="1" ht="20.25" customHeight="1">
      <c r="K90" s="39"/>
    </row>
    <row r="91" spans="11:11" s="21" customFormat="1" ht="20.25" customHeight="1">
      <c r="K91" s="39"/>
    </row>
    <row r="92" spans="11:11" s="21" customFormat="1" ht="20.25" customHeight="1">
      <c r="K92" s="39"/>
    </row>
    <row r="93" spans="11:11" s="21" customFormat="1" ht="20.25" customHeight="1">
      <c r="K93" s="39"/>
    </row>
    <row r="94" spans="11:11" s="21" customFormat="1" ht="20.25" customHeight="1">
      <c r="K94" s="39"/>
    </row>
    <row r="95" spans="11:11" s="21" customFormat="1" ht="20.25" customHeight="1">
      <c r="K95" s="39"/>
    </row>
    <row r="96" spans="11:11" s="21" customFormat="1" ht="20.25" customHeight="1">
      <c r="K96" s="39"/>
    </row>
    <row r="97" spans="11:11" s="21" customFormat="1" ht="20.25" customHeight="1">
      <c r="K97" s="39"/>
    </row>
    <row r="98" spans="11:11" s="21" customFormat="1" ht="20.25" customHeight="1">
      <c r="K98" s="39"/>
    </row>
    <row r="99" spans="11:11" s="21" customFormat="1" ht="20.25" customHeight="1">
      <c r="K99" s="39"/>
    </row>
    <row r="100" spans="11:11" s="21" customFormat="1" ht="20.25" customHeight="1">
      <c r="K100" s="39"/>
    </row>
    <row r="101" spans="11:11" s="21" customFormat="1" ht="20.25" customHeight="1">
      <c r="K101" s="39"/>
    </row>
    <row r="102" spans="11:11" s="21" customFormat="1" ht="20.25" customHeight="1">
      <c r="K102" s="39"/>
    </row>
    <row r="103" spans="11:11" s="21" customFormat="1" ht="20.25" customHeight="1">
      <c r="K103" s="39"/>
    </row>
    <row r="104" spans="11:11" s="21" customFormat="1" ht="20.25" customHeight="1">
      <c r="K104" s="39"/>
    </row>
    <row r="105" spans="11:11" s="21" customFormat="1" ht="20.25" customHeight="1">
      <c r="K105" s="39"/>
    </row>
    <row r="106" spans="11:11" s="21" customFormat="1" ht="20.25" customHeight="1">
      <c r="K106" s="39"/>
    </row>
    <row r="107" spans="11:11" s="21" customFormat="1" ht="20.25" customHeight="1">
      <c r="K107" s="39"/>
    </row>
    <row r="108" spans="11:11" s="21" customFormat="1" ht="20.25" customHeight="1">
      <c r="K108" s="39"/>
    </row>
    <row r="109" spans="11:11" s="21" customFormat="1" ht="20.25" customHeight="1">
      <c r="K109" s="39"/>
    </row>
    <row r="110" spans="11:11" s="21" customFormat="1" ht="20.25" customHeight="1">
      <c r="K110" s="39"/>
    </row>
    <row r="111" spans="11:11" s="21" customFormat="1" ht="20.25" customHeight="1">
      <c r="K111" s="39"/>
    </row>
    <row r="112" spans="11:11" s="21" customFormat="1" ht="20.25" customHeight="1">
      <c r="K112" s="39"/>
    </row>
    <row r="113" spans="11:11" s="21" customFormat="1" ht="20.25" customHeight="1">
      <c r="K113" s="39"/>
    </row>
    <row r="114" spans="11:11" s="21" customFormat="1" ht="20.25" customHeight="1">
      <c r="K114" s="39"/>
    </row>
    <row r="115" spans="11:11" s="21" customFormat="1" ht="20.25" customHeight="1">
      <c r="K115" s="39"/>
    </row>
    <row r="116" spans="11:11" s="21" customFormat="1" ht="20.25" customHeight="1">
      <c r="K116" s="39"/>
    </row>
    <row r="117" spans="11:11" s="21" customFormat="1" ht="20.25" customHeight="1">
      <c r="K117" s="39"/>
    </row>
    <row r="118" spans="11:11" s="21" customFormat="1" ht="20.25" customHeight="1">
      <c r="K118" s="39"/>
    </row>
    <row r="119" spans="11:11" s="21" customFormat="1" ht="20.25" customHeight="1">
      <c r="K119" s="39"/>
    </row>
    <row r="120" spans="11:11" s="21" customFormat="1" ht="20.25" customHeight="1">
      <c r="K120" s="39"/>
    </row>
    <row r="121" spans="11:11" s="21" customFormat="1" ht="20.25" customHeight="1">
      <c r="K121" s="39"/>
    </row>
    <row r="122" spans="11:11" s="21" customFormat="1" ht="20.25" customHeight="1">
      <c r="K122" s="39"/>
    </row>
    <row r="123" spans="11:11" s="21" customFormat="1" ht="20.25" customHeight="1">
      <c r="K123" s="39"/>
    </row>
    <row r="124" spans="11:11" s="21" customFormat="1" ht="20.25" customHeight="1">
      <c r="K124" s="39"/>
    </row>
    <row r="125" spans="11:11" s="21" customFormat="1" ht="20.25" customHeight="1">
      <c r="K125" s="39"/>
    </row>
    <row r="126" spans="11:11" s="21" customFormat="1" ht="20.25" customHeight="1">
      <c r="K126" s="39"/>
    </row>
    <row r="127" spans="11:11" s="21" customFormat="1" ht="20.25" customHeight="1">
      <c r="K127" s="39"/>
    </row>
    <row r="128" spans="11:11" s="21" customFormat="1" ht="20.25" customHeight="1">
      <c r="K128" s="39"/>
    </row>
    <row r="129" spans="11:11" s="21" customFormat="1" ht="20.25" customHeight="1">
      <c r="K129" s="39"/>
    </row>
    <row r="130" spans="11:11" s="21" customFormat="1" ht="20.25" customHeight="1">
      <c r="K130" s="39"/>
    </row>
    <row r="131" spans="11:11" s="21" customFormat="1" ht="20.25" customHeight="1">
      <c r="K131" s="39"/>
    </row>
    <row r="132" spans="11:11" s="21" customFormat="1" ht="20.25" customHeight="1">
      <c r="K132" s="39"/>
    </row>
    <row r="133" spans="11:11" s="21" customFormat="1" ht="20.25" customHeight="1">
      <c r="K133" s="39"/>
    </row>
    <row r="134" spans="11:11" s="21" customFormat="1" ht="20.25" customHeight="1">
      <c r="K134" s="39"/>
    </row>
    <row r="135" spans="11:11" s="21" customFormat="1" ht="20.25" customHeight="1">
      <c r="K135" s="39"/>
    </row>
    <row r="136" spans="11:11" s="21" customFormat="1" ht="20.25" customHeight="1">
      <c r="K136" s="39"/>
    </row>
    <row r="137" spans="11:11" s="21" customFormat="1" ht="20.25" customHeight="1">
      <c r="K137" s="39"/>
    </row>
    <row r="138" spans="11:11" s="21" customFormat="1" ht="20.25" customHeight="1">
      <c r="K138" s="39"/>
    </row>
    <row r="139" spans="11:11" s="21" customFormat="1" ht="20.25" customHeight="1">
      <c r="K139" s="39"/>
    </row>
    <row r="140" spans="11:11" s="21" customFormat="1" ht="20.25" customHeight="1">
      <c r="K140" s="39"/>
    </row>
    <row r="141" spans="11:11" s="21" customFormat="1" ht="20.25" customHeight="1">
      <c r="K141" s="39"/>
    </row>
    <row r="142" spans="11:11" s="21" customFormat="1" ht="20.25" customHeight="1">
      <c r="K142" s="39"/>
    </row>
    <row r="143" spans="11:11" s="21" customFormat="1" ht="20.25" customHeight="1">
      <c r="K143" s="39"/>
    </row>
    <row r="144" spans="11:11" s="21" customFormat="1" ht="20.25" customHeight="1">
      <c r="K144" s="39"/>
    </row>
    <row r="145" spans="11:11" s="21" customFormat="1" ht="20.25" customHeight="1">
      <c r="K145" s="39"/>
    </row>
    <row r="146" spans="11:11" s="21" customFormat="1" ht="20.25" customHeight="1">
      <c r="K146" s="39"/>
    </row>
    <row r="147" spans="11:11" s="21" customFormat="1" ht="20.25" customHeight="1">
      <c r="K147" s="39"/>
    </row>
    <row r="148" spans="11:11" s="21" customFormat="1" ht="20.25" customHeight="1">
      <c r="K148" s="39"/>
    </row>
    <row r="149" spans="11:11" s="21" customFormat="1" ht="20.25" customHeight="1">
      <c r="K149" s="39"/>
    </row>
    <row r="150" spans="11:11" s="21" customFormat="1" ht="20.25" customHeight="1">
      <c r="K150" s="39"/>
    </row>
    <row r="151" spans="11:11" s="21" customFormat="1" ht="20.25" customHeight="1">
      <c r="K151" s="39"/>
    </row>
    <row r="152" spans="11:11" s="21" customFormat="1" ht="20.25" customHeight="1">
      <c r="K152" s="39"/>
    </row>
    <row r="153" spans="11:11" s="21" customFormat="1" ht="20.25" customHeight="1">
      <c r="K153" s="39"/>
    </row>
    <row r="154" spans="11:11" s="21" customFormat="1" ht="20.25" customHeight="1">
      <c r="K154" s="39"/>
    </row>
    <row r="155" spans="11:11" s="21" customFormat="1" ht="20.25" customHeight="1">
      <c r="K155" s="39"/>
    </row>
    <row r="156" spans="11:11" s="21" customFormat="1" ht="20.25" customHeight="1">
      <c r="K156" s="39"/>
    </row>
    <row r="157" spans="11:11" s="21" customFormat="1" ht="20.25" customHeight="1">
      <c r="K157" s="39"/>
    </row>
    <row r="158" spans="11:11" s="21" customFormat="1" ht="20.25" customHeight="1">
      <c r="K158" s="39"/>
    </row>
    <row r="159" spans="11:11" s="21" customFormat="1" ht="20.25" customHeight="1">
      <c r="K159" s="39"/>
    </row>
    <row r="160" spans="11:11" s="21" customFormat="1" ht="20.25" customHeight="1">
      <c r="K160" s="39"/>
    </row>
    <row r="161" spans="11:11" s="21" customFormat="1" ht="20.25" customHeight="1">
      <c r="K161" s="39"/>
    </row>
    <row r="162" spans="11:11" s="21" customFormat="1" ht="20.25" customHeight="1">
      <c r="K162" s="39"/>
    </row>
    <row r="163" spans="11:11" s="21" customFormat="1" ht="20.25" customHeight="1">
      <c r="K163" s="39"/>
    </row>
    <row r="164" spans="11:11" s="21" customFormat="1" ht="20.25" customHeight="1">
      <c r="K164" s="39"/>
    </row>
    <row r="165" spans="11:11" s="21" customFormat="1" ht="20.25" customHeight="1">
      <c r="K165" s="39"/>
    </row>
    <row r="166" spans="11:11" s="21" customFormat="1" ht="20.25" customHeight="1">
      <c r="K166" s="39"/>
    </row>
    <row r="167" spans="11:11" s="21" customFormat="1" ht="20.25" customHeight="1">
      <c r="K167" s="39"/>
    </row>
    <row r="168" spans="11:11" s="21" customFormat="1" ht="20.25" customHeight="1">
      <c r="K168" s="39"/>
    </row>
    <row r="169" spans="11:11" s="21" customFormat="1" ht="20.25" customHeight="1">
      <c r="K169" s="39"/>
    </row>
    <row r="170" spans="11:11" s="21" customFormat="1" ht="20.25" customHeight="1">
      <c r="K170" s="39"/>
    </row>
    <row r="171" spans="11:11" s="21" customFormat="1" ht="20.25" customHeight="1">
      <c r="K171" s="39"/>
    </row>
    <row r="172" spans="11:11" s="21" customFormat="1" ht="20.25" customHeight="1">
      <c r="K172" s="39"/>
    </row>
    <row r="173" spans="11:11" s="21" customFormat="1" ht="20.25" customHeight="1">
      <c r="K173" s="39"/>
    </row>
    <row r="174" spans="11:11" s="21" customFormat="1" ht="20.25" customHeight="1">
      <c r="K174" s="39"/>
    </row>
    <row r="175" spans="11:11" s="21" customFormat="1" ht="20.25" customHeight="1">
      <c r="K175" s="39"/>
    </row>
    <row r="176" spans="11:11" s="21" customFormat="1" ht="20.25" customHeight="1">
      <c r="K176" s="39"/>
    </row>
    <row r="177" spans="11:11" s="21" customFormat="1" ht="20.25" customHeight="1">
      <c r="K177" s="39"/>
    </row>
    <row r="178" spans="11:11" s="21" customFormat="1" ht="20.25" customHeight="1">
      <c r="K178" s="39"/>
    </row>
    <row r="179" spans="11:11" s="21" customFormat="1" ht="20.25" customHeight="1">
      <c r="K179" s="39"/>
    </row>
    <row r="180" spans="11:11" s="21" customFormat="1" ht="20.25" customHeight="1">
      <c r="K180" s="39"/>
    </row>
    <row r="181" spans="11:11" s="21" customFormat="1" ht="20.25" customHeight="1">
      <c r="K181" s="39"/>
    </row>
    <row r="182" spans="11:11" s="21" customFormat="1" ht="20.25" customHeight="1">
      <c r="K182" s="39"/>
    </row>
    <row r="183" spans="11:11" s="21" customFormat="1" ht="20.25" customHeight="1">
      <c r="K183" s="39"/>
    </row>
    <row r="184" spans="11:11" s="21" customFormat="1" ht="20.25" customHeight="1">
      <c r="K184" s="39"/>
    </row>
    <row r="185" spans="11:11" s="21" customFormat="1" ht="20.25" customHeight="1">
      <c r="K185" s="39"/>
    </row>
    <row r="186" spans="11:11" s="21" customFormat="1" ht="20.25" customHeight="1">
      <c r="K186" s="39"/>
    </row>
    <row r="187" spans="11:11" s="21" customFormat="1" ht="20.25" customHeight="1">
      <c r="K187" s="39"/>
    </row>
    <row r="188" spans="11:11" s="21" customFormat="1" ht="20.25" customHeight="1">
      <c r="K188" s="39"/>
    </row>
    <row r="189" spans="11:11" s="21" customFormat="1" ht="20.25" customHeight="1">
      <c r="K189" s="39"/>
    </row>
    <row r="190" spans="11:11" s="21" customFormat="1" ht="20.25" customHeight="1">
      <c r="K190" s="39"/>
    </row>
    <row r="191" spans="11:11" s="21" customFormat="1" ht="20.25" customHeight="1">
      <c r="K191" s="39"/>
    </row>
    <row r="192" spans="11:11" s="21" customFormat="1" ht="20.25" customHeight="1">
      <c r="K192" s="39"/>
    </row>
    <row r="193" spans="11:11" s="21" customFormat="1" ht="20.25" customHeight="1">
      <c r="K193" s="39"/>
    </row>
    <row r="194" spans="11:11" s="21" customFormat="1" ht="20.25" customHeight="1">
      <c r="K194" s="39"/>
    </row>
    <row r="195" spans="11:11" s="21" customFormat="1" ht="20.25" customHeight="1">
      <c r="K195" s="39"/>
    </row>
    <row r="196" spans="11:11" s="21" customFormat="1" ht="20.25" customHeight="1">
      <c r="K196" s="39"/>
    </row>
    <row r="197" spans="11:11" s="21" customFormat="1" ht="20.25" customHeight="1">
      <c r="K197" s="39"/>
    </row>
    <row r="198" spans="11:11" s="21" customFormat="1" ht="20.25" customHeight="1">
      <c r="K198" s="39"/>
    </row>
    <row r="199" spans="11:11" s="21" customFormat="1" ht="20.25" customHeight="1">
      <c r="K199" s="39"/>
    </row>
    <row r="200" spans="11:11" s="21" customFormat="1" ht="20.25" customHeight="1">
      <c r="K200" s="39"/>
    </row>
    <row r="201" spans="11:11" s="21" customFormat="1" ht="20.25" customHeight="1">
      <c r="K201" s="39"/>
    </row>
    <row r="202" spans="11:11" s="21" customFormat="1" ht="20.25" customHeight="1">
      <c r="K202" s="39"/>
    </row>
    <row r="203" spans="11:11" s="21" customFormat="1" ht="20.25" customHeight="1">
      <c r="K203" s="39"/>
    </row>
    <row r="204" spans="11:11" s="21" customFormat="1" ht="20.25" customHeight="1">
      <c r="K204" s="39"/>
    </row>
    <row r="205" spans="11:11" s="21" customFormat="1" ht="20.25" customHeight="1">
      <c r="K205" s="39"/>
    </row>
    <row r="206" spans="11:11" s="21" customFormat="1" ht="20.25" customHeight="1">
      <c r="K206" s="39"/>
    </row>
    <row r="207" spans="11:11" s="21" customFormat="1" ht="20.25" customHeight="1">
      <c r="K207" s="39"/>
    </row>
    <row r="208" spans="11:11" s="21" customFormat="1" ht="20.25" customHeight="1">
      <c r="K208" s="39"/>
    </row>
    <row r="209" spans="11:11" s="21" customFormat="1" ht="20.25" customHeight="1">
      <c r="K209" s="39"/>
    </row>
    <row r="210" spans="11:11" s="21" customFormat="1" ht="20.25" customHeight="1">
      <c r="K210" s="39"/>
    </row>
    <row r="211" spans="11:11" s="21" customFormat="1" ht="20.25" customHeight="1">
      <c r="K211" s="39"/>
    </row>
    <row r="212" spans="11:11" s="21" customFormat="1" ht="20.25" customHeight="1">
      <c r="K212" s="39"/>
    </row>
    <row r="213" spans="11:11" s="21" customFormat="1" ht="20.25" customHeight="1">
      <c r="K213" s="39"/>
    </row>
    <row r="214" spans="11:11" s="21" customFormat="1" ht="20.25" customHeight="1">
      <c r="K214" s="39"/>
    </row>
    <row r="215" spans="11:11" s="21" customFormat="1" ht="20.25" customHeight="1">
      <c r="K215" s="39"/>
    </row>
    <row r="216" spans="11:11" s="21" customFormat="1" ht="20.25" customHeight="1">
      <c r="K216" s="39"/>
    </row>
    <row r="217" spans="11:11" s="21" customFormat="1" ht="20.25" customHeight="1">
      <c r="K217" s="39"/>
    </row>
    <row r="218" spans="11:11" s="21" customFormat="1" ht="20.25" customHeight="1">
      <c r="K218" s="39"/>
    </row>
    <row r="219" spans="11:11" s="21" customFormat="1" ht="20.25" customHeight="1">
      <c r="K219" s="39"/>
    </row>
    <row r="220" spans="11:11" s="21" customFormat="1" ht="20.25" customHeight="1">
      <c r="K220" s="39"/>
    </row>
    <row r="221" spans="11:11" s="21" customFormat="1" ht="20.25" customHeight="1">
      <c r="K221" s="39"/>
    </row>
    <row r="222" spans="11:11" s="21" customFormat="1" ht="20.25" customHeight="1">
      <c r="K222" s="39"/>
    </row>
    <row r="223" spans="11:11" s="21" customFormat="1" ht="20.25" customHeight="1">
      <c r="K223" s="39"/>
    </row>
    <row r="224" spans="11:11" s="21" customFormat="1" ht="20.25" customHeight="1">
      <c r="K224" s="39"/>
    </row>
    <row r="225" spans="11:11" s="21" customFormat="1" ht="20.25" customHeight="1">
      <c r="K225" s="39"/>
    </row>
    <row r="226" spans="11:11" s="21" customFormat="1" ht="20.25" customHeight="1">
      <c r="K226" s="39"/>
    </row>
    <row r="227" spans="11:11" s="21" customFormat="1" ht="20.25" customHeight="1">
      <c r="K227" s="39"/>
    </row>
    <row r="228" spans="11:11" s="21" customFormat="1" ht="20.25" customHeight="1">
      <c r="K228" s="39"/>
    </row>
    <row r="229" spans="11:11" s="21" customFormat="1" ht="20.25" customHeight="1">
      <c r="K229" s="39"/>
    </row>
    <row r="230" spans="11:11" s="21" customFormat="1" ht="20.25" customHeight="1">
      <c r="K230" s="39"/>
    </row>
    <row r="231" spans="11:11" s="21" customFormat="1" ht="20.25" customHeight="1">
      <c r="K231" s="39"/>
    </row>
    <row r="232" spans="11:11" s="21" customFormat="1" ht="20.25" customHeight="1">
      <c r="K232" s="39"/>
    </row>
    <row r="233" spans="11:11" s="21" customFormat="1" ht="20.25" customHeight="1">
      <c r="K233" s="39"/>
    </row>
    <row r="234" spans="11:11" s="21" customFormat="1" ht="20.25" customHeight="1">
      <c r="K234" s="39"/>
    </row>
    <row r="235" spans="11:11" s="21" customFormat="1" ht="20.25" customHeight="1">
      <c r="K235" s="39"/>
    </row>
    <row r="236" spans="11:11" s="21" customFormat="1" ht="20.25" customHeight="1">
      <c r="K236" s="39"/>
    </row>
    <row r="237" spans="11:11" s="21" customFormat="1" ht="20.25" customHeight="1">
      <c r="K237" s="39"/>
    </row>
    <row r="238" spans="11:11" s="21" customFormat="1" ht="20.25" customHeight="1">
      <c r="K238" s="39"/>
    </row>
    <row r="239" spans="11:11" s="21" customFormat="1" ht="20.25" customHeight="1">
      <c r="K239" s="39"/>
    </row>
    <row r="240" spans="11:11" s="21" customFormat="1" ht="20.25" customHeight="1">
      <c r="K240" s="39"/>
    </row>
    <row r="241" spans="11:11" s="21" customFormat="1" ht="20.25" customHeight="1">
      <c r="K241" s="39"/>
    </row>
    <row r="242" spans="11:11" s="21" customFormat="1" ht="20.25" customHeight="1">
      <c r="K242" s="39"/>
    </row>
    <row r="243" spans="11:11" s="21" customFormat="1" ht="20.25" customHeight="1">
      <c r="K243" s="39"/>
    </row>
    <row r="244" spans="11:11" s="21" customFormat="1" ht="20.25" customHeight="1">
      <c r="K244" s="39"/>
    </row>
    <row r="245" spans="11:11" s="21" customFormat="1" ht="20.25" customHeight="1">
      <c r="K245" s="39"/>
    </row>
    <row r="246" spans="11:11" s="21" customFormat="1" ht="20.25" customHeight="1">
      <c r="K246" s="39"/>
    </row>
    <row r="247" spans="11:11" s="21" customFormat="1" ht="20.25" customHeight="1">
      <c r="K247" s="39"/>
    </row>
    <row r="248" spans="11:11" s="21" customFormat="1" ht="20.25" customHeight="1">
      <c r="K248" s="39"/>
    </row>
    <row r="249" spans="11:11" s="21" customFormat="1" ht="20.25" customHeight="1">
      <c r="K249" s="39"/>
    </row>
    <row r="250" spans="11:11" s="21" customFormat="1" ht="20.25" customHeight="1">
      <c r="K250" s="39"/>
    </row>
    <row r="251" spans="11:11" s="21" customFormat="1" ht="20.25" customHeight="1">
      <c r="K251" s="39"/>
    </row>
    <row r="252" spans="11:11" s="21" customFormat="1" ht="20.25" customHeight="1">
      <c r="K252" s="39"/>
    </row>
    <row r="253" spans="11:11" s="21" customFormat="1" ht="20.25" customHeight="1">
      <c r="K253" s="39"/>
    </row>
    <row r="254" spans="11:11" s="21" customFormat="1" ht="20.25" customHeight="1">
      <c r="K254" s="39"/>
    </row>
    <row r="255" spans="11:11" s="21" customFormat="1" ht="20.25" customHeight="1">
      <c r="K255" s="39"/>
    </row>
    <row r="256" spans="11:11" s="21" customFormat="1" ht="20.25" customHeight="1">
      <c r="K256" s="39"/>
    </row>
    <row r="257" spans="11:11" s="21" customFormat="1" ht="20.25" customHeight="1">
      <c r="K257" s="39"/>
    </row>
    <row r="258" spans="11:11" s="21" customFormat="1" ht="20.25" customHeight="1">
      <c r="K258" s="39"/>
    </row>
    <row r="259" spans="11:11" s="21" customFormat="1" ht="20.25" customHeight="1">
      <c r="K259" s="39"/>
    </row>
    <row r="260" spans="11:11" s="21" customFormat="1" ht="20.25" customHeight="1">
      <c r="K260" s="39"/>
    </row>
    <row r="261" spans="11:11" s="21" customFormat="1" ht="20.25" customHeight="1">
      <c r="K261" s="39"/>
    </row>
    <row r="262" spans="11:11" s="21" customFormat="1" ht="20.25" customHeight="1">
      <c r="K262" s="39"/>
    </row>
    <row r="263" spans="11:11" s="21" customFormat="1" ht="20.25" customHeight="1">
      <c r="K263" s="39"/>
    </row>
    <row r="264" spans="11:11" s="21" customFormat="1" ht="20.25" customHeight="1">
      <c r="K264" s="39"/>
    </row>
    <row r="265" spans="11:11" s="21" customFormat="1" ht="20.25" customHeight="1">
      <c r="K265" s="39"/>
    </row>
    <row r="266" spans="11:11" s="21" customFormat="1" ht="20.25" customHeight="1">
      <c r="K266" s="39"/>
    </row>
    <row r="267" spans="11:11" s="21" customFormat="1" ht="20.25" customHeight="1">
      <c r="K267" s="39"/>
    </row>
    <row r="268" spans="11:11" s="21" customFormat="1" ht="20.25" customHeight="1">
      <c r="K268" s="39"/>
    </row>
    <row r="269" spans="11:11" s="21" customFormat="1" ht="20.25" customHeight="1">
      <c r="K269" s="39"/>
    </row>
    <row r="270" spans="11:11" s="21" customFormat="1" ht="20.25" customHeight="1">
      <c r="K270" s="39"/>
    </row>
    <row r="271" spans="11:11" s="21" customFormat="1" ht="20.25" customHeight="1">
      <c r="K271" s="39"/>
    </row>
    <row r="272" spans="11:11" s="21" customFormat="1" ht="20.25" customHeight="1">
      <c r="K272" s="39"/>
    </row>
    <row r="273" spans="11:11" s="21" customFormat="1" ht="20.25" customHeight="1">
      <c r="K273" s="39"/>
    </row>
    <row r="274" spans="11:11" s="21" customFormat="1" ht="20.25" customHeight="1">
      <c r="K274" s="39"/>
    </row>
    <row r="275" spans="11:11" s="21" customFormat="1">
      <c r="K275" s="39"/>
    </row>
    <row r="276" spans="11:11" s="21" customFormat="1">
      <c r="K276" s="39"/>
    </row>
    <row r="277" spans="11:11" s="21" customFormat="1">
      <c r="K277" s="39"/>
    </row>
    <row r="278" spans="11:11" s="21" customFormat="1">
      <c r="K278" s="39"/>
    </row>
    <row r="279" spans="11:11" s="21" customFormat="1">
      <c r="K279" s="39"/>
    </row>
    <row r="280" spans="11:11" s="21" customFormat="1">
      <c r="K280" s="39"/>
    </row>
    <row r="281" spans="11:11" s="21" customFormat="1">
      <c r="K281" s="39"/>
    </row>
    <row r="282" spans="11:11" s="21" customFormat="1">
      <c r="K282" s="39"/>
    </row>
    <row r="283" spans="11:11" s="21" customFormat="1">
      <c r="K283" s="39"/>
    </row>
    <row r="284" spans="11:11" s="21" customFormat="1">
      <c r="K284" s="39"/>
    </row>
    <row r="285" spans="11:11" s="21" customFormat="1">
      <c r="K285" s="39"/>
    </row>
    <row r="286" spans="11:11" s="21" customFormat="1">
      <c r="K286" s="39"/>
    </row>
    <row r="287" spans="11:11" s="21" customFormat="1">
      <c r="K287" s="39"/>
    </row>
    <row r="288" spans="11:11" s="21" customFormat="1">
      <c r="K288" s="39"/>
    </row>
    <row r="289" spans="11:11" s="21" customFormat="1">
      <c r="K289" s="39"/>
    </row>
    <row r="290" spans="11:11" s="21" customFormat="1">
      <c r="K290" s="39"/>
    </row>
    <row r="291" spans="11:11" s="21" customFormat="1">
      <c r="K291" s="39"/>
    </row>
    <row r="292" spans="11:11" s="21" customFormat="1">
      <c r="K292" s="39"/>
    </row>
    <row r="293" spans="11:11" s="21" customFormat="1">
      <c r="K293" s="39"/>
    </row>
    <row r="294" spans="11:11" s="21" customFormat="1">
      <c r="K294" s="39"/>
    </row>
    <row r="295" spans="11:11" s="21" customFormat="1">
      <c r="K295" s="39"/>
    </row>
    <row r="296" spans="11:11" s="21" customFormat="1">
      <c r="K296" s="39"/>
    </row>
    <row r="297" spans="11:11" s="21" customFormat="1">
      <c r="K297" s="39"/>
    </row>
    <row r="298" spans="11:11" s="21" customFormat="1">
      <c r="K298" s="39"/>
    </row>
    <row r="299" spans="11:11" s="21" customFormat="1">
      <c r="K299" s="39"/>
    </row>
    <row r="300" spans="11:11" s="21" customFormat="1">
      <c r="K300" s="39"/>
    </row>
    <row r="301" spans="11:11" s="21" customFormat="1">
      <c r="K301" s="39"/>
    </row>
    <row r="302" spans="11:11" s="21" customFormat="1">
      <c r="K302" s="39"/>
    </row>
    <row r="303" spans="11:11" s="21" customFormat="1">
      <c r="K303" s="39"/>
    </row>
    <row r="304" spans="11:11" s="21" customFormat="1">
      <c r="K304" s="39"/>
    </row>
    <row r="305" spans="11:11" s="21" customFormat="1">
      <c r="K305" s="39"/>
    </row>
    <row r="306" spans="11:11" s="21" customFormat="1">
      <c r="K306" s="39"/>
    </row>
    <row r="307" spans="11:11" s="21" customFormat="1">
      <c r="K307" s="39"/>
    </row>
    <row r="308" spans="11:11" s="21" customFormat="1">
      <c r="K308" s="39"/>
    </row>
    <row r="309" spans="11:11" s="21" customFormat="1">
      <c r="K309" s="39"/>
    </row>
    <row r="310" spans="11:11" s="21" customFormat="1">
      <c r="K310" s="39"/>
    </row>
    <row r="311" spans="11:11" s="21" customFormat="1">
      <c r="K311" s="39"/>
    </row>
    <row r="312" spans="11:11" s="21" customFormat="1">
      <c r="K312" s="39"/>
    </row>
    <row r="313" spans="11:11" s="21" customFormat="1">
      <c r="K313" s="39"/>
    </row>
    <row r="314" spans="11:11" s="21" customFormat="1">
      <c r="K314" s="39"/>
    </row>
    <row r="315" spans="11:11" s="21" customFormat="1">
      <c r="K315" s="39"/>
    </row>
    <row r="316" spans="11:11" s="21" customFormat="1">
      <c r="K316" s="39"/>
    </row>
    <row r="317" spans="11:11" s="21" customFormat="1">
      <c r="K317" s="39"/>
    </row>
    <row r="318" spans="11:11" s="21" customFormat="1">
      <c r="K318" s="39"/>
    </row>
    <row r="319" spans="11:11" s="21" customFormat="1">
      <c r="K319" s="39"/>
    </row>
    <row r="320" spans="11:11" s="21" customFormat="1">
      <c r="K320" s="39"/>
    </row>
    <row r="321" spans="11:11" s="21" customFormat="1">
      <c r="K321" s="39"/>
    </row>
    <row r="322" spans="11:11" s="21" customFormat="1">
      <c r="K322" s="39"/>
    </row>
    <row r="323" spans="11:11" s="21" customFormat="1">
      <c r="K323" s="39"/>
    </row>
    <row r="324" spans="11:11" s="21" customFormat="1">
      <c r="K324" s="39"/>
    </row>
    <row r="325" spans="11:11" s="21" customFormat="1">
      <c r="K325" s="39"/>
    </row>
    <row r="326" spans="11:11" s="21" customFormat="1">
      <c r="K326" s="39"/>
    </row>
    <row r="327" spans="11:11" s="21" customFormat="1">
      <c r="K327" s="39"/>
    </row>
    <row r="328" spans="11:11" s="21" customFormat="1">
      <c r="K328" s="39"/>
    </row>
    <row r="329" spans="11:11" s="21" customFormat="1">
      <c r="K329" s="39"/>
    </row>
    <row r="330" spans="11:11" s="21" customFormat="1">
      <c r="K330" s="39"/>
    </row>
    <row r="331" spans="11:11" s="21" customFormat="1">
      <c r="K331" s="39"/>
    </row>
    <row r="332" spans="11:11" s="21" customFormat="1">
      <c r="K332" s="39"/>
    </row>
    <row r="333" spans="11:11" s="21" customFormat="1">
      <c r="K333" s="39"/>
    </row>
    <row r="334" spans="11:11" s="21" customFormat="1">
      <c r="K334" s="39"/>
    </row>
    <row r="335" spans="11:11" s="21" customFormat="1">
      <c r="K335" s="39"/>
    </row>
    <row r="336" spans="11:11" s="21" customFormat="1">
      <c r="K336" s="39"/>
    </row>
    <row r="337" spans="11:11" s="21" customFormat="1">
      <c r="K337" s="39"/>
    </row>
    <row r="338" spans="11:11" s="21" customFormat="1">
      <c r="K338" s="39"/>
    </row>
    <row r="339" spans="11:11" s="21" customFormat="1">
      <c r="K339" s="39"/>
    </row>
    <row r="340" spans="11:11" s="21" customFormat="1">
      <c r="K340" s="39"/>
    </row>
    <row r="341" spans="11:11" s="21" customFormat="1">
      <c r="K341" s="39"/>
    </row>
    <row r="342" spans="11:11" s="21" customFormat="1">
      <c r="K342" s="39"/>
    </row>
    <row r="343" spans="11:11" s="21" customFormat="1">
      <c r="K343" s="39"/>
    </row>
    <row r="344" spans="11:11" s="21" customFormat="1">
      <c r="K344" s="39"/>
    </row>
    <row r="345" spans="11:11" s="21" customFormat="1">
      <c r="K345" s="39"/>
    </row>
    <row r="346" spans="11:11" s="21" customFormat="1">
      <c r="K346" s="39"/>
    </row>
    <row r="347" spans="11:11" s="21" customFormat="1">
      <c r="K347" s="39"/>
    </row>
    <row r="348" spans="11:11" s="21" customFormat="1">
      <c r="K348" s="39"/>
    </row>
    <row r="349" spans="11:11" s="21" customFormat="1">
      <c r="K349" s="39"/>
    </row>
    <row r="350" spans="11:11" s="21" customFormat="1">
      <c r="K350" s="39"/>
    </row>
    <row r="351" spans="11:11" s="21" customFormat="1">
      <c r="K351" s="39"/>
    </row>
    <row r="352" spans="11:11" s="21" customFormat="1">
      <c r="K352" s="39"/>
    </row>
    <row r="353" spans="11:11" s="21" customFormat="1">
      <c r="K353" s="39"/>
    </row>
    <row r="354" spans="11:11" s="21" customFormat="1">
      <c r="K354" s="39"/>
    </row>
    <row r="355" spans="11:11" s="21" customFormat="1">
      <c r="K355" s="39"/>
    </row>
    <row r="356" spans="11:11" s="21" customFormat="1">
      <c r="K356" s="39"/>
    </row>
    <row r="357" spans="11:11" s="21" customFormat="1">
      <c r="K357" s="39"/>
    </row>
    <row r="358" spans="11:11" s="21" customFormat="1">
      <c r="K358" s="39"/>
    </row>
    <row r="359" spans="11:11" s="21" customFormat="1">
      <c r="K359" s="39"/>
    </row>
    <row r="360" spans="11:11" s="21" customFormat="1">
      <c r="K360" s="39"/>
    </row>
    <row r="361" spans="11:11" s="21" customFormat="1">
      <c r="K361" s="39"/>
    </row>
    <row r="362" spans="11:11" s="21" customFormat="1">
      <c r="K362" s="39"/>
    </row>
    <row r="363" spans="11:11" s="21" customFormat="1">
      <c r="K363" s="39"/>
    </row>
    <row r="364" spans="11:11" s="21" customFormat="1">
      <c r="K364" s="39"/>
    </row>
    <row r="365" spans="11:11" s="21" customFormat="1">
      <c r="K365" s="39"/>
    </row>
    <row r="366" spans="11:11" s="21" customFormat="1">
      <c r="K366" s="39"/>
    </row>
    <row r="367" spans="11:11" s="21" customFormat="1">
      <c r="K367" s="39"/>
    </row>
    <row r="368" spans="11:11" s="21" customFormat="1">
      <c r="K368" s="39"/>
    </row>
    <row r="369" spans="11:11" s="21" customFormat="1">
      <c r="K369" s="39"/>
    </row>
    <row r="370" spans="11:11" s="21" customFormat="1">
      <c r="K370" s="39"/>
    </row>
    <row r="371" spans="11:11" s="21" customFormat="1">
      <c r="K371" s="39"/>
    </row>
    <row r="372" spans="11:11" s="21" customFormat="1">
      <c r="K372" s="39"/>
    </row>
    <row r="373" spans="11:11" s="21" customFormat="1">
      <c r="K373" s="39"/>
    </row>
    <row r="374" spans="11:11" s="21" customFormat="1">
      <c r="K374" s="39"/>
    </row>
    <row r="375" spans="11:11" s="21" customFormat="1">
      <c r="K375" s="39"/>
    </row>
    <row r="376" spans="11:11" s="21" customFormat="1">
      <c r="K376" s="39"/>
    </row>
    <row r="377" spans="11:11" s="21" customFormat="1">
      <c r="K377" s="39"/>
    </row>
    <row r="378" spans="11:11" s="21" customFormat="1">
      <c r="K378" s="39"/>
    </row>
    <row r="379" spans="11:11" s="21" customFormat="1">
      <c r="K379" s="39"/>
    </row>
    <row r="380" spans="11:11" s="21" customFormat="1">
      <c r="K380" s="39"/>
    </row>
    <row r="381" spans="11:11" s="21" customFormat="1">
      <c r="K381" s="39"/>
    </row>
    <row r="382" spans="11:11" s="21" customFormat="1">
      <c r="K382" s="39"/>
    </row>
    <row r="383" spans="11:11" s="21" customFormat="1">
      <c r="K383" s="39"/>
    </row>
    <row r="384" spans="11:11" s="21" customFormat="1">
      <c r="K384" s="39"/>
    </row>
    <row r="385" spans="11:11" s="21" customFormat="1">
      <c r="K385" s="39"/>
    </row>
    <row r="386" spans="11:11" s="21" customFormat="1">
      <c r="K386" s="39"/>
    </row>
    <row r="387" spans="11:11" s="21" customFormat="1">
      <c r="K387" s="39"/>
    </row>
    <row r="388" spans="11:11" s="21" customFormat="1">
      <c r="K388" s="39"/>
    </row>
    <row r="389" spans="11:11" s="21" customFormat="1">
      <c r="K389" s="39"/>
    </row>
    <row r="390" spans="11:11" s="21" customFormat="1">
      <c r="K390" s="39"/>
    </row>
    <row r="391" spans="11:11" s="21" customFormat="1">
      <c r="K391" s="39"/>
    </row>
    <row r="392" spans="11:11" s="21" customFormat="1">
      <c r="K392" s="39"/>
    </row>
    <row r="393" spans="11:11" s="21" customFormat="1">
      <c r="K393" s="39"/>
    </row>
    <row r="394" spans="11:11" s="21" customFormat="1">
      <c r="K394" s="39"/>
    </row>
    <row r="395" spans="11:11" s="21" customFormat="1">
      <c r="K395" s="39"/>
    </row>
    <row r="396" spans="11:11" s="21" customFormat="1">
      <c r="K396" s="39"/>
    </row>
    <row r="397" spans="11:11" s="21" customFormat="1">
      <c r="K397" s="39"/>
    </row>
    <row r="398" spans="11:11" s="21" customFormat="1">
      <c r="K398" s="39"/>
    </row>
    <row r="399" spans="11:11" s="21" customFormat="1">
      <c r="K399" s="39"/>
    </row>
    <row r="400" spans="11:11" s="21" customFormat="1">
      <c r="K400" s="39"/>
    </row>
    <row r="401" spans="11:11" s="21" customFormat="1">
      <c r="K401" s="39"/>
    </row>
    <row r="402" spans="11:11" s="21" customFormat="1">
      <c r="K402" s="39"/>
    </row>
    <row r="403" spans="11:11" s="21" customFormat="1">
      <c r="K403" s="39"/>
    </row>
    <row r="404" spans="11:11" s="21" customFormat="1">
      <c r="K404" s="39"/>
    </row>
    <row r="405" spans="11:11" s="21" customFormat="1">
      <c r="K405" s="39"/>
    </row>
    <row r="406" spans="11:11" s="21" customFormat="1">
      <c r="K406" s="39"/>
    </row>
    <row r="407" spans="11:11" s="21" customFormat="1">
      <c r="K407" s="39"/>
    </row>
    <row r="408" spans="11:11" s="21" customFormat="1">
      <c r="K408" s="39"/>
    </row>
    <row r="409" spans="11:11" s="21" customFormat="1">
      <c r="K409" s="39"/>
    </row>
    <row r="410" spans="11:11" s="21" customFormat="1">
      <c r="K410" s="39"/>
    </row>
    <row r="411" spans="11:11" s="21" customFormat="1">
      <c r="K411" s="39"/>
    </row>
    <row r="412" spans="11:11" s="21" customFormat="1">
      <c r="K412" s="39"/>
    </row>
    <row r="413" spans="11:11" s="21" customFormat="1">
      <c r="K413" s="39"/>
    </row>
    <row r="414" spans="11:11" s="21" customFormat="1">
      <c r="K414" s="39"/>
    </row>
    <row r="415" spans="11:11" s="21" customFormat="1">
      <c r="K415" s="39"/>
    </row>
    <row r="416" spans="11:11" s="21" customFormat="1">
      <c r="K416" s="39"/>
    </row>
    <row r="417" spans="11:11" s="21" customFormat="1">
      <c r="K417" s="39"/>
    </row>
    <row r="418" spans="11:11" s="21" customFormat="1">
      <c r="K418" s="39"/>
    </row>
    <row r="419" spans="11:11" s="21" customFormat="1">
      <c r="K419" s="39"/>
    </row>
    <row r="420" spans="11:11" s="21" customFormat="1">
      <c r="K420" s="39"/>
    </row>
    <row r="421" spans="11:11" s="21" customFormat="1">
      <c r="K421" s="39"/>
    </row>
    <row r="422" spans="11:11" s="21" customFormat="1">
      <c r="K422" s="39"/>
    </row>
    <row r="423" spans="11:11" s="21" customFormat="1">
      <c r="K423" s="39"/>
    </row>
    <row r="424" spans="11:11" s="21" customFormat="1">
      <c r="K424" s="39"/>
    </row>
    <row r="425" spans="11:11" s="21" customFormat="1">
      <c r="K425" s="39"/>
    </row>
    <row r="426" spans="11:11" s="21" customFormat="1">
      <c r="K426" s="39"/>
    </row>
    <row r="427" spans="11:11" s="21" customFormat="1">
      <c r="K427" s="39"/>
    </row>
    <row r="428" spans="11:11" s="21" customFormat="1">
      <c r="K428" s="39"/>
    </row>
    <row r="429" spans="11:11" s="21" customFormat="1">
      <c r="K429" s="39"/>
    </row>
    <row r="430" spans="11:11" s="21" customFormat="1">
      <c r="K430" s="39"/>
    </row>
    <row r="431" spans="11:11" s="21" customFormat="1">
      <c r="K431" s="39"/>
    </row>
    <row r="432" spans="11:11" s="21" customFormat="1">
      <c r="K432" s="39"/>
    </row>
    <row r="433" spans="11:11" s="21" customFormat="1">
      <c r="K433" s="39"/>
    </row>
    <row r="434" spans="11:11" s="21" customFormat="1">
      <c r="K434" s="39"/>
    </row>
    <row r="435" spans="11:11" s="21" customFormat="1">
      <c r="K435" s="39"/>
    </row>
    <row r="436" spans="11:11" s="21" customFormat="1">
      <c r="K436" s="39"/>
    </row>
    <row r="437" spans="11:11" s="21" customFormat="1">
      <c r="K437" s="39"/>
    </row>
    <row r="438" spans="11:11" s="21" customFormat="1">
      <c r="K438" s="39"/>
    </row>
    <row r="439" spans="11:11" s="21" customFormat="1">
      <c r="K439" s="39"/>
    </row>
    <row r="440" spans="11:11" s="21" customFormat="1">
      <c r="K440" s="39"/>
    </row>
    <row r="441" spans="11:11" s="21" customFormat="1">
      <c r="K441" s="39"/>
    </row>
    <row r="442" spans="11:11" s="21" customFormat="1">
      <c r="K442" s="39"/>
    </row>
    <row r="443" spans="11:11" s="21" customFormat="1">
      <c r="K443" s="39"/>
    </row>
    <row r="444" spans="11:11" s="21" customFormat="1">
      <c r="K444" s="39"/>
    </row>
    <row r="445" spans="11:11" s="21" customFormat="1">
      <c r="K445" s="39"/>
    </row>
    <row r="446" spans="11:11" s="21" customFormat="1">
      <c r="K446" s="39"/>
    </row>
    <row r="447" spans="11:11" s="21" customFormat="1">
      <c r="K447" s="39"/>
    </row>
    <row r="448" spans="11:11" s="21" customFormat="1">
      <c r="K448" s="39"/>
    </row>
    <row r="449" spans="11:11" s="21" customFormat="1">
      <c r="K449" s="39"/>
    </row>
    <row r="450" spans="11:11" s="21" customFormat="1">
      <c r="K450" s="39"/>
    </row>
    <row r="451" spans="11:11" s="21" customFormat="1">
      <c r="K451" s="39"/>
    </row>
    <row r="452" spans="11:11" s="21" customFormat="1">
      <c r="K452" s="39"/>
    </row>
    <row r="453" spans="11:11" s="21" customFormat="1">
      <c r="K453" s="39"/>
    </row>
    <row r="454" spans="11:11" s="21" customFormat="1">
      <c r="K454" s="39"/>
    </row>
    <row r="455" spans="11:11" s="21" customFormat="1">
      <c r="K455" s="39"/>
    </row>
    <row r="456" spans="11:11" s="21" customFormat="1">
      <c r="K456" s="39"/>
    </row>
    <row r="457" spans="11:11" s="21" customFormat="1">
      <c r="K457" s="39"/>
    </row>
    <row r="458" spans="11:11" s="21" customFormat="1">
      <c r="K458" s="39"/>
    </row>
    <row r="459" spans="11:11" s="21" customFormat="1">
      <c r="K459" s="39"/>
    </row>
    <row r="460" spans="11:11" s="21" customFormat="1">
      <c r="K460" s="39"/>
    </row>
    <row r="461" spans="11:11" s="21" customFormat="1">
      <c r="K461" s="39"/>
    </row>
    <row r="462" spans="11:11" s="21" customFormat="1">
      <c r="K462" s="39"/>
    </row>
    <row r="463" spans="11:11" s="21" customFormat="1">
      <c r="K463" s="39"/>
    </row>
    <row r="464" spans="11:11" s="21" customFormat="1">
      <c r="K464" s="39"/>
    </row>
    <row r="465" spans="11:11" s="21" customFormat="1">
      <c r="K465" s="39"/>
    </row>
    <row r="466" spans="11:11" s="21" customFormat="1">
      <c r="K466" s="39"/>
    </row>
    <row r="467" spans="11:11" s="21" customFormat="1">
      <c r="K467" s="39"/>
    </row>
    <row r="468" spans="11:11" s="21" customFormat="1">
      <c r="K468" s="39"/>
    </row>
    <row r="469" spans="11:11" s="21" customFormat="1">
      <c r="K469" s="39"/>
    </row>
    <row r="470" spans="11:11" s="21" customFormat="1">
      <c r="K470" s="39"/>
    </row>
    <row r="471" spans="11:11" s="21" customFormat="1">
      <c r="K471" s="39"/>
    </row>
    <row r="472" spans="11:11" s="21" customFormat="1">
      <c r="K472" s="39"/>
    </row>
    <row r="473" spans="11:11" s="21" customFormat="1">
      <c r="K473" s="39"/>
    </row>
    <row r="474" spans="11:11" s="21" customFormat="1">
      <c r="K474" s="39"/>
    </row>
    <row r="475" spans="11:11" s="21" customFormat="1">
      <c r="K475" s="39"/>
    </row>
    <row r="476" spans="11:11" s="21" customFormat="1">
      <c r="K476" s="39"/>
    </row>
    <row r="477" spans="11:11" s="21" customFormat="1">
      <c r="K477" s="39"/>
    </row>
    <row r="478" spans="11:11" s="21" customFormat="1">
      <c r="K478" s="39"/>
    </row>
    <row r="479" spans="11:11" s="21" customFormat="1">
      <c r="K479" s="39"/>
    </row>
    <row r="480" spans="11:11" s="21" customFormat="1">
      <c r="K480" s="39"/>
    </row>
    <row r="481" spans="11:11" s="21" customFormat="1">
      <c r="K481" s="39"/>
    </row>
    <row r="482" spans="11:11" s="21" customFormat="1">
      <c r="K482" s="39"/>
    </row>
    <row r="483" spans="11:11" s="21" customFormat="1">
      <c r="K483" s="39"/>
    </row>
    <row r="484" spans="11:11" s="21" customFormat="1">
      <c r="K484" s="39"/>
    </row>
    <row r="485" spans="11:11" s="21" customFormat="1">
      <c r="K485" s="39"/>
    </row>
    <row r="486" spans="11:11" s="21" customFormat="1">
      <c r="K486" s="39"/>
    </row>
    <row r="487" spans="11:11" s="21" customFormat="1">
      <c r="K487" s="39"/>
    </row>
    <row r="488" spans="11:11" s="21" customFormat="1">
      <c r="K488" s="39"/>
    </row>
    <row r="489" spans="11:11" s="21" customFormat="1">
      <c r="K489" s="39"/>
    </row>
    <row r="490" spans="11:11" s="21" customFormat="1">
      <c r="K490" s="39"/>
    </row>
    <row r="491" spans="11:11" s="21" customFormat="1">
      <c r="K491" s="39"/>
    </row>
    <row r="492" spans="11:11" s="21" customFormat="1">
      <c r="K492" s="39"/>
    </row>
    <row r="493" spans="11:11" s="21" customFormat="1">
      <c r="K493" s="39"/>
    </row>
    <row r="494" spans="11:11" s="21" customFormat="1">
      <c r="K494" s="39"/>
    </row>
    <row r="495" spans="11:11" s="21" customFormat="1">
      <c r="K495" s="39"/>
    </row>
    <row r="496" spans="11:11" s="21" customFormat="1">
      <c r="K496" s="39"/>
    </row>
    <row r="497" spans="11:11" s="21" customFormat="1">
      <c r="K497" s="39"/>
    </row>
    <row r="498" spans="11:11" s="21" customFormat="1">
      <c r="K498" s="39"/>
    </row>
    <row r="499" spans="11:11" s="21" customFormat="1">
      <c r="K499" s="39"/>
    </row>
    <row r="500" spans="11:11" s="21" customFormat="1">
      <c r="K500" s="39"/>
    </row>
    <row r="501" spans="11:11" s="21" customFormat="1">
      <c r="K501" s="39"/>
    </row>
    <row r="502" spans="11:11" s="21" customFormat="1">
      <c r="K502" s="39"/>
    </row>
    <row r="503" spans="11:11" s="21" customFormat="1">
      <c r="K503" s="39"/>
    </row>
    <row r="504" spans="11:11" s="21" customFormat="1">
      <c r="K504" s="39"/>
    </row>
    <row r="505" spans="11:11" s="21" customFormat="1">
      <c r="K505" s="39"/>
    </row>
    <row r="506" spans="11:11" s="21" customFormat="1">
      <c r="K506" s="39"/>
    </row>
    <row r="507" spans="11:11" s="21" customFormat="1">
      <c r="K507" s="39"/>
    </row>
    <row r="508" spans="11:11" s="21" customFormat="1">
      <c r="K508" s="39"/>
    </row>
    <row r="509" spans="11:11" s="21" customFormat="1">
      <c r="K509" s="39"/>
    </row>
    <row r="510" spans="11:11" s="21" customFormat="1">
      <c r="K510" s="39"/>
    </row>
    <row r="511" spans="11:11" s="21" customFormat="1">
      <c r="K511" s="39"/>
    </row>
    <row r="512" spans="11:11" s="21" customFormat="1">
      <c r="K512" s="39"/>
    </row>
    <row r="513" spans="11:11" s="21" customFormat="1">
      <c r="K513" s="39"/>
    </row>
    <row r="514" spans="11:11" s="21" customFormat="1">
      <c r="K514" s="39"/>
    </row>
    <row r="515" spans="11:11" s="21" customFormat="1">
      <c r="K515" s="39"/>
    </row>
    <row r="516" spans="11:11" s="21" customFormat="1">
      <c r="K516" s="39"/>
    </row>
    <row r="517" spans="11:11" s="21" customFormat="1">
      <c r="K517" s="39"/>
    </row>
    <row r="518" spans="11:11" s="21" customFormat="1">
      <c r="K518" s="39"/>
    </row>
    <row r="519" spans="11:11" s="21" customFormat="1">
      <c r="K519" s="39"/>
    </row>
    <row r="520" spans="11:11" s="21" customFormat="1">
      <c r="K520" s="39"/>
    </row>
    <row r="521" spans="11:11" s="21" customFormat="1">
      <c r="K521" s="39"/>
    </row>
    <row r="522" spans="11:11" s="21" customFormat="1">
      <c r="K522" s="39"/>
    </row>
    <row r="523" spans="11:11" s="21" customFormat="1">
      <c r="K523" s="39"/>
    </row>
    <row r="524" spans="11:11" s="21" customFormat="1">
      <c r="K524" s="39"/>
    </row>
    <row r="525" spans="11:11" s="21" customFormat="1">
      <c r="K525" s="39"/>
    </row>
    <row r="526" spans="11:11" s="21" customFormat="1">
      <c r="K526" s="39"/>
    </row>
    <row r="527" spans="11:11" s="21" customFormat="1">
      <c r="K527" s="39"/>
    </row>
    <row r="528" spans="11:11" s="21" customFormat="1">
      <c r="K528" s="39"/>
    </row>
    <row r="529" spans="11:11" s="21" customFormat="1">
      <c r="K529" s="39"/>
    </row>
    <row r="530" spans="11:11" s="21" customFormat="1">
      <c r="K530" s="39"/>
    </row>
    <row r="531" spans="11:11" s="21" customFormat="1">
      <c r="K531" s="39"/>
    </row>
    <row r="532" spans="11:11" s="21" customFormat="1">
      <c r="K532" s="39"/>
    </row>
    <row r="533" spans="11:11" s="21" customFormat="1">
      <c r="K533" s="39"/>
    </row>
    <row r="534" spans="11:11" s="21" customFormat="1">
      <c r="K534" s="39"/>
    </row>
    <row r="535" spans="11:11" s="21" customFormat="1">
      <c r="K535" s="39"/>
    </row>
    <row r="536" spans="11:11" s="21" customFormat="1">
      <c r="K536" s="39"/>
    </row>
    <row r="537" spans="11:11" s="21" customFormat="1">
      <c r="K537" s="39"/>
    </row>
    <row r="538" spans="11:11" s="21" customFormat="1">
      <c r="K538" s="39"/>
    </row>
    <row r="539" spans="11:11" s="21" customFormat="1">
      <c r="K539" s="39"/>
    </row>
    <row r="540" spans="11:11" s="21" customFormat="1">
      <c r="K540" s="39"/>
    </row>
    <row r="541" spans="11:11" s="21" customFormat="1">
      <c r="K541" s="39"/>
    </row>
    <row r="542" spans="11:11" s="21" customFormat="1">
      <c r="K542" s="39"/>
    </row>
    <row r="543" spans="11:11" s="21" customFormat="1">
      <c r="K543" s="39"/>
    </row>
    <row r="544" spans="11:11" s="21" customFormat="1">
      <c r="K544" s="39"/>
    </row>
    <row r="545" spans="11:11" s="21" customFormat="1">
      <c r="K545" s="39"/>
    </row>
    <row r="546" spans="11:11" s="21" customFormat="1">
      <c r="K546" s="39"/>
    </row>
    <row r="547" spans="11:11" s="21" customFormat="1">
      <c r="K547" s="39"/>
    </row>
    <row r="548" spans="11:11" s="21" customFormat="1">
      <c r="K548" s="39"/>
    </row>
    <row r="549" spans="11:11" s="21" customFormat="1">
      <c r="K549" s="39"/>
    </row>
    <row r="550" spans="11:11" s="21" customFormat="1">
      <c r="K550" s="39"/>
    </row>
    <row r="551" spans="11:11" s="21" customFormat="1">
      <c r="K551" s="39"/>
    </row>
    <row r="552" spans="11:11" s="21" customFormat="1">
      <c r="K552" s="39"/>
    </row>
    <row r="553" spans="11:11" s="21" customFormat="1">
      <c r="K553" s="39"/>
    </row>
    <row r="554" spans="11:11" s="21" customFormat="1">
      <c r="K554" s="39"/>
    </row>
    <row r="555" spans="11:11" s="21" customFormat="1">
      <c r="K555" s="39"/>
    </row>
    <row r="556" spans="11:11" s="21" customFormat="1">
      <c r="K556" s="39"/>
    </row>
    <row r="557" spans="11:11" s="21" customFormat="1">
      <c r="K557" s="39"/>
    </row>
    <row r="558" spans="11:11" s="21" customFormat="1">
      <c r="K558" s="39"/>
    </row>
    <row r="559" spans="11:11" s="21" customFormat="1">
      <c r="K559" s="39"/>
    </row>
    <row r="560" spans="11:11" s="21" customFormat="1">
      <c r="K560" s="39"/>
    </row>
    <row r="561" spans="11:11" s="21" customFormat="1">
      <c r="K561" s="39"/>
    </row>
    <row r="562" spans="11:11" s="21" customFormat="1">
      <c r="K562" s="39"/>
    </row>
    <row r="563" spans="11:11" s="21" customFormat="1">
      <c r="K563" s="39"/>
    </row>
    <row r="564" spans="11:11" s="21" customFormat="1">
      <c r="K564" s="39"/>
    </row>
    <row r="565" spans="11:11" s="21" customFormat="1">
      <c r="K565" s="39"/>
    </row>
    <row r="566" spans="11:11" s="21" customFormat="1">
      <c r="K566" s="39"/>
    </row>
    <row r="567" spans="11:11" s="21" customFormat="1">
      <c r="K567" s="39"/>
    </row>
    <row r="568" spans="11:11" s="21" customFormat="1">
      <c r="K568" s="39"/>
    </row>
    <row r="569" spans="11:11" s="21" customFormat="1">
      <c r="K569" s="39"/>
    </row>
    <row r="570" spans="11:11" s="21" customFormat="1">
      <c r="K570" s="39"/>
    </row>
    <row r="571" spans="11:11" s="21" customFormat="1">
      <c r="K571" s="39"/>
    </row>
    <row r="572" spans="11:11" s="21" customFormat="1">
      <c r="K572" s="39"/>
    </row>
    <row r="573" spans="11:11" s="21" customFormat="1">
      <c r="K573" s="39"/>
    </row>
  </sheetData>
  <autoFilter ref="A2:AI18" xr:uid="{00000000-0009-0000-0000-000000000000}"/>
  <phoneticPr fontId="1"/>
  <dataValidations count="1">
    <dataValidation type="list" allowBlank="1" showInputMessage="1" showErrorMessage="1" sqref="U3:U18 Y3:Y18 AC3:AC18 AA3:AA18 W3:W18 N3:Q18" xr:uid="{A282A264-72BD-4421-9622-1992FE27BB23}">
      <formula1>"○"</formula1>
    </dataValidation>
  </dataValidations>
  <hyperlinks>
    <hyperlink ref="J18" r:id="rId1" xr:uid="{82ED0E71-32A8-4E26-BDB3-346A704D7BB0}"/>
  </hyperlinks>
  <pageMargins left="0.7" right="0.7" top="0.75" bottom="0.75" header="0.3" footer="0.3"/>
  <pageSetup paperSize="9" orientation="portrait"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67F0BE-795B-466D-BDD0-A0DA3D79AF00}">
  <sheetPr>
    <pageSetUpPr fitToPage="1"/>
  </sheetPr>
  <dimension ref="A1:AD573"/>
  <sheetViews>
    <sheetView showGridLines="0" zoomScale="70" zoomScaleNormal="70" workbookViewId="0">
      <pane xSplit="3" ySplit="2" topLeftCell="D3" activePane="bottomRight" state="frozen"/>
      <selection pane="topRight" activeCell="B2" sqref="B2"/>
      <selection pane="bottomLeft" activeCell="B2" sqref="B2"/>
      <selection pane="bottomRight" activeCell="H2" sqref="H2"/>
    </sheetView>
  </sheetViews>
  <sheetFormatPr defaultRowHeight="18.75"/>
  <cols>
    <col min="1" max="1" width="10.75" style="11" customWidth="1"/>
    <col min="2" max="2" width="15.125" style="11" customWidth="1"/>
    <col min="3" max="3" width="67.625" style="11" customWidth="1"/>
    <col min="4" max="4" width="11.5" style="11" customWidth="1"/>
    <col min="5" max="10" width="11.875" style="11" customWidth="1"/>
    <col min="11" max="11" width="48.25" style="11" customWidth="1"/>
    <col min="12" max="18" width="11.875" style="11" customWidth="1"/>
    <col min="19" max="30" width="12.375" style="11" customWidth="1"/>
  </cols>
  <sheetData>
    <row r="1" spans="1:30" ht="21.75" customHeight="1">
      <c r="A1" s="151" t="s">
        <v>56</v>
      </c>
      <c r="B1"/>
      <c r="C1"/>
      <c r="D1"/>
      <c r="E1"/>
      <c r="F1"/>
      <c r="G1"/>
      <c r="H1"/>
      <c r="I1"/>
      <c r="J1"/>
      <c r="K1"/>
      <c r="L1"/>
      <c r="M1"/>
      <c r="N1"/>
      <c r="O1"/>
      <c r="P1"/>
      <c r="Q1"/>
      <c r="R1" s="19"/>
      <c r="S1"/>
      <c r="T1"/>
      <c r="U1"/>
      <c r="V1"/>
      <c r="W1"/>
      <c r="X1"/>
      <c r="Y1"/>
      <c r="Z1"/>
      <c r="AA1"/>
      <c r="AB1"/>
      <c r="AC1"/>
      <c r="AD1"/>
    </row>
    <row r="2" spans="1:30" s="134" customFormat="1" ht="247.15" customHeight="1">
      <c r="A2" s="8" t="s">
        <v>57</v>
      </c>
      <c r="B2" s="8" t="s">
        <v>58</v>
      </c>
      <c r="C2" s="16" t="s">
        <v>59</v>
      </c>
      <c r="D2" s="8" t="s">
        <v>60</v>
      </c>
      <c r="E2" s="8" t="s">
        <v>61</v>
      </c>
      <c r="F2" s="8" t="s">
        <v>62</v>
      </c>
      <c r="G2" s="8" t="s">
        <v>63</v>
      </c>
      <c r="H2" s="8" t="s">
        <v>64</v>
      </c>
      <c r="I2" s="8" t="s">
        <v>65</v>
      </c>
      <c r="J2" s="8" t="s">
        <v>66</v>
      </c>
      <c r="K2" s="8" t="s">
        <v>67</v>
      </c>
      <c r="L2" s="8" t="s">
        <v>68</v>
      </c>
      <c r="M2" s="8" t="s">
        <v>69</v>
      </c>
      <c r="N2" s="8" t="s">
        <v>70</v>
      </c>
      <c r="O2" s="8" t="s">
        <v>71</v>
      </c>
      <c r="P2" s="8" t="s">
        <v>72</v>
      </c>
      <c r="Q2" s="8" t="s">
        <v>73</v>
      </c>
      <c r="R2" s="17" t="s">
        <v>74</v>
      </c>
      <c r="S2" s="8" t="s">
        <v>75</v>
      </c>
      <c r="T2" s="8" t="s">
        <v>76</v>
      </c>
      <c r="U2" s="8" t="s">
        <v>77</v>
      </c>
      <c r="V2" s="8" t="s">
        <v>78</v>
      </c>
      <c r="W2" s="8" t="s">
        <v>79</v>
      </c>
      <c r="X2" s="8" t="s">
        <v>78</v>
      </c>
      <c r="Y2" s="8" t="s">
        <v>80</v>
      </c>
      <c r="Z2" s="8" t="s">
        <v>78</v>
      </c>
      <c r="AA2" s="8" t="s">
        <v>81</v>
      </c>
      <c r="AB2" s="8" t="s">
        <v>78</v>
      </c>
      <c r="AC2" s="8" t="s">
        <v>82</v>
      </c>
      <c r="AD2" s="8" t="s">
        <v>78</v>
      </c>
    </row>
    <row r="3" spans="1:30" s="19" customFormat="1" ht="156.75">
      <c r="A3" s="221" t="s">
        <v>1094</v>
      </c>
      <c r="B3" s="221" t="s">
        <v>1095</v>
      </c>
      <c r="C3" s="221" t="s">
        <v>1096</v>
      </c>
      <c r="D3" s="221" t="s">
        <v>1097</v>
      </c>
      <c r="E3" s="221" t="s">
        <v>1098</v>
      </c>
      <c r="F3" s="221" t="s">
        <v>1099</v>
      </c>
      <c r="G3" s="221" t="s">
        <v>1100</v>
      </c>
      <c r="H3" s="221" t="s">
        <v>1101</v>
      </c>
      <c r="I3" s="221" t="s">
        <v>1102</v>
      </c>
      <c r="J3" s="221" t="s">
        <v>1103</v>
      </c>
      <c r="K3" s="223" t="s">
        <v>1104</v>
      </c>
      <c r="L3" s="223" t="s">
        <v>1105</v>
      </c>
      <c r="M3" s="221"/>
      <c r="N3" s="221" t="s">
        <v>95</v>
      </c>
      <c r="O3" s="221" t="s">
        <v>95</v>
      </c>
      <c r="P3" s="221"/>
      <c r="Q3" s="221"/>
      <c r="R3" s="221" t="s">
        <v>182</v>
      </c>
      <c r="S3" s="221" t="s">
        <v>98</v>
      </c>
      <c r="T3" s="221" t="s">
        <v>1031</v>
      </c>
      <c r="U3" s="221"/>
      <c r="V3" s="221"/>
      <c r="W3" s="221"/>
      <c r="X3" s="221"/>
      <c r="Y3" s="221"/>
      <c r="Z3" s="221"/>
      <c r="AA3" s="221"/>
      <c r="AB3" s="221"/>
      <c r="AC3" s="221" t="s">
        <v>95</v>
      </c>
      <c r="AD3" s="221" t="s">
        <v>1106</v>
      </c>
    </row>
    <row r="4" spans="1:30" s="19" customFormat="1" ht="57">
      <c r="A4" s="221" t="s">
        <v>1094</v>
      </c>
      <c r="B4" s="221" t="s">
        <v>1107</v>
      </c>
      <c r="C4" s="221" t="s">
        <v>1108</v>
      </c>
      <c r="D4" s="221" t="s">
        <v>1109</v>
      </c>
      <c r="E4" s="221" t="s">
        <v>1110</v>
      </c>
      <c r="F4" s="221" t="s">
        <v>1111</v>
      </c>
      <c r="G4" s="221" t="s">
        <v>1112</v>
      </c>
      <c r="H4" s="221" t="s">
        <v>1113</v>
      </c>
      <c r="I4" s="221" t="s">
        <v>1114</v>
      </c>
      <c r="J4" s="221" t="s">
        <v>1115</v>
      </c>
      <c r="K4" s="223" t="s">
        <v>1116</v>
      </c>
      <c r="L4" s="223" t="s">
        <v>1117</v>
      </c>
      <c r="M4" s="221"/>
      <c r="N4" s="221" t="s">
        <v>95</v>
      </c>
      <c r="O4" s="221" t="s">
        <v>95</v>
      </c>
      <c r="P4" s="221"/>
      <c r="Q4" s="221"/>
      <c r="R4" s="221" t="s">
        <v>182</v>
      </c>
      <c r="S4" s="221" t="s">
        <v>98</v>
      </c>
      <c r="T4" s="221" t="s">
        <v>99</v>
      </c>
      <c r="U4" s="221"/>
      <c r="V4" s="221"/>
      <c r="W4" s="221"/>
      <c r="X4" s="221"/>
      <c r="Y4" s="221" t="s">
        <v>95</v>
      </c>
      <c r="Z4" s="221" t="s">
        <v>1118</v>
      </c>
      <c r="AA4" s="221" t="s">
        <v>95</v>
      </c>
      <c r="AB4" s="221" t="s">
        <v>1119</v>
      </c>
      <c r="AC4" s="221" t="s">
        <v>95</v>
      </c>
      <c r="AD4" s="221" t="s">
        <v>1120</v>
      </c>
    </row>
    <row r="5" spans="1:30" s="19" customFormat="1" ht="85.5">
      <c r="A5" s="221" t="s">
        <v>1094</v>
      </c>
      <c r="B5" s="221" t="s">
        <v>1095</v>
      </c>
      <c r="C5" s="221" t="s">
        <v>1121</v>
      </c>
      <c r="D5" s="221" t="s">
        <v>1122</v>
      </c>
      <c r="E5" s="221" t="s">
        <v>1123</v>
      </c>
      <c r="F5" s="221" t="s">
        <v>1124</v>
      </c>
      <c r="G5" s="221" t="s">
        <v>1125</v>
      </c>
      <c r="H5" s="221" t="s">
        <v>1126</v>
      </c>
      <c r="I5" s="221" t="s">
        <v>1127</v>
      </c>
      <c r="J5" s="221" t="s">
        <v>1128</v>
      </c>
      <c r="K5" s="223" t="s">
        <v>1129</v>
      </c>
      <c r="L5" s="223" t="s">
        <v>1130</v>
      </c>
      <c r="M5" s="221"/>
      <c r="N5" s="221" t="s">
        <v>95</v>
      </c>
      <c r="O5" s="221" t="s">
        <v>95</v>
      </c>
      <c r="P5" s="221"/>
      <c r="Q5" s="221"/>
      <c r="R5" s="221" t="s">
        <v>156</v>
      </c>
      <c r="S5" s="221" t="s">
        <v>98</v>
      </c>
      <c r="T5" s="221" t="s">
        <v>1131</v>
      </c>
      <c r="U5" s="221"/>
      <c r="V5" s="221"/>
      <c r="W5" s="221"/>
      <c r="X5" s="221"/>
      <c r="Y5" s="221"/>
      <c r="Z5" s="221"/>
      <c r="AA5" s="221" t="s">
        <v>95</v>
      </c>
      <c r="AB5" s="221" t="s">
        <v>1119</v>
      </c>
      <c r="AC5" s="221" t="s">
        <v>95</v>
      </c>
      <c r="AD5" s="221" t="s">
        <v>1132</v>
      </c>
    </row>
    <row r="6" spans="1:30" s="19" customFormat="1" ht="71.25">
      <c r="A6" s="221" t="s">
        <v>1094</v>
      </c>
      <c r="B6" s="221" t="s">
        <v>1133</v>
      </c>
      <c r="C6" s="221" t="s">
        <v>1134</v>
      </c>
      <c r="D6" s="221" t="s">
        <v>1135</v>
      </c>
      <c r="E6" s="221" t="s">
        <v>1136</v>
      </c>
      <c r="F6" s="221" t="s">
        <v>1137</v>
      </c>
      <c r="G6" s="221" t="s">
        <v>1138</v>
      </c>
      <c r="H6" s="221" t="s">
        <v>1139</v>
      </c>
      <c r="I6" s="221" t="s">
        <v>1140</v>
      </c>
      <c r="J6" s="221" t="s">
        <v>1141</v>
      </c>
      <c r="K6" s="223" t="s">
        <v>1142</v>
      </c>
      <c r="L6" s="223" t="s">
        <v>1143</v>
      </c>
      <c r="M6" s="221"/>
      <c r="N6" s="221" t="s">
        <v>95</v>
      </c>
      <c r="O6" s="221" t="s">
        <v>95</v>
      </c>
      <c r="P6" s="221"/>
      <c r="Q6" s="221"/>
      <c r="R6" s="221" t="s">
        <v>156</v>
      </c>
      <c r="S6" s="221" t="s">
        <v>98</v>
      </c>
      <c r="T6" s="221" t="s">
        <v>1044</v>
      </c>
      <c r="U6" s="221"/>
      <c r="V6" s="221"/>
      <c r="W6" s="221"/>
      <c r="X6" s="221"/>
      <c r="Y6" s="221"/>
      <c r="Z6" s="221"/>
      <c r="AA6" s="221" t="s">
        <v>95</v>
      </c>
      <c r="AB6" s="221" t="s">
        <v>1119</v>
      </c>
      <c r="AC6" s="221" t="s">
        <v>95</v>
      </c>
      <c r="AD6" s="221" t="s">
        <v>1132</v>
      </c>
    </row>
    <row r="7" spans="1:30" s="19" customFormat="1" ht="85.5">
      <c r="A7" s="221" t="s">
        <v>1094</v>
      </c>
      <c r="B7" s="221" t="s">
        <v>1144</v>
      </c>
      <c r="C7" s="221" t="s">
        <v>1145</v>
      </c>
      <c r="D7" s="221" t="s">
        <v>1146</v>
      </c>
      <c r="E7" s="221" t="s">
        <v>1147</v>
      </c>
      <c r="F7" s="221" t="s">
        <v>1148</v>
      </c>
      <c r="G7" s="221" t="s">
        <v>1149</v>
      </c>
      <c r="H7" s="221" t="s">
        <v>1150</v>
      </c>
      <c r="I7" s="221" t="s">
        <v>1151</v>
      </c>
      <c r="J7" s="221" t="s">
        <v>1152</v>
      </c>
      <c r="K7" s="223" t="s">
        <v>1153</v>
      </c>
      <c r="L7" s="223" t="s">
        <v>1154</v>
      </c>
      <c r="M7" s="221"/>
      <c r="N7" s="221" t="s">
        <v>95</v>
      </c>
      <c r="O7" s="221" t="s">
        <v>95</v>
      </c>
      <c r="P7" s="221"/>
      <c r="Q7" s="221"/>
      <c r="R7" s="221" t="s">
        <v>156</v>
      </c>
      <c r="S7" s="221" t="s">
        <v>98</v>
      </c>
      <c r="T7" s="221" t="s">
        <v>1092</v>
      </c>
      <c r="U7" s="221"/>
      <c r="V7" s="221"/>
      <c r="W7" s="221"/>
      <c r="X7" s="221"/>
      <c r="Y7" s="221"/>
      <c r="Z7" s="221"/>
      <c r="AA7" s="221" t="s">
        <v>95</v>
      </c>
      <c r="AB7" s="221" t="s">
        <v>1119</v>
      </c>
      <c r="AC7" s="221" t="s">
        <v>95</v>
      </c>
      <c r="AD7" s="221" t="s">
        <v>1132</v>
      </c>
    </row>
    <row r="8" spans="1:30" s="19" customFormat="1" ht="114">
      <c r="A8" s="221" t="s">
        <v>1094</v>
      </c>
      <c r="B8" s="221" t="s">
        <v>1155</v>
      </c>
      <c r="C8" s="221" t="s">
        <v>1156</v>
      </c>
      <c r="D8" s="221" t="s">
        <v>1157</v>
      </c>
      <c r="E8" s="221" t="s">
        <v>1158</v>
      </c>
      <c r="F8" s="221" t="s">
        <v>1159</v>
      </c>
      <c r="G8" s="221" t="s">
        <v>1160</v>
      </c>
      <c r="H8" s="221" t="s">
        <v>1161</v>
      </c>
      <c r="I8" s="221" t="s">
        <v>1162</v>
      </c>
      <c r="J8" s="221" t="s">
        <v>1163</v>
      </c>
      <c r="K8" s="223" t="s">
        <v>1164</v>
      </c>
      <c r="L8" s="223" t="s">
        <v>1165</v>
      </c>
      <c r="M8" s="221"/>
      <c r="N8" s="221" t="s">
        <v>95</v>
      </c>
      <c r="O8" s="221" t="s">
        <v>95</v>
      </c>
      <c r="P8" s="221"/>
      <c r="Q8" s="221"/>
      <c r="R8" s="221" t="s">
        <v>156</v>
      </c>
      <c r="S8" s="221" t="s">
        <v>98</v>
      </c>
      <c r="T8" s="221" t="s">
        <v>1092</v>
      </c>
      <c r="U8" s="221"/>
      <c r="V8" s="221"/>
      <c r="W8" s="221"/>
      <c r="X8" s="221"/>
      <c r="Y8" s="221" t="s">
        <v>95</v>
      </c>
      <c r="Z8" s="221" t="s">
        <v>1118</v>
      </c>
      <c r="AA8" s="221" t="s">
        <v>95</v>
      </c>
      <c r="AB8" s="221" t="s">
        <v>1119</v>
      </c>
      <c r="AC8" s="221" t="s">
        <v>95</v>
      </c>
      <c r="AD8" s="221" t="s">
        <v>1166</v>
      </c>
    </row>
    <row r="9" spans="1:30" s="19" customFormat="1" ht="85.5">
      <c r="A9" s="221" t="s">
        <v>1094</v>
      </c>
      <c r="B9" s="221" t="s">
        <v>1167</v>
      </c>
      <c r="C9" s="221" t="s">
        <v>1168</v>
      </c>
      <c r="D9" s="221" t="s">
        <v>1169</v>
      </c>
      <c r="E9" s="221" t="s">
        <v>1170</v>
      </c>
      <c r="F9" s="221" t="s">
        <v>1171</v>
      </c>
      <c r="G9" s="221" t="s">
        <v>1172</v>
      </c>
      <c r="H9" s="221" t="s">
        <v>1173</v>
      </c>
      <c r="I9" s="221" t="s">
        <v>1174</v>
      </c>
      <c r="J9" s="221" t="s">
        <v>1175</v>
      </c>
      <c r="K9" s="223" t="s">
        <v>1176</v>
      </c>
      <c r="L9" s="223" t="s">
        <v>1177</v>
      </c>
      <c r="M9" s="221"/>
      <c r="N9" s="221" t="s">
        <v>95</v>
      </c>
      <c r="O9" s="221" t="s">
        <v>95</v>
      </c>
      <c r="P9" s="221"/>
      <c r="Q9" s="221"/>
      <c r="R9" s="221" t="s">
        <v>156</v>
      </c>
      <c r="S9" s="221" t="s">
        <v>98</v>
      </c>
      <c r="T9" s="221" t="s">
        <v>1092</v>
      </c>
      <c r="U9" s="221"/>
      <c r="V9" s="221"/>
      <c r="W9" s="221"/>
      <c r="X9" s="221"/>
      <c r="Y9" s="221" t="s">
        <v>95</v>
      </c>
      <c r="Z9" s="221" t="s">
        <v>1118</v>
      </c>
      <c r="AA9" s="221" t="s">
        <v>95</v>
      </c>
      <c r="AB9" s="221" t="s">
        <v>1119</v>
      </c>
      <c r="AC9" s="221" t="s">
        <v>95</v>
      </c>
      <c r="AD9" s="221" t="s">
        <v>1132</v>
      </c>
    </row>
    <row r="10" spans="1:30" s="19" customFormat="1" ht="99.75">
      <c r="A10" s="221" t="s">
        <v>1094</v>
      </c>
      <c r="B10" s="221" t="s">
        <v>1178</v>
      </c>
      <c r="C10" s="221" t="s">
        <v>1179</v>
      </c>
      <c r="D10" s="221" t="s">
        <v>1180</v>
      </c>
      <c r="E10" s="221" t="s">
        <v>1181</v>
      </c>
      <c r="F10" s="221" t="s">
        <v>1182</v>
      </c>
      <c r="G10" s="221" t="s">
        <v>1183</v>
      </c>
      <c r="H10" s="221" t="s">
        <v>1184</v>
      </c>
      <c r="I10" s="221" t="s">
        <v>1185</v>
      </c>
      <c r="J10" s="221" t="s">
        <v>1186</v>
      </c>
      <c r="K10" s="223" t="s">
        <v>1187</v>
      </c>
      <c r="L10" s="223" t="s">
        <v>1188</v>
      </c>
      <c r="M10" s="221"/>
      <c r="N10" s="221" t="s">
        <v>95</v>
      </c>
      <c r="O10" s="221" t="s">
        <v>95</v>
      </c>
      <c r="P10" s="221"/>
      <c r="Q10" s="221"/>
      <c r="R10" s="221" t="s">
        <v>156</v>
      </c>
      <c r="S10" s="221" t="s">
        <v>98</v>
      </c>
      <c r="T10" s="221" t="s">
        <v>1044</v>
      </c>
      <c r="U10" s="221"/>
      <c r="V10" s="221"/>
      <c r="W10" s="221"/>
      <c r="X10" s="221"/>
      <c r="Y10" s="221"/>
      <c r="Z10" s="221"/>
      <c r="AA10" s="221" t="s">
        <v>95</v>
      </c>
      <c r="AB10" s="223" t="s">
        <v>1119</v>
      </c>
      <c r="AC10" s="223" t="s">
        <v>95</v>
      </c>
      <c r="AD10" s="223" t="s">
        <v>1132</v>
      </c>
    </row>
    <row r="11" spans="1:30" s="19" customFormat="1" ht="128.25">
      <c r="A11" s="221" t="s">
        <v>1094</v>
      </c>
      <c r="B11" s="221" t="s">
        <v>1189</v>
      </c>
      <c r="C11" s="221" t="s">
        <v>1190</v>
      </c>
      <c r="D11" s="221" t="s">
        <v>1191</v>
      </c>
      <c r="E11" s="221" t="s">
        <v>1192</v>
      </c>
      <c r="F11" s="221" t="s">
        <v>1193</v>
      </c>
      <c r="G11" s="221" t="s">
        <v>1194</v>
      </c>
      <c r="H11" s="221" t="s">
        <v>1195</v>
      </c>
      <c r="I11" s="221" t="s">
        <v>1196</v>
      </c>
      <c r="J11" s="221" t="s">
        <v>1197</v>
      </c>
      <c r="K11" s="223" t="s">
        <v>1198</v>
      </c>
      <c r="L11" s="223" t="s">
        <v>1154</v>
      </c>
      <c r="M11" s="221"/>
      <c r="N11" s="221" t="s">
        <v>95</v>
      </c>
      <c r="O11" s="221" t="s">
        <v>95</v>
      </c>
      <c r="P11" s="221"/>
      <c r="Q11" s="221"/>
      <c r="R11" s="221" t="s">
        <v>156</v>
      </c>
      <c r="S11" s="221" t="s">
        <v>98</v>
      </c>
      <c r="T11" s="221" t="s">
        <v>1092</v>
      </c>
      <c r="U11" s="221"/>
      <c r="V11" s="221"/>
      <c r="W11" s="221"/>
      <c r="X11" s="221"/>
      <c r="Y11" s="221" t="s">
        <v>95</v>
      </c>
      <c r="Z11" s="223" t="s">
        <v>1118</v>
      </c>
      <c r="AA11" s="221" t="s">
        <v>95</v>
      </c>
      <c r="AB11" s="223" t="s">
        <v>1119</v>
      </c>
      <c r="AC11" s="221" t="s">
        <v>95</v>
      </c>
      <c r="AD11" s="223" t="s">
        <v>1199</v>
      </c>
    </row>
    <row r="12" spans="1:30" s="19" customFormat="1" ht="99.75">
      <c r="A12" s="221" t="s">
        <v>1094</v>
      </c>
      <c r="B12" s="221" t="s">
        <v>1200</v>
      </c>
      <c r="C12" s="221" t="s">
        <v>1201</v>
      </c>
      <c r="D12" s="221" t="s">
        <v>1202</v>
      </c>
      <c r="E12" s="221" t="s">
        <v>1203</v>
      </c>
      <c r="F12" s="221" t="s">
        <v>1204</v>
      </c>
      <c r="G12" s="221" t="s">
        <v>1205</v>
      </c>
      <c r="H12" s="221" t="s">
        <v>1206</v>
      </c>
      <c r="I12" s="221" t="s">
        <v>1207</v>
      </c>
      <c r="J12" s="221" t="s">
        <v>1208</v>
      </c>
      <c r="K12" s="223" t="s">
        <v>1209</v>
      </c>
      <c r="L12" s="223" t="s">
        <v>1210</v>
      </c>
      <c r="M12" s="221"/>
      <c r="N12" s="221" t="s">
        <v>95</v>
      </c>
      <c r="O12" s="221" t="s">
        <v>95</v>
      </c>
      <c r="P12" s="221"/>
      <c r="Q12" s="221"/>
      <c r="R12" s="221" t="s">
        <v>156</v>
      </c>
      <c r="S12" s="221" t="s">
        <v>98</v>
      </c>
      <c r="T12" s="221" t="s">
        <v>1092</v>
      </c>
      <c r="U12" s="221"/>
      <c r="V12" s="221"/>
      <c r="W12" s="221"/>
      <c r="X12" s="221"/>
      <c r="Y12" s="221"/>
      <c r="Z12" s="221"/>
      <c r="AA12" s="221" t="s">
        <v>95</v>
      </c>
      <c r="AB12" s="223" t="s">
        <v>1119</v>
      </c>
      <c r="AC12" s="221" t="s">
        <v>95</v>
      </c>
      <c r="AD12" s="223" t="s">
        <v>1199</v>
      </c>
    </row>
    <row r="13" spans="1:30" s="19" customFormat="1" ht="99.75">
      <c r="A13" s="221" t="s">
        <v>1094</v>
      </c>
      <c r="B13" s="221" t="s">
        <v>1095</v>
      </c>
      <c r="C13" s="221" t="s">
        <v>1211</v>
      </c>
      <c r="D13" s="221" t="s">
        <v>1212</v>
      </c>
      <c r="E13" s="221" t="s">
        <v>1213</v>
      </c>
      <c r="F13" s="221" t="s">
        <v>1214</v>
      </c>
      <c r="G13" s="221" t="s">
        <v>1215</v>
      </c>
      <c r="H13" s="221" t="s">
        <v>1216</v>
      </c>
      <c r="I13" s="221" t="s">
        <v>1217</v>
      </c>
      <c r="J13" s="221" t="s">
        <v>1218</v>
      </c>
      <c r="K13" s="223" t="s">
        <v>1219</v>
      </c>
      <c r="L13" s="223" t="s">
        <v>1220</v>
      </c>
      <c r="M13" s="221"/>
      <c r="N13" s="221"/>
      <c r="O13" s="221" t="s">
        <v>95</v>
      </c>
      <c r="P13" s="221"/>
      <c r="Q13" s="221"/>
      <c r="R13" s="221" t="s">
        <v>156</v>
      </c>
      <c r="S13" s="221" t="s">
        <v>98</v>
      </c>
      <c r="T13" s="221" t="s">
        <v>1092</v>
      </c>
      <c r="U13" s="221"/>
      <c r="V13" s="221"/>
      <c r="W13" s="221"/>
      <c r="X13" s="221"/>
      <c r="Y13" s="221"/>
      <c r="Z13" s="221"/>
      <c r="AA13" s="221"/>
      <c r="AB13" s="221"/>
      <c r="AC13" s="221" t="s">
        <v>95</v>
      </c>
      <c r="AD13" s="223" t="s">
        <v>1221</v>
      </c>
    </row>
    <row r="14" spans="1:30" s="19" customFormat="1" ht="28.5">
      <c r="A14" s="221" t="s">
        <v>1094</v>
      </c>
      <c r="B14" s="221" t="s">
        <v>1095</v>
      </c>
      <c r="C14" s="221" t="s">
        <v>1222</v>
      </c>
      <c r="D14" s="221" t="s">
        <v>1223</v>
      </c>
      <c r="E14" s="221" t="s">
        <v>1224</v>
      </c>
      <c r="F14" s="221" t="s">
        <v>1225</v>
      </c>
      <c r="G14" s="221" t="s">
        <v>1226</v>
      </c>
      <c r="H14" s="221" t="s">
        <v>1227</v>
      </c>
      <c r="I14" s="221" t="s">
        <v>1228</v>
      </c>
      <c r="J14" s="221" t="s">
        <v>1229</v>
      </c>
      <c r="K14" s="223" t="s">
        <v>1230</v>
      </c>
      <c r="L14" s="221" t="s">
        <v>1117</v>
      </c>
      <c r="M14" s="221"/>
      <c r="N14" s="221"/>
      <c r="O14" s="221"/>
      <c r="P14" s="221"/>
      <c r="Q14" s="221"/>
      <c r="R14" s="221" t="s">
        <v>238</v>
      </c>
      <c r="S14" s="221" t="s">
        <v>98</v>
      </c>
      <c r="T14" s="221" t="s">
        <v>1092</v>
      </c>
      <c r="U14" s="221"/>
      <c r="V14" s="221"/>
      <c r="W14" s="221"/>
      <c r="X14" s="221"/>
      <c r="Y14" s="221"/>
      <c r="Z14" s="221"/>
      <c r="AA14" s="221"/>
      <c r="AB14" s="221"/>
      <c r="AC14" s="221" t="s">
        <v>95</v>
      </c>
      <c r="AD14" s="221" t="s">
        <v>1231</v>
      </c>
    </row>
    <row r="15" spans="1:30" s="19" customFormat="1" ht="19.149999999999999" customHeight="1">
      <c r="A15" s="221" t="s">
        <v>1094</v>
      </c>
      <c r="B15" s="221" t="s">
        <v>1095</v>
      </c>
      <c r="C15" s="221" t="s">
        <v>1232</v>
      </c>
      <c r="D15" s="221" t="s">
        <v>1233</v>
      </c>
      <c r="E15" s="221" t="s">
        <v>1234</v>
      </c>
      <c r="F15" s="221" t="s">
        <v>1235</v>
      </c>
      <c r="G15" s="221" t="s">
        <v>1236</v>
      </c>
      <c r="H15" s="221" t="s">
        <v>1237</v>
      </c>
      <c r="I15" s="221" t="s">
        <v>1238</v>
      </c>
      <c r="J15" s="221" t="s">
        <v>1239</v>
      </c>
      <c r="K15" s="221" t="s">
        <v>1240</v>
      </c>
      <c r="L15" s="221"/>
      <c r="M15" s="221"/>
      <c r="N15" s="221"/>
      <c r="O15" s="221"/>
      <c r="P15" s="221"/>
      <c r="Q15" s="221"/>
      <c r="R15" s="221" t="s">
        <v>238</v>
      </c>
      <c r="S15" s="221" t="s">
        <v>1241</v>
      </c>
      <c r="T15" s="221"/>
      <c r="U15" s="221"/>
      <c r="V15" s="221"/>
      <c r="W15" s="221"/>
      <c r="X15" s="221"/>
      <c r="Y15" s="221"/>
      <c r="Z15" s="221"/>
      <c r="AA15" s="221"/>
      <c r="AB15" s="221"/>
      <c r="AC15" s="221" t="s">
        <v>95</v>
      </c>
      <c r="AD15" s="221" t="s">
        <v>1242</v>
      </c>
    </row>
    <row r="16" spans="1:30" s="19" customFormat="1" ht="19.149999999999999" customHeight="1">
      <c r="A16" s="221" t="s">
        <v>1094</v>
      </c>
      <c r="B16" s="221" t="s">
        <v>1189</v>
      </c>
      <c r="C16" s="221" t="s">
        <v>1243</v>
      </c>
      <c r="D16" s="221" t="s">
        <v>1244</v>
      </c>
      <c r="E16" s="221" t="s">
        <v>1245</v>
      </c>
      <c r="F16" s="221" t="s">
        <v>1246</v>
      </c>
      <c r="G16" s="221" t="s">
        <v>1247</v>
      </c>
      <c r="H16" s="221" t="s">
        <v>1248</v>
      </c>
      <c r="I16" s="221" t="s">
        <v>1249</v>
      </c>
      <c r="J16" s="221"/>
      <c r="K16" s="221" t="s">
        <v>1250</v>
      </c>
      <c r="L16" s="221"/>
      <c r="M16" s="221"/>
      <c r="N16" s="221"/>
      <c r="O16" s="221"/>
      <c r="P16" s="221"/>
      <c r="Q16" s="221"/>
      <c r="R16" s="221" t="s">
        <v>223</v>
      </c>
      <c r="S16" s="221" t="s">
        <v>1241</v>
      </c>
      <c r="T16" s="221"/>
      <c r="U16" s="221"/>
      <c r="V16" s="221"/>
      <c r="W16" s="221"/>
      <c r="X16" s="221"/>
      <c r="Y16" s="221"/>
      <c r="Z16" s="221"/>
      <c r="AA16" s="221"/>
      <c r="AB16" s="221"/>
      <c r="AC16" s="221" t="s">
        <v>95</v>
      </c>
      <c r="AD16" s="221" t="s">
        <v>1251</v>
      </c>
    </row>
    <row r="17" spans="1:30" s="19" customFormat="1" ht="19.149999999999999" customHeight="1">
      <c r="A17" s="221" t="s">
        <v>1094</v>
      </c>
      <c r="B17" s="221" t="s">
        <v>1189</v>
      </c>
      <c r="C17" s="221" t="s">
        <v>1252</v>
      </c>
      <c r="D17" s="221" t="s">
        <v>1253</v>
      </c>
      <c r="E17" s="221" t="s">
        <v>1254</v>
      </c>
      <c r="F17" s="221" t="s">
        <v>1255</v>
      </c>
      <c r="G17" s="221" t="s">
        <v>1256</v>
      </c>
      <c r="H17" s="221" t="s">
        <v>1257</v>
      </c>
      <c r="I17" s="221" t="s">
        <v>1258</v>
      </c>
      <c r="J17" s="221" t="s">
        <v>1259</v>
      </c>
      <c r="K17" s="221" t="s">
        <v>1260</v>
      </c>
      <c r="L17" s="221" t="s">
        <v>1261</v>
      </c>
      <c r="M17" s="221"/>
      <c r="N17" s="221"/>
      <c r="O17" s="221"/>
      <c r="P17" s="221"/>
      <c r="Q17" s="221"/>
      <c r="R17" s="221" t="s">
        <v>223</v>
      </c>
      <c r="S17" s="221" t="s">
        <v>1241</v>
      </c>
      <c r="T17" s="221"/>
      <c r="U17" s="221"/>
      <c r="V17" s="221"/>
      <c r="W17" s="221"/>
      <c r="X17" s="221"/>
      <c r="Y17" s="221"/>
      <c r="Z17" s="221"/>
      <c r="AA17" s="221"/>
      <c r="AB17" s="221"/>
      <c r="AC17" s="221" t="s">
        <v>95</v>
      </c>
      <c r="AD17" s="221" t="s">
        <v>1262</v>
      </c>
    </row>
    <row r="18" spans="1:30" s="19" customFormat="1" ht="19.149999999999999" customHeight="1">
      <c r="A18" s="221" t="s">
        <v>1094</v>
      </c>
      <c r="B18" s="221" t="s">
        <v>1155</v>
      </c>
      <c r="C18" s="221" t="s">
        <v>1263</v>
      </c>
      <c r="D18" s="221" t="s">
        <v>1264</v>
      </c>
      <c r="E18" s="221" t="s">
        <v>1265</v>
      </c>
      <c r="F18" s="221" t="s">
        <v>1266</v>
      </c>
      <c r="G18" s="221" t="s">
        <v>1267</v>
      </c>
      <c r="H18" s="221" t="s">
        <v>1268</v>
      </c>
      <c r="I18" s="221" t="s">
        <v>1269</v>
      </c>
      <c r="J18" s="221" t="s">
        <v>1270</v>
      </c>
      <c r="K18" s="221" t="s">
        <v>1271</v>
      </c>
      <c r="L18" s="221" t="s">
        <v>1272</v>
      </c>
      <c r="M18" s="221"/>
      <c r="N18" s="221"/>
      <c r="O18" s="221"/>
      <c r="P18" s="221"/>
      <c r="Q18" s="221"/>
      <c r="R18" s="221" t="s">
        <v>223</v>
      </c>
      <c r="S18" s="221" t="s">
        <v>1241</v>
      </c>
      <c r="T18" s="221"/>
      <c r="U18" s="221"/>
      <c r="V18" s="221"/>
      <c r="W18" s="221"/>
      <c r="X18" s="221"/>
      <c r="Y18" s="221"/>
      <c r="Z18" s="221"/>
      <c r="AA18" s="221"/>
      <c r="AB18" s="221"/>
      <c r="AC18" s="221" t="s">
        <v>95</v>
      </c>
      <c r="AD18" s="221" t="s">
        <v>1273</v>
      </c>
    </row>
    <row r="19" spans="1:30" s="19" customFormat="1" ht="19.149999999999999" customHeight="1">
      <c r="A19" s="221" t="s">
        <v>1094</v>
      </c>
      <c r="B19" s="221" t="s">
        <v>1167</v>
      </c>
      <c r="C19" s="221" t="s">
        <v>1274</v>
      </c>
      <c r="D19" s="221" t="s">
        <v>1275</v>
      </c>
      <c r="E19" s="221" t="s">
        <v>1276</v>
      </c>
      <c r="F19" s="221" t="s">
        <v>1277</v>
      </c>
      <c r="G19" s="221" t="s">
        <v>1278</v>
      </c>
      <c r="H19" s="221" t="s">
        <v>1279</v>
      </c>
      <c r="I19" s="221" t="s">
        <v>1280</v>
      </c>
      <c r="J19" s="221" t="s">
        <v>1281</v>
      </c>
      <c r="K19" s="221" t="s">
        <v>1282</v>
      </c>
      <c r="L19" s="221" t="s">
        <v>1283</v>
      </c>
      <c r="M19" s="221"/>
      <c r="N19" s="221"/>
      <c r="O19" s="221"/>
      <c r="P19" s="221"/>
      <c r="Q19" s="221"/>
      <c r="R19" s="221" t="s">
        <v>223</v>
      </c>
      <c r="S19" s="221" t="s">
        <v>1241</v>
      </c>
      <c r="T19" s="221"/>
      <c r="U19" s="221"/>
      <c r="V19" s="221"/>
      <c r="W19" s="221"/>
      <c r="X19" s="221"/>
      <c r="Y19" s="221"/>
      <c r="Z19" s="221"/>
      <c r="AA19" s="221"/>
      <c r="AB19" s="221"/>
      <c r="AC19" s="221" t="s">
        <v>95</v>
      </c>
      <c r="AD19" s="221" t="s">
        <v>1284</v>
      </c>
    </row>
    <row r="20" spans="1:30" s="21" customFormat="1" ht="20.100000000000001" customHeight="1">
      <c r="A20" s="39"/>
      <c r="B20" s="39"/>
      <c r="C20" s="39"/>
      <c r="D20" s="39"/>
      <c r="E20" s="39"/>
      <c r="F20" s="39"/>
      <c r="G20" s="39"/>
      <c r="H20" s="39"/>
      <c r="I20" s="39"/>
      <c r="J20" s="39"/>
      <c r="K20" s="39"/>
      <c r="L20" s="39"/>
      <c r="M20" s="39"/>
      <c r="N20" s="39"/>
      <c r="O20" s="39"/>
      <c r="P20" s="39"/>
      <c r="Q20" s="39"/>
      <c r="R20" s="39"/>
      <c r="S20" s="39"/>
      <c r="T20" s="39"/>
      <c r="U20" s="39"/>
      <c r="V20" s="39"/>
      <c r="W20" s="39"/>
      <c r="X20" s="39"/>
      <c r="Y20" s="39"/>
      <c r="Z20" s="39"/>
      <c r="AA20" s="39"/>
      <c r="AB20" s="39"/>
      <c r="AC20" s="39"/>
      <c r="AD20" s="39"/>
    </row>
    <row r="21" spans="1:30" s="21" customFormat="1" ht="20.100000000000001" customHeight="1">
      <c r="A21" s="39"/>
      <c r="B21" s="39"/>
      <c r="C21" s="39"/>
      <c r="D21" s="39"/>
      <c r="E21" s="39"/>
      <c r="F21" s="39"/>
      <c r="G21" s="39"/>
      <c r="H21" s="39"/>
      <c r="I21" s="39"/>
      <c r="J21" s="39"/>
      <c r="K21" s="39"/>
      <c r="L21" s="39"/>
      <c r="M21" s="39"/>
      <c r="N21" s="39"/>
      <c r="O21" s="39"/>
      <c r="P21" s="39"/>
      <c r="Q21" s="39"/>
      <c r="R21" s="39"/>
      <c r="S21" s="39"/>
      <c r="T21" s="39"/>
      <c r="U21" s="39"/>
      <c r="V21" s="39"/>
      <c r="W21" s="39"/>
      <c r="X21" s="39"/>
      <c r="Y21" s="39"/>
      <c r="Z21" s="39"/>
      <c r="AA21" s="39"/>
      <c r="AB21" s="39"/>
      <c r="AC21" s="39"/>
      <c r="AD21" s="39"/>
    </row>
    <row r="22" spans="1:30" s="21" customFormat="1" ht="20.100000000000001" customHeight="1">
      <c r="A22" s="39"/>
      <c r="B22" s="39"/>
      <c r="C22" s="39"/>
      <c r="D22" s="39"/>
      <c r="E22" s="39"/>
      <c r="F22" s="39"/>
      <c r="G22" s="39"/>
      <c r="H22" s="39"/>
      <c r="I22" s="39"/>
      <c r="J22" s="39"/>
      <c r="K22" s="39"/>
      <c r="L22" s="39"/>
      <c r="M22" s="39"/>
      <c r="N22" s="39"/>
      <c r="O22" s="39"/>
      <c r="P22" s="39"/>
      <c r="Q22" s="39"/>
      <c r="R22" s="39"/>
      <c r="S22" s="39"/>
      <c r="T22" s="39"/>
      <c r="U22" s="39"/>
      <c r="V22" s="39"/>
      <c r="W22" s="39"/>
      <c r="X22" s="39"/>
      <c r="Y22" s="39"/>
      <c r="Z22" s="39"/>
      <c r="AA22" s="39"/>
      <c r="AB22" s="39"/>
      <c r="AC22" s="39"/>
      <c r="AD22" s="39"/>
    </row>
    <row r="23" spans="1:30" s="21" customFormat="1" ht="20.100000000000001" customHeight="1">
      <c r="A23" s="39"/>
      <c r="B23" s="39"/>
      <c r="C23" s="39"/>
      <c r="D23" s="39"/>
      <c r="E23" s="39"/>
      <c r="F23" s="39"/>
      <c r="G23" s="39"/>
      <c r="H23" s="39"/>
      <c r="I23" s="39"/>
      <c r="J23" s="39"/>
      <c r="K23" s="39"/>
      <c r="L23" s="39"/>
      <c r="M23" s="39"/>
      <c r="N23" s="39"/>
      <c r="O23" s="39"/>
      <c r="P23" s="39"/>
      <c r="Q23" s="39"/>
      <c r="R23" s="39"/>
      <c r="S23" s="39"/>
      <c r="T23" s="39"/>
      <c r="U23" s="39"/>
      <c r="V23" s="39"/>
      <c r="W23" s="39"/>
      <c r="X23" s="39"/>
      <c r="Y23" s="39"/>
      <c r="Z23" s="39"/>
      <c r="AA23" s="39"/>
      <c r="AB23" s="39"/>
      <c r="AC23" s="39"/>
      <c r="AD23" s="39"/>
    </row>
    <row r="24" spans="1:30" s="21" customFormat="1" ht="20.100000000000001" customHeight="1">
      <c r="A24" s="39"/>
      <c r="B24" s="39"/>
      <c r="C24" s="39"/>
      <c r="D24" s="39"/>
      <c r="E24" s="39"/>
      <c r="F24" s="39"/>
      <c r="G24" s="39"/>
      <c r="H24" s="39"/>
      <c r="I24" s="39"/>
      <c r="J24" s="39"/>
      <c r="K24" s="39"/>
      <c r="L24" s="39"/>
      <c r="M24" s="39"/>
      <c r="N24" s="39"/>
      <c r="O24" s="39"/>
      <c r="P24" s="39"/>
      <c r="Q24" s="39"/>
      <c r="R24" s="39"/>
      <c r="S24" s="39"/>
      <c r="T24" s="39"/>
      <c r="U24" s="39"/>
      <c r="V24" s="39"/>
      <c r="W24" s="39"/>
      <c r="X24" s="39"/>
      <c r="Y24" s="39"/>
      <c r="Z24" s="39"/>
      <c r="AA24" s="39"/>
      <c r="AB24" s="39"/>
      <c r="AC24" s="39"/>
      <c r="AD24" s="39"/>
    </row>
    <row r="25" spans="1:30" s="21" customFormat="1" ht="20.25" customHeight="1">
      <c r="A25" s="39"/>
      <c r="B25" s="39"/>
      <c r="C25" s="39"/>
      <c r="D25" s="39"/>
      <c r="E25" s="39"/>
      <c r="F25" s="39"/>
      <c r="G25" s="39"/>
      <c r="H25" s="39"/>
      <c r="I25" s="39"/>
      <c r="J25" s="39"/>
      <c r="K25" s="39"/>
      <c r="L25" s="39"/>
      <c r="M25" s="39"/>
      <c r="N25" s="39"/>
      <c r="O25" s="39"/>
      <c r="P25" s="39"/>
      <c r="Q25" s="39"/>
      <c r="R25" s="39"/>
      <c r="S25" s="39"/>
      <c r="T25" s="39"/>
      <c r="U25" s="39"/>
      <c r="V25" s="39"/>
      <c r="W25" s="39"/>
      <c r="X25" s="39"/>
      <c r="Y25" s="39"/>
      <c r="Z25" s="39"/>
      <c r="AA25" s="39"/>
      <c r="AB25" s="39"/>
      <c r="AC25" s="39"/>
      <c r="AD25" s="39"/>
    </row>
    <row r="26" spans="1:30" s="21" customFormat="1" ht="20.25" customHeight="1">
      <c r="A26" s="39"/>
      <c r="B26" s="39"/>
      <c r="C26" s="39"/>
      <c r="D26" s="39"/>
      <c r="E26" s="39"/>
      <c r="F26" s="39"/>
      <c r="G26" s="39"/>
      <c r="H26" s="39"/>
      <c r="I26" s="39"/>
      <c r="J26" s="39"/>
      <c r="K26" s="39"/>
      <c r="L26" s="39"/>
      <c r="M26" s="39"/>
      <c r="N26" s="39"/>
      <c r="O26" s="39"/>
      <c r="P26" s="39"/>
      <c r="Q26" s="39"/>
      <c r="R26" s="39"/>
      <c r="S26" s="39"/>
      <c r="T26" s="39"/>
      <c r="U26" s="39"/>
      <c r="V26" s="39"/>
      <c r="W26" s="39"/>
      <c r="X26" s="39"/>
      <c r="Y26" s="39"/>
      <c r="Z26" s="39"/>
      <c r="AA26" s="39"/>
      <c r="AB26" s="39"/>
      <c r="AC26" s="39"/>
      <c r="AD26" s="39"/>
    </row>
    <row r="27" spans="1:30" s="21" customFormat="1" ht="20.25" customHeight="1">
      <c r="A27" s="39"/>
      <c r="B27" s="39"/>
      <c r="C27" s="39"/>
      <c r="D27" s="39"/>
      <c r="E27" s="39"/>
      <c r="F27" s="39"/>
      <c r="G27" s="39"/>
      <c r="H27" s="39"/>
      <c r="I27" s="39"/>
      <c r="J27" s="39"/>
      <c r="K27" s="39"/>
      <c r="L27" s="39"/>
      <c r="M27" s="39"/>
      <c r="N27" s="39"/>
      <c r="O27" s="39"/>
      <c r="P27" s="39"/>
      <c r="Q27" s="39"/>
      <c r="R27" s="39"/>
      <c r="S27" s="39"/>
      <c r="T27" s="39"/>
      <c r="U27" s="39"/>
      <c r="V27" s="39"/>
      <c r="W27" s="39"/>
      <c r="X27" s="39"/>
      <c r="Y27" s="39"/>
      <c r="Z27" s="39"/>
      <c r="AA27" s="39"/>
      <c r="AB27" s="39"/>
      <c r="AC27" s="39"/>
      <c r="AD27" s="39"/>
    </row>
    <row r="28" spans="1:30" s="21" customFormat="1" ht="20.25" customHeight="1">
      <c r="A28" s="39"/>
      <c r="B28" s="39"/>
      <c r="C28" s="39"/>
      <c r="D28" s="39"/>
      <c r="E28" s="39"/>
      <c r="F28" s="39"/>
      <c r="G28" s="39"/>
      <c r="H28" s="39"/>
      <c r="I28" s="39"/>
      <c r="J28" s="39"/>
      <c r="K28" s="39"/>
      <c r="L28" s="39"/>
      <c r="M28" s="39"/>
      <c r="N28" s="39"/>
      <c r="O28" s="39"/>
      <c r="P28" s="39"/>
      <c r="Q28" s="39"/>
      <c r="R28" s="39"/>
      <c r="S28" s="39"/>
      <c r="T28" s="39"/>
      <c r="U28" s="39"/>
      <c r="V28" s="39"/>
      <c r="W28" s="39"/>
      <c r="X28" s="39"/>
      <c r="Y28" s="39"/>
      <c r="Z28" s="39"/>
      <c r="AA28" s="39"/>
      <c r="AB28" s="39"/>
      <c r="AC28" s="39"/>
      <c r="AD28" s="39"/>
    </row>
    <row r="29" spans="1:30" s="21" customFormat="1" ht="20.25" customHeight="1">
      <c r="A29" s="39"/>
      <c r="B29" s="39"/>
      <c r="C29" s="39"/>
      <c r="D29" s="39"/>
      <c r="E29" s="39"/>
      <c r="F29" s="39"/>
      <c r="G29" s="39"/>
      <c r="H29" s="39"/>
      <c r="I29" s="39"/>
      <c r="J29" s="39"/>
      <c r="K29" s="39"/>
      <c r="L29" s="39"/>
      <c r="M29" s="39"/>
      <c r="N29" s="39"/>
      <c r="O29" s="39"/>
      <c r="P29" s="39"/>
      <c r="Q29" s="39"/>
      <c r="R29" s="39"/>
      <c r="S29" s="39"/>
      <c r="T29" s="39"/>
      <c r="U29" s="39"/>
      <c r="V29" s="39"/>
      <c r="W29" s="39"/>
      <c r="X29" s="39"/>
      <c r="Y29" s="39"/>
      <c r="Z29" s="39"/>
      <c r="AA29" s="39"/>
      <c r="AB29" s="39"/>
      <c r="AC29" s="39"/>
      <c r="AD29" s="39"/>
    </row>
    <row r="30" spans="1:30" s="21" customFormat="1" ht="20.25" customHeight="1">
      <c r="A30" s="39"/>
      <c r="B30" s="39"/>
      <c r="C30" s="39"/>
      <c r="D30" s="39"/>
      <c r="E30" s="39"/>
      <c r="F30" s="39"/>
      <c r="G30" s="39"/>
      <c r="H30" s="39"/>
      <c r="I30" s="39"/>
      <c r="J30" s="39"/>
      <c r="K30" s="39"/>
      <c r="L30" s="39"/>
      <c r="M30" s="39"/>
      <c r="N30" s="39"/>
      <c r="O30" s="39"/>
      <c r="P30" s="39"/>
      <c r="Q30" s="39"/>
      <c r="R30" s="39"/>
      <c r="S30" s="39"/>
      <c r="T30" s="39"/>
      <c r="U30" s="39"/>
      <c r="V30" s="39"/>
      <c r="W30" s="39"/>
      <c r="X30" s="39"/>
      <c r="Y30" s="39"/>
      <c r="Z30" s="39"/>
      <c r="AA30" s="39"/>
      <c r="AB30" s="39"/>
      <c r="AC30" s="39"/>
      <c r="AD30" s="39"/>
    </row>
    <row r="31" spans="1:30" s="21" customFormat="1" ht="20.25" customHeight="1">
      <c r="A31" s="39"/>
      <c r="B31" s="39"/>
      <c r="C31" s="39"/>
      <c r="D31" s="39"/>
      <c r="E31" s="39"/>
      <c r="F31" s="39"/>
      <c r="G31" s="39"/>
      <c r="H31" s="39"/>
      <c r="I31" s="39"/>
      <c r="J31" s="39"/>
      <c r="K31" s="39"/>
      <c r="L31" s="39"/>
      <c r="M31" s="39"/>
      <c r="N31" s="39"/>
      <c r="O31" s="39"/>
      <c r="P31" s="39"/>
      <c r="Q31" s="39"/>
      <c r="R31" s="39"/>
      <c r="S31" s="39"/>
      <c r="T31" s="39"/>
      <c r="U31" s="39"/>
      <c r="V31" s="39"/>
      <c r="W31" s="39"/>
      <c r="X31" s="39"/>
      <c r="Y31" s="39"/>
      <c r="Z31" s="39"/>
      <c r="AA31" s="39"/>
      <c r="AB31" s="39"/>
      <c r="AC31" s="39"/>
      <c r="AD31" s="39"/>
    </row>
    <row r="32" spans="1:30" s="21" customFormat="1" ht="20.25" customHeight="1">
      <c r="A32" s="39"/>
      <c r="B32" s="39"/>
      <c r="C32" s="39"/>
      <c r="D32" s="39"/>
      <c r="E32" s="39"/>
      <c r="F32" s="39"/>
      <c r="G32" s="39"/>
      <c r="H32" s="39"/>
      <c r="I32" s="39"/>
      <c r="J32" s="39"/>
      <c r="K32" s="39"/>
      <c r="L32" s="39"/>
      <c r="M32" s="39"/>
      <c r="N32" s="39"/>
      <c r="O32" s="39"/>
      <c r="P32" s="39"/>
      <c r="Q32" s="39"/>
      <c r="R32" s="39"/>
      <c r="S32" s="39"/>
      <c r="T32" s="39"/>
      <c r="U32" s="39"/>
      <c r="V32" s="39"/>
      <c r="W32" s="39"/>
      <c r="X32" s="39"/>
      <c r="Y32" s="39"/>
      <c r="Z32" s="39"/>
      <c r="AA32" s="39"/>
      <c r="AB32" s="39"/>
      <c r="AC32" s="39"/>
      <c r="AD32" s="39"/>
    </row>
    <row r="33" spans="1:30" s="21" customFormat="1" ht="20.25" customHeight="1">
      <c r="A33" s="39"/>
      <c r="B33" s="39"/>
      <c r="C33" s="39"/>
      <c r="D33" s="39"/>
      <c r="E33" s="39"/>
      <c r="F33" s="39"/>
      <c r="G33" s="39"/>
      <c r="H33" s="39"/>
      <c r="I33" s="39"/>
      <c r="J33" s="39"/>
      <c r="K33" s="39"/>
      <c r="L33" s="39"/>
      <c r="M33" s="39"/>
      <c r="N33" s="39"/>
      <c r="O33" s="39"/>
      <c r="P33" s="39"/>
      <c r="Q33" s="39"/>
      <c r="R33" s="39"/>
      <c r="S33" s="39"/>
      <c r="T33" s="39"/>
      <c r="U33" s="39"/>
      <c r="V33" s="39"/>
      <c r="W33" s="39"/>
      <c r="X33" s="39"/>
      <c r="Y33" s="39"/>
      <c r="Z33" s="39"/>
      <c r="AA33" s="39"/>
      <c r="AB33" s="39"/>
      <c r="AC33" s="39"/>
      <c r="AD33" s="39"/>
    </row>
    <row r="34" spans="1:30" s="21" customFormat="1" ht="20.25" customHeight="1">
      <c r="A34" s="39"/>
      <c r="B34" s="39"/>
      <c r="C34" s="39"/>
      <c r="D34" s="39"/>
      <c r="E34" s="39"/>
      <c r="F34" s="39"/>
      <c r="G34" s="39"/>
      <c r="H34" s="39"/>
      <c r="I34" s="39"/>
      <c r="J34" s="39"/>
      <c r="K34" s="39"/>
      <c r="L34" s="39"/>
      <c r="M34" s="39"/>
      <c r="N34" s="39"/>
      <c r="O34" s="39"/>
      <c r="P34" s="39"/>
      <c r="Q34" s="39"/>
      <c r="R34" s="39"/>
      <c r="S34" s="39"/>
      <c r="T34" s="39"/>
      <c r="U34" s="39"/>
      <c r="V34" s="39"/>
      <c r="W34" s="39"/>
      <c r="X34" s="39"/>
      <c r="Y34" s="39"/>
      <c r="Z34" s="39"/>
      <c r="AA34" s="39"/>
      <c r="AB34" s="39"/>
      <c r="AC34" s="39"/>
      <c r="AD34" s="39"/>
    </row>
    <row r="35" spans="1:30" s="21" customFormat="1" ht="20.25" customHeight="1">
      <c r="A35" s="39"/>
      <c r="B35" s="39"/>
      <c r="C35" s="39"/>
      <c r="D35" s="39"/>
      <c r="E35" s="39"/>
      <c r="F35" s="39"/>
      <c r="G35" s="39"/>
      <c r="H35" s="39"/>
      <c r="I35" s="39"/>
      <c r="J35" s="39"/>
      <c r="K35" s="39"/>
      <c r="L35" s="39"/>
      <c r="M35" s="39"/>
      <c r="N35" s="39"/>
      <c r="O35" s="39"/>
      <c r="P35" s="39"/>
      <c r="Q35" s="39"/>
      <c r="R35" s="39"/>
      <c r="S35" s="39"/>
      <c r="T35" s="39"/>
      <c r="U35" s="39"/>
      <c r="V35" s="39"/>
      <c r="W35" s="39"/>
      <c r="X35" s="39"/>
      <c r="Y35" s="39"/>
      <c r="Z35" s="39"/>
      <c r="AA35" s="39"/>
      <c r="AB35" s="39"/>
      <c r="AC35" s="39"/>
      <c r="AD35" s="39"/>
    </row>
    <row r="36" spans="1:30" s="21" customFormat="1" ht="20.25" customHeight="1">
      <c r="A36" s="39"/>
      <c r="B36" s="39"/>
      <c r="C36" s="39"/>
      <c r="D36" s="39"/>
      <c r="E36" s="39"/>
      <c r="F36" s="39"/>
      <c r="G36" s="39"/>
      <c r="H36" s="39"/>
      <c r="I36" s="39"/>
      <c r="J36" s="39"/>
      <c r="K36" s="39"/>
      <c r="L36" s="39"/>
      <c r="M36" s="39"/>
      <c r="N36" s="39"/>
      <c r="O36" s="39"/>
      <c r="P36" s="39"/>
      <c r="Q36" s="39"/>
      <c r="R36" s="39"/>
      <c r="S36" s="39"/>
      <c r="T36" s="39"/>
      <c r="U36" s="39"/>
      <c r="V36" s="39"/>
      <c r="W36" s="39"/>
      <c r="X36" s="39"/>
      <c r="Y36" s="39"/>
      <c r="Z36" s="39"/>
      <c r="AA36" s="39"/>
      <c r="AB36" s="39"/>
      <c r="AC36" s="39"/>
      <c r="AD36" s="39"/>
    </row>
    <row r="37" spans="1:30" s="21" customFormat="1" ht="20.25" customHeight="1">
      <c r="A37" s="39"/>
      <c r="B37" s="39"/>
      <c r="C37" s="39"/>
      <c r="D37" s="39"/>
      <c r="E37" s="39"/>
      <c r="F37" s="39"/>
      <c r="G37" s="39"/>
      <c r="H37" s="39"/>
      <c r="I37" s="39"/>
      <c r="J37" s="39"/>
      <c r="K37" s="39"/>
      <c r="L37" s="39"/>
      <c r="M37" s="39"/>
      <c r="N37" s="39"/>
      <c r="O37" s="39"/>
      <c r="P37" s="39"/>
      <c r="Q37" s="39"/>
      <c r="R37" s="39"/>
      <c r="S37" s="39"/>
      <c r="T37" s="39"/>
      <c r="U37" s="39"/>
      <c r="V37" s="39"/>
      <c r="W37" s="39"/>
      <c r="X37" s="39"/>
      <c r="Y37" s="39"/>
      <c r="Z37" s="39"/>
      <c r="AA37" s="39"/>
      <c r="AB37" s="39"/>
      <c r="AC37" s="39"/>
      <c r="AD37" s="39"/>
    </row>
    <row r="38" spans="1:30" s="21" customFormat="1" ht="20.25" customHeight="1">
      <c r="A38" s="39"/>
      <c r="B38" s="39"/>
      <c r="C38" s="39"/>
      <c r="D38" s="39"/>
      <c r="E38" s="39"/>
      <c r="F38" s="39"/>
      <c r="G38" s="39"/>
      <c r="H38" s="39"/>
      <c r="I38" s="39"/>
      <c r="J38" s="39"/>
      <c r="K38" s="39"/>
      <c r="L38" s="39"/>
      <c r="M38" s="39"/>
      <c r="N38" s="39"/>
      <c r="O38" s="39"/>
      <c r="P38" s="39"/>
      <c r="Q38" s="39"/>
      <c r="R38" s="39"/>
      <c r="S38" s="39"/>
      <c r="T38" s="39"/>
      <c r="U38" s="39"/>
      <c r="V38" s="39"/>
      <c r="W38" s="39"/>
      <c r="X38" s="39"/>
      <c r="Y38" s="39"/>
      <c r="Z38" s="39"/>
      <c r="AA38" s="39"/>
      <c r="AB38" s="39"/>
      <c r="AC38" s="39"/>
      <c r="AD38" s="39"/>
    </row>
    <row r="39" spans="1:30" s="21" customFormat="1" ht="20.25" customHeight="1">
      <c r="A39" s="39"/>
      <c r="B39" s="39"/>
      <c r="C39" s="39"/>
      <c r="D39" s="39"/>
      <c r="E39" s="39"/>
      <c r="F39" s="39"/>
      <c r="G39" s="39"/>
      <c r="H39" s="39"/>
      <c r="I39" s="39"/>
      <c r="J39" s="39"/>
      <c r="K39" s="39"/>
      <c r="L39" s="39"/>
      <c r="M39" s="39"/>
      <c r="N39" s="39"/>
      <c r="O39" s="39"/>
      <c r="P39" s="39"/>
      <c r="Q39" s="39"/>
      <c r="R39" s="39"/>
      <c r="S39" s="39"/>
      <c r="T39" s="39"/>
      <c r="U39" s="39"/>
      <c r="V39" s="39"/>
      <c r="W39" s="39"/>
      <c r="X39" s="39"/>
      <c r="Y39" s="39"/>
      <c r="Z39" s="39"/>
      <c r="AA39" s="39"/>
      <c r="AB39" s="39"/>
      <c r="AC39" s="39"/>
      <c r="AD39" s="39"/>
    </row>
    <row r="40" spans="1:30" s="21" customFormat="1" ht="20.25" customHeight="1">
      <c r="A40" s="39"/>
      <c r="B40" s="39"/>
      <c r="C40" s="39"/>
      <c r="D40" s="39"/>
      <c r="E40" s="39"/>
      <c r="F40" s="39"/>
      <c r="G40" s="39"/>
      <c r="H40" s="39"/>
      <c r="I40" s="39"/>
      <c r="J40" s="39"/>
      <c r="K40" s="39"/>
      <c r="L40" s="39"/>
      <c r="M40" s="39"/>
      <c r="N40" s="39"/>
      <c r="O40" s="39"/>
      <c r="P40" s="39"/>
      <c r="Q40" s="39"/>
      <c r="R40" s="39"/>
      <c r="S40" s="39"/>
      <c r="T40" s="39"/>
      <c r="U40" s="39"/>
      <c r="V40" s="39"/>
      <c r="W40" s="39"/>
      <c r="X40" s="39"/>
      <c r="Y40" s="39"/>
      <c r="Z40" s="39"/>
      <c r="AA40" s="39"/>
      <c r="AB40" s="39"/>
      <c r="AC40" s="39"/>
      <c r="AD40" s="39"/>
    </row>
    <row r="41" spans="1:30" s="21" customFormat="1" ht="20.25" customHeight="1">
      <c r="A41" s="39"/>
      <c r="B41" s="39"/>
      <c r="C41" s="39"/>
      <c r="D41" s="39"/>
      <c r="E41" s="39"/>
      <c r="F41" s="39"/>
      <c r="G41" s="39"/>
      <c r="H41" s="39"/>
      <c r="I41" s="39"/>
      <c r="J41" s="39"/>
      <c r="K41" s="39"/>
      <c r="L41" s="39"/>
      <c r="M41" s="39"/>
      <c r="N41" s="39"/>
      <c r="O41" s="39"/>
      <c r="P41" s="39"/>
      <c r="Q41" s="39"/>
      <c r="R41" s="39"/>
      <c r="S41" s="39"/>
      <c r="T41" s="39"/>
      <c r="U41" s="39"/>
      <c r="V41" s="39"/>
      <c r="W41" s="39"/>
      <c r="X41" s="39"/>
      <c r="Y41" s="39"/>
      <c r="Z41" s="39"/>
      <c r="AA41" s="39"/>
      <c r="AB41" s="39"/>
      <c r="AC41" s="39"/>
      <c r="AD41" s="39"/>
    </row>
    <row r="42" spans="1:30" s="21" customFormat="1" ht="20.25" customHeight="1">
      <c r="A42" s="39"/>
      <c r="B42" s="39"/>
      <c r="C42" s="39"/>
      <c r="D42" s="39"/>
      <c r="E42" s="39"/>
      <c r="F42" s="39"/>
      <c r="G42" s="39"/>
      <c r="H42" s="39"/>
      <c r="I42" s="39"/>
      <c r="J42" s="39"/>
      <c r="K42" s="39"/>
      <c r="L42" s="39"/>
      <c r="M42" s="39"/>
      <c r="N42" s="39"/>
      <c r="O42" s="39"/>
      <c r="P42" s="39"/>
      <c r="Q42" s="39"/>
      <c r="R42" s="39"/>
      <c r="S42" s="39"/>
      <c r="T42" s="39"/>
      <c r="U42" s="39"/>
      <c r="V42" s="39"/>
      <c r="W42" s="39"/>
      <c r="X42" s="39"/>
      <c r="Y42" s="39"/>
      <c r="Z42" s="39"/>
      <c r="AA42" s="39"/>
      <c r="AB42" s="39"/>
      <c r="AC42" s="39"/>
      <c r="AD42" s="39"/>
    </row>
    <row r="43" spans="1:30" s="21" customFormat="1" ht="20.25" customHeight="1">
      <c r="A43" s="39"/>
      <c r="B43" s="39"/>
      <c r="C43" s="39"/>
      <c r="D43" s="39"/>
      <c r="E43" s="39"/>
      <c r="F43" s="39"/>
      <c r="G43" s="39"/>
      <c r="H43" s="39"/>
      <c r="I43" s="39"/>
      <c r="J43" s="39"/>
      <c r="K43" s="39"/>
      <c r="L43" s="39"/>
      <c r="M43" s="39"/>
      <c r="N43" s="39"/>
      <c r="O43" s="39"/>
      <c r="P43" s="39"/>
      <c r="Q43" s="39"/>
      <c r="R43" s="39"/>
      <c r="S43" s="39"/>
      <c r="T43" s="39"/>
      <c r="U43" s="39"/>
      <c r="V43" s="39"/>
      <c r="W43" s="39"/>
      <c r="X43" s="39"/>
      <c r="Y43" s="39"/>
      <c r="Z43" s="39"/>
      <c r="AA43" s="39"/>
      <c r="AB43" s="39"/>
      <c r="AC43" s="39"/>
      <c r="AD43" s="39"/>
    </row>
    <row r="44" spans="1:30" s="21" customFormat="1" ht="20.25" customHeight="1">
      <c r="A44" s="39"/>
      <c r="B44" s="39"/>
      <c r="C44" s="39"/>
      <c r="D44" s="39"/>
      <c r="E44" s="39"/>
      <c r="F44" s="39"/>
      <c r="G44" s="39"/>
      <c r="H44" s="39"/>
      <c r="I44" s="39"/>
      <c r="J44" s="39"/>
      <c r="K44" s="39"/>
      <c r="L44" s="39"/>
      <c r="M44" s="39"/>
      <c r="N44" s="39"/>
      <c r="O44" s="39"/>
      <c r="P44" s="39"/>
      <c r="Q44" s="39"/>
      <c r="R44" s="39"/>
      <c r="S44" s="39"/>
      <c r="T44" s="39"/>
      <c r="U44" s="39"/>
      <c r="V44" s="39"/>
      <c r="W44" s="39"/>
      <c r="X44" s="39"/>
      <c r="Y44" s="39"/>
      <c r="Z44" s="39"/>
      <c r="AA44" s="39"/>
      <c r="AB44" s="39"/>
      <c r="AC44" s="39"/>
      <c r="AD44" s="39"/>
    </row>
    <row r="45" spans="1:30" s="21" customFormat="1" ht="20.25" customHeight="1">
      <c r="A45" s="39"/>
      <c r="B45" s="39"/>
      <c r="C45" s="39"/>
      <c r="D45" s="39"/>
      <c r="E45" s="39"/>
      <c r="F45" s="39"/>
      <c r="G45" s="39"/>
      <c r="H45" s="39"/>
      <c r="I45" s="39"/>
      <c r="J45" s="39"/>
      <c r="K45" s="39"/>
      <c r="L45" s="39"/>
      <c r="M45" s="39"/>
      <c r="N45" s="39"/>
      <c r="O45" s="39"/>
      <c r="P45" s="39"/>
      <c r="Q45" s="39"/>
      <c r="R45" s="39"/>
      <c r="S45" s="39"/>
      <c r="T45" s="39"/>
      <c r="U45" s="39"/>
      <c r="V45" s="39"/>
      <c r="W45" s="39"/>
      <c r="X45" s="39"/>
      <c r="Y45" s="39"/>
      <c r="Z45" s="39"/>
      <c r="AA45" s="39"/>
      <c r="AB45" s="39"/>
      <c r="AC45" s="39"/>
      <c r="AD45" s="39"/>
    </row>
    <row r="46" spans="1:30" s="21" customFormat="1" ht="20.25" customHeight="1">
      <c r="A46" s="39"/>
      <c r="B46" s="39"/>
      <c r="C46" s="39"/>
      <c r="D46" s="39"/>
      <c r="E46" s="39"/>
      <c r="F46" s="39"/>
      <c r="G46" s="39"/>
      <c r="H46" s="39"/>
      <c r="I46" s="39"/>
      <c r="J46" s="39"/>
      <c r="K46" s="39"/>
      <c r="L46" s="39"/>
      <c r="M46" s="39"/>
      <c r="N46" s="39"/>
      <c r="O46" s="39"/>
      <c r="P46" s="39"/>
      <c r="Q46" s="39"/>
      <c r="R46" s="39"/>
      <c r="S46" s="39"/>
      <c r="T46" s="39"/>
      <c r="U46" s="39"/>
      <c r="V46" s="39"/>
      <c r="W46" s="39"/>
      <c r="X46" s="39"/>
      <c r="Y46" s="39"/>
      <c r="Z46" s="39"/>
      <c r="AA46" s="39"/>
      <c r="AB46" s="39"/>
      <c r="AC46" s="39"/>
      <c r="AD46" s="39"/>
    </row>
    <row r="47" spans="1:30" s="21" customFormat="1" ht="20.25" customHeight="1">
      <c r="A47" s="39"/>
      <c r="B47" s="39"/>
      <c r="C47" s="39"/>
      <c r="D47" s="39"/>
      <c r="E47" s="39"/>
      <c r="F47" s="39"/>
      <c r="G47" s="39"/>
      <c r="H47" s="39"/>
      <c r="I47" s="39"/>
      <c r="J47" s="39"/>
      <c r="K47" s="39"/>
      <c r="L47" s="39"/>
      <c r="M47" s="39"/>
      <c r="N47" s="39"/>
      <c r="O47" s="39"/>
      <c r="P47" s="39"/>
      <c r="Q47" s="39"/>
      <c r="R47" s="39"/>
      <c r="S47" s="39"/>
      <c r="T47" s="39"/>
      <c r="U47" s="39"/>
      <c r="V47" s="39"/>
      <c r="W47" s="39"/>
      <c r="X47" s="39"/>
      <c r="Y47" s="39"/>
      <c r="Z47" s="39"/>
      <c r="AA47" s="39"/>
      <c r="AB47" s="39"/>
      <c r="AC47" s="39"/>
      <c r="AD47" s="39"/>
    </row>
    <row r="48" spans="1:30" s="21" customFormat="1" ht="20.25" customHeight="1">
      <c r="A48" s="39"/>
      <c r="B48" s="39"/>
      <c r="C48" s="39"/>
      <c r="D48" s="39"/>
      <c r="E48" s="39"/>
      <c r="F48" s="39"/>
      <c r="G48" s="39"/>
      <c r="H48" s="39"/>
      <c r="I48" s="39"/>
      <c r="J48" s="39"/>
      <c r="K48" s="39"/>
      <c r="L48" s="39"/>
      <c r="M48" s="39"/>
      <c r="N48" s="39"/>
      <c r="O48" s="39"/>
      <c r="P48" s="39"/>
      <c r="Q48" s="39"/>
      <c r="R48" s="39"/>
      <c r="S48" s="39"/>
      <c r="T48" s="39"/>
      <c r="U48" s="39"/>
      <c r="V48" s="39"/>
      <c r="W48" s="39"/>
      <c r="X48" s="39"/>
      <c r="Y48" s="39"/>
      <c r="Z48" s="39"/>
      <c r="AA48" s="39"/>
      <c r="AB48" s="39"/>
      <c r="AC48" s="39"/>
      <c r="AD48" s="39"/>
    </row>
    <row r="49" spans="1:30" s="21" customFormat="1" ht="20.25" customHeight="1">
      <c r="A49" s="39"/>
      <c r="B49" s="39"/>
      <c r="C49" s="39"/>
      <c r="D49" s="39"/>
      <c r="E49" s="39"/>
      <c r="F49" s="39"/>
      <c r="G49" s="39"/>
      <c r="H49" s="39"/>
      <c r="I49" s="39"/>
      <c r="J49" s="39"/>
      <c r="K49" s="39"/>
      <c r="L49" s="39"/>
      <c r="M49" s="39"/>
      <c r="N49" s="39"/>
      <c r="O49" s="39"/>
      <c r="P49" s="39"/>
      <c r="Q49" s="39"/>
      <c r="R49" s="39"/>
      <c r="S49" s="39"/>
      <c r="T49" s="39"/>
      <c r="U49" s="39"/>
      <c r="V49" s="39"/>
      <c r="W49" s="39"/>
      <c r="X49" s="39"/>
      <c r="Y49" s="39"/>
      <c r="Z49" s="39"/>
      <c r="AA49" s="39"/>
      <c r="AB49" s="39"/>
      <c r="AC49" s="39"/>
      <c r="AD49" s="39"/>
    </row>
    <row r="50" spans="1:30" s="21" customFormat="1" ht="20.25" customHeight="1">
      <c r="A50" s="39"/>
      <c r="B50" s="39"/>
      <c r="C50" s="39"/>
      <c r="D50" s="39"/>
      <c r="E50" s="39"/>
      <c r="F50" s="39"/>
      <c r="G50" s="39"/>
      <c r="H50" s="39"/>
      <c r="I50" s="39"/>
      <c r="J50" s="39"/>
      <c r="K50" s="39"/>
      <c r="L50" s="39"/>
      <c r="M50" s="39"/>
      <c r="N50" s="39"/>
      <c r="O50" s="39"/>
      <c r="P50" s="39"/>
      <c r="Q50" s="39"/>
      <c r="R50" s="39"/>
      <c r="S50" s="39"/>
      <c r="T50" s="39"/>
      <c r="U50" s="39"/>
      <c r="V50" s="39"/>
      <c r="W50" s="39"/>
      <c r="X50" s="39"/>
      <c r="Y50" s="39"/>
      <c r="Z50" s="39"/>
      <c r="AA50" s="39"/>
      <c r="AB50" s="39"/>
      <c r="AC50" s="39"/>
      <c r="AD50" s="39"/>
    </row>
    <row r="51" spans="1:30" s="21" customFormat="1" ht="20.25" customHeight="1">
      <c r="A51" s="39"/>
      <c r="B51" s="39"/>
      <c r="C51" s="39"/>
      <c r="D51" s="39"/>
      <c r="E51" s="39"/>
      <c r="F51" s="39"/>
      <c r="G51" s="39"/>
      <c r="H51" s="39"/>
      <c r="I51" s="39"/>
      <c r="J51" s="39"/>
      <c r="K51" s="39"/>
      <c r="L51" s="39"/>
      <c r="M51" s="39"/>
      <c r="N51" s="39"/>
      <c r="O51" s="39"/>
      <c r="P51" s="39"/>
      <c r="Q51" s="39"/>
      <c r="R51" s="39"/>
      <c r="S51" s="39"/>
      <c r="T51" s="39"/>
      <c r="U51" s="39"/>
      <c r="V51" s="39"/>
      <c r="W51" s="39"/>
      <c r="X51" s="39"/>
      <c r="Y51" s="39"/>
      <c r="Z51" s="39"/>
      <c r="AA51" s="39"/>
      <c r="AB51" s="39"/>
      <c r="AC51" s="39"/>
      <c r="AD51" s="39"/>
    </row>
    <row r="52" spans="1:30" s="21" customFormat="1" ht="20.25" customHeight="1">
      <c r="A52" s="39"/>
      <c r="B52" s="39"/>
      <c r="C52" s="39"/>
      <c r="D52" s="39"/>
      <c r="E52" s="39"/>
      <c r="F52" s="39"/>
      <c r="G52" s="39"/>
      <c r="H52" s="39"/>
      <c r="I52" s="39"/>
      <c r="J52" s="39"/>
      <c r="K52" s="39"/>
      <c r="L52" s="39"/>
      <c r="M52" s="39"/>
      <c r="N52" s="39"/>
      <c r="O52" s="39"/>
      <c r="P52" s="39"/>
      <c r="Q52" s="39"/>
      <c r="R52" s="39"/>
      <c r="S52" s="39"/>
      <c r="T52" s="39"/>
      <c r="U52" s="39"/>
      <c r="V52" s="39"/>
      <c r="W52" s="39"/>
      <c r="X52" s="39"/>
      <c r="Y52" s="39"/>
      <c r="Z52" s="39"/>
      <c r="AA52" s="39"/>
      <c r="AB52" s="39"/>
      <c r="AC52" s="39"/>
      <c r="AD52" s="39"/>
    </row>
    <row r="53" spans="1:30" s="21" customFormat="1" ht="20.25" customHeight="1">
      <c r="A53" s="39"/>
      <c r="B53" s="39"/>
      <c r="C53" s="39"/>
      <c r="D53" s="39"/>
      <c r="E53" s="39"/>
      <c r="F53" s="39"/>
      <c r="G53" s="39"/>
      <c r="H53" s="39"/>
      <c r="I53" s="39"/>
      <c r="J53" s="39"/>
      <c r="K53" s="39"/>
      <c r="L53" s="39"/>
      <c r="M53" s="39"/>
      <c r="N53" s="39"/>
      <c r="O53" s="39"/>
      <c r="P53" s="39"/>
      <c r="Q53" s="39"/>
      <c r="R53" s="39"/>
      <c r="S53" s="39"/>
      <c r="T53" s="39"/>
      <c r="U53" s="39"/>
      <c r="V53" s="39"/>
      <c r="W53" s="39"/>
      <c r="X53" s="39"/>
      <c r="Y53" s="39"/>
      <c r="Z53" s="39"/>
      <c r="AA53" s="39"/>
      <c r="AB53" s="39"/>
      <c r="AC53" s="39"/>
      <c r="AD53" s="39"/>
    </row>
    <row r="54" spans="1:30" s="21" customFormat="1" ht="20.25" customHeight="1">
      <c r="A54" s="39"/>
      <c r="B54" s="39"/>
      <c r="C54" s="39"/>
      <c r="D54" s="39"/>
      <c r="E54" s="39"/>
      <c r="F54" s="39"/>
      <c r="G54" s="39"/>
      <c r="H54" s="39"/>
      <c r="I54" s="39"/>
      <c r="J54" s="39"/>
      <c r="K54" s="39"/>
      <c r="L54" s="39"/>
      <c r="M54" s="39"/>
      <c r="N54" s="39"/>
      <c r="O54" s="39"/>
      <c r="P54" s="39"/>
      <c r="Q54" s="39"/>
      <c r="R54" s="39"/>
      <c r="S54" s="39"/>
      <c r="T54" s="39"/>
      <c r="U54" s="39"/>
      <c r="V54" s="39"/>
      <c r="W54" s="39"/>
      <c r="X54" s="39"/>
      <c r="Y54" s="39"/>
      <c r="Z54" s="39"/>
      <c r="AA54" s="39"/>
      <c r="AB54" s="39"/>
      <c r="AC54" s="39"/>
      <c r="AD54" s="39"/>
    </row>
    <row r="55" spans="1:30" s="21" customFormat="1" ht="20.25" customHeight="1">
      <c r="A55" s="39"/>
      <c r="B55" s="39"/>
      <c r="C55" s="39"/>
      <c r="D55" s="39"/>
      <c r="E55" s="39"/>
      <c r="F55" s="39"/>
      <c r="G55" s="39"/>
      <c r="H55" s="39"/>
      <c r="I55" s="39"/>
      <c r="J55" s="39"/>
      <c r="K55" s="39"/>
      <c r="L55" s="39"/>
      <c r="M55" s="39"/>
      <c r="N55" s="39"/>
      <c r="O55" s="39"/>
      <c r="P55" s="39"/>
      <c r="Q55" s="39"/>
      <c r="R55" s="39"/>
      <c r="S55" s="39"/>
      <c r="T55" s="39"/>
      <c r="U55" s="39"/>
      <c r="V55" s="39"/>
      <c r="W55" s="39"/>
      <c r="X55" s="39"/>
      <c r="Y55" s="39"/>
      <c r="Z55" s="39"/>
      <c r="AA55" s="39"/>
      <c r="AB55" s="39"/>
      <c r="AC55" s="39"/>
      <c r="AD55" s="39"/>
    </row>
    <row r="56" spans="1:30" s="21" customFormat="1" ht="20.25" customHeight="1">
      <c r="A56" s="39"/>
      <c r="B56" s="39"/>
      <c r="C56" s="39"/>
      <c r="D56" s="39"/>
      <c r="E56" s="39"/>
      <c r="F56" s="39"/>
      <c r="G56" s="39"/>
      <c r="H56" s="39"/>
      <c r="I56" s="39"/>
      <c r="J56" s="39"/>
      <c r="K56" s="39"/>
      <c r="L56" s="39"/>
      <c r="M56" s="39"/>
      <c r="N56" s="39"/>
      <c r="O56" s="39"/>
      <c r="P56" s="39"/>
      <c r="Q56" s="39"/>
      <c r="R56" s="39"/>
      <c r="S56" s="39"/>
      <c r="T56" s="39"/>
      <c r="U56" s="39"/>
      <c r="V56" s="39"/>
      <c r="W56" s="39"/>
      <c r="X56" s="39"/>
      <c r="Y56" s="39"/>
      <c r="Z56" s="39"/>
      <c r="AA56" s="39"/>
      <c r="AB56" s="39"/>
      <c r="AC56" s="39"/>
      <c r="AD56" s="39"/>
    </row>
    <row r="57" spans="1:30" s="21" customFormat="1" ht="20.25" customHeight="1">
      <c r="A57" s="39"/>
      <c r="B57" s="39"/>
      <c r="C57" s="39"/>
      <c r="D57" s="39"/>
      <c r="E57" s="39"/>
      <c r="F57" s="39"/>
      <c r="G57" s="39"/>
      <c r="H57" s="39"/>
      <c r="I57" s="39"/>
      <c r="J57" s="39"/>
      <c r="K57" s="39"/>
      <c r="L57" s="39"/>
      <c r="M57" s="39"/>
      <c r="N57" s="39"/>
      <c r="O57" s="39"/>
      <c r="P57" s="39"/>
      <c r="Q57" s="39"/>
      <c r="R57" s="39"/>
      <c r="S57" s="39"/>
      <c r="T57" s="39"/>
      <c r="U57" s="39"/>
      <c r="V57" s="39"/>
      <c r="W57" s="39"/>
      <c r="X57" s="39"/>
      <c r="Y57" s="39"/>
      <c r="Z57" s="39"/>
      <c r="AA57" s="39"/>
      <c r="AB57" s="39"/>
      <c r="AC57" s="39"/>
      <c r="AD57" s="39"/>
    </row>
    <row r="58" spans="1:30" s="21" customFormat="1" ht="20.25" customHeight="1">
      <c r="A58" s="39"/>
      <c r="B58" s="39"/>
      <c r="C58" s="39"/>
      <c r="D58" s="39"/>
      <c r="E58" s="39"/>
      <c r="F58" s="39"/>
      <c r="G58" s="39"/>
      <c r="H58" s="39"/>
      <c r="I58" s="39"/>
      <c r="J58" s="39"/>
      <c r="K58" s="39"/>
      <c r="L58" s="39"/>
      <c r="M58" s="39"/>
      <c r="N58" s="39"/>
      <c r="O58" s="39"/>
      <c r="P58" s="39"/>
      <c r="Q58" s="39"/>
      <c r="R58" s="39"/>
      <c r="S58" s="39"/>
      <c r="T58" s="39"/>
      <c r="U58" s="39"/>
      <c r="V58" s="39"/>
      <c r="W58" s="39"/>
      <c r="X58" s="39"/>
      <c r="Y58" s="39"/>
      <c r="Z58" s="39"/>
      <c r="AA58" s="39"/>
      <c r="AB58" s="39"/>
      <c r="AC58" s="39"/>
      <c r="AD58" s="39"/>
    </row>
    <row r="59" spans="1:30" s="21" customFormat="1" ht="20.25" customHeight="1">
      <c r="A59" s="39"/>
      <c r="B59" s="39"/>
      <c r="C59" s="39"/>
      <c r="D59" s="39"/>
      <c r="E59" s="39"/>
      <c r="F59" s="39"/>
      <c r="G59" s="39"/>
      <c r="H59" s="39"/>
      <c r="I59" s="39"/>
      <c r="J59" s="39"/>
      <c r="K59" s="39"/>
      <c r="L59" s="39"/>
      <c r="M59" s="39"/>
      <c r="N59" s="39"/>
      <c r="O59" s="39"/>
      <c r="P59" s="39"/>
      <c r="Q59" s="39"/>
      <c r="R59" s="39"/>
      <c r="S59" s="39"/>
      <c r="T59" s="39"/>
      <c r="U59" s="39"/>
      <c r="V59" s="39"/>
      <c r="W59" s="39"/>
      <c r="X59" s="39"/>
      <c r="Y59" s="39"/>
      <c r="Z59" s="39"/>
      <c r="AA59" s="39"/>
      <c r="AB59" s="39"/>
      <c r="AC59" s="39"/>
      <c r="AD59" s="39"/>
    </row>
    <row r="60" spans="1:30" s="21" customFormat="1" ht="20.25" customHeight="1">
      <c r="A60" s="39"/>
      <c r="B60" s="39"/>
      <c r="C60" s="39"/>
      <c r="D60" s="39"/>
      <c r="E60" s="39"/>
      <c r="F60" s="39"/>
      <c r="G60" s="39"/>
      <c r="H60" s="39"/>
      <c r="I60" s="39"/>
      <c r="J60" s="39"/>
      <c r="K60" s="39"/>
      <c r="L60" s="39"/>
      <c r="M60" s="39"/>
      <c r="N60" s="39"/>
      <c r="O60" s="39"/>
      <c r="P60" s="39"/>
      <c r="Q60" s="39"/>
      <c r="R60" s="39"/>
      <c r="S60" s="39"/>
      <c r="T60" s="39"/>
      <c r="U60" s="39"/>
      <c r="V60" s="39"/>
      <c r="W60" s="39"/>
      <c r="X60" s="39"/>
      <c r="Y60" s="39"/>
      <c r="Z60" s="39"/>
      <c r="AA60" s="39"/>
      <c r="AB60" s="39"/>
      <c r="AC60" s="39"/>
      <c r="AD60" s="39"/>
    </row>
    <row r="61" spans="1:30" s="21" customFormat="1" ht="20.25" customHeight="1">
      <c r="A61" s="39"/>
      <c r="B61" s="39"/>
      <c r="C61" s="39"/>
      <c r="D61" s="39"/>
      <c r="E61" s="39"/>
      <c r="F61" s="39"/>
      <c r="G61" s="39"/>
      <c r="H61" s="39"/>
      <c r="I61" s="39"/>
      <c r="J61" s="39"/>
      <c r="K61" s="39"/>
      <c r="L61" s="39"/>
      <c r="M61" s="39"/>
      <c r="N61" s="39"/>
      <c r="O61" s="39"/>
      <c r="P61" s="39"/>
      <c r="Q61" s="39"/>
      <c r="R61" s="39"/>
      <c r="S61" s="39"/>
      <c r="T61" s="39"/>
      <c r="U61" s="39"/>
      <c r="V61" s="39"/>
      <c r="W61" s="39"/>
      <c r="X61" s="39"/>
      <c r="Y61" s="39"/>
      <c r="Z61" s="39"/>
      <c r="AA61" s="39"/>
      <c r="AB61" s="39"/>
      <c r="AC61" s="39"/>
      <c r="AD61" s="39"/>
    </row>
    <row r="62" spans="1:30" s="21" customFormat="1" ht="20.25" customHeight="1">
      <c r="A62" s="39"/>
      <c r="B62" s="39"/>
      <c r="C62" s="39"/>
      <c r="D62" s="39"/>
      <c r="E62" s="39"/>
      <c r="F62" s="39"/>
      <c r="G62" s="39"/>
      <c r="H62" s="39"/>
      <c r="I62" s="39"/>
      <c r="J62" s="39"/>
      <c r="K62" s="39"/>
      <c r="L62" s="39"/>
      <c r="M62" s="39"/>
      <c r="N62" s="39"/>
      <c r="O62" s="39"/>
      <c r="P62" s="39"/>
      <c r="Q62" s="39"/>
      <c r="R62" s="39"/>
      <c r="S62" s="39"/>
      <c r="T62" s="39"/>
      <c r="U62" s="39"/>
      <c r="V62" s="39"/>
      <c r="W62" s="39"/>
      <c r="X62" s="39"/>
      <c r="Y62" s="39"/>
      <c r="Z62" s="39"/>
      <c r="AA62" s="39"/>
      <c r="AB62" s="39"/>
      <c r="AC62" s="39"/>
      <c r="AD62" s="39"/>
    </row>
    <row r="63" spans="1:30" s="21" customFormat="1" ht="20.25" customHeight="1">
      <c r="A63" s="39"/>
      <c r="B63" s="39"/>
      <c r="C63" s="39"/>
      <c r="D63" s="39"/>
      <c r="E63" s="39"/>
      <c r="F63" s="39"/>
      <c r="G63" s="39"/>
      <c r="H63" s="39"/>
      <c r="I63" s="39"/>
      <c r="J63" s="39"/>
      <c r="K63" s="39"/>
      <c r="L63" s="39"/>
      <c r="M63" s="39"/>
      <c r="N63" s="39"/>
      <c r="O63" s="39"/>
      <c r="P63" s="39"/>
      <c r="Q63" s="39"/>
      <c r="R63" s="39"/>
      <c r="S63" s="39"/>
      <c r="T63" s="39"/>
      <c r="U63" s="39"/>
      <c r="V63" s="39"/>
      <c r="W63" s="39"/>
      <c r="X63" s="39"/>
      <c r="Y63" s="39"/>
      <c r="Z63" s="39"/>
      <c r="AA63" s="39"/>
      <c r="AB63" s="39"/>
      <c r="AC63" s="39"/>
      <c r="AD63" s="39"/>
    </row>
    <row r="64" spans="1:30" s="21" customFormat="1" ht="20.25" customHeight="1">
      <c r="A64" s="39"/>
      <c r="B64" s="39"/>
      <c r="C64" s="39"/>
      <c r="D64" s="39"/>
      <c r="E64" s="39"/>
      <c r="F64" s="39"/>
      <c r="G64" s="39"/>
      <c r="H64" s="39"/>
      <c r="I64" s="39"/>
      <c r="J64" s="39"/>
      <c r="K64" s="39"/>
      <c r="L64" s="39"/>
      <c r="M64" s="39"/>
      <c r="N64" s="39"/>
      <c r="O64" s="39"/>
      <c r="P64" s="39"/>
      <c r="Q64" s="39"/>
      <c r="R64" s="39"/>
      <c r="S64" s="39"/>
      <c r="T64" s="39"/>
      <c r="U64" s="39"/>
      <c r="V64" s="39"/>
      <c r="W64" s="39"/>
      <c r="X64" s="39"/>
      <c r="Y64" s="39"/>
      <c r="Z64" s="39"/>
      <c r="AA64" s="39"/>
      <c r="AB64" s="39"/>
      <c r="AC64" s="39"/>
      <c r="AD64" s="39"/>
    </row>
    <row r="65" spans="1:30" s="21" customFormat="1" ht="20.25" customHeight="1">
      <c r="A65" s="39"/>
      <c r="B65" s="39"/>
      <c r="C65" s="39"/>
      <c r="D65" s="39"/>
      <c r="E65" s="39"/>
      <c r="F65" s="39"/>
      <c r="G65" s="39"/>
      <c r="H65" s="39"/>
      <c r="I65" s="39"/>
      <c r="J65" s="39"/>
      <c r="K65" s="39"/>
      <c r="L65" s="39"/>
      <c r="M65" s="39"/>
      <c r="N65" s="39"/>
      <c r="O65" s="39"/>
      <c r="P65" s="39"/>
      <c r="Q65" s="39"/>
      <c r="R65" s="39"/>
      <c r="S65" s="39"/>
      <c r="T65" s="39"/>
      <c r="U65" s="39"/>
      <c r="V65" s="39"/>
      <c r="W65" s="39"/>
      <c r="X65" s="39"/>
      <c r="Y65" s="39"/>
      <c r="Z65" s="39"/>
      <c r="AA65" s="39"/>
      <c r="AB65" s="39"/>
      <c r="AC65" s="39"/>
      <c r="AD65" s="39"/>
    </row>
    <row r="66" spans="1:30" s="21" customFormat="1" ht="20.25" customHeight="1">
      <c r="A66" s="39"/>
      <c r="B66" s="39"/>
      <c r="C66" s="39"/>
      <c r="D66" s="39"/>
      <c r="E66" s="39"/>
      <c r="F66" s="39"/>
      <c r="G66" s="39"/>
      <c r="H66" s="39"/>
      <c r="I66" s="39"/>
      <c r="J66" s="39"/>
      <c r="K66" s="39"/>
      <c r="L66" s="39"/>
      <c r="M66" s="39"/>
      <c r="N66" s="39"/>
      <c r="O66" s="39"/>
      <c r="P66" s="39"/>
      <c r="Q66" s="39"/>
      <c r="R66" s="39"/>
      <c r="S66" s="39"/>
      <c r="T66" s="39"/>
      <c r="U66" s="39"/>
      <c r="V66" s="39"/>
      <c r="W66" s="39"/>
      <c r="X66" s="39"/>
      <c r="Y66" s="39"/>
      <c r="Z66" s="39"/>
      <c r="AA66" s="39"/>
      <c r="AB66" s="39"/>
      <c r="AC66" s="39"/>
      <c r="AD66" s="39"/>
    </row>
    <row r="67" spans="1:30" s="21" customFormat="1" ht="20.25" customHeight="1">
      <c r="A67" s="39"/>
      <c r="B67" s="39"/>
      <c r="C67" s="39"/>
      <c r="D67" s="39"/>
      <c r="E67" s="39"/>
      <c r="F67" s="39"/>
      <c r="G67" s="39"/>
      <c r="H67" s="39"/>
      <c r="I67" s="39"/>
      <c r="J67" s="39"/>
      <c r="K67" s="39"/>
      <c r="L67" s="39"/>
      <c r="M67" s="39"/>
      <c r="N67" s="39"/>
      <c r="O67" s="39"/>
      <c r="P67" s="39"/>
      <c r="Q67" s="39"/>
      <c r="R67" s="39"/>
      <c r="S67" s="39"/>
      <c r="T67" s="39"/>
      <c r="U67" s="39"/>
      <c r="V67" s="39"/>
      <c r="W67" s="39"/>
      <c r="X67" s="39"/>
      <c r="Y67" s="39"/>
      <c r="Z67" s="39"/>
      <c r="AA67" s="39"/>
      <c r="AB67" s="39"/>
      <c r="AC67" s="39"/>
      <c r="AD67" s="39"/>
    </row>
    <row r="68" spans="1:30" s="21" customFormat="1" ht="20.25" customHeight="1">
      <c r="A68" s="39"/>
      <c r="B68" s="39"/>
      <c r="C68" s="39"/>
      <c r="D68" s="39"/>
      <c r="E68" s="39"/>
      <c r="F68" s="39"/>
      <c r="G68" s="39"/>
      <c r="H68" s="39"/>
      <c r="I68" s="39"/>
      <c r="J68" s="39"/>
      <c r="K68" s="39"/>
      <c r="L68" s="39"/>
      <c r="M68" s="39"/>
      <c r="N68" s="39"/>
      <c r="O68" s="39"/>
      <c r="P68" s="39"/>
      <c r="Q68" s="39"/>
      <c r="R68" s="39"/>
      <c r="S68" s="39"/>
      <c r="T68" s="39"/>
      <c r="U68" s="39"/>
      <c r="V68" s="39"/>
      <c r="W68" s="39"/>
      <c r="X68" s="39"/>
      <c r="Y68" s="39"/>
      <c r="Z68" s="39"/>
      <c r="AA68" s="39"/>
      <c r="AB68" s="39"/>
      <c r="AC68" s="39"/>
      <c r="AD68" s="39"/>
    </row>
    <row r="69" spans="1:30" s="21" customFormat="1" ht="20.25" customHeight="1">
      <c r="A69" s="39"/>
      <c r="B69" s="39"/>
      <c r="C69" s="39"/>
      <c r="D69" s="39"/>
      <c r="E69" s="39"/>
      <c r="F69" s="39"/>
      <c r="G69" s="39"/>
      <c r="H69" s="39"/>
      <c r="I69" s="39"/>
      <c r="J69" s="39"/>
      <c r="K69" s="39"/>
      <c r="L69" s="39"/>
      <c r="M69" s="39"/>
      <c r="N69" s="39"/>
      <c r="O69" s="39"/>
      <c r="P69" s="39"/>
      <c r="Q69" s="39"/>
      <c r="R69" s="39"/>
      <c r="S69" s="39"/>
      <c r="T69" s="39"/>
      <c r="U69" s="39"/>
      <c r="V69" s="39"/>
      <c r="W69" s="39"/>
      <c r="X69" s="39"/>
      <c r="Y69" s="39"/>
      <c r="Z69" s="39"/>
      <c r="AA69" s="39"/>
      <c r="AB69" s="39"/>
      <c r="AC69" s="39"/>
      <c r="AD69" s="39"/>
    </row>
    <row r="70" spans="1:30" s="21" customFormat="1" ht="20.25" customHeight="1">
      <c r="A70" s="39"/>
      <c r="B70" s="39"/>
      <c r="C70" s="39"/>
      <c r="D70" s="39"/>
      <c r="E70" s="39"/>
      <c r="F70" s="39"/>
      <c r="G70" s="39"/>
      <c r="H70" s="39"/>
      <c r="I70" s="39"/>
      <c r="J70" s="39"/>
      <c r="K70" s="39"/>
      <c r="L70" s="39"/>
      <c r="M70" s="39"/>
      <c r="N70" s="39"/>
      <c r="O70" s="39"/>
      <c r="P70" s="39"/>
      <c r="Q70" s="39"/>
      <c r="R70" s="39"/>
      <c r="S70" s="39"/>
      <c r="T70" s="39"/>
      <c r="U70" s="39"/>
      <c r="V70" s="39"/>
      <c r="W70" s="39"/>
      <c r="X70" s="39"/>
      <c r="Y70" s="39"/>
      <c r="Z70" s="39"/>
      <c r="AA70" s="39"/>
      <c r="AB70" s="39"/>
      <c r="AC70" s="39"/>
      <c r="AD70" s="39"/>
    </row>
    <row r="71" spans="1:30" s="21" customFormat="1" ht="20.25" customHeight="1">
      <c r="A71" s="39"/>
      <c r="B71" s="39"/>
      <c r="C71" s="39"/>
      <c r="D71" s="39"/>
      <c r="E71" s="39"/>
      <c r="F71" s="39"/>
      <c r="G71" s="39"/>
      <c r="H71" s="39"/>
      <c r="I71" s="39"/>
      <c r="J71" s="39"/>
      <c r="K71" s="39"/>
      <c r="L71" s="39"/>
      <c r="M71" s="39"/>
      <c r="N71" s="39"/>
      <c r="O71" s="39"/>
      <c r="P71" s="39"/>
      <c r="Q71" s="39"/>
      <c r="R71" s="39"/>
      <c r="S71" s="39"/>
      <c r="T71" s="39"/>
      <c r="U71" s="39"/>
      <c r="V71" s="39"/>
      <c r="W71" s="39"/>
      <c r="X71" s="39"/>
      <c r="Y71" s="39"/>
      <c r="Z71" s="39"/>
      <c r="AA71" s="39"/>
      <c r="AB71" s="39"/>
      <c r="AC71" s="39"/>
      <c r="AD71" s="39"/>
    </row>
    <row r="72" spans="1:30" s="21" customFormat="1" ht="20.25" customHeight="1">
      <c r="A72" s="39"/>
      <c r="B72" s="39"/>
      <c r="C72" s="39"/>
      <c r="D72" s="39"/>
      <c r="E72" s="39"/>
      <c r="F72" s="39"/>
      <c r="G72" s="39"/>
      <c r="H72" s="39"/>
      <c r="I72" s="39"/>
      <c r="J72" s="39"/>
      <c r="K72" s="39"/>
      <c r="L72" s="39"/>
      <c r="M72" s="39"/>
      <c r="N72" s="39"/>
      <c r="O72" s="39"/>
      <c r="P72" s="39"/>
      <c r="Q72" s="39"/>
      <c r="R72" s="39"/>
      <c r="S72" s="39"/>
      <c r="T72" s="39"/>
      <c r="U72" s="39"/>
      <c r="V72" s="39"/>
      <c r="W72" s="39"/>
      <c r="X72" s="39"/>
      <c r="Y72" s="39"/>
      <c r="Z72" s="39"/>
      <c r="AA72" s="39"/>
      <c r="AB72" s="39"/>
      <c r="AC72" s="39"/>
      <c r="AD72" s="39"/>
    </row>
    <row r="73" spans="1:30" s="21" customFormat="1" ht="20.25" customHeight="1">
      <c r="A73" s="39"/>
      <c r="B73" s="39"/>
      <c r="C73" s="39"/>
      <c r="D73" s="39"/>
      <c r="E73" s="39"/>
      <c r="F73" s="39"/>
      <c r="G73" s="39"/>
      <c r="H73" s="39"/>
      <c r="I73" s="39"/>
      <c r="J73" s="39"/>
      <c r="K73" s="39"/>
      <c r="L73" s="39"/>
      <c r="M73" s="39"/>
      <c r="N73" s="39"/>
      <c r="O73" s="39"/>
      <c r="P73" s="39"/>
      <c r="Q73" s="39"/>
      <c r="R73" s="39"/>
      <c r="S73" s="39"/>
      <c r="T73" s="39"/>
      <c r="U73" s="39"/>
      <c r="V73" s="39"/>
      <c r="W73" s="39"/>
      <c r="X73" s="39"/>
      <c r="Y73" s="39"/>
      <c r="Z73" s="39"/>
      <c r="AA73" s="39"/>
      <c r="AB73" s="39"/>
      <c r="AC73" s="39"/>
      <c r="AD73" s="39"/>
    </row>
    <row r="74" spans="1:30" s="21" customFormat="1" ht="20.25" customHeight="1">
      <c r="A74" s="39"/>
      <c r="B74" s="39"/>
      <c r="C74" s="39"/>
      <c r="D74" s="39"/>
      <c r="E74" s="39"/>
      <c r="F74" s="39"/>
      <c r="G74" s="39"/>
      <c r="H74" s="39"/>
      <c r="I74" s="39"/>
      <c r="J74" s="39"/>
      <c r="K74" s="39"/>
      <c r="L74" s="39"/>
      <c r="M74" s="39"/>
      <c r="N74" s="39"/>
      <c r="O74" s="39"/>
      <c r="P74" s="39"/>
      <c r="Q74" s="39"/>
      <c r="R74" s="39"/>
      <c r="S74" s="39"/>
      <c r="T74" s="39"/>
      <c r="U74" s="39"/>
      <c r="V74" s="39"/>
      <c r="W74" s="39"/>
      <c r="X74" s="39"/>
      <c r="Y74" s="39"/>
      <c r="Z74" s="39"/>
      <c r="AA74" s="39"/>
      <c r="AB74" s="39"/>
      <c r="AC74" s="39"/>
      <c r="AD74" s="39"/>
    </row>
    <row r="75" spans="1:30" s="21" customFormat="1" ht="20.25" customHeight="1">
      <c r="A75" s="39"/>
      <c r="B75" s="39"/>
      <c r="C75" s="39"/>
      <c r="D75" s="39"/>
      <c r="E75" s="39"/>
      <c r="F75" s="39"/>
      <c r="G75" s="39"/>
      <c r="H75" s="39"/>
      <c r="I75" s="39"/>
      <c r="J75" s="39"/>
      <c r="K75" s="39"/>
      <c r="L75" s="39"/>
      <c r="M75" s="39"/>
      <c r="N75" s="39"/>
      <c r="O75" s="39"/>
      <c r="P75" s="39"/>
      <c r="Q75" s="39"/>
      <c r="R75" s="39"/>
      <c r="S75" s="39"/>
      <c r="T75" s="39"/>
      <c r="U75" s="39"/>
      <c r="V75" s="39"/>
      <c r="W75" s="39"/>
      <c r="X75" s="39"/>
      <c r="Y75" s="39"/>
      <c r="Z75" s="39"/>
      <c r="AA75" s="39"/>
      <c r="AB75" s="39"/>
      <c r="AC75" s="39"/>
      <c r="AD75" s="39"/>
    </row>
    <row r="76" spans="1:30" s="21" customFormat="1" ht="20.25" customHeight="1">
      <c r="A76" s="39"/>
      <c r="B76" s="39"/>
      <c r="C76" s="39"/>
      <c r="D76" s="39"/>
      <c r="E76" s="39"/>
      <c r="F76" s="39"/>
      <c r="G76" s="39"/>
      <c r="H76" s="39"/>
      <c r="I76" s="39"/>
      <c r="J76" s="39"/>
      <c r="K76" s="39"/>
      <c r="L76" s="39"/>
      <c r="M76" s="39"/>
      <c r="N76" s="39"/>
      <c r="O76" s="39"/>
      <c r="P76" s="39"/>
      <c r="Q76" s="39"/>
      <c r="R76" s="39"/>
      <c r="S76" s="39"/>
      <c r="T76" s="39"/>
      <c r="U76" s="39"/>
      <c r="V76" s="39"/>
      <c r="W76" s="39"/>
      <c r="X76" s="39"/>
      <c r="Y76" s="39"/>
      <c r="Z76" s="39"/>
      <c r="AA76" s="39"/>
      <c r="AB76" s="39"/>
      <c r="AC76" s="39"/>
      <c r="AD76" s="39"/>
    </row>
    <row r="77" spans="1:30" s="21" customFormat="1" ht="20.25" customHeight="1">
      <c r="A77" s="39"/>
      <c r="B77" s="39"/>
      <c r="C77" s="39"/>
      <c r="D77" s="39"/>
      <c r="E77" s="39"/>
      <c r="F77" s="39"/>
      <c r="G77" s="39"/>
      <c r="H77" s="39"/>
      <c r="I77" s="39"/>
      <c r="J77" s="39"/>
      <c r="K77" s="39"/>
      <c r="L77" s="39"/>
      <c r="M77" s="39"/>
      <c r="N77" s="39"/>
      <c r="O77" s="39"/>
      <c r="P77" s="39"/>
      <c r="Q77" s="39"/>
      <c r="R77" s="39"/>
      <c r="S77" s="39"/>
      <c r="T77" s="39"/>
      <c r="U77" s="39"/>
      <c r="V77" s="39"/>
      <c r="W77" s="39"/>
      <c r="X77" s="39"/>
      <c r="Y77" s="39"/>
      <c r="Z77" s="39"/>
      <c r="AA77" s="39"/>
      <c r="AB77" s="39"/>
      <c r="AC77" s="39"/>
      <c r="AD77" s="39"/>
    </row>
    <row r="78" spans="1:30" s="21" customFormat="1" ht="20.25" customHeight="1">
      <c r="A78" s="39"/>
      <c r="B78" s="39"/>
      <c r="C78" s="39"/>
      <c r="D78" s="39"/>
      <c r="E78" s="39"/>
      <c r="F78" s="39"/>
      <c r="G78" s="39"/>
      <c r="H78" s="39"/>
      <c r="I78" s="39"/>
      <c r="J78" s="39"/>
      <c r="K78" s="39"/>
      <c r="L78" s="39"/>
      <c r="M78" s="39"/>
      <c r="N78" s="39"/>
      <c r="O78" s="39"/>
      <c r="P78" s="39"/>
      <c r="Q78" s="39"/>
      <c r="R78" s="39"/>
      <c r="S78" s="39"/>
      <c r="T78" s="39"/>
      <c r="U78" s="39"/>
      <c r="V78" s="39"/>
      <c r="W78" s="39"/>
      <c r="X78" s="39"/>
      <c r="Y78" s="39"/>
      <c r="Z78" s="39"/>
      <c r="AA78" s="39"/>
      <c r="AB78" s="39"/>
      <c r="AC78" s="39"/>
      <c r="AD78" s="39"/>
    </row>
    <row r="79" spans="1:30" s="21" customFormat="1" ht="20.25" customHeight="1">
      <c r="A79" s="39"/>
      <c r="B79" s="39"/>
      <c r="C79" s="39"/>
      <c r="D79" s="39"/>
      <c r="E79" s="39"/>
      <c r="F79" s="39"/>
      <c r="G79" s="39"/>
      <c r="H79" s="39"/>
      <c r="I79" s="39"/>
      <c r="J79" s="39"/>
      <c r="K79" s="39"/>
      <c r="L79" s="39"/>
      <c r="M79" s="39"/>
      <c r="N79" s="39"/>
      <c r="O79" s="39"/>
      <c r="P79" s="39"/>
      <c r="Q79" s="39"/>
      <c r="R79" s="39"/>
      <c r="S79" s="39"/>
      <c r="T79" s="39"/>
      <c r="U79" s="39"/>
      <c r="V79" s="39"/>
      <c r="W79" s="39"/>
      <c r="X79" s="39"/>
      <c r="Y79" s="39"/>
      <c r="Z79" s="39"/>
      <c r="AA79" s="39"/>
      <c r="AB79" s="39"/>
      <c r="AC79" s="39"/>
      <c r="AD79" s="39"/>
    </row>
    <row r="80" spans="1:30" s="21" customFormat="1" ht="20.25" customHeight="1">
      <c r="A80" s="39"/>
      <c r="B80" s="39"/>
      <c r="C80" s="39"/>
      <c r="D80" s="39"/>
      <c r="E80" s="39"/>
      <c r="F80" s="39"/>
      <c r="G80" s="39"/>
      <c r="H80" s="39"/>
      <c r="I80" s="39"/>
      <c r="J80" s="39"/>
      <c r="K80" s="39"/>
      <c r="L80" s="39"/>
      <c r="M80" s="39"/>
      <c r="N80" s="39"/>
      <c r="O80" s="39"/>
      <c r="P80" s="39"/>
      <c r="Q80" s="39"/>
      <c r="R80" s="39"/>
      <c r="S80" s="39"/>
      <c r="T80" s="39"/>
      <c r="U80" s="39"/>
      <c r="V80" s="39"/>
      <c r="W80" s="39"/>
      <c r="X80" s="39"/>
      <c r="Y80" s="39"/>
      <c r="Z80" s="39"/>
      <c r="AA80" s="39"/>
      <c r="AB80" s="39"/>
      <c r="AC80" s="39"/>
      <c r="AD80" s="39"/>
    </row>
    <row r="81" spans="1:30" s="21" customFormat="1" ht="20.25" customHeight="1">
      <c r="A81" s="39"/>
      <c r="B81" s="39"/>
      <c r="C81" s="39"/>
      <c r="D81" s="39"/>
      <c r="E81" s="39"/>
      <c r="F81" s="39"/>
      <c r="G81" s="39"/>
      <c r="H81" s="39"/>
      <c r="I81" s="39"/>
      <c r="J81" s="39"/>
      <c r="K81" s="39"/>
      <c r="L81" s="39"/>
      <c r="M81" s="39"/>
      <c r="N81" s="39"/>
      <c r="O81" s="39"/>
      <c r="P81" s="39"/>
      <c r="Q81" s="39"/>
      <c r="R81" s="39"/>
      <c r="S81" s="39"/>
      <c r="T81" s="39"/>
      <c r="U81" s="39"/>
      <c r="V81" s="39"/>
      <c r="W81" s="39"/>
      <c r="X81" s="39"/>
      <c r="Y81" s="39"/>
      <c r="Z81" s="39"/>
      <c r="AA81" s="39"/>
      <c r="AB81" s="39"/>
      <c r="AC81" s="39"/>
      <c r="AD81" s="39"/>
    </row>
    <row r="82" spans="1:30" s="21" customFormat="1" ht="20.25" customHeight="1">
      <c r="A82" s="39"/>
      <c r="B82" s="39"/>
      <c r="C82" s="39"/>
      <c r="D82" s="39"/>
      <c r="E82" s="39"/>
      <c r="F82" s="39"/>
      <c r="G82" s="39"/>
      <c r="H82" s="39"/>
      <c r="I82" s="39"/>
      <c r="J82" s="39"/>
      <c r="K82" s="39"/>
      <c r="L82" s="39"/>
      <c r="M82" s="39"/>
      <c r="N82" s="39"/>
      <c r="O82" s="39"/>
      <c r="P82" s="39"/>
      <c r="Q82" s="39"/>
      <c r="R82" s="39"/>
      <c r="S82" s="39"/>
      <c r="T82" s="39"/>
      <c r="U82" s="39"/>
      <c r="V82" s="39"/>
      <c r="W82" s="39"/>
      <c r="X82" s="39"/>
      <c r="Y82" s="39"/>
      <c r="Z82" s="39"/>
      <c r="AA82" s="39"/>
      <c r="AB82" s="39"/>
      <c r="AC82" s="39"/>
      <c r="AD82" s="39"/>
    </row>
    <row r="83" spans="1:30" s="21" customFormat="1" ht="20.25" customHeight="1">
      <c r="A83" s="39"/>
      <c r="B83" s="39"/>
      <c r="C83" s="39"/>
      <c r="D83" s="39"/>
      <c r="E83" s="39"/>
      <c r="F83" s="39"/>
      <c r="G83" s="39"/>
      <c r="H83" s="39"/>
      <c r="I83" s="39"/>
      <c r="J83" s="39"/>
      <c r="K83" s="39"/>
      <c r="L83" s="39"/>
      <c r="M83" s="39"/>
      <c r="N83" s="39"/>
      <c r="O83" s="39"/>
      <c r="P83" s="39"/>
      <c r="Q83" s="39"/>
      <c r="R83" s="39"/>
      <c r="S83" s="39"/>
      <c r="T83" s="39"/>
      <c r="U83" s="39"/>
      <c r="V83" s="39"/>
      <c r="W83" s="39"/>
      <c r="X83" s="39"/>
      <c r="Y83" s="39"/>
      <c r="Z83" s="39"/>
      <c r="AA83" s="39"/>
      <c r="AB83" s="39"/>
      <c r="AC83" s="39"/>
      <c r="AD83" s="39"/>
    </row>
    <row r="84" spans="1:30" s="21" customFormat="1" ht="20.25" customHeight="1">
      <c r="A84" s="39"/>
      <c r="B84" s="39"/>
      <c r="C84" s="39"/>
      <c r="D84" s="39"/>
      <c r="E84" s="39"/>
      <c r="F84" s="39"/>
      <c r="G84" s="39"/>
      <c r="H84" s="39"/>
      <c r="I84" s="39"/>
      <c r="J84" s="39"/>
      <c r="K84" s="39"/>
      <c r="L84" s="39"/>
      <c r="M84" s="39"/>
      <c r="N84" s="39"/>
      <c r="O84" s="39"/>
      <c r="P84" s="39"/>
      <c r="Q84" s="39"/>
      <c r="R84" s="39"/>
      <c r="S84" s="39"/>
      <c r="T84" s="39"/>
      <c r="U84" s="39"/>
      <c r="V84" s="39"/>
      <c r="W84" s="39"/>
      <c r="X84" s="39"/>
      <c r="Y84" s="39"/>
      <c r="Z84" s="39"/>
      <c r="AA84" s="39"/>
      <c r="AB84" s="39"/>
      <c r="AC84" s="39"/>
      <c r="AD84" s="39"/>
    </row>
    <row r="85" spans="1:30" s="21" customFormat="1" ht="20.25" customHeight="1">
      <c r="A85" s="39"/>
      <c r="B85" s="39"/>
      <c r="C85" s="39"/>
      <c r="D85" s="39"/>
      <c r="E85" s="39"/>
      <c r="F85" s="39"/>
      <c r="G85" s="39"/>
      <c r="H85" s="39"/>
      <c r="I85" s="39"/>
      <c r="J85" s="39"/>
      <c r="K85" s="39"/>
      <c r="L85" s="39"/>
      <c r="M85" s="39"/>
      <c r="N85" s="39"/>
      <c r="O85" s="39"/>
      <c r="P85" s="39"/>
      <c r="Q85" s="39"/>
      <c r="R85" s="39"/>
      <c r="S85" s="39"/>
      <c r="T85" s="39"/>
      <c r="U85" s="39"/>
      <c r="V85" s="39"/>
      <c r="W85" s="39"/>
      <c r="X85" s="39"/>
      <c r="Y85" s="39"/>
      <c r="Z85" s="39"/>
      <c r="AA85" s="39"/>
      <c r="AB85" s="39"/>
      <c r="AC85" s="39"/>
      <c r="AD85" s="39"/>
    </row>
    <row r="86" spans="1:30" s="21" customFormat="1" ht="20.25" customHeight="1">
      <c r="A86" s="39"/>
      <c r="B86" s="39"/>
      <c r="C86" s="39"/>
      <c r="D86" s="39"/>
      <c r="E86" s="39"/>
      <c r="F86" s="39"/>
      <c r="G86" s="39"/>
      <c r="H86" s="39"/>
      <c r="I86" s="39"/>
      <c r="J86" s="39"/>
      <c r="K86" s="39"/>
      <c r="L86" s="39"/>
      <c r="M86" s="39"/>
      <c r="N86" s="39"/>
      <c r="O86" s="39"/>
      <c r="P86" s="39"/>
      <c r="Q86" s="39"/>
      <c r="R86" s="39"/>
      <c r="S86" s="39"/>
      <c r="T86" s="39"/>
      <c r="U86" s="39"/>
      <c r="V86" s="39"/>
      <c r="W86" s="39"/>
      <c r="X86" s="39"/>
      <c r="Y86" s="39"/>
      <c r="Z86" s="39"/>
      <c r="AA86" s="39"/>
      <c r="AB86" s="39"/>
      <c r="AC86" s="39"/>
      <c r="AD86" s="39"/>
    </row>
    <row r="87" spans="1:30" s="21" customFormat="1" ht="20.25" customHeight="1">
      <c r="A87" s="39"/>
      <c r="B87" s="39"/>
      <c r="C87" s="39"/>
      <c r="D87" s="39"/>
      <c r="E87" s="39"/>
      <c r="F87" s="39"/>
      <c r="G87" s="39"/>
      <c r="H87" s="39"/>
      <c r="I87" s="39"/>
      <c r="J87" s="39"/>
      <c r="K87" s="39"/>
      <c r="L87" s="39"/>
      <c r="M87" s="39"/>
      <c r="N87" s="39"/>
      <c r="O87" s="39"/>
      <c r="P87" s="39"/>
      <c r="Q87" s="39"/>
      <c r="R87" s="39"/>
      <c r="S87" s="39"/>
      <c r="T87" s="39"/>
      <c r="U87" s="39"/>
      <c r="V87" s="39"/>
      <c r="W87" s="39"/>
      <c r="X87" s="39"/>
      <c r="Y87" s="39"/>
      <c r="Z87" s="39"/>
      <c r="AA87" s="39"/>
      <c r="AB87" s="39"/>
      <c r="AC87" s="39"/>
      <c r="AD87" s="39"/>
    </row>
    <row r="88" spans="1:30" s="21" customFormat="1" ht="20.25" customHeight="1">
      <c r="A88" s="39"/>
      <c r="B88" s="39"/>
      <c r="C88" s="39"/>
      <c r="D88" s="39"/>
      <c r="E88" s="39"/>
      <c r="F88" s="39"/>
      <c r="G88" s="39"/>
      <c r="H88" s="39"/>
      <c r="I88" s="39"/>
      <c r="J88" s="39"/>
      <c r="K88" s="39"/>
      <c r="L88" s="39"/>
      <c r="M88" s="39"/>
      <c r="N88" s="39"/>
      <c r="O88" s="39"/>
      <c r="P88" s="39"/>
      <c r="Q88" s="39"/>
      <c r="R88" s="39"/>
      <c r="S88" s="39"/>
      <c r="T88" s="39"/>
      <c r="U88" s="39"/>
      <c r="V88" s="39"/>
      <c r="W88" s="39"/>
      <c r="X88" s="39"/>
      <c r="Y88" s="39"/>
      <c r="Z88" s="39"/>
      <c r="AA88" s="39"/>
      <c r="AB88" s="39"/>
      <c r="AC88" s="39"/>
      <c r="AD88" s="39"/>
    </row>
    <row r="89" spans="1:30" s="21" customFormat="1" ht="20.25" customHeight="1">
      <c r="A89" s="39"/>
      <c r="B89" s="39"/>
      <c r="C89" s="39"/>
      <c r="D89" s="39"/>
      <c r="E89" s="39"/>
      <c r="F89" s="39"/>
      <c r="G89" s="39"/>
      <c r="H89" s="39"/>
      <c r="I89" s="39"/>
      <c r="J89" s="39"/>
      <c r="K89" s="39"/>
      <c r="L89" s="39"/>
      <c r="M89" s="39"/>
      <c r="N89" s="39"/>
      <c r="O89" s="39"/>
      <c r="P89" s="39"/>
      <c r="Q89" s="39"/>
      <c r="R89" s="39"/>
      <c r="S89" s="39"/>
      <c r="T89" s="39"/>
      <c r="U89" s="39"/>
      <c r="V89" s="39"/>
      <c r="W89" s="39"/>
      <c r="X89" s="39"/>
      <c r="Y89" s="39"/>
      <c r="Z89" s="39"/>
      <c r="AA89" s="39"/>
      <c r="AB89" s="39"/>
      <c r="AC89" s="39"/>
      <c r="AD89" s="39"/>
    </row>
    <row r="90" spans="1:30" s="21" customFormat="1" ht="20.25" customHeight="1">
      <c r="A90" s="39"/>
      <c r="B90" s="39"/>
      <c r="C90" s="39"/>
      <c r="D90" s="39"/>
      <c r="E90" s="39"/>
      <c r="F90" s="39"/>
      <c r="G90" s="39"/>
      <c r="H90" s="39"/>
      <c r="I90" s="39"/>
      <c r="J90" s="39"/>
      <c r="K90" s="39"/>
      <c r="L90" s="39"/>
      <c r="M90" s="39"/>
      <c r="N90" s="39"/>
      <c r="O90" s="39"/>
      <c r="P90" s="39"/>
      <c r="Q90" s="39"/>
      <c r="R90" s="39"/>
      <c r="S90" s="39"/>
      <c r="T90" s="39"/>
      <c r="U90" s="39"/>
      <c r="V90" s="39"/>
      <c r="W90" s="39"/>
      <c r="X90" s="39"/>
      <c r="Y90" s="39"/>
      <c r="Z90" s="39"/>
      <c r="AA90" s="39"/>
      <c r="AB90" s="39"/>
      <c r="AC90" s="39"/>
      <c r="AD90" s="39"/>
    </row>
    <row r="91" spans="1:30" s="21" customFormat="1" ht="20.25" customHeight="1">
      <c r="A91" s="39"/>
      <c r="B91" s="39"/>
      <c r="C91" s="39"/>
      <c r="D91" s="39"/>
      <c r="E91" s="39"/>
      <c r="F91" s="39"/>
      <c r="G91" s="39"/>
      <c r="H91" s="39"/>
      <c r="I91" s="39"/>
      <c r="J91" s="39"/>
      <c r="K91" s="39"/>
      <c r="L91" s="39"/>
      <c r="M91" s="39"/>
      <c r="N91" s="39"/>
      <c r="O91" s="39"/>
      <c r="P91" s="39"/>
      <c r="Q91" s="39"/>
      <c r="R91" s="39"/>
      <c r="S91" s="39"/>
      <c r="T91" s="39"/>
      <c r="U91" s="39"/>
      <c r="V91" s="39"/>
      <c r="W91" s="39"/>
      <c r="X91" s="39"/>
      <c r="Y91" s="39"/>
      <c r="Z91" s="39"/>
      <c r="AA91" s="39"/>
      <c r="AB91" s="39"/>
      <c r="AC91" s="39"/>
      <c r="AD91" s="39"/>
    </row>
    <row r="92" spans="1:30" s="21" customFormat="1" ht="20.25" customHeight="1">
      <c r="A92" s="39"/>
      <c r="B92" s="39"/>
      <c r="C92" s="39"/>
      <c r="D92" s="39"/>
      <c r="E92" s="39"/>
      <c r="F92" s="39"/>
      <c r="G92" s="39"/>
      <c r="H92" s="39"/>
      <c r="I92" s="39"/>
      <c r="J92" s="39"/>
      <c r="K92" s="39"/>
      <c r="L92" s="39"/>
      <c r="M92" s="39"/>
      <c r="N92" s="39"/>
      <c r="O92" s="39"/>
      <c r="P92" s="39"/>
      <c r="Q92" s="39"/>
      <c r="R92" s="39"/>
      <c r="S92" s="39"/>
      <c r="T92" s="39"/>
      <c r="U92" s="39"/>
      <c r="V92" s="39"/>
      <c r="W92" s="39"/>
      <c r="X92" s="39"/>
      <c r="Y92" s="39"/>
      <c r="Z92" s="39"/>
      <c r="AA92" s="39"/>
      <c r="AB92" s="39"/>
      <c r="AC92" s="39"/>
      <c r="AD92" s="39"/>
    </row>
    <row r="93" spans="1:30" s="21" customFormat="1" ht="20.25" customHeight="1">
      <c r="A93" s="39"/>
      <c r="B93" s="39"/>
      <c r="C93" s="39"/>
      <c r="D93" s="39"/>
      <c r="E93" s="39"/>
      <c r="F93" s="39"/>
      <c r="G93" s="39"/>
      <c r="H93" s="39"/>
      <c r="I93" s="39"/>
      <c r="J93" s="39"/>
      <c r="K93" s="39"/>
      <c r="L93" s="39"/>
      <c r="M93" s="39"/>
      <c r="N93" s="39"/>
      <c r="O93" s="39"/>
      <c r="P93" s="39"/>
      <c r="Q93" s="39"/>
      <c r="R93" s="39"/>
      <c r="S93" s="39"/>
      <c r="T93" s="39"/>
      <c r="U93" s="39"/>
      <c r="V93" s="39"/>
      <c r="W93" s="39"/>
      <c r="X93" s="39"/>
      <c r="Y93" s="39"/>
      <c r="Z93" s="39"/>
      <c r="AA93" s="39"/>
      <c r="AB93" s="39"/>
      <c r="AC93" s="39"/>
      <c r="AD93" s="39"/>
    </row>
    <row r="94" spans="1:30" s="21" customFormat="1" ht="20.25" customHeight="1">
      <c r="A94" s="39"/>
      <c r="B94" s="39"/>
      <c r="C94" s="39"/>
      <c r="D94" s="39"/>
      <c r="E94" s="39"/>
      <c r="F94" s="39"/>
      <c r="G94" s="39"/>
      <c r="H94" s="39"/>
      <c r="I94" s="39"/>
      <c r="J94" s="39"/>
      <c r="K94" s="39"/>
      <c r="L94" s="39"/>
      <c r="M94" s="39"/>
      <c r="N94" s="39"/>
      <c r="O94" s="39"/>
      <c r="P94" s="39"/>
      <c r="Q94" s="39"/>
      <c r="R94" s="39"/>
      <c r="S94" s="39"/>
      <c r="T94" s="39"/>
      <c r="U94" s="39"/>
      <c r="V94" s="39"/>
      <c r="W94" s="39"/>
      <c r="X94" s="39"/>
      <c r="Y94" s="39"/>
      <c r="Z94" s="39"/>
      <c r="AA94" s="39"/>
      <c r="AB94" s="39"/>
      <c r="AC94" s="39"/>
      <c r="AD94" s="39"/>
    </row>
    <row r="95" spans="1:30" s="21" customFormat="1" ht="20.25" customHeight="1">
      <c r="A95" s="39"/>
      <c r="B95" s="39"/>
      <c r="C95" s="39"/>
      <c r="D95" s="39"/>
      <c r="E95" s="39"/>
      <c r="F95" s="39"/>
      <c r="G95" s="39"/>
      <c r="H95" s="39"/>
      <c r="I95" s="39"/>
      <c r="J95" s="39"/>
      <c r="K95" s="39"/>
      <c r="L95" s="39"/>
      <c r="M95" s="39"/>
      <c r="N95" s="39"/>
      <c r="O95" s="39"/>
      <c r="P95" s="39"/>
      <c r="Q95" s="39"/>
      <c r="R95" s="39"/>
      <c r="S95" s="39"/>
      <c r="T95" s="39"/>
      <c r="U95" s="39"/>
      <c r="V95" s="39"/>
      <c r="W95" s="39"/>
      <c r="X95" s="39"/>
      <c r="Y95" s="39"/>
      <c r="Z95" s="39"/>
      <c r="AA95" s="39"/>
      <c r="AB95" s="39"/>
      <c r="AC95" s="39"/>
      <c r="AD95" s="39"/>
    </row>
    <row r="96" spans="1:30" s="21" customFormat="1" ht="20.25" customHeight="1">
      <c r="A96" s="39"/>
      <c r="B96" s="39"/>
      <c r="C96" s="39"/>
      <c r="D96" s="39"/>
      <c r="E96" s="39"/>
      <c r="F96" s="39"/>
      <c r="G96" s="39"/>
      <c r="H96" s="39"/>
      <c r="I96" s="39"/>
      <c r="J96" s="39"/>
      <c r="K96" s="39"/>
      <c r="L96" s="39"/>
      <c r="M96" s="39"/>
      <c r="N96" s="39"/>
      <c r="O96" s="39"/>
      <c r="P96" s="39"/>
      <c r="Q96" s="39"/>
      <c r="R96" s="39"/>
      <c r="S96" s="39"/>
      <c r="T96" s="39"/>
      <c r="U96" s="39"/>
      <c r="V96" s="39"/>
      <c r="W96" s="39"/>
      <c r="X96" s="39"/>
      <c r="Y96" s="39"/>
      <c r="Z96" s="39"/>
      <c r="AA96" s="39"/>
      <c r="AB96" s="39"/>
      <c r="AC96" s="39"/>
      <c r="AD96" s="39"/>
    </row>
    <row r="97" spans="1:30" s="21" customFormat="1" ht="20.25" customHeight="1">
      <c r="A97" s="39"/>
      <c r="B97" s="39"/>
      <c r="C97" s="39"/>
      <c r="D97" s="39"/>
      <c r="E97" s="39"/>
      <c r="F97" s="39"/>
      <c r="G97" s="39"/>
      <c r="H97" s="39"/>
      <c r="I97" s="39"/>
      <c r="J97" s="39"/>
      <c r="K97" s="39"/>
      <c r="L97" s="39"/>
      <c r="M97" s="39"/>
      <c r="N97" s="39"/>
      <c r="O97" s="39"/>
      <c r="P97" s="39"/>
      <c r="Q97" s="39"/>
      <c r="R97" s="39"/>
      <c r="S97" s="39"/>
      <c r="T97" s="39"/>
      <c r="U97" s="39"/>
      <c r="V97" s="39"/>
      <c r="W97" s="39"/>
      <c r="X97" s="39"/>
      <c r="Y97" s="39"/>
      <c r="Z97" s="39"/>
      <c r="AA97" s="39"/>
      <c r="AB97" s="39"/>
      <c r="AC97" s="39"/>
      <c r="AD97" s="39"/>
    </row>
    <row r="98" spans="1:30" s="21" customFormat="1" ht="20.25" customHeight="1">
      <c r="A98" s="39"/>
      <c r="B98" s="39"/>
      <c r="C98" s="39"/>
      <c r="D98" s="39"/>
      <c r="E98" s="39"/>
      <c r="F98" s="39"/>
      <c r="G98" s="39"/>
      <c r="H98" s="39"/>
      <c r="I98" s="39"/>
      <c r="J98" s="39"/>
      <c r="K98" s="39"/>
      <c r="L98" s="39"/>
      <c r="M98" s="39"/>
      <c r="N98" s="39"/>
      <c r="O98" s="39"/>
      <c r="P98" s="39"/>
      <c r="Q98" s="39"/>
      <c r="R98" s="39"/>
      <c r="S98" s="39"/>
      <c r="T98" s="39"/>
      <c r="U98" s="39"/>
      <c r="V98" s="39"/>
      <c r="W98" s="39"/>
      <c r="X98" s="39"/>
      <c r="Y98" s="39"/>
      <c r="Z98" s="39"/>
      <c r="AA98" s="39"/>
      <c r="AB98" s="39"/>
      <c r="AC98" s="39"/>
      <c r="AD98" s="39"/>
    </row>
    <row r="99" spans="1:30" s="21" customFormat="1" ht="20.25" customHeight="1">
      <c r="A99" s="39"/>
      <c r="B99" s="39"/>
      <c r="C99" s="39"/>
      <c r="D99" s="39"/>
      <c r="E99" s="39"/>
      <c r="F99" s="39"/>
      <c r="G99" s="39"/>
      <c r="H99" s="39"/>
      <c r="I99" s="39"/>
      <c r="J99" s="39"/>
      <c r="K99" s="39"/>
      <c r="L99" s="39"/>
      <c r="M99" s="39"/>
      <c r="N99" s="39"/>
      <c r="O99" s="39"/>
      <c r="P99" s="39"/>
      <c r="Q99" s="39"/>
      <c r="R99" s="39"/>
      <c r="S99" s="39"/>
      <c r="T99" s="39"/>
      <c r="U99" s="39"/>
      <c r="V99" s="39"/>
      <c r="W99" s="39"/>
      <c r="X99" s="39"/>
      <c r="Y99" s="39"/>
      <c r="Z99" s="39"/>
      <c r="AA99" s="39"/>
      <c r="AB99" s="39"/>
      <c r="AC99" s="39"/>
      <c r="AD99" s="39"/>
    </row>
    <row r="100" spans="1:30" s="21" customFormat="1" ht="20.25" customHeight="1">
      <c r="A100" s="39"/>
      <c r="B100" s="39"/>
      <c r="C100" s="39"/>
      <c r="D100" s="39"/>
      <c r="E100" s="39"/>
      <c r="F100" s="39"/>
      <c r="G100" s="39"/>
      <c r="H100" s="39"/>
      <c r="I100" s="39"/>
      <c r="J100" s="39"/>
      <c r="K100" s="39"/>
      <c r="L100" s="39"/>
      <c r="M100" s="39"/>
      <c r="N100" s="39"/>
      <c r="O100" s="39"/>
      <c r="P100" s="39"/>
      <c r="Q100" s="39"/>
      <c r="R100" s="39"/>
      <c r="S100" s="39"/>
      <c r="T100" s="39"/>
      <c r="U100" s="39"/>
      <c r="V100" s="39"/>
      <c r="W100" s="39"/>
      <c r="X100" s="39"/>
      <c r="Y100" s="39"/>
      <c r="Z100" s="39"/>
      <c r="AA100" s="39"/>
      <c r="AB100" s="39"/>
      <c r="AC100" s="39"/>
      <c r="AD100" s="39"/>
    </row>
    <row r="101" spans="1:30" s="21" customFormat="1" ht="20.25" customHeight="1">
      <c r="A101" s="39"/>
      <c r="B101" s="39"/>
      <c r="C101" s="39"/>
      <c r="D101" s="39"/>
      <c r="E101" s="39"/>
      <c r="F101" s="39"/>
      <c r="G101" s="39"/>
      <c r="H101" s="39"/>
      <c r="I101" s="39"/>
      <c r="J101" s="39"/>
      <c r="K101" s="39"/>
      <c r="L101" s="39"/>
      <c r="M101" s="39"/>
      <c r="N101" s="39"/>
      <c r="O101" s="39"/>
      <c r="P101" s="39"/>
      <c r="Q101" s="39"/>
      <c r="R101" s="39"/>
      <c r="S101" s="39"/>
      <c r="T101" s="39"/>
      <c r="U101" s="39"/>
      <c r="V101" s="39"/>
      <c r="W101" s="39"/>
      <c r="X101" s="39"/>
      <c r="Y101" s="39"/>
      <c r="Z101" s="39"/>
      <c r="AA101" s="39"/>
      <c r="AB101" s="39"/>
      <c r="AC101" s="39"/>
      <c r="AD101" s="39"/>
    </row>
    <row r="102" spans="1:30" s="21" customFormat="1" ht="20.25" customHeight="1">
      <c r="A102" s="39"/>
      <c r="B102" s="39"/>
      <c r="C102" s="39"/>
      <c r="D102" s="39"/>
      <c r="E102" s="39"/>
      <c r="F102" s="39"/>
      <c r="G102" s="39"/>
      <c r="H102" s="39"/>
      <c r="I102" s="39"/>
      <c r="J102" s="39"/>
      <c r="K102" s="39"/>
      <c r="L102" s="39"/>
      <c r="M102" s="39"/>
      <c r="N102" s="39"/>
      <c r="O102" s="39"/>
      <c r="P102" s="39"/>
      <c r="Q102" s="39"/>
      <c r="R102" s="39"/>
      <c r="S102" s="39"/>
      <c r="T102" s="39"/>
      <c r="U102" s="39"/>
      <c r="V102" s="39"/>
      <c r="W102" s="39"/>
      <c r="X102" s="39"/>
      <c r="Y102" s="39"/>
      <c r="Z102" s="39"/>
      <c r="AA102" s="39"/>
      <c r="AB102" s="39"/>
      <c r="AC102" s="39"/>
      <c r="AD102" s="39"/>
    </row>
    <row r="103" spans="1:30" s="21" customFormat="1" ht="20.25" customHeight="1">
      <c r="A103" s="39"/>
      <c r="B103" s="39"/>
      <c r="C103" s="39"/>
      <c r="D103" s="39"/>
      <c r="E103" s="39"/>
      <c r="F103" s="39"/>
      <c r="G103" s="39"/>
      <c r="H103" s="39"/>
      <c r="I103" s="39"/>
      <c r="J103" s="39"/>
      <c r="K103" s="39"/>
      <c r="L103" s="39"/>
      <c r="M103" s="39"/>
      <c r="N103" s="39"/>
      <c r="O103" s="39"/>
      <c r="P103" s="39"/>
      <c r="Q103" s="39"/>
      <c r="R103" s="39"/>
      <c r="S103" s="39"/>
      <c r="T103" s="39"/>
      <c r="U103" s="39"/>
      <c r="V103" s="39"/>
      <c r="W103" s="39"/>
      <c r="X103" s="39"/>
      <c r="Y103" s="39"/>
      <c r="Z103" s="39"/>
      <c r="AA103" s="39"/>
      <c r="AB103" s="39"/>
      <c r="AC103" s="39"/>
      <c r="AD103" s="39"/>
    </row>
    <row r="104" spans="1:30" s="21" customFormat="1" ht="20.25" customHeight="1">
      <c r="A104" s="39"/>
      <c r="B104" s="39"/>
      <c r="C104" s="39"/>
      <c r="D104" s="39"/>
      <c r="E104" s="39"/>
      <c r="F104" s="39"/>
      <c r="G104" s="39"/>
      <c r="H104" s="39"/>
      <c r="I104" s="39"/>
      <c r="J104" s="39"/>
      <c r="K104" s="39"/>
      <c r="L104" s="39"/>
      <c r="M104" s="39"/>
      <c r="N104" s="39"/>
      <c r="O104" s="39"/>
      <c r="P104" s="39"/>
      <c r="Q104" s="39"/>
      <c r="R104" s="39"/>
      <c r="S104" s="39"/>
      <c r="T104" s="39"/>
      <c r="U104" s="39"/>
      <c r="V104" s="39"/>
      <c r="W104" s="39"/>
      <c r="X104" s="39"/>
      <c r="Y104" s="39"/>
      <c r="Z104" s="39"/>
      <c r="AA104" s="39"/>
      <c r="AB104" s="39"/>
      <c r="AC104" s="39"/>
      <c r="AD104" s="39"/>
    </row>
    <row r="105" spans="1:30" s="21" customFormat="1" ht="20.25" customHeight="1">
      <c r="A105" s="39"/>
      <c r="B105" s="39"/>
      <c r="C105" s="39"/>
      <c r="D105" s="39"/>
      <c r="E105" s="39"/>
      <c r="F105" s="39"/>
      <c r="G105" s="39"/>
      <c r="H105" s="39"/>
      <c r="I105" s="39"/>
      <c r="J105" s="39"/>
      <c r="K105" s="39"/>
      <c r="L105" s="39"/>
      <c r="M105" s="39"/>
      <c r="N105" s="39"/>
      <c r="O105" s="39"/>
      <c r="P105" s="39"/>
      <c r="Q105" s="39"/>
      <c r="R105" s="39"/>
      <c r="S105" s="39"/>
      <c r="T105" s="39"/>
      <c r="U105" s="39"/>
      <c r="V105" s="39"/>
      <c r="W105" s="39"/>
      <c r="X105" s="39"/>
      <c r="Y105" s="39"/>
      <c r="Z105" s="39"/>
      <c r="AA105" s="39"/>
      <c r="AB105" s="39"/>
      <c r="AC105" s="39"/>
      <c r="AD105" s="39"/>
    </row>
    <row r="106" spans="1:30" s="21" customFormat="1" ht="20.25" customHeight="1">
      <c r="A106" s="39"/>
      <c r="B106" s="39"/>
      <c r="C106" s="39"/>
      <c r="D106" s="39"/>
      <c r="E106" s="39"/>
      <c r="F106" s="39"/>
      <c r="G106" s="39"/>
      <c r="H106" s="39"/>
      <c r="I106" s="39"/>
      <c r="J106" s="39"/>
      <c r="K106" s="39"/>
      <c r="L106" s="39"/>
      <c r="M106" s="39"/>
      <c r="N106" s="39"/>
      <c r="O106" s="39"/>
      <c r="P106" s="39"/>
      <c r="Q106" s="39"/>
      <c r="R106" s="39"/>
      <c r="S106" s="39"/>
      <c r="T106" s="39"/>
      <c r="U106" s="39"/>
      <c r="V106" s="39"/>
      <c r="W106" s="39"/>
      <c r="X106" s="39"/>
      <c r="Y106" s="39"/>
      <c r="Z106" s="39"/>
      <c r="AA106" s="39"/>
      <c r="AB106" s="39"/>
      <c r="AC106" s="39"/>
      <c r="AD106" s="39"/>
    </row>
    <row r="107" spans="1:30" s="21" customFormat="1" ht="20.25" customHeight="1">
      <c r="A107" s="39"/>
      <c r="B107" s="39"/>
      <c r="C107" s="39"/>
      <c r="D107" s="39"/>
      <c r="E107" s="39"/>
      <c r="F107" s="39"/>
      <c r="G107" s="39"/>
      <c r="H107" s="39"/>
      <c r="I107" s="39"/>
      <c r="J107" s="39"/>
      <c r="K107" s="39"/>
      <c r="L107" s="39"/>
      <c r="M107" s="39"/>
      <c r="N107" s="39"/>
      <c r="O107" s="39"/>
      <c r="P107" s="39"/>
      <c r="Q107" s="39"/>
      <c r="R107" s="39"/>
      <c r="S107" s="39"/>
      <c r="T107" s="39"/>
      <c r="U107" s="39"/>
      <c r="V107" s="39"/>
      <c r="W107" s="39"/>
      <c r="X107" s="39"/>
      <c r="Y107" s="39"/>
      <c r="Z107" s="39"/>
      <c r="AA107" s="39"/>
      <c r="AB107" s="39"/>
      <c r="AC107" s="39"/>
      <c r="AD107" s="39"/>
    </row>
    <row r="108" spans="1:30" s="21" customFormat="1" ht="20.25" customHeight="1">
      <c r="A108" s="39"/>
      <c r="B108" s="39"/>
      <c r="C108" s="39"/>
      <c r="D108" s="39"/>
      <c r="E108" s="39"/>
      <c r="F108" s="39"/>
      <c r="G108" s="39"/>
      <c r="H108" s="39"/>
      <c r="I108" s="39"/>
      <c r="J108" s="39"/>
      <c r="K108" s="39"/>
      <c r="L108" s="39"/>
      <c r="M108" s="39"/>
      <c r="N108" s="39"/>
      <c r="O108" s="39"/>
      <c r="P108" s="39"/>
      <c r="Q108" s="39"/>
      <c r="R108" s="39"/>
      <c r="S108" s="39"/>
      <c r="T108" s="39"/>
      <c r="U108" s="39"/>
      <c r="V108" s="39"/>
      <c r="W108" s="39"/>
      <c r="X108" s="39"/>
      <c r="Y108" s="39"/>
      <c r="Z108" s="39"/>
      <c r="AA108" s="39"/>
      <c r="AB108" s="39"/>
      <c r="AC108" s="39"/>
      <c r="AD108" s="39"/>
    </row>
    <row r="109" spans="1:30" s="21" customFormat="1" ht="20.25" customHeight="1">
      <c r="A109" s="39"/>
      <c r="B109" s="39"/>
      <c r="C109" s="39"/>
      <c r="D109" s="39"/>
      <c r="E109" s="39"/>
      <c r="F109" s="39"/>
      <c r="G109" s="39"/>
      <c r="H109" s="39"/>
      <c r="I109" s="39"/>
      <c r="J109" s="39"/>
      <c r="K109" s="39"/>
      <c r="L109" s="39"/>
      <c r="M109" s="39"/>
      <c r="N109" s="39"/>
      <c r="O109" s="39"/>
      <c r="P109" s="39"/>
      <c r="Q109" s="39"/>
      <c r="R109" s="39"/>
      <c r="S109" s="39"/>
      <c r="T109" s="39"/>
      <c r="U109" s="39"/>
      <c r="V109" s="39"/>
      <c r="W109" s="39"/>
      <c r="X109" s="39"/>
      <c r="Y109" s="39"/>
      <c r="Z109" s="39"/>
      <c r="AA109" s="39"/>
      <c r="AB109" s="39"/>
      <c r="AC109" s="39"/>
      <c r="AD109" s="39"/>
    </row>
    <row r="110" spans="1:30" s="21" customFormat="1" ht="20.25" customHeight="1">
      <c r="A110" s="39"/>
      <c r="B110" s="39"/>
      <c r="C110" s="39"/>
      <c r="D110" s="39"/>
      <c r="E110" s="39"/>
      <c r="F110" s="39"/>
      <c r="G110" s="39"/>
      <c r="H110" s="39"/>
      <c r="I110" s="39"/>
      <c r="J110" s="39"/>
      <c r="K110" s="39"/>
      <c r="L110" s="39"/>
      <c r="M110" s="39"/>
      <c r="N110" s="39"/>
      <c r="O110" s="39"/>
      <c r="P110" s="39"/>
      <c r="Q110" s="39"/>
      <c r="R110" s="39"/>
      <c r="S110" s="39"/>
      <c r="T110" s="39"/>
      <c r="U110" s="39"/>
      <c r="V110" s="39"/>
      <c r="W110" s="39"/>
      <c r="X110" s="39"/>
      <c r="Y110" s="39"/>
      <c r="Z110" s="39"/>
      <c r="AA110" s="39"/>
      <c r="AB110" s="39"/>
      <c r="AC110" s="39"/>
      <c r="AD110" s="39"/>
    </row>
    <row r="111" spans="1:30" s="21" customFormat="1" ht="20.25" customHeight="1">
      <c r="A111" s="39"/>
      <c r="B111" s="39"/>
      <c r="C111" s="39"/>
      <c r="D111" s="39"/>
      <c r="E111" s="39"/>
      <c r="F111" s="39"/>
      <c r="G111" s="39"/>
      <c r="H111" s="39"/>
      <c r="I111" s="39"/>
      <c r="J111" s="39"/>
      <c r="K111" s="39"/>
      <c r="L111" s="39"/>
      <c r="M111" s="39"/>
      <c r="N111" s="39"/>
      <c r="O111" s="39"/>
      <c r="P111" s="39"/>
      <c r="Q111" s="39"/>
      <c r="R111" s="39"/>
      <c r="S111" s="39"/>
      <c r="T111" s="39"/>
      <c r="U111" s="39"/>
      <c r="V111" s="39"/>
      <c r="W111" s="39"/>
      <c r="X111" s="39"/>
      <c r="Y111" s="39"/>
      <c r="Z111" s="39"/>
      <c r="AA111" s="39"/>
      <c r="AB111" s="39"/>
      <c r="AC111" s="39"/>
      <c r="AD111" s="39"/>
    </row>
    <row r="112" spans="1:30" s="21" customFormat="1" ht="20.25" customHeight="1">
      <c r="A112" s="39"/>
      <c r="B112" s="39"/>
      <c r="C112" s="39"/>
      <c r="D112" s="39"/>
      <c r="E112" s="39"/>
      <c r="F112" s="39"/>
      <c r="G112" s="39"/>
      <c r="H112" s="39"/>
      <c r="I112" s="39"/>
      <c r="J112" s="39"/>
      <c r="K112" s="39"/>
      <c r="L112" s="39"/>
      <c r="M112" s="39"/>
      <c r="N112" s="39"/>
      <c r="O112" s="39"/>
      <c r="P112" s="39"/>
      <c r="Q112" s="39"/>
      <c r="R112" s="39"/>
      <c r="S112" s="39"/>
      <c r="T112" s="39"/>
      <c r="U112" s="39"/>
      <c r="V112" s="39"/>
      <c r="W112" s="39"/>
      <c r="X112" s="39"/>
      <c r="Y112" s="39"/>
      <c r="Z112" s="39"/>
      <c r="AA112" s="39"/>
      <c r="AB112" s="39"/>
      <c r="AC112" s="39"/>
      <c r="AD112" s="39"/>
    </row>
    <row r="113" spans="1:30" s="21" customFormat="1" ht="20.25" customHeight="1">
      <c r="A113" s="39"/>
      <c r="B113" s="39"/>
      <c r="C113" s="39"/>
      <c r="D113" s="39"/>
      <c r="E113" s="39"/>
      <c r="F113" s="39"/>
      <c r="G113" s="39"/>
      <c r="H113" s="39"/>
      <c r="I113" s="39"/>
      <c r="J113" s="39"/>
      <c r="K113" s="39"/>
      <c r="L113" s="39"/>
      <c r="M113" s="39"/>
      <c r="N113" s="39"/>
      <c r="O113" s="39"/>
      <c r="P113" s="39"/>
      <c r="Q113" s="39"/>
      <c r="R113" s="39"/>
      <c r="S113" s="39"/>
      <c r="T113" s="39"/>
      <c r="U113" s="39"/>
      <c r="V113" s="39"/>
      <c r="W113" s="39"/>
      <c r="X113" s="39"/>
      <c r="Y113" s="39"/>
      <c r="Z113" s="39"/>
      <c r="AA113" s="39"/>
      <c r="AB113" s="39"/>
      <c r="AC113" s="39"/>
      <c r="AD113" s="39"/>
    </row>
    <row r="114" spans="1:30" s="21" customFormat="1" ht="20.25" customHeight="1">
      <c r="A114" s="39"/>
      <c r="B114" s="39"/>
      <c r="C114" s="39"/>
      <c r="D114" s="39"/>
      <c r="E114" s="39"/>
      <c r="F114" s="39"/>
      <c r="G114" s="39"/>
      <c r="H114" s="39"/>
      <c r="I114" s="39"/>
      <c r="J114" s="39"/>
      <c r="K114" s="39"/>
      <c r="L114" s="39"/>
      <c r="M114" s="39"/>
      <c r="N114" s="39"/>
      <c r="O114" s="39"/>
      <c r="P114" s="39"/>
      <c r="Q114" s="39"/>
      <c r="R114" s="39"/>
      <c r="S114" s="39"/>
      <c r="T114" s="39"/>
      <c r="U114" s="39"/>
      <c r="V114" s="39"/>
      <c r="W114" s="39"/>
      <c r="X114" s="39"/>
      <c r="Y114" s="39"/>
      <c r="Z114" s="39"/>
      <c r="AA114" s="39"/>
      <c r="AB114" s="39"/>
      <c r="AC114" s="39"/>
      <c r="AD114" s="39"/>
    </row>
    <row r="115" spans="1:30" s="21" customFormat="1" ht="20.25" customHeight="1">
      <c r="A115" s="39"/>
      <c r="B115" s="39"/>
      <c r="C115" s="39"/>
      <c r="D115" s="39"/>
      <c r="E115" s="39"/>
      <c r="F115" s="39"/>
      <c r="G115" s="39"/>
      <c r="H115" s="39"/>
      <c r="I115" s="39"/>
      <c r="J115" s="39"/>
      <c r="K115" s="39"/>
      <c r="L115" s="39"/>
      <c r="M115" s="39"/>
      <c r="N115" s="39"/>
      <c r="O115" s="39"/>
      <c r="P115" s="39"/>
      <c r="Q115" s="39"/>
      <c r="R115" s="39"/>
      <c r="S115" s="39"/>
      <c r="T115" s="39"/>
      <c r="U115" s="39"/>
      <c r="V115" s="39"/>
      <c r="W115" s="39"/>
      <c r="X115" s="39"/>
      <c r="Y115" s="39"/>
      <c r="Z115" s="39"/>
      <c r="AA115" s="39"/>
      <c r="AB115" s="39"/>
      <c r="AC115" s="39"/>
      <c r="AD115" s="39"/>
    </row>
    <row r="116" spans="1:30" s="21" customFormat="1" ht="20.25" customHeight="1">
      <c r="A116" s="39"/>
      <c r="B116" s="39"/>
      <c r="C116" s="39"/>
      <c r="D116" s="39"/>
      <c r="E116" s="39"/>
      <c r="F116" s="39"/>
      <c r="G116" s="39"/>
      <c r="H116" s="39"/>
      <c r="I116" s="39"/>
      <c r="J116" s="39"/>
      <c r="K116" s="39"/>
      <c r="L116" s="39"/>
      <c r="M116" s="39"/>
      <c r="N116" s="39"/>
      <c r="O116" s="39"/>
      <c r="P116" s="39"/>
      <c r="Q116" s="39"/>
      <c r="R116" s="39"/>
      <c r="S116" s="39"/>
      <c r="T116" s="39"/>
      <c r="U116" s="39"/>
      <c r="V116" s="39"/>
      <c r="W116" s="39"/>
      <c r="X116" s="39"/>
      <c r="Y116" s="39"/>
      <c r="Z116" s="39"/>
      <c r="AA116" s="39"/>
      <c r="AB116" s="39"/>
      <c r="AC116" s="39"/>
      <c r="AD116" s="39"/>
    </row>
    <row r="117" spans="1:30" s="21" customFormat="1" ht="20.25" customHeight="1">
      <c r="A117" s="39"/>
      <c r="B117" s="39"/>
      <c r="C117" s="39"/>
      <c r="D117" s="39"/>
      <c r="E117" s="39"/>
      <c r="F117" s="39"/>
      <c r="G117" s="39"/>
      <c r="H117" s="39"/>
      <c r="I117" s="39"/>
      <c r="J117" s="39"/>
      <c r="K117" s="39"/>
      <c r="L117" s="39"/>
      <c r="M117" s="39"/>
      <c r="N117" s="39"/>
      <c r="O117" s="39"/>
      <c r="P117" s="39"/>
      <c r="Q117" s="39"/>
      <c r="R117" s="39"/>
      <c r="S117" s="39"/>
      <c r="T117" s="39"/>
      <c r="U117" s="39"/>
      <c r="V117" s="39"/>
      <c r="W117" s="39"/>
      <c r="X117" s="39"/>
      <c r="Y117" s="39"/>
      <c r="Z117" s="39"/>
      <c r="AA117" s="39"/>
      <c r="AB117" s="39"/>
      <c r="AC117" s="39"/>
      <c r="AD117" s="39"/>
    </row>
    <row r="118" spans="1:30" s="21" customFormat="1" ht="20.25" customHeight="1">
      <c r="A118" s="39"/>
      <c r="B118" s="39"/>
      <c r="C118" s="39"/>
      <c r="D118" s="39"/>
      <c r="E118" s="39"/>
      <c r="F118" s="39"/>
      <c r="G118" s="39"/>
      <c r="H118" s="39"/>
      <c r="I118" s="39"/>
      <c r="J118" s="39"/>
      <c r="K118" s="39"/>
      <c r="L118" s="39"/>
      <c r="M118" s="39"/>
      <c r="N118" s="39"/>
      <c r="O118" s="39"/>
      <c r="P118" s="39"/>
      <c r="Q118" s="39"/>
      <c r="R118" s="39"/>
      <c r="S118" s="39"/>
      <c r="T118" s="39"/>
      <c r="U118" s="39"/>
      <c r="V118" s="39"/>
      <c r="W118" s="39"/>
      <c r="X118" s="39"/>
      <c r="Y118" s="39"/>
      <c r="Z118" s="39"/>
      <c r="AA118" s="39"/>
      <c r="AB118" s="39"/>
      <c r="AC118" s="39"/>
      <c r="AD118" s="39"/>
    </row>
    <row r="119" spans="1:30" s="21" customFormat="1" ht="20.25" customHeight="1">
      <c r="A119" s="39"/>
      <c r="B119" s="39"/>
      <c r="C119" s="39"/>
      <c r="D119" s="39"/>
      <c r="E119" s="39"/>
      <c r="F119" s="39"/>
      <c r="G119" s="39"/>
      <c r="H119" s="39"/>
      <c r="I119" s="39"/>
      <c r="J119" s="39"/>
      <c r="K119" s="39"/>
      <c r="L119" s="39"/>
      <c r="M119" s="39"/>
      <c r="N119" s="39"/>
      <c r="O119" s="39"/>
      <c r="P119" s="39"/>
      <c r="Q119" s="39"/>
      <c r="R119" s="39"/>
      <c r="S119" s="39"/>
      <c r="T119" s="39"/>
      <c r="U119" s="39"/>
      <c r="V119" s="39"/>
      <c r="W119" s="39"/>
      <c r="X119" s="39"/>
      <c r="Y119" s="39"/>
      <c r="Z119" s="39"/>
      <c r="AA119" s="39"/>
      <c r="AB119" s="39"/>
      <c r="AC119" s="39"/>
      <c r="AD119" s="39"/>
    </row>
    <row r="120" spans="1:30" s="21" customFormat="1" ht="20.25" customHeight="1">
      <c r="A120" s="39"/>
      <c r="B120" s="39"/>
      <c r="C120" s="39"/>
      <c r="D120" s="39"/>
      <c r="E120" s="39"/>
      <c r="F120" s="39"/>
      <c r="G120" s="39"/>
      <c r="H120" s="39"/>
      <c r="I120" s="39"/>
      <c r="J120" s="39"/>
      <c r="K120" s="39"/>
      <c r="L120" s="39"/>
      <c r="M120" s="39"/>
      <c r="N120" s="39"/>
      <c r="O120" s="39"/>
      <c r="P120" s="39"/>
      <c r="Q120" s="39"/>
      <c r="R120" s="39"/>
      <c r="S120" s="39"/>
      <c r="T120" s="39"/>
      <c r="U120" s="39"/>
      <c r="V120" s="39"/>
      <c r="W120" s="39"/>
      <c r="X120" s="39"/>
      <c r="Y120" s="39"/>
      <c r="Z120" s="39"/>
      <c r="AA120" s="39"/>
      <c r="AB120" s="39"/>
      <c r="AC120" s="39"/>
      <c r="AD120" s="39"/>
    </row>
    <row r="121" spans="1:30" s="21" customFormat="1" ht="20.25" customHeight="1">
      <c r="A121" s="39"/>
      <c r="B121" s="39"/>
      <c r="C121" s="39"/>
      <c r="D121" s="39"/>
      <c r="E121" s="39"/>
      <c r="F121" s="39"/>
      <c r="G121" s="39"/>
      <c r="H121" s="39"/>
      <c r="I121" s="39"/>
      <c r="J121" s="39"/>
      <c r="K121" s="39"/>
      <c r="L121" s="39"/>
      <c r="M121" s="39"/>
      <c r="N121" s="39"/>
      <c r="O121" s="39"/>
      <c r="P121" s="39"/>
      <c r="Q121" s="39"/>
      <c r="R121" s="39"/>
      <c r="S121" s="39"/>
      <c r="T121" s="39"/>
      <c r="U121" s="39"/>
      <c r="V121" s="39"/>
      <c r="W121" s="39"/>
      <c r="X121" s="39"/>
      <c r="Y121" s="39"/>
      <c r="Z121" s="39"/>
      <c r="AA121" s="39"/>
      <c r="AB121" s="39"/>
      <c r="AC121" s="39"/>
      <c r="AD121" s="39"/>
    </row>
    <row r="122" spans="1:30" s="21" customFormat="1" ht="20.25" customHeight="1">
      <c r="A122" s="39"/>
      <c r="B122" s="39"/>
      <c r="C122" s="39"/>
      <c r="D122" s="39"/>
      <c r="E122" s="39"/>
      <c r="F122" s="39"/>
      <c r="G122" s="39"/>
      <c r="H122" s="39"/>
      <c r="I122" s="39"/>
      <c r="J122" s="39"/>
      <c r="K122" s="39"/>
      <c r="L122" s="39"/>
      <c r="M122" s="39"/>
      <c r="N122" s="39"/>
      <c r="O122" s="39"/>
      <c r="P122" s="39"/>
      <c r="Q122" s="39"/>
      <c r="R122" s="39"/>
      <c r="S122" s="39"/>
      <c r="T122" s="39"/>
      <c r="U122" s="39"/>
      <c r="V122" s="39"/>
      <c r="W122" s="39"/>
      <c r="X122" s="39"/>
      <c r="Y122" s="39"/>
      <c r="Z122" s="39"/>
      <c r="AA122" s="39"/>
      <c r="AB122" s="39"/>
      <c r="AC122" s="39"/>
      <c r="AD122" s="39"/>
    </row>
    <row r="123" spans="1:30" s="21" customFormat="1" ht="20.25" customHeight="1">
      <c r="A123" s="39"/>
      <c r="B123" s="39"/>
      <c r="C123" s="39"/>
      <c r="D123" s="39"/>
      <c r="E123" s="39"/>
      <c r="F123" s="39"/>
      <c r="G123" s="39"/>
      <c r="H123" s="39"/>
      <c r="I123" s="39"/>
      <c r="J123" s="39"/>
      <c r="K123" s="39"/>
      <c r="L123" s="39"/>
      <c r="M123" s="39"/>
      <c r="N123" s="39"/>
      <c r="O123" s="39"/>
      <c r="P123" s="39"/>
      <c r="Q123" s="39"/>
      <c r="R123" s="39"/>
      <c r="S123" s="39"/>
      <c r="T123" s="39"/>
      <c r="U123" s="39"/>
      <c r="V123" s="39"/>
      <c r="W123" s="39"/>
      <c r="X123" s="39"/>
      <c r="Y123" s="39"/>
      <c r="Z123" s="39"/>
      <c r="AA123" s="39"/>
      <c r="AB123" s="39"/>
      <c r="AC123" s="39"/>
      <c r="AD123" s="39"/>
    </row>
    <row r="124" spans="1:30" s="21" customFormat="1" ht="20.25" customHeight="1">
      <c r="A124" s="39"/>
      <c r="B124" s="39"/>
      <c r="C124" s="39"/>
      <c r="D124" s="39"/>
      <c r="E124" s="39"/>
      <c r="F124" s="39"/>
      <c r="G124" s="39"/>
      <c r="H124" s="39"/>
      <c r="I124" s="39"/>
      <c r="J124" s="39"/>
      <c r="K124" s="39"/>
      <c r="L124" s="39"/>
      <c r="M124" s="39"/>
      <c r="N124" s="39"/>
      <c r="O124" s="39"/>
      <c r="P124" s="39"/>
      <c r="Q124" s="39"/>
      <c r="R124" s="39"/>
      <c r="S124" s="39"/>
      <c r="T124" s="39"/>
      <c r="U124" s="39"/>
      <c r="V124" s="39"/>
      <c r="W124" s="39"/>
      <c r="X124" s="39"/>
      <c r="Y124" s="39"/>
      <c r="Z124" s="39"/>
      <c r="AA124" s="39"/>
      <c r="AB124" s="39"/>
      <c r="AC124" s="39"/>
      <c r="AD124" s="39"/>
    </row>
    <row r="125" spans="1:30" s="21" customFormat="1" ht="20.25" customHeight="1">
      <c r="A125" s="39"/>
      <c r="B125" s="39"/>
      <c r="C125" s="39"/>
      <c r="D125" s="39"/>
      <c r="E125" s="39"/>
      <c r="F125" s="39"/>
      <c r="G125" s="39"/>
      <c r="H125" s="39"/>
      <c r="I125" s="39"/>
      <c r="J125" s="39"/>
      <c r="K125" s="39"/>
      <c r="L125" s="39"/>
      <c r="M125" s="39"/>
      <c r="N125" s="39"/>
      <c r="O125" s="39"/>
      <c r="P125" s="39"/>
      <c r="Q125" s="39"/>
      <c r="R125" s="39"/>
      <c r="S125" s="39"/>
      <c r="T125" s="39"/>
      <c r="U125" s="39"/>
      <c r="V125" s="39"/>
      <c r="W125" s="39"/>
      <c r="X125" s="39"/>
      <c r="Y125" s="39"/>
      <c r="Z125" s="39"/>
      <c r="AA125" s="39"/>
      <c r="AB125" s="39"/>
      <c r="AC125" s="39"/>
      <c r="AD125" s="39"/>
    </row>
    <row r="126" spans="1:30" s="21" customFormat="1" ht="20.25" customHeight="1">
      <c r="A126" s="39"/>
      <c r="B126" s="39"/>
      <c r="C126" s="39"/>
      <c r="D126" s="39"/>
      <c r="E126" s="39"/>
      <c r="F126" s="39"/>
      <c r="G126" s="39"/>
      <c r="H126" s="39"/>
      <c r="I126" s="39"/>
      <c r="J126" s="39"/>
      <c r="K126" s="39"/>
      <c r="L126" s="39"/>
      <c r="M126" s="39"/>
      <c r="N126" s="39"/>
      <c r="O126" s="39"/>
      <c r="P126" s="39"/>
      <c r="Q126" s="39"/>
      <c r="R126" s="39"/>
      <c r="S126" s="39"/>
      <c r="T126" s="39"/>
      <c r="U126" s="39"/>
      <c r="V126" s="39"/>
      <c r="W126" s="39"/>
      <c r="X126" s="39"/>
      <c r="Y126" s="39"/>
      <c r="Z126" s="39"/>
      <c r="AA126" s="39"/>
      <c r="AB126" s="39"/>
      <c r="AC126" s="39"/>
      <c r="AD126" s="39"/>
    </row>
    <row r="127" spans="1:30" s="21" customFormat="1" ht="20.25" customHeight="1">
      <c r="A127" s="39"/>
      <c r="B127" s="39"/>
      <c r="C127" s="39"/>
      <c r="D127" s="39"/>
      <c r="E127" s="39"/>
      <c r="F127" s="39"/>
      <c r="G127" s="39"/>
      <c r="H127" s="39"/>
      <c r="I127" s="39"/>
      <c r="J127" s="39"/>
      <c r="K127" s="39"/>
      <c r="L127" s="39"/>
      <c r="M127" s="39"/>
      <c r="N127" s="39"/>
      <c r="O127" s="39"/>
      <c r="P127" s="39"/>
      <c r="Q127" s="39"/>
      <c r="R127" s="39"/>
      <c r="S127" s="39"/>
      <c r="T127" s="39"/>
      <c r="U127" s="39"/>
      <c r="V127" s="39"/>
      <c r="W127" s="39"/>
      <c r="X127" s="39"/>
      <c r="Y127" s="39"/>
      <c r="Z127" s="39"/>
      <c r="AA127" s="39"/>
      <c r="AB127" s="39"/>
      <c r="AC127" s="39"/>
      <c r="AD127" s="39"/>
    </row>
    <row r="128" spans="1:30" s="21" customFormat="1" ht="20.25" customHeight="1">
      <c r="A128" s="39"/>
      <c r="B128" s="39"/>
      <c r="C128" s="39"/>
      <c r="D128" s="39"/>
      <c r="E128" s="39"/>
      <c r="F128" s="39"/>
      <c r="G128" s="39"/>
      <c r="H128" s="39"/>
      <c r="I128" s="39"/>
      <c r="J128" s="39"/>
      <c r="K128" s="39"/>
      <c r="L128" s="39"/>
      <c r="M128" s="39"/>
      <c r="N128" s="39"/>
      <c r="O128" s="39"/>
      <c r="P128" s="39"/>
      <c r="Q128" s="39"/>
      <c r="R128" s="39"/>
      <c r="S128" s="39"/>
      <c r="T128" s="39"/>
      <c r="U128" s="39"/>
      <c r="V128" s="39"/>
      <c r="W128" s="39"/>
      <c r="X128" s="39"/>
      <c r="Y128" s="39"/>
      <c r="Z128" s="39"/>
      <c r="AA128" s="39"/>
      <c r="AB128" s="39"/>
      <c r="AC128" s="39"/>
      <c r="AD128" s="39"/>
    </row>
    <row r="129" spans="1:30" s="21" customFormat="1" ht="20.25" customHeight="1">
      <c r="A129" s="39"/>
      <c r="B129" s="39"/>
      <c r="C129" s="39"/>
      <c r="D129" s="39"/>
      <c r="E129" s="39"/>
      <c r="F129" s="39"/>
      <c r="G129" s="39"/>
      <c r="H129" s="39"/>
      <c r="I129" s="39"/>
      <c r="J129" s="39"/>
      <c r="K129" s="39"/>
      <c r="L129" s="39"/>
      <c r="M129" s="39"/>
      <c r="N129" s="39"/>
      <c r="O129" s="39"/>
      <c r="P129" s="39"/>
      <c r="Q129" s="39"/>
      <c r="R129" s="39"/>
      <c r="S129" s="39"/>
      <c r="T129" s="39"/>
      <c r="U129" s="39"/>
      <c r="V129" s="39"/>
      <c r="W129" s="39"/>
      <c r="X129" s="39"/>
      <c r="Y129" s="39"/>
      <c r="Z129" s="39"/>
      <c r="AA129" s="39"/>
      <c r="AB129" s="39"/>
      <c r="AC129" s="39"/>
      <c r="AD129" s="39"/>
    </row>
    <row r="130" spans="1:30" s="21" customFormat="1" ht="20.25" customHeight="1">
      <c r="A130" s="39"/>
      <c r="B130" s="39"/>
      <c r="C130" s="39"/>
      <c r="D130" s="39"/>
      <c r="E130" s="39"/>
      <c r="F130" s="39"/>
      <c r="G130" s="39"/>
      <c r="H130" s="39"/>
      <c r="I130" s="39"/>
      <c r="J130" s="39"/>
      <c r="K130" s="39"/>
      <c r="L130" s="39"/>
      <c r="M130" s="39"/>
      <c r="N130" s="39"/>
      <c r="O130" s="39"/>
      <c r="P130" s="39"/>
      <c r="Q130" s="39"/>
      <c r="R130" s="39"/>
      <c r="S130" s="39"/>
      <c r="T130" s="39"/>
      <c r="U130" s="39"/>
      <c r="V130" s="39"/>
      <c r="W130" s="39"/>
      <c r="X130" s="39"/>
      <c r="Y130" s="39"/>
      <c r="Z130" s="39"/>
      <c r="AA130" s="39"/>
      <c r="AB130" s="39"/>
      <c r="AC130" s="39"/>
      <c r="AD130" s="39"/>
    </row>
    <row r="131" spans="1:30" s="21" customFormat="1" ht="20.25" customHeight="1">
      <c r="A131" s="39"/>
      <c r="B131" s="39"/>
      <c r="C131" s="39"/>
      <c r="D131" s="39"/>
      <c r="E131" s="39"/>
      <c r="F131" s="39"/>
      <c r="G131" s="39"/>
      <c r="H131" s="39"/>
      <c r="I131" s="39"/>
      <c r="J131" s="39"/>
      <c r="K131" s="39"/>
      <c r="L131" s="39"/>
      <c r="M131" s="39"/>
      <c r="N131" s="39"/>
      <c r="O131" s="39"/>
      <c r="P131" s="39"/>
      <c r="Q131" s="39"/>
      <c r="R131" s="39"/>
      <c r="S131" s="39"/>
      <c r="T131" s="39"/>
      <c r="U131" s="39"/>
      <c r="V131" s="39"/>
      <c r="W131" s="39"/>
      <c r="X131" s="39"/>
      <c r="Y131" s="39"/>
      <c r="Z131" s="39"/>
      <c r="AA131" s="39"/>
      <c r="AB131" s="39"/>
      <c r="AC131" s="39"/>
      <c r="AD131" s="39"/>
    </row>
    <row r="132" spans="1:30" s="21" customFormat="1" ht="20.25" customHeight="1">
      <c r="A132" s="39"/>
      <c r="B132" s="39"/>
      <c r="C132" s="39"/>
      <c r="D132" s="39"/>
      <c r="E132" s="39"/>
      <c r="F132" s="39"/>
      <c r="G132" s="39"/>
      <c r="H132" s="39"/>
      <c r="I132" s="39"/>
      <c r="J132" s="39"/>
      <c r="K132" s="39"/>
      <c r="L132" s="39"/>
      <c r="M132" s="39"/>
      <c r="N132" s="39"/>
      <c r="O132" s="39"/>
      <c r="P132" s="39"/>
      <c r="Q132" s="39"/>
      <c r="R132" s="39"/>
      <c r="S132" s="39"/>
      <c r="T132" s="39"/>
      <c r="U132" s="39"/>
      <c r="V132" s="39"/>
      <c r="W132" s="39"/>
      <c r="X132" s="39"/>
      <c r="Y132" s="39"/>
      <c r="Z132" s="39"/>
      <c r="AA132" s="39"/>
      <c r="AB132" s="39"/>
      <c r="AC132" s="39"/>
      <c r="AD132" s="39"/>
    </row>
    <row r="133" spans="1:30" s="21" customFormat="1" ht="20.25" customHeight="1">
      <c r="A133" s="39"/>
      <c r="B133" s="39"/>
      <c r="C133" s="39"/>
      <c r="D133" s="39"/>
      <c r="E133" s="39"/>
      <c r="F133" s="39"/>
      <c r="G133" s="39"/>
      <c r="H133" s="39"/>
      <c r="I133" s="39"/>
      <c r="J133" s="39"/>
      <c r="K133" s="39"/>
      <c r="L133" s="39"/>
      <c r="M133" s="39"/>
      <c r="N133" s="39"/>
      <c r="O133" s="39"/>
      <c r="P133" s="39"/>
      <c r="Q133" s="39"/>
      <c r="R133" s="39"/>
      <c r="S133" s="39"/>
      <c r="T133" s="39"/>
      <c r="U133" s="39"/>
      <c r="V133" s="39"/>
      <c r="W133" s="39"/>
      <c r="X133" s="39"/>
      <c r="Y133" s="39"/>
      <c r="Z133" s="39"/>
      <c r="AA133" s="39"/>
      <c r="AB133" s="39"/>
      <c r="AC133" s="39"/>
      <c r="AD133" s="39"/>
    </row>
    <row r="134" spans="1:30" s="21" customFormat="1" ht="20.25" customHeight="1">
      <c r="A134" s="39"/>
      <c r="B134" s="39"/>
      <c r="C134" s="39"/>
      <c r="D134" s="39"/>
      <c r="E134" s="39"/>
      <c r="F134" s="39"/>
      <c r="G134" s="39"/>
      <c r="H134" s="39"/>
      <c r="I134" s="39"/>
      <c r="J134" s="39"/>
      <c r="K134" s="39"/>
      <c r="L134" s="39"/>
      <c r="M134" s="39"/>
      <c r="N134" s="39"/>
      <c r="O134" s="39"/>
      <c r="P134" s="39"/>
      <c r="Q134" s="39"/>
      <c r="R134" s="39"/>
      <c r="S134" s="39"/>
      <c r="T134" s="39"/>
      <c r="U134" s="39"/>
      <c r="V134" s="39"/>
      <c r="W134" s="39"/>
      <c r="X134" s="39"/>
      <c r="Y134" s="39"/>
      <c r="Z134" s="39"/>
      <c r="AA134" s="39"/>
      <c r="AB134" s="39"/>
      <c r="AC134" s="39"/>
      <c r="AD134" s="39"/>
    </row>
    <row r="135" spans="1:30" s="21" customFormat="1" ht="20.25" customHeight="1">
      <c r="A135" s="39"/>
      <c r="B135" s="39"/>
      <c r="C135" s="39"/>
      <c r="D135" s="39"/>
      <c r="E135" s="39"/>
      <c r="F135" s="39"/>
      <c r="G135" s="39"/>
      <c r="H135" s="39"/>
      <c r="I135" s="39"/>
      <c r="J135" s="39"/>
      <c r="K135" s="39"/>
      <c r="L135" s="39"/>
      <c r="M135" s="39"/>
      <c r="N135" s="39"/>
      <c r="O135" s="39"/>
      <c r="P135" s="39"/>
      <c r="Q135" s="39"/>
      <c r="R135" s="39"/>
      <c r="S135" s="39"/>
      <c r="T135" s="39"/>
      <c r="U135" s="39"/>
      <c r="V135" s="39"/>
      <c r="W135" s="39"/>
      <c r="X135" s="39"/>
      <c r="Y135" s="39"/>
      <c r="Z135" s="39"/>
      <c r="AA135" s="39"/>
      <c r="AB135" s="39"/>
      <c r="AC135" s="39"/>
      <c r="AD135" s="39"/>
    </row>
    <row r="136" spans="1:30" s="21" customFormat="1" ht="20.25" customHeight="1">
      <c r="A136" s="39"/>
      <c r="B136" s="39"/>
      <c r="C136" s="39"/>
      <c r="D136" s="39"/>
      <c r="E136" s="39"/>
      <c r="F136" s="39"/>
      <c r="G136" s="39"/>
      <c r="H136" s="39"/>
      <c r="I136" s="39"/>
      <c r="J136" s="39"/>
      <c r="K136" s="39"/>
      <c r="L136" s="39"/>
      <c r="M136" s="39"/>
      <c r="N136" s="39"/>
      <c r="O136" s="39"/>
      <c r="P136" s="39"/>
      <c r="Q136" s="39"/>
      <c r="R136" s="39"/>
      <c r="S136" s="39"/>
      <c r="T136" s="39"/>
      <c r="U136" s="39"/>
      <c r="V136" s="39"/>
      <c r="W136" s="39"/>
      <c r="X136" s="39"/>
      <c r="Y136" s="39"/>
      <c r="Z136" s="39"/>
      <c r="AA136" s="39"/>
      <c r="AB136" s="39"/>
      <c r="AC136" s="39"/>
      <c r="AD136" s="39"/>
    </row>
    <row r="137" spans="1:30" s="21" customFormat="1" ht="20.25" customHeight="1">
      <c r="A137" s="39"/>
      <c r="B137" s="39"/>
      <c r="C137" s="39"/>
      <c r="D137" s="39"/>
      <c r="E137" s="39"/>
      <c r="F137" s="39"/>
      <c r="G137" s="39"/>
      <c r="H137" s="39"/>
      <c r="I137" s="39"/>
      <c r="J137" s="39"/>
      <c r="K137" s="39"/>
      <c r="L137" s="39"/>
      <c r="M137" s="39"/>
      <c r="N137" s="39"/>
      <c r="O137" s="39"/>
      <c r="P137" s="39"/>
      <c r="Q137" s="39"/>
      <c r="R137" s="39"/>
      <c r="S137" s="39"/>
      <c r="T137" s="39"/>
      <c r="U137" s="39"/>
      <c r="V137" s="39"/>
      <c r="W137" s="39"/>
      <c r="X137" s="39"/>
      <c r="Y137" s="39"/>
      <c r="Z137" s="39"/>
      <c r="AA137" s="39"/>
      <c r="AB137" s="39"/>
      <c r="AC137" s="39"/>
      <c r="AD137" s="39"/>
    </row>
    <row r="138" spans="1:30" s="21" customFormat="1" ht="20.25" customHeight="1">
      <c r="A138" s="39"/>
      <c r="B138" s="39"/>
      <c r="C138" s="39"/>
      <c r="D138" s="39"/>
      <c r="E138" s="39"/>
      <c r="F138" s="39"/>
      <c r="G138" s="39"/>
      <c r="H138" s="39"/>
      <c r="I138" s="39"/>
      <c r="J138" s="39"/>
      <c r="K138" s="39"/>
      <c r="L138" s="39"/>
      <c r="M138" s="39"/>
      <c r="N138" s="39"/>
      <c r="O138" s="39"/>
      <c r="P138" s="39"/>
      <c r="Q138" s="39"/>
      <c r="R138" s="39"/>
      <c r="S138" s="39"/>
      <c r="T138" s="39"/>
      <c r="U138" s="39"/>
      <c r="V138" s="39"/>
      <c r="W138" s="39"/>
      <c r="X138" s="39"/>
      <c r="Y138" s="39"/>
      <c r="Z138" s="39"/>
      <c r="AA138" s="39"/>
      <c r="AB138" s="39"/>
      <c r="AC138" s="39"/>
      <c r="AD138" s="39"/>
    </row>
    <row r="139" spans="1:30" s="21" customFormat="1" ht="20.25" customHeight="1">
      <c r="A139" s="39"/>
      <c r="B139" s="39"/>
      <c r="C139" s="39"/>
      <c r="D139" s="39"/>
      <c r="E139" s="39"/>
      <c r="F139" s="39"/>
      <c r="G139" s="39"/>
      <c r="H139" s="39"/>
      <c r="I139" s="39"/>
      <c r="J139" s="39"/>
      <c r="K139" s="39"/>
      <c r="L139" s="39"/>
      <c r="M139" s="39"/>
      <c r="N139" s="39"/>
      <c r="O139" s="39"/>
      <c r="P139" s="39"/>
      <c r="Q139" s="39"/>
      <c r="R139" s="39"/>
      <c r="S139" s="39"/>
      <c r="T139" s="39"/>
      <c r="U139" s="39"/>
      <c r="V139" s="39"/>
      <c r="W139" s="39"/>
      <c r="X139" s="39"/>
      <c r="Y139" s="39"/>
      <c r="Z139" s="39"/>
      <c r="AA139" s="39"/>
      <c r="AB139" s="39"/>
      <c r="AC139" s="39"/>
      <c r="AD139" s="39"/>
    </row>
    <row r="140" spans="1:30" s="21" customFormat="1" ht="20.25" customHeight="1">
      <c r="A140" s="39"/>
      <c r="B140" s="39"/>
      <c r="C140" s="39"/>
      <c r="D140" s="39"/>
      <c r="E140" s="39"/>
      <c r="F140" s="39"/>
      <c r="G140" s="39"/>
      <c r="H140" s="39"/>
      <c r="I140" s="39"/>
      <c r="J140" s="39"/>
      <c r="K140" s="39"/>
      <c r="L140" s="39"/>
      <c r="M140" s="39"/>
      <c r="N140" s="39"/>
      <c r="O140" s="39"/>
      <c r="P140" s="39"/>
      <c r="Q140" s="39"/>
      <c r="R140" s="39"/>
      <c r="S140" s="39"/>
      <c r="T140" s="39"/>
      <c r="U140" s="39"/>
      <c r="V140" s="39"/>
      <c r="W140" s="39"/>
      <c r="X140" s="39"/>
      <c r="Y140" s="39"/>
      <c r="Z140" s="39"/>
      <c r="AA140" s="39"/>
      <c r="AB140" s="39"/>
      <c r="AC140" s="39"/>
      <c r="AD140" s="39"/>
    </row>
    <row r="141" spans="1:30" s="21" customFormat="1" ht="20.25" customHeight="1">
      <c r="A141" s="39"/>
      <c r="B141" s="39"/>
      <c r="C141" s="39"/>
      <c r="D141" s="39"/>
      <c r="E141" s="39"/>
      <c r="F141" s="39"/>
      <c r="G141" s="39"/>
      <c r="H141" s="39"/>
      <c r="I141" s="39"/>
      <c r="J141" s="39"/>
      <c r="K141" s="39"/>
      <c r="L141" s="39"/>
      <c r="M141" s="39"/>
      <c r="N141" s="39"/>
      <c r="O141" s="39"/>
      <c r="P141" s="39"/>
      <c r="Q141" s="39"/>
      <c r="R141" s="39"/>
      <c r="S141" s="39"/>
      <c r="T141" s="39"/>
      <c r="U141" s="39"/>
      <c r="V141" s="39"/>
      <c r="W141" s="39"/>
      <c r="X141" s="39"/>
      <c r="Y141" s="39"/>
      <c r="Z141" s="39"/>
      <c r="AA141" s="39"/>
      <c r="AB141" s="39"/>
      <c r="AC141" s="39"/>
      <c r="AD141" s="39"/>
    </row>
    <row r="142" spans="1:30" s="21" customFormat="1" ht="20.25" customHeight="1">
      <c r="A142" s="39"/>
      <c r="B142" s="39"/>
      <c r="C142" s="39"/>
      <c r="D142" s="39"/>
      <c r="E142" s="39"/>
      <c r="F142" s="39"/>
      <c r="G142" s="39"/>
      <c r="H142" s="39"/>
      <c r="I142" s="39"/>
      <c r="J142" s="39"/>
      <c r="K142" s="39"/>
      <c r="L142" s="39"/>
      <c r="M142" s="39"/>
      <c r="N142" s="39"/>
      <c r="O142" s="39"/>
      <c r="P142" s="39"/>
      <c r="Q142" s="39"/>
      <c r="R142" s="39"/>
      <c r="S142" s="39"/>
      <c r="T142" s="39"/>
      <c r="U142" s="39"/>
      <c r="V142" s="39"/>
      <c r="W142" s="39"/>
      <c r="X142" s="39"/>
      <c r="Y142" s="39"/>
      <c r="Z142" s="39"/>
      <c r="AA142" s="39"/>
      <c r="AB142" s="39"/>
      <c r="AC142" s="39"/>
      <c r="AD142" s="39"/>
    </row>
    <row r="143" spans="1:30" s="21" customFormat="1" ht="20.25" customHeight="1">
      <c r="A143" s="39"/>
      <c r="B143" s="39"/>
      <c r="C143" s="39"/>
      <c r="D143" s="39"/>
      <c r="E143" s="39"/>
      <c r="F143" s="39"/>
      <c r="G143" s="39"/>
      <c r="H143" s="39"/>
      <c r="I143" s="39"/>
      <c r="J143" s="39"/>
      <c r="K143" s="39"/>
      <c r="L143" s="39"/>
      <c r="M143" s="39"/>
      <c r="N143" s="39"/>
      <c r="O143" s="39"/>
      <c r="P143" s="39"/>
      <c r="Q143" s="39"/>
      <c r="R143" s="39"/>
      <c r="S143" s="39"/>
      <c r="T143" s="39"/>
      <c r="U143" s="39"/>
      <c r="V143" s="39"/>
      <c r="W143" s="39"/>
      <c r="X143" s="39"/>
      <c r="Y143" s="39"/>
      <c r="Z143" s="39"/>
      <c r="AA143" s="39"/>
      <c r="AB143" s="39"/>
      <c r="AC143" s="39"/>
      <c r="AD143" s="39"/>
    </row>
    <row r="144" spans="1:30" s="21" customFormat="1" ht="20.25" customHeight="1">
      <c r="A144" s="39"/>
      <c r="B144" s="39"/>
      <c r="C144" s="39"/>
      <c r="D144" s="39"/>
      <c r="E144" s="39"/>
      <c r="F144" s="39"/>
      <c r="G144" s="39"/>
      <c r="H144" s="39"/>
      <c r="I144" s="39"/>
      <c r="J144" s="39"/>
      <c r="K144" s="39"/>
      <c r="L144" s="39"/>
      <c r="M144" s="39"/>
      <c r="N144" s="39"/>
      <c r="O144" s="39"/>
      <c r="P144" s="39"/>
      <c r="Q144" s="39"/>
      <c r="R144" s="39"/>
      <c r="S144" s="39"/>
      <c r="T144" s="39"/>
      <c r="U144" s="39"/>
      <c r="V144" s="39"/>
      <c r="W144" s="39"/>
      <c r="X144" s="39"/>
      <c r="Y144" s="39"/>
      <c r="Z144" s="39"/>
      <c r="AA144" s="39"/>
      <c r="AB144" s="39"/>
      <c r="AC144" s="39"/>
      <c r="AD144" s="39"/>
    </row>
    <row r="145" spans="1:30" s="21" customFormat="1" ht="20.25" customHeight="1">
      <c r="A145" s="39"/>
      <c r="B145" s="39"/>
      <c r="C145" s="39"/>
      <c r="D145" s="39"/>
      <c r="E145" s="39"/>
      <c r="F145" s="39"/>
      <c r="G145" s="39"/>
      <c r="H145" s="39"/>
      <c r="I145" s="39"/>
      <c r="J145" s="39"/>
      <c r="K145" s="39"/>
      <c r="L145" s="39"/>
      <c r="M145" s="39"/>
      <c r="N145" s="39"/>
      <c r="O145" s="39"/>
      <c r="P145" s="39"/>
      <c r="Q145" s="39"/>
      <c r="R145" s="39"/>
      <c r="S145" s="39"/>
      <c r="T145" s="39"/>
      <c r="U145" s="39"/>
      <c r="V145" s="39"/>
      <c r="W145" s="39"/>
      <c r="X145" s="39"/>
      <c r="Y145" s="39"/>
      <c r="Z145" s="39"/>
      <c r="AA145" s="39"/>
      <c r="AB145" s="39"/>
      <c r="AC145" s="39"/>
      <c r="AD145" s="39"/>
    </row>
    <row r="146" spans="1:30" s="21" customFormat="1" ht="20.25" customHeight="1">
      <c r="A146" s="39"/>
      <c r="B146" s="39"/>
      <c r="C146" s="39"/>
      <c r="D146" s="39"/>
      <c r="E146" s="39"/>
      <c r="F146" s="39"/>
      <c r="G146" s="39"/>
      <c r="H146" s="39"/>
      <c r="I146" s="39"/>
      <c r="J146" s="39"/>
      <c r="K146" s="39"/>
      <c r="L146" s="39"/>
      <c r="M146" s="39"/>
      <c r="N146" s="39"/>
      <c r="O146" s="39"/>
      <c r="P146" s="39"/>
      <c r="Q146" s="39"/>
      <c r="R146" s="39"/>
      <c r="S146" s="39"/>
      <c r="T146" s="39"/>
      <c r="U146" s="39"/>
      <c r="V146" s="39"/>
      <c r="W146" s="39"/>
      <c r="X146" s="39"/>
      <c r="Y146" s="39"/>
      <c r="Z146" s="39"/>
      <c r="AA146" s="39"/>
      <c r="AB146" s="39"/>
      <c r="AC146" s="39"/>
      <c r="AD146" s="39"/>
    </row>
    <row r="147" spans="1:30" s="21" customFormat="1" ht="20.25" customHeight="1">
      <c r="A147" s="39"/>
      <c r="B147" s="39"/>
      <c r="C147" s="39"/>
      <c r="D147" s="39"/>
      <c r="E147" s="39"/>
      <c r="F147" s="39"/>
      <c r="G147" s="39"/>
      <c r="H147" s="39"/>
      <c r="I147" s="39"/>
      <c r="J147" s="39"/>
      <c r="K147" s="39"/>
      <c r="L147" s="39"/>
      <c r="M147" s="39"/>
      <c r="N147" s="39"/>
      <c r="O147" s="39"/>
      <c r="P147" s="39"/>
      <c r="Q147" s="39"/>
      <c r="R147" s="39"/>
      <c r="S147" s="39"/>
      <c r="T147" s="39"/>
      <c r="U147" s="39"/>
      <c r="V147" s="39"/>
      <c r="W147" s="39"/>
      <c r="X147" s="39"/>
      <c r="Y147" s="39"/>
      <c r="Z147" s="39"/>
      <c r="AA147" s="39"/>
      <c r="AB147" s="39"/>
      <c r="AC147" s="39"/>
      <c r="AD147" s="39"/>
    </row>
    <row r="148" spans="1:30" s="21" customFormat="1" ht="20.25" customHeight="1">
      <c r="A148" s="39"/>
      <c r="B148" s="39"/>
      <c r="C148" s="39"/>
      <c r="D148" s="39"/>
      <c r="E148" s="39"/>
      <c r="F148" s="39"/>
      <c r="G148" s="39"/>
      <c r="H148" s="39"/>
      <c r="I148" s="39"/>
      <c r="J148" s="39"/>
      <c r="K148" s="39"/>
      <c r="L148" s="39"/>
      <c r="M148" s="39"/>
      <c r="N148" s="39"/>
      <c r="O148" s="39"/>
      <c r="P148" s="39"/>
      <c r="Q148" s="39"/>
      <c r="R148" s="39"/>
      <c r="S148" s="39"/>
      <c r="T148" s="39"/>
      <c r="U148" s="39"/>
      <c r="V148" s="39"/>
      <c r="W148" s="39"/>
      <c r="X148" s="39"/>
      <c r="Y148" s="39"/>
      <c r="Z148" s="39"/>
      <c r="AA148" s="39"/>
      <c r="AB148" s="39"/>
      <c r="AC148" s="39"/>
      <c r="AD148" s="39"/>
    </row>
    <row r="149" spans="1:30" s="21" customFormat="1" ht="20.25" customHeight="1">
      <c r="A149" s="39"/>
      <c r="B149" s="39"/>
      <c r="C149" s="39"/>
      <c r="D149" s="39"/>
      <c r="E149" s="39"/>
      <c r="F149" s="39"/>
      <c r="G149" s="39"/>
      <c r="H149" s="39"/>
      <c r="I149" s="39"/>
      <c r="J149" s="39"/>
      <c r="K149" s="39"/>
      <c r="L149" s="39"/>
      <c r="M149" s="39"/>
      <c r="N149" s="39"/>
      <c r="O149" s="39"/>
      <c r="P149" s="39"/>
      <c r="Q149" s="39"/>
      <c r="R149" s="39"/>
      <c r="S149" s="39"/>
      <c r="T149" s="39"/>
      <c r="U149" s="39"/>
      <c r="V149" s="39"/>
      <c r="W149" s="39"/>
      <c r="X149" s="39"/>
      <c r="Y149" s="39"/>
      <c r="Z149" s="39"/>
      <c r="AA149" s="39"/>
      <c r="AB149" s="39"/>
      <c r="AC149" s="39"/>
      <c r="AD149" s="39"/>
    </row>
    <row r="150" spans="1:30" s="21" customFormat="1" ht="20.25" customHeight="1">
      <c r="A150" s="39"/>
      <c r="B150" s="39"/>
      <c r="C150" s="39"/>
      <c r="D150" s="39"/>
      <c r="E150" s="39"/>
      <c r="F150" s="39"/>
      <c r="G150" s="39"/>
      <c r="H150" s="39"/>
      <c r="I150" s="39"/>
      <c r="J150" s="39"/>
      <c r="K150" s="39"/>
      <c r="L150" s="39"/>
      <c r="M150" s="39"/>
      <c r="N150" s="39"/>
      <c r="O150" s="39"/>
      <c r="P150" s="39"/>
      <c r="Q150" s="39"/>
      <c r="R150" s="39"/>
      <c r="S150" s="39"/>
      <c r="T150" s="39"/>
      <c r="U150" s="39"/>
      <c r="V150" s="39"/>
      <c r="W150" s="39"/>
      <c r="X150" s="39"/>
      <c r="Y150" s="39"/>
      <c r="Z150" s="39"/>
      <c r="AA150" s="39"/>
      <c r="AB150" s="39"/>
      <c r="AC150" s="39"/>
      <c r="AD150" s="39"/>
    </row>
    <row r="151" spans="1:30" s="21" customFormat="1" ht="20.25" customHeight="1">
      <c r="A151" s="39"/>
      <c r="B151" s="39"/>
      <c r="C151" s="39"/>
      <c r="D151" s="39"/>
      <c r="E151" s="39"/>
      <c r="F151" s="39"/>
      <c r="G151" s="39"/>
      <c r="H151" s="39"/>
      <c r="I151" s="39"/>
      <c r="J151" s="39"/>
      <c r="K151" s="39"/>
      <c r="L151" s="39"/>
      <c r="M151" s="39"/>
      <c r="N151" s="39"/>
      <c r="O151" s="39"/>
      <c r="P151" s="39"/>
      <c r="Q151" s="39"/>
      <c r="R151" s="39"/>
      <c r="S151" s="39"/>
      <c r="T151" s="39"/>
      <c r="U151" s="39"/>
      <c r="V151" s="39"/>
      <c r="W151" s="39"/>
      <c r="X151" s="39"/>
      <c r="Y151" s="39"/>
      <c r="Z151" s="39"/>
      <c r="AA151" s="39"/>
      <c r="AB151" s="39"/>
      <c r="AC151" s="39"/>
      <c r="AD151" s="39"/>
    </row>
    <row r="152" spans="1:30" s="21" customFormat="1" ht="20.25" customHeight="1">
      <c r="A152" s="39"/>
      <c r="B152" s="39"/>
      <c r="C152" s="39"/>
      <c r="D152" s="39"/>
      <c r="E152" s="39"/>
      <c r="F152" s="39"/>
      <c r="G152" s="39"/>
      <c r="H152" s="39"/>
      <c r="I152" s="39"/>
      <c r="J152" s="39"/>
      <c r="K152" s="39"/>
      <c r="L152" s="39"/>
      <c r="M152" s="39"/>
      <c r="N152" s="39"/>
      <c r="O152" s="39"/>
      <c r="P152" s="39"/>
      <c r="Q152" s="39"/>
      <c r="R152" s="39"/>
      <c r="S152" s="39"/>
      <c r="T152" s="39"/>
      <c r="U152" s="39"/>
      <c r="V152" s="39"/>
      <c r="W152" s="39"/>
      <c r="X152" s="39"/>
      <c r="Y152" s="39"/>
      <c r="Z152" s="39"/>
      <c r="AA152" s="39"/>
      <c r="AB152" s="39"/>
      <c r="AC152" s="39"/>
      <c r="AD152" s="39"/>
    </row>
    <row r="153" spans="1:30" s="21" customFormat="1" ht="20.25" customHeight="1">
      <c r="A153" s="39"/>
      <c r="B153" s="39"/>
      <c r="C153" s="39"/>
      <c r="D153" s="39"/>
      <c r="E153" s="39"/>
      <c r="F153" s="39"/>
      <c r="G153" s="39"/>
      <c r="H153" s="39"/>
      <c r="I153" s="39"/>
      <c r="J153" s="39"/>
      <c r="K153" s="39"/>
      <c r="L153" s="39"/>
      <c r="M153" s="39"/>
      <c r="N153" s="39"/>
      <c r="O153" s="39"/>
      <c r="P153" s="39"/>
      <c r="Q153" s="39"/>
      <c r="R153" s="39"/>
      <c r="S153" s="39"/>
      <c r="T153" s="39"/>
      <c r="U153" s="39"/>
      <c r="V153" s="39"/>
      <c r="W153" s="39"/>
      <c r="X153" s="39"/>
      <c r="Y153" s="39"/>
      <c r="Z153" s="39"/>
      <c r="AA153" s="39"/>
      <c r="AB153" s="39"/>
      <c r="AC153" s="39"/>
      <c r="AD153" s="39"/>
    </row>
    <row r="154" spans="1:30" s="21" customFormat="1" ht="20.25" customHeight="1">
      <c r="A154" s="39"/>
      <c r="B154" s="39"/>
      <c r="C154" s="39"/>
      <c r="D154" s="39"/>
      <c r="E154" s="39"/>
      <c r="F154" s="39"/>
      <c r="G154" s="39"/>
      <c r="H154" s="39"/>
      <c r="I154" s="39"/>
      <c r="J154" s="39"/>
      <c r="K154" s="39"/>
      <c r="L154" s="39"/>
      <c r="M154" s="39"/>
      <c r="N154" s="39"/>
      <c r="O154" s="39"/>
      <c r="P154" s="39"/>
      <c r="Q154" s="39"/>
      <c r="R154" s="39"/>
      <c r="S154" s="39"/>
      <c r="T154" s="39"/>
      <c r="U154" s="39"/>
      <c r="V154" s="39"/>
      <c r="W154" s="39"/>
      <c r="X154" s="39"/>
      <c r="Y154" s="39"/>
      <c r="Z154" s="39"/>
      <c r="AA154" s="39"/>
      <c r="AB154" s="39"/>
      <c r="AC154" s="39"/>
      <c r="AD154" s="39"/>
    </row>
    <row r="155" spans="1:30" s="21" customFormat="1" ht="20.25" customHeight="1">
      <c r="A155" s="39"/>
      <c r="B155" s="39"/>
      <c r="C155" s="39"/>
      <c r="D155" s="39"/>
      <c r="E155" s="39"/>
      <c r="F155" s="39"/>
      <c r="G155" s="39"/>
      <c r="H155" s="39"/>
      <c r="I155" s="39"/>
      <c r="J155" s="39"/>
      <c r="K155" s="39"/>
      <c r="L155" s="39"/>
      <c r="M155" s="39"/>
      <c r="N155" s="39"/>
      <c r="O155" s="39"/>
      <c r="P155" s="39"/>
      <c r="Q155" s="39"/>
      <c r="R155" s="39"/>
      <c r="S155" s="39"/>
      <c r="T155" s="39"/>
      <c r="U155" s="39"/>
      <c r="V155" s="39"/>
      <c r="W155" s="39"/>
      <c r="X155" s="39"/>
      <c r="Y155" s="39"/>
      <c r="Z155" s="39"/>
      <c r="AA155" s="39"/>
      <c r="AB155" s="39"/>
      <c r="AC155" s="39"/>
      <c r="AD155" s="39"/>
    </row>
    <row r="156" spans="1:30" s="21" customFormat="1" ht="20.25" customHeight="1">
      <c r="A156" s="39"/>
      <c r="B156" s="39"/>
      <c r="C156" s="39"/>
      <c r="D156" s="39"/>
      <c r="E156" s="39"/>
      <c r="F156" s="39"/>
      <c r="G156" s="39"/>
      <c r="H156" s="39"/>
      <c r="I156" s="39"/>
      <c r="J156" s="39"/>
      <c r="K156" s="39"/>
      <c r="L156" s="39"/>
      <c r="M156" s="39"/>
      <c r="N156" s="39"/>
      <c r="O156" s="39"/>
      <c r="P156" s="39"/>
      <c r="Q156" s="39"/>
      <c r="R156" s="39"/>
      <c r="S156" s="39"/>
      <c r="T156" s="39"/>
      <c r="U156" s="39"/>
      <c r="V156" s="39"/>
      <c r="W156" s="39"/>
      <c r="X156" s="39"/>
      <c r="Y156" s="39"/>
      <c r="Z156" s="39"/>
      <c r="AA156" s="39"/>
      <c r="AB156" s="39"/>
      <c r="AC156" s="39"/>
      <c r="AD156" s="39"/>
    </row>
    <row r="157" spans="1:30" s="21" customFormat="1" ht="20.25" customHeight="1">
      <c r="A157" s="39"/>
      <c r="B157" s="39"/>
      <c r="C157" s="39"/>
      <c r="D157" s="39"/>
      <c r="E157" s="39"/>
      <c r="F157" s="39"/>
      <c r="G157" s="39"/>
      <c r="H157" s="39"/>
      <c r="I157" s="39"/>
      <c r="J157" s="39"/>
      <c r="K157" s="39"/>
      <c r="L157" s="39"/>
      <c r="M157" s="39"/>
      <c r="N157" s="39"/>
      <c r="O157" s="39"/>
      <c r="P157" s="39"/>
      <c r="Q157" s="39"/>
      <c r="R157" s="39"/>
      <c r="S157" s="39"/>
      <c r="T157" s="39"/>
      <c r="U157" s="39"/>
      <c r="V157" s="39"/>
      <c r="W157" s="39"/>
      <c r="X157" s="39"/>
      <c r="Y157" s="39"/>
      <c r="Z157" s="39"/>
      <c r="AA157" s="39"/>
      <c r="AB157" s="39"/>
      <c r="AC157" s="39"/>
      <c r="AD157" s="39"/>
    </row>
    <row r="158" spans="1:30" s="21" customFormat="1" ht="20.25" customHeight="1">
      <c r="A158" s="39"/>
      <c r="B158" s="39"/>
      <c r="C158" s="39"/>
      <c r="D158" s="39"/>
      <c r="E158" s="39"/>
      <c r="F158" s="39"/>
      <c r="G158" s="39"/>
      <c r="H158" s="39"/>
      <c r="I158" s="39"/>
      <c r="J158" s="39"/>
      <c r="K158" s="39"/>
      <c r="L158" s="39"/>
      <c r="M158" s="39"/>
      <c r="N158" s="39"/>
      <c r="O158" s="39"/>
      <c r="P158" s="39"/>
      <c r="Q158" s="39"/>
      <c r="R158" s="39"/>
      <c r="S158" s="39"/>
      <c r="T158" s="39"/>
      <c r="U158" s="39"/>
      <c r="V158" s="39"/>
      <c r="W158" s="39"/>
      <c r="X158" s="39"/>
      <c r="Y158" s="39"/>
      <c r="Z158" s="39"/>
      <c r="AA158" s="39"/>
      <c r="AB158" s="39"/>
      <c r="AC158" s="39"/>
      <c r="AD158" s="39"/>
    </row>
    <row r="159" spans="1:30" s="21" customFormat="1" ht="20.25" customHeight="1">
      <c r="A159" s="39"/>
      <c r="B159" s="39"/>
      <c r="C159" s="39"/>
      <c r="D159" s="39"/>
      <c r="E159" s="39"/>
      <c r="F159" s="39"/>
      <c r="G159" s="39"/>
      <c r="H159" s="39"/>
      <c r="I159" s="39"/>
      <c r="J159" s="39"/>
      <c r="K159" s="39"/>
      <c r="L159" s="39"/>
      <c r="M159" s="39"/>
      <c r="N159" s="39"/>
      <c r="O159" s="39"/>
      <c r="P159" s="39"/>
      <c r="Q159" s="39"/>
      <c r="R159" s="39"/>
      <c r="S159" s="39"/>
      <c r="T159" s="39"/>
      <c r="U159" s="39"/>
      <c r="V159" s="39"/>
      <c r="W159" s="39"/>
      <c r="X159" s="39"/>
      <c r="Y159" s="39"/>
      <c r="Z159" s="39"/>
      <c r="AA159" s="39"/>
      <c r="AB159" s="39"/>
      <c r="AC159" s="39"/>
      <c r="AD159" s="39"/>
    </row>
    <row r="160" spans="1:30" s="21" customFormat="1" ht="20.25" customHeight="1">
      <c r="A160" s="39"/>
      <c r="B160" s="39"/>
      <c r="C160" s="39"/>
      <c r="D160" s="39"/>
      <c r="E160" s="39"/>
      <c r="F160" s="39"/>
      <c r="G160" s="39"/>
      <c r="H160" s="39"/>
      <c r="I160" s="39"/>
      <c r="J160" s="39"/>
      <c r="K160" s="39"/>
      <c r="L160" s="39"/>
      <c r="M160" s="39"/>
      <c r="N160" s="39"/>
      <c r="O160" s="39"/>
      <c r="P160" s="39"/>
      <c r="Q160" s="39"/>
      <c r="R160" s="39"/>
      <c r="S160" s="39"/>
      <c r="T160" s="39"/>
      <c r="U160" s="39"/>
      <c r="V160" s="39"/>
      <c r="W160" s="39"/>
      <c r="X160" s="39"/>
      <c r="Y160" s="39"/>
      <c r="Z160" s="39"/>
      <c r="AA160" s="39"/>
      <c r="AB160" s="39"/>
      <c r="AC160" s="39"/>
      <c r="AD160" s="39"/>
    </row>
    <row r="161" spans="1:30" s="21" customFormat="1" ht="20.25" customHeight="1">
      <c r="A161" s="39"/>
      <c r="B161" s="39"/>
      <c r="C161" s="39"/>
      <c r="D161" s="39"/>
      <c r="E161" s="39"/>
      <c r="F161" s="39"/>
      <c r="G161" s="39"/>
      <c r="H161" s="39"/>
      <c r="I161" s="39"/>
      <c r="J161" s="39"/>
      <c r="K161" s="39"/>
      <c r="L161" s="39"/>
      <c r="M161" s="39"/>
      <c r="N161" s="39"/>
      <c r="O161" s="39"/>
      <c r="P161" s="39"/>
      <c r="Q161" s="39"/>
      <c r="R161" s="39"/>
      <c r="S161" s="39"/>
      <c r="T161" s="39"/>
      <c r="U161" s="39"/>
      <c r="V161" s="39"/>
      <c r="W161" s="39"/>
      <c r="X161" s="39"/>
      <c r="Y161" s="39"/>
      <c r="Z161" s="39"/>
      <c r="AA161" s="39"/>
      <c r="AB161" s="39"/>
      <c r="AC161" s="39"/>
      <c r="AD161" s="39"/>
    </row>
    <row r="162" spans="1:30" s="21" customFormat="1" ht="20.25" customHeight="1">
      <c r="A162" s="39"/>
      <c r="B162" s="39"/>
      <c r="C162" s="39"/>
      <c r="D162" s="39"/>
      <c r="E162" s="39"/>
      <c r="F162" s="39"/>
      <c r="G162" s="39"/>
      <c r="H162" s="39"/>
      <c r="I162" s="39"/>
      <c r="J162" s="39"/>
      <c r="K162" s="39"/>
      <c r="L162" s="39"/>
      <c r="M162" s="39"/>
      <c r="N162" s="39"/>
      <c r="O162" s="39"/>
      <c r="P162" s="39"/>
      <c r="Q162" s="39"/>
      <c r="R162" s="39"/>
      <c r="S162" s="39"/>
      <c r="T162" s="39"/>
      <c r="U162" s="39"/>
      <c r="V162" s="39"/>
      <c r="W162" s="39"/>
      <c r="X162" s="39"/>
      <c r="Y162" s="39"/>
      <c r="Z162" s="39"/>
      <c r="AA162" s="39"/>
      <c r="AB162" s="39"/>
      <c r="AC162" s="39"/>
      <c r="AD162" s="39"/>
    </row>
    <row r="163" spans="1:30" s="21" customFormat="1" ht="20.25" customHeight="1">
      <c r="A163" s="39"/>
      <c r="B163" s="39"/>
      <c r="C163" s="39"/>
      <c r="D163" s="39"/>
      <c r="E163" s="39"/>
      <c r="F163" s="39"/>
      <c r="G163" s="39"/>
      <c r="H163" s="39"/>
      <c r="I163" s="39"/>
      <c r="J163" s="39"/>
      <c r="K163" s="39"/>
      <c r="L163" s="39"/>
      <c r="M163" s="39"/>
      <c r="N163" s="39"/>
      <c r="O163" s="39"/>
      <c r="P163" s="39"/>
      <c r="Q163" s="39"/>
      <c r="R163" s="39"/>
      <c r="S163" s="39"/>
      <c r="T163" s="39"/>
      <c r="U163" s="39"/>
      <c r="V163" s="39"/>
      <c r="W163" s="39"/>
      <c r="X163" s="39"/>
      <c r="Y163" s="39"/>
      <c r="Z163" s="39"/>
      <c r="AA163" s="39"/>
      <c r="AB163" s="39"/>
      <c r="AC163" s="39"/>
      <c r="AD163" s="39"/>
    </row>
    <row r="164" spans="1:30" s="21" customFormat="1" ht="20.25" customHeight="1">
      <c r="A164" s="39"/>
      <c r="B164" s="39"/>
      <c r="C164" s="39"/>
      <c r="D164" s="39"/>
      <c r="E164" s="39"/>
      <c r="F164" s="39"/>
      <c r="G164" s="39"/>
      <c r="H164" s="39"/>
      <c r="I164" s="39"/>
      <c r="J164" s="39"/>
      <c r="K164" s="39"/>
      <c r="L164" s="39"/>
      <c r="M164" s="39"/>
      <c r="N164" s="39"/>
      <c r="O164" s="39"/>
      <c r="P164" s="39"/>
      <c r="Q164" s="39"/>
      <c r="R164" s="39"/>
      <c r="S164" s="39"/>
      <c r="T164" s="39"/>
      <c r="U164" s="39"/>
      <c r="V164" s="39"/>
      <c r="W164" s="39"/>
      <c r="X164" s="39"/>
      <c r="Y164" s="39"/>
      <c r="Z164" s="39"/>
      <c r="AA164" s="39"/>
      <c r="AB164" s="39"/>
      <c r="AC164" s="39"/>
      <c r="AD164" s="39"/>
    </row>
    <row r="165" spans="1:30" s="21" customFormat="1" ht="20.25" customHeight="1">
      <c r="A165" s="39"/>
      <c r="B165" s="39"/>
      <c r="C165" s="39"/>
      <c r="D165" s="39"/>
      <c r="E165" s="39"/>
      <c r="F165" s="39"/>
      <c r="G165" s="39"/>
      <c r="H165" s="39"/>
      <c r="I165" s="39"/>
      <c r="J165" s="39"/>
      <c r="K165" s="39"/>
      <c r="L165" s="39"/>
      <c r="M165" s="39"/>
      <c r="N165" s="39"/>
      <c r="O165" s="39"/>
      <c r="P165" s="39"/>
      <c r="Q165" s="39"/>
      <c r="R165" s="39"/>
      <c r="S165" s="39"/>
      <c r="T165" s="39"/>
      <c r="U165" s="39"/>
      <c r="V165" s="39"/>
      <c r="W165" s="39"/>
      <c r="X165" s="39"/>
      <c r="Y165" s="39"/>
      <c r="Z165" s="39"/>
      <c r="AA165" s="39"/>
      <c r="AB165" s="39"/>
      <c r="AC165" s="39"/>
      <c r="AD165" s="39"/>
    </row>
    <row r="166" spans="1:30" s="21" customFormat="1" ht="20.25" customHeight="1">
      <c r="A166" s="39"/>
      <c r="B166" s="39"/>
      <c r="C166" s="39"/>
      <c r="D166" s="39"/>
      <c r="E166" s="39"/>
      <c r="F166" s="39"/>
      <c r="G166" s="39"/>
      <c r="H166" s="39"/>
      <c r="I166" s="39"/>
      <c r="J166" s="39"/>
      <c r="K166" s="39"/>
      <c r="L166" s="39"/>
      <c r="M166" s="39"/>
      <c r="N166" s="39"/>
      <c r="O166" s="39"/>
      <c r="P166" s="39"/>
      <c r="Q166" s="39"/>
      <c r="R166" s="39"/>
      <c r="S166" s="39"/>
      <c r="T166" s="39"/>
      <c r="U166" s="39"/>
      <c r="V166" s="39"/>
      <c r="W166" s="39"/>
      <c r="X166" s="39"/>
      <c r="Y166" s="39"/>
      <c r="Z166" s="39"/>
      <c r="AA166" s="39"/>
      <c r="AB166" s="39"/>
      <c r="AC166" s="39"/>
      <c r="AD166" s="39"/>
    </row>
    <row r="167" spans="1:30" s="21" customFormat="1" ht="20.25" customHeight="1">
      <c r="A167" s="39"/>
      <c r="B167" s="39"/>
      <c r="C167" s="39"/>
      <c r="D167" s="39"/>
      <c r="E167" s="39"/>
      <c r="F167" s="39"/>
      <c r="G167" s="39"/>
      <c r="H167" s="39"/>
      <c r="I167" s="39"/>
      <c r="J167" s="39"/>
      <c r="K167" s="39"/>
      <c r="L167" s="39"/>
      <c r="M167" s="39"/>
      <c r="N167" s="39"/>
      <c r="O167" s="39"/>
      <c r="P167" s="39"/>
      <c r="Q167" s="39"/>
      <c r="R167" s="39"/>
      <c r="S167" s="39"/>
      <c r="T167" s="39"/>
      <c r="U167" s="39"/>
      <c r="V167" s="39"/>
      <c r="W167" s="39"/>
      <c r="X167" s="39"/>
      <c r="Y167" s="39"/>
      <c r="Z167" s="39"/>
      <c r="AA167" s="39"/>
      <c r="AB167" s="39"/>
      <c r="AC167" s="39"/>
      <c r="AD167" s="39"/>
    </row>
    <row r="168" spans="1:30" s="21" customFormat="1" ht="20.25" customHeight="1">
      <c r="A168" s="39"/>
      <c r="B168" s="39"/>
      <c r="C168" s="39"/>
      <c r="D168" s="39"/>
      <c r="E168" s="39"/>
      <c r="F168" s="39"/>
      <c r="G168" s="39"/>
      <c r="H168" s="39"/>
      <c r="I168" s="39"/>
      <c r="J168" s="39"/>
      <c r="K168" s="39"/>
      <c r="L168" s="39"/>
      <c r="M168" s="39"/>
      <c r="N168" s="39"/>
      <c r="O168" s="39"/>
      <c r="P168" s="39"/>
      <c r="Q168" s="39"/>
      <c r="R168" s="39"/>
      <c r="S168" s="39"/>
      <c r="T168" s="39"/>
      <c r="U168" s="39"/>
      <c r="V168" s="39"/>
      <c r="W168" s="39"/>
      <c r="X168" s="39"/>
      <c r="Y168" s="39"/>
      <c r="Z168" s="39"/>
      <c r="AA168" s="39"/>
      <c r="AB168" s="39"/>
      <c r="AC168" s="39"/>
      <c r="AD168" s="39"/>
    </row>
    <row r="169" spans="1:30" s="21" customFormat="1" ht="20.25" customHeight="1">
      <c r="A169" s="39"/>
      <c r="B169" s="39"/>
      <c r="C169" s="39"/>
      <c r="D169" s="39"/>
      <c r="E169" s="39"/>
      <c r="F169" s="39"/>
      <c r="G169" s="39"/>
      <c r="H169" s="39"/>
      <c r="I169" s="39"/>
      <c r="J169" s="39"/>
      <c r="K169" s="39"/>
      <c r="L169" s="39"/>
      <c r="M169" s="39"/>
      <c r="N169" s="39"/>
      <c r="O169" s="39"/>
      <c r="P169" s="39"/>
      <c r="Q169" s="39"/>
      <c r="R169" s="39"/>
      <c r="S169" s="39"/>
      <c r="T169" s="39"/>
      <c r="U169" s="39"/>
      <c r="V169" s="39"/>
      <c r="W169" s="39"/>
      <c r="X169" s="39"/>
      <c r="Y169" s="39"/>
      <c r="Z169" s="39"/>
      <c r="AA169" s="39"/>
      <c r="AB169" s="39"/>
      <c r="AC169" s="39"/>
      <c r="AD169" s="39"/>
    </row>
    <row r="170" spans="1:30" s="21" customFormat="1" ht="20.25" customHeight="1">
      <c r="A170" s="39"/>
      <c r="B170" s="39"/>
      <c r="C170" s="39"/>
      <c r="D170" s="39"/>
      <c r="E170" s="39"/>
      <c r="F170" s="39"/>
      <c r="G170" s="39"/>
      <c r="H170" s="39"/>
      <c r="I170" s="39"/>
      <c r="J170" s="39"/>
      <c r="K170" s="39"/>
      <c r="L170" s="39"/>
      <c r="M170" s="39"/>
      <c r="N170" s="39"/>
      <c r="O170" s="39"/>
      <c r="P170" s="39"/>
      <c r="Q170" s="39"/>
      <c r="R170" s="39"/>
      <c r="S170" s="39"/>
      <c r="T170" s="39"/>
      <c r="U170" s="39"/>
      <c r="V170" s="39"/>
      <c r="W170" s="39"/>
      <c r="X170" s="39"/>
      <c r="Y170" s="39"/>
      <c r="Z170" s="39"/>
      <c r="AA170" s="39"/>
      <c r="AB170" s="39"/>
      <c r="AC170" s="39"/>
      <c r="AD170" s="39"/>
    </row>
    <row r="171" spans="1:30" s="21" customFormat="1" ht="20.25" customHeight="1">
      <c r="A171" s="39"/>
      <c r="B171" s="39"/>
      <c r="C171" s="39"/>
      <c r="D171" s="39"/>
      <c r="E171" s="39"/>
      <c r="F171" s="39"/>
      <c r="G171" s="39"/>
      <c r="H171" s="39"/>
      <c r="I171" s="39"/>
      <c r="J171" s="39"/>
      <c r="K171" s="39"/>
      <c r="L171" s="39"/>
      <c r="M171" s="39"/>
      <c r="N171" s="39"/>
      <c r="O171" s="39"/>
      <c r="P171" s="39"/>
      <c r="Q171" s="39"/>
      <c r="R171" s="39"/>
      <c r="S171" s="39"/>
      <c r="T171" s="39"/>
      <c r="U171" s="39"/>
      <c r="V171" s="39"/>
      <c r="W171" s="39"/>
      <c r="X171" s="39"/>
      <c r="Y171" s="39"/>
      <c r="Z171" s="39"/>
      <c r="AA171" s="39"/>
      <c r="AB171" s="39"/>
      <c r="AC171" s="39"/>
      <c r="AD171" s="39"/>
    </row>
    <row r="172" spans="1:30" s="21" customFormat="1" ht="20.25" customHeight="1">
      <c r="A172" s="39"/>
      <c r="B172" s="39"/>
      <c r="C172" s="39"/>
      <c r="D172" s="39"/>
      <c r="E172" s="39"/>
      <c r="F172" s="39"/>
      <c r="G172" s="39"/>
      <c r="H172" s="39"/>
      <c r="I172" s="39"/>
      <c r="J172" s="39"/>
      <c r="K172" s="39"/>
      <c r="L172" s="39"/>
      <c r="M172" s="39"/>
      <c r="N172" s="39"/>
      <c r="O172" s="39"/>
      <c r="P172" s="39"/>
      <c r="Q172" s="39"/>
      <c r="R172" s="39"/>
      <c r="S172" s="39"/>
      <c r="T172" s="39"/>
      <c r="U172" s="39"/>
      <c r="V172" s="39"/>
      <c r="W172" s="39"/>
      <c r="X172" s="39"/>
      <c r="Y172" s="39"/>
      <c r="Z172" s="39"/>
      <c r="AA172" s="39"/>
      <c r="AB172" s="39"/>
      <c r="AC172" s="39"/>
      <c r="AD172" s="39"/>
    </row>
    <row r="173" spans="1:30" s="21" customFormat="1" ht="20.25" customHeight="1">
      <c r="A173" s="39"/>
      <c r="B173" s="39"/>
      <c r="C173" s="39"/>
      <c r="D173" s="39"/>
      <c r="E173" s="39"/>
      <c r="F173" s="39"/>
      <c r="G173" s="39"/>
      <c r="H173" s="39"/>
      <c r="I173" s="39"/>
      <c r="J173" s="39"/>
      <c r="K173" s="39"/>
      <c r="L173" s="39"/>
      <c r="M173" s="39"/>
      <c r="N173" s="39"/>
      <c r="O173" s="39"/>
      <c r="P173" s="39"/>
      <c r="Q173" s="39"/>
      <c r="R173" s="39"/>
      <c r="S173" s="39"/>
      <c r="T173" s="39"/>
      <c r="U173" s="39"/>
      <c r="V173" s="39"/>
      <c r="W173" s="39"/>
      <c r="X173" s="39"/>
      <c r="Y173" s="39"/>
      <c r="Z173" s="39"/>
      <c r="AA173" s="39"/>
      <c r="AB173" s="39"/>
      <c r="AC173" s="39"/>
      <c r="AD173" s="39"/>
    </row>
    <row r="174" spans="1:30" s="21" customFormat="1" ht="20.25" customHeight="1">
      <c r="A174" s="39"/>
      <c r="B174" s="39"/>
      <c r="C174" s="39"/>
      <c r="D174" s="39"/>
      <c r="E174" s="39"/>
      <c r="F174" s="39"/>
      <c r="G174" s="39"/>
      <c r="H174" s="39"/>
      <c r="I174" s="39"/>
      <c r="J174" s="39"/>
      <c r="K174" s="39"/>
      <c r="L174" s="39"/>
      <c r="M174" s="39"/>
      <c r="N174" s="39"/>
      <c r="O174" s="39"/>
      <c r="P174" s="39"/>
      <c r="Q174" s="39"/>
      <c r="R174" s="39"/>
      <c r="S174" s="39"/>
      <c r="T174" s="39"/>
      <c r="U174" s="39"/>
      <c r="V174" s="39"/>
      <c r="W174" s="39"/>
      <c r="X174" s="39"/>
      <c r="Y174" s="39"/>
      <c r="Z174" s="39"/>
      <c r="AA174" s="39"/>
      <c r="AB174" s="39"/>
      <c r="AC174" s="39"/>
      <c r="AD174" s="39"/>
    </row>
    <row r="175" spans="1:30" s="21" customFormat="1" ht="20.25" customHeight="1">
      <c r="A175" s="39"/>
      <c r="B175" s="39"/>
      <c r="C175" s="39"/>
      <c r="D175" s="39"/>
      <c r="E175" s="39"/>
      <c r="F175" s="39"/>
      <c r="G175" s="39"/>
      <c r="H175" s="39"/>
      <c r="I175" s="39"/>
      <c r="J175" s="39"/>
      <c r="K175" s="39"/>
      <c r="L175" s="39"/>
      <c r="M175" s="39"/>
      <c r="N175" s="39"/>
      <c r="O175" s="39"/>
      <c r="P175" s="39"/>
      <c r="Q175" s="39"/>
      <c r="R175" s="39"/>
      <c r="S175" s="39"/>
      <c r="T175" s="39"/>
      <c r="U175" s="39"/>
      <c r="V175" s="39"/>
      <c r="W175" s="39"/>
      <c r="X175" s="39"/>
      <c r="Y175" s="39"/>
      <c r="Z175" s="39"/>
      <c r="AA175" s="39"/>
      <c r="AB175" s="39"/>
      <c r="AC175" s="39"/>
      <c r="AD175" s="39"/>
    </row>
    <row r="176" spans="1:30" s="21" customFormat="1" ht="20.25" customHeight="1">
      <c r="A176" s="39"/>
      <c r="B176" s="39"/>
      <c r="C176" s="39"/>
      <c r="D176" s="39"/>
      <c r="E176" s="39"/>
      <c r="F176" s="39"/>
      <c r="G176" s="39"/>
      <c r="H176" s="39"/>
      <c r="I176" s="39"/>
      <c r="J176" s="39"/>
      <c r="K176" s="39"/>
      <c r="L176" s="39"/>
      <c r="M176" s="39"/>
      <c r="N176" s="39"/>
      <c r="O176" s="39"/>
      <c r="P176" s="39"/>
      <c r="Q176" s="39"/>
      <c r="R176" s="39"/>
      <c r="S176" s="39"/>
      <c r="T176" s="39"/>
      <c r="U176" s="39"/>
      <c r="V176" s="39"/>
      <c r="W176" s="39"/>
      <c r="X176" s="39"/>
      <c r="Y176" s="39"/>
      <c r="Z176" s="39"/>
      <c r="AA176" s="39"/>
      <c r="AB176" s="39"/>
      <c r="AC176" s="39"/>
      <c r="AD176" s="39"/>
    </row>
    <row r="177" spans="1:30" s="21" customFormat="1" ht="20.25" customHeight="1">
      <c r="A177" s="39"/>
      <c r="B177" s="39"/>
      <c r="C177" s="39"/>
      <c r="D177" s="39"/>
      <c r="E177" s="39"/>
      <c r="F177" s="39"/>
      <c r="G177" s="39"/>
      <c r="H177" s="39"/>
      <c r="I177" s="39"/>
      <c r="J177" s="39"/>
      <c r="K177" s="39"/>
      <c r="L177" s="39"/>
      <c r="M177" s="39"/>
      <c r="N177" s="39"/>
      <c r="O177" s="39"/>
      <c r="P177" s="39"/>
      <c r="Q177" s="39"/>
      <c r="R177" s="39"/>
      <c r="S177" s="39"/>
      <c r="T177" s="39"/>
      <c r="U177" s="39"/>
      <c r="V177" s="39"/>
      <c r="W177" s="39"/>
      <c r="X177" s="39"/>
      <c r="Y177" s="39"/>
      <c r="Z177" s="39"/>
      <c r="AA177" s="39"/>
      <c r="AB177" s="39"/>
      <c r="AC177" s="39"/>
      <c r="AD177" s="39"/>
    </row>
    <row r="178" spans="1:30" s="21" customFormat="1" ht="20.25" customHeight="1">
      <c r="A178" s="39"/>
      <c r="B178" s="39"/>
      <c r="C178" s="39"/>
      <c r="D178" s="39"/>
      <c r="E178" s="39"/>
      <c r="F178" s="39"/>
      <c r="G178" s="39"/>
      <c r="H178" s="39"/>
      <c r="I178" s="39"/>
      <c r="J178" s="39"/>
      <c r="K178" s="39"/>
      <c r="L178" s="39"/>
      <c r="M178" s="39"/>
      <c r="N178" s="39"/>
      <c r="O178" s="39"/>
      <c r="P178" s="39"/>
      <c r="Q178" s="39"/>
      <c r="R178" s="39"/>
      <c r="S178" s="39"/>
      <c r="T178" s="39"/>
      <c r="U178" s="39"/>
      <c r="V178" s="39"/>
      <c r="W178" s="39"/>
      <c r="X178" s="39"/>
      <c r="Y178" s="39"/>
      <c r="Z178" s="39"/>
      <c r="AA178" s="39"/>
      <c r="AB178" s="39"/>
      <c r="AC178" s="39"/>
      <c r="AD178" s="39"/>
    </row>
    <row r="179" spans="1:30" s="21" customFormat="1" ht="20.25" customHeight="1">
      <c r="A179" s="39"/>
      <c r="B179" s="39"/>
      <c r="C179" s="39"/>
      <c r="D179" s="39"/>
      <c r="E179" s="39"/>
      <c r="F179" s="39"/>
      <c r="G179" s="39"/>
      <c r="H179" s="39"/>
      <c r="I179" s="39"/>
      <c r="J179" s="39"/>
      <c r="K179" s="39"/>
      <c r="L179" s="39"/>
      <c r="M179" s="39"/>
      <c r="N179" s="39"/>
      <c r="O179" s="39"/>
      <c r="P179" s="39"/>
      <c r="Q179" s="39"/>
      <c r="R179" s="39"/>
      <c r="S179" s="39"/>
      <c r="T179" s="39"/>
      <c r="U179" s="39"/>
      <c r="V179" s="39"/>
      <c r="W179" s="39"/>
      <c r="X179" s="39"/>
      <c r="Y179" s="39"/>
      <c r="Z179" s="39"/>
      <c r="AA179" s="39"/>
      <c r="AB179" s="39"/>
      <c r="AC179" s="39"/>
      <c r="AD179" s="39"/>
    </row>
    <row r="180" spans="1:30" s="21" customFormat="1" ht="20.25" customHeight="1">
      <c r="A180" s="39"/>
      <c r="B180" s="39"/>
      <c r="C180" s="39"/>
      <c r="D180" s="39"/>
      <c r="E180" s="39"/>
      <c r="F180" s="39"/>
      <c r="G180" s="39"/>
      <c r="H180" s="39"/>
      <c r="I180" s="39"/>
      <c r="J180" s="39"/>
      <c r="K180" s="39"/>
      <c r="L180" s="39"/>
      <c r="M180" s="39"/>
      <c r="N180" s="39"/>
      <c r="O180" s="39"/>
      <c r="P180" s="39"/>
      <c r="Q180" s="39"/>
      <c r="R180" s="39"/>
      <c r="S180" s="39"/>
      <c r="T180" s="39"/>
      <c r="U180" s="39"/>
      <c r="V180" s="39"/>
      <c r="W180" s="39"/>
      <c r="X180" s="39"/>
      <c r="Y180" s="39"/>
      <c r="Z180" s="39"/>
      <c r="AA180" s="39"/>
      <c r="AB180" s="39"/>
      <c r="AC180" s="39"/>
      <c r="AD180" s="39"/>
    </row>
    <row r="181" spans="1:30" s="21" customFormat="1" ht="20.25" customHeight="1">
      <c r="A181" s="39"/>
      <c r="B181" s="39"/>
      <c r="C181" s="39"/>
      <c r="D181" s="39"/>
      <c r="E181" s="39"/>
      <c r="F181" s="39"/>
      <c r="G181" s="39"/>
      <c r="H181" s="39"/>
      <c r="I181" s="39"/>
      <c r="J181" s="39"/>
      <c r="K181" s="39"/>
      <c r="L181" s="39"/>
      <c r="M181" s="39"/>
      <c r="N181" s="39"/>
      <c r="O181" s="39"/>
      <c r="P181" s="39"/>
      <c r="Q181" s="39"/>
      <c r="R181" s="39"/>
      <c r="S181" s="39"/>
      <c r="T181" s="39"/>
      <c r="U181" s="39"/>
      <c r="V181" s="39"/>
      <c r="W181" s="39"/>
      <c r="X181" s="39"/>
      <c r="Y181" s="39"/>
      <c r="Z181" s="39"/>
      <c r="AA181" s="39"/>
      <c r="AB181" s="39"/>
      <c r="AC181" s="39"/>
      <c r="AD181" s="39"/>
    </row>
    <row r="182" spans="1:30" s="21" customFormat="1" ht="20.25" customHeight="1">
      <c r="A182" s="39"/>
      <c r="B182" s="39"/>
      <c r="C182" s="39"/>
      <c r="D182" s="39"/>
      <c r="E182" s="39"/>
      <c r="F182" s="39"/>
      <c r="G182" s="39"/>
      <c r="H182" s="39"/>
      <c r="I182" s="39"/>
      <c r="J182" s="39"/>
      <c r="K182" s="39"/>
      <c r="L182" s="39"/>
      <c r="M182" s="39"/>
      <c r="N182" s="39"/>
      <c r="O182" s="39"/>
      <c r="P182" s="39"/>
      <c r="Q182" s="39"/>
      <c r="R182" s="39"/>
      <c r="S182" s="39"/>
      <c r="T182" s="39"/>
      <c r="U182" s="39"/>
      <c r="V182" s="39"/>
      <c r="W182" s="39"/>
      <c r="X182" s="39"/>
      <c r="Y182" s="39"/>
      <c r="Z182" s="39"/>
      <c r="AA182" s="39"/>
      <c r="AB182" s="39"/>
      <c r="AC182" s="39"/>
      <c r="AD182" s="39"/>
    </row>
    <row r="183" spans="1:30" s="21" customFormat="1" ht="20.25" customHeight="1">
      <c r="A183" s="39"/>
      <c r="B183" s="39"/>
      <c r="C183" s="39"/>
      <c r="D183" s="39"/>
      <c r="E183" s="39"/>
      <c r="F183" s="39"/>
      <c r="G183" s="39"/>
      <c r="H183" s="39"/>
      <c r="I183" s="39"/>
      <c r="J183" s="39"/>
      <c r="K183" s="39"/>
      <c r="L183" s="39"/>
      <c r="M183" s="39"/>
      <c r="N183" s="39"/>
      <c r="O183" s="39"/>
      <c r="P183" s="39"/>
      <c r="Q183" s="39"/>
      <c r="R183" s="39"/>
      <c r="S183" s="39"/>
      <c r="T183" s="39"/>
      <c r="U183" s="39"/>
      <c r="V183" s="39"/>
      <c r="W183" s="39"/>
      <c r="X183" s="39"/>
      <c r="Y183" s="39"/>
      <c r="Z183" s="39"/>
      <c r="AA183" s="39"/>
      <c r="AB183" s="39"/>
      <c r="AC183" s="39"/>
      <c r="AD183" s="39"/>
    </row>
    <row r="184" spans="1:30" s="21" customFormat="1" ht="20.25" customHeight="1">
      <c r="A184" s="39"/>
      <c r="B184" s="39"/>
      <c r="C184" s="39"/>
      <c r="D184" s="39"/>
      <c r="E184" s="39"/>
      <c r="F184" s="39"/>
      <c r="G184" s="39"/>
      <c r="H184" s="39"/>
      <c r="I184" s="39"/>
      <c r="J184" s="39"/>
      <c r="K184" s="39"/>
      <c r="L184" s="39"/>
      <c r="M184" s="39"/>
      <c r="N184" s="39"/>
      <c r="O184" s="39"/>
      <c r="P184" s="39"/>
      <c r="Q184" s="39"/>
      <c r="R184" s="39"/>
      <c r="S184" s="39"/>
      <c r="T184" s="39"/>
      <c r="U184" s="39"/>
      <c r="V184" s="39"/>
      <c r="W184" s="39"/>
      <c r="X184" s="39"/>
      <c r="Y184" s="39"/>
      <c r="Z184" s="39"/>
      <c r="AA184" s="39"/>
      <c r="AB184" s="39"/>
      <c r="AC184" s="39"/>
      <c r="AD184" s="39"/>
    </row>
    <row r="185" spans="1:30" s="21" customFormat="1" ht="20.25" customHeight="1">
      <c r="A185" s="39"/>
      <c r="B185" s="39"/>
      <c r="C185" s="39"/>
      <c r="D185" s="39"/>
      <c r="E185" s="39"/>
      <c r="F185" s="39"/>
      <c r="G185" s="39"/>
      <c r="H185" s="39"/>
      <c r="I185" s="39"/>
      <c r="J185" s="39"/>
      <c r="K185" s="39"/>
      <c r="L185" s="39"/>
      <c r="M185" s="39"/>
      <c r="N185" s="39"/>
      <c r="O185" s="39"/>
      <c r="P185" s="39"/>
      <c r="Q185" s="39"/>
      <c r="R185" s="39"/>
      <c r="S185" s="39"/>
      <c r="T185" s="39"/>
      <c r="U185" s="39"/>
      <c r="V185" s="39"/>
      <c r="W185" s="39"/>
      <c r="X185" s="39"/>
      <c r="Y185" s="39"/>
      <c r="Z185" s="39"/>
      <c r="AA185" s="39"/>
      <c r="AB185" s="39"/>
      <c r="AC185" s="39"/>
      <c r="AD185" s="39"/>
    </row>
    <row r="186" spans="1:30" s="21" customFormat="1" ht="20.25" customHeight="1">
      <c r="A186" s="39"/>
      <c r="B186" s="39"/>
      <c r="C186" s="39"/>
      <c r="D186" s="39"/>
      <c r="E186" s="39"/>
      <c r="F186" s="39"/>
      <c r="G186" s="39"/>
      <c r="H186" s="39"/>
      <c r="I186" s="39"/>
      <c r="J186" s="39"/>
      <c r="K186" s="39"/>
      <c r="L186" s="39"/>
      <c r="M186" s="39"/>
      <c r="N186" s="39"/>
      <c r="O186" s="39"/>
      <c r="P186" s="39"/>
      <c r="Q186" s="39"/>
      <c r="R186" s="39"/>
      <c r="S186" s="39"/>
      <c r="T186" s="39"/>
      <c r="U186" s="39"/>
      <c r="V186" s="39"/>
      <c r="W186" s="39"/>
      <c r="X186" s="39"/>
      <c r="Y186" s="39"/>
      <c r="Z186" s="39"/>
      <c r="AA186" s="39"/>
      <c r="AB186" s="39"/>
      <c r="AC186" s="39"/>
      <c r="AD186" s="39"/>
    </row>
    <row r="187" spans="1:30" s="21" customFormat="1" ht="20.25" customHeight="1">
      <c r="A187" s="39"/>
      <c r="B187" s="39"/>
      <c r="C187" s="39"/>
      <c r="D187" s="39"/>
      <c r="E187" s="39"/>
      <c r="F187" s="39"/>
      <c r="G187" s="39"/>
      <c r="H187" s="39"/>
      <c r="I187" s="39"/>
      <c r="J187" s="39"/>
      <c r="K187" s="39"/>
      <c r="L187" s="39"/>
      <c r="M187" s="39"/>
      <c r="N187" s="39"/>
      <c r="O187" s="39"/>
      <c r="P187" s="39"/>
      <c r="Q187" s="39"/>
      <c r="R187" s="39"/>
      <c r="S187" s="39"/>
      <c r="T187" s="39"/>
      <c r="U187" s="39"/>
      <c r="V187" s="39"/>
      <c r="W187" s="39"/>
      <c r="X187" s="39"/>
      <c r="Y187" s="39"/>
      <c r="Z187" s="39"/>
      <c r="AA187" s="39"/>
      <c r="AB187" s="39"/>
      <c r="AC187" s="39"/>
      <c r="AD187" s="39"/>
    </row>
    <row r="188" spans="1:30" s="21" customFormat="1" ht="20.25" customHeight="1">
      <c r="A188" s="39"/>
      <c r="B188" s="39"/>
      <c r="C188" s="39"/>
      <c r="D188" s="39"/>
      <c r="E188" s="39"/>
      <c r="F188" s="39"/>
      <c r="G188" s="39"/>
      <c r="H188" s="39"/>
      <c r="I188" s="39"/>
      <c r="J188" s="39"/>
      <c r="K188" s="39"/>
      <c r="L188" s="39"/>
      <c r="M188" s="39"/>
      <c r="N188" s="39"/>
      <c r="O188" s="39"/>
      <c r="P188" s="39"/>
      <c r="Q188" s="39"/>
      <c r="R188" s="39"/>
      <c r="S188" s="39"/>
      <c r="T188" s="39"/>
      <c r="U188" s="39"/>
      <c r="V188" s="39"/>
      <c r="W188" s="39"/>
      <c r="X188" s="39"/>
      <c r="Y188" s="39"/>
      <c r="Z188" s="39"/>
      <c r="AA188" s="39"/>
      <c r="AB188" s="39"/>
      <c r="AC188" s="39"/>
      <c r="AD188" s="39"/>
    </row>
    <row r="189" spans="1:30" s="21" customFormat="1" ht="20.25" customHeight="1">
      <c r="A189" s="39"/>
      <c r="B189" s="39"/>
      <c r="C189" s="39"/>
      <c r="D189" s="39"/>
      <c r="E189" s="39"/>
      <c r="F189" s="39"/>
      <c r="G189" s="39"/>
      <c r="H189" s="39"/>
      <c r="I189" s="39"/>
      <c r="J189" s="39"/>
      <c r="K189" s="39"/>
      <c r="L189" s="39"/>
      <c r="M189" s="39"/>
      <c r="N189" s="39"/>
      <c r="O189" s="39"/>
      <c r="P189" s="39"/>
      <c r="Q189" s="39"/>
      <c r="R189" s="39"/>
      <c r="S189" s="39"/>
      <c r="T189" s="39"/>
      <c r="U189" s="39"/>
      <c r="V189" s="39"/>
      <c r="W189" s="39"/>
      <c r="X189" s="39"/>
      <c r="Y189" s="39"/>
      <c r="Z189" s="39"/>
      <c r="AA189" s="39"/>
      <c r="AB189" s="39"/>
      <c r="AC189" s="39"/>
      <c r="AD189" s="39"/>
    </row>
    <row r="190" spans="1:30" s="21" customFormat="1" ht="20.25" customHeight="1">
      <c r="A190" s="39"/>
      <c r="B190" s="39"/>
      <c r="C190" s="39"/>
      <c r="D190" s="39"/>
      <c r="E190" s="39"/>
      <c r="F190" s="39"/>
      <c r="G190" s="39"/>
      <c r="H190" s="39"/>
      <c r="I190" s="39"/>
      <c r="J190" s="39"/>
      <c r="K190" s="39"/>
      <c r="L190" s="39"/>
      <c r="M190" s="39"/>
      <c r="N190" s="39"/>
      <c r="O190" s="39"/>
      <c r="P190" s="39"/>
      <c r="Q190" s="39"/>
      <c r="R190" s="39"/>
      <c r="S190" s="39"/>
      <c r="T190" s="39"/>
      <c r="U190" s="39"/>
      <c r="V190" s="39"/>
      <c r="W190" s="39"/>
      <c r="X190" s="39"/>
      <c r="Y190" s="39"/>
      <c r="Z190" s="39"/>
      <c r="AA190" s="39"/>
      <c r="AB190" s="39"/>
      <c r="AC190" s="39"/>
      <c r="AD190" s="39"/>
    </row>
    <row r="191" spans="1:30" s="21" customFormat="1" ht="20.25" customHeight="1">
      <c r="A191" s="39"/>
      <c r="B191" s="39"/>
      <c r="C191" s="39"/>
      <c r="D191" s="39"/>
      <c r="E191" s="39"/>
      <c r="F191" s="39"/>
      <c r="G191" s="39"/>
      <c r="H191" s="39"/>
      <c r="I191" s="39"/>
      <c r="J191" s="39"/>
      <c r="K191" s="39"/>
      <c r="L191" s="39"/>
      <c r="M191" s="39"/>
      <c r="N191" s="39"/>
      <c r="O191" s="39"/>
      <c r="P191" s="39"/>
      <c r="Q191" s="39"/>
      <c r="R191" s="39"/>
      <c r="S191" s="39"/>
      <c r="T191" s="39"/>
      <c r="U191" s="39"/>
      <c r="V191" s="39"/>
      <c r="W191" s="39"/>
      <c r="X191" s="39"/>
      <c r="Y191" s="39"/>
      <c r="Z191" s="39"/>
      <c r="AA191" s="39"/>
      <c r="AB191" s="39"/>
      <c r="AC191" s="39"/>
      <c r="AD191" s="39"/>
    </row>
    <row r="192" spans="1:30" s="21" customFormat="1" ht="20.25" customHeight="1">
      <c r="A192" s="39"/>
      <c r="B192" s="39"/>
      <c r="C192" s="39"/>
      <c r="D192" s="39"/>
      <c r="E192" s="39"/>
      <c r="F192" s="39"/>
      <c r="G192" s="39"/>
      <c r="H192" s="39"/>
      <c r="I192" s="39"/>
      <c r="J192" s="39"/>
      <c r="K192" s="39"/>
      <c r="L192" s="39"/>
      <c r="M192" s="39"/>
      <c r="N192" s="39"/>
      <c r="O192" s="39"/>
      <c r="P192" s="39"/>
      <c r="Q192" s="39"/>
      <c r="R192" s="39"/>
      <c r="S192" s="39"/>
      <c r="T192" s="39"/>
      <c r="U192" s="39"/>
      <c r="V192" s="39"/>
      <c r="W192" s="39"/>
      <c r="X192" s="39"/>
      <c r="Y192" s="39"/>
      <c r="Z192" s="39"/>
      <c r="AA192" s="39"/>
      <c r="AB192" s="39"/>
      <c r="AC192" s="39"/>
      <c r="AD192" s="39"/>
    </row>
    <row r="193" spans="1:30" s="21" customFormat="1" ht="20.25" customHeight="1">
      <c r="A193" s="39"/>
      <c r="B193" s="39"/>
      <c r="C193" s="39"/>
      <c r="D193" s="39"/>
      <c r="E193" s="39"/>
      <c r="F193" s="39"/>
      <c r="G193" s="39"/>
      <c r="H193" s="39"/>
      <c r="I193" s="39"/>
      <c r="J193" s="39"/>
      <c r="K193" s="39"/>
      <c r="L193" s="39"/>
      <c r="M193" s="39"/>
      <c r="N193" s="39"/>
      <c r="O193" s="39"/>
      <c r="P193" s="39"/>
      <c r="Q193" s="39"/>
      <c r="R193" s="39"/>
      <c r="S193" s="39"/>
      <c r="T193" s="39"/>
      <c r="U193" s="39"/>
      <c r="V193" s="39"/>
      <c r="W193" s="39"/>
      <c r="X193" s="39"/>
      <c r="Y193" s="39"/>
      <c r="Z193" s="39"/>
      <c r="AA193" s="39"/>
      <c r="AB193" s="39"/>
      <c r="AC193" s="39"/>
      <c r="AD193" s="39"/>
    </row>
    <row r="194" spans="1:30" s="21" customFormat="1" ht="20.25" customHeight="1">
      <c r="A194" s="39"/>
      <c r="B194" s="39"/>
      <c r="C194" s="39"/>
      <c r="D194" s="39"/>
      <c r="E194" s="39"/>
      <c r="F194" s="39"/>
      <c r="G194" s="39"/>
      <c r="H194" s="39"/>
      <c r="I194" s="39"/>
      <c r="J194" s="39"/>
      <c r="K194" s="39"/>
      <c r="L194" s="39"/>
      <c r="M194" s="39"/>
      <c r="N194" s="39"/>
      <c r="O194" s="39"/>
      <c r="P194" s="39"/>
      <c r="Q194" s="39"/>
      <c r="R194" s="39"/>
      <c r="S194" s="39"/>
      <c r="T194" s="39"/>
      <c r="U194" s="39"/>
      <c r="V194" s="39"/>
      <c r="W194" s="39"/>
      <c r="X194" s="39"/>
      <c r="Y194" s="39"/>
      <c r="Z194" s="39"/>
      <c r="AA194" s="39"/>
      <c r="AB194" s="39"/>
      <c r="AC194" s="39"/>
      <c r="AD194" s="39"/>
    </row>
    <row r="195" spans="1:30" s="21" customFormat="1" ht="20.25" customHeight="1">
      <c r="A195" s="39"/>
      <c r="B195" s="39"/>
      <c r="C195" s="39"/>
      <c r="D195" s="39"/>
      <c r="E195" s="39"/>
      <c r="F195" s="39"/>
      <c r="G195" s="39"/>
      <c r="H195" s="39"/>
      <c r="I195" s="39"/>
      <c r="J195" s="39"/>
      <c r="K195" s="39"/>
      <c r="L195" s="39"/>
      <c r="M195" s="39"/>
      <c r="N195" s="39"/>
      <c r="O195" s="39"/>
      <c r="P195" s="39"/>
      <c r="Q195" s="39"/>
      <c r="R195" s="39"/>
      <c r="S195" s="39"/>
      <c r="T195" s="39"/>
      <c r="U195" s="39"/>
      <c r="V195" s="39"/>
      <c r="W195" s="39"/>
      <c r="X195" s="39"/>
      <c r="Y195" s="39"/>
      <c r="Z195" s="39"/>
      <c r="AA195" s="39"/>
      <c r="AB195" s="39"/>
      <c r="AC195" s="39"/>
      <c r="AD195" s="39"/>
    </row>
    <row r="196" spans="1:30" s="21" customFormat="1" ht="20.25" customHeight="1">
      <c r="A196" s="39"/>
      <c r="B196" s="39"/>
      <c r="C196" s="39"/>
      <c r="D196" s="39"/>
      <c r="E196" s="39"/>
      <c r="F196" s="39"/>
      <c r="G196" s="39"/>
      <c r="H196" s="39"/>
      <c r="I196" s="39"/>
      <c r="J196" s="39"/>
      <c r="K196" s="39"/>
      <c r="L196" s="39"/>
      <c r="M196" s="39"/>
      <c r="N196" s="39"/>
      <c r="O196" s="39"/>
      <c r="P196" s="39"/>
      <c r="Q196" s="39"/>
      <c r="R196" s="39"/>
      <c r="S196" s="39"/>
      <c r="T196" s="39"/>
      <c r="U196" s="39"/>
      <c r="V196" s="39"/>
      <c r="W196" s="39"/>
      <c r="X196" s="39"/>
      <c r="Y196" s="39"/>
      <c r="Z196" s="39"/>
      <c r="AA196" s="39"/>
      <c r="AB196" s="39"/>
      <c r="AC196" s="39"/>
      <c r="AD196" s="39"/>
    </row>
    <row r="197" spans="1:30" s="21" customFormat="1" ht="20.25" customHeight="1">
      <c r="A197" s="39"/>
      <c r="B197" s="39"/>
      <c r="C197" s="39"/>
      <c r="D197" s="39"/>
      <c r="E197" s="39"/>
      <c r="F197" s="39"/>
      <c r="G197" s="39"/>
      <c r="H197" s="39"/>
      <c r="I197" s="39"/>
      <c r="J197" s="39"/>
      <c r="K197" s="39"/>
      <c r="L197" s="39"/>
      <c r="M197" s="39"/>
      <c r="N197" s="39"/>
      <c r="O197" s="39"/>
      <c r="P197" s="39"/>
      <c r="Q197" s="39"/>
      <c r="R197" s="39"/>
      <c r="S197" s="39"/>
      <c r="T197" s="39"/>
      <c r="U197" s="39"/>
      <c r="V197" s="39"/>
      <c r="W197" s="39"/>
      <c r="X197" s="39"/>
      <c r="Y197" s="39"/>
      <c r="Z197" s="39"/>
      <c r="AA197" s="39"/>
      <c r="AB197" s="39"/>
      <c r="AC197" s="39"/>
      <c r="AD197" s="39"/>
    </row>
    <row r="198" spans="1:30" s="21" customFormat="1" ht="20.25" customHeight="1">
      <c r="A198" s="39"/>
      <c r="B198" s="39"/>
      <c r="C198" s="39"/>
      <c r="D198" s="39"/>
      <c r="E198" s="39"/>
      <c r="F198" s="39"/>
      <c r="G198" s="39"/>
      <c r="H198" s="39"/>
      <c r="I198" s="39"/>
      <c r="J198" s="39"/>
      <c r="K198" s="39"/>
      <c r="L198" s="39"/>
      <c r="M198" s="39"/>
      <c r="N198" s="39"/>
      <c r="O198" s="39"/>
      <c r="P198" s="39"/>
      <c r="Q198" s="39"/>
      <c r="R198" s="39"/>
      <c r="S198" s="39"/>
      <c r="T198" s="39"/>
      <c r="U198" s="39"/>
      <c r="V198" s="39"/>
      <c r="W198" s="39"/>
      <c r="X198" s="39"/>
      <c r="Y198" s="39"/>
      <c r="Z198" s="39"/>
      <c r="AA198" s="39"/>
      <c r="AB198" s="39"/>
      <c r="AC198" s="39"/>
      <c r="AD198" s="39"/>
    </row>
    <row r="199" spans="1:30" s="21" customFormat="1" ht="20.25" customHeight="1">
      <c r="A199" s="39"/>
      <c r="B199" s="39"/>
      <c r="C199" s="39"/>
      <c r="D199" s="39"/>
      <c r="E199" s="39"/>
      <c r="F199" s="39"/>
      <c r="G199" s="39"/>
      <c r="H199" s="39"/>
      <c r="I199" s="39"/>
      <c r="J199" s="39"/>
      <c r="K199" s="39"/>
      <c r="L199" s="39"/>
      <c r="M199" s="39"/>
      <c r="N199" s="39"/>
      <c r="O199" s="39"/>
      <c r="P199" s="39"/>
      <c r="Q199" s="39"/>
      <c r="R199" s="39"/>
      <c r="S199" s="39"/>
      <c r="T199" s="39"/>
      <c r="U199" s="39"/>
      <c r="V199" s="39"/>
      <c r="W199" s="39"/>
      <c r="X199" s="39"/>
      <c r="Y199" s="39"/>
      <c r="Z199" s="39"/>
      <c r="AA199" s="39"/>
      <c r="AB199" s="39"/>
      <c r="AC199" s="39"/>
      <c r="AD199" s="39"/>
    </row>
    <row r="200" spans="1:30" s="21" customFormat="1" ht="20.25" customHeight="1">
      <c r="A200" s="39"/>
      <c r="B200" s="39"/>
      <c r="C200" s="39"/>
      <c r="D200" s="39"/>
      <c r="E200" s="39"/>
      <c r="F200" s="39"/>
      <c r="G200" s="39"/>
      <c r="H200" s="39"/>
      <c r="I200" s="39"/>
      <c r="J200" s="39"/>
      <c r="K200" s="39"/>
      <c r="L200" s="39"/>
      <c r="M200" s="39"/>
      <c r="N200" s="39"/>
      <c r="O200" s="39"/>
      <c r="P200" s="39"/>
      <c r="Q200" s="39"/>
      <c r="R200" s="39"/>
      <c r="S200" s="39"/>
      <c r="T200" s="39"/>
      <c r="U200" s="39"/>
      <c r="V200" s="39"/>
      <c r="W200" s="39"/>
      <c r="X200" s="39"/>
      <c r="Y200" s="39"/>
      <c r="Z200" s="39"/>
      <c r="AA200" s="39"/>
      <c r="AB200" s="39"/>
      <c r="AC200" s="39"/>
      <c r="AD200" s="39"/>
    </row>
    <row r="201" spans="1:30" s="21" customFormat="1" ht="20.25" customHeight="1">
      <c r="A201" s="39"/>
      <c r="B201" s="39"/>
      <c r="C201" s="39"/>
      <c r="D201" s="39"/>
      <c r="E201" s="39"/>
      <c r="F201" s="39"/>
      <c r="G201" s="39"/>
      <c r="H201" s="39"/>
      <c r="I201" s="39"/>
      <c r="J201" s="39"/>
      <c r="K201" s="39"/>
      <c r="L201" s="39"/>
      <c r="M201" s="39"/>
      <c r="N201" s="39"/>
      <c r="O201" s="39"/>
      <c r="P201" s="39"/>
      <c r="Q201" s="39"/>
      <c r="R201" s="39"/>
      <c r="S201" s="39"/>
      <c r="T201" s="39"/>
      <c r="U201" s="39"/>
      <c r="V201" s="39"/>
      <c r="W201" s="39"/>
      <c r="X201" s="39"/>
      <c r="Y201" s="39"/>
      <c r="Z201" s="39"/>
      <c r="AA201" s="39"/>
      <c r="AB201" s="39"/>
      <c r="AC201" s="39"/>
      <c r="AD201" s="39"/>
    </row>
    <row r="202" spans="1:30" s="21" customFormat="1" ht="20.25" customHeight="1">
      <c r="A202" s="39"/>
      <c r="B202" s="39"/>
      <c r="C202" s="39"/>
      <c r="D202" s="39"/>
      <c r="E202" s="39"/>
      <c r="F202" s="39"/>
      <c r="G202" s="39"/>
      <c r="H202" s="39"/>
      <c r="I202" s="39"/>
      <c r="J202" s="39"/>
      <c r="K202" s="39"/>
      <c r="L202" s="39"/>
      <c r="M202" s="39"/>
      <c r="N202" s="39"/>
      <c r="O202" s="39"/>
      <c r="P202" s="39"/>
      <c r="Q202" s="39"/>
      <c r="R202" s="39"/>
      <c r="S202" s="39"/>
      <c r="T202" s="39"/>
      <c r="U202" s="39"/>
      <c r="V202" s="39"/>
      <c r="W202" s="39"/>
      <c r="X202" s="39"/>
      <c r="Y202" s="39"/>
      <c r="Z202" s="39"/>
      <c r="AA202" s="39"/>
      <c r="AB202" s="39"/>
      <c r="AC202" s="39"/>
      <c r="AD202" s="39"/>
    </row>
    <row r="203" spans="1:30" s="21" customFormat="1" ht="20.25" customHeight="1">
      <c r="A203" s="39"/>
      <c r="B203" s="39"/>
      <c r="C203" s="39"/>
      <c r="D203" s="39"/>
      <c r="E203" s="39"/>
      <c r="F203" s="39"/>
      <c r="G203" s="39"/>
      <c r="H203" s="39"/>
      <c r="I203" s="39"/>
      <c r="J203" s="39"/>
      <c r="K203" s="39"/>
      <c r="L203" s="39"/>
      <c r="M203" s="39"/>
      <c r="N203" s="39"/>
      <c r="O203" s="39"/>
      <c r="P203" s="39"/>
      <c r="Q203" s="39"/>
      <c r="R203" s="39"/>
      <c r="S203" s="39"/>
      <c r="T203" s="39"/>
      <c r="U203" s="39"/>
      <c r="V203" s="39"/>
      <c r="W203" s="39"/>
      <c r="X203" s="39"/>
      <c r="Y203" s="39"/>
      <c r="Z203" s="39"/>
      <c r="AA203" s="39"/>
      <c r="AB203" s="39"/>
      <c r="AC203" s="39"/>
      <c r="AD203" s="39"/>
    </row>
    <row r="204" spans="1:30" s="21" customFormat="1" ht="20.25" customHeight="1">
      <c r="A204" s="39"/>
      <c r="B204" s="39"/>
      <c r="C204" s="39"/>
      <c r="D204" s="39"/>
      <c r="E204" s="39"/>
      <c r="F204" s="39"/>
      <c r="G204" s="39"/>
      <c r="H204" s="39"/>
      <c r="I204" s="39"/>
      <c r="J204" s="39"/>
      <c r="K204" s="39"/>
      <c r="L204" s="39"/>
      <c r="M204" s="39"/>
      <c r="N204" s="39"/>
      <c r="O204" s="39"/>
      <c r="P204" s="39"/>
      <c r="Q204" s="39"/>
      <c r="R204" s="39"/>
      <c r="S204" s="39"/>
      <c r="T204" s="39"/>
      <c r="U204" s="39"/>
      <c r="V204" s="39"/>
      <c r="W204" s="39"/>
      <c r="X204" s="39"/>
      <c r="Y204" s="39"/>
      <c r="Z204" s="39"/>
      <c r="AA204" s="39"/>
      <c r="AB204" s="39"/>
      <c r="AC204" s="39"/>
      <c r="AD204" s="39"/>
    </row>
    <row r="205" spans="1:30" s="21" customFormat="1" ht="20.25" customHeight="1">
      <c r="A205" s="39"/>
      <c r="B205" s="39"/>
      <c r="C205" s="39"/>
      <c r="D205" s="39"/>
      <c r="E205" s="39"/>
      <c r="F205" s="39"/>
      <c r="G205" s="39"/>
      <c r="H205" s="39"/>
      <c r="I205" s="39"/>
      <c r="J205" s="39"/>
      <c r="K205" s="39"/>
      <c r="L205" s="39"/>
      <c r="M205" s="39"/>
      <c r="N205" s="39"/>
      <c r="O205" s="39"/>
      <c r="P205" s="39"/>
      <c r="Q205" s="39"/>
      <c r="R205" s="39"/>
      <c r="S205" s="39"/>
      <c r="T205" s="39"/>
      <c r="U205" s="39"/>
      <c r="V205" s="39"/>
      <c r="W205" s="39"/>
      <c r="X205" s="39"/>
      <c r="Y205" s="39"/>
      <c r="Z205" s="39"/>
      <c r="AA205" s="39"/>
      <c r="AB205" s="39"/>
      <c r="AC205" s="39"/>
      <c r="AD205" s="39"/>
    </row>
    <row r="206" spans="1:30" s="21" customFormat="1" ht="20.25" customHeight="1">
      <c r="A206" s="39"/>
      <c r="B206" s="39"/>
      <c r="C206" s="39"/>
      <c r="D206" s="39"/>
      <c r="E206" s="39"/>
      <c r="F206" s="39"/>
      <c r="G206" s="39"/>
      <c r="H206" s="39"/>
      <c r="I206" s="39"/>
      <c r="J206" s="39"/>
      <c r="K206" s="39"/>
      <c r="L206" s="39"/>
      <c r="M206" s="39"/>
      <c r="N206" s="39"/>
      <c r="O206" s="39"/>
      <c r="P206" s="39"/>
      <c r="Q206" s="39"/>
      <c r="R206" s="39"/>
      <c r="S206" s="39"/>
      <c r="T206" s="39"/>
      <c r="U206" s="39"/>
      <c r="V206" s="39"/>
      <c r="W206" s="39"/>
      <c r="X206" s="39"/>
      <c r="Y206" s="39"/>
      <c r="Z206" s="39"/>
      <c r="AA206" s="39"/>
      <c r="AB206" s="39"/>
      <c r="AC206" s="39"/>
      <c r="AD206" s="39"/>
    </row>
    <row r="207" spans="1:30" s="21" customFormat="1" ht="20.25" customHeight="1">
      <c r="A207" s="39"/>
      <c r="B207" s="39"/>
      <c r="C207" s="39"/>
      <c r="D207" s="39"/>
      <c r="E207" s="39"/>
      <c r="F207" s="39"/>
      <c r="G207" s="39"/>
      <c r="H207" s="39"/>
      <c r="I207" s="39"/>
      <c r="J207" s="39"/>
      <c r="K207" s="39"/>
      <c r="L207" s="39"/>
      <c r="M207" s="39"/>
      <c r="N207" s="39"/>
      <c r="O207" s="39"/>
      <c r="P207" s="39"/>
      <c r="Q207" s="39"/>
      <c r="R207" s="39"/>
      <c r="S207" s="39"/>
      <c r="T207" s="39"/>
      <c r="U207" s="39"/>
      <c r="V207" s="39"/>
      <c r="W207" s="39"/>
      <c r="X207" s="39"/>
      <c r="Y207" s="39"/>
      <c r="Z207" s="39"/>
      <c r="AA207" s="39"/>
      <c r="AB207" s="39"/>
      <c r="AC207" s="39"/>
      <c r="AD207" s="39"/>
    </row>
    <row r="208" spans="1:30" s="21" customFormat="1" ht="20.25" customHeight="1">
      <c r="A208" s="39"/>
      <c r="B208" s="39"/>
      <c r="C208" s="39"/>
      <c r="D208" s="39"/>
      <c r="E208" s="39"/>
      <c r="F208" s="39"/>
      <c r="G208" s="39"/>
      <c r="H208" s="39"/>
      <c r="I208" s="39"/>
      <c r="J208" s="39"/>
      <c r="K208" s="39"/>
      <c r="L208" s="39"/>
      <c r="M208" s="39"/>
      <c r="N208" s="39"/>
      <c r="O208" s="39"/>
      <c r="P208" s="39"/>
      <c r="Q208" s="39"/>
      <c r="R208" s="39"/>
      <c r="S208" s="39"/>
      <c r="T208" s="39"/>
      <c r="U208" s="39"/>
      <c r="V208" s="39"/>
      <c r="W208" s="39"/>
      <c r="X208" s="39"/>
      <c r="Y208" s="39"/>
      <c r="Z208" s="39"/>
      <c r="AA208" s="39"/>
      <c r="AB208" s="39"/>
      <c r="AC208" s="39"/>
      <c r="AD208" s="39"/>
    </row>
    <row r="209" spans="1:30" s="21" customFormat="1" ht="20.25" customHeight="1">
      <c r="A209" s="39"/>
      <c r="B209" s="39"/>
      <c r="C209" s="39"/>
      <c r="D209" s="39"/>
      <c r="E209" s="39"/>
      <c r="F209" s="39"/>
      <c r="G209" s="39"/>
      <c r="H209" s="39"/>
      <c r="I209" s="39"/>
      <c r="J209" s="39"/>
      <c r="K209" s="39"/>
      <c r="L209" s="39"/>
      <c r="M209" s="39"/>
      <c r="N209" s="39"/>
      <c r="O209" s="39"/>
      <c r="P209" s="39"/>
      <c r="Q209" s="39"/>
      <c r="R209" s="39"/>
      <c r="S209" s="39"/>
      <c r="T209" s="39"/>
      <c r="U209" s="39"/>
      <c r="V209" s="39"/>
      <c r="W209" s="39"/>
      <c r="X209" s="39"/>
      <c r="Y209" s="39"/>
      <c r="Z209" s="39"/>
      <c r="AA209" s="39"/>
      <c r="AB209" s="39"/>
      <c r="AC209" s="39"/>
      <c r="AD209" s="39"/>
    </row>
    <row r="210" spans="1:30" s="21" customFormat="1" ht="20.25" customHeight="1">
      <c r="A210" s="39"/>
      <c r="B210" s="39"/>
      <c r="C210" s="39"/>
      <c r="D210" s="39"/>
      <c r="E210" s="39"/>
      <c r="F210" s="39"/>
      <c r="G210" s="39"/>
      <c r="H210" s="39"/>
      <c r="I210" s="39"/>
      <c r="J210" s="39"/>
      <c r="K210" s="39"/>
      <c r="L210" s="39"/>
      <c r="M210" s="39"/>
      <c r="N210" s="39"/>
      <c r="O210" s="39"/>
      <c r="P210" s="39"/>
      <c r="Q210" s="39"/>
      <c r="R210" s="39"/>
      <c r="S210" s="39"/>
      <c r="T210" s="39"/>
      <c r="U210" s="39"/>
      <c r="V210" s="39"/>
      <c r="W210" s="39"/>
      <c r="X210" s="39"/>
      <c r="Y210" s="39"/>
      <c r="Z210" s="39"/>
      <c r="AA210" s="39"/>
      <c r="AB210" s="39"/>
      <c r="AC210" s="39"/>
      <c r="AD210" s="39"/>
    </row>
    <row r="211" spans="1:30" s="21" customFormat="1" ht="20.25" customHeight="1">
      <c r="A211" s="39"/>
      <c r="B211" s="39"/>
      <c r="C211" s="39"/>
      <c r="D211" s="39"/>
      <c r="E211" s="39"/>
      <c r="F211" s="39"/>
      <c r="G211" s="39"/>
      <c r="H211" s="39"/>
      <c r="I211" s="39"/>
      <c r="J211" s="39"/>
      <c r="K211" s="39"/>
      <c r="L211" s="39"/>
      <c r="M211" s="39"/>
      <c r="N211" s="39"/>
      <c r="O211" s="39"/>
      <c r="P211" s="39"/>
      <c r="Q211" s="39"/>
      <c r="R211" s="39"/>
      <c r="S211" s="39"/>
      <c r="T211" s="39"/>
      <c r="U211" s="39"/>
      <c r="V211" s="39"/>
      <c r="W211" s="39"/>
      <c r="X211" s="39"/>
      <c r="Y211" s="39"/>
      <c r="Z211" s="39"/>
      <c r="AA211" s="39"/>
      <c r="AB211" s="39"/>
      <c r="AC211" s="39"/>
      <c r="AD211" s="39"/>
    </row>
    <row r="212" spans="1:30" s="21" customFormat="1" ht="20.25" customHeight="1">
      <c r="A212" s="39"/>
      <c r="B212" s="39"/>
      <c r="C212" s="39"/>
      <c r="D212" s="39"/>
      <c r="E212" s="39"/>
      <c r="F212" s="39"/>
      <c r="G212" s="39"/>
      <c r="H212" s="39"/>
      <c r="I212" s="39"/>
      <c r="J212" s="39"/>
      <c r="K212" s="39"/>
      <c r="L212" s="39"/>
      <c r="M212" s="39"/>
      <c r="N212" s="39"/>
      <c r="O212" s="39"/>
      <c r="P212" s="39"/>
      <c r="Q212" s="39"/>
      <c r="R212" s="39"/>
      <c r="S212" s="39"/>
      <c r="T212" s="39"/>
      <c r="U212" s="39"/>
      <c r="V212" s="39"/>
      <c r="W212" s="39"/>
      <c r="X212" s="39"/>
      <c r="Y212" s="39"/>
      <c r="Z212" s="39"/>
      <c r="AA212" s="39"/>
      <c r="AB212" s="39"/>
      <c r="AC212" s="39"/>
      <c r="AD212" s="39"/>
    </row>
    <row r="213" spans="1:30" s="21" customFormat="1" ht="20.25" customHeight="1">
      <c r="A213" s="39"/>
      <c r="B213" s="39"/>
      <c r="C213" s="39"/>
      <c r="D213" s="39"/>
      <c r="E213" s="39"/>
      <c r="F213" s="39"/>
      <c r="G213" s="39"/>
      <c r="H213" s="39"/>
      <c r="I213" s="39"/>
      <c r="J213" s="39"/>
      <c r="K213" s="39"/>
      <c r="L213" s="39"/>
      <c r="M213" s="39"/>
      <c r="N213" s="39"/>
      <c r="O213" s="39"/>
      <c r="P213" s="39"/>
      <c r="Q213" s="39"/>
      <c r="R213" s="39"/>
      <c r="S213" s="39"/>
      <c r="T213" s="39"/>
      <c r="U213" s="39"/>
      <c r="V213" s="39"/>
      <c r="W213" s="39"/>
      <c r="X213" s="39"/>
      <c r="Y213" s="39"/>
      <c r="Z213" s="39"/>
      <c r="AA213" s="39"/>
      <c r="AB213" s="39"/>
      <c r="AC213" s="39"/>
      <c r="AD213" s="39"/>
    </row>
    <row r="214" spans="1:30" s="21" customFormat="1" ht="20.25" customHeight="1">
      <c r="A214" s="39"/>
      <c r="B214" s="39"/>
      <c r="C214" s="39"/>
      <c r="D214" s="39"/>
      <c r="E214" s="39"/>
      <c r="F214" s="39"/>
      <c r="G214" s="39"/>
      <c r="H214" s="39"/>
      <c r="I214" s="39"/>
      <c r="J214" s="39"/>
      <c r="K214" s="39"/>
      <c r="L214" s="39"/>
      <c r="M214" s="39"/>
      <c r="N214" s="39"/>
      <c r="O214" s="39"/>
      <c r="P214" s="39"/>
      <c r="Q214" s="39"/>
      <c r="R214" s="39"/>
      <c r="S214" s="39"/>
      <c r="T214" s="39"/>
      <c r="U214" s="39"/>
      <c r="V214" s="39"/>
      <c r="W214" s="39"/>
      <c r="X214" s="39"/>
      <c r="Y214" s="39"/>
      <c r="Z214" s="39"/>
      <c r="AA214" s="39"/>
      <c r="AB214" s="39"/>
      <c r="AC214" s="39"/>
      <c r="AD214" s="39"/>
    </row>
    <row r="215" spans="1:30" s="21" customFormat="1" ht="20.25" customHeight="1">
      <c r="A215" s="39"/>
      <c r="B215" s="39"/>
      <c r="C215" s="39"/>
      <c r="D215" s="39"/>
      <c r="E215" s="39"/>
      <c r="F215" s="39"/>
      <c r="G215" s="39"/>
      <c r="H215" s="39"/>
      <c r="I215" s="39"/>
      <c r="J215" s="39"/>
      <c r="K215" s="39"/>
      <c r="L215" s="39"/>
      <c r="M215" s="39"/>
      <c r="N215" s="39"/>
      <c r="O215" s="39"/>
      <c r="P215" s="39"/>
      <c r="Q215" s="39"/>
      <c r="R215" s="39"/>
      <c r="S215" s="39"/>
      <c r="T215" s="39"/>
      <c r="U215" s="39"/>
      <c r="V215" s="39"/>
      <c r="W215" s="39"/>
      <c r="X215" s="39"/>
      <c r="Y215" s="39"/>
      <c r="Z215" s="39"/>
      <c r="AA215" s="39"/>
      <c r="AB215" s="39"/>
      <c r="AC215" s="39"/>
      <c r="AD215" s="39"/>
    </row>
    <row r="216" spans="1:30" s="21" customFormat="1" ht="20.25" customHeight="1">
      <c r="A216" s="39"/>
      <c r="B216" s="39"/>
      <c r="C216" s="39"/>
      <c r="D216" s="39"/>
      <c r="E216" s="39"/>
      <c r="F216" s="39"/>
      <c r="G216" s="39"/>
      <c r="H216" s="39"/>
      <c r="I216" s="39"/>
      <c r="J216" s="39"/>
      <c r="K216" s="39"/>
      <c r="L216" s="39"/>
      <c r="M216" s="39"/>
      <c r="N216" s="39"/>
      <c r="O216" s="39"/>
      <c r="P216" s="39"/>
      <c r="Q216" s="39"/>
      <c r="R216" s="39"/>
      <c r="S216" s="39"/>
      <c r="T216" s="39"/>
      <c r="U216" s="39"/>
      <c r="V216" s="39"/>
      <c r="W216" s="39"/>
      <c r="X216" s="39"/>
      <c r="Y216" s="39"/>
      <c r="Z216" s="39"/>
      <c r="AA216" s="39"/>
      <c r="AB216" s="39"/>
      <c r="AC216" s="39"/>
      <c r="AD216" s="39"/>
    </row>
    <row r="217" spans="1:30" s="21" customFormat="1" ht="20.25" customHeight="1">
      <c r="A217" s="39"/>
      <c r="B217" s="39"/>
      <c r="C217" s="39"/>
      <c r="D217" s="39"/>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row>
    <row r="218" spans="1:30" s="21" customFormat="1" ht="20.25" customHeight="1">
      <c r="A218" s="39"/>
      <c r="B218" s="39"/>
      <c r="C218" s="39"/>
      <c r="D218" s="39"/>
      <c r="E218" s="39"/>
      <c r="F218" s="39"/>
      <c r="G218" s="39"/>
      <c r="H218" s="39"/>
      <c r="I218" s="39"/>
      <c r="J218" s="39"/>
      <c r="K218" s="39"/>
      <c r="L218" s="39"/>
      <c r="M218" s="39"/>
      <c r="N218" s="39"/>
      <c r="O218" s="39"/>
      <c r="P218" s="39"/>
      <c r="Q218" s="39"/>
      <c r="R218" s="39"/>
      <c r="S218" s="39"/>
      <c r="T218" s="39"/>
      <c r="U218" s="39"/>
      <c r="V218" s="39"/>
      <c r="W218" s="39"/>
      <c r="X218" s="39"/>
      <c r="Y218" s="39"/>
      <c r="Z218" s="39"/>
      <c r="AA218" s="39"/>
      <c r="AB218" s="39"/>
      <c r="AC218" s="39"/>
      <c r="AD218" s="39"/>
    </row>
    <row r="219" spans="1:30" s="21" customFormat="1" ht="20.25" customHeight="1">
      <c r="A219" s="39"/>
      <c r="B219" s="39"/>
      <c r="C219" s="39"/>
      <c r="D219" s="39"/>
      <c r="E219" s="39"/>
      <c r="F219" s="39"/>
      <c r="G219" s="39"/>
      <c r="H219" s="39"/>
      <c r="I219" s="39"/>
      <c r="J219" s="39"/>
      <c r="K219" s="39"/>
      <c r="L219" s="39"/>
      <c r="M219" s="39"/>
      <c r="N219" s="39"/>
      <c r="O219" s="39"/>
      <c r="P219" s="39"/>
      <c r="Q219" s="39"/>
      <c r="R219" s="39"/>
      <c r="S219" s="39"/>
      <c r="T219" s="39"/>
      <c r="U219" s="39"/>
      <c r="V219" s="39"/>
      <c r="W219" s="39"/>
      <c r="X219" s="39"/>
      <c r="Y219" s="39"/>
      <c r="Z219" s="39"/>
      <c r="AA219" s="39"/>
      <c r="AB219" s="39"/>
      <c r="AC219" s="39"/>
      <c r="AD219" s="39"/>
    </row>
    <row r="220" spans="1:30" s="21" customFormat="1" ht="20.25" customHeight="1">
      <c r="A220" s="39"/>
      <c r="B220" s="39"/>
      <c r="C220" s="39"/>
      <c r="D220" s="39"/>
      <c r="E220" s="39"/>
      <c r="F220" s="39"/>
      <c r="G220" s="39"/>
      <c r="H220" s="39"/>
      <c r="I220" s="39"/>
      <c r="J220" s="39"/>
      <c r="K220" s="39"/>
      <c r="L220" s="39"/>
      <c r="M220" s="39"/>
      <c r="N220" s="39"/>
      <c r="O220" s="39"/>
      <c r="P220" s="39"/>
      <c r="Q220" s="39"/>
      <c r="R220" s="39"/>
      <c r="S220" s="39"/>
      <c r="T220" s="39"/>
      <c r="U220" s="39"/>
      <c r="V220" s="39"/>
      <c r="W220" s="39"/>
      <c r="X220" s="39"/>
      <c r="Y220" s="39"/>
      <c r="Z220" s="39"/>
      <c r="AA220" s="39"/>
      <c r="AB220" s="39"/>
      <c r="AC220" s="39"/>
      <c r="AD220" s="39"/>
    </row>
    <row r="221" spans="1:30" s="21" customFormat="1" ht="20.25" customHeight="1">
      <c r="A221" s="39"/>
      <c r="B221" s="39"/>
      <c r="C221" s="39"/>
      <c r="D221" s="39"/>
      <c r="E221" s="39"/>
      <c r="F221" s="39"/>
      <c r="G221" s="39"/>
      <c r="H221" s="39"/>
      <c r="I221" s="39"/>
      <c r="J221" s="39"/>
      <c r="K221" s="39"/>
      <c r="L221" s="39"/>
      <c r="M221" s="39"/>
      <c r="N221" s="39"/>
      <c r="O221" s="39"/>
      <c r="P221" s="39"/>
      <c r="Q221" s="39"/>
      <c r="R221" s="39"/>
      <c r="S221" s="39"/>
      <c r="T221" s="39"/>
      <c r="U221" s="39"/>
      <c r="V221" s="39"/>
      <c r="W221" s="39"/>
      <c r="X221" s="39"/>
      <c r="Y221" s="39"/>
      <c r="Z221" s="39"/>
      <c r="AA221" s="39"/>
      <c r="AB221" s="39"/>
      <c r="AC221" s="39"/>
      <c r="AD221" s="39"/>
    </row>
    <row r="222" spans="1:30" s="21" customFormat="1" ht="20.25" customHeight="1">
      <c r="A222" s="39"/>
      <c r="B222" s="39"/>
      <c r="C222" s="39"/>
      <c r="D222" s="39"/>
      <c r="E222" s="39"/>
      <c r="F222" s="39"/>
      <c r="G222" s="39"/>
      <c r="H222" s="39"/>
      <c r="I222" s="39"/>
      <c r="J222" s="39"/>
      <c r="K222" s="39"/>
      <c r="L222" s="39"/>
      <c r="M222" s="39"/>
      <c r="N222" s="39"/>
      <c r="O222" s="39"/>
      <c r="P222" s="39"/>
      <c r="Q222" s="39"/>
      <c r="R222" s="39"/>
      <c r="S222" s="39"/>
      <c r="T222" s="39"/>
      <c r="U222" s="39"/>
      <c r="V222" s="39"/>
      <c r="W222" s="39"/>
      <c r="X222" s="39"/>
      <c r="Y222" s="39"/>
      <c r="Z222" s="39"/>
      <c r="AA222" s="39"/>
      <c r="AB222" s="39"/>
      <c r="AC222" s="39"/>
      <c r="AD222" s="39"/>
    </row>
    <row r="223" spans="1:30" s="21" customFormat="1" ht="20.25" customHeight="1">
      <c r="A223" s="39"/>
      <c r="B223" s="39"/>
      <c r="C223" s="39"/>
      <c r="D223" s="39"/>
      <c r="E223" s="39"/>
      <c r="F223" s="39"/>
      <c r="G223" s="39"/>
      <c r="H223" s="39"/>
      <c r="I223" s="39"/>
      <c r="J223" s="39"/>
      <c r="K223" s="39"/>
      <c r="L223" s="39"/>
      <c r="M223" s="39"/>
      <c r="N223" s="39"/>
      <c r="O223" s="39"/>
      <c r="P223" s="39"/>
      <c r="Q223" s="39"/>
      <c r="R223" s="39"/>
      <c r="S223" s="39"/>
      <c r="T223" s="39"/>
      <c r="U223" s="39"/>
      <c r="V223" s="39"/>
      <c r="W223" s="39"/>
      <c r="X223" s="39"/>
      <c r="Y223" s="39"/>
      <c r="Z223" s="39"/>
      <c r="AA223" s="39"/>
      <c r="AB223" s="39"/>
      <c r="AC223" s="39"/>
      <c r="AD223" s="39"/>
    </row>
    <row r="224" spans="1:30" s="21" customFormat="1" ht="20.25" customHeight="1">
      <c r="A224" s="39"/>
      <c r="B224" s="39"/>
      <c r="C224" s="39"/>
      <c r="D224" s="39"/>
      <c r="E224" s="39"/>
      <c r="F224" s="39"/>
      <c r="G224" s="39"/>
      <c r="H224" s="39"/>
      <c r="I224" s="39"/>
      <c r="J224" s="39"/>
      <c r="K224" s="39"/>
      <c r="L224" s="39"/>
      <c r="M224" s="39"/>
      <c r="N224" s="39"/>
      <c r="O224" s="39"/>
      <c r="P224" s="39"/>
      <c r="Q224" s="39"/>
      <c r="R224" s="39"/>
      <c r="S224" s="39"/>
      <c r="T224" s="39"/>
      <c r="U224" s="39"/>
      <c r="V224" s="39"/>
      <c r="W224" s="39"/>
      <c r="X224" s="39"/>
      <c r="Y224" s="39"/>
      <c r="Z224" s="39"/>
      <c r="AA224" s="39"/>
      <c r="AB224" s="39"/>
      <c r="AC224" s="39"/>
      <c r="AD224" s="39"/>
    </row>
    <row r="225" spans="1:30" s="21" customFormat="1" ht="20.25" customHeight="1">
      <c r="A225" s="39"/>
      <c r="B225" s="39"/>
      <c r="C225" s="39"/>
      <c r="D225" s="39"/>
      <c r="E225" s="39"/>
      <c r="F225" s="39"/>
      <c r="G225" s="39"/>
      <c r="H225" s="39"/>
      <c r="I225" s="39"/>
      <c r="J225" s="39"/>
      <c r="K225" s="39"/>
      <c r="L225" s="39"/>
      <c r="M225" s="39"/>
      <c r="N225" s="39"/>
      <c r="O225" s="39"/>
      <c r="P225" s="39"/>
      <c r="Q225" s="39"/>
      <c r="R225" s="39"/>
      <c r="S225" s="39"/>
      <c r="T225" s="39"/>
      <c r="U225" s="39"/>
      <c r="V225" s="39"/>
      <c r="W225" s="39"/>
      <c r="X225" s="39"/>
      <c r="Y225" s="39"/>
      <c r="Z225" s="39"/>
      <c r="AA225" s="39"/>
      <c r="AB225" s="39"/>
      <c r="AC225" s="39"/>
      <c r="AD225" s="39"/>
    </row>
    <row r="226" spans="1:30" s="21" customFormat="1" ht="20.25" customHeight="1">
      <c r="A226" s="39"/>
      <c r="B226" s="39"/>
      <c r="C226" s="39"/>
      <c r="D226" s="39"/>
      <c r="E226" s="39"/>
      <c r="F226" s="39"/>
      <c r="G226" s="39"/>
      <c r="H226" s="39"/>
      <c r="I226" s="39"/>
      <c r="J226" s="39"/>
      <c r="K226" s="39"/>
      <c r="L226" s="39"/>
      <c r="M226" s="39"/>
      <c r="N226" s="39"/>
      <c r="O226" s="39"/>
      <c r="P226" s="39"/>
      <c r="Q226" s="39"/>
      <c r="R226" s="39"/>
      <c r="S226" s="39"/>
      <c r="T226" s="39"/>
      <c r="U226" s="39"/>
      <c r="V226" s="39"/>
      <c r="W226" s="39"/>
      <c r="X226" s="39"/>
      <c r="Y226" s="39"/>
      <c r="Z226" s="39"/>
      <c r="AA226" s="39"/>
      <c r="AB226" s="39"/>
      <c r="AC226" s="39"/>
      <c r="AD226" s="39"/>
    </row>
    <row r="227" spans="1:30" s="21" customFormat="1" ht="20.25" customHeight="1">
      <c r="A227" s="39"/>
      <c r="B227" s="39"/>
      <c r="C227" s="39"/>
      <c r="D227" s="39"/>
      <c r="E227" s="39"/>
      <c r="F227" s="39"/>
      <c r="G227" s="39"/>
      <c r="H227" s="39"/>
      <c r="I227" s="39"/>
      <c r="J227" s="39"/>
      <c r="K227" s="39"/>
      <c r="L227" s="39"/>
      <c r="M227" s="39"/>
      <c r="N227" s="39"/>
      <c r="O227" s="39"/>
      <c r="P227" s="39"/>
      <c r="Q227" s="39"/>
      <c r="R227" s="39"/>
      <c r="S227" s="39"/>
      <c r="T227" s="39"/>
      <c r="U227" s="39"/>
      <c r="V227" s="39"/>
      <c r="W227" s="39"/>
      <c r="X227" s="39"/>
      <c r="Y227" s="39"/>
      <c r="Z227" s="39"/>
      <c r="AA227" s="39"/>
      <c r="AB227" s="39"/>
      <c r="AC227" s="39"/>
      <c r="AD227" s="39"/>
    </row>
    <row r="228" spans="1:30" s="21" customFormat="1" ht="20.25" customHeight="1">
      <c r="A228" s="39"/>
      <c r="B228" s="39"/>
      <c r="C228" s="39"/>
      <c r="D228" s="39"/>
      <c r="E228" s="39"/>
      <c r="F228" s="39"/>
      <c r="G228" s="39"/>
      <c r="H228" s="39"/>
      <c r="I228" s="39"/>
      <c r="J228" s="39"/>
      <c r="K228" s="39"/>
      <c r="L228" s="39"/>
      <c r="M228" s="39"/>
      <c r="N228" s="39"/>
      <c r="O228" s="39"/>
      <c r="P228" s="39"/>
      <c r="Q228" s="39"/>
      <c r="R228" s="39"/>
      <c r="S228" s="39"/>
      <c r="T228" s="39"/>
      <c r="U228" s="39"/>
      <c r="V228" s="39"/>
      <c r="W228" s="39"/>
      <c r="X228" s="39"/>
      <c r="Y228" s="39"/>
      <c r="Z228" s="39"/>
      <c r="AA228" s="39"/>
      <c r="AB228" s="39"/>
      <c r="AC228" s="39"/>
      <c r="AD228" s="39"/>
    </row>
    <row r="229" spans="1:30" s="21" customFormat="1" ht="20.25" customHeight="1">
      <c r="A229" s="39"/>
      <c r="B229" s="39"/>
      <c r="C229" s="39"/>
      <c r="D229" s="39"/>
      <c r="E229" s="39"/>
      <c r="F229" s="39"/>
      <c r="G229" s="39"/>
      <c r="H229" s="39"/>
      <c r="I229" s="39"/>
      <c r="J229" s="39"/>
      <c r="K229" s="39"/>
      <c r="L229" s="39"/>
      <c r="M229" s="39"/>
      <c r="N229" s="39"/>
      <c r="O229" s="39"/>
      <c r="P229" s="39"/>
      <c r="Q229" s="39"/>
      <c r="R229" s="39"/>
      <c r="S229" s="39"/>
      <c r="T229" s="39"/>
      <c r="U229" s="39"/>
      <c r="V229" s="39"/>
      <c r="W229" s="39"/>
      <c r="X229" s="39"/>
      <c r="Y229" s="39"/>
      <c r="Z229" s="39"/>
      <c r="AA229" s="39"/>
      <c r="AB229" s="39"/>
      <c r="AC229" s="39"/>
      <c r="AD229" s="39"/>
    </row>
    <row r="230" spans="1:30" s="21" customFormat="1" ht="20.25" customHeight="1">
      <c r="A230" s="39"/>
      <c r="B230" s="39"/>
      <c r="C230" s="39"/>
      <c r="D230" s="39"/>
      <c r="E230" s="39"/>
      <c r="F230" s="39"/>
      <c r="G230" s="39"/>
      <c r="H230" s="39"/>
      <c r="I230" s="39"/>
      <c r="J230" s="39"/>
      <c r="K230" s="39"/>
      <c r="L230" s="39"/>
      <c r="M230" s="39"/>
      <c r="N230" s="39"/>
      <c r="O230" s="39"/>
      <c r="P230" s="39"/>
      <c r="Q230" s="39"/>
      <c r="R230" s="39"/>
      <c r="S230" s="39"/>
      <c r="T230" s="39"/>
      <c r="U230" s="39"/>
      <c r="V230" s="39"/>
      <c r="W230" s="39"/>
      <c r="X230" s="39"/>
      <c r="Y230" s="39"/>
      <c r="Z230" s="39"/>
      <c r="AA230" s="39"/>
      <c r="AB230" s="39"/>
      <c r="AC230" s="39"/>
      <c r="AD230" s="39"/>
    </row>
    <row r="231" spans="1:30" s="21" customFormat="1" ht="20.25" customHeight="1">
      <c r="A231" s="39"/>
      <c r="B231" s="39"/>
      <c r="C231" s="39"/>
      <c r="D231" s="39"/>
      <c r="E231" s="39"/>
      <c r="F231" s="39"/>
      <c r="G231" s="39"/>
      <c r="H231" s="39"/>
      <c r="I231" s="39"/>
      <c r="J231" s="39"/>
      <c r="K231" s="39"/>
      <c r="L231" s="39"/>
      <c r="M231" s="39"/>
      <c r="N231" s="39"/>
      <c r="O231" s="39"/>
      <c r="P231" s="39"/>
      <c r="Q231" s="39"/>
      <c r="R231" s="39"/>
      <c r="S231" s="39"/>
      <c r="T231" s="39"/>
      <c r="U231" s="39"/>
      <c r="V231" s="39"/>
      <c r="W231" s="39"/>
      <c r="X231" s="39"/>
      <c r="Y231" s="39"/>
      <c r="Z231" s="39"/>
      <c r="AA231" s="39"/>
      <c r="AB231" s="39"/>
      <c r="AC231" s="39"/>
      <c r="AD231" s="39"/>
    </row>
    <row r="232" spans="1:30" s="21" customFormat="1" ht="20.25" customHeight="1">
      <c r="A232" s="39"/>
      <c r="B232" s="39"/>
      <c r="C232" s="39"/>
      <c r="D232" s="39"/>
      <c r="E232" s="39"/>
      <c r="F232" s="39"/>
      <c r="G232" s="39"/>
      <c r="H232" s="39"/>
      <c r="I232" s="39"/>
      <c r="J232" s="39"/>
      <c r="K232" s="39"/>
      <c r="L232" s="39"/>
      <c r="M232" s="39"/>
      <c r="N232" s="39"/>
      <c r="O232" s="39"/>
      <c r="P232" s="39"/>
      <c r="Q232" s="39"/>
      <c r="R232" s="39"/>
      <c r="S232" s="39"/>
      <c r="T232" s="39"/>
      <c r="U232" s="39"/>
      <c r="V232" s="39"/>
      <c r="W232" s="39"/>
      <c r="X232" s="39"/>
      <c r="Y232" s="39"/>
      <c r="Z232" s="39"/>
      <c r="AA232" s="39"/>
      <c r="AB232" s="39"/>
      <c r="AC232" s="39"/>
      <c r="AD232" s="39"/>
    </row>
    <row r="233" spans="1:30" s="21" customFormat="1" ht="20.25" customHeight="1">
      <c r="A233" s="39"/>
      <c r="B233" s="39"/>
      <c r="C233" s="39"/>
      <c r="D233" s="39"/>
      <c r="E233" s="39"/>
      <c r="F233" s="39"/>
      <c r="G233" s="39"/>
      <c r="H233" s="39"/>
      <c r="I233" s="39"/>
      <c r="J233" s="39"/>
      <c r="K233" s="39"/>
      <c r="L233" s="39"/>
      <c r="M233" s="39"/>
      <c r="N233" s="39"/>
      <c r="O233" s="39"/>
      <c r="P233" s="39"/>
      <c r="Q233" s="39"/>
      <c r="R233" s="39"/>
      <c r="S233" s="39"/>
      <c r="T233" s="39"/>
      <c r="U233" s="39"/>
      <c r="V233" s="39"/>
      <c r="W233" s="39"/>
      <c r="X233" s="39"/>
      <c r="Y233" s="39"/>
      <c r="Z233" s="39"/>
      <c r="AA233" s="39"/>
      <c r="AB233" s="39"/>
      <c r="AC233" s="39"/>
      <c r="AD233" s="39"/>
    </row>
    <row r="234" spans="1:30" s="21" customFormat="1" ht="20.25" customHeight="1">
      <c r="A234" s="39"/>
      <c r="B234" s="39"/>
      <c r="C234" s="39"/>
      <c r="D234" s="39"/>
      <c r="E234" s="39"/>
      <c r="F234" s="39"/>
      <c r="G234" s="39"/>
      <c r="H234" s="39"/>
      <c r="I234" s="39"/>
      <c r="J234" s="39"/>
      <c r="K234" s="39"/>
      <c r="L234" s="39"/>
      <c r="M234" s="39"/>
      <c r="N234" s="39"/>
      <c r="O234" s="39"/>
      <c r="P234" s="39"/>
      <c r="Q234" s="39"/>
      <c r="R234" s="39"/>
      <c r="S234" s="39"/>
      <c r="T234" s="39"/>
      <c r="U234" s="39"/>
      <c r="V234" s="39"/>
      <c r="W234" s="39"/>
      <c r="X234" s="39"/>
      <c r="Y234" s="39"/>
      <c r="Z234" s="39"/>
      <c r="AA234" s="39"/>
      <c r="AB234" s="39"/>
      <c r="AC234" s="39"/>
      <c r="AD234" s="39"/>
    </row>
    <row r="235" spans="1:30" s="21" customFormat="1" ht="20.25" customHeight="1">
      <c r="A235" s="39"/>
      <c r="B235" s="39"/>
      <c r="C235" s="39"/>
      <c r="D235" s="39"/>
      <c r="E235" s="39"/>
      <c r="F235" s="39"/>
      <c r="G235" s="39"/>
      <c r="H235" s="39"/>
      <c r="I235" s="39"/>
      <c r="J235" s="39"/>
      <c r="K235" s="39"/>
      <c r="L235" s="39"/>
      <c r="M235" s="39"/>
      <c r="N235" s="39"/>
      <c r="O235" s="39"/>
      <c r="P235" s="39"/>
      <c r="Q235" s="39"/>
      <c r="R235" s="39"/>
      <c r="S235" s="39"/>
      <c r="T235" s="39"/>
      <c r="U235" s="39"/>
      <c r="V235" s="39"/>
      <c r="W235" s="39"/>
      <c r="X235" s="39"/>
      <c r="Y235" s="39"/>
      <c r="Z235" s="39"/>
      <c r="AA235" s="39"/>
      <c r="AB235" s="39"/>
      <c r="AC235" s="39"/>
      <c r="AD235" s="39"/>
    </row>
    <row r="236" spans="1:30" s="21" customFormat="1" ht="20.25" customHeight="1">
      <c r="A236" s="39"/>
      <c r="B236" s="39"/>
      <c r="C236" s="39"/>
      <c r="D236" s="39"/>
      <c r="E236" s="39"/>
      <c r="F236" s="39"/>
      <c r="G236" s="39"/>
      <c r="H236" s="39"/>
      <c r="I236" s="39"/>
      <c r="J236" s="39"/>
      <c r="K236" s="39"/>
      <c r="L236" s="39"/>
      <c r="M236" s="39"/>
      <c r="N236" s="39"/>
      <c r="O236" s="39"/>
      <c r="P236" s="39"/>
      <c r="Q236" s="39"/>
      <c r="R236" s="39"/>
      <c r="S236" s="39"/>
      <c r="T236" s="39"/>
      <c r="U236" s="39"/>
      <c r="V236" s="39"/>
      <c r="W236" s="39"/>
      <c r="X236" s="39"/>
      <c r="Y236" s="39"/>
      <c r="Z236" s="39"/>
      <c r="AA236" s="39"/>
      <c r="AB236" s="39"/>
      <c r="AC236" s="39"/>
      <c r="AD236" s="39"/>
    </row>
    <row r="237" spans="1:30" s="21" customFormat="1" ht="20.25" customHeight="1">
      <c r="A237" s="39"/>
      <c r="B237" s="39"/>
      <c r="C237" s="39"/>
      <c r="D237" s="39"/>
      <c r="E237" s="39"/>
      <c r="F237" s="39"/>
      <c r="G237" s="39"/>
      <c r="H237" s="39"/>
      <c r="I237" s="39"/>
      <c r="J237" s="39"/>
      <c r="K237" s="39"/>
      <c r="L237" s="39"/>
      <c r="M237" s="39"/>
      <c r="N237" s="39"/>
      <c r="O237" s="39"/>
      <c r="P237" s="39"/>
      <c r="Q237" s="39"/>
      <c r="R237" s="39"/>
      <c r="S237" s="39"/>
      <c r="T237" s="39"/>
      <c r="U237" s="39"/>
      <c r="V237" s="39"/>
      <c r="W237" s="39"/>
      <c r="X237" s="39"/>
      <c r="Y237" s="39"/>
      <c r="Z237" s="39"/>
      <c r="AA237" s="39"/>
      <c r="AB237" s="39"/>
      <c r="AC237" s="39"/>
      <c r="AD237" s="39"/>
    </row>
    <row r="238" spans="1:30" s="21" customFormat="1" ht="20.25" customHeight="1">
      <c r="A238" s="39"/>
      <c r="B238" s="39"/>
      <c r="C238" s="39"/>
      <c r="D238" s="39"/>
      <c r="E238" s="39"/>
      <c r="F238" s="39"/>
      <c r="G238" s="39"/>
      <c r="H238" s="39"/>
      <c r="I238" s="39"/>
      <c r="J238" s="39"/>
      <c r="K238" s="39"/>
      <c r="L238" s="39"/>
      <c r="M238" s="39"/>
      <c r="N238" s="39"/>
      <c r="O238" s="39"/>
      <c r="P238" s="39"/>
      <c r="Q238" s="39"/>
      <c r="R238" s="39"/>
      <c r="S238" s="39"/>
      <c r="T238" s="39"/>
      <c r="U238" s="39"/>
      <c r="V238" s="39"/>
      <c r="W238" s="39"/>
      <c r="X238" s="39"/>
      <c r="Y238" s="39"/>
      <c r="Z238" s="39"/>
      <c r="AA238" s="39"/>
      <c r="AB238" s="39"/>
      <c r="AC238" s="39"/>
      <c r="AD238" s="39"/>
    </row>
    <row r="239" spans="1:30" s="21" customFormat="1" ht="20.25" customHeight="1">
      <c r="A239" s="39"/>
      <c r="B239" s="39"/>
      <c r="C239" s="39"/>
      <c r="D239" s="39"/>
      <c r="E239" s="39"/>
      <c r="F239" s="39"/>
      <c r="G239" s="39"/>
      <c r="H239" s="39"/>
      <c r="I239" s="39"/>
      <c r="J239" s="39"/>
      <c r="K239" s="39"/>
      <c r="L239" s="39"/>
      <c r="M239" s="39"/>
      <c r="N239" s="39"/>
      <c r="O239" s="39"/>
      <c r="P239" s="39"/>
      <c r="Q239" s="39"/>
      <c r="R239" s="39"/>
      <c r="S239" s="39"/>
      <c r="T239" s="39"/>
      <c r="U239" s="39"/>
      <c r="V239" s="39"/>
      <c r="W239" s="39"/>
      <c r="X239" s="39"/>
      <c r="Y239" s="39"/>
      <c r="Z239" s="39"/>
      <c r="AA239" s="39"/>
      <c r="AB239" s="39"/>
      <c r="AC239" s="39"/>
      <c r="AD239" s="39"/>
    </row>
    <row r="240" spans="1:30" s="21" customFormat="1" ht="20.25" customHeight="1">
      <c r="A240" s="39"/>
      <c r="B240" s="39"/>
      <c r="C240" s="39"/>
      <c r="D240" s="39"/>
      <c r="E240" s="39"/>
      <c r="F240" s="39"/>
      <c r="G240" s="39"/>
      <c r="H240" s="39"/>
      <c r="I240" s="39"/>
      <c r="J240" s="39"/>
      <c r="K240" s="39"/>
      <c r="L240" s="39"/>
      <c r="M240" s="39"/>
      <c r="N240" s="39"/>
      <c r="O240" s="39"/>
      <c r="P240" s="39"/>
      <c r="Q240" s="39"/>
      <c r="R240" s="39"/>
      <c r="S240" s="39"/>
      <c r="T240" s="39"/>
      <c r="U240" s="39"/>
      <c r="V240" s="39"/>
      <c r="W240" s="39"/>
      <c r="X240" s="39"/>
      <c r="Y240" s="39"/>
      <c r="Z240" s="39"/>
      <c r="AA240" s="39"/>
      <c r="AB240" s="39"/>
      <c r="AC240" s="39"/>
      <c r="AD240" s="39"/>
    </row>
    <row r="241" spans="1:30" s="21" customFormat="1" ht="20.25" customHeight="1">
      <c r="A241" s="39"/>
      <c r="B241" s="39"/>
      <c r="C241" s="39"/>
      <c r="D241" s="39"/>
      <c r="E241" s="39"/>
      <c r="F241" s="39"/>
      <c r="G241" s="39"/>
      <c r="H241" s="39"/>
      <c r="I241" s="39"/>
      <c r="J241" s="39"/>
      <c r="K241" s="39"/>
      <c r="L241" s="39"/>
      <c r="M241" s="39"/>
      <c r="N241" s="39"/>
      <c r="O241" s="39"/>
      <c r="P241" s="39"/>
      <c r="Q241" s="39"/>
      <c r="R241" s="39"/>
      <c r="S241" s="39"/>
      <c r="T241" s="39"/>
      <c r="U241" s="39"/>
      <c r="V241" s="39"/>
      <c r="W241" s="39"/>
      <c r="X241" s="39"/>
      <c r="Y241" s="39"/>
      <c r="Z241" s="39"/>
      <c r="AA241" s="39"/>
      <c r="AB241" s="39"/>
      <c r="AC241" s="39"/>
      <c r="AD241" s="39"/>
    </row>
    <row r="242" spans="1:30" s="21" customFormat="1" ht="20.25" customHeight="1">
      <c r="A242" s="39"/>
      <c r="B242" s="39"/>
      <c r="C242" s="39"/>
      <c r="D242" s="39"/>
      <c r="E242" s="39"/>
      <c r="F242" s="39"/>
      <c r="G242" s="39"/>
      <c r="H242" s="39"/>
      <c r="I242" s="39"/>
      <c r="J242" s="39"/>
      <c r="K242" s="39"/>
      <c r="L242" s="39"/>
      <c r="M242" s="39"/>
      <c r="N242" s="39"/>
      <c r="O242" s="39"/>
      <c r="P242" s="39"/>
      <c r="Q242" s="39"/>
      <c r="R242" s="39"/>
      <c r="S242" s="39"/>
      <c r="T242" s="39"/>
      <c r="U242" s="39"/>
      <c r="V242" s="39"/>
      <c r="W242" s="39"/>
      <c r="X242" s="39"/>
      <c r="Y242" s="39"/>
      <c r="Z242" s="39"/>
      <c r="AA242" s="39"/>
      <c r="AB242" s="39"/>
      <c r="AC242" s="39"/>
      <c r="AD242" s="39"/>
    </row>
    <row r="243" spans="1:30" s="21" customFormat="1" ht="20.25" customHeight="1">
      <c r="A243" s="39"/>
      <c r="B243" s="39"/>
      <c r="C243" s="39"/>
      <c r="D243" s="39"/>
      <c r="E243" s="39"/>
      <c r="F243" s="39"/>
      <c r="G243" s="39"/>
      <c r="H243" s="39"/>
      <c r="I243" s="39"/>
      <c r="J243" s="39"/>
      <c r="K243" s="39"/>
      <c r="L243" s="39"/>
      <c r="M243" s="39"/>
      <c r="N243" s="39"/>
      <c r="O243" s="39"/>
      <c r="P243" s="39"/>
      <c r="Q243" s="39"/>
      <c r="R243" s="39"/>
      <c r="S243" s="39"/>
      <c r="T243" s="39"/>
      <c r="U243" s="39"/>
      <c r="V243" s="39"/>
      <c r="W243" s="39"/>
      <c r="X243" s="39"/>
      <c r="Y243" s="39"/>
      <c r="Z243" s="39"/>
      <c r="AA243" s="39"/>
      <c r="AB243" s="39"/>
      <c r="AC243" s="39"/>
      <c r="AD243" s="39"/>
    </row>
    <row r="244" spans="1:30" s="21" customFormat="1" ht="20.25" customHeight="1">
      <c r="A244" s="39"/>
      <c r="B244" s="39"/>
      <c r="C244" s="39"/>
      <c r="D244" s="39"/>
      <c r="E244" s="39"/>
      <c r="F244" s="39"/>
      <c r="G244" s="39"/>
      <c r="H244" s="39"/>
      <c r="I244" s="39"/>
      <c r="J244" s="39"/>
      <c r="K244" s="39"/>
      <c r="L244" s="39"/>
      <c r="M244" s="39"/>
      <c r="N244" s="39"/>
      <c r="O244" s="39"/>
      <c r="P244" s="39"/>
      <c r="Q244" s="39"/>
      <c r="R244" s="39"/>
      <c r="S244" s="39"/>
      <c r="T244" s="39"/>
      <c r="U244" s="39"/>
      <c r="V244" s="39"/>
      <c r="W244" s="39"/>
      <c r="X244" s="39"/>
      <c r="Y244" s="39"/>
      <c r="Z244" s="39"/>
      <c r="AA244" s="39"/>
      <c r="AB244" s="39"/>
      <c r="AC244" s="39"/>
      <c r="AD244" s="39"/>
    </row>
    <row r="245" spans="1:30" s="21" customFormat="1" ht="20.25" customHeight="1">
      <c r="A245" s="39"/>
      <c r="B245" s="39"/>
      <c r="C245" s="39"/>
      <c r="D245" s="39"/>
      <c r="E245" s="39"/>
      <c r="F245" s="39"/>
      <c r="G245" s="39"/>
      <c r="H245" s="39"/>
      <c r="I245" s="39"/>
      <c r="J245" s="39"/>
      <c r="K245" s="39"/>
      <c r="L245" s="39"/>
      <c r="M245" s="39"/>
      <c r="N245" s="39"/>
      <c r="O245" s="39"/>
      <c r="P245" s="39"/>
      <c r="Q245" s="39"/>
      <c r="R245" s="39"/>
      <c r="S245" s="39"/>
      <c r="T245" s="39"/>
      <c r="U245" s="39"/>
      <c r="V245" s="39"/>
      <c r="W245" s="39"/>
      <c r="X245" s="39"/>
      <c r="Y245" s="39"/>
      <c r="Z245" s="39"/>
      <c r="AA245" s="39"/>
      <c r="AB245" s="39"/>
      <c r="AC245" s="39"/>
      <c r="AD245" s="39"/>
    </row>
    <row r="246" spans="1:30" s="21" customFormat="1" ht="20.25" customHeight="1">
      <c r="A246" s="39"/>
      <c r="B246" s="39"/>
      <c r="C246" s="39"/>
      <c r="D246" s="39"/>
      <c r="E246" s="39"/>
      <c r="F246" s="39"/>
      <c r="G246" s="39"/>
      <c r="H246" s="39"/>
      <c r="I246" s="39"/>
      <c r="J246" s="39"/>
      <c r="K246" s="39"/>
      <c r="L246" s="39"/>
      <c r="M246" s="39"/>
      <c r="N246" s="39"/>
      <c r="O246" s="39"/>
      <c r="P246" s="39"/>
      <c r="Q246" s="39"/>
      <c r="R246" s="39"/>
      <c r="S246" s="39"/>
      <c r="T246" s="39"/>
      <c r="U246" s="39"/>
      <c r="V246" s="39"/>
      <c r="W246" s="39"/>
      <c r="X246" s="39"/>
      <c r="Y246" s="39"/>
      <c r="Z246" s="39"/>
      <c r="AA246" s="39"/>
      <c r="AB246" s="39"/>
      <c r="AC246" s="39"/>
      <c r="AD246" s="39"/>
    </row>
    <row r="247" spans="1:30" s="21" customFormat="1" ht="20.25" customHeight="1">
      <c r="A247" s="39"/>
      <c r="B247" s="39"/>
      <c r="C247" s="39"/>
      <c r="D247" s="39"/>
      <c r="E247" s="39"/>
      <c r="F247" s="39"/>
      <c r="G247" s="39"/>
      <c r="H247" s="39"/>
      <c r="I247" s="39"/>
      <c r="J247" s="39"/>
      <c r="K247" s="39"/>
      <c r="L247" s="39"/>
      <c r="M247" s="39"/>
      <c r="N247" s="39"/>
      <c r="O247" s="39"/>
      <c r="P247" s="39"/>
      <c r="Q247" s="39"/>
      <c r="R247" s="39"/>
      <c r="S247" s="39"/>
      <c r="T247" s="39"/>
      <c r="U247" s="39"/>
      <c r="V247" s="39"/>
      <c r="W247" s="39"/>
      <c r="X247" s="39"/>
      <c r="Y247" s="39"/>
      <c r="Z247" s="39"/>
      <c r="AA247" s="39"/>
      <c r="AB247" s="39"/>
      <c r="AC247" s="39"/>
      <c r="AD247" s="39"/>
    </row>
    <row r="248" spans="1:30" s="21" customFormat="1" ht="20.25" customHeight="1">
      <c r="A248" s="39"/>
      <c r="B248" s="39"/>
      <c r="C248" s="39"/>
      <c r="D248" s="39"/>
      <c r="E248" s="39"/>
      <c r="F248" s="39"/>
      <c r="G248" s="39"/>
      <c r="H248" s="39"/>
      <c r="I248" s="39"/>
      <c r="J248" s="39"/>
      <c r="K248" s="39"/>
      <c r="L248" s="39"/>
      <c r="M248" s="39"/>
      <c r="N248" s="39"/>
      <c r="O248" s="39"/>
      <c r="P248" s="39"/>
      <c r="Q248" s="39"/>
      <c r="R248" s="39"/>
      <c r="S248" s="39"/>
      <c r="T248" s="39"/>
      <c r="U248" s="39"/>
      <c r="V248" s="39"/>
      <c r="W248" s="39"/>
      <c r="X248" s="39"/>
      <c r="Y248" s="39"/>
      <c r="Z248" s="39"/>
      <c r="AA248" s="39"/>
      <c r="AB248" s="39"/>
      <c r="AC248" s="39"/>
      <c r="AD248" s="39"/>
    </row>
    <row r="249" spans="1:30" s="21" customFormat="1" ht="20.25" customHeight="1">
      <c r="A249" s="39"/>
      <c r="B249" s="39"/>
      <c r="C249" s="39"/>
      <c r="D249" s="39"/>
      <c r="E249" s="39"/>
      <c r="F249" s="39"/>
      <c r="G249" s="39"/>
      <c r="H249" s="39"/>
      <c r="I249" s="39"/>
      <c r="J249" s="39"/>
      <c r="K249" s="39"/>
      <c r="L249" s="39"/>
      <c r="M249" s="39"/>
      <c r="N249" s="39"/>
      <c r="O249" s="39"/>
      <c r="P249" s="39"/>
      <c r="Q249" s="39"/>
      <c r="R249" s="39"/>
      <c r="S249" s="39"/>
      <c r="T249" s="39"/>
      <c r="U249" s="39"/>
      <c r="V249" s="39"/>
      <c r="W249" s="39"/>
      <c r="X249" s="39"/>
      <c r="Y249" s="39"/>
      <c r="Z249" s="39"/>
      <c r="AA249" s="39"/>
      <c r="AB249" s="39"/>
      <c r="AC249" s="39"/>
      <c r="AD249" s="39"/>
    </row>
    <row r="250" spans="1:30" s="21" customFormat="1" ht="20.25" customHeight="1">
      <c r="A250" s="39"/>
      <c r="B250" s="39"/>
      <c r="C250" s="39"/>
      <c r="D250" s="39"/>
      <c r="E250" s="39"/>
      <c r="F250" s="39"/>
      <c r="G250" s="39"/>
      <c r="H250" s="39"/>
      <c r="I250" s="39"/>
      <c r="J250" s="39"/>
      <c r="K250" s="39"/>
      <c r="L250" s="39"/>
      <c r="M250" s="39"/>
      <c r="N250" s="39"/>
      <c r="O250" s="39"/>
      <c r="P250" s="39"/>
      <c r="Q250" s="39"/>
      <c r="R250" s="39"/>
      <c r="S250" s="39"/>
      <c r="T250" s="39"/>
      <c r="U250" s="39"/>
      <c r="V250" s="39"/>
      <c r="W250" s="39"/>
      <c r="X250" s="39"/>
      <c r="Y250" s="39"/>
      <c r="Z250" s="39"/>
      <c r="AA250" s="39"/>
      <c r="AB250" s="39"/>
      <c r="AC250" s="39"/>
      <c r="AD250" s="39"/>
    </row>
    <row r="251" spans="1:30" s="21" customFormat="1" ht="20.25" customHeight="1">
      <c r="A251" s="39"/>
      <c r="B251" s="39"/>
      <c r="C251" s="39"/>
      <c r="D251" s="39"/>
      <c r="E251" s="39"/>
      <c r="F251" s="39"/>
      <c r="G251" s="39"/>
      <c r="H251" s="39"/>
      <c r="I251" s="39"/>
      <c r="J251" s="39"/>
      <c r="K251" s="39"/>
      <c r="L251" s="39"/>
      <c r="M251" s="39"/>
      <c r="N251" s="39"/>
      <c r="O251" s="39"/>
      <c r="P251" s="39"/>
      <c r="Q251" s="39"/>
      <c r="R251" s="39"/>
      <c r="S251" s="39"/>
      <c r="T251" s="39"/>
      <c r="U251" s="39"/>
      <c r="V251" s="39"/>
      <c r="W251" s="39"/>
      <c r="X251" s="39"/>
      <c r="Y251" s="39"/>
      <c r="Z251" s="39"/>
      <c r="AA251" s="39"/>
      <c r="AB251" s="39"/>
      <c r="AC251" s="39"/>
      <c r="AD251" s="39"/>
    </row>
    <row r="252" spans="1:30" s="21" customFormat="1" ht="20.25" customHeight="1">
      <c r="A252" s="39"/>
      <c r="B252" s="39"/>
      <c r="C252" s="39"/>
      <c r="D252" s="39"/>
      <c r="E252" s="39"/>
      <c r="F252" s="39"/>
      <c r="G252" s="39"/>
      <c r="H252" s="39"/>
      <c r="I252" s="39"/>
      <c r="J252" s="39"/>
      <c r="K252" s="39"/>
      <c r="L252" s="39"/>
      <c r="M252" s="39"/>
      <c r="N252" s="39"/>
      <c r="O252" s="39"/>
      <c r="P252" s="39"/>
      <c r="Q252" s="39"/>
      <c r="R252" s="39"/>
      <c r="S252" s="39"/>
      <c r="T252" s="39"/>
      <c r="U252" s="39"/>
      <c r="V252" s="39"/>
      <c r="W252" s="39"/>
      <c r="X252" s="39"/>
      <c r="Y252" s="39"/>
      <c r="Z252" s="39"/>
      <c r="AA252" s="39"/>
      <c r="AB252" s="39"/>
      <c r="AC252" s="39"/>
      <c r="AD252" s="39"/>
    </row>
    <row r="253" spans="1:30" s="21" customFormat="1" ht="20.25" customHeight="1">
      <c r="A253" s="39"/>
      <c r="B253" s="39"/>
      <c r="C253" s="39"/>
      <c r="D253" s="39"/>
      <c r="E253" s="39"/>
      <c r="F253" s="39"/>
      <c r="G253" s="39"/>
      <c r="H253" s="39"/>
      <c r="I253" s="39"/>
      <c r="J253" s="39"/>
      <c r="K253" s="39"/>
      <c r="L253" s="39"/>
      <c r="M253" s="39"/>
      <c r="N253" s="39"/>
      <c r="O253" s="39"/>
      <c r="P253" s="39"/>
      <c r="Q253" s="39"/>
      <c r="R253" s="39"/>
      <c r="S253" s="39"/>
      <c r="T253" s="39"/>
      <c r="U253" s="39"/>
      <c r="V253" s="39"/>
      <c r="W253" s="39"/>
      <c r="X253" s="39"/>
      <c r="Y253" s="39"/>
      <c r="Z253" s="39"/>
      <c r="AA253" s="39"/>
      <c r="AB253" s="39"/>
      <c r="AC253" s="39"/>
      <c r="AD253" s="39"/>
    </row>
    <row r="254" spans="1:30" s="21" customFormat="1" ht="20.25" customHeight="1">
      <c r="A254" s="39"/>
      <c r="B254" s="39"/>
      <c r="C254" s="39"/>
      <c r="D254" s="39"/>
      <c r="E254" s="39"/>
      <c r="F254" s="39"/>
      <c r="G254" s="39"/>
      <c r="H254" s="39"/>
      <c r="I254" s="39"/>
      <c r="J254" s="39"/>
      <c r="K254" s="39"/>
      <c r="L254" s="39"/>
      <c r="M254" s="39"/>
      <c r="N254" s="39"/>
      <c r="O254" s="39"/>
      <c r="P254" s="39"/>
      <c r="Q254" s="39"/>
      <c r="R254" s="39"/>
      <c r="S254" s="39"/>
      <c r="T254" s="39"/>
      <c r="U254" s="39"/>
      <c r="V254" s="39"/>
      <c r="W254" s="39"/>
      <c r="X254" s="39"/>
      <c r="Y254" s="39"/>
      <c r="Z254" s="39"/>
      <c r="AA254" s="39"/>
      <c r="AB254" s="39"/>
      <c r="AC254" s="39"/>
      <c r="AD254" s="39"/>
    </row>
    <row r="255" spans="1:30" s="21" customFormat="1" ht="20.25" customHeight="1">
      <c r="A255" s="39"/>
      <c r="B255" s="39"/>
      <c r="C255" s="39"/>
      <c r="D255" s="39"/>
      <c r="E255" s="39"/>
      <c r="F255" s="39"/>
      <c r="G255" s="39"/>
      <c r="H255" s="39"/>
      <c r="I255" s="39"/>
      <c r="J255" s="39"/>
      <c r="K255" s="39"/>
      <c r="L255" s="39"/>
      <c r="M255" s="39"/>
      <c r="N255" s="39"/>
      <c r="O255" s="39"/>
      <c r="P255" s="39"/>
      <c r="Q255" s="39"/>
      <c r="R255" s="39"/>
      <c r="S255" s="39"/>
      <c r="T255" s="39"/>
      <c r="U255" s="39"/>
      <c r="V255" s="39"/>
      <c r="W255" s="39"/>
      <c r="X255" s="39"/>
      <c r="Y255" s="39"/>
      <c r="Z255" s="39"/>
      <c r="AA255" s="39"/>
      <c r="AB255" s="39"/>
      <c r="AC255" s="39"/>
      <c r="AD255" s="39"/>
    </row>
    <row r="256" spans="1:30" s="21" customFormat="1" ht="20.25" customHeight="1">
      <c r="A256" s="39"/>
      <c r="B256" s="39"/>
      <c r="C256" s="39"/>
      <c r="D256" s="39"/>
      <c r="E256" s="39"/>
      <c r="F256" s="39"/>
      <c r="G256" s="39"/>
      <c r="H256" s="39"/>
      <c r="I256" s="39"/>
      <c r="J256" s="39"/>
      <c r="K256" s="39"/>
      <c r="L256" s="39"/>
      <c r="M256" s="39"/>
      <c r="N256" s="39"/>
      <c r="O256" s="39"/>
      <c r="P256" s="39"/>
      <c r="Q256" s="39"/>
      <c r="R256" s="39"/>
      <c r="S256" s="39"/>
      <c r="T256" s="39"/>
      <c r="U256" s="39"/>
      <c r="V256" s="39"/>
      <c r="W256" s="39"/>
      <c r="X256" s="39"/>
      <c r="Y256" s="39"/>
      <c r="Z256" s="39"/>
      <c r="AA256" s="39"/>
      <c r="AB256" s="39"/>
      <c r="AC256" s="39"/>
      <c r="AD256" s="39"/>
    </row>
    <row r="257" spans="1:30" s="21" customFormat="1" ht="20.25" customHeight="1">
      <c r="A257" s="39"/>
      <c r="B257" s="39"/>
      <c r="C257" s="39"/>
      <c r="D257" s="39"/>
      <c r="E257" s="39"/>
      <c r="F257" s="39"/>
      <c r="G257" s="39"/>
      <c r="H257" s="39"/>
      <c r="I257" s="39"/>
      <c r="J257" s="39"/>
      <c r="K257" s="39"/>
      <c r="L257" s="39"/>
      <c r="M257" s="39"/>
      <c r="N257" s="39"/>
      <c r="O257" s="39"/>
      <c r="P257" s="39"/>
      <c r="Q257" s="39"/>
      <c r="R257" s="39"/>
      <c r="S257" s="39"/>
      <c r="T257" s="39"/>
      <c r="U257" s="39"/>
      <c r="V257" s="39"/>
      <c r="W257" s="39"/>
      <c r="X257" s="39"/>
      <c r="Y257" s="39"/>
      <c r="Z257" s="39"/>
      <c r="AA257" s="39"/>
      <c r="AB257" s="39"/>
      <c r="AC257" s="39"/>
      <c r="AD257" s="39"/>
    </row>
    <row r="258" spans="1:30" s="21" customFormat="1" ht="20.25" customHeight="1">
      <c r="A258" s="39"/>
      <c r="B258" s="39"/>
      <c r="C258" s="39"/>
      <c r="D258" s="39"/>
      <c r="E258" s="39"/>
      <c r="F258" s="39"/>
      <c r="G258" s="39"/>
      <c r="H258" s="39"/>
      <c r="I258" s="39"/>
      <c r="J258" s="39"/>
      <c r="K258" s="39"/>
      <c r="L258" s="39"/>
      <c r="M258" s="39"/>
      <c r="N258" s="39"/>
      <c r="O258" s="39"/>
      <c r="P258" s="39"/>
      <c r="Q258" s="39"/>
      <c r="R258" s="39"/>
      <c r="S258" s="39"/>
      <c r="T258" s="39"/>
      <c r="U258" s="39"/>
      <c r="V258" s="39"/>
      <c r="W258" s="39"/>
      <c r="X258" s="39"/>
      <c r="Y258" s="39"/>
      <c r="Z258" s="39"/>
      <c r="AA258" s="39"/>
      <c r="AB258" s="39"/>
      <c r="AC258" s="39"/>
      <c r="AD258" s="39"/>
    </row>
    <row r="259" spans="1:30" s="21" customFormat="1" ht="20.25" customHeight="1">
      <c r="A259" s="39"/>
      <c r="B259" s="39"/>
      <c r="C259" s="39"/>
      <c r="D259" s="39"/>
      <c r="E259" s="39"/>
      <c r="F259" s="39"/>
      <c r="G259" s="39"/>
      <c r="H259" s="39"/>
      <c r="I259" s="39"/>
      <c r="J259" s="39"/>
      <c r="K259" s="39"/>
      <c r="L259" s="39"/>
      <c r="M259" s="39"/>
      <c r="N259" s="39"/>
      <c r="O259" s="39"/>
      <c r="P259" s="39"/>
      <c r="Q259" s="39"/>
      <c r="R259" s="39"/>
      <c r="S259" s="39"/>
      <c r="T259" s="39"/>
      <c r="U259" s="39"/>
      <c r="V259" s="39"/>
      <c r="W259" s="39"/>
      <c r="X259" s="39"/>
      <c r="Y259" s="39"/>
      <c r="Z259" s="39"/>
      <c r="AA259" s="39"/>
      <c r="AB259" s="39"/>
      <c r="AC259" s="39"/>
      <c r="AD259" s="39"/>
    </row>
    <row r="260" spans="1:30" s="21" customFormat="1" ht="20.25" customHeight="1">
      <c r="A260" s="39"/>
      <c r="B260" s="39"/>
      <c r="C260" s="39"/>
      <c r="D260" s="39"/>
      <c r="E260" s="39"/>
      <c r="F260" s="39"/>
      <c r="G260" s="39"/>
      <c r="H260" s="39"/>
      <c r="I260" s="39"/>
      <c r="J260" s="39"/>
      <c r="K260" s="39"/>
      <c r="L260" s="39"/>
      <c r="M260" s="39"/>
      <c r="N260" s="39"/>
      <c r="O260" s="39"/>
      <c r="P260" s="39"/>
      <c r="Q260" s="39"/>
      <c r="R260" s="39"/>
      <c r="S260" s="39"/>
      <c r="T260" s="39"/>
      <c r="U260" s="39"/>
      <c r="V260" s="39"/>
      <c r="W260" s="39"/>
      <c r="X260" s="39"/>
      <c r="Y260" s="39"/>
      <c r="Z260" s="39"/>
      <c r="AA260" s="39"/>
      <c r="AB260" s="39"/>
      <c r="AC260" s="39"/>
      <c r="AD260" s="39"/>
    </row>
    <row r="261" spans="1:30" s="21" customFormat="1" ht="20.25" customHeight="1">
      <c r="A261" s="39"/>
      <c r="B261" s="39"/>
      <c r="C261" s="39"/>
      <c r="D261" s="39"/>
      <c r="E261" s="39"/>
      <c r="F261" s="39"/>
      <c r="G261" s="39"/>
      <c r="H261" s="39"/>
      <c r="I261" s="39"/>
      <c r="J261" s="39"/>
      <c r="K261" s="39"/>
      <c r="L261" s="39"/>
      <c r="M261" s="39"/>
      <c r="N261" s="39"/>
      <c r="O261" s="39"/>
      <c r="P261" s="39"/>
      <c r="Q261" s="39"/>
      <c r="R261" s="39"/>
      <c r="S261" s="39"/>
      <c r="T261" s="39"/>
      <c r="U261" s="39"/>
      <c r="V261" s="39"/>
      <c r="W261" s="39"/>
      <c r="X261" s="39"/>
      <c r="Y261" s="39"/>
      <c r="Z261" s="39"/>
      <c r="AA261" s="39"/>
      <c r="AB261" s="39"/>
      <c r="AC261" s="39"/>
      <c r="AD261" s="39"/>
    </row>
    <row r="262" spans="1:30" s="21" customFormat="1" ht="20.25" customHeight="1">
      <c r="A262" s="39"/>
      <c r="B262" s="39"/>
      <c r="C262" s="39"/>
      <c r="D262" s="39"/>
      <c r="E262" s="39"/>
      <c r="F262" s="39"/>
      <c r="G262" s="39"/>
      <c r="H262" s="39"/>
      <c r="I262" s="39"/>
      <c r="J262" s="39"/>
      <c r="K262" s="39"/>
      <c r="L262" s="39"/>
      <c r="M262" s="39"/>
      <c r="N262" s="39"/>
      <c r="O262" s="39"/>
      <c r="P262" s="39"/>
      <c r="Q262" s="39"/>
      <c r="R262" s="39"/>
      <c r="S262" s="39"/>
      <c r="T262" s="39"/>
      <c r="U262" s="39"/>
      <c r="V262" s="39"/>
      <c r="W262" s="39"/>
      <c r="X262" s="39"/>
      <c r="Y262" s="39"/>
      <c r="Z262" s="39"/>
      <c r="AA262" s="39"/>
      <c r="AB262" s="39"/>
      <c r="AC262" s="39"/>
      <c r="AD262" s="39"/>
    </row>
    <row r="263" spans="1:30" s="21" customFormat="1" ht="20.25" customHeight="1">
      <c r="A263" s="39"/>
      <c r="B263" s="39"/>
      <c r="C263" s="39"/>
      <c r="D263" s="39"/>
      <c r="E263" s="39"/>
      <c r="F263" s="39"/>
      <c r="G263" s="39"/>
      <c r="H263" s="39"/>
      <c r="I263" s="39"/>
      <c r="J263" s="39"/>
      <c r="K263" s="39"/>
      <c r="L263" s="39"/>
      <c r="M263" s="39"/>
      <c r="N263" s="39"/>
      <c r="O263" s="39"/>
      <c r="P263" s="39"/>
      <c r="Q263" s="39"/>
      <c r="R263" s="39"/>
      <c r="S263" s="39"/>
      <c r="T263" s="39"/>
      <c r="U263" s="39"/>
      <c r="V263" s="39"/>
      <c r="W263" s="39"/>
      <c r="X263" s="39"/>
      <c r="Y263" s="39"/>
      <c r="Z263" s="39"/>
      <c r="AA263" s="39"/>
      <c r="AB263" s="39"/>
      <c r="AC263" s="39"/>
      <c r="AD263" s="39"/>
    </row>
    <row r="264" spans="1:30" s="21" customFormat="1" ht="20.25" customHeight="1">
      <c r="A264" s="39"/>
      <c r="B264" s="39"/>
      <c r="C264" s="39"/>
      <c r="D264" s="39"/>
      <c r="E264" s="39"/>
      <c r="F264" s="39"/>
      <c r="G264" s="39"/>
      <c r="H264" s="39"/>
      <c r="I264" s="39"/>
      <c r="J264" s="39"/>
      <c r="K264" s="39"/>
      <c r="L264" s="39"/>
      <c r="M264" s="39"/>
      <c r="N264" s="39"/>
      <c r="O264" s="39"/>
      <c r="P264" s="39"/>
      <c r="Q264" s="39"/>
      <c r="R264" s="39"/>
      <c r="S264" s="39"/>
      <c r="T264" s="39"/>
      <c r="U264" s="39"/>
      <c r="V264" s="39"/>
      <c r="W264" s="39"/>
      <c r="X264" s="39"/>
      <c r="Y264" s="39"/>
      <c r="Z264" s="39"/>
      <c r="AA264" s="39"/>
      <c r="AB264" s="39"/>
      <c r="AC264" s="39"/>
      <c r="AD264" s="39"/>
    </row>
    <row r="265" spans="1:30" s="21" customFormat="1" ht="20.25" customHeight="1">
      <c r="A265" s="39"/>
      <c r="B265" s="39"/>
      <c r="C265" s="39"/>
      <c r="D265" s="39"/>
      <c r="E265" s="39"/>
      <c r="F265" s="39"/>
      <c r="G265" s="39"/>
      <c r="H265" s="39"/>
      <c r="I265" s="39"/>
      <c r="J265" s="39"/>
      <c r="K265" s="39"/>
      <c r="L265" s="39"/>
      <c r="M265" s="39"/>
      <c r="N265" s="39"/>
      <c r="O265" s="39"/>
      <c r="P265" s="39"/>
      <c r="Q265" s="39"/>
      <c r="R265" s="39"/>
      <c r="S265" s="39"/>
      <c r="T265" s="39"/>
      <c r="U265" s="39"/>
      <c r="V265" s="39"/>
      <c r="W265" s="39"/>
      <c r="X265" s="39"/>
      <c r="Y265" s="39"/>
      <c r="Z265" s="39"/>
      <c r="AA265" s="39"/>
      <c r="AB265" s="39"/>
      <c r="AC265" s="39"/>
      <c r="AD265" s="39"/>
    </row>
    <row r="266" spans="1:30" s="21" customFormat="1" ht="20.25" customHeight="1">
      <c r="A266" s="39"/>
      <c r="B266" s="39"/>
      <c r="C266" s="39"/>
      <c r="D266" s="39"/>
      <c r="E266" s="39"/>
      <c r="F266" s="39"/>
      <c r="G266" s="39"/>
      <c r="H266" s="39"/>
      <c r="I266" s="39"/>
      <c r="J266" s="39"/>
      <c r="K266" s="39"/>
      <c r="L266" s="39"/>
      <c r="M266" s="39"/>
      <c r="N266" s="39"/>
      <c r="O266" s="39"/>
      <c r="P266" s="39"/>
      <c r="Q266" s="39"/>
      <c r="R266" s="39"/>
      <c r="S266" s="39"/>
      <c r="T266" s="39"/>
      <c r="U266" s="39"/>
      <c r="V266" s="39"/>
      <c r="W266" s="39"/>
      <c r="X266" s="39"/>
      <c r="Y266" s="39"/>
      <c r="Z266" s="39"/>
      <c r="AA266" s="39"/>
      <c r="AB266" s="39"/>
      <c r="AC266" s="39"/>
      <c r="AD266" s="39"/>
    </row>
    <row r="267" spans="1:30" s="21" customFormat="1" ht="20.25" customHeight="1">
      <c r="A267" s="39"/>
      <c r="B267" s="39"/>
      <c r="C267" s="39"/>
      <c r="D267" s="39"/>
      <c r="E267" s="39"/>
      <c r="F267" s="39"/>
      <c r="G267" s="39"/>
      <c r="H267" s="39"/>
      <c r="I267" s="39"/>
      <c r="J267" s="39"/>
      <c r="K267" s="39"/>
      <c r="L267" s="39"/>
      <c r="M267" s="39"/>
      <c r="N267" s="39"/>
      <c r="O267" s="39"/>
      <c r="P267" s="39"/>
      <c r="Q267" s="39"/>
      <c r="R267" s="39"/>
      <c r="S267" s="39"/>
      <c r="T267" s="39"/>
      <c r="U267" s="39"/>
      <c r="V267" s="39"/>
      <c r="W267" s="39"/>
      <c r="X267" s="39"/>
      <c r="Y267" s="39"/>
      <c r="Z267" s="39"/>
      <c r="AA267" s="39"/>
      <c r="AB267" s="39"/>
      <c r="AC267" s="39"/>
      <c r="AD267" s="39"/>
    </row>
    <row r="268" spans="1:30" s="21" customFormat="1" ht="20.25" customHeight="1">
      <c r="A268" s="39"/>
      <c r="B268" s="39"/>
      <c r="C268" s="39"/>
      <c r="D268" s="39"/>
      <c r="E268" s="39"/>
      <c r="F268" s="39"/>
      <c r="G268" s="39"/>
      <c r="H268" s="39"/>
      <c r="I268" s="39"/>
      <c r="J268" s="39"/>
      <c r="K268" s="39"/>
      <c r="L268" s="39"/>
      <c r="M268" s="39"/>
      <c r="N268" s="39"/>
      <c r="O268" s="39"/>
      <c r="P268" s="39"/>
      <c r="Q268" s="39"/>
      <c r="R268" s="39"/>
      <c r="S268" s="39"/>
      <c r="T268" s="39"/>
      <c r="U268" s="39"/>
      <c r="V268" s="39"/>
      <c r="W268" s="39"/>
      <c r="X268" s="39"/>
      <c r="Y268" s="39"/>
      <c r="Z268" s="39"/>
      <c r="AA268" s="39"/>
      <c r="AB268" s="39"/>
      <c r="AC268" s="39"/>
      <c r="AD268" s="39"/>
    </row>
    <row r="269" spans="1:30" s="21" customFormat="1" ht="20.25" customHeight="1">
      <c r="A269" s="39"/>
      <c r="B269" s="39"/>
      <c r="C269" s="39"/>
      <c r="D269" s="39"/>
      <c r="E269" s="39"/>
      <c r="F269" s="39"/>
      <c r="G269" s="39"/>
      <c r="H269" s="39"/>
      <c r="I269" s="39"/>
      <c r="J269" s="39"/>
      <c r="K269" s="39"/>
      <c r="L269" s="39"/>
      <c r="M269" s="39"/>
      <c r="N269" s="39"/>
      <c r="O269" s="39"/>
      <c r="P269" s="39"/>
      <c r="Q269" s="39"/>
      <c r="R269" s="39"/>
      <c r="S269" s="39"/>
      <c r="T269" s="39"/>
      <c r="U269" s="39"/>
      <c r="V269" s="39"/>
      <c r="W269" s="39"/>
      <c r="X269" s="39"/>
      <c r="Y269" s="39"/>
      <c r="Z269" s="39"/>
      <c r="AA269" s="39"/>
      <c r="AB269" s="39"/>
      <c r="AC269" s="39"/>
      <c r="AD269" s="39"/>
    </row>
    <row r="270" spans="1:30" s="21" customFormat="1" ht="20.25" customHeight="1">
      <c r="A270" s="39"/>
      <c r="B270" s="39"/>
      <c r="C270" s="39"/>
      <c r="D270" s="39"/>
      <c r="E270" s="39"/>
      <c r="F270" s="39"/>
      <c r="G270" s="39"/>
      <c r="H270" s="39"/>
      <c r="I270" s="39"/>
      <c r="J270" s="39"/>
      <c r="K270" s="39"/>
      <c r="L270" s="39"/>
      <c r="M270" s="39"/>
      <c r="N270" s="39"/>
      <c r="O270" s="39"/>
      <c r="P270" s="39"/>
      <c r="Q270" s="39"/>
      <c r="R270" s="39"/>
      <c r="S270" s="39"/>
      <c r="T270" s="39"/>
      <c r="U270" s="39"/>
      <c r="V270" s="39"/>
      <c r="W270" s="39"/>
      <c r="X270" s="39"/>
      <c r="Y270" s="39"/>
      <c r="Z270" s="39"/>
      <c r="AA270" s="39"/>
      <c r="AB270" s="39"/>
      <c r="AC270" s="39"/>
      <c r="AD270" s="39"/>
    </row>
    <row r="271" spans="1:30" s="21" customFormat="1" ht="20.25" customHeight="1">
      <c r="A271" s="39"/>
      <c r="B271" s="39"/>
      <c r="C271" s="39"/>
      <c r="D271" s="39"/>
      <c r="E271" s="39"/>
      <c r="F271" s="39"/>
      <c r="G271" s="39"/>
      <c r="H271" s="39"/>
      <c r="I271" s="39"/>
      <c r="J271" s="39"/>
      <c r="K271" s="39"/>
      <c r="L271" s="39"/>
      <c r="M271" s="39"/>
      <c r="N271" s="39"/>
      <c r="O271" s="39"/>
      <c r="P271" s="39"/>
      <c r="Q271" s="39"/>
      <c r="R271" s="39"/>
      <c r="S271" s="39"/>
      <c r="T271" s="39"/>
      <c r="U271" s="39"/>
      <c r="V271" s="39"/>
      <c r="W271" s="39"/>
      <c r="X271" s="39"/>
      <c r="Y271" s="39"/>
      <c r="Z271" s="39"/>
      <c r="AA271" s="39"/>
      <c r="AB271" s="39"/>
      <c r="AC271" s="39"/>
      <c r="AD271" s="39"/>
    </row>
    <row r="272" spans="1:30" s="21" customFormat="1" ht="20.25" customHeight="1">
      <c r="A272" s="39"/>
      <c r="B272" s="39"/>
      <c r="C272" s="39"/>
      <c r="D272" s="39"/>
      <c r="E272" s="39"/>
      <c r="F272" s="39"/>
      <c r="G272" s="39"/>
      <c r="H272" s="39"/>
      <c r="I272" s="39"/>
      <c r="J272" s="39"/>
      <c r="K272" s="39"/>
      <c r="L272" s="39"/>
      <c r="M272" s="39"/>
      <c r="N272" s="39"/>
      <c r="O272" s="39"/>
      <c r="P272" s="39"/>
      <c r="Q272" s="39"/>
      <c r="R272" s="39"/>
      <c r="S272" s="39"/>
      <c r="T272" s="39"/>
      <c r="U272" s="39"/>
      <c r="V272" s="39"/>
      <c r="W272" s="39"/>
      <c r="X272" s="39"/>
      <c r="Y272" s="39"/>
      <c r="Z272" s="39"/>
      <c r="AA272" s="39"/>
      <c r="AB272" s="39"/>
      <c r="AC272" s="39"/>
      <c r="AD272" s="39"/>
    </row>
    <row r="273" spans="1:30" s="21" customFormat="1" ht="20.25" customHeight="1">
      <c r="A273" s="39"/>
      <c r="B273" s="39"/>
      <c r="C273" s="39"/>
      <c r="D273" s="39"/>
      <c r="E273" s="39"/>
      <c r="F273" s="39"/>
      <c r="G273" s="39"/>
      <c r="H273" s="39"/>
      <c r="I273" s="39"/>
      <c r="J273" s="39"/>
      <c r="K273" s="39"/>
      <c r="L273" s="39"/>
      <c r="M273" s="39"/>
      <c r="N273" s="39"/>
      <c r="O273" s="39"/>
      <c r="P273" s="39"/>
      <c r="Q273" s="39"/>
      <c r="R273" s="39"/>
      <c r="S273" s="39"/>
      <c r="T273" s="39"/>
      <c r="U273" s="39"/>
      <c r="V273" s="39"/>
      <c r="W273" s="39"/>
      <c r="X273" s="39"/>
      <c r="Y273" s="39"/>
      <c r="Z273" s="39"/>
      <c r="AA273" s="39"/>
      <c r="AB273" s="39"/>
      <c r="AC273" s="39"/>
      <c r="AD273" s="39"/>
    </row>
    <row r="274" spans="1:30" s="21" customFormat="1" ht="20.25" customHeight="1">
      <c r="A274" s="39"/>
      <c r="B274" s="39"/>
      <c r="C274" s="39"/>
      <c r="D274" s="39"/>
      <c r="E274" s="39"/>
      <c r="F274" s="39"/>
      <c r="G274" s="39"/>
      <c r="H274" s="39"/>
      <c r="I274" s="39"/>
      <c r="J274" s="39"/>
      <c r="K274" s="39"/>
      <c r="L274" s="39"/>
      <c r="M274" s="39"/>
      <c r="N274" s="39"/>
      <c r="O274" s="39"/>
      <c r="P274" s="39"/>
      <c r="Q274" s="39"/>
      <c r="R274" s="39"/>
      <c r="S274" s="39"/>
      <c r="T274" s="39"/>
      <c r="U274" s="39"/>
      <c r="V274" s="39"/>
      <c r="W274" s="39"/>
      <c r="X274" s="39"/>
      <c r="Y274" s="39"/>
      <c r="Z274" s="39"/>
      <c r="AA274" s="39"/>
      <c r="AB274" s="39"/>
      <c r="AC274" s="39"/>
      <c r="AD274" s="39"/>
    </row>
    <row r="275" spans="1:30" s="21" customFormat="1" ht="20.25" customHeight="1">
      <c r="A275" s="39"/>
      <c r="B275" s="39"/>
      <c r="C275" s="39"/>
      <c r="D275" s="39"/>
      <c r="E275" s="39"/>
      <c r="F275" s="39"/>
      <c r="G275" s="39"/>
      <c r="H275" s="39"/>
      <c r="I275" s="39"/>
      <c r="J275" s="39"/>
      <c r="K275" s="39"/>
      <c r="L275" s="39"/>
      <c r="M275" s="39"/>
      <c r="N275" s="39"/>
      <c r="O275" s="39"/>
      <c r="P275" s="39"/>
      <c r="Q275" s="39"/>
      <c r="R275" s="39"/>
      <c r="S275" s="39"/>
      <c r="T275" s="39"/>
      <c r="U275" s="39"/>
      <c r="V275" s="39"/>
      <c r="W275" s="39"/>
      <c r="X275" s="39"/>
      <c r="Y275" s="39"/>
      <c r="Z275" s="39"/>
      <c r="AA275" s="39"/>
      <c r="AB275" s="39"/>
      <c r="AC275" s="39"/>
      <c r="AD275" s="39"/>
    </row>
    <row r="276" spans="1:30" s="21" customFormat="1">
      <c r="A276" s="39"/>
      <c r="B276" s="39"/>
      <c r="C276" s="39"/>
      <c r="D276" s="39"/>
      <c r="E276" s="39"/>
      <c r="F276" s="39"/>
      <c r="G276" s="39"/>
      <c r="H276" s="39"/>
      <c r="I276" s="39"/>
      <c r="J276" s="39"/>
      <c r="K276" s="39"/>
      <c r="L276" s="39"/>
      <c r="M276" s="39"/>
      <c r="N276" s="39"/>
      <c r="O276" s="39"/>
      <c r="P276" s="39"/>
      <c r="Q276" s="39"/>
      <c r="R276" s="39"/>
      <c r="S276" s="39"/>
      <c r="T276" s="39"/>
      <c r="U276" s="39"/>
      <c r="V276" s="39"/>
      <c r="W276" s="39"/>
      <c r="X276" s="39"/>
      <c r="Y276" s="39"/>
      <c r="Z276" s="39"/>
      <c r="AA276" s="39"/>
      <c r="AB276" s="39"/>
      <c r="AC276" s="39"/>
      <c r="AD276" s="39"/>
    </row>
    <row r="277" spans="1:30" s="21" customFormat="1">
      <c r="A277" s="39"/>
      <c r="B277" s="39"/>
      <c r="C277" s="39"/>
      <c r="D277" s="39"/>
      <c r="E277" s="39"/>
      <c r="F277" s="39"/>
      <c r="G277" s="39"/>
      <c r="H277" s="39"/>
      <c r="I277" s="39"/>
      <c r="J277" s="39"/>
      <c r="K277" s="39"/>
      <c r="L277" s="39"/>
      <c r="M277" s="39"/>
      <c r="N277" s="39"/>
      <c r="O277" s="39"/>
      <c r="P277" s="39"/>
      <c r="Q277" s="39"/>
      <c r="R277" s="39"/>
      <c r="S277" s="39"/>
      <c r="T277" s="39"/>
      <c r="U277" s="39"/>
      <c r="V277" s="39"/>
      <c r="W277" s="39"/>
      <c r="X277" s="39"/>
      <c r="Y277" s="39"/>
      <c r="Z277" s="39"/>
      <c r="AA277" s="39"/>
      <c r="AB277" s="39"/>
      <c r="AC277" s="39"/>
      <c r="AD277" s="39"/>
    </row>
    <row r="278" spans="1:30" s="21" customFormat="1">
      <c r="A278" s="39"/>
      <c r="B278" s="39"/>
      <c r="C278" s="39"/>
      <c r="D278" s="39"/>
      <c r="E278" s="39"/>
      <c r="F278" s="39"/>
      <c r="G278" s="39"/>
      <c r="H278" s="39"/>
      <c r="I278" s="39"/>
      <c r="J278" s="39"/>
      <c r="K278" s="39"/>
      <c r="L278" s="39"/>
      <c r="M278" s="39"/>
      <c r="N278" s="39"/>
      <c r="O278" s="39"/>
      <c r="P278" s="39"/>
      <c r="Q278" s="39"/>
      <c r="R278" s="39"/>
      <c r="S278" s="39"/>
      <c r="T278" s="39"/>
      <c r="U278" s="39"/>
      <c r="V278" s="39"/>
      <c r="W278" s="39"/>
      <c r="X278" s="39"/>
      <c r="Y278" s="39"/>
      <c r="Z278" s="39"/>
      <c r="AA278" s="39"/>
      <c r="AB278" s="39"/>
      <c r="AC278" s="39"/>
      <c r="AD278" s="39"/>
    </row>
    <row r="279" spans="1:30" s="21" customFormat="1">
      <c r="A279" s="39"/>
      <c r="B279" s="39"/>
      <c r="C279" s="39"/>
      <c r="D279" s="39"/>
      <c r="E279" s="39"/>
      <c r="F279" s="39"/>
      <c r="G279" s="39"/>
      <c r="H279" s="39"/>
      <c r="I279" s="39"/>
      <c r="J279" s="39"/>
      <c r="K279" s="39"/>
      <c r="L279" s="39"/>
      <c r="M279" s="39"/>
      <c r="N279" s="39"/>
      <c r="O279" s="39"/>
      <c r="P279" s="39"/>
      <c r="Q279" s="39"/>
      <c r="R279" s="39"/>
      <c r="S279" s="39"/>
      <c r="T279" s="39"/>
      <c r="U279" s="39"/>
      <c r="V279" s="39"/>
      <c r="W279" s="39"/>
      <c r="X279" s="39"/>
      <c r="Y279" s="39"/>
      <c r="Z279" s="39"/>
      <c r="AA279" s="39"/>
      <c r="AB279" s="39"/>
      <c r="AC279" s="39"/>
      <c r="AD279" s="39"/>
    </row>
    <row r="280" spans="1:30" s="21" customFormat="1">
      <c r="A280" s="39"/>
      <c r="B280" s="39"/>
      <c r="C280" s="39"/>
      <c r="D280" s="39"/>
      <c r="E280" s="39"/>
      <c r="F280" s="39"/>
      <c r="G280" s="39"/>
      <c r="H280" s="39"/>
      <c r="I280" s="39"/>
      <c r="J280" s="39"/>
      <c r="K280" s="39"/>
      <c r="L280" s="39"/>
      <c r="M280" s="39"/>
      <c r="N280" s="39"/>
      <c r="O280" s="39"/>
      <c r="P280" s="39"/>
      <c r="Q280" s="39"/>
      <c r="R280" s="39"/>
      <c r="S280" s="39"/>
      <c r="T280" s="39"/>
      <c r="U280" s="39"/>
      <c r="V280" s="39"/>
      <c r="W280" s="39"/>
      <c r="X280" s="39"/>
      <c r="Y280" s="39"/>
      <c r="Z280" s="39"/>
      <c r="AA280" s="39"/>
      <c r="AB280" s="39"/>
      <c r="AC280" s="39"/>
      <c r="AD280" s="39"/>
    </row>
    <row r="281" spans="1:30" s="21" customFormat="1">
      <c r="A281" s="39"/>
      <c r="B281" s="39"/>
      <c r="C281" s="39"/>
      <c r="D281" s="39"/>
      <c r="E281" s="39"/>
      <c r="F281" s="39"/>
      <c r="G281" s="39"/>
      <c r="H281" s="39"/>
      <c r="I281" s="39"/>
      <c r="J281" s="39"/>
      <c r="K281" s="39"/>
      <c r="L281" s="39"/>
      <c r="M281" s="39"/>
      <c r="N281" s="39"/>
      <c r="O281" s="39"/>
      <c r="P281" s="39"/>
      <c r="Q281" s="39"/>
      <c r="R281" s="39"/>
      <c r="S281" s="39"/>
      <c r="T281" s="39"/>
      <c r="U281" s="39"/>
      <c r="V281" s="39"/>
      <c r="W281" s="39"/>
      <c r="X281" s="39"/>
      <c r="Y281" s="39"/>
      <c r="Z281" s="39"/>
      <c r="AA281" s="39"/>
      <c r="AB281" s="39"/>
      <c r="AC281" s="39"/>
      <c r="AD281" s="39"/>
    </row>
    <row r="282" spans="1:30" s="21" customFormat="1">
      <c r="A282" s="39"/>
      <c r="B282" s="39"/>
      <c r="C282" s="39"/>
      <c r="D282" s="39"/>
      <c r="E282" s="39"/>
      <c r="F282" s="39"/>
      <c r="G282" s="39"/>
      <c r="H282" s="39"/>
      <c r="I282" s="39"/>
      <c r="J282" s="39"/>
      <c r="K282" s="39"/>
      <c r="L282" s="39"/>
      <c r="M282" s="39"/>
      <c r="N282" s="39"/>
      <c r="O282" s="39"/>
      <c r="P282" s="39"/>
      <c r="Q282" s="39"/>
      <c r="R282" s="39"/>
      <c r="S282" s="39"/>
      <c r="T282" s="39"/>
      <c r="U282" s="39"/>
      <c r="V282" s="39"/>
      <c r="W282" s="39"/>
      <c r="X282" s="39"/>
      <c r="Y282" s="39"/>
      <c r="Z282" s="39"/>
      <c r="AA282" s="39"/>
      <c r="AB282" s="39"/>
      <c r="AC282" s="39"/>
      <c r="AD282" s="39"/>
    </row>
    <row r="283" spans="1:30" s="21" customFormat="1">
      <c r="A283" s="39"/>
      <c r="B283" s="39"/>
      <c r="C283" s="39"/>
      <c r="D283" s="39"/>
      <c r="E283" s="39"/>
      <c r="F283" s="39"/>
      <c r="G283" s="39"/>
      <c r="H283" s="39"/>
      <c r="I283" s="39"/>
      <c r="J283" s="39"/>
      <c r="K283" s="39"/>
      <c r="L283" s="39"/>
      <c r="M283" s="39"/>
      <c r="N283" s="39"/>
      <c r="O283" s="39"/>
      <c r="P283" s="39"/>
      <c r="Q283" s="39"/>
      <c r="R283" s="39"/>
      <c r="S283" s="39"/>
      <c r="T283" s="39"/>
      <c r="U283" s="39"/>
      <c r="V283" s="39"/>
      <c r="W283" s="39"/>
      <c r="X283" s="39"/>
      <c r="Y283" s="39"/>
      <c r="Z283" s="39"/>
      <c r="AA283" s="39"/>
      <c r="AB283" s="39"/>
      <c r="AC283" s="39"/>
      <c r="AD283" s="39"/>
    </row>
    <row r="284" spans="1:30" s="21" customFormat="1">
      <c r="A284" s="39"/>
      <c r="B284" s="39"/>
      <c r="C284" s="39"/>
      <c r="D284" s="39"/>
      <c r="E284" s="39"/>
      <c r="F284" s="39"/>
      <c r="G284" s="39"/>
      <c r="H284" s="39"/>
      <c r="I284" s="39"/>
      <c r="J284" s="39"/>
      <c r="K284" s="39"/>
      <c r="L284" s="39"/>
      <c r="M284" s="39"/>
      <c r="N284" s="39"/>
      <c r="O284" s="39"/>
      <c r="P284" s="39"/>
      <c r="Q284" s="39"/>
      <c r="R284" s="39"/>
      <c r="S284" s="39"/>
      <c r="T284" s="39"/>
      <c r="U284" s="39"/>
      <c r="V284" s="39"/>
      <c r="W284" s="39"/>
      <c r="X284" s="39"/>
      <c r="Y284" s="39"/>
      <c r="Z284" s="39"/>
      <c r="AA284" s="39"/>
      <c r="AB284" s="39"/>
      <c r="AC284" s="39"/>
      <c r="AD284" s="39"/>
    </row>
    <row r="285" spans="1:30" s="21" customFormat="1">
      <c r="A285" s="39"/>
      <c r="B285" s="39"/>
      <c r="C285" s="39"/>
      <c r="D285" s="39"/>
      <c r="E285" s="39"/>
      <c r="F285" s="39"/>
      <c r="G285" s="39"/>
      <c r="H285" s="39"/>
      <c r="I285" s="39"/>
      <c r="J285" s="39"/>
      <c r="K285" s="39"/>
      <c r="L285" s="39"/>
      <c r="M285" s="39"/>
      <c r="N285" s="39"/>
      <c r="O285" s="39"/>
      <c r="P285" s="39"/>
      <c r="Q285" s="39"/>
      <c r="R285" s="39"/>
      <c r="S285" s="39"/>
      <c r="T285" s="39"/>
      <c r="U285" s="39"/>
      <c r="V285" s="39"/>
      <c r="W285" s="39"/>
      <c r="X285" s="39"/>
      <c r="Y285" s="39"/>
      <c r="Z285" s="39"/>
      <c r="AA285" s="39"/>
      <c r="AB285" s="39"/>
      <c r="AC285" s="39"/>
      <c r="AD285" s="39"/>
    </row>
    <row r="286" spans="1:30" s="21" customFormat="1">
      <c r="A286" s="39"/>
      <c r="B286" s="39"/>
      <c r="C286" s="39"/>
      <c r="D286" s="39"/>
      <c r="E286" s="39"/>
      <c r="F286" s="39"/>
      <c r="G286" s="39"/>
      <c r="H286" s="39"/>
      <c r="I286" s="39"/>
      <c r="J286" s="39"/>
      <c r="K286" s="39"/>
      <c r="L286" s="39"/>
      <c r="M286" s="39"/>
      <c r="N286" s="39"/>
      <c r="O286" s="39"/>
      <c r="P286" s="39"/>
      <c r="Q286" s="39"/>
      <c r="R286" s="39"/>
      <c r="S286" s="39"/>
      <c r="T286" s="39"/>
      <c r="U286" s="39"/>
      <c r="V286" s="39"/>
      <c r="W286" s="39"/>
      <c r="X286" s="39"/>
      <c r="Y286" s="39"/>
      <c r="Z286" s="39"/>
      <c r="AA286" s="39"/>
      <c r="AB286" s="39"/>
      <c r="AC286" s="39"/>
      <c r="AD286" s="39"/>
    </row>
    <row r="287" spans="1:30" s="21" customFormat="1">
      <c r="A287" s="39"/>
      <c r="B287" s="39"/>
      <c r="C287" s="39"/>
      <c r="D287" s="39"/>
      <c r="E287" s="39"/>
      <c r="F287" s="39"/>
      <c r="G287" s="39"/>
      <c r="H287" s="39"/>
      <c r="I287" s="39"/>
      <c r="J287" s="39"/>
      <c r="K287" s="39"/>
      <c r="L287" s="39"/>
      <c r="M287" s="39"/>
      <c r="N287" s="39"/>
      <c r="O287" s="39"/>
      <c r="P287" s="39"/>
      <c r="Q287" s="39"/>
      <c r="R287" s="39"/>
      <c r="S287" s="39"/>
      <c r="T287" s="39"/>
      <c r="U287" s="39"/>
      <c r="V287" s="39"/>
      <c r="W287" s="39"/>
      <c r="X287" s="39"/>
      <c r="Y287" s="39"/>
      <c r="Z287" s="39"/>
      <c r="AA287" s="39"/>
      <c r="AB287" s="39"/>
      <c r="AC287" s="39"/>
      <c r="AD287" s="39"/>
    </row>
    <row r="288" spans="1:30" s="21" customFormat="1">
      <c r="A288" s="39"/>
      <c r="B288" s="39"/>
      <c r="C288" s="39"/>
      <c r="D288" s="39"/>
      <c r="E288" s="39"/>
      <c r="F288" s="39"/>
      <c r="G288" s="39"/>
      <c r="H288" s="39"/>
      <c r="I288" s="39"/>
      <c r="J288" s="39"/>
      <c r="K288" s="39"/>
      <c r="L288" s="39"/>
      <c r="M288" s="39"/>
      <c r="N288" s="39"/>
      <c r="O288" s="39"/>
      <c r="P288" s="39"/>
      <c r="Q288" s="39"/>
      <c r="R288" s="39"/>
      <c r="S288" s="39"/>
      <c r="T288" s="39"/>
      <c r="U288" s="39"/>
      <c r="V288" s="39"/>
      <c r="W288" s="39"/>
      <c r="X288" s="39"/>
      <c r="Y288" s="39"/>
      <c r="Z288" s="39"/>
      <c r="AA288" s="39"/>
      <c r="AB288" s="39"/>
      <c r="AC288" s="39"/>
      <c r="AD288" s="39"/>
    </row>
    <row r="289" spans="1:30" s="21" customFormat="1">
      <c r="A289" s="39"/>
      <c r="B289" s="39"/>
      <c r="C289" s="39"/>
      <c r="D289" s="39"/>
      <c r="E289" s="39"/>
      <c r="F289" s="39"/>
      <c r="G289" s="39"/>
      <c r="H289" s="39"/>
      <c r="I289" s="39"/>
      <c r="J289" s="39"/>
      <c r="K289" s="39"/>
      <c r="L289" s="39"/>
      <c r="M289" s="39"/>
      <c r="N289" s="39"/>
      <c r="O289" s="39"/>
      <c r="P289" s="39"/>
      <c r="Q289" s="39"/>
      <c r="R289" s="39"/>
      <c r="S289" s="39"/>
      <c r="T289" s="39"/>
      <c r="U289" s="39"/>
      <c r="V289" s="39"/>
      <c r="W289" s="39"/>
      <c r="X289" s="39"/>
      <c r="Y289" s="39"/>
      <c r="Z289" s="39"/>
      <c r="AA289" s="39"/>
      <c r="AB289" s="39"/>
      <c r="AC289" s="39"/>
      <c r="AD289" s="39"/>
    </row>
    <row r="290" spans="1:30" s="21" customFormat="1">
      <c r="A290" s="39"/>
      <c r="B290" s="39"/>
      <c r="C290" s="39"/>
      <c r="D290" s="39"/>
      <c r="E290" s="39"/>
      <c r="F290" s="39"/>
      <c r="G290" s="39"/>
      <c r="H290" s="39"/>
      <c r="I290" s="39"/>
      <c r="J290" s="39"/>
      <c r="K290" s="39"/>
      <c r="L290" s="39"/>
      <c r="M290" s="39"/>
      <c r="N290" s="39"/>
      <c r="O290" s="39"/>
      <c r="P290" s="39"/>
      <c r="Q290" s="39"/>
      <c r="R290" s="39"/>
      <c r="S290" s="39"/>
      <c r="T290" s="39"/>
      <c r="U290" s="39"/>
      <c r="V290" s="39"/>
      <c r="W290" s="39"/>
      <c r="X290" s="39"/>
      <c r="Y290" s="39"/>
      <c r="Z290" s="39"/>
      <c r="AA290" s="39"/>
      <c r="AB290" s="39"/>
      <c r="AC290" s="39"/>
      <c r="AD290" s="39"/>
    </row>
    <row r="291" spans="1:30" s="21" customFormat="1">
      <c r="A291" s="39"/>
      <c r="B291" s="39"/>
      <c r="C291" s="39"/>
      <c r="D291" s="39"/>
      <c r="E291" s="39"/>
      <c r="F291" s="39"/>
      <c r="G291" s="39"/>
      <c r="H291" s="39"/>
      <c r="I291" s="39"/>
      <c r="J291" s="39"/>
      <c r="K291" s="39"/>
      <c r="L291" s="39"/>
      <c r="M291" s="39"/>
      <c r="N291" s="39"/>
      <c r="O291" s="39"/>
      <c r="P291" s="39"/>
      <c r="Q291" s="39"/>
      <c r="R291" s="39"/>
      <c r="S291" s="39"/>
      <c r="T291" s="39"/>
      <c r="U291" s="39"/>
      <c r="V291" s="39"/>
      <c r="W291" s="39"/>
      <c r="X291" s="39"/>
      <c r="Y291" s="39"/>
      <c r="Z291" s="39"/>
      <c r="AA291" s="39"/>
      <c r="AB291" s="39"/>
      <c r="AC291" s="39"/>
      <c r="AD291" s="39"/>
    </row>
    <row r="292" spans="1:30" s="21" customFormat="1">
      <c r="A292" s="39"/>
      <c r="B292" s="39"/>
      <c r="C292" s="39"/>
      <c r="D292" s="39"/>
      <c r="E292" s="39"/>
      <c r="F292" s="39"/>
      <c r="G292" s="39"/>
      <c r="H292" s="39"/>
      <c r="I292" s="39"/>
      <c r="J292" s="39"/>
      <c r="K292" s="39"/>
      <c r="L292" s="39"/>
      <c r="M292" s="39"/>
      <c r="N292" s="39"/>
      <c r="O292" s="39"/>
      <c r="P292" s="39"/>
      <c r="Q292" s="39"/>
      <c r="R292" s="39"/>
      <c r="S292" s="39"/>
      <c r="T292" s="39"/>
      <c r="U292" s="39"/>
      <c r="V292" s="39"/>
      <c r="W292" s="39"/>
      <c r="X292" s="39"/>
      <c r="Y292" s="39"/>
      <c r="Z292" s="39"/>
      <c r="AA292" s="39"/>
      <c r="AB292" s="39"/>
      <c r="AC292" s="39"/>
      <c r="AD292" s="39"/>
    </row>
    <row r="293" spans="1:30" s="21" customFormat="1">
      <c r="A293" s="39"/>
      <c r="B293" s="39"/>
      <c r="C293" s="39"/>
      <c r="D293" s="39"/>
      <c r="E293" s="39"/>
      <c r="F293" s="39"/>
      <c r="G293" s="39"/>
      <c r="H293" s="39"/>
      <c r="I293" s="39"/>
      <c r="J293" s="39"/>
      <c r="K293" s="39"/>
      <c r="L293" s="39"/>
      <c r="M293" s="39"/>
      <c r="N293" s="39"/>
      <c r="O293" s="39"/>
      <c r="P293" s="39"/>
      <c r="Q293" s="39"/>
      <c r="R293" s="39"/>
      <c r="S293" s="39"/>
      <c r="T293" s="39"/>
      <c r="U293" s="39"/>
      <c r="V293" s="39"/>
      <c r="W293" s="39"/>
      <c r="X293" s="39"/>
      <c r="Y293" s="39"/>
      <c r="Z293" s="39"/>
      <c r="AA293" s="39"/>
      <c r="AB293" s="39"/>
      <c r="AC293" s="39"/>
      <c r="AD293" s="39"/>
    </row>
    <row r="294" spans="1:30" s="21" customFormat="1">
      <c r="A294" s="39"/>
      <c r="B294" s="39"/>
      <c r="C294" s="39"/>
      <c r="D294" s="39"/>
      <c r="E294" s="39"/>
      <c r="F294" s="39"/>
      <c r="G294" s="39"/>
      <c r="H294" s="39"/>
      <c r="I294" s="39"/>
      <c r="J294" s="39"/>
      <c r="K294" s="39"/>
      <c r="L294" s="39"/>
      <c r="M294" s="39"/>
      <c r="N294" s="39"/>
      <c r="O294" s="39"/>
      <c r="P294" s="39"/>
      <c r="Q294" s="39"/>
      <c r="R294" s="39"/>
      <c r="S294" s="39"/>
      <c r="T294" s="39"/>
      <c r="U294" s="39"/>
      <c r="V294" s="39"/>
      <c r="W294" s="39"/>
      <c r="X294" s="39"/>
      <c r="Y294" s="39"/>
      <c r="Z294" s="39"/>
      <c r="AA294" s="39"/>
      <c r="AB294" s="39"/>
      <c r="AC294" s="39"/>
      <c r="AD294" s="39"/>
    </row>
    <row r="295" spans="1:30" s="21" customFormat="1">
      <c r="A295" s="39"/>
      <c r="B295" s="39"/>
      <c r="C295" s="39"/>
      <c r="D295" s="39"/>
      <c r="E295" s="39"/>
      <c r="F295" s="39"/>
      <c r="G295" s="39"/>
      <c r="H295" s="39"/>
      <c r="I295" s="39"/>
      <c r="J295" s="39"/>
      <c r="K295" s="39"/>
      <c r="L295" s="39"/>
      <c r="M295" s="39"/>
      <c r="N295" s="39"/>
      <c r="O295" s="39"/>
      <c r="P295" s="39"/>
      <c r="Q295" s="39"/>
      <c r="R295" s="39"/>
      <c r="S295" s="39"/>
      <c r="T295" s="39"/>
      <c r="U295" s="39"/>
      <c r="V295" s="39"/>
      <c r="W295" s="39"/>
      <c r="X295" s="39"/>
      <c r="Y295" s="39"/>
      <c r="Z295" s="39"/>
      <c r="AA295" s="39"/>
      <c r="AB295" s="39"/>
      <c r="AC295" s="39"/>
      <c r="AD295" s="39"/>
    </row>
    <row r="296" spans="1:30" s="21" customFormat="1">
      <c r="A296" s="39"/>
      <c r="B296" s="39"/>
      <c r="C296" s="39"/>
      <c r="D296" s="39"/>
      <c r="E296" s="39"/>
      <c r="F296" s="39"/>
      <c r="G296" s="39"/>
      <c r="H296" s="39"/>
      <c r="I296" s="39"/>
      <c r="J296" s="39"/>
      <c r="K296" s="39"/>
      <c r="L296" s="39"/>
      <c r="M296" s="39"/>
      <c r="N296" s="39"/>
      <c r="O296" s="39"/>
      <c r="P296" s="39"/>
      <c r="Q296" s="39"/>
      <c r="R296" s="39"/>
      <c r="S296" s="39"/>
      <c r="T296" s="39"/>
      <c r="U296" s="39"/>
      <c r="V296" s="39"/>
      <c r="W296" s="39"/>
      <c r="X296" s="39"/>
      <c r="Y296" s="39"/>
      <c r="Z296" s="39"/>
      <c r="AA296" s="39"/>
      <c r="AB296" s="39"/>
      <c r="AC296" s="39"/>
      <c r="AD296" s="39"/>
    </row>
    <row r="297" spans="1:30" s="21" customFormat="1">
      <c r="A297" s="39"/>
      <c r="B297" s="39"/>
      <c r="C297" s="39"/>
      <c r="D297" s="39"/>
      <c r="E297" s="39"/>
      <c r="F297" s="39"/>
      <c r="G297" s="39"/>
      <c r="H297" s="39"/>
      <c r="I297" s="39"/>
      <c r="J297" s="39"/>
      <c r="K297" s="39"/>
      <c r="L297" s="39"/>
      <c r="M297" s="39"/>
      <c r="N297" s="39"/>
      <c r="O297" s="39"/>
      <c r="P297" s="39"/>
      <c r="Q297" s="39"/>
      <c r="R297" s="39"/>
      <c r="S297" s="39"/>
      <c r="T297" s="39"/>
      <c r="U297" s="39"/>
      <c r="V297" s="39"/>
      <c r="W297" s="39"/>
      <c r="X297" s="39"/>
      <c r="Y297" s="39"/>
      <c r="Z297" s="39"/>
      <c r="AA297" s="39"/>
      <c r="AB297" s="39"/>
      <c r="AC297" s="39"/>
      <c r="AD297" s="39"/>
    </row>
    <row r="298" spans="1:30" s="21" customFormat="1">
      <c r="A298" s="39"/>
      <c r="B298" s="39"/>
      <c r="C298" s="39"/>
      <c r="D298" s="39"/>
      <c r="E298" s="39"/>
      <c r="F298" s="39"/>
      <c r="G298" s="39"/>
      <c r="H298" s="39"/>
      <c r="I298" s="39"/>
      <c r="J298" s="39"/>
      <c r="K298" s="39"/>
      <c r="L298" s="39"/>
      <c r="M298" s="39"/>
      <c r="N298" s="39"/>
      <c r="O298" s="39"/>
      <c r="P298" s="39"/>
      <c r="Q298" s="39"/>
      <c r="R298" s="39"/>
      <c r="S298" s="39"/>
      <c r="T298" s="39"/>
      <c r="U298" s="39"/>
      <c r="V298" s="39"/>
      <c r="W298" s="39"/>
      <c r="X298" s="39"/>
      <c r="Y298" s="39"/>
      <c r="Z298" s="39"/>
      <c r="AA298" s="39"/>
      <c r="AB298" s="39"/>
      <c r="AC298" s="39"/>
      <c r="AD298" s="39"/>
    </row>
    <row r="299" spans="1:30" s="21" customFormat="1">
      <c r="A299" s="39"/>
      <c r="B299" s="39"/>
      <c r="C299" s="39"/>
      <c r="D299" s="39"/>
      <c r="E299" s="39"/>
      <c r="F299" s="39"/>
      <c r="G299" s="39"/>
      <c r="H299" s="39"/>
      <c r="I299" s="39"/>
      <c r="J299" s="39"/>
      <c r="K299" s="39"/>
      <c r="L299" s="39"/>
      <c r="M299" s="39"/>
      <c r="N299" s="39"/>
      <c r="O299" s="39"/>
      <c r="P299" s="39"/>
      <c r="Q299" s="39"/>
      <c r="R299" s="39"/>
      <c r="S299" s="39"/>
      <c r="T299" s="39"/>
      <c r="U299" s="39"/>
      <c r="V299" s="39"/>
      <c r="W299" s="39"/>
      <c r="X299" s="39"/>
      <c r="Y299" s="39"/>
      <c r="Z299" s="39"/>
      <c r="AA299" s="39"/>
      <c r="AB299" s="39"/>
      <c r="AC299" s="39"/>
      <c r="AD299" s="39"/>
    </row>
    <row r="300" spans="1:30" s="21" customFormat="1">
      <c r="A300" s="39"/>
      <c r="B300" s="39"/>
      <c r="C300" s="39"/>
      <c r="D300" s="39"/>
      <c r="E300" s="39"/>
      <c r="F300" s="39"/>
      <c r="G300" s="39"/>
      <c r="H300" s="39"/>
      <c r="I300" s="39"/>
      <c r="J300" s="39"/>
      <c r="K300" s="39"/>
      <c r="L300" s="39"/>
      <c r="M300" s="39"/>
      <c r="N300" s="39"/>
      <c r="O300" s="39"/>
      <c r="P300" s="39"/>
      <c r="Q300" s="39"/>
      <c r="R300" s="39"/>
      <c r="S300" s="39"/>
      <c r="T300" s="39"/>
      <c r="U300" s="39"/>
      <c r="V300" s="39"/>
      <c r="W300" s="39"/>
      <c r="X300" s="39"/>
      <c r="Y300" s="39"/>
      <c r="Z300" s="39"/>
      <c r="AA300" s="39"/>
      <c r="AB300" s="39"/>
      <c r="AC300" s="39"/>
      <c r="AD300" s="39"/>
    </row>
    <row r="301" spans="1:30" s="21" customFormat="1">
      <c r="A301" s="39"/>
      <c r="B301" s="39"/>
      <c r="C301" s="39"/>
      <c r="D301" s="39"/>
      <c r="E301" s="39"/>
      <c r="F301" s="39"/>
      <c r="G301" s="39"/>
      <c r="H301" s="39"/>
      <c r="I301" s="39"/>
      <c r="J301" s="39"/>
      <c r="K301" s="39"/>
      <c r="L301" s="39"/>
      <c r="M301" s="39"/>
      <c r="N301" s="39"/>
      <c r="O301" s="39"/>
      <c r="P301" s="39"/>
      <c r="Q301" s="39"/>
      <c r="R301" s="39"/>
      <c r="S301" s="39"/>
      <c r="T301" s="39"/>
      <c r="U301" s="39"/>
      <c r="V301" s="39"/>
      <c r="W301" s="39"/>
      <c r="X301" s="39"/>
      <c r="Y301" s="39"/>
      <c r="Z301" s="39"/>
      <c r="AA301" s="39"/>
      <c r="AB301" s="39"/>
      <c r="AC301" s="39"/>
      <c r="AD301" s="39"/>
    </row>
    <row r="302" spans="1:30" s="21" customFormat="1">
      <c r="A302" s="39"/>
      <c r="B302" s="39"/>
      <c r="C302" s="39"/>
      <c r="D302" s="39"/>
      <c r="E302" s="39"/>
      <c r="F302" s="39"/>
      <c r="G302" s="39"/>
      <c r="H302" s="39"/>
      <c r="I302" s="39"/>
      <c r="J302" s="39"/>
      <c r="K302" s="39"/>
      <c r="L302" s="39"/>
      <c r="M302" s="39"/>
      <c r="N302" s="39"/>
      <c r="O302" s="39"/>
      <c r="P302" s="39"/>
      <c r="Q302" s="39"/>
      <c r="R302" s="39"/>
      <c r="S302" s="39"/>
      <c r="T302" s="39"/>
      <c r="U302" s="39"/>
      <c r="V302" s="39"/>
      <c r="W302" s="39"/>
      <c r="X302" s="39"/>
      <c r="Y302" s="39"/>
      <c r="Z302" s="39"/>
      <c r="AA302" s="39"/>
      <c r="AB302" s="39"/>
      <c r="AC302" s="39"/>
      <c r="AD302" s="39"/>
    </row>
    <row r="303" spans="1:30" s="21" customFormat="1">
      <c r="A303" s="39"/>
      <c r="B303" s="39"/>
      <c r="C303" s="39"/>
      <c r="D303" s="39"/>
      <c r="E303" s="39"/>
      <c r="F303" s="39"/>
      <c r="G303" s="39"/>
      <c r="H303" s="39"/>
      <c r="I303" s="39"/>
      <c r="J303" s="39"/>
      <c r="K303" s="39"/>
      <c r="L303" s="39"/>
      <c r="M303" s="39"/>
      <c r="N303" s="39"/>
      <c r="O303" s="39"/>
      <c r="P303" s="39"/>
      <c r="Q303" s="39"/>
      <c r="R303" s="39"/>
      <c r="S303" s="39"/>
      <c r="T303" s="39"/>
      <c r="U303" s="39"/>
      <c r="V303" s="39"/>
      <c r="W303" s="39"/>
      <c r="X303" s="39"/>
      <c r="Y303" s="39"/>
      <c r="Z303" s="39"/>
      <c r="AA303" s="39"/>
      <c r="AB303" s="39"/>
      <c r="AC303" s="39"/>
      <c r="AD303" s="39"/>
    </row>
    <row r="304" spans="1:30" s="21" customFormat="1">
      <c r="A304" s="39"/>
      <c r="B304" s="39"/>
      <c r="C304" s="39"/>
      <c r="D304" s="39"/>
      <c r="E304" s="39"/>
      <c r="F304" s="39"/>
      <c r="G304" s="39"/>
      <c r="H304" s="39"/>
      <c r="I304" s="39"/>
      <c r="J304" s="39"/>
      <c r="K304" s="39"/>
      <c r="L304" s="39"/>
      <c r="M304" s="39"/>
      <c r="N304" s="39"/>
      <c r="O304" s="39"/>
      <c r="P304" s="39"/>
      <c r="Q304" s="39"/>
      <c r="R304" s="39"/>
      <c r="S304" s="39"/>
      <c r="T304" s="39"/>
      <c r="U304" s="39"/>
      <c r="V304" s="39"/>
      <c r="W304" s="39"/>
      <c r="X304" s="39"/>
      <c r="Y304" s="39"/>
      <c r="Z304" s="39"/>
      <c r="AA304" s="39"/>
      <c r="AB304" s="39"/>
      <c r="AC304" s="39"/>
      <c r="AD304" s="39"/>
    </row>
    <row r="305" spans="1:30" s="21" customFormat="1">
      <c r="A305" s="39"/>
      <c r="B305" s="39"/>
      <c r="C305" s="39"/>
      <c r="D305" s="39"/>
      <c r="E305" s="39"/>
      <c r="F305" s="39"/>
      <c r="G305" s="39"/>
      <c r="H305" s="39"/>
      <c r="I305" s="39"/>
      <c r="J305" s="39"/>
      <c r="K305" s="39"/>
      <c r="L305" s="39"/>
      <c r="M305" s="39"/>
      <c r="N305" s="39"/>
      <c r="O305" s="39"/>
      <c r="P305" s="39"/>
      <c r="Q305" s="39"/>
      <c r="R305" s="39"/>
      <c r="S305" s="39"/>
      <c r="T305" s="39"/>
      <c r="U305" s="39"/>
      <c r="V305" s="39"/>
      <c r="W305" s="39"/>
      <c r="X305" s="39"/>
      <c r="Y305" s="39"/>
      <c r="Z305" s="39"/>
      <c r="AA305" s="39"/>
      <c r="AB305" s="39"/>
      <c r="AC305" s="39"/>
      <c r="AD305" s="39"/>
    </row>
    <row r="306" spans="1:30" s="21" customFormat="1">
      <c r="A306" s="39"/>
      <c r="B306" s="39"/>
      <c r="C306" s="39"/>
      <c r="D306" s="39"/>
      <c r="E306" s="39"/>
      <c r="F306" s="39"/>
      <c r="G306" s="39"/>
      <c r="H306" s="39"/>
      <c r="I306" s="39"/>
      <c r="J306" s="39"/>
      <c r="K306" s="39"/>
      <c r="L306" s="39"/>
      <c r="M306" s="39"/>
      <c r="N306" s="39"/>
      <c r="O306" s="39"/>
      <c r="P306" s="39"/>
      <c r="Q306" s="39"/>
      <c r="R306" s="39"/>
      <c r="S306" s="39"/>
      <c r="T306" s="39"/>
      <c r="U306" s="39"/>
      <c r="V306" s="39"/>
      <c r="W306" s="39"/>
      <c r="X306" s="39"/>
      <c r="Y306" s="39"/>
      <c r="Z306" s="39"/>
      <c r="AA306" s="39"/>
      <c r="AB306" s="39"/>
      <c r="AC306" s="39"/>
      <c r="AD306" s="39"/>
    </row>
    <row r="307" spans="1:30" s="21" customFormat="1">
      <c r="A307" s="39"/>
      <c r="B307" s="39"/>
      <c r="C307" s="39"/>
      <c r="D307" s="39"/>
      <c r="E307" s="39"/>
      <c r="F307" s="39"/>
      <c r="G307" s="39"/>
      <c r="H307" s="39"/>
      <c r="I307" s="39"/>
      <c r="J307" s="39"/>
      <c r="K307" s="39"/>
      <c r="L307" s="39"/>
      <c r="M307" s="39"/>
      <c r="N307" s="39"/>
      <c r="O307" s="39"/>
      <c r="P307" s="39"/>
      <c r="Q307" s="39"/>
      <c r="R307" s="39"/>
      <c r="S307" s="39"/>
      <c r="T307" s="39"/>
      <c r="U307" s="39"/>
      <c r="V307" s="39"/>
      <c r="W307" s="39"/>
      <c r="X307" s="39"/>
      <c r="Y307" s="39"/>
      <c r="Z307" s="39"/>
      <c r="AA307" s="39"/>
      <c r="AB307" s="39"/>
      <c r="AC307" s="39"/>
      <c r="AD307" s="39"/>
    </row>
    <row r="308" spans="1:30" s="21" customFormat="1">
      <c r="A308" s="39"/>
      <c r="B308" s="39"/>
      <c r="C308" s="39"/>
      <c r="D308" s="39"/>
      <c r="E308" s="39"/>
      <c r="F308" s="39"/>
      <c r="G308" s="39"/>
      <c r="H308" s="39"/>
      <c r="I308" s="39"/>
      <c r="J308" s="39"/>
      <c r="K308" s="39"/>
      <c r="L308" s="39"/>
      <c r="M308" s="39"/>
      <c r="N308" s="39"/>
      <c r="O308" s="39"/>
      <c r="P308" s="39"/>
      <c r="Q308" s="39"/>
      <c r="R308" s="39"/>
      <c r="S308" s="39"/>
      <c r="T308" s="39"/>
      <c r="U308" s="39"/>
      <c r="V308" s="39"/>
      <c r="W308" s="39"/>
      <c r="X308" s="39"/>
      <c r="Y308" s="39"/>
      <c r="Z308" s="39"/>
      <c r="AA308" s="39"/>
      <c r="AB308" s="39"/>
      <c r="AC308" s="39"/>
      <c r="AD308" s="39"/>
    </row>
    <row r="309" spans="1:30" s="21" customFormat="1">
      <c r="A309" s="39"/>
      <c r="B309" s="39"/>
      <c r="C309" s="39"/>
      <c r="D309" s="39"/>
      <c r="E309" s="39"/>
      <c r="F309" s="39"/>
      <c r="G309" s="39"/>
      <c r="H309" s="39"/>
      <c r="I309" s="39"/>
      <c r="J309" s="39"/>
      <c r="K309" s="39"/>
      <c r="L309" s="39"/>
      <c r="M309" s="39"/>
      <c r="N309" s="39"/>
      <c r="O309" s="39"/>
      <c r="P309" s="39"/>
      <c r="Q309" s="39"/>
      <c r="R309" s="39"/>
      <c r="S309" s="39"/>
      <c r="T309" s="39"/>
      <c r="U309" s="39"/>
      <c r="V309" s="39"/>
      <c r="W309" s="39"/>
      <c r="X309" s="39"/>
      <c r="Y309" s="39"/>
      <c r="Z309" s="39"/>
      <c r="AA309" s="39"/>
      <c r="AB309" s="39"/>
      <c r="AC309" s="39"/>
      <c r="AD309" s="39"/>
    </row>
    <row r="310" spans="1:30" s="21" customFormat="1">
      <c r="A310" s="39"/>
      <c r="B310" s="39"/>
      <c r="C310" s="39"/>
      <c r="D310" s="39"/>
      <c r="E310" s="39"/>
      <c r="F310" s="39"/>
      <c r="G310" s="39"/>
      <c r="H310" s="39"/>
      <c r="I310" s="39"/>
      <c r="J310" s="39"/>
      <c r="K310" s="39"/>
      <c r="L310" s="39"/>
      <c r="M310" s="39"/>
      <c r="N310" s="39"/>
      <c r="O310" s="39"/>
      <c r="P310" s="39"/>
      <c r="Q310" s="39"/>
      <c r="R310" s="39"/>
      <c r="S310" s="39"/>
      <c r="T310" s="39"/>
      <c r="U310" s="39"/>
      <c r="V310" s="39"/>
      <c r="W310" s="39"/>
      <c r="X310" s="39"/>
      <c r="Y310" s="39"/>
      <c r="Z310" s="39"/>
      <c r="AA310" s="39"/>
      <c r="AB310" s="39"/>
      <c r="AC310" s="39"/>
      <c r="AD310" s="39"/>
    </row>
    <row r="311" spans="1:30" s="21" customFormat="1">
      <c r="A311" s="39"/>
      <c r="B311" s="39"/>
      <c r="C311" s="39"/>
      <c r="D311" s="39"/>
      <c r="E311" s="39"/>
      <c r="F311" s="39"/>
      <c r="G311" s="39"/>
      <c r="H311" s="39"/>
      <c r="I311" s="39"/>
      <c r="J311" s="39"/>
      <c r="K311" s="39"/>
      <c r="L311" s="39"/>
      <c r="M311" s="39"/>
      <c r="N311" s="39"/>
      <c r="O311" s="39"/>
      <c r="P311" s="39"/>
      <c r="Q311" s="39"/>
      <c r="R311" s="39"/>
      <c r="S311" s="39"/>
      <c r="T311" s="39"/>
      <c r="U311" s="39"/>
      <c r="V311" s="39"/>
      <c r="W311" s="39"/>
      <c r="X311" s="39"/>
      <c r="Y311" s="39"/>
      <c r="Z311" s="39"/>
      <c r="AA311" s="39"/>
      <c r="AB311" s="39"/>
      <c r="AC311" s="39"/>
      <c r="AD311" s="39"/>
    </row>
    <row r="312" spans="1:30" s="21" customFormat="1">
      <c r="A312" s="39"/>
      <c r="B312" s="39"/>
      <c r="C312" s="39"/>
      <c r="D312" s="39"/>
      <c r="E312" s="39"/>
      <c r="F312" s="39"/>
      <c r="G312" s="39"/>
      <c r="H312" s="39"/>
      <c r="I312" s="39"/>
      <c r="J312" s="39"/>
      <c r="K312" s="39"/>
      <c r="L312" s="39"/>
      <c r="M312" s="39"/>
      <c r="N312" s="39"/>
      <c r="O312" s="39"/>
      <c r="P312" s="39"/>
      <c r="Q312" s="39"/>
      <c r="R312" s="39"/>
      <c r="S312" s="39"/>
      <c r="T312" s="39"/>
      <c r="U312" s="39"/>
      <c r="V312" s="39"/>
      <c r="W312" s="39"/>
      <c r="X312" s="39"/>
      <c r="Y312" s="39"/>
      <c r="Z312" s="39"/>
      <c r="AA312" s="39"/>
      <c r="AB312" s="39"/>
      <c r="AC312" s="39"/>
      <c r="AD312" s="39"/>
    </row>
    <row r="313" spans="1:30" s="21" customFormat="1">
      <c r="A313" s="39"/>
      <c r="B313" s="39"/>
      <c r="C313" s="39"/>
      <c r="D313" s="39"/>
      <c r="E313" s="39"/>
      <c r="F313" s="39"/>
      <c r="G313" s="39"/>
      <c r="H313" s="39"/>
      <c r="I313" s="39"/>
      <c r="J313" s="39"/>
      <c r="K313" s="39"/>
      <c r="L313" s="39"/>
      <c r="M313" s="39"/>
      <c r="N313" s="39"/>
      <c r="O313" s="39"/>
      <c r="P313" s="39"/>
      <c r="Q313" s="39"/>
      <c r="R313" s="39"/>
      <c r="S313" s="39"/>
      <c r="T313" s="39"/>
      <c r="U313" s="39"/>
      <c r="V313" s="39"/>
      <c r="W313" s="39"/>
      <c r="X313" s="39"/>
      <c r="Y313" s="39"/>
      <c r="Z313" s="39"/>
      <c r="AA313" s="39"/>
      <c r="AB313" s="39"/>
      <c r="AC313" s="39"/>
      <c r="AD313" s="39"/>
    </row>
    <row r="314" spans="1:30" s="21" customFormat="1">
      <c r="A314" s="39"/>
      <c r="B314" s="39"/>
      <c r="C314" s="39"/>
      <c r="D314" s="39"/>
      <c r="E314" s="39"/>
      <c r="F314" s="39"/>
      <c r="G314" s="39"/>
      <c r="H314" s="39"/>
      <c r="I314" s="39"/>
      <c r="J314" s="39"/>
      <c r="K314" s="39"/>
      <c r="L314" s="39"/>
      <c r="M314" s="39"/>
      <c r="N314" s="39"/>
      <c r="O314" s="39"/>
      <c r="P314" s="39"/>
      <c r="Q314" s="39"/>
      <c r="R314" s="39"/>
      <c r="S314" s="39"/>
      <c r="T314" s="39"/>
      <c r="U314" s="39"/>
      <c r="V314" s="39"/>
      <c r="W314" s="39"/>
      <c r="X314" s="39"/>
      <c r="Y314" s="39"/>
      <c r="Z314" s="39"/>
      <c r="AA314" s="39"/>
      <c r="AB314" s="39"/>
      <c r="AC314" s="39"/>
      <c r="AD314" s="39"/>
    </row>
    <row r="315" spans="1:30" s="21" customFormat="1">
      <c r="A315" s="39"/>
      <c r="B315" s="39"/>
      <c r="C315" s="39"/>
      <c r="D315" s="39"/>
      <c r="E315" s="39"/>
      <c r="F315" s="39"/>
      <c r="G315" s="39"/>
      <c r="H315" s="39"/>
      <c r="I315" s="39"/>
      <c r="J315" s="39"/>
      <c r="K315" s="39"/>
      <c r="L315" s="39"/>
      <c r="M315" s="39"/>
      <c r="N315" s="39"/>
      <c r="O315" s="39"/>
      <c r="P315" s="39"/>
      <c r="Q315" s="39"/>
      <c r="R315" s="39"/>
      <c r="S315" s="39"/>
      <c r="T315" s="39"/>
      <c r="U315" s="39"/>
      <c r="V315" s="39"/>
      <c r="W315" s="39"/>
      <c r="X315" s="39"/>
      <c r="Y315" s="39"/>
      <c r="Z315" s="39"/>
      <c r="AA315" s="39"/>
      <c r="AB315" s="39"/>
      <c r="AC315" s="39"/>
      <c r="AD315" s="39"/>
    </row>
    <row r="316" spans="1:30" s="21" customFormat="1">
      <c r="A316" s="39"/>
      <c r="B316" s="39"/>
      <c r="C316" s="39"/>
      <c r="D316" s="39"/>
      <c r="E316" s="39"/>
      <c r="F316" s="39"/>
      <c r="G316" s="39"/>
      <c r="H316" s="39"/>
      <c r="I316" s="39"/>
      <c r="J316" s="39"/>
      <c r="K316" s="39"/>
      <c r="L316" s="39"/>
      <c r="M316" s="39"/>
      <c r="N316" s="39"/>
      <c r="O316" s="39"/>
      <c r="P316" s="39"/>
      <c r="Q316" s="39"/>
      <c r="R316" s="39"/>
      <c r="S316" s="39"/>
      <c r="T316" s="39"/>
      <c r="U316" s="39"/>
      <c r="V316" s="39"/>
      <c r="W316" s="39"/>
      <c r="X316" s="39"/>
      <c r="Y316" s="39"/>
      <c r="Z316" s="39"/>
      <c r="AA316" s="39"/>
      <c r="AB316" s="39"/>
      <c r="AC316" s="39"/>
      <c r="AD316" s="39"/>
    </row>
    <row r="317" spans="1:30" s="21" customFormat="1">
      <c r="A317" s="39"/>
      <c r="B317" s="39"/>
      <c r="C317" s="39"/>
      <c r="D317" s="39"/>
      <c r="E317" s="39"/>
      <c r="F317" s="39"/>
      <c r="G317" s="39"/>
      <c r="H317" s="39"/>
      <c r="I317" s="39"/>
      <c r="J317" s="39"/>
      <c r="K317" s="39"/>
      <c r="L317" s="39"/>
      <c r="M317" s="39"/>
      <c r="N317" s="39"/>
      <c r="O317" s="39"/>
      <c r="P317" s="39"/>
      <c r="Q317" s="39"/>
      <c r="R317" s="39"/>
      <c r="S317" s="39"/>
      <c r="T317" s="39"/>
      <c r="U317" s="39"/>
      <c r="V317" s="39"/>
      <c r="W317" s="39"/>
      <c r="X317" s="39"/>
      <c r="Y317" s="39"/>
      <c r="Z317" s="39"/>
      <c r="AA317" s="39"/>
      <c r="AB317" s="39"/>
      <c r="AC317" s="39"/>
      <c r="AD317" s="39"/>
    </row>
    <row r="318" spans="1:30" s="21" customFormat="1">
      <c r="A318" s="39"/>
      <c r="B318" s="39"/>
      <c r="C318" s="39"/>
      <c r="D318" s="39"/>
      <c r="E318" s="39"/>
      <c r="F318" s="39"/>
      <c r="G318" s="39"/>
      <c r="H318" s="39"/>
      <c r="I318" s="39"/>
      <c r="J318" s="39"/>
      <c r="K318" s="39"/>
      <c r="L318" s="39"/>
      <c r="M318" s="39"/>
      <c r="N318" s="39"/>
      <c r="O318" s="39"/>
      <c r="P318" s="39"/>
      <c r="Q318" s="39"/>
      <c r="R318" s="39"/>
      <c r="S318" s="39"/>
      <c r="T318" s="39"/>
      <c r="U318" s="39"/>
      <c r="V318" s="39"/>
      <c r="W318" s="39"/>
      <c r="X318" s="39"/>
      <c r="Y318" s="39"/>
      <c r="Z318" s="39"/>
      <c r="AA318" s="39"/>
      <c r="AB318" s="39"/>
      <c r="AC318" s="39"/>
      <c r="AD318" s="39"/>
    </row>
    <row r="319" spans="1:30" s="21" customFormat="1">
      <c r="A319" s="39"/>
      <c r="B319" s="39"/>
      <c r="C319" s="39"/>
      <c r="D319" s="39"/>
      <c r="E319" s="39"/>
      <c r="F319" s="39"/>
      <c r="G319" s="39"/>
      <c r="H319" s="39"/>
      <c r="I319" s="39"/>
      <c r="J319" s="39"/>
      <c r="K319" s="39"/>
      <c r="L319" s="39"/>
      <c r="M319" s="39"/>
      <c r="N319" s="39"/>
      <c r="O319" s="39"/>
      <c r="P319" s="39"/>
      <c r="Q319" s="39"/>
      <c r="R319" s="39"/>
      <c r="S319" s="39"/>
      <c r="T319" s="39"/>
      <c r="U319" s="39"/>
      <c r="V319" s="39"/>
      <c r="W319" s="39"/>
      <c r="X319" s="39"/>
      <c r="Y319" s="39"/>
      <c r="Z319" s="39"/>
      <c r="AA319" s="39"/>
      <c r="AB319" s="39"/>
      <c r="AC319" s="39"/>
      <c r="AD319" s="39"/>
    </row>
    <row r="320" spans="1:30" s="21" customFormat="1">
      <c r="A320" s="39"/>
      <c r="B320" s="39"/>
      <c r="C320" s="39"/>
      <c r="D320" s="39"/>
      <c r="E320" s="39"/>
      <c r="F320" s="39"/>
      <c r="G320" s="39"/>
      <c r="H320" s="39"/>
      <c r="I320" s="39"/>
      <c r="J320" s="39"/>
      <c r="K320" s="39"/>
      <c r="L320" s="39"/>
      <c r="M320" s="39"/>
      <c r="N320" s="39"/>
      <c r="O320" s="39"/>
      <c r="P320" s="39"/>
      <c r="Q320" s="39"/>
      <c r="R320" s="39"/>
      <c r="S320" s="39"/>
      <c r="T320" s="39"/>
      <c r="U320" s="39"/>
      <c r="V320" s="39"/>
      <c r="W320" s="39"/>
      <c r="X320" s="39"/>
      <c r="Y320" s="39"/>
      <c r="Z320" s="39"/>
      <c r="AA320" s="39"/>
      <c r="AB320" s="39"/>
      <c r="AC320" s="39"/>
      <c r="AD320" s="39"/>
    </row>
    <row r="321" spans="1:30" s="21" customFormat="1">
      <c r="A321" s="39"/>
      <c r="B321" s="39"/>
      <c r="C321" s="39"/>
      <c r="D321" s="39"/>
      <c r="E321" s="39"/>
      <c r="F321" s="39"/>
      <c r="G321" s="39"/>
      <c r="H321" s="39"/>
      <c r="I321" s="39"/>
      <c r="J321" s="39"/>
      <c r="K321" s="39"/>
      <c r="L321" s="39"/>
      <c r="M321" s="39"/>
      <c r="N321" s="39"/>
      <c r="O321" s="39"/>
      <c r="P321" s="39"/>
      <c r="Q321" s="39"/>
      <c r="R321" s="39"/>
      <c r="S321" s="39"/>
      <c r="T321" s="39"/>
      <c r="U321" s="39"/>
      <c r="V321" s="39"/>
      <c r="W321" s="39"/>
      <c r="X321" s="39"/>
      <c r="Y321" s="39"/>
      <c r="Z321" s="39"/>
      <c r="AA321" s="39"/>
      <c r="AB321" s="39"/>
      <c r="AC321" s="39"/>
      <c r="AD321" s="39"/>
    </row>
    <row r="322" spans="1:30" s="21" customFormat="1">
      <c r="A322" s="39"/>
      <c r="B322" s="39"/>
      <c r="C322" s="39"/>
      <c r="D322" s="39"/>
      <c r="E322" s="39"/>
      <c r="F322" s="39"/>
      <c r="G322" s="39"/>
      <c r="H322" s="39"/>
      <c r="I322" s="39"/>
      <c r="J322" s="39"/>
      <c r="K322" s="39"/>
      <c r="L322" s="39"/>
      <c r="M322" s="39"/>
      <c r="N322" s="39"/>
      <c r="O322" s="39"/>
      <c r="P322" s="39"/>
      <c r="Q322" s="39"/>
      <c r="R322" s="39"/>
      <c r="S322" s="39"/>
      <c r="T322" s="39"/>
      <c r="U322" s="39"/>
      <c r="V322" s="39"/>
      <c r="W322" s="39"/>
      <c r="X322" s="39"/>
      <c r="Y322" s="39"/>
      <c r="Z322" s="39"/>
      <c r="AA322" s="39"/>
      <c r="AB322" s="39"/>
      <c r="AC322" s="39"/>
      <c r="AD322" s="39"/>
    </row>
    <row r="323" spans="1:30" s="21" customFormat="1">
      <c r="A323" s="39"/>
      <c r="B323" s="39"/>
      <c r="C323" s="39"/>
      <c r="D323" s="39"/>
      <c r="E323" s="39"/>
      <c r="F323" s="39"/>
      <c r="G323" s="39"/>
      <c r="H323" s="39"/>
      <c r="I323" s="39"/>
      <c r="J323" s="39"/>
      <c r="K323" s="39"/>
      <c r="L323" s="39"/>
      <c r="M323" s="39"/>
      <c r="N323" s="39"/>
      <c r="O323" s="39"/>
      <c r="P323" s="39"/>
      <c r="Q323" s="39"/>
      <c r="R323" s="39"/>
      <c r="S323" s="39"/>
      <c r="T323" s="39"/>
      <c r="U323" s="39"/>
      <c r="V323" s="39"/>
      <c r="W323" s="39"/>
      <c r="X323" s="39"/>
      <c r="Y323" s="39"/>
      <c r="Z323" s="39"/>
      <c r="AA323" s="39"/>
      <c r="AB323" s="39"/>
      <c r="AC323" s="39"/>
      <c r="AD323" s="39"/>
    </row>
    <row r="324" spans="1:30" s="21" customFormat="1">
      <c r="A324" s="39"/>
      <c r="B324" s="39"/>
      <c r="C324" s="39"/>
      <c r="D324" s="39"/>
      <c r="E324" s="39"/>
      <c r="F324" s="39"/>
      <c r="G324" s="39"/>
      <c r="H324" s="39"/>
      <c r="I324" s="39"/>
      <c r="J324" s="39"/>
      <c r="K324" s="39"/>
      <c r="L324" s="39"/>
      <c r="M324" s="39"/>
      <c r="N324" s="39"/>
      <c r="O324" s="39"/>
      <c r="P324" s="39"/>
      <c r="Q324" s="39"/>
      <c r="R324" s="39"/>
      <c r="S324" s="39"/>
      <c r="T324" s="39"/>
      <c r="U324" s="39"/>
      <c r="V324" s="39"/>
      <c r="W324" s="39"/>
      <c r="X324" s="39"/>
      <c r="Y324" s="39"/>
      <c r="Z324" s="39"/>
      <c r="AA324" s="39"/>
      <c r="AB324" s="39"/>
      <c r="AC324" s="39"/>
      <c r="AD324" s="39"/>
    </row>
    <row r="325" spans="1:30" s="21" customFormat="1">
      <c r="A325" s="39"/>
      <c r="B325" s="39"/>
      <c r="C325" s="39"/>
      <c r="D325" s="39"/>
      <c r="E325" s="39"/>
      <c r="F325" s="39"/>
      <c r="G325" s="39"/>
      <c r="H325" s="39"/>
      <c r="I325" s="39"/>
      <c r="J325" s="39"/>
      <c r="K325" s="39"/>
      <c r="L325" s="39"/>
      <c r="M325" s="39"/>
      <c r="N325" s="39"/>
      <c r="O325" s="39"/>
      <c r="P325" s="39"/>
      <c r="Q325" s="39"/>
      <c r="R325" s="39"/>
      <c r="S325" s="39"/>
      <c r="T325" s="39"/>
      <c r="U325" s="39"/>
      <c r="V325" s="39"/>
      <c r="W325" s="39"/>
      <c r="X325" s="39"/>
      <c r="Y325" s="39"/>
      <c r="Z325" s="39"/>
      <c r="AA325" s="39"/>
      <c r="AB325" s="39"/>
      <c r="AC325" s="39"/>
      <c r="AD325" s="39"/>
    </row>
    <row r="326" spans="1:30" s="21" customFormat="1">
      <c r="A326" s="39"/>
      <c r="B326" s="39"/>
      <c r="C326" s="39"/>
      <c r="D326" s="39"/>
      <c r="E326" s="39"/>
      <c r="F326" s="39"/>
      <c r="G326" s="39"/>
      <c r="H326" s="39"/>
      <c r="I326" s="39"/>
      <c r="J326" s="39"/>
      <c r="K326" s="39"/>
      <c r="L326" s="39"/>
      <c r="M326" s="39"/>
      <c r="N326" s="39"/>
      <c r="O326" s="39"/>
      <c r="P326" s="39"/>
      <c r="Q326" s="39"/>
      <c r="R326" s="39"/>
      <c r="S326" s="39"/>
      <c r="T326" s="39"/>
      <c r="U326" s="39"/>
      <c r="V326" s="39"/>
      <c r="W326" s="39"/>
      <c r="X326" s="39"/>
      <c r="Y326" s="39"/>
      <c r="Z326" s="39"/>
      <c r="AA326" s="39"/>
      <c r="AB326" s="39"/>
      <c r="AC326" s="39"/>
      <c r="AD326" s="39"/>
    </row>
    <row r="327" spans="1:30" s="21" customFormat="1">
      <c r="A327" s="39"/>
      <c r="B327" s="39"/>
      <c r="C327" s="39"/>
      <c r="D327" s="39"/>
      <c r="E327" s="39"/>
      <c r="F327" s="39"/>
      <c r="G327" s="39"/>
      <c r="H327" s="39"/>
      <c r="I327" s="39"/>
      <c r="J327" s="39"/>
      <c r="K327" s="39"/>
      <c r="L327" s="39"/>
      <c r="M327" s="39"/>
      <c r="N327" s="39"/>
      <c r="O327" s="39"/>
      <c r="P327" s="39"/>
      <c r="Q327" s="39"/>
      <c r="R327" s="39"/>
      <c r="S327" s="39"/>
      <c r="T327" s="39"/>
      <c r="U327" s="39"/>
      <c r="V327" s="39"/>
      <c r="W327" s="39"/>
      <c r="X327" s="39"/>
      <c r="Y327" s="39"/>
      <c r="Z327" s="39"/>
      <c r="AA327" s="39"/>
      <c r="AB327" s="39"/>
      <c r="AC327" s="39"/>
      <c r="AD327" s="39"/>
    </row>
    <row r="328" spans="1:30" s="21" customFormat="1">
      <c r="A328" s="39"/>
      <c r="B328" s="39"/>
      <c r="C328" s="39"/>
      <c r="D328" s="39"/>
      <c r="E328" s="39"/>
      <c r="F328" s="39"/>
      <c r="G328" s="39"/>
      <c r="H328" s="39"/>
      <c r="I328" s="39"/>
      <c r="J328" s="39"/>
      <c r="K328" s="39"/>
      <c r="L328" s="39"/>
      <c r="M328" s="39"/>
      <c r="N328" s="39"/>
      <c r="O328" s="39"/>
      <c r="P328" s="39"/>
      <c r="Q328" s="39"/>
      <c r="R328" s="39"/>
      <c r="S328" s="39"/>
      <c r="T328" s="39"/>
      <c r="U328" s="39"/>
      <c r="V328" s="39"/>
      <c r="W328" s="39"/>
      <c r="X328" s="39"/>
      <c r="Y328" s="39"/>
      <c r="Z328" s="39"/>
      <c r="AA328" s="39"/>
      <c r="AB328" s="39"/>
      <c r="AC328" s="39"/>
      <c r="AD328" s="39"/>
    </row>
    <row r="329" spans="1:30" s="21" customFormat="1">
      <c r="A329" s="39"/>
      <c r="B329" s="39"/>
      <c r="C329" s="39"/>
      <c r="D329" s="39"/>
      <c r="E329" s="39"/>
      <c r="F329" s="39"/>
      <c r="G329" s="39"/>
      <c r="H329" s="39"/>
      <c r="I329" s="39"/>
      <c r="J329" s="39"/>
      <c r="K329" s="39"/>
      <c r="L329" s="39"/>
      <c r="M329" s="39"/>
      <c r="N329" s="39"/>
      <c r="O329" s="39"/>
      <c r="P329" s="39"/>
      <c r="Q329" s="39"/>
      <c r="R329" s="39"/>
      <c r="S329" s="39"/>
      <c r="T329" s="39"/>
      <c r="U329" s="39"/>
      <c r="V329" s="39"/>
      <c r="W329" s="39"/>
      <c r="X329" s="39"/>
      <c r="Y329" s="39"/>
      <c r="Z329" s="39"/>
      <c r="AA329" s="39"/>
      <c r="AB329" s="39"/>
      <c r="AC329" s="39"/>
      <c r="AD329" s="39"/>
    </row>
    <row r="330" spans="1:30" s="21" customFormat="1">
      <c r="A330" s="39"/>
      <c r="B330" s="39"/>
      <c r="C330" s="39"/>
      <c r="D330" s="39"/>
      <c r="E330" s="39"/>
      <c r="F330" s="39"/>
      <c r="G330" s="39"/>
      <c r="H330" s="39"/>
      <c r="I330" s="39"/>
      <c r="J330" s="39"/>
      <c r="K330" s="39"/>
      <c r="L330" s="39"/>
      <c r="M330" s="39"/>
      <c r="N330" s="39"/>
      <c r="O330" s="39"/>
      <c r="P330" s="39"/>
      <c r="Q330" s="39"/>
      <c r="R330" s="39"/>
      <c r="S330" s="39"/>
      <c r="T330" s="39"/>
      <c r="U330" s="39"/>
      <c r="V330" s="39"/>
      <c r="W330" s="39"/>
      <c r="X330" s="39"/>
      <c r="Y330" s="39"/>
      <c r="Z330" s="39"/>
      <c r="AA330" s="39"/>
      <c r="AB330" s="39"/>
      <c r="AC330" s="39"/>
      <c r="AD330" s="39"/>
    </row>
    <row r="331" spans="1:30" s="21" customFormat="1">
      <c r="A331" s="39"/>
      <c r="B331" s="39"/>
      <c r="C331" s="39"/>
      <c r="D331" s="39"/>
      <c r="E331" s="39"/>
      <c r="F331" s="39"/>
      <c r="G331" s="39"/>
      <c r="H331" s="39"/>
      <c r="I331" s="39"/>
      <c r="J331" s="39"/>
      <c r="K331" s="39"/>
      <c r="L331" s="39"/>
      <c r="M331" s="39"/>
      <c r="N331" s="39"/>
      <c r="O331" s="39"/>
      <c r="P331" s="39"/>
      <c r="Q331" s="39"/>
      <c r="R331" s="39"/>
      <c r="S331" s="39"/>
      <c r="T331" s="39"/>
      <c r="U331" s="39"/>
      <c r="V331" s="39"/>
      <c r="W331" s="39"/>
      <c r="X331" s="39"/>
      <c r="Y331" s="39"/>
      <c r="Z331" s="39"/>
      <c r="AA331" s="39"/>
      <c r="AB331" s="39"/>
      <c r="AC331" s="39"/>
      <c r="AD331" s="39"/>
    </row>
    <row r="332" spans="1:30" s="21" customFormat="1">
      <c r="A332" s="39"/>
      <c r="B332" s="39"/>
      <c r="C332" s="39"/>
      <c r="D332" s="39"/>
      <c r="E332" s="39"/>
      <c r="F332" s="39"/>
      <c r="G332" s="39"/>
      <c r="H332" s="39"/>
      <c r="I332" s="39"/>
      <c r="J332" s="39"/>
      <c r="K332" s="39"/>
      <c r="L332" s="39"/>
      <c r="M332" s="39"/>
      <c r="N332" s="39"/>
      <c r="O332" s="39"/>
      <c r="P332" s="39"/>
      <c r="Q332" s="39"/>
      <c r="R332" s="39"/>
      <c r="S332" s="39"/>
      <c r="T332" s="39"/>
      <c r="U332" s="39"/>
      <c r="V332" s="39"/>
      <c r="W332" s="39"/>
      <c r="X332" s="39"/>
      <c r="Y332" s="39"/>
      <c r="Z332" s="39"/>
      <c r="AA332" s="39"/>
      <c r="AB332" s="39"/>
      <c r="AC332" s="39"/>
      <c r="AD332" s="39"/>
    </row>
    <row r="333" spans="1:30" s="21" customFormat="1">
      <c r="A333" s="39"/>
      <c r="B333" s="39"/>
      <c r="C333" s="39"/>
      <c r="D333" s="39"/>
      <c r="E333" s="39"/>
      <c r="F333" s="39"/>
      <c r="G333" s="39"/>
      <c r="H333" s="39"/>
      <c r="I333" s="39"/>
      <c r="J333" s="39"/>
      <c r="K333" s="39"/>
      <c r="L333" s="39"/>
      <c r="M333" s="39"/>
      <c r="N333" s="39"/>
      <c r="O333" s="39"/>
      <c r="P333" s="39"/>
      <c r="Q333" s="39"/>
      <c r="R333" s="39"/>
      <c r="S333" s="39"/>
      <c r="T333" s="39"/>
      <c r="U333" s="39"/>
      <c r="V333" s="39"/>
      <c r="W333" s="39"/>
      <c r="X333" s="39"/>
      <c r="Y333" s="39"/>
      <c r="Z333" s="39"/>
      <c r="AA333" s="39"/>
      <c r="AB333" s="39"/>
      <c r="AC333" s="39"/>
      <c r="AD333" s="39"/>
    </row>
    <row r="334" spans="1:30" s="21" customFormat="1">
      <c r="A334" s="39"/>
      <c r="B334" s="39"/>
      <c r="C334" s="39"/>
      <c r="D334" s="39"/>
      <c r="E334" s="39"/>
      <c r="F334" s="39"/>
      <c r="G334" s="39"/>
      <c r="H334" s="39"/>
      <c r="I334" s="39"/>
      <c r="J334" s="39"/>
      <c r="K334" s="39"/>
      <c r="L334" s="39"/>
      <c r="M334" s="39"/>
      <c r="N334" s="39"/>
      <c r="O334" s="39"/>
      <c r="P334" s="39"/>
      <c r="Q334" s="39"/>
      <c r="R334" s="39"/>
      <c r="S334" s="39"/>
      <c r="T334" s="39"/>
      <c r="U334" s="39"/>
      <c r="V334" s="39"/>
      <c r="W334" s="39"/>
      <c r="X334" s="39"/>
      <c r="Y334" s="39"/>
      <c r="Z334" s="39"/>
      <c r="AA334" s="39"/>
      <c r="AB334" s="39"/>
      <c r="AC334" s="39"/>
      <c r="AD334" s="39"/>
    </row>
    <row r="335" spans="1:30" s="21" customFormat="1">
      <c r="A335" s="39"/>
      <c r="B335" s="39"/>
      <c r="C335" s="39"/>
      <c r="D335" s="39"/>
      <c r="E335" s="39"/>
      <c r="F335" s="39"/>
      <c r="G335" s="39"/>
      <c r="H335" s="39"/>
      <c r="I335" s="39"/>
      <c r="J335" s="39"/>
      <c r="K335" s="39"/>
      <c r="L335" s="39"/>
      <c r="M335" s="39"/>
      <c r="N335" s="39"/>
      <c r="O335" s="39"/>
      <c r="P335" s="39"/>
      <c r="Q335" s="39"/>
      <c r="R335" s="39"/>
      <c r="S335" s="39"/>
      <c r="T335" s="39"/>
      <c r="U335" s="39"/>
      <c r="V335" s="39"/>
      <c r="W335" s="39"/>
      <c r="X335" s="39"/>
      <c r="Y335" s="39"/>
      <c r="Z335" s="39"/>
      <c r="AA335" s="39"/>
      <c r="AB335" s="39"/>
      <c r="AC335" s="39"/>
      <c r="AD335" s="39"/>
    </row>
    <row r="336" spans="1:30" s="21" customFormat="1">
      <c r="A336" s="39"/>
      <c r="B336" s="39"/>
      <c r="C336" s="39"/>
      <c r="D336" s="39"/>
      <c r="E336" s="39"/>
      <c r="F336" s="39"/>
      <c r="G336" s="39"/>
      <c r="H336" s="39"/>
      <c r="I336" s="39"/>
      <c r="J336" s="39"/>
      <c r="K336" s="39"/>
      <c r="L336" s="39"/>
      <c r="M336" s="39"/>
      <c r="N336" s="39"/>
      <c r="O336" s="39"/>
      <c r="P336" s="39"/>
      <c r="Q336" s="39"/>
      <c r="R336" s="39"/>
      <c r="S336" s="39"/>
      <c r="T336" s="39"/>
      <c r="U336" s="39"/>
      <c r="V336" s="39"/>
      <c r="W336" s="39"/>
      <c r="X336" s="39"/>
      <c r="Y336" s="39"/>
      <c r="Z336" s="39"/>
      <c r="AA336" s="39"/>
      <c r="AB336" s="39"/>
      <c r="AC336" s="39"/>
      <c r="AD336" s="39"/>
    </row>
    <row r="337" spans="1:30" s="21" customFormat="1">
      <c r="A337" s="39"/>
      <c r="B337" s="39"/>
      <c r="C337" s="39"/>
      <c r="D337" s="39"/>
      <c r="E337" s="39"/>
      <c r="F337" s="39"/>
      <c r="G337" s="39"/>
      <c r="H337" s="39"/>
      <c r="I337" s="39"/>
      <c r="J337" s="39"/>
      <c r="K337" s="39"/>
      <c r="L337" s="39"/>
      <c r="M337" s="39"/>
      <c r="N337" s="39"/>
      <c r="O337" s="39"/>
      <c r="P337" s="39"/>
      <c r="Q337" s="39"/>
      <c r="R337" s="39"/>
      <c r="S337" s="39"/>
      <c r="T337" s="39"/>
      <c r="U337" s="39"/>
      <c r="V337" s="39"/>
      <c r="W337" s="39"/>
      <c r="X337" s="39"/>
      <c r="Y337" s="39"/>
      <c r="Z337" s="39"/>
      <c r="AA337" s="39"/>
      <c r="AB337" s="39"/>
      <c r="AC337" s="39"/>
      <c r="AD337" s="39"/>
    </row>
    <row r="338" spans="1:30" s="21" customFormat="1">
      <c r="A338" s="39"/>
      <c r="B338" s="39"/>
      <c r="C338" s="39"/>
      <c r="D338" s="39"/>
      <c r="E338" s="39"/>
      <c r="F338" s="39"/>
      <c r="G338" s="39"/>
      <c r="H338" s="39"/>
      <c r="I338" s="39"/>
      <c r="J338" s="39"/>
      <c r="K338" s="39"/>
      <c r="L338" s="39"/>
      <c r="M338" s="39"/>
      <c r="N338" s="39"/>
      <c r="O338" s="39"/>
      <c r="P338" s="39"/>
      <c r="Q338" s="39"/>
      <c r="R338" s="39"/>
      <c r="S338" s="39"/>
      <c r="T338" s="39"/>
      <c r="U338" s="39"/>
      <c r="V338" s="39"/>
      <c r="W338" s="39"/>
      <c r="X338" s="39"/>
      <c r="Y338" s="39"/>
      <c r="Z338" s="39"/>
      <c r="AA338" s="39"/>
      <c r="AB338" s="39"/>
      <c r="AC338" s="39"/>
      <c r="AD338" s="39"/>
    </row>
    <row r="339" spans="1:30" s="21" customFormat="1">
      <c r="A339" s="39"/>
      <c r="B339" s="39"/>
      <c r="C339" s="39"/>
      <c r="D339" s="39"/>
      <c r="E339" s="39"/>
      <c r="F339" s="39"/>
      <c r="G339" s="39"/>
      <c r="H339" s="39"/>
      <c r="I339" s="39"/>
      <c r="J339" s="39"/>
      <c r="K339" s="39"/>
      <c r="L339" s="39"/>
      <c r="M339" s="39"/>
      <c r="N339" s="39"/>
      <c r="O339" s="39"/>
      <c r="P339" s="39"/>
      <c r="Q339" s="39"/>
      <c r="R339" s="39"/>
      <c r="S339" s="39"/>
      <c r="T339" s="39"/>
      <c r="U339" s="39"/>
      <c r="V339" s="39"/>
      <c r="W339" s="39"/>
      <c r="X339" s="39"/>
      <c r="Y339" s="39"/>
      <c r="Z339" s="39"/>
      <c r="AA339" s="39"/>
      <c r="AB339" s="39"/>
      <c r="AC339" s="39"/>
      <c r="AD339" s="39"/>
    </row>
    <row r="340" spans="1:30" s="21" customFormat="1">
      <c r="A340" s="39"/>
      <c r="B340" s="39"/>
      <c r="C340" s="39"/>
      <c r="D340" s="39"/>
      <c r="E340" s="39"/>
      <c r="F340" s="39"/>
      <c r="G340" s="39"/>
      <c r="H340" s="39"/>
      <c r="I340" s="39"/>
      <c r="J340" s="39"/>
      <c r="K340" s="39"/>
      <c r="L340" s="39"/>
      <c r="M340" s="39"/>
      <c r="N340" s="39"/>
      <c r="O340" s="39"/>
      <c r="P340" s="39"/>
      <c r="Q340" s="39"/>
      <c r="R340" s="39"/>
      <c r="S340" s="39"/>
      <c r="T340" s="39"/>
      <c r="U340" s="39"/>
      <c r="V340" s="39"/>
      <c r="W340" s="39"/>
      <c r="X340" s="39"/>
      <c r="Y340" s="39"/>
      <c r="Z340" s="39"/>
      <c r="AA340" s="39"/>
      <c r="AB340" s="39"/>
      <c r="AC340" s="39"/>
      <c r="AD340" s="39"/>
    </row>
    <row r="341" spans="1:30" s="21" customFormat="1">
      <c r="A341" s="39"/>
      <c r="B341" s="39"/>
      <c r="C341" s="39"/>
      <c r="D341" s="39"/>
      <c r="E341" s="39"/>
      <c r="F341" s="39"/>
      <c r="G341" s="39"/>
      <c r="H341" s="39"/>
      <c r="I341" s="39"/>
      <c r="J341" s="39"/>
      <c r="K341" s="39"/>
      <c r="L341" s="39"/>
      <c r="M341" s="39"/>
      <c r="N341" s="39"/>
      <c r="O341" s="39"/>
      <c r="P341" s="39"/>
      <c r="Q341" s="39"/>
      <c r="R341" s="39"/>
      <c r="S341" s="39"/>
      <c r="T341" s="39"/>
      <c r="U341" s="39"/>
      <c r="V341" s="39"/>
      <c r="W341" s="39"/>
      <c r="X341" s="39"/>
      <c r="Y341" s="39"/>
      <c r="Z341" s="39"/>
      <c r="AA341" s="39"/>
      <c r="AB341" s="39"/>
      <c r="AC341" s="39"/>
      <c r="AD341" s="39"/>
    </row>
    <row r="342" spans="1:30" s="21" customFormat="1">
      <c r="A342" s="39"/>
      <c r="B342" s="39"/>
      <c r="C342" s="39"/>
      <c r="D342" s="39"/>
      <c r="E342" s="39"/>
      <c r="F342" s="39"/>
      <c r="G342" s="39"/>
      <c r="H342" s="39"/>
      <c r="I342" s="39"/>
      <c r="J342" s="39"/>
      <c r="K342" s="39"/>
      <c r="L342" s="39"/>
      <c r="M342" s="39"/>
      <c r="N342" s="39"/>
      <c r="O342" s="39"/>
      <c r="P342" s="39"/>
      <c r="Q342" s="39"/>
      <c r="R342" s="39"/>
      <c r="S342" s="39"/>
      <c r="T342" s="39"/>
      <c r="U342" s="39"/>
      <c r="V342" s="39"/>
      <c r="W342" s="39"/>
      <c r="X342" s="39"/>
      <c r="Y342" s="39"/>
      <c r="Z342" s="39"/>
      <c r="AA342" s="39"/>
      <c r="AB342" s="39"/>
      <c r="AC342" s="39"/>
      <c r="AD342" s="39"/>
    </row>
    <row r="343" spans="1:30" s="21" customFormat="1">
      <c r="A343" s="39"/>
      <c r="B343" s="39"/>
      <c r="C343" s="39"/>
      <c r="D343" s="39"/>
      <c r="E343" s="39"/>
      <c r="F343" s="39"/>
      <c r="G343" s="39"/>
      <c r="H343" s="39"/>
      <c r="I343" s="39"/>
      <c r="J343" s="39"/>
      <c r="K343" s="39"/>
      <c r="L343" s="39"/>
      <c r="M343" s="39"/>
      <c r="N343" s="39"/>
      <c r="O343" s="39"/>
      <c r="P343" s="39"/>
      <c r="Q343" s="39"/>
      <c r="R343" s="39"/>
      <c r="S343" s="39"/>
      <c r="T343" s="39"/>
      <c r="U343" s="39"/>
      <c r="V343" s="39"/>
      <c r="W343" s="39"/>
      <c r="X343" s="39"/>
      <c r="Y343" s="39"/>
      <c r="Z343" s="39"/>
      <c r="AA343" s="39"/>
      <c r="AB343" s="39"/>
      <c r="AC343" s="39"/>
      <c r="AD343" s="39"/>
    </row>
    <row r="344" spans="1:30" s="21" customFormat="1">
      <c r="A344" s="39"/>
      <c r="B344" s="39"/>
      <c r="C344" s="39"/>
      <c r="D344" s="39"/>
      <c r="E344" s="39"/>
      <c r="F344" s="39"/>
      <c r="G344" s="39"/>
      <c r="H344" s="39"/>
      <c r="I344" s="39"/>
      <c r="J344" s="39"/>
      <c r="K344" s="39"/>
      <c r="L344" s="39"/>
      <c r="M344" s="39"/>
      <c r="N344" s="39"/>
      <c r="O344" s="39"/>
      <c r="P344" s="39"/>
      <c r="Q344" s="39"/>
      <c r="R344" s="39"/>
      <c r="S344" s="39"/>
      <c r="T344" s="39"/>
      <c r="U344" s="39"/>
      <c r="V344" s="39"/>
      <c r="W344" s="39"/>
      <c r="X344" s="39"/>
      <c r="Y344" s="39"/>
      <c r="Z344" s="39"/>
      <c r="AA344" s="39"/>
      <c r="AB344" s="39"/>
      <c r="AC344" s="39"/>
      <c r="AD344" s="39"/>
    </row>
    <row r="345" spans="1:30" s="21" customFormat="1">
      <c r="A345" s="39"/>
      <c r="B345" s="39"/>
      <c r="C345" s="39"/>
      <c r="D345" s="39"/>
      <c r="E345" s="39"/>
      <c r="F345" s="39"/>
      <c r="G345" s="39"/>
      <c r="H345" s="39"/>
      <c r="I345" s="39"/>
      <c r="J345" s="39"/>
      <c r="K345" s="39"/>
      <c r="L345" s="39"/>
      <c r="M345" s="39"/>
      <c r="N345" s="39"/>
      <c r="O345" s="39"/>
      <c r="P345" s="39"/>
      <c r="Q345" s="39"/>
      <c r="R345" s="39"/>
      <c r="S345" s="39"/>
      <c r="T345" s="39"/>
      <c r="U345" s="39"/>
      <c r="V345" s="39"/>
      <c r="W345" s="39"/>
      <c r="X345" s="39"/>
      <c r="Y345" s="39"/>
      <c r="Z345" s="39"/>
      <c r="AA345" s="39"/>
      <c r="AB345" s="39"/>
      <c r="AC345" s="39"/>
      <c r="AD345" s="39"/>
    </row>
    <row r="346" spans="1:30" s="21" customFormat="1">
      <c r="A346" s="39"/>
      <c r="B346" s="39"/>
      <c r="C346" s="39"/>
      <c r="D346" s="39"/>
      <c r="E346" s="39"/>
      <c r="F346" s="39"/>
      <c r="G346" s="39"/>
      <c r="H346" s="39"/>
      <c r="I346" s="39"/>
      <c r="J346" s="39"/>
      <c r="K346" s="39"/>
      <c r="L346" s="39"/>
      <c r="M346" s="39"/>
      <c r="N346" s="39"/>
      <c r="O346" s="39"/>
      <c r="P346" s="39"/>
      <c r="Q346" s="39"/>
      <c r="R346" s="39"/>
      <c r="S346" s="39"/>
      <c r="T346" s="39"/>
      <c r="U346" s="39"/>
      <c r="V346" s="39"/>
      <c r="W346" s="39"/>
      <c r="X346" s="39"/>
      <c r="Y346" s="39"/>
      <c r="Z346" s="39"/>
      <c r="AA346" s="39"/>
      <c r="AB346" s="39"/>
      <c r="AC346" s="39"/>
      <c r="AD346" s="39"/>
    </row>
    <row r="347" spans="1:30" s="21" customFormat="1">
      <c r="A347" s="39"/>
      <c r="B347" s="39"/>
      <c r="C347" s="39"/>
      <c r="D347" s="39"/>
      <c r="E347" s="39"/>
      <c r="F347" s="39"/>
      <c r="G347" s="39"/>
      <c r="H347" s="39"/>
      <c r="I347" s="39"/>
      <c r="J347" s="39"/>
      <c r="K347" s="39"/>
      <c r="L347" s="39"/>
      <c r="M347" s="39"/>
      <c r="N347" s="39"/>
      <c r="O347" s="39"/>
      <c r="P347" s="39"/>
      <c r="Q347" s="39"/>
      <c r="R347" s="39"/>
      <c r="S347" s="39"/>
      <c r="T347" s="39"/>
      <c r="U347" s="39"/>
      <c r="V347" s="39"/>
      <c r="W347" s="39"/>
      <c r="X347" s="39"/>
      <c r="Y347" s="39"/>
      <c r="Z347" s="39"/>
      <c r="AA347" s="39"/>
      <c r="AB347" s="39"/>
      <c r="AC347" s="39"/>
      <c r="AD347" s="39"/>
    </row>
    <row r="348" spans="1:30" s="21" customFormat="1">
      <c r="A348" s="39"/>
      <c r="B348" s="39"/>
      <c r="C348" s="39"/>
      <c r="D348" s="39"/>
      <c r="E348" s="39"/>
      <c r="F348" s="39"/>
      <c r="G348" s="39"/>
      <c r="H348" s="39"/>
      <c r="I348" s="39"/>
      <c r="J348" s="39"/>
      <c r="K348" s="39"/>
      <c r="L348" s="39"/>
      <c r="M348" s="39"/>
      <c r="N348" s="39"/>
      <c r="O348" s="39"/>
      <c r="P348" s="39"/>
      <c r="Q348" s="39"/>
      <c r="R348" s="39"/>
      <c r="S348" s="39"/>
      <c r="T348" s="39"/>
      <c r="U348" s="39"/>
      <c r="V348" s="39"/>
      <c r="W348" s="39"/>
      <c r="X348" s="39"/>
      <c r="Y348" s="39"/>
      <c r="Z348" s="39"/>
      <c r="AA348" s="39"/>
      <c r="AB348" s="39"/>
      <c r="AC348" s="39"/>
      <c r="AD348" s="39"/>
    </row>
    <row r="349" spans="1:30" s="21" customFormat="1">
      <c r="A349" s="39"/>
      <c r="B349" s="39"/>
      <c r="C349" s="39"/>
      <c r="D349" s="39"/>
      <c r="E349" s="39"/>
      <c r="F349" s="39"/>
      <c r="G349" s="39"/>
      <c r="H349" s="39"/>
      <c r="I349" s="39"/>
      <c r="J349" s="39"/>
      <c r="K349" s="39"/>
      <c r="L349" s="39"/>
      <c r="M349" s="39"/>
      <c r="N349" s="39"/>
      <c r="O349" s="39"/>
      <c r="P349" s="39"/>
      <c r="Q349" s="39"/>
      <c r="R349" s="39"/>
      <c r="S349" s="39"/>
      <c r="T349" s="39"/>
      <c r="U349" s="39"/>
      <c r="V349" s="39"/>
      <c r="W349" s="39"/>
      <c r="X349" s="39"/>
      <c r="Y349" s="39"/>
      <c r="Z349" s="39"/>
      <c r="AA349" s="39"/>
      <c r="AB349" s="39"/>
      <c r="AC349" s="39"/>
      <c r="AD349" s="39"/>
    </row>
    <row r="350" spans="1:30" s="21" customFormat="1">
      <c r="A350" s="39"/>
      <c r="B350" s="39"/>
      <c r="C350" s="39"/>
      <c r="D350" s="39"/>
      <c r="E350" s="39"/>
      <c r="F350" s="39"/>
      <c r="G350" s="39"/>
      <c r="H350" s="39"/>
      <c r="I350" s="39"/>
      <c r="J350" s="39"/>
      <c r="K350" s="39"/>
      <c r="L350" s="39"/>
      <c r="M350" s="39"/>
      <c r="N350" s="39"/>
      <c r="O350" s="39"/>
      <c r="P350" s="39"/>
      <c r="Q350" s="39"/>
      <c r="R350" s="39"/>
      <c r="S350" s="39"/>
      <c r="T350" s="39"/>
      <c r="U350" s="39"/>
      <c r="V350" s="39"/>
      <c r="W350" s="39"/>
      <c r="X350" s="39"/>
      <c r="Y350" s="39"/>
      <c r="Z350" s="39"/>
      <c r="AA350" s="39"/>
      <c r="AB350" s="39"/>
      <c r="AC350" s="39"/>
      <c r="AD350" s="39"/>
    </row>
    <row r="351" spans="1:30" s="21" customFormat="1">
      <c r="A351" s="39"/>
      <c r="B351" s="39"/>
      <c r="C351" s="39"/>
      <c r="D351" s="39"/>
      <c r="E351" s="39"/>
      <c r="F351" s="39"/>
      <c r="G351" s="39"/>
      <c r="H351" s="39"/>
      <c r="I351" s="39"/>
      <c r="J351" s="39"/>
      <c r="K351" s="39"/>
      <c r="L351" s="39"/>
      <c r="M351" s="39"/>
      <c r="N351" s="39"/>
      <c r="O351" s="39"/>
      <c r="P351" s="39"/>
      <c r="Q351" s="39"/>
      <c r="R351" s="39"/>
      <c r="S351" s="39"/>
      <c r="T351" s="39"/>
      <c r="U351" s="39"/>
      <c r="V351" s="39"/>
      <c r="W351" s="39"/>
      <c r="X351" s="39"/>
      <c r="Y351" s="39"/>
      <c r="Z351" s="39"/>
      <c r="AA351" s="39"/>
      <c r="AB351" s="39"/>
      <c r="AC351" s="39"/>
      <c r="AD351" s="39"/>
    </row>
    <row r="352" spans="1:30" s="21" customFormat="1">
      <c r="A352" s="39"/>
      <c r="B352" s="39"/>
      <c r="C352" s="39"/>
      <c r="D352" s="39"/>
      <c r="E352" s="39"/>
      <c r="F352" s="39"/>
      <c r="G352" s="39"/>
      <c r="H352" s="39"/>
      <c r="I352" s="39"/>
      <c r="J352" s="39"/>
      <c r="K352" s="39"/>
      <c r="L352" s="39"/>
      <c r="M352" s="39"/>
      <c r="N352" s="39"/>
      <c r="O352" s="39"/>
      <c r="P352" s="39"/>
      <c r="Q352" s="39"/>
      <c r="R352" s="39"/>
      <c r="S352" s="39"/>
      <c r="T352" s="39"/>
      <c r="U352" s="39"/>
      <c r="V352" s="39"/>
      <c r="W352" s="39"/>
      <c r="X352" s="39"/>
      <c r="Y352" s="39"/>
      <c r="Z352" s="39"/>
      <c r="AA352" s="39"/>
      <c r="AB352" s="39"/>
      <c r="AC352" s="39"/>
      <c r="AD352" s="39"/>
    </row>
    <row r="353" spans="1:30" s="21" customFormat="1">
      <c r="A353" s="39"/>
      <c r="B353" s="39"/>
      <c r="C353" s="39"/>
      <c r="D353" s="39"/>
      <c r="E353" s="39"/>
      <c r="F353" s="39"/>
      <c r="G353" s="39"/>
      <c r="H353" s="39"/>
      <c r="I353" s="39"/>
      <c r="J353" s="39"/>
      <c r="K353" s="39"/>
      <c r="L353" s="39"/>
      <c r="M353" s="39"/>
      <c r="N353" s="39"/>
      <c r="O353" s="39"/>
      <c r="P353" s="39"/>
      <c r="Q353" s="39"/>
      <c r="R353" s="39"/>
      <c r="S353" s="39"/>
      <c r="T353" s="39"/>
      <c r="U353" s="39"/>
      <c r="V353" s="39"/>
      <c r="W353" s="39"/>
      <c r="X353" s="39"/>
      <c r="Y353" s="39"/>
      <c r="Z353" s="39"/>
      <c r="AA353" s="39"/>
      <c r="AB353" s="39"/>
      <c r="AC353" s="39"/>
      <c r="AD353" s="39"/>
    </row>
    <row r="354" spans="1:30" s="21" customFormat="1">
      <c r="A354" s="39"/>
      <c r="B354" s="39"/>
      <c r="C354" s="39"/>
      <c r="D354" s="39"/>
      <c r="E354" s="39"/>
      <c r="F354" s="39"/>
      <c r="G354" s="39"/>
      <c r="H354" s="39"/>
      <c r="I354" s="39"/>
      <c r="J354" s="39"/>
      <c r="K354" s="39"/>
      <c r="L354" s="39"/>
      <c r="M354" s="39"/>
      <c r="N354" s="39"/>
      <c r="O354" s="39"/>
      <c r="P354" s="39"/>
      <c r="Q354" s="39"/>
      <c r="R354" s="39"/>
      <c r="S354" s="39"/>
      <c r="T354" s="39"/>
      <c r="U354" s="39"/>
      <c r="V354" s="39"/>
      <c r="W354" s="39"/>
      <c r="X354" s="39"/>
      <c r="Y354" s="39"/>
      <c r="Z354" s="39"/>
      <c r="AA354" s="39"/>
      <c r="AB354" s="39"/>
      <c r="AC354" s="39"/>
      <c r="AD354" s="39"/>
    </row>
    <row r="355" spans="1:30" s="21" customFormat="1">
      <c r="A355" s="39"/>
      <c r="B355" s="39"/>
      <c r="C355" s="39"/>
      <c r="D355" s="39"/>
      <c r="E355" s="39"/>
      <c r="F355" s="39"/>
      <c r="G355" s="39"/>
      <c r="H355" s="39"/>
      <c r="I355" s="39"/>
      <c r="J355" s="39"/>
      <c r="K355" s="39"/>
      <c r="L355" s="39"/>
      <c r="M355" s="39"/>
      <c r="N355" s="39"/>
      <c r="O355" s="39"/>
      <c r="P355" s="39"/>
      <c r="Q355" s="39"/>
      <c r="R355" s="39"/>
      <c r="S355" s="39"/>
      <c r="T355" s="39"/>
      <c r="U355" s="39"/>
      <c r="V355" s="39"/>
      <c r="W355" s="39"/>
      <c r="X355" s="39"/>
      <c r="Y355" s="39"/>
      <c r="Z355" s="39"/>
      <c r="AA355" s="39"/>
      <c r="AB355" s="39"/>
      <c r="AC355" s="39"/>
      <c r="AD355" s="39"/>
    </row>
    <row r="356" spans="1:30" s="21" customFormat="1">
      <c r="A356" s="39"/>
      <c r="B356" s="39"/>
      <c r="C356" s="39"/>
      <c r="D356" s="39"/>
      <c r="E356" s="39"/>
      <c r="F356" s="39"/>
      <c r="G356" s="39"/>
      <c r="H356" s="39"/>
      <c r="I356" s="39"/>
      <c r="J356" s="39"/>
      <c r="K356" s="39"/>
      <c r="L356" s="39"/>
      <c r="M356" s="39"/>
      <c r="N356" s="39"/>
      <c r="O356" s="39"/>
      <c r="P356" s="39"/>
      <c r="Q356" s="39"/>
      <c r="R356" s="39"/>
      <c r="S356" s="39"/>
      <c r="T356" s="39"/>
      <c r="U356" s="39"/>
      <c r="V356" s="39"/>
      <c r="W356" s="39"/>
      <c r="X356" s="39"/>
      <c r="Y356" s="39"/>
      <c r="Z356" s="39"/>
      <c r="AA356" s="39"/>
      <c r="AB356" s="39"/>
      <c r="AC356" s="39"/>
      <c r="AD356" s="39"/>
    </row>
    <row r="357" spans="1:30" s="21" customFormat="1">
      <c r="A357" s="39"/>
      <c r="B357" s="39"/>
      <c r="C357" s="39"/>
      <c r="D357" s="39"/>
      <c r="E357" s="39"/>
      <c r="F357" s="39"/>
      <c r="G357" s="39"/>
      <c r="H357" s="39"/>
      <c r="I357" s="39"/>
      <c r="J357" s="39"/>
      <c r="K357" s="39"/>
      <c r="L357" s="39"/>
      <c r="M357" s="39"/>
      <c r="N357" s="39"/>
      <c r="O357" s="39"/>
      <c r="P357" s="39"/>
      <c r="Q357" s="39"/>
      <c r="R357" s="39"/>
      <c r="S357" s="39"/>
      <c r="T357" s="39"/>
      <c r="U357" s="39"/>
      <c r="V357" s="39"/>
      <c r="W357" s="39"/>
      <c r="X357" s="39"/>
      <c r="Y357" s="39"/>
      <c r="Z357" s="39"/>
      <c r="AA357" s="39"/>
      <c r="AB357" s="39"/>
      <c r="AC357" s="39"/>
      <c r="AD357" s="39"/>
    </row>
    <row r="358" spans="1:30" s="21" customFormat="1">
      <c r="A358" s="39"/>
      <c r="B358" s="39"/>
      <c r="C358" s="39"/>
      <c r="D358" s="39"/>
      <c r="E358" s="39"/>
      <c r="F358" s="39"/>
      <c r="G358" s="39"/>
      <c r="H358" s="39"/>
      <c r="I358" s="39"/>
      <c r="J358" s="39"/>
      <c r="K358" s="39"/>
      <c r="L358" s="39"/>
      <c r="M358" s="39"/>
      <c r="N358" s="39"/>
      <c r="O358" s="39"/>
      <c r="P358" s="39"/>
      <c r="Q358" s="39"/>
      <c r="R358" s="39"/>
      <c r="S358" s="39"/>
      <c r="T358" s="39"/>
      <c r="U358" s="39"/>
      <c r="V358" s="39"/>
      <c r="W358" s="39"/>
      <c r="X358" s="39"/>
      <c r="Y358" s="39"/>
      <c r="Z358" s="39"/>
      <c r="AA358" s="39"/>
      <c r="AB358" s="39"/>
      <c r="AC358" s="39"/>
      <c r="AD358" s="39"/>
    </row>
    <row r="359" spans="1:30" s="21" customFormat="1">
      <c r="A359" s="39"/>
      <c r="B359" s="39"/>
      <c r="C359" s="39"/>
      <c r="D359" s="39"/>
      <c r="E359" s="39"/>
      <c r="F359" s="39"/>
      <c r="G359" s="39"/>
      <c r="H359" s="39"/>
      <c r="I359" s="39"/>
      <c r="J359" s="39"/>
      <c r="K359" s="39"/>
      <c r="L359" s="39"/>
      <c r="M359" s="39"/>
      <c r="N359" s="39"/>
      <c r="O359" s="39"/>
      <c r="P359" s="39"/>
      <c r="Q359" s="39"/>
      <c r="R359" s="39"/>
      <c r="S359" s="39"/>
      <c r="T359" s="39"/>
      <c r="U359" s="39"/>
      <c r="V359" s="39"/>
      <c r="W359" s="39"/>
      <c r="X359" s="39"/>
      <c r="Y359" s="39"/>
      <c r="Z359" s="39"/>
      <c r="AA359" s="39"/>
      <c r="AB359" s="39"/>
      <c r="AC359" s="39"/>
      <c r="AD359" s="39"/>
    </row>
    <row r="360" spans="1:30" s="21" customFormat="1">
      <c r="A360" s="39"/>
      <c r="B360" s="39"/>
      <c r="C360" s="39"/>
      <c r="D360" s="39"/>
      <c r="E360" s="39"/>
      <c r="F360" s="39"/>
      <c r="G360" s="39"/>
      <c r="H360" s="39"/>
      <c r="I360" s="39"/>
      <c r="J360" s="39"/>
      <c r="K360" s="39"/>
      <c r="L360" s="39"/>
      <c r="M360" s="39"/>
      <c r="N360" s="39"/>
      <c r="O360" s="39"/>
      <c r="P360" s="39"/>
      <c r="Q360" s="39"/>
      <c r="R360" s="39"/>
      <c r="S360" s="39"/>
      <c r="T360" s="39"/>
      <c r="U360" s="39"/>
      <c r="V360" s="39"/>
      <c r="W360" s="39"/>
      <c r="X360" s="39"/>
      <c r="Y360" s="39"/>
      <c r="Z360" s="39"/>
      <c r="AA360" s="39"/>
      <c r="AB360" s="39"/>
      <c r="AC360" s="39"/>
      <c r="AD360" s="39"/>
    </row>
    <row r="361" spans="1:30" s="21" customFormat="1">
      <c r="A361" s="39"/>
      <c r="B361" s="39"/>
      <c r="C361" s="39"/>
      <c r="D361" s="39"/>
      <c r="E361" s="39"/>
      <c r="F361" s="39"/>
      <c r="G361" s="39"/>
      <c r="H361" s="39"/>
      <c r="I361" s="39"/>
      <c r="J361" s="39"/>
      <c r="K361" s="39"/>
      <c r="L361" s="39"/>
      <c r="M361" s="39"/>
      <c r="N361" s="39"/>
      <c r="O361" s="39"/>
      <c r="P361" s="39"/>
      <c r="Q361" s="39"/>
      <c r="R361" s="39"/>
      <c r="S361" s="39"/>
      <c r="T361" s="39"/>
      <c r="U361" s="39"/>
      <c r="V361" s="39"/>
      <c r="W361" s="39"/>
      <c r="X361" s="39"/>
      <c r="Y361" s="39"/>
      <c r="Z361" s="39"/>
      <c r="AA361" s="39"/>
      <c r="AB361" s="39"/>
      <c r="AC361" s="39"/>
      <c r="AD361" s="39"/>
    </row>
    <row r="362" spans="1:30" s="21" customFormat="1">
      <c r="A362" s="39"/>
      <c r="B362" s="39"/>
      <c r="C362" s="39"/>
      <c r="D362" s="39"/>
      <c r="E362" s="39"/>
      <c r="F362" s="39"/>
      <c r="G362" s="39"/>
      <c r="H362" s="39"/>
      <c r="I362" s="39"/>
      <c r="J362" s="39"/>
      <c r="K362" s="39"/>
      <c r="L362" s="39"/>
      <c r="M362" s="39"/>
      <c r="N362" s="39"/>
      <c r="O362" s="39"/>
      <c r="P362" s="39"/>
      <c r="Q362" s="39"/>
      <c r="R362" s="39"/>
      <c r="S362" s="39"/>
      <c r="T362" s="39"/>
      <c r="U362" s="39"/>
      <c r="V362" s="39"/>
      <c r="W362" s="39"/>
      <c r="X362" s="39"/>
      <c r="Y362" s="39"/>
      <c r="Z362" s="39"/>
      <c r="AA362" s="39"/>
      <c r="AB362" s="39"/>
      <c r="AC362" s="39"/>
      <c r="AD362" s="39"/>
    </row>
    <row r="363" spans="1:30" s="21" customFormat="1">
      <c r="A363" s="39"/>
      <c r="B363" s="39"/>
      <c r="C363" s="39"/>
      <c r="D363" s="39"/>
      <c r="E363" s="39"/>
      <c r="F363" s="39"/>
      <c r="G363" s="39"/>
      <c r="H363" s="39"/>
      <c r="I363" s="39"/>
      <c r="J363" s="39"/>
      <c r="K363" s="39"/>
      <c r="L363" s="39"/>
      <c r="M363" s="39"/>
      <c r="N363" s="39"/>
      <c r="O363" s="39"/>
      <c r="P363" s="39"/>
      <c r="Q363" s="39"/>
      <c r="R363" s="39"/>
      <c r="S363" s="39"/>
      <c r="T363" s="39"/>
      <c r="U363" s="39"/>
      <c r="V363" s="39"/>
      <c r="W363" s="39"/>
      <c r="X363" s="39"/>
      <c r="Y363" s="39"/>
      <c r="Z363" s="39"/>
      <c r="AA363" s="39"/>
      <c r="AB363" s="39"/>
      <c r="AC363" s="39"/>
      <c r="AD363" s="39"/>
    </row>
    <row r="364" spans="1:30" s="21" customFormat="1">
      <c r="A364" s="39"/>
      <c r="B364" s="39"/>
      <c r="C364" s="39"/>
      <c r="D364" s="39"/>
      <c r="E364" s="39"/>
      <c r="F364" s="39"/>
      <c r="G364" s="39"/>
      <c r="H364" s="39"/>
      <c r="I364" s="39"/>
      <c r="J364" s="39"/>
      <c r="K364" s="39"/>
      <c r="L364" s="39"/>
      <c r="M364" s="39"/>
      <c r="N364" s="39"/>
      <c r="O364" s="39"/>
      <c r="P364" s="39"/>
      <c r="Q364" s="39"/>
      <c r="R364" s="39"/>
      <c r="S364" s="39"/>
      <c r="T364" s="39"/>
      <c r="U364" s="39"/>
      <c r="V364" s="39"/>
      <c r="W364" s="39"/>
      <c r="X364" s="39"/>
      <c r="Y364" s="39"/>
      <c r="Z364" s="39"/>
      <c r="AA364" s="39"/>
      <c r="AB364" s="39"/>
      <c r="AC364" s="39"/>
      <c r="AD364" s="39"/>
    </row>
    <row r="365" spans="1:30" s="21" customFormat="1">
      <c r="A365" s="39"/>
      <c r="B365" s="39"/>
      <c r="C365" s="39"/>
      <c r="D365" s="39"/>
      <c r="E365" s="39"/>
      <c r="F365" s="39"/>
      <c r="G365" s="39"/>
      <c r="H365" s="39"/>
      <c r="I365" s="39"/>
      <c r="J365" s="39"/>
      <c r="K365" s="39"/>
      <c r="L365" s="39"/>
      <c r="M365" s="39"/>
      <c r="N365" s="39"/>
      <c r="O365" s="39"/>
      <c r="P365" s="39"/>
      <c r="Q365" s="39"/>
      <c r="R365" s="39"/>
      <c r="S365" s="39"/>
      <c r="T365" s="39"/>
      <c r="U365" s="39"/>
      <c r="V365" s="39"/>
      <c r="W365" s="39"/>
      <c r="X365" s="39"/>
      <c r="Y365" s="39"/>
      <c r="Z365" s="39"/>
      <c r="AA365" s="39"/>
      <c r="AB365" s="39"/>
      <c r="AC365" s="39"/>
      <c r="AD365" s="39"/>
    </row>
    <row r="366" spans="1:30" s="21" customFormat="1">
      <c r="A366" s="39"/>
      <c r="B366" s="39"/>
      <c r="C366" s="39"/>
      <c r="D366" s="39"/>
      <c r="E366" s="39"/>
      <c r="F366" s="39"/>
      <c r="G366" s="39"/>
      <c r="H366" s="39"/>
      <c r="I366" s="39"/>
      <c r="J366" s="39"/>
      <c r="K366" s="39"/>
      <c r="L366" s="39"/>
      <c r="M366" s="39"/>
      <c r="N366" s="39"/>
      <c r="O366" s="39"/>
      <c r="P366" s="39"/>
      <c r="Q366" s="39"/>
      <c r="R366" s="39"/>
      <c r="S366" s="39"/>
      <c r="T366" s="39"/>
      <c r="U366" s="39"/>
      <c r="V366" s="39"/>
      <c r="W366" s="39"/>
      <c r="X366" s="39"/>
      <c r="Y366" s="39"/>
      <c r="Z366" s="39"/>
      <c r="AA366" s="39"/>
      <c r="AB366" s="39"/>
      <c r="AC366" s="39"/>
      <c r="AD366" s="39"/>
    </row>
    <row r="367" spans="1:30" s="21" customFormat="1">
      <c r="A367" s="39"/>
      <c r="B367" s="39"/>
      <c r="C367" s="39"/>
      <c r="D367" s="39"/>
      <c r="E367" s="39"/>
      <c r="F367" s="39"/>
      <c r="G367" s="39"/>
      <c r="H367" s="39"/>
      <c r="I367" s="39"/>
      <c r="J367" s="39"/>
      <c r="K367" s="39"/>
      <c r="L367" s="39"/>
      <c r="M367" s="39"/>
      <c r="N367" s="39"/>
      <c r="O367" s="39"/>
      <c r="P367" s="39"/>
      <c r="Q367" s="39"/>
      <c r="R367" s="39"/>
      <c r="S367" s="39"/>
      <c r="T367" s="39"/>
      <c r="U367" s="39"/>
      <c r="V367" s="39"/>
      <c r="W367" s="39"/>
      <c r="X367" s="39"/>
      <c r="Y367" s="39"/>
      <c r="Z367" s="39"/>
      <c r="AA367" s="39"/>
      <c r="AB367" s="39"/>
      <c r="AC367" s="39"/>
      <c r="AD367" s="39"/>
    </row>
    <row r="368" spans="1:30" s="21" customFormat="1">
      <c r="A368" s="39"/>
      <c r="B368" s="39"/>
      <c r="C368" s="39"/>
      <c r="D368" s="39"/>
      <c r="E368" s="39"/>
      <c r="F368" s="39"/>
      <c r="G368" s="39"/>
      <c r="H368" s="39"/>
      <c r="I368" s="39"/>
      <c r="J368" s="39"/>
      <c r="K368" s="39"/>
      <c r="L368" s="39"/>
      <c r="M368" s="39"/>
      <c r="N368" s="39"/>
      <c r="O368" s="39"/>
      <c r="P368" s="39"/>
      <c r="Q368" s="39"/>
      <c r="R368" s="39"/>
      <c r="S368" s="39"/>
      <c r="T368" s="39"/>
      <c r="U368" s="39"/>
      <c r="V368" s="39"/>
      <c r="W368" s="39"/>
      <c r="X368" s="39"/>
      <c r="Y368" s="39"/>
      <c r="Z368" s="39"/>
      <c r="AA368" s="39"/>
      <c r="AB368" s="39"/>
      <c r="AC368" s="39"/>
      <c r="AD368" s="39"/>
    </row>
    <row r="369" spans="1:30" s="21" customFormat="1">
      <c r="A369" s="39"/>
      <c r="B369" s="39"/>
      <c r="C369" s="39"/>
      <c r="D369" s="39"/>
      <c r="E369" s="39"/>
      <c r="F369" s="39"/>
      <c r="G369" s="39"/>
      <c r="H369" s="39"/>
      <c r="I369" s="39"/>
      <c r="J369" s="39"/>
      <c r="K369" s="39"/>
      <c r="L369" s="39"/>
      <c r="M369" s="39"/>
      <c r="N369" s="39"/>
      <c r="O369" s="39"/>
      <c r="P369" s="39"/>
      <c r="Q369" s="39"/>
      <c r="R369" s="39"/>
      <c r="S369" s="39"/>
      <c r="T369" s="39"/>
      <c r="U369" s="39"/>
      <c r="V369" s="39"/>
      <c r="W369" s="39"/>
      <c r="X369" s="39"/>
      <c r="Y369" s="39"/>
      <c r="Z369" s="39"/>
      <c r="AA369" s="39"/>
      <c r="AB369" s="39"/>
      <c r="AC369" s="39"/>
      <c r="AD369" s="39"/>
    </row>
    <row r="370" spans="1:30" s="21" customFormat="1">
      <c r="A370" s="39"/>
      <c r="B370" s="39"/>
      <c r="C370" s="39"/>
      <c r="D370" s="39"/>
      <c r="E370" s="39"/>
      <c r="F370" s="39"/>
      <c r="G370" s="39"/>
      <c r="H370" s="39"/>
      <c r="I370" s="39"/>
      <c r="J370" s="39"/>
      <c r="K370" s="39"/>
      <c r="L370" s="39"/>
      <c r="M370" s="39"/>
      <c r="N370" s="39"/>
      <c r="O370" s="39"/>
      <c r="P370" s="39"/>
      <c r="Q370" s="39"/>
      <c r="R370" s="39"/>
      <c r="S370" s="39"/>
      <c r="T370" s="39"/>
      <c r="U370" s="39"/>
      <c r="V370" s="39"/>
      <c r="W370" s="39"/>
      <c r="X370" s="39"/>
      <c r="Y370" s="39"/>
      <c r="Z370" s="39"/>
      <c r="AA370" s="39"/>
      <c r="AB370" s="39"/>
      <c r="AC370" s="39"/>
      <c r="AD370" s="39"/>
    </row>
    <row r="371" spans="1:30" s="21" customFormat="1">
      <c r="A371" s="39"/>
      <c r="B371" s="39"/>
      <c r="C371" s="39"/>
      <c r="D371" s="39"/>
      <c r="E371" s="39"/>
      <c r="F371" s="39"/>
      <c r="G371" s="39"/>
      <c r="H371" s="39"/>
      <c r="I371" s="39"/>
      <c r="J371" s="39"/>
      <c r="K371" s="39"/>
      <c r="L371" s="39"/>
      <c r="M371" s="39"/>
      <c r="N371" s="39"/>
      <c r="O371" s="39"/>
      <c r="P371" s="39"/>
      <c r="Q371" s="39"/>
      <c r="R371" s="39"/>
      <c r="S371" s="39"/>
      <c r="T371" s="39"/>
      <c r="U371" s="39"/>
      <c r="V371" s="39"/>
      <c r="W371" s="39"/>
      <c r="X371" s="39"/>
      <c r="Y371" s="39"/>
      <c r="Z371" s="39"/>
      <c r="AA371" s="39"/>
      <c r="AB371" s="39"/>
      <c r="AC371" s="39"/>
      <c r="AD371" s="39"/>
    </row>
    <row r="372" spans="1:30" s="21" customFormat="1">
      <c r="A372" s="39"/>
      <c r="B372" s="39"/>
      <c r="C372" s="39"/>
      <c r="D372" s="39"/>
      <c r="E372" s="39"/>
      <c r="F372" s="39"/>
      <c r="G372" s="39"/>
      <c r="H372" s="39"/>
      <c r="I372" s="39"/>
      <c r="J372" s="39"/>
      <c r="K372" s="39"/>
      <c r="L372" s="39"/>
      <c r="M372" s="39"/>
      <c r="N372" s="39"/>
      <c r="O372" s="39"/>
      <c r="P372" s="39"/>
      <c r="Q372" s="39"/>
      <c r="R372" s="39"/>
      <c r="S372" s="39"/>
      <c r="T372" s="39"/>
      <c r="U372" s="39"/>
      <c r="V372" s="39"/>
      <c r="W372" s="39"/>
      <c r="X372" s="39"/>
      <c r="Y372" s="39"/>
      <c r="Z372" s="39"/>
      <c r="AA372" s="39"/>
      <c r="AB372" s="39"/>
      <c r="AC372" s="39"/>
      <c r="AD372" s="39"/>
    </row>
    <row r="373" spans="1:30" s="21" customFormat="1">
      <c r="A373" s="39"/>
      <c r="B373" s="39"/>
      <c r="C373" s="39"/>
      <c r="D373" s="39"/>
      <c r="E373" s="39"/>
      <c r="F373" s="39"/>
      <c r="G373" s="39"/>
      <c r="H373" s="39"/>
      <c r="I373" s="39"/>
      <c r="J373" s="39"/>
      <c r="K373" s="39"/>
      <c r="L373" s="39"/>
      <c r="M373" s="39"/>
      <c r="N373" s="39"/>
      <c r="O373" s="39"/>
      <c r="P373" s="39"/>
      <c r="Q373" s="39"/>
      <c r="R373" s="39"/>
      <c r="S373" s="39"/>
      <c r="T373" s="39"/>
      <c r="U373" s="39"/>
      <c r="V373" s="39"/>
      <c r="W373" s="39"/>
      <c r="X373" s="39"/>
      <c r="Y373" s="39"/>
      <c r="Z373" s="39"/>
      <c r="AA373" s="39"/>
      <c r="AB373" s="39"/>
      <c r="AC373" s="39"/>
      <c r="AD373" s="39"/>
    </row>
    <row r="374" spans="1:30" s="21" customFormat="1">
      <c r="A374" s="39"/>
      <c r="B374" s="39"/>
      <c r="C374" s="39"/>
      <c r="D374" s="39"/>
      <c r="E374" s="39"/>
      <c r="F374" s="39"/>
      <c r="G374" s="39"/>
      <c r="H374" s="39"/>
      <c r="I374" s="39"/>
      <c r="J374" s="39"/>
      <c r="K374" s="39"/>
      <c r="L374" s="39"/>
      <c r="M374" s="39"/>
      <c r="N374" s="39"/>
      <c r="O374" s="39"/>
      <c r="P374" s="39"/>
      <c r="Q374" s="39"/>
      <c r="R374" s="39"/>
      <c r="S374" s="39"/>
      <c r="T374" s="39"/>
      <c r="U374" s="39"/>
      <c r="V374" s="39"/>
      <c r="W374" s="39"/>
      <c r="X374" s="39"/>
      <c r="Y374" s="39"/>
      <c r="Z374" s="39"/>
      <c r="AA374" s="39"/>
      <c r="AB374" s="39"/>
      <c r="AC374" s="39"/>
      <c r="AD374" s="39"/>
    </row>
    <row r="375" spans="1:30" s="21" customFormat="1">
      <c r="A375" s="39"/>
      <c r="B375" s="39"/>
      <c r="C375" s="39"/>
      <c r="D375" s="39"/>
      <c r="E375" s="39"/>
      <c r="F375" s="39"/>
      <c r="G375" s="39"/>
      <c r="H375" s="39"/>
      <c r="I375" s="39"/>
      <c r="J375" s="39"/>
      <c r="K375" s="39"/>
      <c r="L375" s="39"/>
      <c r="M375" s="39"/>
      <c r="N375" s="39"/>
      <c r="O375" s="39"/>
      <c r="P375" s="39"/>
      <c r="Q375" s="39"/>
      <c r="R375" s="39"/>
      <c r="S375" s="39"/>
      <c r="T375" s="39"/>
      <c r="U375" s="39"/>
      <c r="V375" s="39"/>
      <c r="W375" s="39"/>
      <c r="X375" s="39"/>
      <c r="Y375" s="39"/>
      <c r="Z375" s="39"/>
      <c r="AA375" s="39"/>
      <c r="AB375" s="39"/>
      <c r="AC375" s="39"/>
      <c r="AD375" s="39"/>
    </row>
    <row r="376" spans="1:30" s="21" customFormat="1">
      <c r="A376" s="39"/>
      <c r="B376" s="39"/>
      <c r="C376" s="39"/>
      <c r="D376" s="39"/>
      <c r="E376" s="39"/>
      <c r="F376" s="39"/>
      <c r="G376" s="39"/>
      <c r="H376" s="39"/>
      <c r="I376" s="39"/>
      <c r="J376" s="39"/>
      <c r="K376" s="39"/>
      <c r="L376" s="39"/>
      <c r="M376" s="39"/>
      <c r="N376" s="39"/>
      <c r="O376" s="39"/>
      <c r="P376" s="39"/>
      <c r="Q376" s="39"/>
      <c r="R376" s="39"/>
      <c r="S376" s="39"/>
      <c r="T376" s="39"/>
      <c r="U376" s="39"/>
      <c r="V376" s="39"/>
      <c r="W376" s="39"/>
      <c r="X376" s="39"/>
      <c r="Y376" s="39"/>
      <c r="Z376" s="39"/>
      <c r="AA376" s="39"/>
      <c r="AB376" s="39"/>
      <c r="AC376" s="39"/>
      <c r="AD376" s="39"/>
    </row>
    <row r="377" spans="1:30" s="21" customFormat="1">
      <c r="A377" s="39"/>
      <c r="B377" s="39"/>
      <c r="C377" s="39"/>
      <c r="D377" s="39"/>
      <c r="E377" s="39"/>
      <c r="F377" s="39"/>
      <c r="G377" s="39"/>
      <c r="H377" s="39"/>
      <c r="I377" s="39"/>
      <c r="J377" s="39"/>
      <c r="K377" s="39"/>
      <c r="L377" s="39"/>
      <c r="M377" s="39"/>
      <c r="N377" s="39"/>
      <c r="O377" s="39"/>
      <c r="P377" s="39"/>
      <c r="Q377" s="39"/>
      <c r="R377" s="39"/>
      <c r="S377" s="39"/>
      <c r="T377" s="39"/>
      <c r="U377" s="39"/>
      <c r="V377" s="39"/>
      <c r="W377" s="39"/>
      <c r="X377" s="39"/>
      <c r="Y377" s="39"/>
      <c r="Z377" s="39"/>
      <c r="AA377" s="39"/>
      <c r="AB377" s="39"/>
      <c r="AC377" s="39"/>
      <c r="AD377" s="39"/>
    </row>
    <row r="378" spans="1:30" s="21" customFormat="1">
      <c r="A378" s="39"/>
      <c r="B378" s="39"/>
      <c r="C378" s="39"/>
      <c r="D378" s="39"/>
      <c r="E378" s="39"/>
      <c r="F378" s="39"/>
      <c r="G378" s="39"/>
      <c r="H378" s="39"/>
      <c r="I378" s="39"/>
      <c r="J378" s="39"/>
      <c r="K378" s="39"/>
      <c r="L378" s="39"/>
      <c r="M378" s="39"/>
      <c r="N378" s="39"/>
      <c r="O378" s="39"/>
      <c r="P378" s="39"/>
      <c r="Q378" s="39"/>
      <c r="R378" s="39"/>
      <c r="S378" s="39"/>
      <c r="T378" s="39"/>
      <c r="U378" s="39"/>
      <c r="V378" s="39"/>
      <c r="W378" s="39"/>
      <c r="X378" s="39"/>
      <c r="Y378" s="39"/>
      <c r="Z378" s="39"/>
      <c r="AA378" s="39"/>
      <c r="AB378" s="39"/>
      <c r="AC378" s="39"/>
      <c r="AD378" s="39"/>
    </row>
    <row r="379" spans="1:30" s="21" customFormat="1">
      <c r="A379" s="39"/>
      <c r="B379" s="39"/>
      <c r="C379" s="39"/>
      <c r="D379" s="39"/>
      <c r="E379" s="39"/>
      <c r="F379" s="39"/>
      <c r="G379" s="39"/>
      <c r="H379" s="39"/>
      <c r="I379" s="39"/>
      <c r="J379" s="39"/>
      <c r="K379" s="39"/>
      <c r="L379" s="39"/>
      <c r="M379" s="39"/>
      <c r="N379" s="39"/>
      <c r="O379" s="39"/>
      <c r="P379" s="39"/>
      <c r="Q379" s="39"/>
      <c r="R379" s="39"/>
      <c r="S379" s="39"/>
      <c r="T379" s="39"/>
      <c r="U379" s="39"/>
      <c r="V379" s="39"/>
      <c r="W379" s="39"/>
      <c r="X379" s="39"/>
      <c r="Y379" s="39"/>
      <c r="Z379" s="39"/>
      <c r="AA379" s="39"/>
      <c r="AB379" s="39"/>
      <c r="AC379" s="39"/>
      <c r="AD379" s="39"/>
    </row>
    <row r="380" spans="1:30" s="21" customFormat="1">
      <c r="A380" s="39"/>
      <c r="B380" s="39"/>
      <c r="C380" s="39"/>
      <c r="D380" s="39"/>
      <c r="E380" s="39"/>
      <c r="F380" s="39"/>
      <c r="G380" s="39"/>
      <c r="H380" s="39"/>
      <c r="I380" s="39"/>
      <c r="J380" s="39"/>
      <c r="K380" s="39"/>
      <c r="L380" s="39"/>
      <c r="M380" s="39"/>
      <c r="N380" s="39"/>
      <c r="O380" s="39"/>
      <c r="P380" s="39"/>
      <c r="Q380" s="39"/>
      <c r="R380" s="39"/>
      <c r="S380" s="39"/>
      <c r="T380" s="39"/>
      <c r="U380" s="39"/>
      <c r="V380" s="39"/>
      <c r="W380" s="39"/>
      <c r="X380" s="39"/>
      <c r="Y380" s="39"/>
      <c r="Z380" s="39"/>
      <c r="AA380" s="39"/>
      <c r="AB380" s="39"/>
      <c r="AC380" s="39"/>
      <c r="AD380" s="39"/>
    </row>
    <row r="381" spans="1:30" s="21" customFormat="1">
      <c r="A381" s="39"/>
      <c r="B381" s="39"/>
      <c r="C381" s="39"/>
      <c r="D381" s="39"/>
      <c r="E381" s="39"/>
      <c r="F381" s="39"/>
      <c r="G381" s="39"/>
      <c r="H381" s="39"/>
      <c r="I381" s="39"/>
      <c r="J381" s="39"/>
      <c r="K381" s="39"/>
      <c r="L381" s="39"/>
      <c r="M381" s="39"/>
      <c r="N381" s="39"/>
      <c r="O381" s="39"/>
      <c r="P381" s="39"/>
      <c r="Q381" s="39"/>
      <c r="R381" s="39"/>
      <c r="S381" s="39"/>
      <c r="T381" s="39"/>
      <c r="U381" s="39"/>
      <c r="V381" s="39"/>
      <c r="W381" s="39"/>
      <c r="X381" s="39"/>
      <c r="Y381" s="39"/>
      <c r="Z381" s="39"/>
      <c r="AA381" s="39"/>
      <c r="AB381" s="39"/>
      <c r="AC381" s="39"/>
      <c r="AD381" s="39"/>
    </row>
    <row r="382" spans="1:30" s="21" customFormat="1">
      <c r="A382" s="39"/>
      <c r="B382" s="39"/>
      <c r="C382" s="39"/>
      <c r="D382" s="39"/>
      <c r="E382" s="39"/>
      <c r="F382" s="39"/>
      <c r="G382" s="39"/>
      <c r="H382" s="39"/>
      <c r="I382" s="39"/>
      <c r="J382" s="39"/>
      <c r="K382" s="39"/>
      <c r="L382" s="39"/>
      <c r="M382" s="39"/>
      <c r="N382" s="39"/>
      <c r="O382" s="39"/>
      <c r="P382" s="39"/>
      <c r="Q382" s="39"/>
      <c r="R382" s="39"/>
      <c r="S382" s="39"/>
      <c r="T382" s="39"/>
      <c r="U382" s="39"/>
      <c r="V382" s="39"/>
      <c r="W382" s="39"/>
      <c r="X382" s="39"/>
      <c r="Y382" s="39"/>
      <c r="Z382" s="39"/>
      <c r="AA382" s="39"/>
      <c r="AB382" s="39"/>
      <c r="AC382" s="39"/>
      <c r="AD382" s="39"/>
    </row>
    <row r="383" spans="1:30" s="21" customFormat="1">
      <c r="A383" s="39"/>
      <c r="B383" s="39"/>
      <c r="C383" s="39"/>
      <c r="D383" s="39"/>
      <c r="E383" s="39"/>
      <c r="F383" s="39"/>
      <c r="G383" s="39"/>
      <c r="H383" s="39"/>
      <c r="I383" s="39"/>
      <c r="J383" s="39"/>
      <c r="K383" s="39"/>
      <c r="L383" s="39"/>
      <c r="M383" s="39"/>
      <c r="N383" s="39"/>
      <c r="O383" s="39"/>
      <c r="P383" s="39"/>
      <c r="Q383" s="39"/>
      <c r="R383" s="39"/>
      <c r="S383" s="39"/>
      <c r="T383" s="39"/>
      <c r="U383" s="39"/>
      <c r="V383" s="39"/>
      <c r="W383" s="39"/>
      <c r="X383" s="39"/>
      <c r="Y383" s="39"/>
      <c r="Z383" s="39"/>
      <c r="AA383" s="39"/>
      <c r="AB383" s="39"/>
      <c r="AC383" s="39"/>
      <c r="AD383" s="39"/>
    </row>
    <row r="384" spans="1:30" s="21" customFormat="1">
      <c r="A384" s="39"/>
      <c r="B384" s="39"/>
      <c r="C384" s="39"/>
      <c r="D384" s="39"/>
      <c r="E384" s="39"/>
      <c r="F384" s="39"/>
      <c r="G384" s="39"/>
      <c r="H384" s="39"/>
      <c r="I384" s="39"/>
      <c r="J384" s="39"/>
      <c r="K384" s="39"/>
      <c r="L384" s="39"/>
      <c r="M384" s="39"/>
      <c r="N384" s="39"/>
      <c r="O384" s="39"/>
      <c r="P384" s="39"/>
      <c r="Q384" s="39"/>
      <c r="R384" s="39"/>
      <c r="S384" s="39"/>
      <c r="T384" s="39"/>
      <c r="U384" s="39"/>
      <c r="V384" s="39"/>
      <c r="W384" s="39"/>
      <c r="X384" s="39"/>
      <c r="Y384" s="39"/>
      <c r="Z384" s="39"/>
      <c r="AA384" s="39"/>
      <c r="AB384" s="39"/>
      <c r="AC384" s="39"/>
      <c r="AD384" s="39"/>
    </row>
    <row r="385" spans="1:30" s="21" customFormat="1">
      <c r="A385" s="39"/>
      <c r="B385" s="39"/>
      <c r="C385" s="39"/>
      <c r="D385" s="39"/>
      <c r="E385" s="39"/>
      <c r="F385" s="39"/>
      <c r="G385" s="39"/>
      <c r="H385" s="39"/>
      <c r="I385" s="39"/>
      <c r="J385" s="39"/>
      <c r="K385" s="39"/>
      <c r="L385" s="39"/>
      <c r="M385" s="39"/>
      <c r="N385" s="39"/>
      <c r="O385" s="39"/>
      <c r="P385" s="39"/>
      <c r="Q385" s="39"/>
      <c r="R385" s="39"/>
      <c r="S385" s="39"/>
      <c r="T385" s="39"/>
      <c r="U385" s="39"/>
      <c r="V385" s="39"/>
      <c r="W385" s="39"/>
      <c r="X385" s="39"/>
      <c r="Y385" s="39"/>
      <c r="Z385" s="39"/>
      <c r="AA385" s="39"/>
      <c r="AB385" s="39"/>
      <c r="AC385" s="39"/>
      <c r="AD385" s="39"/>
    </row>
    <row r="386" spans="1:30" s="21" customFormat="1">
      <c r="A386" s="39"/>
      <c r="B386" s="39"/>
      <c r="C386" s="39"/>
      <c r="D386" s="39"/>
      <c r="E386" s="39"/>
      <c r="F386" s="39"/>
      <c r="G386" s="39"/>
      <c r="H386" s="39"/>
      <c r="I386" s="39"/>
      <c r="J386" s="39"/>
      <c r="K386" s="39"/>
      <c r="L386" s="39"/>
      <c r="M386" s="39"/>
      <c r="N386" s="39"/>
      <c r="O386" s="39"/>
      <c r="P386" s="39"/>
      <c r="Q386" s="39"/>
      <c r="R386" s="39"/>
      <c r="S386" s="39"/>
      <c r="T386" s="39"/>
      <c r="U386" s="39"/>
      <c r="V386" s="39"/>
      <c r="W386" s="39"/>
      <c r="X386" s="39"/>
      <c r="Y386" s="39"/>
      <c r="Z386" s="39"/>
      <c r="AA386" s="39"/>
      <c r="AB386" s="39"/>
      <c r="AC386" s="39"/>
      <c r="AD386" s="39"/>
    </row>
    <row r="387" spans="1:30" s="21" customFormat="1">
      <c r="A387" s="39"/>
      <c r="B387" s="39"/>
      <c r="C387" s="39"/>
      <c r="D387" s="39"/>
      <c r="E387" s="39"/>
      <c r="F387" s="39"/>
      <c r="G387" s="39"/>
      <c r="H387" s="39"/>
      <c r="I387" s="39"/>
      <c r="J387" s="39"/>
      <c r="K387" s="39"/>
      <c r="L387" s="39"/>
      <c r="M387" s="39"/>
      <c r="N387" s="39"/>
      <c r="O387" s="39"/>
      <c r="P387" s="39"/>
      <c r="Q387" s="39"/>
      <c r="R387" s="39"/>
      <c r="S387" s="39"/>
      <c r="T387" s="39"/>
      <c r="U387" s="39"/>
      <c r="V387" s="39"/>
      <c r="W387" s="39"/>
      <c r="X387" s="39"/>
      <c r="Y387" s="39"/>
      <c r="Z387" s="39"/>
      <c r="AA387" s="39"/>
      <c r="AB387" s="39"/>
      <c r="AC387" s="39"/>
      <c r="AD387" s="39"/>
    </row>
    <row r="388" spans="1:30" s="21" customFormat="1">
      <c r="A388" s="39"/>
      <c r="B388" s="39"/>
      <c r="C388" s="39"/>
      <c r="D388" s="39"/>
      <c r="E388" s="39"/>
      <c r="F388" s="39"/>
      <c r="G388" s="39"/>
      <c r="H388" s="39"/>
      <c r="I388" s="39"/>
      <c r="J388" s="39"/>
      <c r="K388" s="39"/>
      <c r="L388" s="39"/>
      <c r="M388" s="39"/>
      <c r="N388" s="39"/>
      <c r="O388" s="39"/>
      <c r="P388" s="39"/>
      <c r="Q388" s="39"/>
      <c r="R388" s="39"/>
      <c r="S388" s="39"/>
      <c r="T388" s="39"/>
      <c r="U388" s="39"/>
      <c r="V388" s="39"/>
      <c r="W388" s="39"/>
      <c r="X388" s="39"/>
      <c r="Y388" s="39"/>
      <c r="Z388" s="39"/>
      <c r="AA388" s="39"/>
      <c r="AB388" s="39"/>
      <c r="AC388" s="39"/>
      <c r="AD388" s="39"/>
    </row>
    <row r="389" spans="1:30" s="21" customFormat="1">
      <c r="A389" s="39"/>
      <c r="B389" s="39"/>
      <c r="C389" s="39"/>
      <c r="D389" s="39"/>
      <c r="E389" s="39"/>
      <c r="F389" s="39"/>
      <c r="G389" s="39"/>
      <c r="H389" s="39"/>
      <c r="I389" s="39"/>
      <c r="J389" s="39"/>
      <c r="K389" s="39"/>
      <c r="L389" s="39"/>
      <c r="M389" s="39"/>
      <c r="N389" s="39"/>
      <c r="O389" s="39"/>
      <c r="P389" s="39"/>
      <c r="Q389" s="39"/>
      <c r="R389" s="39"/>
      <c r="S389" s="39"/>
      <c r="T389" s="39"/>
      <c r="U389" s="39"/>
      <c r="V389" s="39"/>
      <c r="W389" s="39"/>
      <c r="X389" s="39"/>
      <c r="Y389" s="39"/>
      <c r="Z389" s="39"/>
      <c r="AA389" s="39"/>
      <c r="AB389" s="39"/>
      <c r="AC389" s="39"/>
      <c r="AD389" s="39"/>
    </row>
    <row r="390" spans="1:30" s="21" customFormat="1">
      <c r="A390" s="39"/>
      <c r="B390" s="39"/>
      <c r="C390" s="39"/>
      <c r="D390" s="39"/>
      <c r="E390" s="39"/>
      <c r="F390" s="39"/>
      <c r="G390" s="39"/>
      <c r="H390" s="39"/>
      <c r="I390" s="39"/>
      <c r="J390" s="39"/>
      <c r="K390" s="39"/>
      <c r="L390" s="39"/>
      <c r="M390" s="39"/>
      <c r="N390" s="39"/>
      <c r="O390" s="39"/>
      <c r="P390" s="39"/>
      <c r="Q390" s="39"/>
      <c r="R390" s="39"/>
      <c r="S390" s="39"/>
      <c r="T390" s="39"/>
      <c r="U390" s="39"/>
      <c r="V390" s="39"/>
      <c r="W390" s="39"/>
      <c r="X390" s="39"/>
      <c r="Y390" s="39"/>
      <c r="Z390" s="39"/>
      <c r="AA390" s="39"/>
      <c r="AB390" s="39"/>
      <c r="AC390" s="39"/>
      <c r="AD390" s="39"/>
    </row>
    <row r="391" spans="1:30" s="21" customFormat="1">
      <c r="A391" s="39"/>
      <c r="B391" s="39"/>
      <c r="C391" s="39"/>
      <c r="D391" s="39"/>
      <c r="E391" s="39"/>
      <c r="F391" s="39"/>
      <c r="G391" s="39"/>
      <c r="H391" s="39"/>
      <c r="I391" s="39"/>
      <c r="J391" s="39"/>
      <c r="K391" s="39"/>
      <c r="L391" s="39"/>
      <c r="M391" s="39"/>
      <c r="N391" s="39"/>
      <c r="O391" s="39"/>
      <c r="P391" s="39"/>
      <c r="Q391" s="39"/>
      <c r="R391" s="39"/>
      <c r="S391" s="39"/>
      <c r="T391" s="39"/>
      <c r="U391" s="39"/>
      <c r="V391" s="39"/>
      <c r="W391" s="39"/>
      <c r="X391" s="39"/>
      <c r="Y391" s="39"/>
      <c r="Z391" s="39"/>
      <c r="AA391" s="39"/>
      <c r="AB391" s="39"/>
      <c r="AC391" s="39"/>
      <c r="AD391" s="39"/>
    </row>
    <row r="392" spans="1:30" s="21" customFormat="1">
      <c r="A392" s="39"/>
      <c r="B392" s="39"/>
      <c r="C392" s="39"/>
      <c r="D392" s="39"/>
      <c r="E392" s="39"/>
      <c r="F392" s="39"/>
      <c r="G392" s="39"/>
      <c r="H392" s="39"/>
      <c r="I392" s="39"/>
      <c r="J392" s="39"/>
      <c r="K392" s="39"/>
      <c r="L392" s="39"/>
      <c r="M392" s="39"/>
      <c r="N392" s="39"/>
      <c r="O392" s="39"/>
      <c r="P392" s="39"/>
      <c r="Q392" s="39"/>
      <c r="R392" s="39"/>
      <c r="S392" s="39"/>
      <c r="T392" s="39"/>
      <c r="U392" s="39"/>
      <c r="V392" s="39"/>
      <c r="W392" s="39"/>
      <c r="X392" s="39"/>
      <c r="Y392" s="39"/>
      <c r="Z392" s="39"/>
      <c r="AA392" s="39"/>
      <c r="AB392" s="39"/>
      <c r="AC392" s="39"/>
      <c r="AD392" s="39"/>
    </row>
    <row r="393" spans="1:30" s="21" customFormat="1">
      <c r="A393" s="39"/>
      <c r="B393" s="39"/>
      <c r="C393" s="39"/>
      <c r="D393" s="39"/>
      <c r="E393" s="39"/>
      <c r="F393" s="39"/>
      <c r="G393" s="39"/>
      <c r="H393" s="39"/>
      <c r="I393" s="39"/>
      <c r="J393" s="39"/>
      <c r="K393" s="39"/>
      <c r="L393" s="39"/>
      <c r="M393" s="39"/>
      <c r="N393" s="39"/>
      <c r="O393" s="39"/>
      <c r="P393" s="39"/>
      <c r="Q393" s="39"/>
      <c r="R393" s="39"/>
      <c r="S393" s="39"/>
      <c r="T393" s="39"/>
      <c r="U393" s="39"/>
      <c r="V393" s="39"/>
      <c r="W393" s="39"/>
      <c r="X393" s="39"/>
      <c r="Y393" s="39"/>
      <c r="Z393" s="39"/>
      <c r="AA393" s="39"/>
      <c r="AB393" s="39"/>
      <c r="AC393" s="39"/>
      <c r="AD393" s="39"/>
    </row>
    <row r="394" spans="1:30" s="21" customFormat="1">
      <c r="A394" s="39"/>
      <c r="B394" s="39"/>
      <c r="C394" s="39"/>
      <c r="D394" s="39"/>
      <c r="E394" s="39"/>
      <c r="F394" s="39"/>
      <c r="G394" s="39"/>
      <c r="H394" s="39"/>
      <c r="I394" s="39"/>
      <c r="J394" s="39"/>
      <c r="K394" s="39"/>
      <c r="L394" s="39"/>
      <c r="M394" s="39"/>
      <c r="N394" s="39"/>
      <c r="O394" s="39"/>
      <c r="P394" s="39"/>
      <c r="Q394" s="39"/>
      <c r="R394" s="39"/>
      <c r="S394" s="39"/>
      <c r="T394" s="39"/>
      <c r="U394" s="39"/>
      <c r="V394" s="39"/>
      <c r="W394" s="39"/>
      <c r="X394" s="39"/>
      <c r="Y394" s="39"/>
      <c r="Z394" s="39"/>
      <c r="AA394" s="39"/>
      <c r="AB394" s="39"/>
      <c r="AC394" s="39"/>
      <c r="AD394" s="39"/>
    </row>
    <row r="395" spans="1:30" s="21" customFormat="1">
      <c r="A395" s="39"/>
      <c r="B395" s="39"/>
      <c r="C395" s="39"/>
      <c r="D395" s="39"/>
      <c r="E395" s="39"/>
      <c r="F395" s="39"/>
      <c r="G395" s="39"/>
      <c r="H395" s="39"/>
      <c r="I395" s="39"/>
      <c r="J395" s="39"/>
      <c r="K395" s="39"/>
      <c r="L395" s="39"/>
      <c r="M395" s="39"/>
      <c r="N395" s="39"/>
      <c r="O395" s="39"/>
      <c r="P395" s="39"/>
      <c r="Q395" s="39"/>
      <c r="R395" s="39"/>
      <c r="S395" s="39"/>
      <c r="T395" s="39"/>
      <c r="U395" s="39"/>
      <c r="V395" s="39"/>
      <c r="W395" s="39"/>
      <c r="X395" s="39"/>
      <c r="Y395" s="39"/>
      <c r="Z395" s="39"/>
      <c r="AA395" s="39"/>
      <c r="AB395" s="39"/>
      <c r="AC395" s="39"/>
      <c r="AD395" s="39"/>
    </row>
    <row r="396" spans="1:30" s="21" customFormat="1">
      <c r="A396" s="39"/>
      <c r="B396" s="39"/>
      <c r="C396" s="39"/>
      <c r="D396" s="39"/>
      <c r="E396" s="39"/>
      <c r="F396" s="39"/>
      <c r="G396" s="39"/>
      <c r="H396" s="39"/>
      <c r="I396" s="39"/>
      <c r="J396" s="39"/>
      <c r="K396" s="39"/>
      <c r="L396" s="39"/>
      <c r="M396" s="39"/>
      <c r="N396" s="39"/>
      <c r="O396" s="39"/>
      <c r="P396" s="39"/>
      <c r="Q396" s="39"/>
      <c r="R396" s="39"/>
      <c r="S396" s="39"/>
      <c r="T396" s="39"/>
      <c r="U396" s="39"/>
      <c r="V396" s="39"/>
      <c r="W396" s="39"/>
      <c r="X396" s="39"/>
      <c r="Y396" s="39"/>
      <c r="Z396" s="39"/>
      <c r="AA396" s="39"/>
      <c r="AB396" s="39"/>
      <c r="AC396" s="39"/>
      <c r="AD396" s="39"/>
    </row>
    <row r="397" spans="1:30" s="21" customFormat="1">
      <c r="A397" s="39"/>
      <c r="B397" s="39"/>
      <c r="C397" s="39"/>
      <c r="D397" s="39"/>
      <c r="E397" s="39"/>
      <c r="F397" s="39"/>
      <c r="G397" s="39"/>
      <c r="H397" s="39"/>
      <c r="I397" s="39"/>
      <c r="J397" s="39"/>
      <c r="K397" s="39"/>
      <c r="L397" s="39"/>
      <c r="M397" s="39"/>
      <c r="N397" s="39"/>
      <c r="O397" s="39"/>
      <c r="P397" s="39"/>
      <c r="Q397" s="39"/>
      <c r="R397" s="39"/>
      <c r="S397" s="39"/>
      <c r="T397" s="39"/>
      <c r="U397" s="39"/>
      <c r="V397" s="39"/>
      <c r="W397" s="39"/>
      <c r="X397" s="39"/>
      <c r="Y397" s="39"/>
      <c r="Z397" s="39"/>
      <c r="AA397" s="39"/>
      <c r="AB397" s="39"/>
      <c r="AC397" s="39"/>
      <c r="AD397" s="39"/>
    </row>
    <row r="398" spans="1:30" s="21" customFormat="1">
      <c r="A398" s="39"/>
      <c r="B398" s="39"/>
      <c r="C398" s="39"/>
      <c r="D398" s="39"/>
      <c r="E398" s="39"/>
      <c r="F398" s="39"/>
      <c r="G398" s="39"/>
      <c r="H398" s="39"/>
      <c r="I398" s="39"/>
      <c r="J398" s="39"/>
      <c r="K398" s="39"/>
      <c r="L398" s="39"/>
      <c r="M398" s="39"/>
      <c r="N398" s="39"/>
      <c r="O398" s="39"/>
      <c r="P398" s="39"/>
      <c r="Q398" s="39"/>
      <c r="R398" s="39"/>
      <c r="S398" s="39"/>
      <c r="T398" s="39"/>
      <c r="U398" s="39"/>
      <c r="V398" s="39"/>
      <c r="W398" s="39"/>
      <c r="X398" s="39"/>
      <c r="Y398" s="39"/>
      <c r="Z398" s="39"/>
      <c r="AA398" s="39"/>
      <c r="AB398" s="39"/>
      <c r="AC398" s="39"/>
      <c r="AD398" s="39"/>
    </row>
    <row r="399" spans="1:30" s="21" customFormat="1">
      <c r="A399" s="39"/>
      <c r="B399" s="39"/>
      <c r="C399" s="39"/>
      <c r="D399" s="39"/>
      <c r="E399" s="39"/>
      <c r="F399" s="39"/>
      <c r="G399" s="39"/>
      <c r="H399" s="39"/>
      <c r="I399" s="39"/>
      <c r="J399" s="39"/>
      <c r="K399" s="39"/>
      <c r="L399" s="39"/>
      <c r="M399" s="39"/>
      <c r="N399" s="39"/>
      <c r="O399" s="39"/>
      <c r="P399" s="39"/>
      <c r="Q399" s="39"/>
      <c r="R399" s="39"/>
      <c r="S399" s="39"/>
      <c r="T399" s="39"/>
      <c r="U399" s="39"/>
      <c r="V399" s="39"/>
      <c r="W399" s="39"/>
      <c r="X399" s="39"/>
      <c r="Y399" s="39"/>
      <c r="Z399" s="39"/>
      <c r="AA399" s="39"/>
      <c r="AB399" s="39"/>
      <c r="AC399" s="39"/>
      <c r="AD399" s="39"/>
    </row>
    <row r="400" spans="1:30" s="21" customFormat="1">
      <c r="A400" s="39"/>
      <c r="B400" s="39"/>
      <c r="C400" s="39"/>
      <c r="D400" s="39"/>
      <c r="E400" s="39"/>
      <c r="F400" s="39"/>
      <c r="G400" s="39"/>
      <c r="H400" s="39"/>
      <c r="I400" s="39"/>
      <c r="J400" s="39"/>
      <c r="K400" s="39"/>
      <c r="L400" s="39"/>
      <c r="M400" s="39"/>
      <c r="N400" s="39"/>
      <c r="O400" s="39"/>
      <c r="P400" s="39"/>
      <c r="Q400" s="39"/>
      <c r="R400" s="39"/>
      <c r="S400" s="39"/>
      <c r="T400" s="39"/>
      <c r="U400" s="39"/>
      <c r="V400" s="39"/>
      <c r="W400" s="39"/>
      <c r="X400" s="39"/>
      <c r="Y400" s="39"/>
      <c r="Z400" s="39"/>
      <c r="AA400" s="39"/>
      <c r="AB400" s="39"/>
      <c r="AC400" s="39"/>
      <c r="AD400" s="39"/>
    </row>
    <row r="401" spans="1:30" s="21" customFormat="1">
      <c r="A401" s="39"/>
      <c r="B401" s="39"/>
      <c r="C401" s="39"/>
      <c r="D401" s="39"/>
      <c r="E401" s="39"/>
      <c r="F401" s="39"/>
      <c r="G401" s="39"/>
      <c r="H401" s="39"/>
      <c r="I401" s="39"/>
      <c r="J401" s="39"/>
      <c r="K401" s="39"/>
      <c r="L401" s="39"/>
      <c r="M401" s="39"/>
      <c r="N401" s="39"/>
      <c r="O401" s="39"/>
      <c r="P401" s="39"/>
      <c r="Q401" s="39"/>
      <c r="R401" s="39"/>
      <c r="S401" s="39"/>
      <c r="T401" s="39"/>
      <c r="U401" s="39"/>
      <c r="V401" s="39"/>
      <c r="W401" s="39"/>
      <c r="X401" s="39"/>
      <c r="Y401" s="39"/>
      <c r="Z401" s="39"/>
      <c r="AA401" s="39"/>
      <c r="AB401" s="39"/>
      <c r="AC401" s="39"/>
      <c r="AD401" s="39"/>
    </row>
    <row r="402" spans="1:30" s="21" customFormat="1">
      <c r="A402" s="39"/>
      <c r="B402" s="39"/>
      <c r="C402" s="39"/>
      <c r="D402" s="39"/>
      <c r="E402" s="39"/>
      <c r="F402" s="39"/>
      <c r="G402" s="39"/>
      <c r="H402" s="39"/>
      <c r="I402" s="39"/>
      <c r="J402" s="39"/>
      <c r="K402" s="39"/>
      <c r="L402" s="39"/>
      <c r="M402" s="39"/>
      <c r="N402" s="39"/>
      <c r="O402" s="39"/>
      <c r="P402" s="39"/>
      <c r="Q402" s="39"/>
      <c r="R402" s="39"/>
      <c r="S402" s="39"/>
      <c r="T402" s="39"/>
      <c r="U402" s="39"/>
      <c r="V402" s="39"/>
      <c r="W402" s="39"/>
      <c r="X402" s="39"/>
      <c r="Y402" s="39"/>
      <c r="Z402" s="39"/>
      <c r="AA402" s="39"/>
      <c r="AB402" s="39"/>
      <c r="AC402" s="39"/>
      <c r="AD402" s="39"/>
    </row>
    <row r="403" spans="1:30" s="21" customFormat="1">
      <c r="A403" s="39"/>
      <c r="B403" s="39"/>
      <c r="C403" s="39"/>
      <c r="D403" s="39"/>
      <c r="E403" s="39"/>
      <c r="F403" s="39"/>
      <c r="G403" s="39"/>
      <c r="H403" s="39"/>
      <c r="I403" s="39"/>
      <c r="J403" s="39"/>
      <c r="K403" s="39"/>
      <c r="L403" s="39"/>
      <c r="M403" s="39"/>
      <c r="N403" s="39"/>
      <c r="O403" s="39"/>
      <c r="P403" s="39"/>
      <c r="Q403" s="39"/>
      <c r="R403" s="39"/>
      <c r="S403" s="39"/>
      <c r="T403" s="39"/>
      <c r="U403" s="39"/>
      <c r="V403" s="39"/>
      <c r="W403" s="39"/>
      <c r="X403" s="39"/>
      <c r="Y403" s="39"/>
      <c r="Z403" s="39"/>
      <c r="AA403" s="39"/>
      <c r="AB403" s="39"/>
      <c r="AC403" s="39"/>
      <c r="AD403" s="39"/>
    </row>
    <row r="404" spans="1:30" s="21" customFormat="1">
      <c r="A404" s="39"/>
      <c r="B404" s="39"/>
      <c r="C404" s="39"/>
      <c r="D404" s="39"/>
      <c r="E404" s="39"/>
      <c r="F404" s="39"/>
      <c r="G404" s="39"/>
      <c r="H404" s="39"/>
      <c r="I404" s="39"/>
      <c r="J404" s="39"/>
      <c r="K404" s="39"/>
      <c r="L404" s="39"/>
      <c r="M404" s="39"/>
      <c r="N404" s="39"/>
      <c r="O404" s="39"/>
      <c r="P404" s="39"/>
      <c r="Q404" s="39"/>
      <c r="R404" s="39"/>
      <c r="S404" s="39"/>
      <c r="T404" s="39"/>
      <c r="U404" s="39"/>
      <c r="V404" s="39"/>
      <c r="W404" s="39"/>
      <c r="X404" s="39"/>
      <c r="Y404" s="39"/>
      <c r="Z404" s="39"/>
      <c r="AA404" s="39"/>
      <c r="AB404" s="39"/>
      <c r="AC404" s="39"/>
      <c r="AD404" s="39"/>
    </row>
    <row r="405" spans="1:30" s="21" customFormat="1">
      <c r="A405" s="39"/>
      <c r="B405" s="39"/>
      <c r="C405" s="39"/>
      <c r="D405" s="39"/>
      <c r="E405" s="39"/>
      <c r="F405" s="39"/>
      <c r="G405" s="39"/>
      <c r="H405" s="39"/>
      <c r="I405" s="39"/>
      <c r="J405" s="39"/>
      <c r="K405" s="39"/>
      <c r="L405" s="39"/>
      <c r="M405" s="39"/>
      <c r="N405" s="39"/>
      <c r="O405" s="39"/>
      <c r="P405" s="39"/>
      <c r="Q405" s="39"/>
      <c r="R405" s="39"/>
      <c r="S405" s="39"/>
      <c r="T405" s="39"/>
      <c r="U405" s="39"/>
      <c r="V405" s="39"/>
      <c r="W405" s="39"/>
      <c r="X405" s="39"/>
      <c r="Y405" s="39"/>
      <c r="Z405" s="39"/>
      <c r="AA405" s="39"/>
      <c r="AB405" s="39"/>
      <c r="AC405" s="39"/>
      <c r="AD405" s="39"/>
    </row>
    <row r="406" spans="1:30" s="21" customFormat="1">
      <c r="A406" s="39"/>
      <c r="B406" s="39"/>
      <c r="C406" s="39"/>
      <c r="D406" s="39"/>
      <c r="E406" s="39"/>
      <c r="F406" s="39"/>
      <c r="G406" s="39"/>
      <c r="H406" s="39"/>
      <c r="I406" s="39"/>
      <c r="J406" s="39"/>
      <c r="K406" s="39"/>
      <c r="L406" s="39"/>
      <c r="M406" s="39"/>
      <c r="N406" s="39"/>
      <c r="O406" s="39"/>
      <c r="P406" s="39"/>
      <c r="Q406" s="39"/>
      <c r="R406" s="39"/>
      <c r="S406" s="39"/>
      <c r="T406" s="39"/>
      <c r="U406" s="39"/>
      <c r="V406" s="39"/>
      <c r="W406" s="39"/>
      <c r="X406" s="39"/>
      <c r="Y406" s="39"/>
      <c r="Z406" s="39"/>
      <c r="AA406" s="39"/>
      <c r="AB406" s="39"/>
      <c r="AC406" s="39"/>
      <c r="AD406" s="39"/>
    </row>
    <row r="407" spans="1:30" s="21" customFormat="1">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row>
    <row r="408" spans="1:30" s="21" customFormat="1">
      <c r="A408" s="39"/>
      <c r="B408" s="39"/>
      <c r="C408" s="39"/>
      <c r="D408" s="39"/>
      <c r="E408" s="39"/>
      <c r="F408" s="39"/>
      <c r="G408" s="39"/>
      <c r="H408" s="39"/>
      <c r="I408" s="39"/>
      <c r="J408" s="39"/>
      <c r="K408" s="39"/>
      <c r="L408" s="39"/>
      <c r="M408" s="39"/>
      <c r="N408" s="39"/>
      <c r="O408" s="39"/>
      <c r="P408" s="39"/>
      <c r="Q408" s="39"/>
      <c r="R408" s="39"/>
      <c r="S408" s="39"/>
      <c r="T408" s="39"/>
      <c r="U408" s="39"/>
      <c r="V408" s="39"/>
      <c r="W408" s="39"/>
      <c r="X408" s="39"/>
      <c r="Y408" s="39"/>
      <c r="Z408" s="39"/>
      <c r="AA408" s="39"/>
      <c r="AB408" s="39"/>
      <c r="AC408" s="39"/>
      <c r="AD408" s="39"/>
    </row>
    <row r="409" spans="1:30" s="21" customFormat="1">
      <c r="A409" s="39"/>
      <c r="B409" s="39"/>
      <c r="C409" s="39"/>
      <c r="D409" s="39"/>
      <c r="E409" s="39"/>
      <c r="F409" s="39"/>
      <c r="G409" s="39"/>
      <c r="H409" s="39"/>
      <c r="I409" s="39"/>
      <c r="J409" s="39"/>
      <c r="K409" s="39"/>
      <c r="L409" s="39"/>
      <c r="M409" s="39"/>
      <c r="N409" s="39"/>
      <c r="O409" s="39"/>
      <c r="P409" s="39"/>
      <c r="Q409" s="39"/>
      <c r="R409" s="39"/>
      <c r="S409" s="39"/>
      <c r="T409" s="39"/>
      <c r="U409" s="39"/>
      <c r="V409" s="39"/>
      <c r="W409" s="39"/>
      <c r="X409" s="39"/>
      <c r="Y409" s="39"/>
      <c r="Z409" s="39"/>
      <c r="AA409" s="39"/>
      <c r="AB409" s="39"/>
      <c r="AC409" s="39"/>
      <c r="AD409" s="39"/>
    </row>
    <row r="410" spans="1:30" s="21" customFormat="1">
      <c r="A410" s="39"/>
      <c r="B410" s="39"/>
      <c r="C410" s="39"/>
      <c r="D410" s="39"/>
      <c r="E410" s="39"/>
      <c r="F410" s="39"/>
      <c r="G410" s="39"/>
      <c r="H410" s="39"/>
      <c r="I410" s="39"/>
      <c r="J410" s="39"/>
      <c r="K410" s="39"/>
      <c r="L410" s="39"/>
      <c r="M410" s="39"/>
      <c r="N410" s="39"/>
      <c r="O410" s="39"/>
      <c r="P410" s="39"/>
      <c r="Q410" s="39"/>
      <c r="R410" s="39"/>
      <c r="S410" s="39"/>
      <c r="T410" s="39"/>
      <c r="U410" s="39"/>
      <c r="V410" s="39"/>
      <c r="W410" s="39"/>
      <c r="X410" s="39"/>
      <c r="Y410" s="39"/>
      <c r="Z410" s="39"/>
      <c r="AA410" s="39"/>
      <c r="AB410" s="39"/>
      <c r="AC410" s="39"/>
      <c r="AD410" s="39"/>
    </row>
    <row r="411" spans="1:30" s="21" customFormat="1">
      <c r="A411" s="39"/>
      <c r="B411" s="39"/>
      <c r="C411" s="39"/>
      <c r="D411" s="39"/>
      <c r="E411" s="39"/>
      <c r="F411" s="39"/>
      <c r="G411" s="39"/>
      <c r="H411" s="39"/>
      <c r="I411" s="39"/>
      <c r="J411" s="39"/>
      <c r="K411" s="39"/>
      <c r="L411" s="39"/>
      <c r="M411" s="39"/>
      <c r="N411" s="39"/>
      <c r="O411" s="39"/>
      <c r="P411" s="39"/>
      <c r="Q411" s="39"/>
      <c r="R411" s="39"/>
      <c r="S411" s="39"/>
      <c r="T411" s="39"/>
      <c r="U411" s="39"/>
      <c r="V411" s="39"/>
      <c r="W411" s="39"/>
      <c r="X411" s="39"/>
      <c r="Y411" s="39"/>
      <c r="Z411" s="39"/>
      <c r="AA411" s="39"/>
      <c r="AB411" s="39"/>
      <c r="AC411" s="39"/>
      <c r="AD411" s="39"/>
    </row>
    <row r="412" spans="1:30" s="21" customFormat="1">
      <c r="A412" s="39"/>
      <c r="B412" s="39"/>
      <c r="C412" s="39"/>
      <c r="D412" s="39"/>
      <c r="E412" s="39"/>
      <c r="F412" s="39"/>
      <c r="G412" s="39"/>
      <c r="H412" s="39"/>
      <c r="I412" s="39"/>
      <c r="J412" s="39"/>
      <c r="K412" s="39"/>
      <c r="L412" s="39"/>
      <c r="M412" s="39"/>
      <c r="N412" s="39"/>
      <c r="O412" s="39"/>
      <c r="P412" s="39"/>
      <c r="Q412" s="39"/>
      <c r="R412" s="39"/>
      <c r="S412" s="39"/>
      <c r="T412" s="39"/>
      <c r="U412" s="39"/>
      <c r="V412" s="39"/>
      <c r="W412" s="39"/>
      <c r="X412" s="39"/>
      <c r="Y412" s="39"/>
      <c r="Z412" s="39"/>
      <c r="AA412" s="39"/>
      <c r="AB412" s="39"/>
      <c r="AC412" s="39"/>
      <c r="AD412" s="39"/>
    </row>
    <row r="413" spans="1:30" s="21" customFormat="1">
      <c r="A413" s="39"/>
      <c r="B413" s="39"/>
      <c r="C413" s="39"/>
      <c r="D413" s="39"/>
      <c r="E413" s="39"/>
      <c r="F413" s="39"/>
      <c r="G413" s="39"/>
      <c r="H413" s="39"/>
      <c r="I413" s="39"/>
      <c r="J413" s="39"/>
      <c r="K413" s="39"/>
      <c r="L413" s="39"/>
      <c r="M413" s="39"/>
      <c r="N413" s="39"/>
      <c r="O413" s="39"/>
      <c r="P413" s="39"/>
      <c r="Q413" s="39"/>
      <c r="R413" s="39"/>
      <c r="S413" s="39"/>
      <c r="T413" s="39"/>
      <c r="U413" s="39"/>
      <c r="V413" s="39"/>
      <c r="W413" s="39"/>
      <c r="X413" s="39"/>
      <c r="Y413" s="39"/>
      <c r="Z413" s="39"/>
      <c r="AA413" s="39"/>
      <c r="AB413" s="39"/>
      <c r="AC413" s="39"/>
      <c r="AD413" s="39"/>
    </row>
    <row r="414" spans="1:30" s="21" customFormat="1">
      <c r="A414" s="39"/>
      <c r="B414" s="39"/>
      <c r="C414" s="39"/>
      <c r="D414" s="39"/>
      <c r="E414" s="39"/>
      <c r="F414" s="39"/>
      <c r="G414" s="39"/>
      <c r="H414" s="39"/>
      <c r="I414" s="39"/>
      <c r="J414" s="39"/>
      <c r="K414" s="39"/>
      <c r="L414" s="39"/>
      <c r="M414" s="39"/>
      <c r="N414" s="39"/>
      <c r="O414" s="39"/>
      <c r="P414" s="39"/>
      <c r="Q414" s="39"/>
      <c r="R414" s="39"/>
      <c r="S414" s="39"/>
      <c r="T414" s="39"/>
      <c r="U414" s="39"/>
      <c r="V414" s="39"/>
      <c r="W414" s="39"/>
      <c r="X414" s="39"/>
      <c r="Y414" s="39"/>
      <c r="Z414" s="39"/>
      <c r="AA414" s="39"/>
      <c r="AB414" s="39"/>
      <c r="AC414" s="39"/>
      <c r="AD414" s="39"/>
    </row>
    <row r="415" spans="1:30" s="21" customFormat="1">
      <c r="A415" s="39"/>
      <c r="B415" s="39"/>
      <c r="C415" s="39"/>
      <c r="D415" s="39"/>
      <c r="E415" s="39"/>
      <c r="F415" s="39"/>
      <c r="G415" s="39"/>
      <c r="H415" s="39"/>
      <c r="I415" s="39"/>
      <c r="J415" s="39"/>
      <c r="K415" s="39"/>
      <c r="L415" s="39"/>
      <c r="M415" s="39"/>
      <c r="N415" s="39"/>
      <c r="O415" s="39"/>
      <c r="P415" s="39"/>
      <c r="Q415" s="39"/>
      <c r="R415" s="39"/>
      <c r="S415" s="39"/>
      <c r="T415" s="39"/>
      <c r="U415" s="39"/>
      <c r="V415" s="39"/>
      <c r="W415" s="39"/>
      <c r="X415" s="39"/>
      <c r="Y415" s="39"/>
      <c r="Z415" s="39"/>
      <c r="AA415" s="39"/>
      <c r="AB415" s="39"/>
      <c r="AC415" s="39"/>
      <c r="AD415" s="39"/>
    </row>
    <row r="416" spans="1:30" s="21" customFormat="1">
      <c r="A416" s="39"/>
      <c r="B416" s="39"/>
      <c r="C416" s="39"/>
      <c r="D416" s="39"/>
      <c r="E416" s="39"/>
      <c r="F416" s="39"/>
      <c r="G416" s="39"/>
      <c r="H416" s="39"/>
      <c r="I416" s="39"/>
      <c r="J416" s="39"/>
      <c r="K416" s="39"/>
      <c r="L416" s="39"/>
      <c r="M416" s="39"/>
      <c r="N416" s="39"/>
      <c r="O416" s="39"/>
      <c r="P416" s="39"/>
      <c r="Q416" s="39"/>
      <c r="R416" s="39"/>
      <c r="S416" s="39"/>
      <c r="T416" s="39"/>
      <c r="U416" s="39"/>
      <c r="V416" s="39"/>
      <c r="W416" s="39"/>
      <c r="X416" s="39"/>
      <c r="Y416" s="39"/>
      <c r="Z416" s="39"/>
      <c r="AA416" s="39"/>
      <c r="AB416" s="39"/>
      <c r="AC416" s="39"/>
      <c r="AD416" s="39"/>
    </row>
    <row r="417" spans="1:30" s="21" customFormat="1">
      <c r="A417" s="39"/>
      <c r="B417" s="39"/>
      <c r="C417" s="39"/>
      <c r="D417" s="39"/>
      <c r="E417" s="39"/>
      <c r="F417" s="39"/>
      <c r="G417" s="39"/>
      <c r="H417" s="39"/>
      <c r="I417" s="39"/>
      <c r="J417" s="39"/>
      <c r="K417" s="39"/>
      <c r="L417" s="39"/>
      <c r="M417" s="39"/>
      <c r="N417" s="39"/>
      <c r="O417" s="39"/>
      <c r="P417" s="39"/>
      <c r="Q417" s="39"/>
      <c r="R417" s="39"/>
      <c r="S417" s="39"/>
      <c r="T417" s="39"/>
      <c r="U417" s="39"/>
      <c r="V417" s="39"/>
      <c r="W417" s="39"/>
      <c r="X417" s="39"/>
      <c r="Y417" s="39"/>
      <c r="Z417" s="39"/>
      <c r="AA417" s="39"/>
      <c r="AB417" s="39"/>
      <c r="AC417" s="39"/>
      <c r="AD417" s="39"/>
    </row>
    <row r="418" spans="1:30" s="21" customFormat="1">
      <c r="A418" s="39"/>
      <c r="B418" s="39"/>
      <c r="C418" s="39"/>
      <c r="D418" s="39"/>
      <c r="E418" s="39"/>
      <c r="F418" s="39"/>
      <c r="G418" s="39"/>
      <c r="H418" s="39"/>
      <c r="I418" s="39"/>
      <c r="J418" s="39"/>
      <c r="K418" s="39"/>
      <c r="L418" s="39"/>
      <c r="M418" s="39"/>
      <c r="N418" s="39"/>
      <c r="O418" s="39"/>
      <c r="P418" s="39"/>
      <c r="Q418" s="39"/>
      <c r="R418" s="39"/>
      <c r="S418" s="39"/>
      <c r="T418" s="39"/>
      <c r="U418" s="39"/>
      <c r="V418" s="39"/>
      <c r="W418" s="39"/>
      <c r="X418" s="39"/>
      <c r="Y418" s="39"/>
      <c r="Z418" s="39"/>
      <c r="AA418" s="39"/>
      <c r="AB418" s="39"/>
      <c r="AC418" s="39"/>
      <c r="AD418" s="39"/>
    </row>
    <row r="419" spans="1:30" s="21" customFormat="1">
      <c r="A419" s="39"/>
      <c r="B419" s="39"/>
      <c r="C419" s="39"/>
      <c r="D419" s="39"/>
      <c r="E419" s="39"/>
      <c r="F419" s="39"/>
      <c r="G419" s="39"/>
      <c r="H419" s="39"/>
      <c r="I419" s="39"/>
      <c r="J419" s="39"/>
      <c r="K419" s="39"/>
      <c r="L419" s="39"/>
      <c r="M419" s="39"/>
      <c r="N419" s="39"/>
      <c r="O419" s="39"/>
      <c r="P419" s="39"/>
      <c r="Q419" s="39"/>
      <c r="R419" s="39"/>
      <c r="S419" s="39"/>
      <c r="T419" s="39"/>
      <c r="U419" s="39"/>
      <c r="V419" s="39"/>
      <c r="W419" s="39"/>
      <c r="X419" s="39"/>
      <c r="Y419" s="39"/>
      <c r="Z419" s="39"/>
      <c r="AA419" s="39"/>
      <c r="AB419" s="39"/>
      <c r="AC419" s="39"/>
      <c r="AD419" s="39"/>
    </row>
    <row r="420" spans="1:30" s="21" customFormat="1">
      <c r="A420" s="39"/>
      <c r="B420" s="39"/>
      <c r="C420" s="39"/>
      <c r="D420" s="39"/>
      <c r="E420" s="39"/>
      <c r="F420" s="39"/>
      <c r="G420" s="39"/>
      <c r="H420" s="39"/>
      <c r="I420" s="39"/>
      <c r="J420" s="39"/>
      <c r="K420" s="39"/>
      <c r="L420" s="39"/>
      <c r="M420" s="39"/>
      <c r="N420" s="39"/>
      <c r="O420" s="39"/>
      <c r="P420" s="39"/>
      <c r="Q420" s="39"/>
      <c r="R420" s="39"/>
      <c r="S420" s="39"/>
      <c r="T420" s="39"/>
      <c r="U420" s="39"/>
      <c r="V420" s="39"/>
      <c r="W420" s="39"/>
      <c r="X420" s="39"/>
      <c r="Y420" s="39"/>
      <c r="Z420" s="39"/>
      <c r="AA420" s="39"/>
      <c r="AB420" s="39"/>
      <c r="AC420" s="39"/>
      <c r="AD420" s="39"/>
    </row>
    <row r="421" spans="1:30" s="21" customFormat="1">
      <c r="A421" s="39"/>
      <c r="B421" s="39"/>
      <c r="C421" s="39"/>
      <c r="D421" s="39"/>
      <c r="E421" s="39"/>
      <c r="F421" s="39"/>
      <c r="G421" s="39"/>
      <c r="H421" s="39"/>
      <c r="I421" s="39"/>
      <c r="J421" s="39"/>
      <c r="K421" s="39"/>
      <c r="L421" s="39"/>
      <c r="M421" s="39"/>
      <c r="N421" s="39"/>
      <c r="O421" s="39"/>
      <c r="P421" s="39"/>
      <c r="Q421" s="39"/>
      <c r="R421" s="39"/>
      <c r="S421" s="39"/>
      <c r="T421" s="39"/>
      <c r="U421" s="39"/>
      <c r="V421" s="39"/>
      <c r="W421" s="39"/>
      <c r="X421" s="39"/>
      <c r="Y421" s="39"/>
      <c r="Z421" s="39"/>
      <c r="AA421" s="39"/>
      <c r="AB421" s="39"/>
      <c r="AC421" s="39"/>
      <c r="AD421" s="39"/>
    </row>
    <row r="422" spans="1:30" s="21" customFormat="1">
      <c r="A422" s="39"/>
      <c r="B422" s="39"/>
      <c r="C422" s="39"/>
      <c r="D422" s="39"/>
      <c r="E422" s="39"/>
      <c r="F422" s="39"/>
      <c r="G422" s="39"/>
      <c r="H422" s="39"/>
      <c r="I422" s="39"/>
      <c r="J422" s="39"/>
      <c r="K422" s="39"/>
      <c r="L422" s="39"/>
      <c r="M422" s="39"/>
      <c r="N422" s="39"/>
      <c r="O422" s="39"/>
      <c r="P422" s="39"/>
      <c r="Q422" s="39"/>
      <c r="R422" s="39"/>
      <c r="S422" s="39"/>
      <c r="T422" s="39"/>
      <c r="U422" s="39"/>
      <c r="V422" s="39"/>
      <c r="W422" s="39"/>
      <c r="X422" s="39"/>
      <c r="Y422" s="39"/>
      <c r="Z422" s="39"/>
      <c r="AA422" s="39"/>
      <c r="AB422" s="39"/>
      <c r="AC422" s="39"/>
      <c r="AD422" s="39"/>
    </row>
    <row r="423" spans="1:30" s="21" customFormat="1">
      <c r="A423" s="39"/>
      <c r="B423" s="39"/>
      <c r="C423" s="39"/>
      <c r="D423" s="39"/>
      <c r="E423" s="39"/>
      <c r="F423" s="39"/>
      <c r="G423" s="39"/>
      <c r="H423" s="39"/>
      <c r="I423" s="39"/>
      <c r="J423" s="39"/>
      <c r="K423" s="39"/>
      <c r="L423" s="39"/>
      <c r="M423" s="39"/>
      <c r="N423" s="39"/>
      <c r="O423" s="39"/>
      <c r="P423" s="39"/>
      <c r="Q423" s="39"/>
      <c r="R423" s="39"/>
      <c r="S423" s="39"/>
      <c r="T423" s="39"/>
      <c r="U423" s="39"/>
      <c r="V423" s="39"/>
      <c r="W423" s="39"/>
      <c r="X423" s="39"/>
      <c r="Y423" s="39"/>
      <c r="Z423" s="39"/>
      <c r="AA423" s="39"/>
      <c r="AB423" s="39"/>
      <c r="AC423" s="39"/>
      <c r="AD423" s="39"/>
    </row>
    <row r="424" spans="1:30" s="21" customFormat="1">
      <c r="A424" s="39"/>
      <c r="B424" s="39"/>
      <c r="C424" s="39"/>
      <c r="D424" s="39"/>
      <c r="E424" s="39"/>
      <c r="F424" s="39"/>
      <c r="G424" s="39"/>
      <c r="H424" s="39"/>
      <c r="I424" s="39"/>
      <c r="J424" s="39"/>
      <c r="K424" s="39"/>
      <c r="L424" s="39"/>
      <c r="M424" s="39"/>
      <c r="N424" s="39"/>
      <c r="O424" s="39"/>
      <c r="P424" s="39"/>
      <c r="Q424" s="39"/>
      <c r="R424" s="39"/>
      <c r="S424" s="39"/>
      <c r="T424" s="39"/>
      <c r="U424" s="39"/>
      <c r="V424" s="39"/>
      <c r="W424" s="39"/>
      <c r="X424" s="39"/>
      <c r="Y424" s="39"/>
      <c r="Z424" s="39"/>
      <c r="AA424" s="39"/>
      <c r="AB424" s="39"/>
      <c r="AC424" s="39"/>
      <c r="AD424" s="39"/>
    </row>
    <row r="425" spans="1:30" s="21" customFormat="1">
      <c r="A425" s="39"/>
      <c r="B425" s="39"/>
      <c r="C425" s="39"/>
      <c r="D425" s="39"/>
      <c r="E425" s="39"/>
      <c r="F425" s="39"/>
      <c r="G425" s="39"/>
      <c r="H425" s="39"/>
      <c r="I425" s="39"/>
      <c r="J425" s="39"/>
      <c r="K425" s="39"/>
      <c r="L425" s="39"/>
      <c r="M425" s="39"/>
      <c r="N425" s="39"/>
      <c r="O425" s="39"/>
      <c r="P425" s="39"/>
      <c r="Q425" s="39"/>
      <c r="R425" s="39"/>
      <c r="S425" s="39"/>
      <c r="T425" s="39"/>
      <c r="U425" s="39"/>
      <c r="V425" s="39"/>
      <c r="W425" s="39"/>
      <c r="X425" s="39"/>
      <c r="Y425" s="39"/>
      <c r="Z425" s="39"/>
      <c r="AA425" s="39"/>
      <c r="AB425" s="39"/>
      <c r="AC425" s="39"/>
      <c r="AD425" s="39"/>
    </row>
    <row r="426" spans="1:30" s="21" customFormat="1">
      <c r="A426" s="39"/>
      <c r="B426" s="39"/>
      <c r="C426" s="39"/>
      <c r="D426" s="39"/>
      <c r="E426" s="39"/>
      <c r="F426" s="39"/>
      <c r="G426" s="39"/>
      <c r="H426" s="39"/>
      <c r="I426" s="39"/>
      <c r="J426" s="39"/>
      <c r="K426" s="39"/>
      <c r="L426" s="39"/>
      <c r="M426" s="39"/>
      <c r="N426" s="39"/>
      <c r="O426" s="39"/>
      <c r="P426" s="39"/>
      <c r="Q426" s="39"/>
      <c r="R426" s="39"/>
      <c r="S426" s="39"/>
      <c r="T426" s="39"/>
      <c r="U426" s="39"/>
      <c r="V426" s="39"/>
      <c r="W426" s="39"/>
      <c r="X426" s="39"/>
      <c r="Y426" s="39"/>
      <c r="Z426" s="39"/>
      <c r="AA426" s="39"/>
      <c r="AB426" s="39"/>
      <c r="AC426" s="39"/>
      <c r="AD426" s="39"/>
    </row>
    <row r="427" spans="1:30" s="21" customFormat="1">
      <c r="A427" s="39"/>
      <c r="B427" s="39"/>
      <c r="C427" s="39"/>
      <c r="D427" s="39"/>
      <c r="E427" s="39"/>
      <c r="F427" s="39"/>
      <c r="G427" s="39"/>
      <c r="H427" s="39"/>
      <c r="I427" s="39"/>
      <c r="J427" s="39"/>
      <c r="K427" s="39"/>
      <c r="L427" s="39"/>
      <c r="M427" s="39"/>
      <c r="N427" s="39"/>
      <c r="O427" s="39"/>
      <c r="P427" s="39"/>
      <c r="Q427" s="39"/>
      <c r="R427" s="39"/>
      <c r="S427" s="39"/>
      <c r="T427" s="39"/>
      <c r="U427" s="39"/>
      <c r="V427" s="39"/>
      <c r="W427" s="39"/>
      <c r="X427" s="39"/>
      <c r="Y427" s="39"/>
      <c r="Z427" s="39"/>
      <c r="AA427" s="39"/>
      <c r="AB427" s="39"/>
      <c r="AC427" s="39"/>
      <c r="AD427" s="39"/>
    </row>
    <row r="428" spans="1:30" s="21" customFormat="1">
      <c r="A428" s="39"/>
      <c r="B428" s="39"/>
      <c r="C428" s="39"/>
      <c r="D428" s="39"/>
      <c r="E428" s="39"/>
      <c r="F428" s="39"/>
      <c r="G428" s="39"/>
      <c r="H428" s="39"/>
      <c r="I428" s="39"/>
      <c r="J428" s="39"/>
      <c r="K428" s="39"/>
      <c r="L428" s="39"/>
      <c r="M428" s="39"/>
      <c r="N428" s="39"/>
      <c r="O428" s="39"/>
      <c r="P428" s="39"/>
      <c r="Q428" s="39"/>
      <c r="R428" s="39"/>
      <c r="S428" s="39"/>
      <c r="T428" s="39"/>
      <c r="U428" s="39"/>
      <c r="V428" s="39"/>
      <c r="W428" s="39"/>
      <c r="X428" s="39"/>
      <c r="Y428" s="39"/>
      <c r="Z428" s="39"/>
      <c r="AA428" s="39"/>
      <c r="AB428" s="39"/>
      <c r="AC428" s="39"/>
      <c r="AD428" s="39"/>
    </row>
    <row r="429" spans="1:30" s="21" customFormat="1">
      <c r="A429" s="39"/>
      <c r="B429" s="39"/>
      <c r="C429" s="39"/>
      <c r="D429" s="39"/>
      <c r="E429" s="39"/>
      <c r="F429" s="39"/>
      <c r="G429" s="39"/>
      <c r="H429" s="39"/>
      <c r="I429" s="39"/>
      <c r="J429" s="39"/>
      <c r="K429" s="39"/>
      <c r="L429" s="39"/>
      <c r="M429" s="39"/>
      <c r="N429" s="39"/>
      <c r="O429" s="39"/>
      <c r="P429" s="39"/>
      <c r="Q429" s="39"/>
      <c r="R429" s="39"/>
      <c r="S429" s="39"/>
      <c r="T429" s="39"/>
      <c r="U429" s="39"/>
      <c r="V429" s="39"/>
      <c r="W429" s="39"/>
      <c r="X429" s="39"/>
      <c r="Y429" s="39"/>
      <c r="Z429" s="39"/>
      <c r="AA429" s="39"/>
      <c r="AB429" s="39"/>
      <c r="AC429" s="39"/>
      <c r="AD429" s="39"/>
    </row>
    <row r="430" spans="1:30" s="21" customFormat="1">
      <c r="A430" s="39"/>
      <c r="B430" s="39"/>
      <c r="C430" s="39"/>
      <c r="D430" s="39"/>
      <c r="E430" s="39"/>
      <c r="F430" s="39"/>
      <c r="G430" s="39"/>
      <c r="H430" s="39"/>
      <c r="I430" s="39"/>
      <c r="J430" s="39"/>
      <c r="K430" s="39"/>
      <c r="L430" s="39"/>
      <c r="M430" s="39"/>
      <c r="N430" s="39"/>
      <c r="O430" s="39"/>
      <c r="P430" s="39"/>
      <c r="Q430" s="39"/>
      <c r="R430" s="39"/>
      <c r="S430" s="39"/>
      <c r="T430" s="39"/>
      <c r="U430" s="39"/>
      <c r="V430" s="39"/>
      <c r="W430" s="39"/>
      <c r="X430" s="39"/>
      <c r="Y430" s="39"/>
      <c r="Z430" s="39"/>
      <c r="AA430" s="39"/>
      <c r="AB430" s="39"/>
      <c r="AC430" s="39"/>
      <c r="AD430" s="39"/>
    </row>
    <row r="431" spans="1:30" s="21" customFormat="1">
      <c r="A431" s="39"/>
      <c r="B431" s="39"/>
      <c r="C431" s="39"/>
      <c r="D431" s="39"/>
      <c r="E431" s="39"/>
      <c r="F431" s="39"/>
      <c r="G431" s="39"/>
      <c r="H431" s="39"/>
      <c r="I431" s="39"/>
      <c r="J431" s="39"/>
      <c r="K431" s="39"/>
      <c r="L431" s="39"/>
      <c r="M431" s="39"/>
      <c r="N431" s="39"/>
      <c r="O431" s="39"/>
      <c r="P431" s="39"/>
      <c r="Q431" s="39"/>
      <c r="R431" s="39"/>
      <c r="S431" s="39"/>
      <c r="T431" s="39"/>
      <c r="U431" s="39"/>
      <c r="V431" s="39"/>
      <c r="W431" s="39"/>
      <c r="X431" s="39"/>
      <c r="Y431" s="39"/>
      <c r="Z431" s="39"/>
      <c r="AA431" s="39"/>
      <c r="AB431" s="39"/>
      <c r="AC431" s="39"/>
      <c r="AD431" s="39"/>
    </row>
    <row r="432" spans="1:30" s="21" customFormat="1">
      <c r="A432" s="39"/>
      <c r="B432" s="39"/>
      <c r="C432" s="39"/>
      <c r="D432" s="39"/>
      <c r="E432" s="39"/>
      <c r="F432" s="39"/>
      <c r="G432" s="39"/>
      <c r="H432" s="39"/>
      <c r="I432" s="39"/>
      <c r="J432" s="39"/>
      <c r="K432" s="39"/>
      <c r="L432" s="39"/>
      <c r="M432" s="39"/>
      <c r="N432" s="39"/>
      <c r="O432" s="39"/>
      <c r="P432" s="39"/>
      <c r="Q432" s="39"/>
      <c r="R432" s="39"/>
      <c r="S432" s="39"/>
      <c r="T432" s="39"/>
      <c r="U432" s="39"/>
      <c r="V432" s="39"/>
      <c r="W432" s="39"/>
      <c r="X432" s="39"/>
      <c r="Y432" s="39"/>
      <c r="Z432" s="39"/>
      <c r="AA432" s="39"/>
      <c r="AB432" s="39"/>
      <c r="AC432" s="39"/>
      <c r="AD432" s="39"/>
    </row>
    <row r="433" spans="1:30" s="21" customFormat="1">
      <c r="A433" s="39"/>
      <c r="B433" s="39"/>
      <c r="C433" s="39"/>
      <c r="D433" s="39"/>
      <c r="E433" s="39"/>
      <c r="F433" s="39"/>
      <c r="G433" s="39"/>
      <c r="H433" s="39"/>
      <c r="I433" s="39"/>
      <c r="J433" s="39"/>
      <c r="K433" s="39"/>
      <c r="L433" s="39"/>
      <c r="M433" s="39"/>
      <c r="N433" s="39"/>
      <c r="O433" s="39"/>
      <c r="P433" s="39"/>
      <c r="Q433" s="39"/>
      <c r="R433" s="39"/>
      <c r="S433" s="39"/>
      <c r="T433" s="39"/>
      <c r="U433" s="39"/>
      <c r="V433" s="39"/>
      <c r="W433" s="39"/>
      <c r="X433" s="39"/>
      <c r="Y433" s="39"/>
      <c r="Z433" s="39"/>
      <c r="AA433" s="39"/>
      <c r="AB433" s="39"/>
      <c r="AC433" s="39"/>
      <c r="AD433" s="39"/>
    </row>
    <row r="434" spans="1:30" s="21" customFormat="1">
      <c r="A434" s="39"/>
      <c r="B434" s="39"/>
      <c r="C434" s="39"/>
      <c r="D434" s="39"/>
      <c r="E434" s="39"/>
      <c r="F434" s="39"/>
      <c r="G434" s="39"/>
      <c r="H434" s="39"/>
      <c r="I434" s="39"/>
      <c r="J434" s="39"/>
      <c r="K434" s="39"/>
      <c r="L434" s="39"/>
      <c r="M434" s="39"/>
      <c r="N434" s="39"/>
      <c r="O434" s="39"/>
      <c r="P434" s="39"/>
      <c r="Q434" s="39"/>
      <c r="R434" s="39"/>
      <c r="S434" s="39"/>
      <c r="T434" s="39"/>
      <c r="U434" s="39"/>
      <c r="V434" s="39"/>
      <c r="W434" s="39"/>
      <c r="X434" s="39"/>
      <c r="Y434" s="39"/>
      <c r="Z434" s="39"/>
      <c r="AA434" s="39"/>
      <c r="AB434" s="39"/>
      <c r="AC434" s="39"/>
      <c r="AD434" s="39"/>
    </row>
    <row r="435" spans="1:30" s="21" customFormat="1">
      <c r="A435" s="39"/>
      <c r="B435" s="39"/>
      <c r="C435" s="39"/>
      <c r="D435" s="39"/>
      <c r="E435" s="39"/>
      <c r="F435" s="39"/>
      <c r="G435" s="39"/>
      <c r="H435" s="39"/>
      <c r="I435" s="39"/>
      <c r="J435" s="39"/>
      <c r="K435" s="39"/>
      <c r="L435" s="39"/>
      <c r="M435" s="39"/>
      <c r="N435" s="39"/>
      <c r="O435" s="39"/>
      <c r="P435" s="39"/>
      <c r="Q435" s="39"/>
      <c r="R435" s="39"/>
      <c r="S435" s="39"/>
      <c r="T435" s="39"/>
      <c r="U435" s="39"/>
      <c r="V435" s="39"/>
      <c r="W435" s="39"/>
      <c r="X435" s="39"/>
      <c r="Y435" s="39"/>
      <c r="Z435" s="39"/>
      <c r="AA435" s="39"/>
      <c r="AB435" s="39"/>
      <c r="AC435" s="39"/>
      <c r="AD435" s="39"/>
    </row>
    <row r="436" spans="1:30" s="21" customFormat="1">
      <c r="A436" s="39"/>
      <c r="B436" s="39"/>
      <c r="C436" s="39"/>
      <c r="D436" s="39"/>
      <c r="E436" s="39"/>
      <c r="F436" s="39"/>
      <c r="G436" s="39"/>
      <c r="H436" s="39"/>
      <c r="I436" s="39"/>
      <c r="J436" s="39"/>
      <c r="K436" s="39"/>
      <c r="L436" s="39"/>
      <c r="M436" s="39"/>
      <c r="N436" s="39"/>
      <c r="O436" s="39"/>
      <c r="P436" s="39"/>
      <c r="Q436" s="39"/>
      <c r="R436" s="39"/>
      <c r="S436" s="39"/>
      <c r="T436" s="39"/>
      <c r="U436" s="39"/>
      <c r="V436" s="39"/>
      <c r="W436" s="39"/>
      <c r="X436" s="39"/>
      <c r="Y436" s="39"/>
      <c r="Z436" s="39"/>
      <c r="AA436" s="39"/>
      <c r="AB436" s="39"/>
      <c r="AC436" s="39"/>
      <c r="AD436" s="39"/>
    </row>
    <row r="437" spans="1:30" s="21" customFormat="1">
      <c r="A437" s="39"/>
      <c r="B437" s="39"/>
      <c r="C437" s="39"/>
      <c r="D437" s="39"/>
      <c r="E437" s="39"/>
      <c r="F437" s="39"/>
      <c r="G437" s="39"/>
      <c r="H437" s="39"/>
      <c r="I437" s="39"/>
      <c r="J437" s="39"/>
      <c r="K437" s="39"/>
      <c r="L437" s="39"/>
      <c r="M437" s="39"/>
      <c r="N437" s="39"/>
      <c r="O437" s="39"/>
      <c r="P437" s="39"/>
      <c r="Q437" s="39"/>
      <c r="R437" s="39"/>
      <c r="S437" s="39"/>
      <c r="T437" s="39"/>
      <c r="U437" s="39"/>
      <c r="V437" s="39"/>
      <c r="W437" s="39"/>
      <c r="X437" s="39"/>
      <c r="Y437" s="39"/>
      <c r="Z437" s="39"/>
      <c r="AA437" s="39"/>
      <c r="AB437" s="39"/>
      <c r="AC437" s="39"/>
      <c r="AD437" s="39"/>
    </row>
    <row r="438" spans="1:30" s="21" customFormat="1">
      <c r="A438" s="39"/>
      <c r="B438" s="39"/>
      <c r="C438" s="39"/>
      <c r="D438" s="39"/>
      <c r="E438" s="39"/>
      <c r="F438" s="39"/>
      <c r="G438" s="39"/>
      <c r="H438" s="39"/>
      <c r="I438" s="39"/>
      <c r="J438" s="39"/>
      <c r="K438" s="39"/>
      <c r="L438" s="39"/>
      <c r="M438" s="39"/>
      <c r="N438" s="39"/>
      <c r="O438" s="39"/>
      <c r="P438" s="39"/>
      <c r="Q438" s="39"/>
      <c r="R438" s="39"/>
      <c r="S438" s="39"/>
      <c r="T438" s="39"/>
      <c r="U438" s="39"/>
      <c r="V438" s="39"/>
      <c r="W438" s="39"/>
      <c r="X438" s="39"/>
      <c r="Y438" s="39"/>
      <c r="Z438" s="39"/>
      <c r="AA438" s="39"/>
      <c r="AB438" s="39"/>
      <c r="AC438" s="39"/>
      <c r="AD438" s="39"/>
    </row>
    <row r="439" spans="1:30" s="21" customFormat="1">
      <c r="A439" s="39"/>
      <c r="B439" s="39"/>
      <c r="C439" s="39"/>
      <c r="D439" s="39"/>
      <c r="E439" s="39"/>
      <c r="F439" s="39"/>
      <c r="G439" s="39"/>
      <c r="H439" s="39"/>
      <c r="I439" s="39"/>
      <c r="J439" s="39"/>
      <c r="K439" s="39"/>
      <c r="L439" s="39"/>
      <c r="M439" s="39"/>
      <c r="N439" s="39"/>
      <c r="O439" s="39"/>
      <c r="P439" s="39"/>
      <c r="Q439" s="39"/>
      <c r="R439" s="39"/>
      <c r="S439" s="39"/>
      <c r="T439" s="39"/>
      <c r="U439" s="39"/>
      <c r="V439" s="39"/>
      <c r="W439" s="39"/>
      <c r="X439" s="39"/>
      <c r="Y439" s="39"/>
      <c r="Z439" s="39"/>
      <c r="AA439" s="39"/>
      <c r="AB439" s="39"/>
      <c r="AC439" s="39"/>
      <c r="AD439" s="39"/>
    </row>
    <row r="440" spans="1:30" s="21" customFormat="1">
      <c r="A440" s="39"/>
      <c r="B440" s="39"/>
      <c r="C440" s="39"/>
      <c r="D440" s="39"/>
      <c r="E440" s="39"/>
      <c r="F440" s="39"/>
      <c r="G440" s="39"/>
      <c r="H440" s="39"/>
      <c r="I440" s="39"/>
      <c r="J440" s="39"/>
      <c r="K440" s="39"/>
      <c r="L440" s="39"/>
      <c r="M440" s="39"/>
      <c r="N440" s="39"/>
      <c r="O440" s="39"/>
      <c r="P440" s="39"/>
      <c r="Q440" s="39"/>
      <c r="R440" s="39"/>
      <c r="S440" s="39"/>
      <c r="T440" s="39"/>
      <c r="U440" s="39"/>
      <c r="V440" s="39"/>
      <c r="W440" s="39"/>
      <c r="X440" s="39"/>
      <c r="Y440" s="39"/>
      <c r="Z440" s="39"/>
      <c r="AA440" s="39"/>
      <c r="AB440" s="39"/>
      <c r="AC440" s="39"/>
      <c r="AD440" s="39"/>
    </row>
    <row r="441" spans="1:30" s="21" customFormat="1">
      <c r="A441" s="39"/>
      <c r="B441" s="39"/>
      <c r="C441" s="39"/>
      <c r="D441" s="39"/>
      <c r="E441" s="39"/>
      <c r="F441" s="39"/>
      <c r="G441" s="39"/>
      <c r="H441" s="39"/>
      <c r="I441" s="39"/>
      <c r="J441" s="39"/>
      <c r="K441" s="39"/>
      <c r="L441" s="39"/>
      <c r="M441" s="39"/>
      <c r="N441" s="39"/>
      <c r="O441" s="39"/>
      <c r="P441" s="39"/>
      <c r="Q441" s="39"/>
      <c r="R441" s="39"/>
      <c r="S441" s="39"/>
      <c r="T441" s="39"/>
      <c r="U441" s="39"/>
      <c r="V441" s="39"/>
      <c r="W441" s="39"/>
      <c r="X441" s="39"/>
      <c r="Y441" s="39"/>
      <c r="Z441" s="39"/>
      <c r="AA441" s="39"/>
      <c r="AB441" s="39"/>
      <c r="AC441" s="39"/>
      <c r="AD441" s="39"/>
    </row>
    <row r="442" spans="1:30" s="21" customFormat="1">
      <c r="A442" s="39"/>
      <c r="B442" s="39"/>
      <c r="C442" s="39"/>
      <c r="D442" s="39"/>
      <c r="E442" s="39"/>
      <c r="F442" s="39"/>
      <c r="G442" s="39"/>
      <c r="H442" s="39"/>
      <c r="I442" s="39"/>
      <c r="J442" s="39"/>
      <c r="K442" s="39"/>
      <c r="L442" s="39"/>
      <c r="M442" s="39"/>
      <c r="N442" s="39"/>
      <c r="O442" s="39"/>
      <c r="P442" s="39"/>
      <c r="Q442" s="39"/>
      <c r="R442" s="39"/>
      <c r="S442" s="39"/>
      <c r="T442" s="39"/>
      <c r="U442" s="39"/>
      <c r="V442" s="39"/>
      <c r="W442" s="39"/>
      <c r="X442" s="39"/>
      <c r="Y442" s="39"/>
      <c r="Z442" s="39"/>
      <c r="AA442" s="39"/>
      <c r="AB442" s="39"/>
      <c r="AC442" s="39"/>
      <c r="AD442" s="39"/>
    </row>
    <row r="443" spans="1:30" s="21" customFormat="1">
      <c r="A443" s="39"/>
      <c r="B443" s="39"/>
      <c r="C443" s="39"/>
      <c r="D443" s="39"/>
      <c r="E443" s="39"/>
      <c r="F443" s="39"/>
      <c r="G443" s="39"/>
      <c r="H443" s="39"/>
      <c r="I443" s="39"/>
      <c r="J443" s="39"/>
      <c r="K443" s="39"/>
      <c r="L443" s="39"/>
      <c r="M443" s="39"/>
      <c r="N443" s="39"/>
      <c r="O443" s="39"/>
      <c r="P443" s="39"/>
      <c r="Q443" s="39"/>
      <c r="R443" s="39"/>
      <c r="S443" s="39"/>
      <c r="T443" s="39"/>
      <c r="U443" s="39"/>
      <c r="V443" s="39"/>
      <c r="W443" s="39"/>
      <c r="X443" s="39"/>
      <c r="Y443" s="39"/>
      <c r="Z443" s="39"/>
      <c r="AA443" s="39"/>
      <c r="AB443" s="39"/>
      <c r="AC443" s="39"/>
      <c r="AD443" s="39"/>
    </row>
    <row r="444" spans="1:30" s="21" customFormat="1">
      <c r="A444" s="39"/>
      <c r="B444" s="39"/>
      <c r="C444" s="39"/>
      <c r="D444" s="39"/>
      <c r="E444" s="39"/>
      <c r="F444" s="39"/>
      <c r="G444" s="39"/>
      <c r="H444" s="39"/>
      <c r="I444" s="39"/>
      <c r="J444" s="39"/>
      <c r="K444" s="39"/>
      <c r="L444" s="39"/>
      <c r="M444" s="39"/>
      <c r="N444" s="39"/>
      <c r="O444" s="39"/>
      <c r="P444" s="39"/>
      <c r="Q444" s="39"/>
      <c r="R444" s="39"/>
      <c r="S444" s="39"/>
      <c r="T444" s="39"/>
      <c r="U444" s="39"/>
      <c r="V444" s="39"/>
      <c r="W444" s="39"/>
      <c r="X444" s="39"/>
      <c r="Y444" s="39"/>
      <c r="Z444" s="39"/>
      <c r="AA444" s="39"/>
      <c r="AB444" s="39"/>
      <c r="AC444" s="39"/>
      <c r="AD444" s="39"/>
    </row>
    <row r="445" spans="1:30" s="21" customFormat="1">
      <c r="A445" s="39"/>
      <c r="B445" s="39"/>
      <c r="C445" s="39"/>
      <c r="D445" s="39"/>
      <c r="E445" s="39"/>
      <c r="F445" s="39"/>
      <c r="G445" s="39"/>
      <c r="H445" s="39"/>
      <c r="I445" s="39"/>
      <c r="J445" s="39"/>
      <c r="K445" s="39"/>
      <c r="L445" s="39"/>
      <c r="M445" s="39"/>
      <c r="N445" s="39"/>
      <c r="O445" s="39"/>
      <c r="P445" s="39"/>
      <c r="Q445" s="39"/>
      <c r="R445" s="39"/>
      <c r="S445" s="39"/>
      <c r="T445" s="39"/>
      <c r="U445" s="39"/>
      <c r="V445" s="39"/>
      <c r="W445" s="39"/>
      <c r="X445" s="39"/>
      <c r="Y445" s="39"/>
      <c r="Z445" s="39"/>
      <c r="AA445" s="39"/>
      <c r="AB445" s="39"/>
      <c r="AC445" s="39"/>
      <c r="AD445" s="39"/>
    </row>
    <row r="446" spans="1:30" s="21" customFormat="1">
      <c r="A446" s="39"/>
      <c r="B446" s="39"/>
      <c r="C446" s="39"/>
      <c r="D446" s="39"/>
      <c r="E446" s="39"/>
      <c r="F446" s="39"/>
      <c r="G446" s="39"/>
      <c r="H446" s="39"/>
      <c r="I446" s="39"/>
      <c r="J446" s="39"/>
      <c r="K446" s="39"/>
      <c r="L446" s="39"/>
      <c r="M446" s="39"/>
      <c r="N446" s="39"/>
      <c r="O446" s="39"/>
      <c r="P446" s="39"/>
      <c r="Q446" s="39"/>
      <c r="R446" s="39"/>
      <c r="S446" s="39"/>
      <c r="T446" s="39"/>
      <c r="U446" s="39"/>
      <c r="V446" s="39"/>
      <c r="W446" s="39"/>
      <c r="X446" s="39"/>
      <c r="Y446" s="39"/>
      <c r="Z446" s="39"/>
      <c r="AA446" s="39"/>
      <c r="AB446" s="39"/>
      <c r="AC446" s="39"/>
      <c r="AD446" s="39"/>
    </row>
    <row r="447" spans="1:30" s="21" customFormat="1">
      <c r="A447" s="39"/>
      <c r="B447" s="39"/>
      <c r="C447" s="39"/>
      <c r="D447" s="39"/>
      <c r="E447" s="39"/>
      <c r="F447" s="39"/>
      <c r="G447" s="39"/>
      <c r="H447" s="39"/>
      <c r="I447" s="39"/>
      <c r="J447" s="39"/>
      <c r="K447" s="39"/>
      <c r="L447" s="39"/>
      <c r="M447" s="39"/>
      <c r="N447" s="39"/>
      <c r="O447" s="39"/>
      <c r="P447" s="39"/>
      <c r="Q447" s="39"/>
      <c r="R447" s="39"/>
      <c r="S447" s="39"/>
      <c r="T447" s="39"/>
      <c r="U447" s="39"/>
      <c r="V447" s="39"/>
      <c r="W447" s="39"/>
      <c r="X447" s="39"/>
      <c r="Y447" s="39"/>
      <c r="Z447" s="39"/>
      <c r="AA447" s="39"/>
      <c r="AB447" s="39"/>
      <c r="AC447" s="39"/>
      <c r="AD447" s="39"/>
    </row>
    <row r="448" spans="1:30" s="21" customFormat="1">
      <c r="A448" s="39"/>
      <c r="B448" s="39"/>
      <c r="C448" s="39"/>
      <c r="D448" s="39"/>
      <c r="E448" s="39"/>
      <c r="F448" s="39"/>
      <c r="G448" s="39"/>
      <c r="H448" s="39"/>
      <c r="I448" s="39"/>
      <c r="J448" s="39"/>
      <c r="K448" s="39"/>
      <c r="L448" s="39"/>
      <c r="M448" s="39"/>
      <c r="N448" s="39"/>
      <c r="O448" s="39"/>
      <c r="P448" s="39"/>
      <c r="Q448" s="39"/>
      <c r="R448" s="39"/>
      <c r="S448" s="39"/>
      <c r="T448" s="39"/>
      <c r="U448" s="39"/>
      <c r="V448" s="39"/>
      <c r="W448" s="39"/>
      <c r="X448" s="39"/>
      <c r="Y448" s="39"/>
      <c r="Z448" s="39"/>
      <c r="AA448" s="39"/>
      <c r="AB448" s="39"/>
      <c r="AC448" s="39"/>
      <c r="AD448" s="39"/>
    </row>
    <row r="449" spans="1:30" s="21" customFormat="1">
      <c r="A449" s="39"/>
      <c r="B449" s="39"/>
      <c r="C449" s="39"/>
      <c r="D449" s="39"/>
      <c r="E449" s="39"/>
      <c r="F449" s="39"/>
      <c r="G449" s="39"/>
      <c r="H449" s="39"/>
      <c r="I449" s="39"/>
      <c r="J449" s="39"/>
      <c r="K449" s="39"/>
      <c r="L449" s="39"/>
      <c r="M449" s="39"/>
      <c r="N449" s="39"/>
      <c r="O449" s="39"/>
      <c r="P449" s="39"/>
      <c r="Q449" s="39"/>
      <c r="R449" s="39"/>
      <c r="S449" s="39"/>
      <c r="T449" s="39"/>
      <c r="U449" s="39"/>
      <c r="V449" s="39"/>
      <c r="W449" s="39"/>
      <c r="X449" s="39"/>
      <c r="Y449" s="39"/>
      <c r="Z449" s="39"/>
      <c r="AA449" s="39"/>
      <c r="AB449" s="39"/>
      <c r="AC449" s="39"/>
      <c r="AD449" s="39"/>
    </row>
    <row r="450" spans="1:30" s="21" customFormat="1">
      <c r="A450" s="39"/>
      <c r="B450" s="39"/>
      <c r="C450" s="39"/>
      <c r="D450" s="39"/>
      <c r="E450" s="39"/>
      <c r="F450" s="39"/>
      <c r="G450" s="39"/>
      <c r="H450" s="39"/>
      <c r="I450" s="39"/>
      <c r="J450" s="39"/>
      <c r="K450" s="39"/>
      <c r="L450" s="39"/>
      <c r="M450" s="39"/>
      <c r="N450" s="39"/>
      <c r="O450" s="39"/>
      <c r="P450" s="39"/>
      <c r="Q450" s="39"/>
      <c r="R450" s="39"/>
      <c r="S450" s="39"/>
      <c r="T450" s="39"/>
      <c r="U450" s="39"/>
      <c r="V450" s="39"/>
      <c r="W450" s="39"/>
      <c r="X450" s="39"/>
      <c r="Y450" s="39"/>
      <c r="Z450" s="39"/>
      <c r="AA450" s="39"/>
      <c r="AB450" s="39"/>
      <c r="AC450" s="39"/>
      <c r="AD450" s="39"/>
    </row>
    <row r="451" spans="1:30" s="21" customFormat="1">
      <c r="A451" s="39"/>
      <c r="B451" s="39"/>
      <c r="C451" s="39"/>
      <c r="D451" s="39"/>
      <c r="E451" s="39"/>
      <c r="F451" s="39"/>
      <c r="G451" s="39"/>
      <c r="H451" s="39"/>
      <c r="I451" s="39"/>
      <c r="J451" s="39"/>
      <c r="K451" s="39"/>
      <c r="L451" s="39"/>
      <c r="M451" s="39"/>
      <c r="N451" s="39"/>
      <c r="O451" s="39"/>
      <c r="P451" s="39"/>
      <c r="Q451" s="39"/>
      <c r="R451" s="39"/>
      <c r="S451" s="39"/>
      <c r="T451" s="39"/>
      <c r="U451" s="39"/>
      <c r="V451" s="39"/>
      <c r="W451" s="39"/>
      <c r="X451" s="39"/>
      <c r="Y451" s="39"/>
      <c r="Z451" s="39"/>
      <c r="AA451" s="39"/>
      <c r="AB451" s="39"/>
      <c r="AC451" s="39"/>
      <c r="AD451" s="39"/>
    </row>
    <row r="452" spans="1:30" s="21" customFormat="1">
      <c r="A452" s="39"/>
      <c r="B452" s="39"/>
      <c r="C452" s="39"/>
      <c r="D452" s="39"/>
      <c r="E452" s="39"/>
      <c r="F452" s="39"/>
      <c r="G452" s="39"/>
      <c r="H452" s="39"/>
      <c r="I452" s="39"/>
      <c r="J452" s="39"/>
      <c r="K452" s="39"/>
      <c r="L452" s="39"/>
      <c r="M452" s="39"/>
      <c r="N452" s="39"/>
      <c r="O452" s="39"/>
      <c r="P452" s="39"/>
      <c r="Q452" s="39"/>
      <c r="R452" s="39"/>
      <c r="S452" s="39"/>
      <c r="T452" s="39"/>
      <c r="U452" s="39"/>
      <c r="V452" s="39"/>
      <c r="W452" s="39"/>
      <c r="X452" s="39"/>
      <c r="Y452" s="39"/>
      <c r="Z452" s="39"/>
      <c r="AA452" s="39"/>
      <c r="AB452" s="39"/>
      <c r="AC452" s="39"/>
      <c r="AD452" s="39"/>
    </row>
    <row r="453" spans="1:30" s="21" customFormat="1">
      <c r="A453" s="39"/>
      <c r="B453" s="39"/>
      <c r="C453" s="39"/>
      <c r="D453" s="39"/>
      <c r="E453" s="39"/>
      <c r="F453" s="39"/>
      <c r="G453" s="39"/>
      <c r="H453" s="39"/>
      <c r="I453" s="39"/>
      <c r="J453" s="39"/>
      <c r="K453" s="39"/>
      <c r="L453" s="39"/>
      <c r="M453" s="39"/>
      <c r="N453" s="39"/>
      <c r="O453" s="39"/>
      <c r="P453" s="39"/>
      <c r="Q453" s="39"/>
      <c r="R453" s="39"/>
      <c r="S453" s="39"/>
      <c r="T453" s="39"/>
      <c r="U453" s="39"/>
      <c r="V453" s="39"/>
      <c r="W453" s="39"/>
      <c r="X453" s="39"/>
      <c r="Y453" s="39"/>
      <c r="Z453" s="39"/>
      <c r="AA453" s="39"/>
      <c r="AB453" s="39"/>
      <c r="AC453" s="39"/>
      <c r="AD453" s="39"/>
    </row>
    <row r="454" spans="1:30" s="21" customFormat="1">
      <c r="A454" s="39"/>
      <c r="B454" s="39"/>
      <c r="C454" s="39"/>
      <c r="D454" s="39"/>
      <c r="E454" s="39"/>
      <c r="F454" s="39"/>
      <c r="G454" s="39"/>
      <c r="H454" s="39"/>
      <c r="I454" s="39"/>
      <c r="J454" s="39"/>
      <c r="K454" s="39"/>
      <c r="L454" s="39"/>
      <c r="M454" s="39"/>
      <c r="N454" s="39"/>
      <c r="O454" s="39"/>
      <c r="P454" s="39"/>
      <c r="Q454" s="39"/>
      <c r="R454" s="39"/>
      <c r="S454" s="39"/>
      <c r="T454" s="39"/>
      <c r="U454" s="39"/>
      <c r="V454" s="39"/>
      <c r="W454" s="39"/>
      <c r="X454" s="39"/>
      <c r="Y454" s="39"/>
      <c r="Z454" s="39"/>
      <c r="AA454" s="39"/>
      <c r="AB454" s="39"/>
      <c r="AC454" s="39"/>
      <c r="AD454" s="39"/>
    </row>
    <row r="455" spans="1:30" s="21" customFormat="1">
      <c r="A455" s="39"/>
      <c r="B455" s="39"/>
      <c r="C455" s="39"/>
      <c r="D455" s="39"/>
      <c r="E455" s="39"/>
      <c r="F455" s="39"/>
      <c r="G455" s="39"/>
      <c r="H455" s="39"/>
      <c r="I455" s="39"/>
      <c r="J455" s="39"/>
      <c r="K455" s="39"/>
      <c r="L455" s="39"/>
      <c r="M455" s="39"/>
      <c r="N455" s="39"/>
      <c r="O455" s="39"/>
      <c r="P455" s="39"/>
      <c r="Q455" s="39"/>
      <c r="R455" s="39"/>
      <c r="S455" s="39"/>
      <c r="T455" s="39"/>
      <c r="U455" s="39"/>
      <c r="V455" s="39"/>
      <c r="W455" s="39"/>
      <c r="X455" s="39"/>
      <c r="Y455" s="39"/>
      <c r="Z455" s="39"/>
      <c r="AA455" s="39"/>
      <c r="AB455" s="39"/>
      <c r="AC455" s="39"/>
      <c r="AD455" s="39"/>
    </row>
    <row r="456" spans="1:30" s="21" customFormat="1">
      <c r="A456" s="39"/>
      <c r="B456" s="39"/>
      <c r="C456" s="39"/>
      <c r="D456" s="39"/>
      <c r="E456" s="39"/>
      <c r="F456" s="39"/>
      <c r="G456" s="39"/>
      <c r="H456" s="39"/>
      <c r="I456" s="39"/>
      <c r="J456" s="39"/>
      <c r="K456" s="39"/>
      <c r="L456" s="39"/>
      <c r="M456" s="39"/>
      <c r="N456" s="39"/>
      <c r="O456" s="39"/>
      <c r="P456" s="39"/>
      <c r="Q456" s="39"/>
      <c r="R456" s="39"/>
      <c r="S456" s="39"/>
      <c r="T456" s="39"/>
      <c r="U456" s="39"/>
      <c r="V456" s="39"/>
      <c r="W456" s="39"/>
      <c r="X456" s="39"/>
      <c r="Y456" s="39"/>
      <c r="Z456" s="39"/>
      <c r="AA456" s="39"/>
      <c r="AB456" s="39"/>
      <c r="AC456" s="39"/>
      <c r="AD456" s="39"/>
    </row>
    <row r="457" spans="1:30" s="21" customFormat="1">
      <c r="A457" s="39"/>
      <c r="B457" s="39"/>
      <c r="C457" s="39"/>
      <c r="D457" s="39"/>
      <c r="E457" s="39"/>
      <c r="F457" s="39"/>
      <c r="G457" s="39"/>
      <c r="H457" s="39"/>
      <c r="I457" s="39"/>
      <c r="J457" s="39"/>
      <c r="K457" s="39"/>
      <c r="L457" s="39"/>
      <c r="M457" s="39"/>
      <c r="N457" s="39"/>
      <c r="O457" s="39"/>
      <c r="P457" s="39"/>
      <c r="Q457" s="39"/>
      <c r="R457" s="39"/>
      <c r="S457" s="39"/>
      <c r="T457" s="39"/>
      <c r="U457" s="39"/>
      <c r="V457" s="39"/>
      <c r="W457" s="39"/>
      <c r="X457" s="39"/>
      <c r="Y457" s="39"/>
      <c r="Z457" s="39"/>
      <c r="AA457" s="39"/>
      <c r="AB457" s="39"/>
      <c r="AC457" s="39"/>
      <c r="AD457" s="39"/>
    </row>
    <row r="458" spans="1:30" s="21" customFormat="1">
      <c r="A458" s="39"/>
      <c r="B458" s="39"/>
      <c r="C458" s="39"/>
      <c r="D458" s="39"/>
      <c r="E458" s="39"/>
      <c r="F458" s="39"/>
      <c r="G458" s="39"/>
      <c r="H458" s="39"/>
      <c r="I458" s="39"/>
      <c r="J458" s="39"/>
      <c r="K458" s="39"/>
      <c r="L458" s="39"/>
      <c r="M458" s="39"/>
      <c r="N458" s="39"/>
      <c r="O458" s="39"/>
      <c r="P458" s="39"/>
      <c r="Q458" s="39"/>
      <c r="R458" s="39"/>
      <c r="S458" s="39"/>
      <c r="T458" s="39"/>
      <c r="U458" s="39"/>
      <c r="V458" s="39"/>
      <c r="W458" s="39"/>
      <c r="X458" s="39"/>
      <c r="Y458" s="39"/>
      <c r="Z458" s="39"/>
      <c r="AA458" s="39"/>
      <c r="AB458" s="39"/>
      <c r="AC458" s="39"/>
      <c r="AD458" s="39"/>
    </row>
    <row r="459" spans="1:30" s="21" customFormat="1">
      <c r="A459" s="39"/>
      <c r="B459" s="39"/>
      <c r="C459" s="39"/>
      <c r="D459" s="39"/>
      <c r="E459" s="39"/>
      <c r="F459" s="39"/>
      <c r="G459" s="39"/>
      <c r="H459" s="39"/>
      <c r="I459" s="39"/>
      <c r="J459" s="39"/>
      <c r="K459" s="39"/>
      <c r="L459" s="39"/>
      <c r="M459" s="39"/>
      <c r="N459" s="39"/>
      <c r="O459" s="39"/>
      <c r="P459" s="39"/>
      <c r="Q459" s="39"/>
      <c r="R459" s="39"/>
      <c r="S459" s="39"/>
      <c r="T459" s="39"/>
      <c r="U459" s="39"/>
      <c r="V459" s="39"/>
      <c r="W459" s="39"/>
      <c r="X459" s="39"/>
      <c r="Y459" s="39"/>
      <c r="Z459" s="39"/>
      <c r="AA459" s="39"/>
      <c r="AB459" s="39"/>
      <c r="AC459" s="39"/>
      <c r="AD459" s="39"/>
    </row>
    <row r="460" spans="1:30" s="21" customFormat="1">
      <c r="A460" s="39"/>
      <c r="B460" s="39"/>
      <c r="C460" s="39"/>
      <c r="D460" s="39"/>
      <c r="E460" s="39"/>
      <c r="F460" s="39"/>
      <c r="G460" s="39"/>
      <c r="H460" s="39"/>
      <c r="I460" s="39"/>
      <c r="J460" s="39"/>
      <c r="K460" s="39"/>
      <c r="L460" s="39"/>
      <c r="M460" s="39"/>
      <c r="N460" s="39"/>
      <c r="O460" s="39"/>
      <c r="P460" s="39"/>
      <c r="Q460" s="39"/>
      <c r="R460" s="39"/>
      <c r="S460" s="39"/>
      <c r="T460" s="39"/>
      <c r="U460" s="39"/>
      <c r="V460" s="39"/>
      <c r="W460" s="39"/>
      <c r="X460" s="39"/>
      <c r="Y460" s="39"/>
      <c r="Z460" s="39"/>
      <c r="AA460" s="39"/>
      <c r="AB460" s="39"/>
      <c r="AC460" s="39"/>
      <c r="AD460" s="39"/>
    </row>
    <row r="461" spans="1:30" s="21" customFormat="1">
      <c r="A461" s="39"/>
      <c r="B461" s="39"/>
      <c r="C461" s="39"/>
      <c r="D461" s="39"/>
      <c r="E461" s="39"/>
      <c r="F461" s="39"/>
      <c r="G461" s="39"/>
      <c r="H461" s="39"/>
      <c r="I461" s="39"/>
      <c r="J461" s="39"/>
      <c r="K461" s="39"/>
      <c r="L461" s="39"/>
      <c r="M461" s="39"/>
      <c r="N461" s="39"/>
      <c r="O461" s="39"/>
      <c r="P461" s="39"/>
      <c r="Q461" s="39"/>
      <c r="R461" s="39"/>
      <c r="S461" s="39"/>
      <c r="T461" s="39"/>
      <c r="U461" s="39"/>
      <c r="V461" s="39"/>
      <c r="W461" s="39"/>
      <c r="X461" s="39"/>
      <c r="Y461" s="39"/>
      <c r="Z461" s="39"/>
      <c r="AA461" s="39"/>
      <c r="AB461" s="39"/>
      <c r="AC461" s="39"/>
      <c r="AD461" s="39"/>
    </row>
    <row r="462" spans="1:30" s="21" customFormat="1">
      <c r="A462" s="39"/>
      <c r="B462" s="39"/>
      <c r="C462" s="39"/>
      <c r="D462" s="39"/>
      <c r="E462" s="39"/>
      <c r="F462" s="39"/>
      <c r="G462" s="39"/>
      <c r="H462" s="39"/>
      <c r="I462" s="39"/>
      <c r="J462" s="39"/>
      <c r="K462" s="39"/>
      <c r="L462" s="39"/>
      <c r="M462" s="39"/>
      <c r="N462" s="39"/>
      <c r="O462" s="39"/>
      <c r="P462" s="39"/>
      <c r="Q462" s="39"/>
      <c r="R462" s="39"/>
      <c r="S462" s="39"/>
      <c r="T462" s="39"/>
      <c r="U462" s="39"/>
      <c r="V462" s="39"/>
      <c r="W462" s="39"/>
      <c r="X462" s="39"/>
      <c r="Y462" s="39"/>
      <c r="Z462" s="39"/>
      <c r="AA462" s="39"/>
      <c r="AB462" s="39"/>
      <c r="AC462" s="39"/>
      <c r="AD462" s="39"/>
    </row>
    <row r="463" spans="1:30" s="21" customFormat="1">
      <c r="A463" s="39"/>
      <c r="B463" s="39"/>
      <c r="C463" s="39"/>
      <c r="D463" s="39"/>
      <c r="E463" s="39"/>
      <c r="F463" s="39"/>
      <c r="G463" s="39"/>
      <c r="H463" s="39"/>
      <c r="I463" s="39"/>
      <c r="J463" s="39"/>
      <c r="K463" s="39"/>
      <c r="L463" s="39"/>
      <c r="M463" s="39"/>
      <c r="N463" s="39"/>
      <c r="O463" s="39"/>
      <c r="P463" s="39"/>
      <c r="Q463" s="39"/>
      <c r="R463" s="39"/>
      <c r="S463" s="39"/>
      <c r="T463" s="39"/>
      <c r="U463" s="39"/>
      <c r="V463" s="39"/>
      <c r="W463" s="39"/>
      <c r="X463" s="39"/>
      <c r="Y463" s="39"/>
      <c r="Z463" s="39"/>
      <c r="AA463" s="39"/>
      <c r="AB463" s="39"/>
      <c r="AC463" s="39"/>
      <c r="AD463" s="39"/>
    </row>
    <row r="464" spans="1:30" s="21" customFormat="1">
      <c r="A464" s="39"/>
      <c r="B464" s="39"/>
      <c r="C464" s="39"/>
      <c r="D464" s="39"/>
      <c r="E464" s="39"/>
      <c r="F464" s="39"/>
      <c r="G464" s="39"/>
      <c r="H464" s="39"/>
      <c r="I464" s="39"/>
      <c r="J464" s="39"/>
      <c r="K464" s="39"/>
      <c r="L464" s="39"/>
      <c r="M464" s="39"/>
      <c r="N464" s="39"/>
      <c r="O464" s="39"/>
      <c r="P464" s="39"/>
      <c r="Q464" s="39"/>
      <c r="R464" s="39"/>
      <c r="S464" s="39"/>
      <c r="T464" s="39"/>
      <c r="U464" s="39"/>
      <c r="V464" s="39"/>
      <c r="W464" s="39"/>
      <c r="X464" s="39"/>
      <c r="Y464" s="39"/>
      <c r="Z464" s="39"/>
      <c r="AA464" s="39"/>
      <c r="AB464" s="39"/>
      <c r="AC464" s="39"/>
      <c r="AD464" s="39"/>
    </row>
    <row r="465" spans="1:30" s="21" customFormat="1">
      <c r="A465" s="39"/>
      <c r="B465" s="39"/>
      <c r="C465" s="39"/>
      <c r="D465" s="39"/>
      <c r="E465" s="39"/>
      <c r="F465" s="39"/>
      <c r="G465" s="39"/>
      <c r="H465" s="39"/>
      <c r="I465" s="39"/>
      <c r="J465" s="39"/>
      <c r="K465" s="39"/>
      <c r="L465" s="39"/>
      <c r="M465" s="39"/>
      <c r="N465" s="39"/>
      <c r="O465" s="39"/>
      <c r="P465" s="39"/>
      <c r="Q465" s="39"/>
      <c r="R465" s="39"/>
      <c r="S465" s="39"/>
      <c r="T465" s="39"/>
      <c r="U465" s="39"/>
      <c r="V465" s="39"/>
      <c r="W465" s="39"/>
      <c r="X465" s="39"/>
      <c r="Y465" s="39"/>
      <c r="Z465" s="39"/>
      <c r="AA465" s="39"/>
      <c r="AB465" s="39"/>
      <c r="AC465" s="39"/>
      <c r="AD465" s="39"/>
    </row>
    <row r="466" spans="1:30" s="21" customFormat="1">
      <c r="A466" s="39"/>
      <c r="B466" s="39"/>
      <c r="C466" s="39"/>
      <c r="D466" s="39"/>
      <c r="E466" s="39"/>
      <c r="F466" s="39"/>
      <c r="G466" s="39"/>
      <c r="H466" s="39"/>
      <c r="I466" s="39"/>
      <c r="J466" s="39"/>
      <c r="K466" s="39"/>
      <c r="L466" s="39"/>
      <c r="M466" s="39"/>
      <c r="N466" s="39"/>
      <c r="O466" s="39"/>
      <c r="P466" s="39"/>
      <c r="Q466" s="39"/>
      <c r="R466" s="39"/>
      <c r="S466" s="39"/>
      <c r="T466" s="39"/>
      <c r="U466" s="39"/>
      <c r="V466" s="39"/>
      <c r="W466" s="39"/>
      <c r="X466" s="39"/>
      <c r="Y466" s="39"/>
      <c r="Z466" s="39"/>
      <c r="AA466" s="39"/>
      <c r="AB466" s="39"/>
      <c r="AC466" s="39"/>
      <c r="AD466" s="39"/>
    </row>
    <row r="467" spans="1:30" s="21" customFormat="1">
      <c r="A467" s="39"/>
      <c r="B467" s="39"/>
      <c r="C467" s="39"/>
      <c r="D467" s="39"/>
      <c r="E467" s="39"/>
      <c r="F467" s="39"/>
      <c r="G467" s="39"/>
      <c r="H467" s="39"/>
      <c r="I467" s="39"/>
      <c r="J467" s="39"/>
      <c r="K467" s="39"/>
      <c r="L467" s="39"/>
      <c r="M467" s="39"/>
      <c r="N467" s="39"/>
      <c r="O467" s="39"/>
      <c r="P467" s="39"/>
      <c r="Q467" s="39"/>
      <c r="R467" s="39"/>
      <c r="S467" s="39"/>
      <c r="T467" s="39"/>
      <c r="U467" s="39"/>
      <c r="V467" s="39"/>
      <c r="W467" s="39"/>
      <c r="X467" s="39"/>
      <c r="Y467" s="39"/>
      <c r="Z467" s="39"/>
      <c r="AA467" s="39"/>
      <c r="AB467" s="39"/>
      <c r="AC467" s="39"/>
      <c r="AD467" s="39"/>
    </row>
    <row r="468" spans="1:30" s="21" customFormat="1">
      <c r="A468" s="39"/>
      <c r="B468" s="39"/>
      <c r="C468" s="39"/>
      <c r="D468" s="39"/>
      <c r="E468" s="39"/>
      <c r="F468" s="39"/>
      <c r="G468" s="39"/>
      <c r="H468" s="39"/>
      <c r="I468" s="39"/>
      <c r="J468" s="39"/>
      <c r="K468" s="39"/>
      <c r="L468" s="39"/>
      <c r="M468" s="39"/>
      <c r="N468" s="39"/>
      <c r="O468" s="39"/>
      <c r="P468" s="39"/>
      <c r="Q468" s="39"/>
      <c r="R468" s="39"/>
      <c r="S468" s="39"/>
      <c r="T468" s="39"/>
      <c r="U468" s="39"/>
      <c r="V468" s="39"/>
      <c r="W468" s="39"/>
      <c r="X468" s="39"/>
      <c r="Y468" s="39"/>
      <c r="Z468" s="39"/>
      <c r="AA468" s="39"/>
      <c r="AB468" s="39"/>
      <c r="AC468" s="39"/>
      <c r="AD468" s="39"/>
    </row>
    <row r="469" spans="1:30" s="21" customFormat="1">
      <c r="A469" s="39"/>
      <c r="B469" s="39"/>
      <c r="C469" s="39"/>
      <c r="D469" s="39"/>
      <c r="E469" s="39"/>
      <c r="F469" s="39"/>
      <c r="G469" s="39"/>
      <c r="H469" s="39"/>
      <c r="I469" s="39"/>
      <c r="J469" s="39"/>
      <c r="K469" s="39"/>
      <c r="L469" s="39"/>
      <c r="M469" s="39"/>
      <c r="N469" s="39"/>
      <c r="O469" s="39"/>
      <c r="P469" s="39"/>
      <c r="Q469" s="39"/>
      <c r="R469" s="39"/>
      <c r="S469" s="39"/>
      <c r="T469" s="39"/>
      <c r="U469" s="39"/>
      <c r="V469" s="39"/>
      <c r="W469" s="39"/>
      <c r="X469" s="39"/>
      <c r="Y469" s="39"/>
      <c r="Z469" s="39"/>
      <c r="AA469" s="39"/>
      <c r="AB469" s="39"/>
      <c r="AC469" s="39"/>
      <c r="AD469" s="39"/>
    </row>
    <row r="470" spans="1:30" s="21" customFormat="1">
      <c r="A470" s="39"/>
      <c r="B470" s="39"/>
      <c r="C470" s="39"/>
      <c r="D470" s="39"/>
      <c r="E470" s="39"/>
      <c r="F470" s="39"/>
      <c r="G470" s="39"/>
      <c r="H470" s="39"/>
      <c r="I470" s="39"/>
      <c r="J470" s="39"/>
      <c r="K470" s="39"/>
      <c r="L470" s="39"/>
      <c r="M470" s="39"/>
      <c r="N470" s="39"/>
      <c r="O470" s="39"/>
      <c r="P470" s="39"/>
      <c r="Q470" s="39"/>
      <c r="R470" s="39"/>
      <c r="S470" s="39"/>
      <c r="T470" s="39"/>
      <c r="U470" s="39"/>
      <c r="V470" s="39"/>
      <c r="W470" s="39"/>
      <c r="X470" s="39"/>
      <c r="Y470" s="39"/>
      <c r="Z470" s="39"/>
      <c r="AA470" s="39"/>
      <c r="AB470" s="39"/>
      <c r="AC470" s="39"/>
      <c r="AD470" s="39"/>
    </row>
    <row r="471" spans="1:30" s="21" customFormat="1">
      <c r="A471" s="39"/>
      <c r="B471" s="39"/>
      <c r="C471" s="39"/>
      <c r="D471" s="39"/>
      <c r="E471" s="39"/>
      <c r="F471" s="39"/>
      <c r="G471" s="39"/>
      <c r="H471" s="39"/>
      <c r="I471" s="39"/>
      <c r="J471" s="39"/>
      <c r="K471" s="39"/>
      <c r="L471" s="39"/>
      <c r="M471" s="39"/>
      <c r="N471" s="39"/>
      <c r="O471" s="39"/>
      <c r="P471" s="39"/>
      <c r="Q471" s="39"/>
      <c r="R471" s="39"/>
      <c r="S471" s="39"/>
      <c r="T471" s="39"/>
      <c r="U471" s="39"/>
      <c r="V471" s="39"/>
      <c r="W471" s="39"/>
      <c r="X471" s="39"/>
      <c r="Y471" s="39"/>
      <c r="Z471" s="39"/>
      <c r="AA471" s="39"/>
      <c r="AB471" s="39"/>
      <c r="AC471" s="39"/>
      <c r="AD471" s="39"/>
    </row>
    <row r="472" spans="1:30" s="21" customFormat="1">
      <c r="A472" s="39"/>
      <c r="B472" s="39"/>
      <c r="C472" s="39"/>
      <c r="D472" s="39"/>
      <c r="E472" s="39"/>
      <c r="F472" s="39"/>
      <c r="G472" s="39"/>
      <c r="H472" s="39"/>
      <c r="I472" s="39"/>
      <c r="J472" s="39"/>
      <c r="K472" s="39"/>
      <c r="L472" s="39"/>
      <c r="M472" s="39"/>
      <c r="N472" s="39"/>
      <c r="O472" s="39"/>
      <c r="P472" s="39"/>
      <c r="Q472" s="39"/>
      <c r="R472" s="39"/>
      <c r="S472" s="39"/>
      <c r="T472" s="39"/>
      <c r="U472" s="39"/>
      <c r="V472" s="39"/>
      <c r="W472" s="39"/>
      <c r="X472" s="39"/>
      <c r="Y472" s="39"/>
      <c r="Z472" s="39"/>
      <c r="AA472" s="39"/>
      <c r="AB472" s="39"/>
      <c r="AC472" s="39"/>
      <c r="AD472" s="39"/>
    </row>
    <row r="473" spans="1:30" s="21" customFormat="1">
      <c r="A473" s="39"/>
      <c r="B473" s="39"/>
      <c r="C473" s="39"/>
      <c r="D473" s="39"/>
      <c r="E473" s="39"/>
      <c r="F473" s="39"/>
      <c r="G473" s="39"/>
      <c r="H473" s="39"/>
      <c r="I473" s="39"/>
      <c r="J473" s="39"/>
      <c r="K473" s="39"/>
      <c r="L473" s="39"/>
      <c r="M473" s="39"/>
      <c r="N473" s="39"/>
      <c r="O473" s="39"/>
      <c r="P473" s="39"/>
      <c r="Q473" s="39"/>
      <c r="R473" s="39"/>
      <c r="S473" s="39"/>
      <c r="T473" s="39"/>
      <c r="U473" s="39"/>
      <c r="V473" s="39"/>
      <c r="W473" s="39"/>
      <c r="X473" s="39"/>
      <c r="Y473" s="39"/>
      <c r="Z473" s="39"/>
      <c r="AA473" s="39"/>
      <c r="AB473" s="39"/>
      <c r="AC473" s="39"/>
      <c r="AD473" s="39"/>
    </row>
    <row r="474" spans="1:30" s="21" customFormat="1">
      <c r="A474" s="39"/>
      <c r="B474" s="39"/>
      <c r="C474" s="39"/>
      <c r="D474" s="39"/>
      <c r="E474" s="39"/>
      <c r="F474" s="39"/>
      <c r="G474" s="39"/>
      <c r="H474" s="39"/>
      <c r="I474" s="39"/>
      <c r="J474" s="39"/>
      <c r="K474" s="39"/>
      <c r="L474" s="39"/>
      <c r="M474" s="39"/>
      <c r="N474" s="39"/>
      <c r="O474" s="39"/>
      <c r="P474" s="39"/>
      <c r="Q474" s="39"/>
      <c r="R474" s="39"/>
      <c r="S474" s="39"/>
      <c r="T474" s="39"/>
      <c r="U474" s="39"/>
      <c r="V474" s="39"/>
      <c r="W474" s="39"/>
      <c r="X474" s="39"/>
      <c r="Y474" s="39"/>
      <c r="Z474" s="39"/>
      <c r="AA474" s="39"/>
      <c r="AB474" s="39"/>
      <c r="AC474" s="39"/>
      <c r="AD474" s="39"/>
    </row>
    <row r="475" spans="1:30" s="21" customFormat="1">
      <c r="A475" s="39"/>
      <c r="B475" s="39"/>
      <c r="C475" s="39"/>
      <c r="D475" s="39"/>
      <c r="E475" s="39"/>
      <c r="F475" s="39"/>
      <c r="G475" s="39"/>
      <c r="H475" s="39"/>
      <c r="I475" s="39"/>
      <c r="J475" s="39"/>
      <c r="K475" s="39"/>
      <c r="L475" s="39"/>
      <c r="M475" s="39"/>
      <c r="N475" s="39"/>
      <c r="O475" s="39"/>
      <c r="P475" s="39"/>
      <c r="Q475" s="39"/>
      <c r="R475" s="39"/>
      <c r="S475" s="39"/>
      <c r="T475" s="39"/>
      <c r="U475" s="39"/>
      <c r="V475" s="39"/>
      <c r="W475" s="39"/>
      <c r="X475" s="39"/>
      <c r="Y475" s="39"/>
      <c r="Z475" s="39"/>
      <c r="AA475" s="39"/>
      <c r="AB475" s="39"/>
      <c r="AC475" s="39"/>
      <c r="AD475" s="39"/>
    </row>
    <row r="476" spans="1:30" s="21" customFormat="1">
      <c r="A476" s="39"/>
      <c r="B476" s="39"/>
      <c r="C476" s="39"/>
      <c r="D476" s="39"/>
      <c r="E476" s="39"/>
      <c r="F476" s="39"/>
      <c r="G476" s="39"/>
      <c r="H476" s="39"/>
      <c r="I476" s="39"/>
      <c r="J476" s="39"/>
      <c r="K476" s="39"/>
      <c r="L476" s="39"/>
      <c r="M476" s="39"/>
      <c r="N476" s="39"/>
      <c r="O476" s="39"/>
      <c r="P476" s="39"/>
      <c r="Q476" s="39"/>
      <c r="R476" s="39"/>
      <c r="S476" s="39"/>
      <c r="T476" s="39"/>
      <c r="U476" s="39"/>
      <c r="V476" s="39"/>
      <c r="W476" s="39"/>
      <c r="X476" s="39"/>
      <c r="Y476" s="39"/>
      <c r="Z476" s="39"/>
      <c r="AA476" s="39"/>
      <c r="AB476" s="39"/>
      <c r="AC476" s="39"/>
      <c r="AD476" s="39"/>
    </row>
    <row r="477" spans="1:30" s="21" customFormat="1">
      <c r="A477" s="39"/>
      <c r="B477" s="39"/>
      <c r="C477" s="39"/>
      <c r="D477" s="39"/>
      <c r="E477" s="39"/>
      <c r="F477" s="39"/>
      <c r="G477" s="39"/>
      <c r="H477" s="39"/>
      <c r="I477" s="39"/>
      <c r="J477" s="39"/>
      <c r="K477" s="39"/>
      <c r="L477" s="39"/>
      <c r="M477" s="39"/>
      <c r="N477" s="39"/>
      <c r="O477" s="39"/>
      <c r="P477" s="39"/>
      <c r="Q477" s="39"/>
      <c r="R477" s="39"/>
      <c r="S477" s="39"/>
      <c r="T477" s="39"/>
      <c r="U477" s="39"/>
      <c r="V477" s="39"/>
      <c r="W477" s="39"/>
      <c r="X477" s="39"/>
      <c r="Y477" s="39"/>
      <c r="Z477" s="39"/>
      <c r="AA477" s="39"/>
      <c r="AB477" s="39"/>
      <c r="AC477" s="39"/>
      <c r="AD477" s="39"/>
    </row>
    <row r="478" spans="1:30" s="21" customFormat="1">
      <c r="A478" s="39"/>
      <c r="B478" s="39"/>
      <c r="C478" s="39"/>
      <c r="D478" s="39"/>
      <c r="E478" s="39"/>
      <c r="F478" s="39"/>
      <c r="G478" s="39"/>
      <c r="H478" s="39"/>
      <c r="I478" s="39"/>
      <c r="J478" s="39"/>
      <c r="K478" s="39"/>
      <c r="L478" s="39"/>
      <c r="M478" s="39"/>
      <c r="N478" s="39"/>
      <c r="O478" s="39"/>
      <c r="P478" s="39"/>
      <c r="Q478" s="39"/>
      <c r="R478" s="39"/>
      <c r="S478" s="39"/>
      <c r="T478" s="39"/>
      <c r="U478" s="39"/>
      <c r="V478" s="39"/>
      <c r="W478" s="39"/>
      <c r="X478" s="39"/>
      <c r="Y478" s="39"/>
      <c r="Z478" s="39"/>
      <c r="AA478" s="39"/>
      <c r="AB478" s="39"/>
      <c r="AC478" s="39"/>
      <c r="AD478" s="39"/>
    </row>
    <row r="479" spans="1:30" s="21" customFormat="1">
      <c r="A479" s="39"/>
      <c r="B479" s="39"/>
      <c r="C479" s="39"/>
      <c r="D479" s="39"/>
      <c r="E479" s="39"/>
      <c r="F479" s="39"/>
      <c r="G479" s="39"/>
      <c r="H479" s="39"/>
      <c r="I479" s="39"/>
      <c r="J479" s="39"/>
      <c r="K479" s="39"/>
      <c r="L479" s="39"/>
      <c r="M479" s="39"/>
      <c r="N479" s="39"/>
      <c r="O479" s="39"/>
      <c r="P479" s="39"/>
      <c r="Q479" s="39"/>
      <c r="R479" s="39"/>
      <c r="S479" s="39"/>
      <c r="T479" s="39"/>
      <c r="U479" s="39"/>
      <c r="V479" s="39"/>
      <c r="W479" s="39"/>
      <c r="X479" s="39"/>
      <c r="Y479" s="39"/>
      <c r="Z479" s="39"/>
      <c r="AA479" s="39"/>
      <c r="AB479" s="39"/>
      <c r="AC479" s="39"/>
      <c r="AD479" s="39"/>
    </row>
    <row r="480" spans="1:30" s="21" customFormat="1">
      <c r="A480" s="39"/>
      <c r="B480" s="39"/>
      <c r="C480" s="39"/>
      <c r="D480" s="39"/>
      <c r="E480" s="39"/>
      <c r="F480" s="39"/>
      <c r="G480" s="39"/>
      <c r="H480" s="39"/>
      <c r="I480" s="39"/>
      <c r="J480" s="39"/>
      <c r="K480" s="39"/>
      <c r="L480" s="39"/>
      <c r="M480" s="39"/>
      <c r="N480" s="39"/>
      <c r="O480" s="39"/>
      <c r="P480" s="39"/>
      <c r="Q480" s="39"/>
      <c r="R480" s="39"/>
      <c r="S480" s="39"/>
      <c r="T480" s="39"/>
      <c r="U480" s="39"/>
      <c r="V480" s="39"/>
      <c r="W480" s="39"/>
      <c r="X480" s="39"/>
      <c r="Y480" s="39"/>
      <c r="Z480" s="39"/>
      <c r="AA480" s="39"/>
      <c r="AB480" s="39"/>
      <c r="AC480" s="39"/>
      <c r="AD480" s="39"/>
    </row>
    <row r="481" spans="1:30" s="21" customFormat="1">
      <c r="A481" s="39"/>
      <c r="B481" s="39"/>
      <c r="C481" s="39"/>
      <c r="D481" s="39"/>
      <c r="E481" s="39"/>
      <c r="F481" s="39"/>
      <c r="G481" s="39"/>
      <c r="H481" s="39"/>
      <c r="I481" s="39"/>
      <c r="J481" s="39"/>
      <c r="K481" s="39"/>
      <c r="L481" s="39"/>
      <c r="M481" s="39"/>
      <c r="N481" s="39"/>
      <c r="O481" s="39"/>
      <c r="P481" s="39"/>
      <c r="Q481" s="39"/>
      <c r="R481" s="39"/>
      <c r="S481" s="39"/>
      <c r="T481" s="39"/>
      <c r="U481" s="39"/>
      <c r="V481" s="39"/>
      <c r="W481" s="39"/>
      <c r="X481" s="39"/>
      <c r="Y481" s="39"/>
      <c r="Z481" s="39"/>
      <c r="AA481" s="39"/>
      <c r="AB481" s="39"/>
      <c r="AC481" s="39"/>
      <c r="AD481" s="39"/>
    </row>
    <row r="482" spans="1:30" s="21" customFormat="1">
      <c r="A482" s="39"/>
      <c r="B482" s="39"/>
      <c r="C482" s="39"/>
      <c r="D482" s="39"/>
      <c r="E482" s="39"/>
      <c r="F482" s="39"/>
      <c r="G482" s="39"/>
      <c r="H482" s="39"/>
      <c r="I482" s="39"/>
      <c r="J482" s="39"/>
      <c r="K482" s="39"/>
      <c r="L482" s="39"/>
      <c r="M482" s="39"/>
      <c r="N482" s="39"/>
      <c r="O482" s="39"/>
      <c r="P482" s="39"/>
      <c r="Q482" s="39"/>
      <c r="R482" s="39"/>
      <c r="S482" s="39"/>
      <c r="T482" s="39"/>
      <c r="U482" s="39"/>
      <c r="V482" s="39"/>
      <c r="W482" s="39"/>
      <c r="X482" s="39"/>
      <c r="Y482" s="39"/>
      <c r="Z482" s="39"/>
      <c r="AA482" s="39"/>
      <c r="AB482" s="39"/>
      <c r="AC482" s="39"/>
      <c r="AD482" s="39"/>
    </row>
    <row r="483" spans="1:30" s="21" customFormat="1">
      <c r="A483" s="39"/>
      <c r="B483" s="39"/>
      <c r="C483" s="39"/>
      <c r="D483" s="39"/>
      <c r="E483" s="39"/>
      <c r="F483" s="39"/>
      <c r="G483" s="39"/>
      <c r="H483" s="39"/>
      <c r="I483" s="39"/>
      <c r="J483" s="39"/>
      <c r="K483" s="39"/>
      <c r="L483" s="39"/>
      <c r="M483" s="39"/>
      <c r="N483" s="39"/>
      <c r="O483" s="39"/>
      <c r="P483" s="39"/>
      <c r="Q483" s="39"/>
      <c r="R483" s="39"/>
      <c r="S483" s="39"/>
      <c r="T483" s="39"/>
      <c r="U483" s="39"/>
      <c r="V483" s="39"/>
      <c r="W483" s="39"/>
      <c r="X483" s="39"/>
      <c r="Y483" s="39"/>
      <c r="Z483" s="39"/>
      <c r="AA483" s="39"/>
      <c r="AB483" s="39"/>
      <c r="AC483" s="39"/>
      <c r="AD483" s="39"/>
    </row>
    <row r="484" spans="1:30" s="21" customFormat="1">
      <c r="A484" s="39"/>
      <c r="B484" s="39"/>
      <c r="C484" s="39"/>
      <c r="D484" s="39"/>
      <c r="E484" s="39"/>
      <c r="F484" s="39"/>
      <c r="G484" s="39"/>
      <c r="H484" s="39"/>
      <c r="I484" s="39"/>
      <c r="J484" s="39"/>
      <c r="K484" s="39"/>
      <c r="L484" s="39"/>
      <c r="M484" s="39"/>
      <c r="N484" s="39"/>
      <c r="O484" s="39"/>
      <c r="P484" s="39"/>
      <c r="Q484" s="39"/>
      <c r="R484" s="39"/>
      <c r="S484" s="39"/>
      <c r="T484" s="39"/>
      <c r="U484" s="39"/>
      <c r="V484" s="39"/>
      <c r="W484" s="39"/>
      <c r="X484" s="39"/>
      <c r="Y484" s="39"/>
      <c r="Z484" s="39"/>
      <c r="AA484" s="39"/>
      <c r="AB484" s="39"/>
      <c r="AC484" s="39"/>
      <c r="AD484" s="39"/>
    </row>
    <row r="485" spans="1:30" s="21" customFormat="1">
      <c r="A485" s="39"/>
      <c r="B485" s="39"/>
      <c r="C485" s="39"/>
      <c r="D485" s="39"/>
      <c r="E485" s="39"/>
      <c r="F485" s="39"/>
      <c r="G485" s="39"/>
      <c r="H485" s="39"/>
      <c r="I485" s="39"/>
      <c r="J485" s="39"/>
      <c r="K485" s="39"/>
      <c r="L485" s="39"/>
      <c r="M485" s="39"/>
      <c r="N485" s="39"/>
      <c r="O485" s="39"/>
      <c r="P485" s="39"/>
      <c r="Q485" s="39"/>
      <c r="R485" s="39"/>
      <c r="S485" s="39"/>
      <c r="T485" s="39"/>
      <c r="U485" s="39"/>
      <c r="V485" s="39"/>
      <c r="W485" s="39"/>
      <c r="X485" s="39"/>
      <c r="Y485" s="39"/>
      <c r="Z485" s="39"/>
      <c r="AA485" s="39"/>
      <c r="AB485" s="39"/>
      <c r="AC485" s="39"/>
      <c r="AD485" s="39"/>
    </row>
    <row r="486" spans="1:30" s="21" customFormat="1">
      <c r="A486" s="39"/>
      <c r="B486" s="39"/>
      <c r="C486" s="39"/>
      <c r="D486" s="39"/>
      <c r="E486" s="39"/>
      <c r="F486" s="39"/>
      <c r="G486" s="39"/>
      <c r="H486" s="39"/>
      <c r="I486" s="39"/>
      <c r="J486" s="39"/>
      <c r="K486" s="39"/>
      <c r="L486" s="39"/>
      <c r="M486" s="39"/>
      <c r="N486" s="39"/>
      <c r="O486" s="39"/>
      <c r="P486" s="39"/>
      <c r="Q486" s="39"/>
      <c r="R486" s="39"/>
      <c r="S486" s="39"/>
      <c r="T486" s="39"/>
      <c r="U486" s="39"/>
      <c r="V486" s="39"/>
      <c r="W486" s="39"/>
      <c r="X486" s="39"/>
      <c r="Y486" s="39"/>
      <c r="Z486" s="39"/>
      <c r="AA486" s="39"/>
      <c r="AB486" s="39"/>
      <c r="AC486" s="39"/>
      <c r="AD486" s="39"/>
    </row>
    <row r="487" spans="1:30" s="21" customFormat="1">
      <c r="A487" s="39"/>
      <c r="B487" s="39"/>
      <c r="C487" s="39"/>
      <c r="D487" s="39"/>
      <c r="E487" s="39"/>
      <c r="F487" s="39"/>
      <c r="G487" s="39"/>
      <c r="H487" s="39"/>
      <c r="I487" s="39"/>
      <c r="J487" s="39"/>
      <c r="K487" s="39"/>
      <c r="L487" s="39"/>
      <c r="M487" s="39"/>
      <c r="N487" s="39"/>
      <c r="O487" s="39"/>
      <c r="P487" s="39"/>
      <c r="Q487" s="39"/>
      <c r="R487" s="39"/>
      <c r="S487" s="39"/>
      <c r="T487" s="39"/>
      <c r="U487" s="39"/>
      <c r="V487" s="39"/>
      <c r="W487" s="39"/>
      <c r="X487" s="39"/>
      <c r="Y487" s="39"/>
      <c r="Z487" s="39"/>
      <c r="AA487" s="39"/>
      <c r="AB487" s="39"/>
      <c r="AC487" s="39"/>
      <c r="AD487" s="39"/>
    </row>
    <row r="488" spans="1:30" s="21" customFormat="1">
      <c r="A488" s="39"/>
      <c r="B488" s="39"/>
      <c r="C488" s="39"/>
      <c r="D488" s="39"/>
      <c r="E488" s="39"/>
      <c r="F488" s="39"/>
      <c r="G488" s="39"/>
      <c r="H488" s="39"/>
      <c r="I488" s="39"/>
      <c r="J488" s="39"/>
      <c r="K488" s="39"/>
      <c r="L488" s="39"/>
      <c r="M488" s="39"/>
      <c r="N488" s="39"/>
      <c r="O488" s="39"/>
      <c r="P488" s="39"/>
      <c r="Q488" s="39"/>
      <c r="R488" s="39"/>
      <c r="S488" s="39"/>
      <c r="T488" s="39"/>
      <c r="U488" s="39"/>
      <c r="V488" s="39"/>
      <c r="W488" s="39"/>
      <c r="X488" s="39"/>
      <c r="Y488" s="39"/>
      <c r="Z488" s="39"/>
      <c r="AA488" s="39"/>
      <c r="AB488" s="39"/>
      <c r="AC488" s="39"/>
      <c r="AD488" s="39"/>
    </row>
    <row r="489" spans="1:30" s="21" customFormat="1">
      <c r="A489" s="39"/>
      <c r="B489" s="39"/>
      <c r="C489" s="39"/>
      <c r="D489" s="39"/>
      <c r="E489" s="39"/>
      <c r="F489" s="39"/>
      <c r="G489" s="39"/>
      <c r="H489" s="39"/>
      <c r="I489" s="39"/>
      <c r="J489" s="39"/>
      <c r="K489" s="39"/>
      <c r="L489" s="39"/>
      <c r="M489" s="39"/>
      <c r="N489" s="39"/>
      <c r="O489" s="39"/>
      <c r="P489" s="39"/>
      <c r="Q489" s="39"/>
      <c r="R489" s="39"/>
      <c r="S489" s="39"/>
      <c r="T489" s="39"/>
      <c r="U489" s="39"/>
      <c r="V489" s="39"/>
      <c r="W489" s="39"/>
      <c r="X489" s="39"/>
      <c r="Y489" s="39"/>
      <c r="Z489" s="39"/>
      <c r="AA489" s="39"/>
      <c r="AB489" s="39"/>
      <c r="AC489" s="39"/>
      <c r="AD489" s="39"/>
    </row>
    <row r="490" spans="1:30" s="21" customFormat="1">
      <c r="A490" s="39"/>
      <c r="B490" s="39"/>
      <c r="C490" s="39"/>
      <c r="D490" s="39"/>
      <c r="E490" s="39"/>
      <c r="F490" s="39"/>
      <c r="G490" s="39"/>
      <c r="H490" s="39"/>
      <c r="I490" s="39"/>
      <c r="J490" s="39"/>
      <c r="K490" s="39"/>
      <c r="L490" s="39"/>
      <c r="M490" s="39"/>
      <c r="N490" s="39"/>
      <c r="O490" s="39"/>
      <c r="P490" s="39"/>
      <c r="Q490" s="39"/>
      <c r="R490" s="39"/>
      <c r="S490" s="39"/>
      <c r="T490" s="39"/>
      <c r="U490" s="39"/>
      <c r="V490" s="39"/>
      <c r="W490" s="39"/>
      <c r="X490" s="39"/>
      <c r="Y490" s="39"/>
      <c r="Z490" s="39"/>
      <c r="AA490" s="39"/>
      <c r="AB490" s="39"/>
      <c r="AC490" s="39"/>
      <c r="AD490" s="39"/>
    </row>
    <row r="491" spans="1:30" s="21" customFormat="1">
      <c r="A491" s="39"/>
      <c r="B491" s="39"/>
      <c r="C491" s="39"/>
      <c r="D491" s="39"/>
      <c r="E491" s="39"/>
      <c r="F491" s="39"/>
      <c r="G491" s="39"/>
      <c r="H491" s="39"/>
      <c r="I491" s="39"/>
      <c r="J491" s="39"/>
      <c r="K491" s="39"/>
      <c r="L491" s="39"/>
      <c r="M491" s="39"/>
      <c r="N491" s="39"/>
      <c r="O491" s="39"/>
      <c r="P491" s="39"/>
      <c r="Q491" s="39"/>
      <c r="R491" s="39"/>
      <c r="S491" s="39"/>
      <c r="T491" s="39"/>
      <c r="U491" s="39"/>
      <c r="V491" s="39"/>
      <c r="W491" s="39"/>
      <c r="X491" s="39"/>
      <c r="Y491" s="39"/>
      <c r="Z491" s="39"/>
      <c r="AA491" s="39"/>
      <c r="AB491" s="39"/>
      <c r="AC491" s="39"/>
      <c r="AD491" s="39"/>
    </row>
    <row r="492" spans="1:30" s="21" customFormat="1">
      <c r="A492" s="39"/>
      <c r="B492" s="39"/>
      <c r="C492" s="39"/>
      <c r="D492" s="39"/>
      <c r="E492" s="39"/>
      <c r="F492" s="39"/>
      <c r="G492" s="39"/>
      <c r="H492" s="39"/>
      <c r="I492" s="39"/>
      <c r="J492" s="39"/>
      <c r="K492" s="39"/>
      <c r="L492" s="39"/>
      <c r="M492" s="39"/>
      <c r="N492" s="39"/>
      <c r="O492" s="39"/>
      <c r="P492" s="39"/>
      <c r="Q492" s="39"/>
      <c r="R492" s="39"/>
      <c r="S492" s="39"/>
      <c r="T492" s="39"/>
      <c r="U492" s="39"/>
      <c r="V492" s="39"/>
      <c r="W492" s="39"/>
      <c r="X492" s="39"/>
      <c r="Y492" s="39"/>
      <c r="Z492" s="39"/>
      <c r="AA492" s="39"/>
      <c r="AB492" s="39"/>
      <c r="AC492" s="39"/>
      <c r="AD492" s="39"/>
    </row>
    <row r="493" spans="1:30" s="21" customFormat="1">
      <c r="A493" s="39"/>
      <c r="B493" s="39"/>
      <c r="C493" s="39"/>
      <c r="D493" s="39"/>
      <c r="E493" s="39"/>
      <c r="F493" s="39"/>
      <c r="G493" s="39"/>
      <c r="H493" s="39"/>
      <c r="I493" s="39"/>
      <c r="J493" s="39"/>
      <c r="K493" s="39"/>
      <c r="L493" s="39"/>
      <c r="M493" s="39"/>
      <c r="N493" s="39"/>
      <c r="O493" s="39"/>
      <c r="P493" s="39"/>
      <c r="Q493" s="39"/>
      <c r="R493" s="39"/>
      <c r="S493" s="39"/>
      <c r="T493" s="39"/>
      <c r="U493" s="39"/>
      <c r="V493" s="39"/>
      <c r="W493" s="39"/>
      <c r="X493" s="39"/>
      <c r="Y493" s="39"/>
      <c r="Z493" s="39"/>
      <c r="AA493" s="39"/>
      <c r="AB493" s="39"/>
      <c r="AC493" s="39"/>
      <c r="AD493" s="39"/>
    </row>
    <row r="494" spans="1:30" s="21" customFormat="1">
      <c r="A494" s="39"/>
      <c r="B494" s="39"/>
      <c r="C494" s="39"/>
      <c r="D494" s="39"/>
      <c r="E494" s="39"/>
      <c r="F494" s="39"/>
      <c r="G494" s="39"/>
      <c r="H494" s="39"/>
      <c r="I494" s="39"/>
      <c r="J494" s="39"/>
      <c r="K494" s="39"/>
      <c r="L494" s="39"/>
      <c r="M494" s="39"/>
      <c r="N494" s="39"/>
      <c r="O494" s="39"/>
      <c r="P494" s="39"/>
      <c r="Q494" s="39"/>
      <c r="R494" s="39"/>
      <c r="S494" s="39"/>
      <c r="T494" s="39"/>
      <c r="U494" s="39"/>
      <c r="V494" s="39"/>
      <c r="W494" s="39"/>
      <c r="X494" s="39"/>
      <c r="Y494" s="39"/>
      <c r="Z494" s="39"/>
      <c r="AA494" s="39"/>
      <c r="AB494" s="39"/>
      <c r="AC494" s="39"/>
      <c r="AD494" s="39"/>
    </row>
    <row r="495" spans="1:30" s="21" customFormat="1">
      <c r="A495" s="39"/>
      <c r="B495" s="39"/>
      <c r="C495" s="39"/>
      <c r="D495" s="39"/>
      <c r="E495" s="39"/>
      <c r="F495" s="39"/>
      <c r="G495" s="39"/>
      <c r="H495" s="39"/>
      <c r="I495" s="39"/>
      <c r="J495" s="39"/>
      <c r="K495" s="39"/>
      <c r="L495" s="39"/>
      <c r="M495" s="39"/>
      <c r="N495" s="39"/>
      <c r="O495" s="39"/>
      <c r="P495" s="39"/>
      <c r="Q495" s="39"/>
      <c r="R495" s="39"/>
      <c r="S495" s="39"/>
      <c r="T495" s="39"/>
      <c r="U495" s="39"/>
      <c r="V495" s="39"/>
      <c r="W495" s="39"/>
      <c r="X495" s="39"/>
      <c r="Y495" s="39"/>
      <c r="Z495" s="39"/>
      <c r="AA495" s="39"/>
      <c r="AB495" s="39"/>
      <c r="AC495" s="39"/>
      <c r="AD495" s="39"/>
    </row>
    <row r="496" spans="1:30" s="21" customFormat="1">
      <c r="A496" s="39"/>
      <c r="B496" s="39"/>
      <c r="C496" s="39"/>
      <c r="D496" s="39"/>
      <c r="E496" s="39"/>
      <c r="F496" s="39"/>
      <c r="G496" s="39"/>
      <c r="H496" s="39"/>
      <c r="I496" s="39"/>
      <c r="J496" s="39"/>
      <c r="K496" s="39"/>
      <c r="L496" s="39"/>
      <c r="M496" s="39"/>
      <c r="N496" s="39"/>
      <c r="O496" s="39"/>
      <c r="P496" s="39"/>
      <c r="Q496" s="39"/>
      <c r="R496" s="39"/>
      <c r="S496" s="39"/>
      <c r="T496" s="39"/>
      <c r="U496" s="39"/>
      <c r="V496" s="39"/>
      <c r="W496" s="39"/>
      <c r="X496" s="39"/>
      <c r="Y496" s="39"/>
      <c r="Z496" s="39"/>
      <c r="AA496" s="39"/>
      <c r="AB496" s="39"/>
      <c r="AC496" s="39"/>
      <c r="AD496" s="39"/>
    </row>
    <row r="497" spans="1:30" s="21" customFormat="1">
      <c r="A497" s="39"/>
      <c r="B497" s="39"/>
      <c r="C497" s="39"/>
      <c r="D497" s="39"/>
      <c r="E497" s="39"/>
      <c r="F497" s="39"/>
      <c r="G497" s="39"/>
      <c r="H497" s="39"/>
      <c r="I497" s="39"/>
      <c r="J497" s="39"/>
      <c r="K497" s="39"/>
      <c r="L497" s="39"/>
      <c r="M497" s="39"/>
      <c r="N497" s="39"/>
      <c r="O497" s="39"/>
      <c r="P497" s="39"/>
      <c r="Q497" s="39"/>
      <c r="R497" s="39"/>
      <c r="S497" s="39"/>
      <c r="T497" s="39"/>
      <c r="U497" s="39"/>
      <c r="V497" s="39"/>
      <c r="W497" s="39"/>
      <c r="X497" s="39"/>
      <c r="Y497" s="39"/>
      <c r="Z497" s="39"/>
      <c r="AA497" s="39"/>
      <c r="AB497" s="39"/>
      <c r="AC497" s="39"/>
      <c r="AD497" s="39"/>
    </row>
    <row r="498" spans="1:30" s="21" customFormat="1">
      <c r="A498" s="39"/>
      <c r="B498" s="39"/>
      <c r="C498" s="39"/>
      <c r="D498" s="39"/>
      <c r="E498" s="39"/>
      <c r="F498" s="39"/>
      <c r="G498" s="39"/>
      <c r="H498" s="39"/>
      <c r="I498" s="39"/>
      <c r="J498" s="39"/>
      <c r="K498" s="39"/>
      <c r="L498" s="39"/>
      <c r="M498" s="39"/>
      <c r="N498" s="39"/>
      <c r="O498" s="39"/>
      <c r="P498" s="39"/>
      <c r="Q498" s="39"/>
      <c r="R498" s="39"/>
      <c r="S498" s="39"/>
      <c r="T498" s="39"/>
      <c r="U498" s="39"/>
      <c r="V498" s="39"/>
      <c r="W498" s="39"/>
      <c r="X498" s="39"/>
      <c r="Y498" s="39"/>
      <c r="Z498" s="39"/>
      <c r="AA498" s="39"/>
      <c r="AB498" s="39"/>
      <c r="AC498" s="39"/>
      <c r="AD498" s="39"/>
    </row>
    <row r="499" spans="1:30" s="21" customFormat="1">
      <c r="A499" s="39"/>
      <c r="B499" s="39"/>
      <c r="C499" s="39"/>
      <c r="D499" s="39"/>
      <c r="E499" s="39"/>
      <c r="F499" s="39"/>
      <c r="G499" s="39"/>
      <c r="H499" s="39"/>
      <c r="I499" s="39"/>
      <c r="J499" s="39"/>
      <c r="K499" s="39"/>
      <c r="L499" s="39"/>
      <c r="M499" s="39"/>
      <c r="N499" s="39"/>
      <c r="O499" s="39"/>
      <c r="P499" s="39"/>
      <c r="Q499" s="39"/>
      <c r="R499" s="39"/>
      <c r="S499" s="39"/>
      <c r="T499" s="39"/>
      <c r="U499" s="39"/>
      <c r="V499" s="39"/>
      <c r="W499" s="39"/>
      <c r="X499" s="39"/>
      <c r="Y499" s="39"/>
      <c r="Z499" s="39"/>
      <c r="AA499" s="39"/>
      <c r="AB499" s="39"/>
      <c r="AC499" s="39"/>
      <c r="AD499" s="39"/>
    </row>
    <row r="500" spans="1:30" s="21" customFormat="1">
      <c r="A500" s="39"/>
      <c r="B500" s="39"/>
      <c r="C500" s="39"/>
      <c r="D500" s="39"/>
      <c r="E500" s="39"/>
      <c r="F500" s="39"/>
      <c r="G500" s="39"/>
      <c r="H500" s="39"/>
      <c r="I500" s="39"/>
      <c r="J500" s="39"/>
      <c r="K500" s="39"/>
      <c r="L500" s="39"/>
      <c r="M500" s="39"/>
      <c r="N500" s="39"/>
      <c r="O500" s="39"/>
      <c r="P500" s="39"/>
      <c r="Q500" s="39"/>
      <c r="R500" s="39"/>
      <c r="S500" s="39"/>
      <c r="T500" s="39"/>
      <c r="U500" s="39"/>
      <c r="V500" s="39"/>
      <c r="W500" s="39"/>
      <c r="X500" s="39"/>
      <c r="Y500" s="39"/>
      <c r="Z500" s="39"/>
      <c r="AA500" s="39"/>
      <c r="AB500" s="39"/>
      <c r="AC500" s="39"/>
      <c r="AD500" s="39"/>
    </row>
    <row r="501" spans="1:30" s="21" customFormat="1">
      <c r="A501" s="39"/>
      <c r="B501" s="39"/>
      <c r="C501" s="39"/>
      <c r="D501" s="39"/>
      <c r="E501" s="39"/>
      <c r="F501" s="39"/>
      <c r="G501" s="39"/>
      <c r="H501" s="39"/>
      <c r="I501" s="39"/>
      <c r="J501" s="39"/>
      <c r="K501" s="39"/>
      <c r="L501" s="39"/>
      <c r="M501" s="39"/>
      <c r="N501" s="39"/>
      <c r="O501" s="39"/>
      <c r="P501" s="39"/>
      <c r="Q501" s="39"/>
      <c r="R501" s="39"/>
      <c r="S501" s="39"/>
      <c r="T501" s="39"/>
      <c r="U501" s="39"/>
      <c r="V501" s="39"/>
      <c r="W501" s="39"/>
      <c r="X501" s="39"/>
      <c r="Y501" s="39"/>
      <c r="Z501" s="39"/>
      <c r="AA501" s="39"/>
      <c r="AB501" s="39"/>
      <c r="AC501" s="39"/>
      <c r="AD501" s="39"/>
    </row>
    <row r="502" spans="1:30" s="21" customFormat="1">
      <c r="A502" s="39"/>
      <c r="B502" s="39"/>
      <c r="C502" s="39"/>
      <c r="D502" s="39"/>
      <c r="E502" s="39"/>
      <c r="F502" s="39"/>
      <c r="G502" s="39"/>
      <c r="H502" s="39"/>
      <c r="I502" s="39"/>
      <c r="J502" s="39"/>
      <c r="K502" s="39"/>
      <c r="L502" s="39"/>
      <c r="M502" s="39"/>
      <c r="N502" s="39"/>
      <c r="O502" s="39"/>
      <c r="P502" s="39"/>
      <c r="Q502" s="39"/>
      <c r="R502" s="39"/>
      <c r="S502" s="39"/>
      <c r="T502" s="39"/>
      <c r="U502" s="39"/>
      <c r="V502" s="39"/>
      <c r="W502" s="39"/>
      <c r="X502" s="39"/>
      <c r="Y502" s="39"/>
      <c r="Z502" s="39"/>
      <c r="AA502" s="39"/>
      <c r="AB502" s="39"/>
      <c r="AC502" s="39"/>
      <c r="AD502" s="39"/>
    </row>
    <row r="503" spans="1:30" s="21" customFormat="1">
      <c r="A503" s="39"/>
      <c r="B503" s="39"/>
      <c r="C503" s="39"/>
      <c r="D503" s="39"/>
      <c r="E503" s="39"/>
      <c r="F503" s="39"/>
      <c r="G503" s="39"/>
      <c r="H503" s="39"/>
      <c r="I503" s="39"/>
      <c r="J503" s="39"/>
      <c r="K503" s="39"/>
      <c r="L503" s="39"/>
      <c r="M503" s="39"/>
      <c r="N503" s="39"/>
      <c r="O503" s="39"/>
      <c r="P503" s="39"/>
      <c r="Q503" s="39"/>
      <c r="R503" s="39"/>
      <c r="S503" s="39"/>
      <c r="T503" s="39"/>
      <c r="U503" s="39"/>
      <c r="V503" s="39"/>
      <c r="W503" s="39"/>
      <c r="X503" s="39"/>
      <c r="Y503" s="39"/>
      <c r="Z503" s="39"/>
      <c r="AA503" s="39"/>
      <c r="AB503" s="39"/>
      <c r="AC503" s="39"/>
      <c r="AD503" s="39"/>
    </row>
    <row r="504" spans="1:30" s="21" customFormat="1">
      <c r="A504" s="39"/>
      <c r="B504" s="39"/>
      <c r="C504" s="39"/>
      <c r="D504" s="39"/>
      <c r="E504" s="39"/>
      <c r="F504" s="39"/>
      <c r="G504" s="39"/>
      <c r="H504" s="39"/>
      <c r="I504" s="39"/>
      <c r="J504" s="39"/>
      <c r="K504" s="39"/>
      <c r="L504" s="39"/>
      <c r="M504" s="39"/>
      <c r="N504" s="39"/>
      <c r="O504" s="39"/>
      <c r="P504" s="39"/>
      <c r="Q504" s="39"/>
      <c r="R504" s="39"/>
      <c r="S504" s="39"/>
      <c r="T504" s="39"/>
      <c r="U504" s="39"/>
      <c r="V504" s="39"/>
      <c r="W504" s="39"/>
      <c r="X504" s="39"/>
      <c r="Y504" s="39"/>
      <c r="Z504" s="39"/>
      <c r="AA504" s="39"/>
      <c r="AB504" s="39"/>
      <c r="AC504" s="39"/>
      <c r="AD504" s="39"/>
    </row>
    <row r="505" spans="1:30" s="21" customFormat="1">
      <c r="A505" s="39"/>
      <c r="B505" s="39"/>
      <c r="C505" s="39"/>
      <c r="D505" s="39"/>
      <c r="E505" s="39"/>
      <c r="F505" s="39"/>
      <c r="G505" s="39"/>
      <c r="H505" s="39"/>
      <c r="I505" s="39"/>
      <c r="J505" s="39"/>
      <c r="K505" s="39"/>
      <c r="L505" s="39"/>
      <c r="M505" s="39"/>
      <c r="N505" s="39"/>
      <c r="O505" s="39"/>
      <c r="P505" s="39"/>
      <c r="Q505" s="39"/>
      <c r="R505" s="39"/>
      <c r="S505" s="39"/>
      <c r="T505" s="39"/>
      <c r="U505" s="39"/>
      <c r="V505" s="39"/>
      <c r="W505" s="39"/>
      <c r="X505" s="39"/>
      <c r="Y505" s="39"/>
      <c r="Z505" s="39"/>
      <c r="AA505" s="39"/>
      <c r="AB505" s="39"/>
      <c r="AC505" s="39"/>
      <c r="AD505" s="39"/>
    </row>
    <row r="506" spans="1:30" s="21" customFormat="1">
      <c r="A506" s="39"/>
      <c r="B506" s="39"/>
      <c r="C506" s="39"/>
      <c r="D506" s="39"/>
      <c r="E506" s="39"/>
      <c r="F506" s="39"/>
      <c r="G506" s="39"/>
      <c r="H506" s="39"/>
      <c r="I506" s="39"/>
      <c r="J506" s="39"/>
      <c r="K506" s="39"/>
      <c r="L506" s="39"/>
      <c r="M506" s="39"/>
      <c r="N506" s="39"/>
      <c r="O506" s="39"/>
      <c r="P506" s="39"/>
      <c r="Q506" s="39"/>
      <c r="R506" s="39"/>
      <c r="S506" s="39"/>
      <c r="T506" s="39"/>
      <c r="U506" s="39"/>
      <c r="V506" s="39"/>
      <c r="W506" s="39"/>
      <c r="X506" s="39"/>
      <c r="Y506" s="39"/>
      <c r="Z506" s="39"/>
      <c r="AA506" s="39"/>
      <c r="AB506" s="39"/>
      <c r="AC506" s="39"/>
      <c r="AD506" s="39"/>
    </row>
    <row r="507" spans="1:30" s="21" customFormat="1">
      <c r="A507" s="39"/>
      <c r="B507" s="39"/>
      <c r="C507" s="39"/>
      <c r="D507" s="39"/>
      <c r="E507" s="39"/>
      <c r="F507" s="39"/>
      <c r="G507" s="39"/>
      <c r="H507" s="39"/>
      <c r="I507" s="39"/>
      <c r="J507" s="39"/>
      <c r="K507" s="39"/>
      <c r="L507" s="39"/>
      <c r="M507" s="39"/>
      <c r="N507" s="39"/>
      <c r="O507" s="39"/>
      <c r="P507" s="39"/>
      <c r="Q507" s="39"/>
      <c r="R507" s="39"/>
      <c r="S507" s="39"/>
      <c r="T507" s="39"/>
      <c r="U507" s="39"/>
      <c r="V507" s="39"/>
      <c r="W507" s="39"/>
      <c r="X507" s="39"/>
      <c r="Y507" s="39"/>
      <c r="Z507" s="39"/>
      <c r="AA507" s="39"/>
      <c r="AB507" s="39"/>
      <c r="AC507" s="39"/>
      <c r="AD507" s="39"/>
    </row>
    <row r="508" spans="1:30" s="21" customFormat="1">
      <c r="A508" s="39"/>
      <c r="B508" s="39"/>
      <c r="C508" s="39"/>
      <c r="D508" s="39"/>
      <c r="E508" s="39"/>
      <c r="F508" s="39"/>
      <c r="G508" s="39"/>
      <c r="H508" s="39"/>
      <c r="I508" s="39"/>
      <c r="J508" s="39"/>
      <c r="K508" s="39"/>
      <c r="L508" s="39"/>
      <c r="M508" s="39"/>
      <c r="N508" s="39"/>
      <c r="O508" s="39"/>
      <c r="P508" s="39"/>
      <c r="Q508" s="39"/>
      <c r="R508" s="39"/>
      <c r="S508" s="39"/>
      <c r="T508" s="39"/>
      <c r="U508" s="39"/>
      <c r="V508" s="39"/>
      <c r="W508" s="39"/>
      <c r="X508" s="39"/>
      <c r="Y508" s="39"/>
      <c r="Z508" s="39"/>
      <c r="AA508" s="39"/>
      <c r="AB508" s="39"/>
      <c r="AC508" s="39"/>
      <c r="AD508" s="39"/>
    </row>
    <row r="509" spans="1:30" s="21" customFormat="1">
      <c r="A509" s="39"/>
      <c r="B509" s="39"/>
      <c r="C509" s="39"/>
      <c r="D509" s="39"/>
      <c r="E509" s="39"/>
      <c r="F509" s="39"/>
      <c r="G509" s="39"/>
      <c r="H509" s="39"/>
      <c r="I509" s="39"/>
      <c r="J509" s="39"/>
      <c r="K509" s="39"/>
      <c r="L509" s="39"/>
      <c r="M509" s="39"/>
      <c r="N509" s="39"/>
      <c r="O509" s="39"/>
      <c r="P509" s="39"/>
      <c r="Q509" s="39"/>
      <c r="R509" s="39"/>
      <c r="S509" s="39"/>
      <c r="T509" s="39"/>
      <c r="U509" s="39"/>
      <c r="V509" s="39"/>
      <c r="W509" s="39"/>
      <c r="X509" s="39"/>
      <c r="Y509" s="39"/>
      <c r="Z509" s="39"/>
      <c r="AA509" s="39"/>
      <c r="AB509" s="39"/>
      <c r="AC509" s="39"/>
      <c r="AD509" s="39"/>
    </row>
    <row r="510" spans="1:30" s="21" customFormat="1">
      <c r="A510" s="39"/>
      <c r="B510" s="39"/>
      <c r="C510" s="39"/>
      <c r="D510" s="39"/>
      <c r="E510" s="39"/>
      <c r="F510" s="39"/>
      <c r="G510" s="39"/>
      <c r="H510" s="39"/>
      <c r="I510" s="39"/>
      <c r="J510" s="39"/>
      <c r="K510" s="39"/>
      <c r="L510" s="39"/>
      <c r="M510" s="39"/>
      <c r="N510" s="39"/>
      <c r="O510" s="39"/>
      <c r="P510" s="39"/>
      <c r="Q510" s="39"/>
      <c r="R510" s="39"/>
      <c r="S510" s="39"/>
      <c r="T510" s="39"/>
      <c r="U510" s="39"/>
      <c r="V510" s="39"/>
      <c r="W510" s="39"/>
      <c r="X510" s="39"/>
      <c r="Y510" s="39"/>
      <c r="Z510" s="39"/>
      <c r="AA510" s="39"/>
      <c r="AB510" s="39"/>
      <c r="AC510" s="39"/>
      <c r="AD510" s="39"/>
    </row>
    <row r="511" spans="1:30" s="21" customFormat="1">
      <c r="A511" s="39"/>
      <c r="B511" s="39"/>
      <c r="C511" s="39"/>
      <c r="D511" s="39"/>
      <c r="E511" s="39"/>
      <c r="F511" s="39"/>
      <c r="G511" s="39"/>
      <c r="H511" s="39"/>
      <c r="I511" s="39"/>
      <c r="J511" s="39"/>
      <c r="K511" s="39"/>
      <c r="L511" s="39"/>
      <c r="M511" s="39"/>
      <c r="N511" s="39"/>
      <c r="O511" s="39"/>
      <c r="P511" s="39"/>
      <c r="Q511" s="39"/>
      <c r="R511" s="39"/>
      <c r="S511" s="39"/>
      <c r="T511" s="39"/>
      <c r="U511" s="39"/>
      <c r="V511" s="39"/>
      <c r="W511" s="39"/>
      <c r="X511" s="39"/>
      <c r="Y511" s="39"/>
      <c r="Z511" s="39"/>
      <c r="AA511" s="39"/>
      <c r="AB511" s="39"/>
      <c r="AC511" s="39"/>
      <c r="AD511" s="39"/>
    </row>
    <row r="512" spans="1:30" s="21" customFormat="1">
      <c r="A512" s="39"/>
      <c r="B512" s="39"/>
      <c r="C512" s="39"/>
      <c r="D512" s="39"/>
      <c r="E512" s="39"/>
      <c r="F512" s="39"/>
      <c r="G512" s="39"/>
      <c r="H512" s="39"/>
      <c r="I512" s="39"/>
      <c r="J512" s="39"/>
      <c r="K512" s="39"/>
      <c r="L512" s="39"/>
      <c r="M512" s="39"/>
      <c r="N512" s="39"/>
      <c r="O512" s="39"/>
      <c r="P512" s="39"/>
      <c r="Q512" s="39"/>
      <c r="R512" s="39"/>
      <c r="S512" s="39"/>
      <c r="T512" s="39"/>
      <c r="U512" s="39"/>
      <c r="V512" s="39"/>
      <c r="W512" s="39"/>
      <c r="X512" s="39"/>
      <c r="Y512" s="39"/>
      <c r="Z512" s="39"/>
      <c r="AA512" s="39"/>
      <c r="AB512" s="39"/>
      <c r="AC512" s="39"/>
      <c r="AD512" s="39"/>
    </row>
    <row r="513" spans="1:30" s="21" customFormat="1">
      <c r="A513" s="39"/>
      <c r="B513" s="39"/>
      <c r="C513" s="39"/>
      <c r="D513" s="39"/>
      <c r="E513" s="39"/>
      <c r="F513" s="39"/>
      <c r="G513" s="39"/>
      <c r="H513" s="39"/>
      <c r="I513" s="39"/>
      <c r="J513" s="39"/>
      <c r="K513" s="39"/>
      <c r="L513" s="39"/>
      <c r="M513" s="39"/>
      <c r="N513" s="39"/>
      <c r="O513" s="39"/>
      <c r="P513" s="39"/>
      <c r="Q513" s="39"/>
      <c r="R513" s="39"/>
      <c r="S513" s="39"/>
      <c r="T513" s="39"/>
      <c r="U513" s="39"/>
      <c r="V513" s="39"/>
      <c r="W513" s="39"/>
      <c r="X513" s="39"/>
      <c r="Y513" s="39"/>
      <c r="Z513" s="39"/>
      <c r="AA513" s="39"/>
      <c r="AB513" s="39"/>
      <c r="AC513" s="39"/>
      <c r="AD513" s="39"/>
    </row>
    <row r="514" spans="1:30" s="21" customFormat="1">
      <c r="A514" s="39"/>
      <c r="B514" s="39"/>
      <c r="C514" s="39"/>
      <c r="D514" s="39"/>
      <c r="E514" s="39"/>
      <c r="F514" s="39"/>
      <c r="G514" s="39"/>
      <c r="H514" s="39"/>
      <c r="I514" s="39"/>
      <c r="J514" s="39"/>
      <c r="K514" s="39"/>
      <c r="L514" s="39"/>
      <c r="M514" s="39"/>
      <c r="N514" s="39"/>
      <c r="O514" s="39"/>
      <c r="P514" s="39"/>
      <c r="Q514" s="39"/>
      <c r="R514" s="39"/>
      <c r="S514" s="39"/>
      <c r="T514" s="39"/>
      <c r="U514" s="39"/>
      <c r="V514" s="39"/>
      <c r="W514" s="39"/>
      <c r="X514" s="39"/>
      <c r="Y514" s="39"/>
      <c r="Z514" s="39"/>
      <c r="AA514" s="39"/>
      <c r="AB514" s="39"/>
      <c r="AC514" s="39"/>
      <c r="AD514" s="39"/>
    </row>
    <row r="515" spans="1:30" s="21" customFormat="1">
      <c r="A515" s="39"/>
      <c r="B515" s="39"/>
      <c r="C515" s="39"/>
      <c r="D515" s="39"/>
      <c r="E515" s="39"/>
      <c r="F515" s="39"/>
      <c r="G515" s="39"/>
      <c r="H515" s="39"/>
      <c r="I515" s="39"/>
      <c r="J515" s="39"/>
      <c r="K515" s="39"/>
      <c r="L515" s="39"/>
      <c r="M515" s="39"/>
      <c r="N515" s="39"/>
      <c r="O515" s="39"/>
      <c r="P515" s="39"/>
      <c r="Q515" s="39"/>
      <c r="R515" s="39"/>
      <c r="S515" s="39"/>
      <c r="T515" s="39"/>
      <c r="U515" s="39"/>
      <c r="V515" s="39"/>
      <c r="W515" s="39"/>
      <c r="X515" s="39"/>
      <c r="Y515" s="39"/>
      <c r="Z515" s="39"/>
      <c r="AA515" s="39"/>
      <c r="AB515" s="39"/>
      <c r="AC515" s="39"/>
      <c r="AD515" s="39"/>
    </row>
    <row r="516" spans="1:30" s="21" customFormat="1">
      <c r="A516" s="39"/>
      <c r="B516" s="39"/>
      <c r="C516" s="39"/>
      <c r="D516" s="39"/>
      <c r="E516" s="39"/>
      <c r="F516" s="39"/>
      <c r="G516" s="39"/>
      <c r="H516" s="39"/>
      <c r="I516" s="39"/>
      <c r="J516" s="39"/>
      <c r="K516" s="39"/>
      <c r="L516" s="39"/>
      <c r="M516" s="39"/>
      <c r="N516" s="39"/>
      <c r="O516" s="39"/>
      <c r="P516" s="39"/>
      <c r="Q516" s="39"/>
      <c r="R516" s="39"/>
      <c r="S516" s="39"/>
      <c r="T516" s="39"/>
      <c r="U516" s="39"/>
      <c r="V516" s="39"/>
      <c r="W516" s="39"/>
      <c r="X516" s="39"/>
      <c r="Y516" s="39"/>
      <c r="Z516" s="39"/>
      <c r="AA516" s="39"/>
      <c r="AB516" s="39"/>
      <c r="AC516" s="39"/>
      <c r="AD516" s="39"/>
    </row>
    <row r="517" spans="1:30" s="21" customFormat="1">
      <c r="A517" s="39"/>
      <c r="B517" s="39"/>
      <c r="C517" s="39"/>
      <c r="D517" s="39"/>
      <c r="E517" s="39"/>
      <c r="F517" s="39"/>
      <c r="G517" s="39"/>
      <c r="H517" s="39"/>
      <c r="I517" s="39"/>
      <c r="J517" s="39"/>
      <c r="K517" s="39"/>
      <c r="L517" s="39"/>
      <c r="M517" s="39"/>
      <c r="N517" s="39"/>
      <c r="O517" s="39"/>
      <c r="P517" s="39"/>
      <c r="Q517" s="39"/>
      <c r="R517" s="39"/>
      <c r="S517" s="39"/>
      <c r="T517" s="39"/>
      <c r="U517" s="39"/>
      <c r="V517" s="39"/>
      <c r="W517" s="39"/>
      <c r="X517" s="39"/>
      <c r="Y517" s="39"/>
      <c r="Z517" s="39"/>
      <c r="AA517" s="39"/>
      <c r="AB517" s="39"/>
      <c r="AC517" s="39"/>
      <c r="AD517" s="39"/>
    </row>
    <row r="518" spans="1:30" s="21" customFormat="1">
      <c r="A518" s="39"/>
      <c r="B518" s="39"/>
      <c r="C518" s="39"/>
      <c r="D518" s="39"/>
      <c r="E518" s="39"/>
      <c r="F518" s="39"/>
      <c r="G518" s="39"/>
      <c r="H518" s="39"/>
      <c r="I518" s="39"/>
      <c r="J518" s="39"/>
      <c r="K518" s="39"/>
      <c r="L518" s="39"/>
      <c r="M518" s="39"/>
      <c r="N518" s="39"/>
      <c r="O518" s="39"/>
      <c r="P518" s="39"/>
      <c r="Q518" s="39"/>
      <c r="R518" s="39"/>
      <c r="S518" s="39"/>
      <c r="T518" s="39"/>
      <c r="U518" s="39"/>
      <c r="V518" s="39"/>
      <c r="W518" s="39"/>
      <c r="X518" s="39"/>
      <c r="Y518" s="39"/>
      <c r="Z518" s="39"/>
      <c r="AA518" s="39"/>
      <c r="AB518" s="39"/>
      <c r="AC518" s="39"/>
      <c r="AD518" s="39"/>
    </row>
    <row r="519" spans="1:30" s="21" customFormat="1">
      <c r="A519" s="39"/>
      <c r="B519" s="39"/>
      <c r="C519" s="39"/>
      <c r="D519" s="39"/>
      <c r="E519" s="39"/>
      <c r="F519" s="39"/>
      <c r="G519" s="39"/>
      <c r="H519" s="39"/>
      <c r="I519" s="39"/>
      <c r="J519" s="39"/>
      <c r="K519" s="39"/>
      <c r="L519" s="39"/>
      <c r="M519" s="39"/>
      <c r="N519" s="39"/>
      <c r="O519" s="39"/>
      <c r="P519" s="39"/>
      <c r="Q519" s="39"/>
      <c r="R519" s="39"/>
      <c r="S519" s="39"/>
      <c r="T519" s="39"/>
      <c r="U519" s="39"/>
      <c r="V519" s="39"/>
      <c r="W519" s="39"/>
      <c r="X519" s="39"/>
      <c r="Y519" s="39"/>
      <c r="Z519" s="39"/>
      <c r="AA519" s="39"/>
      <c r="AB519" s="39"/>
      <c r="AC519" s="39"/>
      <c r="AD519" s="39"/>
    </row>
    <row r="520" spans="1:30" s="21" customFormat="1">
      <c r="A520" s="39"/>
      <c r="B520" s="39"/>
      <c r="C520" s="39"/>
      <c r="D520" s="39"/>
      <c r="E520" s="39"/>
      <c r="F520" s="39"/>
      <c r="G520" s="39"/>
      <c r="H520" s="39"/>
      <c r="I520" s="39"/>
      <c r="J520" s="39"/>
      <c r="K520" s="39"/>
      <c r="L520" s="39"/>
      <c r="M520" s="39"/>
      <c r="N520" s="39"/>
      <c r="O520" s="39"/>
      <c r="P520" s="39"/>
      <c r="Q520" s="39"/>
      <c r="R520" s="39"/>
      <c r="S520" s="39"/>
      <c r="T520" s="39"/>
      <c r="U520" s="39"/>
      <c r="V520" s="39"/>
      <c r="W520" s="39"/>
      <c r="X520" s="39"/>
      <c r="Y520" s="39"/>
      <c r="Z520" s="39"/>
      <c r="AA520" s="39"/>
      <c r="AB520" s="39"/>
      <c r="AC520" s="39"/>
      <c r="AD520" s="39"/>
    </row>
    <row r="521" spans="1:30" s="21" customFormat="1">
      <c r="A521" s="39"/>
      <c r="B521" s="39"/>
      <c r="C521" s="39"/>
      <c r="D521" s="39"/>
      <c r="E521" s="39"/>
      <c r="F521" s="39"/>
      <c r="G521" s="39"/>
      <c r="H521" s="39"/>
      <c r="I521" s="39"/>
      <c r="J521" s="39"/>
      <c r="K521" s="39"/>
      <c r="L521" s="39"/>
      <c r="M521" s="39"/>
      <c r="N521" s="39"/>
      <c r="O521" s="39"/>
      <c r="P521" s="39"/>
      <c r="Q521" s="39"/>
      <c r="R521" s="39"/>
      <c r="S521" s="39"/>
      <c r="T521" s="39"/>
      <c r="U521" s="39"/>
      <c r="V521" s="39"/>
      <c r="W521" s="39"/>
      <c r="X521" s="39"/>
      <c r="Y521" s="39"/>
      <c r="Z521" s="39"/>
      <c r="AA521" s="39"/>
      <c r="AB521" s="39"/>
      <c r="AC521" s="39"/>
      <c r="AD521" s="39"/>
    </row>
    <row r="522" spans="1:30" s="21" customFormat="1">
      <c r="A522" s="39"/>
      <c r="B522" s="39"/>
      <c r="C522" s="39"/>
      <c r="D522" s="39"/>
      <c r="E522" s="39"/>
      <c r="F522" s="39"/>
      <c r="G522" s="39"/>
      <c r="H522" s="39"/>
      <c r="I522" s="39"/>
      <c r="J522" s="39"/>
      <c r="K522" s="39"/>
      <c r="L522" s="39"/>
      <c r="M522" s="39"/>
      <c r="N522" s="39"/>
      <c r="O522" s="39"/>
      <c r="P522" s="39"/>
      <c r="Q522" s="39"/>
      <c r="R522" s="39"/>
      <c r="S522" s="39"/>
      <c r="T522" s="39"/>
      <c r="U522" s="39"/>
      <c r="V522" s="39"/>
      <c r="W522" s="39"/>
      <c r="X522" s="39"/>
      <c r="Y522" s="39"/>
      <c r="Z522" s="39"/>
      <c r="AA522" s="39"/>
      <c r="AB522" s="39"/>
      <c r="AC522" s="39"/>
      <c r="AD522" s="39"/>
    </row>
    <row r="523" spans="1:30" s="21" customFormat="1">
      <c r="A523" s="39"/>
      <c r="B523" s="39"/>
      <c r="C523" s="39"/>
      <c r="D523" s="39"/>
      <c r="E523" s="39"/>
      <c r="F523" s="39"/>
      <c r="G523" s="39"/>
      <c r="H523" s="39"/>
      <c r="I523" s="39"/>
      <c r="J523" s="39"/>
      <c r="K523" s="39"/>
      <c r="L523" s="39"/>
      <c r="M523" s="39"/>
      <c r="N523" s="39"/>
      <c r="O523" s="39"/>
      <c r="P523" s="39"/>
      <c r="Q523" s="39"/>
      <c r="R523" s="39"/>
      <c r="S523" s="39"/>
      <c r="T523" s="39"/>
      <c r="U523" s="39"/>
      <c r="V523" s="39"/>
      <c r="W523" s="39"/>
      <c r="X523" s="39"/>
      <c r="Y523" s="39"/>
      <c r="Z523" s="39"/>
      <c r="AA523" s="39"/>
      <c r="AB523" s="39"/>
      <c r="AC523" s="39"/>
      <c r="AD523" s="39"/>
    </row>
    <row r="524" spans="1:30" s="21" customFormat="1">
      <c r="A524" s="39"/>
      <c r="B524" s="39"/>
      <c r="C524" s="39"/>
      <c r="D524" s="39"/>
      <c r="E524" s="39"/>
      <c r="F524" s="39"/>
      <c r="G524" s="39"/>
      <c r="H524" s="39"/>
      <c r="I524" s="39"/>
      <c r="J524" s="39"/>
      <c r="K524" s="39"/>
      <c r="L524" s="39"/>
      <c r="M524" s="39"/>
      <c r="N524" s="39"/>
      <c r="O524" s="39"/>
      <c r="P524" s="39"/>
      <c r="Q524" s="39"/>
      <c r="R524" s="39"/>
      <c r="S524" s="39"/>
      <c r="T524" s="39"/>
      <c r="U524" s="39"/>
      <c r="V524" s="39"/>
      <c r="W524" s="39"/>
      <c r="X524" s="39"/>
      <c r="Y524" s="39"/>
      <c r="Z524" s="39"/>
      <c r="AA524" s="39"/>
      <c r="AB524" s="39"/>
      <c r="AC524" s="39"/>
      <c r="AD524" s="39"/>
    </row>
    <row r="525" spans="1:30" s="21" customFormat="1">
      <c r="A525" s="39"/>
      <c r="B525" s="39"/>
      <c r="C525" s="39"/>
      <c r="D525" s="39"/>
      <c r="E525" s="39"/>
      <c r="F525" s="39"/>
      <c r="G525" s="39"/>
      <c r="H525" s="39"/>
      <c r="I525" s="39"/>
      <c r="J525" s="39"/>
      <c r="K525" s="39"/>
      <c r="L525" s="39"/>
      <c r="M525" s="39"/>
      <c r="N525" s="39"/>
      <c r="O525" s="39"/>
      <c r="P525" s="39"/>
      <c r="Q525" s="39"/>
      <c r="R525" s="39"/>
      <c r="S525" s="39"/>
      <c r="T525" s="39"/>
      <c r="U525" s="39"/>
      <c r="V525" s="39"/>
      <c r="W525" s="39"/>
      <c r="X525" s="39"/>
      <c r="Y525" s="39"/>
      <c r="Z525" s="39"/>
      <c r="AA525" s="39"/>
      <c r="AB525" s="39"/>
      <c r="AC525" s="39"/>
      <c r="AD525" s="39"/>
    </row>
    <row r="526" spans="1:30" s="21" customFormat="1">
      <c r="A526" s="39"/>
      <c r="B526" s="39"/>
      <c r="C526" s="39"/>
      <c r="D526" s="39"/>
      <c r="E526" s="39"/>
      <c r="F526" s="39"/>
      <c r="G526" s="39"/>
      <c r="H526" s="39"/>
      <c r="I526" s="39"/>
      <c r="J526" s="39"/>
      <c r="K526" s="39"/>
      <c r="L526" s="39"/>
      <c r="M526" s="39"/>
      <c r="N526" s="39"/>
      <c r="O526" s="39"/>
      <c r="P526" s="39"/>
      <c r="Q526" s="39"/>
      <c r="R526" s="39"/>
      <c r="S526" s="39"/>
      <c r="T526" s="39"/>
      <c r="U526" s="39"/>
      <c r="V526" s="39"/>
      <c r="W526" s="39"/>
      <c r="X526" s="39"/>
      <c r="Y526" s="39"/>
      <c r="Z526" s="39"/>
      <c r="AA526" s="39"/>
      <c r="AB526" s="39"/>
      <c r="AC526" s="39"/>
      <c r="AD526" s="39"/>
    </row>
    <row r="527" spans="1:30" s="21" customFormat="1">
      <c r="A527" s="39"/>
      <c r="B527" s="39"/>
      <c r="C527" s="39"/>
      <c r="D527" s="39"/>
      <c r="E527" s="39"/>
      <c r="F527" s="39"/>
      <c r="G527" s="39"/>
      <c r="H527" s="39"/>
      <c r="I527" s="39"/>
      <c r="J527" s="39"/>
      <c r="K527" s="39"/>
      <c r="L527" s="39"/>
      <c r="M527" s="39"/>
      <c r="N527" s="39"/>
      <c r="O527" s="39"/>
      <c r="P527" s="39"/>
      <c r="Q527" s="39"/>
      <c r="R527" s="39"/>
      <c r="S527" s="39"/>
      <c r="T527" s="39"/>
      <c r="U527" s="39"/>
      <c r="V527" s="39"/>
      <c r="W527" s="39"/>
      <c r="X527" s="39"/>
      <c r="Y527" s="39"/>
      <c r="Z527" s="39"/>
      <c r="AA527" s="39"/>
      <c r="AB527" s="39"/>
      <c r="AC527" s="39"/>
      <c r="AD527" s="39"/>
    </row>
    <row r="528" spans="1:30" s="21" customFormat="1">
      <c r="A528" s="39"/>
      <c r="B528" s="39"/>
      <c r="C528" s="39"/>
      <c r="D528" s="39"/>
      <c r="E528" s="39"/>
      <c r="F528" s="39"/>
      <c r="G528" s="39"/>
      <c r="H528" s="39"/>
      <c r="I528" s="39"/>
      <c r="J528" s="39"/>
      <c r="K528" s="39"/>
      <c r="L528" s="39"/>
      <c r="M528" s="39"/>
      <c r="N528" s="39"/>
      <c r="O528" s="39"/>
      <c r="P528" s="39"/>
      <c r="Q528" s="39"/>
      <c r="R528" s="39"/>
      <c r="S528" s="39"/>
      <c r="T528" s="39"/>
      <c r="U528" s="39"/>
      <c r="V528" s="39"/>
      <c r="W528" s="39"/>
      <c r="X528" s="39"/>
      <c r="Y528" s="39"/>
      <c r="Z528" s="39"/>
      <c r="AA528" s="39"/>
      <c r="AB528" s="39"/>
      <c r="AC528" s="39"/>
      <c r="AD528" s="39"/>
    </row>
    <row r="529" spans="1:30" s="21" customFormat="1">
      <c r="A529" s="39"/>
      <c r="B529" s="39"/>
      <c r="C529" s="39"/>
      <c r="D529" s="39"/>
      <c r="E529" s="39"/>
      <c r="F529" s="39"/>
      <c r="G529" s="39"/>
      <c r="H529" s="39"/>
      <c r="I529" s="39"/>
      <c r="J529" s="39"/>
      <c r="K529" s="39"/>
      <c r="L529" s="39"/>
      <c r="M529" s="39"/>
      <c r="N529" s="39"/>
      <c r="O529" s="39"/>
      <c r="P529" s="39"/>
      <c r="Q529" s="39"/>
      <c r="R529" s="39"/>
      <c r="S529" s="39"/>
      <c r="T529" s="39"/>
      <c r="U529" s="39"/>
      <c r="V529" s="39"/>
      <c r="W529" s="39"/>
      <c r="X529" s="39"/>
      <c r="Y529" s="39"/>
      <c r="Z529" s="39"/>
      <c r="AA529" s="39"/>
      <c r="AB529" s="39"/>
      <c r="AC529" s="39"/>
      <c r="AD529" s="39"/>
    </row>
    <row r="530" spans="1:30" s="21" customFormat="1">
      <c r="A530" s="39"/>
      <c r="B530" s="39"/>
      <c r="C530" s="39"/>
      <c r="D530" s="39"/>
      <c r="E530" s="39"/>
      <c r="F530" s="39"/>
      <c r="G530" s="39"/>
      <c r="H530" s="39"/>
      <c r="I530" s="39"/>
      <c r="J530" s="39"/>
      <c r="K530" s="39"/>
      <c r="L530" s="39"/>
      <c r="M530" s="39"/>
      <c r="N530" s="39"/>
      <c r="O530" s="39"/>
      <c r="P530" s="39"/>
      <c r="Q530" s="39"/>
      <c r="R530" s="39"/>
      <c r="S530" s="39"/>
      <c r="T530" s="39"/>
      <c r="U530" s="39"/>
      <c r="V530" s="39"/>
      <c r="W530" s="39"/>
      <c r="X530" s="39"/>
      <c r="Y530" s="39"/>
      <c r="Z530" s="39"/>
      <c r="AA530" s="39"/>
      <c r="AB530" s="39"/>
      <c r="AC530" s="39"/>
      <c r="AD530" s="39"/>
    </row>
    <row r="531" spans="1:30" s="21" customFormat="1">
      <c r="A531" s="39"/>
      <c r="B531" s="39"/>
      <c r="C531" s="39"/>
      <c r="D531" s="39"/>
      <c r="E531" s="39"/>
      <c r="F531" s="39"/>
      <c r="G531" s="39"/>
      <c r="H531" s="39"/>
      <c r="I531" s="39"/>
      <c r="J531" s="39"/>
      <c r="K531" s="39"/>
      <c r="L531" s="39"/>
      <c r="M531" s="39"/>
      <c r="N531" s="39"/>
      <c r="O531" s="39"/>
      <c r="P531" s="39"/>
      <c r="Q531" s="39"/>
      <c r="R531" s="39"/>
      <c r="S531" s="39"/>
      <c r="T531" s="39"/>
      <c r="U531" s="39"/>
      <c r="V531" s="39"/>
      <c r="W531" s="39"/>
      <c r="X531" s="39"/>
      <c r="Y531" s="39"/>
      <c r="Z531" s="39"/>
      <c r="AA531" s="39"/>
      <c r="AB531" s="39"/>
      <c r="AC531" s="39"/>
      <c r="AD531" s="39"/>
    </row>
    <row r="532" spans="1:30" s="21" customFormat="1">
      <c r="A532" s="39"/>
      <c r="B532" s="39"/>
      <c r="C532" s="39"/>
      <c r="D532" s="39"/>
      <c r="E532" s="39"/>
      <c r="F532" s="39"/>
      <c r="G532" s="39"/>
      <c r="H532" s="39"/>
      <c r="I532" s="39"/>
      <c r="J532" s="39"/>
      <c r="K532" s="39"/>
      <c r="L532" s="39"/>
      <c r="M532" s="39"/>
      <c r="N532" s="39"/>
      <c r="O532" s="39"/>
      <c r="P532" s="39"/>
      <c r="Q532" s="39"/>
      <c r="R532" s="39"/>
      <c r="S532" s="39"/>
      <c r="T532" s="39"/>
      <c r="U532" s="39"/>
      <c r="V532" s="39"/>
      <c r="W532" s="39"/>
      <c r="X532" s="39"/>
      <c r="Y532" s="39"/>
      <c r="Z532" s="39"/>
      <c r="AA532" s="39"/>
      <c r="AB532" s="39"/>
      <c r="AC532" s="39"/>
      <c r="AD532" s="39"/>
    </row>
    <row r="533" spans="1:30" s="21" customFormat="1">
      <c r="A533" s="39"/>
      <c r="B533" s="39"/>
      <c r="C533" s="39"/>
      <c r="D533" s="39"/>
      <c r="E533" s="39"/>
      <c r="F533" s="39"/>
      <c r="G533" s="39"/>
      <c r="H533" s="39"/>
      <c r="I533" s="39"/>
      <c r="J533" s="39"/>
      <c r="K533" s="39"/>
      <c r="L533" s="39"/>
      <c r="M533" s="39"/>
      <c r="N533" s="39"/>
      <c r="O533" s="39"/>
      <c r="P533" s="39"/>
      <c r="Q533" s="39"/>
      <c r="R533" s="39"/>
      <c r="S533" s="39"/>
      <c r="T533" s="39"/>
      <c r="U533" s="39"/>
      <c r="V533" s="39"/>
      <c r="W533" s="39"/>
      <c r="X533" s="39"/>
      <c r="Y533" s="39"/>
      <c r="Z533" s="39"/>
      <c r="AA533" s="39"/>
      <c r="AB533" s="39"/>
      <c r="AC533" s="39"/>
      <c r="AD533" s="39"/>
    </row>
    <row r="534" spans="1:30" s="21" customFormat="1">
      <c r="A534" s="39"/>
      <c r="B534" s="39"/>
      <c r="C534" s="39"/>
      <c r="D534" s="39"/>
      <c r="E534" s="39"/>
      <c r="F534" s="39"/>
      <c r="G534" s="39"/>
      <c r="H534" s="39"/>
      <c r="I534" s="39"/>
      <c r="J534" s="39"/>
      <c r="K534" s="39"/>
      <c r="L534" s="39"/>
      <c r="M534" s="39"/>
      <c r="N534" s="39"/>
      <c r="O534" s="39"/>
      <c r="P534" s="39"/>
      <c r="Q534" s="39"/>
      <c r="R534" s="39"/>
      <c r="S534" s="39"/>
      <c r="T534" s="39"/>
      <c r="U534" s="39"/>
      <c r="V534" s="39"/>
      <c r="W534" s="39"/>
      <c r="X534" s="39"/>
      <c r="Y534" s="39"/>
      <c r="Z534" s="39"/>
      <c r="AA534" s="39"/>
      <c r="AB534" s="39"/>
      <c r="AC534" s="39"/>
      <c r="AD534" s="39"/>
    </row>
    <row r="535" spans="1:30" s="21" customFormat="1">
      <c r="A535" s="39"/>
      <c r="B535" s="39"/>
      <c r="C535" s="39"/>
      <c r="D535" s="39"/>
      <c r="E535" s="39"/>
      <c r="F535" s="39"/>
      <c r="G535" s="39"/>
      <c r="H535" s="39"/>
      <c r="I535" s="39"/>
      <c r="J535" s="39"/>
      <c r="K535" s="39"/>
      <c r="L535" s="39"/>
      <c r="M535" s="39"/>
      <c r="N535" s="39"/>
      <c r="O535" s="39"/>
      <c r="P535" s="39"/>
      <c r="Q535" s="39"/>
      <c r="R535" s="39"/>
      <c r="S535" s="39"/>
      <c r="T535" s="39"/>
      <c r="U535" s="39"/>
      <c r="V535" s="39"/>
      <c r="W535" s="39"/>
      <c r="X535" s="39"/>
      <c r="Y535" s="39"/>
      <c r="Z535" s="39"/>
      <c r="AA535" s="39"/>
      <c r="AB535" s="39"/>
      <c r="AC535" s="39"/>
      <c r="AD535" s="39"/>
    </row>
    <row r="536" spans="1:30" s="21" customFormat="1">
      <c r="A536" s="39"/>
      <c r="B536" s="39"/>
      <c r="C536" s="39"/>
      <c r="D536" s="39"/>
      <c r="E536" s="39"/>
      <c r="F536" s="39"/>
      <c r="G536" s="39"/>
      <c r="H536" s="39"/>
      <c r="I536" s="39"/>
      <c r="J536" s="39"/>
      <c r="K536" s="39"/>
      <c r="L536" s="39"/>
      <c r="M536" s="39"/>
      <c r="N536" s="39"/>
      <c r="O536" s="39"/>
      <c r="P536" s="39"/>
      <c r="Q536" s="39"/>
      <c r="R536" s="39"/>
      <c r="S536" s="39"/>
      <c r="T536" s="39"/>
      <c r="U536" s="39"/>
      <c r="V536" s="39"/>
      <c r="W536" s="39"/>
      <c r="X536" s="39"/>
      <c r="Y536" s="39"/>
      <c r="Z536" s="39"/>
      <c r="AA536" s="39"/>
      <c r="AB536" s="39"/>
      <c r="AC536" s="39"/>
      <c r="AD536" s="39"/>
    </row>
    <row r="537" spans="1:30" s="21" customFormat="1">
      <c r="A537" s="39"/>
      <c r="B537" s="39"/>
      <c r="C537" s="39"/>
      <c r="D537" s="39"/>
      <c r="E537" s="39"/>
      <c r="F537" s="39"/>
      <c r="G537" s="39"/>
      <c r="H537" s="39"/>
      <c r="I537" s="39"/>
      <c r="J537" s="39"/>
      <c r="K537" s="39"/>
      <c r="L537" s="39"/>
      <c r="M537" s="39"/>
      <c r="N537" s="39"/>
      <c r="O537" s="39"/>
      <c r="P537" s="39"/>
      <c r="Q537" s="39"/>
      <c r="R537" s="39"/>
      <c r="S537" s="39"/>
      <c r="T537" s="39"/>
      <c r="U537" s="39"/>
      <c r="V537" s="39"/>
      <c r="W537" s="39"/>
      <c r="X537" s="39"/>
      <c r="Y537" s="39"/>
      <c r="Z537" s="39"/>
      <c r="AA537" s="39"/>
      <c r="AB537" s="39"/>
      <c r="AC537" s="39"/>
      <c r="AD537" s="39"/>
    </row>
    <row r="538" spans="1:30" s="21" customFormat="1">
      <c r="A538" s="39"/>
      <c r="B538" s="39"/>
      <c r="C538" s="39"/>
      <c r="D538" s="39"/>
      <c r="E538" s="39"/>
      <c r="F538" s="39"/>
      <c r="G538" s="39"/>
      <c r="H538" s="39"/>
      <c r="I538" s="39"/>
      <c r="J538" s="39"/>
      <c r="K538" s="39"/>
      <c r="L538" s="39"/>
      <c r="M538" s="39"/>
      <c r="N538" s="39"/>
      <c r="O538" s="39"/>
      <c r="P538" s="39"/>
      <c r="Q538" s="39"/>
      <c r="R538" s="39"/>
      <c r="S538" s="39"/>
      <c r="T538" s="39"/>
      <c r="U538" s="39"/>
      <c r="V538" s="39"/>
      <c r="W538" s="39"/>
      <c r="X538" s="39"/>
      <c r="Y538" s="39"/>
      <c r="Z538" s="39"/>
      <c r="AA538" s="39"/>
      <c r="AB538" s="39"/>
      <c r="AC538" s="39"/>
      <c r="AD538" s="39"/>
    </row>
    <row r="539" spans="1:30" s="21" customFormat="1">
      <c r="A539" s="39"/>
      <c r="B539" s="39"/>
      <c r="C539" s="39"/>
      <c r="D539" s="39"/>
      <c r="E539" s="39"/>
      <c r="F539" s="39"/>
      <c r="G539" s="39"/>
      <c r="H539" s="39"/>
      <c r="I539" s="39"/>
      <c r="J539" s="39"/>
      <c r="K539" s="39"/>
      <c r="L539" s="39"/>
      <c r="M539" s="39"/>
      <c r="N539" s="39"/>
      <c r="O539" s="39"/>
      <c r="P539" s="39"/>
      <c r="Q539" s="39"/>
      <c r="R539" s="39"/>
      <c r="S539" s="39"/>
      <c r="T539" s="39"/>
      <c r="U539" s="39"/>
      <c r="V539" s="39"/>
      <c r="W539" s="39"/>
      <c r="X539" s="39"/>
      <c r="Y539" s="39"/>
      <c r="Z539" s="39"/>
      <c r="AA539" s="39"/>
      <c r="AB539" s="39"/>
      <c r="AC539" s="39"/>
      <c r="AD539" s="39"/>
    </row>
    <row r="540" spans="1:30" s="21" customFormat="1">
      <c r="A540" s="39"/>
      <c r="B540" s="39"/>
      <c r="C540" s="39"/>
      <c r="D540" s="39"/>
      <c r="E540" s="39"/>
      <c r="F540" s="39"/>
      <c r="G540" s="39"/>
      <c r="H540" s="39"/>
      <c r="I540" s="39"/>
      <c r="J540" s="39"/>
      <c r="K540" s="39"/>
      <c r="L540" s="39"/>
      <c r="M540" s="39"/>
      <c r="N540" s="39"/>
      <c r="O540" s="39"/>
      <c r="P540" s="39"/>
      <c r="Q540" s="39"/>
      <c r="R540" s="39"/>
      <c r="S540" s="39"/>
      <c r="T540" s="39"/>
      <c r="U540" s="39"/>
      <c r="V540" s="39"/>
      <c r="W540" s="39"/>
      <c r="X540" s="39"/>
      <c r="Y540" s="39"/>
      <c r="Z540" s="39"/>
      <c r="AA540" s="39"/>
      <c r="AB540" s="39"/>
      <c r="AC540" s="39"/>
      <c r="AD540" s="39"/>
    </row>
    <row r="541" spans="1:30" s="21" customFormat="1">
      <c r="A541" s="39"/>
      <c r="B541" s="39"/>
      <c r="C541" s="39"/>
      <c r="D541" s="39"/>
      <c r="E541" s="39"/>
      <c r="F541" s="39"/>
      <c r="G541" s="39"/>
      <c r="H541" s="39"/>
      <c r="I541" s="39"/>
      <c r="J541" s="39"/>
      <c r="K541" s="39"/>
      <c r="L541" s="39"/>
      <c r="M541" s="39"/>
      <c r="N541" s="39"/>
      <c r="O541" s="39"/>
      <c r="P541" s="39"/>
      <c r="Q541" s="39"/>
      <c r="R541" s="39"/>
      <c r="S541" s="39"/>
      <c r="T541" s="39"/>
      <c r="U541" s="39"/>
      <c r="V541" s="39"/>
      <c r="W541" s="39"/>
      <c r="X541" s="39"/>
      <c r="Y541" s="39"/>
      <c r="Z541" s="39"/>
      <c r="AA541" s="39"/>
      <c r="AB541" s="39"/>
      <c r="AC541" s="39"/>
      <c r="AD541" s="39"/>
    </row>
    <row r="542" spans="1:30" s="21" customFormat="1">
      <c r="A542" s="39"/>
      <c r="B542" s="39"/>
      <c r="C542" s="39"/>
      <c r="D542" s="39"/>
      <c r="E542" s="39"/>
      <c r="F542" s="39"/>
      <c r="G542" s="39"/>
      <c r="H542" s="39"/>
      <c r="I542" s="39"/>
      <c r="J542" s="39"/>
      <c r="K542" s="39"/>
      <c r="L542" s="39"/>
      <c r="M542" s="39"/>
      <c r="N542" s="39"/>
      <c r="O542" s="39"/>
      <c r="P542" s="39"/>
      <c r="Q542" s="39"/>
      <c r="R542" s="39"/>
      <c r="S542" s="39"/>
      <c r="T542" s="39"/>
      <c r="U542" s="39"/>
      <c r="V542" s="39"/>
      <c r="W542" s="39"/>
      <c r="X542" s="39"/>
      <c r="Y542" s="39"/>
      <c r="Z542" s="39"/>
      <c r="AA542" s="39"/>
      <c r="AB542" s="39"/>
      <c r="AC542" s="39"/>
      <c r="AD542" s="39"/>
    </row>
    <row r="543" spans="1:30" s="21" customFormat="1">
      <c r="A543" s="39"/>
      <c r="B543" s="39"/>
      <c r="C543" s="39"/>
      <c r="D543" s="39"/>
      <c r="E543" s="39"/>
      <c r="F543" s="39"/>
      <c r="G543" s="39"/>
      <c r="H543" s="39"/>
      <c r="I543" s="39"/>
      <c r="J543" s="39"/>
      <c r="K543" s="39"/>
      <c r="L543" s="39"/>
      <c r="M543" s="39"/>
      <c r="N543" s="39"/>
      <c r="O543" s="39"/>
      <c r="P543" s="39"/>
      <c r="Q543" s="39"/>
      <c r="R543" s="39"/>
      <c r="S543" s="39"/>
      <c r="T543" s="39"/>
      <c r="U543" s="39"/>
      <c r="V543" s="39"/>
      <c r="W543" s="39"/>
      <c r="X543" s="39"/>
      <c r="Y543" s="39"/>
      <c r="Z543" s="39"/>
      <c r="AA543" s="39"/>
      <c r="AB543" s="39"/>
      <c r="AC543" s="39"/>
      <c r="AD543" s="39"/>
    </row>
    <row r="544" spans="1:30" s="21" customFormat="1">
      <c r="A544" s="39"/>
      <c r="B544" s="39"/>
      <c r="C544" s="39"/>
      <c r="D544" s="39"/>
      <c r="E544" s="39"/>
      <c r="F544" s="39"/>
      <c r="G544" s="39"/>
      <c r="H544" s="39"/>
      <c r="I544" s="39"/>
      <c r="J544" s="39"/>
      <c r="K544" s="39"/>
      <c r="L544" s="39"/>
      <c r="M544" s="39"/>
      <c r="N544" s="39"/>
      <c r="O544" s="39"/>
      <c r="P544" s="39"/>
      <c r="Q544" s="39"/>
      <c r="R544" s="39"/>
      <c r="S544" s="39"/>
      <c r="T544" s="39"/>
      <c r="U544" s="39"/>
      <c r="V544" s="39"/>
      <c r="W544" s="39"/>
      <c r="X544" s="39"/>
      <c r="Y544" s="39"/>
      <c r="Z544" s="39"/>
      <c r="AA544" s="39"/>
      <c r="AB544" s="39"/>
      <c r="AC544" s="39"/>
      <c r="AD544" s="39"/>
    </row>
    <row r="545" spans="1:30" s="21" customFormat="1">
      <c r="A545" s="39"/>
      <c r="B545" s="39"/>
      <c r="C545" s="39"/>
      <c r="D545" s="39"/>
      <c r="E545" s="39"/>
      <c r="F545" s="39"/>
      <c r="G545" s="39"/>
      <c r="H545" s="39"/>
      <c r="I545" s="39"/>
      <c r="J545" s="39"/>
      <c r="K545" s="39"/>
      <c r="L545" s="39"/>
      <c r="M545" s="39"/>
      <c r="N545" s="39"/>
      <c r="O545" s="39"/>
      <c r="P545" s="39"/>
      <c r="Q545" s="39"/>
      <c r="R545" s="39"/>
      <c r="S545" s="39"/>
      <c r="T545" s="39"/>
      <c r="U545" s="39"/>
      <c r="V545" s="39"/>
      <c r="W545" s="39"/>
      <c r="X545" s="39"/>
      <c r="Y545" s="39"/>
      <c r="Z545" s="39"/>
      <c r="AA545" s="39"/>
      <c r="AB545" s="39"/>
      <c r="AC545" s="39"/>
      <c r="AD545" s="39"/>
    </row>
    <row r="546" spans="1:30" s="21" customFormat="1">
      <c r="A546" s="39"/>
      <c r="B546" s="39"/>
      <c r="C546" s="39"/>
      <c r="D546" s="39"/>
      <c r="E546" s="39"/>
      <c r="F546" s="39"/>
      <c r="G546" s="39"/>
      <c r="H546" s="39"/>
      <c r="I546" s="39"/>
      <c r="J546" s="39"/>
      <c r="K546" s="39"/>
      <c r="L546" s="39"/>
      <c r="M546" s="39"/>
      <c r="N546" s="39"/>
      <c r="O546" s="39"/>
      <c r="P546" s="39"/>
      <c r="Q546" s="39"/>
      <c r="R546" s="39"/>
      <c r="S546" s="39"/>
      <c r="T546" s="39"/>
      <c r="U546" s="39"/>
      <c r="V546" s="39"/>
      <c r="W546" s="39"/>
      <c r="X546" s="39"/>
      <c r="Y546" s="39"/>
      <c r="Z546" s="39"/>
      <c r="AA546" s="39"/>
      <c r="AB546" s="39"/>
      <c r="AC546" s="39"/>
      <c r="AD546" s="39"/>
    </row>
    <row r="547" spans="1:30" s="21" customFormat="1">
      <c r="A547" s="39"/>
      <c r="B547" s="39"/>
      <c r="C547" s="39"/>
      <c r="D547" s="39"/>
      <c r="E547" s="39"/>
      <c r="F547" s="39"/>
      <c r="G547" s="39"/>
      <c r="H547" s="39"/>
      <c r="I547" s="39"/>
      <c r="J547" s="39"/>
      <c r="K547" s="39"/>
      <c r="L547" s="39"/>
      <c r="M547" s="39"/>
      <c r="N547" s="39"/>
      <c r="O547" s="39"/>
      <c r="P547" s="39"/>
      <c r="Q547" s="39"/>
      <c r="R547" s="39"/>
      <c r="S547" s="39"/>
      <c r="T547" s="39"/>
      <c r="U547" s="39"/>
      <c r="V547" s="39"/>
      <c r="W547" s="39"/>
      <c r="X547" s="39"/>
      <c r="Y547" s="39"/>
      <c r="Z547" s="39"/>
      <c r="AA547" s="39"/>
      <c r="AB547" s="39"/>
      <c r="AC547" s="39"/>
      <c r="AD547" s="39"/>
    </row>
    <row r="548" spans="1:30" s="21" customFormat="1">
      <c r="A548" s="39"/>
      <c r="B548" s="39"/>
      <c r="C548" s="39"/>
      <c r="D548" s="39"/>
      <c r="E548" s="39"/>
      <c r="F548" s="39"/>
      <c r="G548" s="39"/>
      <c r="H548" s="39"/>
      <c r="I548" s="39"/>
      <c r="J548" s="39"/>
      <c r="K548" s="39"/>
      <c r="L548" s="39"/>
      <c r="M548" s="39"/>
      <c r="N548" s="39"/>
      <c r="O548" s="39"/>
      <c r="P548" s="39"/>
      <c r="Q548" s="39"/>
      <c r="R548" s="39"/>
      <c r="S548" s="39"/>
      <c r="T548" s="39"/>
      <c r="U548" s="39"/>
      <c r="V548" s="39"/>
      <c r="W548" s="39"/>
      <c r="X548" s="39"/>
      <c r="Y548" s="39"/>
      <c r="Z548" s="39"/>
      <c r="AA548" s="39"/>
      <c r="AB548" s="39"/>
      <c r="AC548" s="39"/>
      <c r="AD548" s="39"/>
    </row>
    <row r="549" spans="1:30" s="21" customFormat="1">
      <c r="A549" s="39"/>
      <c r="B549" s="39"/>
      <c r="C549" s="39"/>
      <c r="D549" s="39"/>
      <c r="E549" s="39"/>
      <c r="F549" s="39"/>
      <c r="G549" s="39"/>
      <c r="H549" s="39"/>
      <c r="I549" s="39"/>
      <c r="J549" s="39"/>
      <c r="K549" s="39"/>
      <c r="L549" s="39"/>
      <c r="M549" s="39"/>
      <c r="N549" s="39"/>
      <c r="O549" s="39"/>
      <c r="P549" s="39"/>
      <c r="Q549" s="39"/>
      <c r="R549" s="39"/>
      <c r="S549" s="39"/>
      <c r="T549" s="39"/>
      <c r="U549" s="39"/>
      <c r="V549" s="39"/>
      <c r="W549" s="39"/>
      <c r="X549" s="39"/>
      <c r="Y549" s="39"/>
      <c r="Z549" s="39"/>
      <c r="AA549" s="39"/>
      <c r="AB549" s="39"/>
      <c r="AC549" s="39"/>
      <c r="AD549" s="39"/>
    </row>
    <row r="550" spans="1:30" s="21" customFormat="1">
      <c r="A550" s="39"/>
      <c r="B550" s="39"/>
      <c r="C550" s="39"/>
      <c r="D550" s="39"/>
      <c r="E550" s="39"/>
      <c r="F550" s="39"/>
      <c r="G550" s="39"/>
      <c r="H550" s="39"/>
      <c r="I550" s="39"/>
      <c r="J550" s="39"/>
      <c r="K550" s="39"/>
      <c r="L550" s="39"/>
      <c r="M550" s="39"/>
      <c r="N550" s="39"/>
      <c r="O550" s="39"/>
      <c r="P550" s="39"/>
      <c r="Q550" s="39"/>
      <c r="R550" s="39"/>
      <c r="S550" s="39"/>
      <c r="T550" s="39"/>
      <c r="U550" s="39"/>
      <c r="V550" s="39"/>
      <c r="W550" s="39"/>
      <c r="X550" s="39"/>
      <c r="Y550" s="39"/>
      <c r="Z550" s="39"/>
      <c r="AA550" s="39"/>
      <c r="AB550" s="39"/>
      <c r="AC550" s="39"/>
      <c r="AD550" s="39"/>
    </row>
    <row r="551" spans="1:30" s="21" customFormat="1">
      <c r="A551" s="39"/>
      <c r="B551" s="39"/>
      <c r="C551" s="39"/>
      <c r="D551" s="39"/>
      <c r="E551" s="39"/>
      <c r="F551" s="39"/>
      <c r="G551" s="39"/>
      <c r="H551" s="39"/>
      <c r="I551" s="39"/>
      <c r="J551" s="39"/>
      <c r="K551" s="39"/>
      <c r="L551" s="39"/>
      <c r="M551" s="39"/>
      <c r="N551" s="39"/>
      <c r="O551" s="39"/>
      <c r="P551" s="39"/>
      <c r="Q551" s="39"/>
      <c r="R551" s="39"/>
      <c r="S551" s="39"/>
      <c r="T551" s="39"/>
      <c r="U551" s="39"/>
      <c r="V551" s="39"/>
      <c r="W551" s="39"/>
      <c r="X551" s="39"/>
      <c r="Y551" s="39"/>
      <c r="Z551" s="39"/>
      <c r="AA551" s="39"/>
      <c r="AB551" s="39"/>
      <c r="AC551" s="39"/>
      <c r="AD551" s="39"/>
    </row>
    <row r="552" spans="1:30" s="21" customFormat="1">
      <c r="A552" s="39"/>
      <c r="B552" s="39"/>
      <c r="C552" s="39"/>
      <c r="D552" s="39"/>
      <c r="E552" s="39"/>
      <c r="F552" s="39"/>
      <c r="G552" s="39"/>
      <c r="H552" s="39"/>
      <c r="I552" s="39"/>
      <c r="J552" s="39"/>
      <c r="K552" s="39"/>
      <c r="L552" s="39"/>
      <c r="M552" s="39"/>
      <c r="N552" s="39"/>
      <c r="O552" s="39"/>
      <c r="P552" s="39"/>
      <c r="Q552" s="39"/>
      <c r="R552" s="39"/>
      <c r="S552" s="39"/>
      <c r="T552" s="39"/>
      <c r="U552" s="39"/>
      <c r="V552" s="39"/>
      <c r="W552" s="39"/>
      <c r="X552" s="39"/>
      <c r="Y552" s="39"/>
      <c r="Z552" s="39"/>
      <c r="AA552" s="39"/>
      <c r="AB552" s="39"/>
      <c r="AC552" s="39"/>
      <c r="AD552" s="39"/>
    </row>
    <row r="553" spans="1:30" s="21" customFormat="1">
      <c r="A553" s="39"/>
      <c r="B553" s="39"/>
      <c r="C553" s="39"/>
      <c r="D553" s="39"/>
      <c r="E553" s="39"/>
      <c r="F553" s="39"/>
      <c r="G553" s="39"/>
      <c r="H553" s="39"/>
      <c r="I553" s="39"/>
      <c r="J553" s="39"/>
      <c r="K553" s="39"/>
      <c r="L553" s="39"/>
      <c r="M553" s="39"/>
      <c r="N553" s="39"/>
      <c r="O553" s="39"/>
      <c r="P553" s="39"/>
      <c r="Q553" s="39"/>
      <c r="R553" s="39"/>
      <c r="S553" s="39"/>
      <c r="T553" s="39"/>
      <c r="U553" s="39"/>
      <c r="V553" s="39"/>
      <c r="W553" s="39"/>
      <c r="X553" s="39"/>
      <c r="Y553" s="39"/>
      <c r="Z553" s="39"/>
      <c r="AA553" s="39"/>
      <c r="AB553" s="39"/>
      <c r="AC553" s="39"/>
      <c r="AD553" s="39"/>
    </row>
    <row r="554" spans="1:30" s="21" customFormat="1">
      <c r="A554" s="39"/>
      <c r="B554" s="39"/>
      <c r="C554" s="39"/>
      <c r="D554" s="39"/>
      <c r="E554" s="39"/>
      <c r="F554" s="39"/>
      <c r="G554" s="39"/>
      <c r="H554" s="39"/>
      <c r="I554" s="39"/>
      <c r="J554" s="39"/>
      <c r="K554" s="39"/>
      <c r="L554" s="39"/>
      <c r="M554" s="39"/>
      <c r="N554" s="39"/>
      <c r="O554" s="39"/>
      <c r="P554" s="39"/>
      <c r="Q554" s="39"/>
      <c r="R554" s="39"/>
      <c r="S554" s="39"/>
      <c r="T554" s="39"/>
      <c r="U554" s="39"/>
      <c r="V554" s="39"/>
      <c r="W554" s="39"/>
      <c r="X554" s="39"/>
      <c r="Y554" s="39"/>
      <c r="Z554" s="39"/>
      <c r="AA554" s="39"/>
      <c r="AB554" s="39"/>
      <c r="AC554" s="39"/>
      <c r="AD554" s="39"/>
    </row>
    <row r="555" spans="1:30" s="21" customFormat="1">
      <c r="A555" s="39"/>
      <c r="B555" s="39"/>
      <c r="C555" s="39"/>
      <c r="D555" s="39"/>
      <c r="E555" s="39"/>
      <c r="F555" s="39"/>
      <c r="G555" s="39"/>
      <c r="H555" s="39"/>
      <c r="I555" s="39"/>
      <c r="J555" s="39"/>
      <c r="K555" s="39"/>
      <c r="L555" s="39"/>
      <c r="M555" s="39"/>
      <c r="N555" s="39"/>
      <c r="O555" s="39"/>
      <c r="P555" s="39"/>
      <c r="Q555" s="39"/>
      <c r="R555" s="39"/>
      <c r="S555" s="39"/>
      <c r="T555" s="39"/>
      <c r="U555" s="39"/>
      <c r="V555" s="39"/>
      <c r="W555" s="39"/>
      <c r="X555" s="39"/>
      <c r="Y555" s="39"/>
      <c r="Z555" s="39"/>
      <c r="AA555" s="39"/>
      <c r="AB555" s="39"/>
      <c r="AC555" s="39"/>
      <c r="AD555" s="39"/>
    </row>
    <row r="556" spans="1:30" s="21" customFormat="1">
      <c r="A556" s="39"/>
      <c r="B556" s="39"/>
      <c r="C556" s="39"/>
      <c r="D556" s="39"/>
      <c r="E556" s="39"/>
      <c r="F556" s="39"/>
      <c r="G556" s="39"/>
      <c r="H556" s="39"/>
      <c r="I556" s="39"/>
      <c r="J556" s="39"/>
      <c r="K556" s="39"/>
      <c r="L556" s="39"/>
      <c r="M556" s="39"/>
      <c r="N556" s="39"/>
      <c r="O556" s="39"/>
      <c r="P556" s="39"/>
      <c r="Q556" s="39"/>
      <c r="R556" s="39"/>
      <c r="S556" s="39"/>
      <c r="T556" s="39"/>
      <c r="U556" s="39"/>
      <c r="V556" s="39"/>
      <c r="W556" s="39"/>
      <c r="X556" s="39"/>
      <c r="Y556" s="39"/>
      <c r="Z556" s="39"/>
      <c r="AA556" s="39"/>
      <c r="AB556" s="39"/>
      <c r="AC556" s="39"/>
      <c r="AD556" s="39"/>
    </row>
    <row r="557" spans="1:30" s="21" customFormat="1">
      <c r="A557" s="39"/>
      <c r="B557" s="39"/>
      <c r="C557" s="39"/>
      <c r="D557" s="39"/>
      <c r="E557" s="39"/>
      <c r="F557" s="39"/>
      <c r="G557" s="39"/>
      <c r="H557" s="39"/>
      <c r="I557" s="39"/>
      <c r="J557" s="39"/>
      <c r="K557" s="39"/>
      <c r="L557" s="39"/>
      <c r="M557" s="39"/>
      <c r="N557" s="39"/>
      <c r="O557" s="39"/>
      <c r="P557" s="39"/>
      <c r="Q557" s="39"/>
      <c r="R557" s="39"/>
      <c r="S557" s="39"/>
      <c r="T557" s="39"/>
      <c r="U557" s="39"/>
      <c r="V557" s="39"/>
      <c r="W557" s="39"/>
      <c r="X557" s="39"/>
      <c r="Y557" s="39"/>
      <c r="Z557" s="39"/>
      <c r="AA557" s="39"/>
      <c r="AB557" s="39"/>
      <c r="AC557" s="39"/>
      <c r="AD557" s="39"/>
    </row>
    <row r="558" spans="1:30" s="21" customFormat="1">
      <c r="A558" s="39"/>
      <c r="B558" s="39"/>
      <c r="C558" s="39"/>
      <c r="D558" s="39"/>
      <c r="E558" s="39"/>
      <c r="F558" s="39"/>
      <c r="G558" s="39"/>
      <c r="H558" s="39"/>
      <c r="I558" s="39"/>
      <c r="J558" s="39"/>
      <c r="K558" s="39"/>
      <c r="L558" s="39"/>
      <c r="M558" s="39"/>
      <c r="N558" s="39"/>
      <c r="O558" s="39"/>
      <c r="P558" s="39"/>
      <c r="Q558" s="39"/>
      <c r="R558" s="39"/>
      <c r="S558" s="39"/>
      <c r="T558" s="39"/>
      <c r="U558" s="39"/>
      <c r="V558" s="39"/>
      <c r="W558" s="39"/>
      <c r="X558" s="39"/>
      <c r="Y558" s="39"/>
      <c r="Z558" s="39"/>
      <c r="AA558" s="39"/>
      <c r="AB558" s="39"/>
      <c r="AC558" s="39"/>
      <c r="AD558" s="39"/>
    </row>
    <row r="559" spans="1:30" s="21" customFormat="1">
      <c r="A559" s="39"/>
      <c r="B559" s="39"/>
      <c r="C559" s="39"/>
      <c r="D559" s="39"/>
      <c r="E559" s="39"/>
      <c r="F559" s="39"/>
      <c r="G559" s="39"/>
      <c r="H559" s="39"/>
      <c r="I559" s="39"/>
      <c r="J559" s="39"/>
      <c r="K559" s="39"/>
      <c r="L559" s="39"/>
      <c r="M559" s="39"/>
      <c r="N559" s="39"/>
      <c r="O559" s="39"/>
      <c r="P559" s="39"/>
      <c r="Q559" s="39"/>
      <c r="R559" s="39"/>
      <c r="S559" s="39"/>
      <c r="T559" s="39"/>
      <c r="U559" s="39"/>
      <c r="V559" s="39"/>
      <c r="W559" s="39"/>
      <c r="X559" s="39"/>
      <c r="Y559" s="39"/>
      <c r="Z559" s="39"/>
      <c r="AA559" s="39"/>
      <c r="AB559" s="39"/>
      <c r="AC559" s="39"/>
      <c r="AD559" s="39"/>
    </row>
    <row r="560" spans="1:30" s="21" customFormat="1">
      <c r="A560" s="39"/>
      <c r="B560" s="39"/>
      <c r="C560" s="39"/>
      <c r="D560" s="39"/>
      <c r="E560" s="39"/>
      <c r="F560" s="39"/>
      <c r="G560" s="39"/>
      <c r="H560" s="39"/>
      <c r="I560" s="39"/>
      <c r="J560" s="39"/>
      <c r="K560" s="39"/>
      <c r="L560" s="39"/>
      <c r="M560" s="39"/>
      <c r="N560" s="39"/>
      <c r="O560" s="39"/>
      <c r="P560" s="39"/>
      <c r="Q560" s="39"/>
      <c r="R560" s="39"/>
      <c r="S560" s="39"/>
      <c r="T560" s="39"/>
      <c r="U560" s="39"/>
      <c r="V560" s="39"/>
      <c r="W560" s="39"/>
      <c r="X560" s="39"/>
      <c r="Y560" s="39"/>
      <c r="Z560" s="39"/>
      <c r="AA560" s="39"/>
      <c r="AB560" s="39"/>
      <c r="AC560" s="39"/>
      <c r="AD560" s="39"/>
    </row>
    <row r="561" spans="1:30" s="21" customFormat="1">
      <c r="A561" s="39"/>
      <c r="B561" s="39"/>
      <c r="C561" s="39"/>
      <c r="D561" s="39"/>
      <c r="E561" s="39"/>
      <c r="F561" s="39"/>
      <c r="G561" s="39"/>
      <c r="H561" s="39"/>
      <c r="I561" s="39"/>
      <c r="J561" s="39"/>
      <c r="K561" s="39"/>
      <c r="L561" s="39"/>
      <c r="M561" s="39"/>
      <c r="N561" s="39"/>
      <c r="O561" s="39"/>
      <c r="P561" s="39"/>
      <c r="Q561" s="39"/>
      <c r="R561" s="39"/>
      <c r="S561" s="39"/>
      <c r="T561" s="39"/>
      <c r="U561" s="39"/>
      <c r="V561" s="39"/>
      <c r="W561" s="39"/>
      <c r="X561" s="39"/>
      <c r="Y561" s="39"/>
      <c r="Z561" s="39"/>
      <c r="AA561" s="39"/>
      <c r="AB561" s="39"/>
      <c r="AC561" s="39"/>
      <c r="AD561" s="39"/>
    </row>
    <row r="562" spans="1:30" s="21" customFormat="1">
      <c r="A562" s="39"/>
      <c r="B562" s="39"/>
      <c r="C562" s="39"/>
      <c r="D562" s="39"/>
      <c r="E562" s="39"/>
      <c r="F562" s="39"/>
      <c r="G562" s="39"/>
      <c r="H562" s="39"/>
      <c r="I562" s="39"/>
      <c r="J562" s="39"/>
      <c r="K562" s="39"/>
      <c r="L562" s="39"/>
      <c r="M562" s="39"/>
      <c r="N562" s="39"/>
      <c r="O562" s="39"/>
      <c r="P562" s="39"/>
      <c r="Q562" s="39"/>
      <c r="R562" s="39"/>
      <c r="S562" s="39"/>
      <c r="T562" s="39"/>
      <c r="U562" s="39"/>
      <c r="V562" s="39"/>
      <c r="W562" s="39"/>
      <c r="X562" s="39"/>
      <c r="Y562" s="39"/>
      <c r="Z562" s="39"/>
      <c r="AA562" s="39"/>
      <c r="AB562" s="39"/>
      <c r="AC562" s="39"/>
      <c r="AD562" s="39"/>
    </row>
    <row r="563" spans="1:30" s="21" customFormat="1">
      <c r="A563" s="39"/>
      <c r="B563" s="39"/>
      <c r="C563" s="39"/>
      <c r="D563" s="39"/>
      <c r="E563" s="39"/>
      <c r="F563" s="39"/>
      <c r="G563" s="39"/>
      <c r="H563" s="39"/>
      <c r="I563" s="39"/>
      <c r="J563" s="39"/>
      <c r="K563" s="39"/>
      <c r="L563" s="39"/>
      <c r="M563" s="39"/>
      <c r="N563" s="39"/>
      <c r="O563" s="39"/>
      <c r="P563" s="39"/>
      <c r="Q563" s="39"/>
      <c r="R563" s="39"/>
      <c r="S563" s="39"/>
      <c r="T563" s="39"/>
      <c r="U563" s="39"/>
      <c r="V563" s="39"/>
      <c r="W563" s="39"/>
      <c r="X563" s="39"/>
      <c r="Y563" s="39"/>
      <c r="Z563" s="39"/>
      <c r="AA563" s="39"/>
      <c r="AB563" s="39"/>
      <c r="AC563" s="39"/>
      <c r="AD563" s="39"/>
    </row>
    <row r="564" spans="1:30" s="21" customFormat="1">
      <c r="A564" s="39"/>
      <c r="B564" s="39"/>
      <c r="C564" s="39"/>
      <c r="D564" s="39"/>
      <c r="E564" s="39"/>
      <c r="F564" s="39"/>
      <c r="G564" s="39"/>
      <c r="H564" s="39"/>
      <c r="I564" s="39"/>
      <c r="J564" s="39"/>
      <c r="K564" s="39"/>
      <c r="L564" s="39"/>
      <c r="M564" s="39"/>
      <c r="N564" s="39"/>
      <c r="O564" s="39"/>
      <c r="P564" s="39"/>
      <c r="Q564" s="39"/>
      <c r="R564" s="39"/>
      <c r="S564" s="39"/>
      <c r="T564" s="39"/>
      <c r="U564" s="39"/>
      <c r="V564" s="39"/>
      <c r="W564" s="39"/>
      <c r="X564" s="39"/>
      <c r="Y564" s="39"/>
      <c r="Z564" s="39"/>
      <c r="AA564" s="39"/>
      <c r="AB564" s="39"/>
      <c r="AC564" s="39"/>
      <c r="AD564" s="39"/>
    </row>
    <row r="565" spans="1:30" s="21" customFormat="1">
      <c r="A565" s="39"/>
      <c r="B565" s="39"/>
      <c r="C565" s="39"/>
      <c r="D565" s="39"/>
      <c r="E565" s="39"/>
      <c r="F565" s="39"/>
      <c r="G565" s="39"/>
      <c r="H565" s="39"/>
      <c r="I565" s="39"/>
      <c r="J565" s="39"/>
      <c r="K565" s="39"/>
      <c r="L565" s="39"/>
      <c r="M565" s="39"/>
      <c r="N565" s="39"/>
      <c r="O565" s="39"/>
      <c r="P565" s="39"/>
      <c r="Q565" s="39"/>
      <c r="R565" s="39"/>
      <c r="S565" s="39"/>
      <c r="T565" s="39"/>
      <c r="U565" s="39"/>
      <c r="V565" s="39"/>
      <c r="W565" s="39"/>
      <c r="X565" s="39"/>
      <c r="Y565" s="39"/>
      <c r="Z565" s="39"/>
      <c r="AA565" s="39"/>
      <c r="AB565" s="39"/>
      <c r="AC565" s="39"/>
      <c r="AD565" s="39"/>
    </row>
    <row r="566" spans="1:30" s="21" customFormat="1">
      <c r="A566" s="39"/>
      <c r="B566" s="39"/>
      <c r="C566" s="39"/>
      <c r="D566" s="39"/>
      <c r="E566" s="39"/>
      <c r="F566" s="39"/>
      <c r="G566" s="39"/>
      <c r="H566" s="39"/>
      <c r="I566" s="39"/>
      <c r="J566" s="39"/>
      <c r="K566" s="39"/>
      <c r="L566" s="39"/>
      <c r="M566" s="39"/>
      <c r="N566" s="39"/>
      <c r="O566" s="39"/>
      <c r="P566" s="39"/>
      <c r="Q566" s="39"/>
      <c r="R566" s="39"/>
      <c r="S566" s="39"/>
      <c r="T566" s="39"/>
      <c r="U566" s="39"/>
      <c r="V566" s="39"/>
      <c r="W566" s="39"/>
      <c r="X566" s="39"/>
      <c r="Y566" s="39"/>
      <c r="Z566" s="39"/>
      <c r="AA566" s="39"/>
      <c r="AB566" s="39"/>
      <c r="AC566" s="39"/>
      <c r="AD566" s="39"/>
    </row>
    <row r="567" spans="1:30" s="21" customFormat="1">
      <c r="A567" s="39"/>
      <c r="B567" s="39"/>
      <c r="C567" s="39"/>
      <c r="D567" s="39"/>
      <c r="E567" s="39"/>
      <c r="F567" s="39"/>
      <c r="G567" s="39"/>
      <c r="H567" s="39"/>
      <c r="I567" s="39"/>
      <c r="J567" s="39"/>
      <c r="K567" s="39"/>
      <c r="L567" s="39"/>
      <c r="M567" s="39"/>
      <c r="N567" s="39"/>
      <c r="O567" s="39"/>
      <c r="P567" s="39"/>
      <c r="Q567" s="39"/>
      <c r="R567" s="39"/>
      <c r="S567" s="39"/>
      <c r="T567" s="39"/>
      <c r="U567" s="39"/>
      <c r="V567" s="39"/>
      <c r="W567" s="39"/>
      <c r="X567" s="39"/>
      <c r="Y567" s="39"/>
      <c r="Z567" s="39"/>
      <c r="AA567" s="39"/>
      <c r="AB567" s="39"/>
      <c r="AC567" s="39"/>
      <c r="AD567" s="39"/>
    </row>
    <row r="568" spans="1:30" s="21" customFormat="1">
      <c r="A568" s="39"/>
      <c r="B568" s="39"/>
      <c r="C568" s="39"/>
      <c r="D568" s="39"/>
      <c r="E568" s="39"/>
      <c r="F568" s="39"/>
      <c r="G568" s="39"/>
      <c r="H568" s="39"/>
      <c r="I568" s="39"/>
      <c r="J568" s="39"/>
      <c r="K568" s="39"/>
      <c r="L568" s="39"/>
      <c r="M568" s="39"/>
      <c r="N568" s="39"/>
      <c r="O568" s="39"/>
      <c r="P568" s="39"/>
      <c r="Q568" s="39"/>
      <c r="R568" s="39"/>
      <c r="S568" s="39"/>
      <c r="T568" s="39"/>
      <c r="U568" s="39"/>
      <c r="V568" s="39"/>
      <c r="W568" s="39"/>
      <c r="X568" s="39"/>
      <c r="Y568" s="39"/>
      <c r="Z568" s="39"/>
      <c r="AA568" s="39"/>
      <c r="AB568" s="39"/>
      <c r="AC568" s="39"/>
      <c r="AD568" s="39"/>
    </row>
    <row r="569" spans="1:30" s="21" customFormat="1">
      <c r="A569" s="39"/>
      <c r="B569" s="39"/>
      <c r="C569" s="39"/>
      <c r="D569" s="39"/>
      <c r="E569" s="39"/>
      <c r="F569" s="39"/>
      <c r="G569" s="39"/>
      <c r="H569" s="39"/>
      <c r="I569" s="39"/>
      <c r="J569" s="39"/>
      <c r="K569" s="39"/>
      <c r="L569" s="39"/>
      <c r="M569" s="39"/>
      <c r="N569" s="39"/>
      <c r="O569" s="39"/>
      <c r="P569" s="39"/>
      <c r="Q569" s="39"/>
      <c r="R569" s="39"/>
      <c r="S569" s="39"/>
      <c r="T569" s="39"/>
      <c r="U569" s="39"/>
      <c r="V569" s="39"/>
      <c r="W569" s="39"/>
      <c r="X569" s="39"/>
      <c r="Y569" s="39"/>
      <c r="Z569" s="39"/>
      <c r="AA569" s="39"/>
      <c r="AB569" s="39"/>
      <c r="AC569" s="39"/>
      <c r="AD569" s="39"/>
    </row>
    <row r="570" spans="1:30" s="21" customFormat="1">
      <c r="A570" s="39"/>
      <c r="B570" s="39"/>
      <c r="C570" s="39"/>
      <c r="D570" s="39"/>
      <c r="E570" s="39"/>
      <c r="F570" s="39"/>
      <c r="G570" s="39"/>
      <c r="H570" s="39"/>
      <c r="I570" s="39"/>
      <c r="J570" s="39"/>
      <c r="K570" s="39"/>
      <c r="L570" s="39"/>
      <c r="M570" s="39"/>
      <c r="N570" s="39"/>
      <c r="O570" s="39"/>
      <c r="P570" s="39"/>
      <c r="Q570" s="39"/>
      <c r="R570" s="39"/>
      <c r="S570" s="39"/>
      <c r="T570" s="39"/>
      <c r="U570" s="39"/>
      <c r="V570" s="39"/>
      <c r="W570" s="39"/>
      <c r="X570" s="39"/>
      <c r="Y570" s="39"/>
      <c r="Z570" s="39"/>
      <c r="AA570" s="39"/>
      <c r="AB570" s="39"/>
      <c r="AC570" s="39"/>
      <c r="AD570" s="39"/>
    </row>
    <row r="571" spans="1:30" s="21" customFormat="1">
      <c r="A571" s="39"/>
      <c r="B571" s="39"/>
      <c r="C571" s="39"/>
      <c r="D571" s="39"/>
      <c r="E571" s="39"/>
      <c r="F571" s="39"/>
      <c r="G571" s="39"/>
      <c r="H571" s="39"/>
      <c r="I571" s="39"/>
      <c r="J571" s="39"/>
      <c r="K571" s="39"/>
      <c r="L571" s="39"/>
      <c r="M571" s="39"/>
      <c r="N571" s="39"/>
      <c r="O571" s="39"/>
      <c r="P571" s="39"/>
      <c r="Q571" s="39"/>
      <c r="R571" s="39"/>
      <c r="S571" s="39"/>
      <c r="T571" s="39"/>
      <c r="U571" s="39"/>
      <c r="V571" s="39"/>
      <c r="W571" s="39"/>
      <c r="X571" s="39"/>
      <c r="Y571" s="39"/>
      <c r="Z571" s="39"/>
      <c r="AA571" s="39"/>
      <c r="AB571" s="39"/>
      <c r="AC571" s="39"/>
      <c r="AD571" s="39"/>
    </row>
    <row r="572" spans="1:30" s="21" customFormat="1">
      <c r="A572" s="39"/>
      <c r="B572" s="39"/>
      <c r="C572" s="39"/>
      <c r="D572" s="39"/>
      <c r="E572" s="39"/>
      <c r="F572" s="39"/>
      <c r="G572" s="39"/>
      <c r="H572" s="39"/>
      <c r="I572" s="39"/>
      <c r="J572" s="39"/>
      <c r="K572" s="39"/>
      <c r="L572" s="39"/>
      <c r="M572" s="39"/>
      <c r="N572" s="39"/>
      <c r="O572" s="39"/>
      <c r="P572" s="39"/>
      <c r="Q572" s="39"/>
      <c r="R572" s="39"/>
      <c r="S572" s="39"/>
      <c r="T572" s="39"/>
      <c r="U572" s="39"/>
      <c r="V572" s="39"/>
      <c r="W572" s="39"/>
      <c r="X572" s="39"/>
      <c r="Y572" s="39"/>
      <c r="Z572" s="39"/>
      <c r="AA572" s="39"/>
      <c r="AB572" s="39"/>
      <c r="AC572" s="39"/>
      <c r="AD572" s="39"/>
    </row>
    <row r="573" spans="1:30" s="21" customFormat="1">
      <c r="A573" s="39"/>
      <c r="B573" s="39"/>
      <c r="C573" s="39"/>
      <c r="D573" s="39"/>
      <c r="E573" s="39"/>
      <c r="F573" s="39"/>
      <c r="G573" s="39"/>
      <c r="H573" s="39"/>
      <c r="I573" s="39"/>
      <c r="J573" s="39"/>
      <c r="K573" s="39"/>
      <c r="L573" s="39"/>
      <c r="M573" s="39"/>
      <c r="N573" s="39"/>
      <c r="O573" s="39"/>
      <c r="P573" s="39"/>
      <c r="Q573" s="39"/>
      <c r="R573" s="39"/>
      <c r="S573" s="39"/>
      <c r="T573" s="39"/>
      <c r="U573" s="39"/>
      <c r="V573" s="39"/>
      <c r="W573" s="39"/>
      <c r="X573" s="39"/>
      <c r="Y573" s="39"/>
      <c r="Z573" s="39"/>
      <c r="AA573" s="39"/>
      <c r="AB573" s="39"/>
      <c r="AC573" s="39"/>
      <c r="AD573" s="39"/>
    </row>
  </sheetData>
  <autoFilter ref="A2:AI19" xr:uid="{00000000-0009-0000-0000-000001000000}"/>
  <phoneticPr fontId="1"/>
  <dataValidations count="1">
    <dataValidation type="list" allowBlank="1" showInputMessage="1" showErrorMessage="1" sqref="N3:O19 P3:Q19 U3:U19 W3:W19 Y3:Y19 AA3:AA19 AC3:AC19" xr:uid="{9C1D8D20-5072-49E4-B90F-EFC82B1005E8}">
      <formula1>"○"</formula1>
    </dataValidation>
  </dataValidations>
  <printOptions horizontalCentered="1"/>
  <pageMargins left="0.59055118110236227" right="0.39370078740157483" top="0.59055118110236227" bottom="0.19685039370078741" header="0.31496062992125984" footer="0.31496062992125984"/>
  <pageSetup paperSize="8" scale="43" orientation="landscape" r:id="rId1"/>
  <extLst>
    <ext xmlns:x14="http://schemas.microsoft.com/office/spreadsheetml/2009/9/main" uri="{CCE6A557-97BC-4b89-ADB6-D9C93CAAB3DF}">
      <x14:dataValidations xmlns:xm="http://schemas.microsoft.com/office/excel/2006/main" count="5">
        <x14:dataValidation type="list" allowBlank="1" showInputMessage="1" showErrorMessage="1" xr:uid="{AFFAC189-394A-4516-A79D-357A888552FC}">
          <x14:formula1>
            <xm:f>Sheet1!$D$3</xm:f>
          </x14:formula1>
          <xm:sqref>A3:A19</xm:sqref>
        </x14:dataValidation>
        <x14:dataValidation type="list" allowBlank="1" showInputMessage="1" showErrorMessage="1" xr:uid="{117EFE94-CC11-4BBF-A8C8-D8BA71793658}">
          <x14:formula1>
            <xm:f>Sheet1!$D$4:$D$12</xm:f>
          </x14:formula1>
          <xm:sqref>B3:B19</xm:sqref>
        </x14:dataValidation>
        <x14:dataValidation type="list" allowBlank="1" showInputMessage="1" showErrorMessage="1" xr:uid="{EB05C410-D53B-40ED-AFE7-20615C49CF83}">
          <x14:formula1>
            <xm:f>Sheet1!$B$26:$B$28</xm:f>
          </x14:formula1>
          <xm:sqref>R3:R19</xm:sqref>
        </x14:dataValidation>
        <x14:dataValidation type="list" allowBlank="1" showInputMessage="1" showErrorMessage="1" xr:uid="{8CE904F8-0E9F-4250-8470-E3D437848F18}">
          <x14:formula1>
            <xm:f>Sheet1!$D$26:$D$28</xm:f>
          </x14:formula1>
          <xm:sqref>S3:S19</xm:sqref>
        </x14:dataValidation>
        <x14:dataValidation type="list" allowBlank="1" showInputMessage="1" showErrorMessage="1" xr:uid="{094F06ED-34A3-4654-B936-B18D16518FF9}">
          <x14:formula1>
            <xm:f>Sheet1!$F$26:$F$28</xm:f>
          </x14:formula1>
          <xm:sqref>T3:T19</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17429A-254C-4D78-8115-976E801D17BC}">
  <sheetPr>
    <pageSetUpPr fitToPage="1"/>
  </sheetPr>
  <dimension ref="A1:AD578"/>
  <sheetViews>
    <sheetView showGridLines="0" view="pageBreakPreview" zoomScale="70" zoomScaleNormal="51" zoomScaleSheetLayoutView="70" workbookViewId="0">
      <pane xSplit="3" ySplit="2" topLeftCell="D10" activePane="bottomRight" state="frozen"/>
      <selection pane="topRight" activeCell="B2" sqref="B2"/>
      <selection pane="bottomLeft" activeCell="B2" sqref="B2"/>
      <selection pane="bottomRight" activeCell="F2" sqref="F2"/>
    </sheetView>
  </sheetViews>
  <sheetFormatPr defaultColWidth="9" defaultRowHeight="44.25"/>
  <cols>
    <col min="1" max="1" width="10.75" style="13" customWidth="1"/>
    <col min="2" max="2" width="24.875" style="13" bestFit="1" customWidth="1"/>
    <col min="3" max="3" width="35.125" style="13" bestFit="1" customWidth="1"/>
    <col min="4" max="4" width="58.5" style="13" bestFit="1" customWidth="1"/>
    <col min="5" max="5" width="11.875" style="13" customWidth="1"/>
    <col min="6" max="6" width="54.25" style="13" bestFit="1" customWidth="1"/>
    <col min="7" max="7" width="93.5" style="13" bestFit="1" customWidth="1"/>
    <col min="8" max="8" width="13.875" style="13" bestFit="1" customWidth="1"/>
    <col min="9" max="9" width="154.75" style="13" bestFit="1" customWidth="1"/>
    <col min="10" max="10" width="21.25" style="13" customWidth="1"/>
    <col min="11" max="11" width="70.125" style="13" customWidth="1"/>
    <col min="12" max="12" width="58.75" style="13" bestFit="1" customWidth="1"/>
    <col min="13" max="13" width="67.75" style="13" customWidth="1"/>
    <col min="14" max="17" width="11.875" style="14" customWidth="1"/>
    <col min="18" max="18" width="23.25" style="13" customWidth="1"/>
    <col min="19" max="19" width="17.125" style="13" customWidth="1"/>
    <col min="20" max="20" width="42.5" style="13" bestFit="1" customWidth="1"/>
    <col min="21" max="25" width="12.375" style="13" customWidth="1"/>
    <col min="26" max="26" width="26.75" style="13" customWidth="1"/>
    <col min="27" max="27" width="12.375" style="14" customWidth="1"/>
    <col min="28" max="28" width="19.25" style="13" customWidth="1"/>
    <col min="29" max="29" width="12.375" style="14" customWidth="1"/>
    <col min="30" max="30" width="22.875" style="13" customWidth="1"/>
    <col min="31" max="31" width="21.5" style="13" customWidth="1"/>
    <col min="32" max="16384" width="9" style="13"/>
  </cols>
  <sheetData>
    <row r="1" spans="1:30" customFormat="1" ht="21.75" customHeight="1">
      <c r="A1" s="151" t="s">
        <v>56</v>
      </c>
      <c r="K1" s="11"/>
      <c r="R1" s="19"/>
    </row>
    <row r="2" spans="1:30" s="134" customFormat="1" ht="247.15" customHeight="1">
      <c r="A2" s="8" t="s">
        <v>57</v>
      </c>
      <c r="B2" s="8" t="s">
        <v>58</v>
      </c>
      <c r="C2" s="16" t="s">
        <v>59</v>
      </c>
      <c r="D2" s="8" t="s">
        <v>60</v>
      </c>
      <c r="E2" s="8" t="s">
        <v>61</v>
      </c>
      <c r="F2" s="8" t="s">
        <v>62</v>
      </c>
      <c r="G2" s="8" t="s">
        <v>63</v>
      </c>
      <c r="H2" s="8" t="s">
        <v>64</v>
      </c>
      <c r="I2" s="8" t="s">
        <v>65</v>
      </c>
      <c r="J2" s="8" t="s">
        <v>66</v>
      </c>
      <c r="K2" s="8" t="s">
        <v>67</v>
      </c>
      <c r="L2" s="8" t="s">
        <v>68</v>
      </c>
      <c r="M2" s="8" t="s">
        <v>69</v>
      </c>
      <c r="N2" s="8" t="s">
        <v>70</v>
      </c>
      <c r="O2" s="8" t="s">
        <v>71</v>
      </c>
      <c r="P2" s="8" t="s">
        <v>72</v>
      </c>
      <c r="Q2" s="8" t="s">
        <v>73</v>
      </c>
      <c r="R2" s="17" t="s">
        <v>74</v>
      </c>
      <c r="S2" s="8" t="s">
        <v>75</v>
      </c>
      <c r="T2" s="8" t="s">
        <v>76</v>
      </c>
      <c r="U2" s="8" t="s">
        <v>77</v>
      </c>
      <c r="V2" s="8" t="s">
        <v>78</v>
      </c>
      <c r="W2" s="8" t="s">
        <v>79</v>
      </c>
      <c r="X2" s="8" t="s">
        <v>78</v>
      </c>
      <c r="Y2" s="8" t="s">
        <v>80</v>
      </c>
      <c r="Z2" s="8" t="s">
        <v>78</v>
      </c>
      <c r="AA2" s="8" t="s">
        <v>81</v>
      </c>
      <c r="AB2" s="8" t="s">
        <v>78</v>
      </c>
      <c r="AC2" s="8" t="s">
        <v>82</v>
      </c>
      <c r="AD2" s="8" t="s">
        <v>78</v>
      </c>
    </row>
    <row r="3" spans="1:30" s="107" customFormat="1" ht="18.75" customHeight="1">
      <c r="A3" s="221" t="s">
        <v>1285</v>
      </c>
      <c r="B3" s="221" t="s">
        <v>753</v>
      </c>
      <c r="C3" s="221" t="s">
        <v>1286</v>
      </c>
      <c r="D3" s="221" t="s">
        <v>1287</v>
      </c>
      <c r="E3" s="221" t="s">
        <v>1288</v>
      </c>
      <c r="F3" s="221" t="s">
        <v>1289</v>
      </c>
      <c r="G3" s="221" t="s">
        <v>1290</v>
      </c>
      <c r="H3" s="221" t="s">
        <v>1291</v>
      </c>
      <c r="I3" s="221" t="s">
        <v>1292</v>
      </c>
      <c r="J3" s="221"/>
      <c r="K3" s="223" t="s">
        <v>1293</v>
      </c>
      <c r="L3" s="221"/>
      <c r="M3" s="221"/>
      <c r="N3" s="221"/>
      <c r="O3" s="221"/>
      <c r="P3" s="221"/>
      <c r="Q3" s="221"/>
      <c r="R3" s="221" t="s">
        <v>223</v>
      </c>
      <c r="S3" s="221" t="s">
        <v>1294</v>
      </c>
      <c r="T3" s="221" t="s">
        <v>1295</v>
      </c>
      <c r="U3" s="221"/>
      <c r="V3" s="221"/>
      <c r="W3" s="221"/>
      <c r="X3" s="221"/>
      <c r="Y3" s="221"/>
      <c r="Z3" s="221"/>
      <c r="AA3" s="221"/>
      <c r="AB3" s="221"/>
      <c r="AC3" s="221"/>
      <c r="AD3" s="221"/>
    </row>
    <row r="4" spans="1:30" s="107" customFormat="1" ht="171">
      <c r="A4" s="221" t="s">
        <v>1296</v>
      </c>
      <c r="B4" s="221" t="s">
        <v>845</v>
      </c>
      <c r="C4" s="221" t="s">
        <v>1297</v>
      </c>
      <c r="D4" s="221" t="s">
        <v>1298</v>
      </c>
      <c r="E4" s="221" t="s">
        <v>1299</v>
      </c>
      <c r="F4" s="221" t="s">
        <v>1300</v>
      </c>
      <c r="G4" s="221" t="s">
        <v>1301</v>
      </c>
      <c r="H4" s="221" t="s">
        <v>1302</v>
      </c>
      <c r="I4" s="221" t="s">
        <v>1303</v>
      </c>
      <c r="J4" s="226" t="s">
        <v>1304</v>
      </c>
      <c r="K4" s="223" t="s">
        <v>1305</v>
      </c>
      <c r="L4" s="226" t="s">
        <v>1306</v>
      </c>
      <c r="M4" s="221"/>
      <c r="N4" s="221" t="s">
        <v>95</v>
      </c>
      <c r="O4" s="221" t="s">
        <v>95</v>
      </c>
      <c r="P4" s="221"/>
      <c r="Q4" s="221"/>
      <c r="R4" s="221" t="s">
        <v>97</v>
      </c>
      <c r="S4" s="221" t="s">
        <v>98</v>
      </c>
      <c r="T4" s="221" t="s">
        <v>113</v>
      </c>
      <c r="U4" s="221"/>
      <c r="V4" s="221"/>
      <c r="W4" s="221"/>
      <c r="X4" s="221"/>
      <c r="Y4" s="221"/>
      <c r="Z4" s="221"/>
      <c r="AA4" s="221" t="s">
        <v>95</v>
      </c>
      <c r="AB4" s="223" t="s">
        <v>1307</v>
      </c>
      <c r="AC4" s="221"/>
      <c r="AD4" s="221"/>
    </row>
    <row r="5" spans="1:30" s="107" customFormat="1" ht="18.75" customHeight="1">
      <c r="A5" s="221" t="s">
        <v>1285</v>
      </c>
      <c r="B5" s="221" t="s">
        <v>753</v>
      </c>
      <c r="C5" s="221" t="s">
        <v>1308</v>
      </c>
      <c r="D5" s="221" t="s">
        <v>1309</v>
      </c>
      <c r="E5" s="221" t="s">
        <v>1310</v>
      </c>
      <c r="F5" s="221" t="s">
        <v>1311</v>
      </c>
      <c r="G5" s="221" t="s">
        <v>1312</v>
      </c>
      <c r="H5" s="221" t="s">
        <v>1313</v>
      </c>
      <c r="I5" s="221" t="s">
        <v>1314</v>
      </c>
      <c r="J5" s="221"/>
      <c r="K5" s="223" t="s">
        <v>1315</v>
      </c>
      <c r="L5" s="221"/>
      <c r="M5" s="221"/>
      <c r="N5" s="221"/>
      <c r="O5" s="221"/>
      <c r="P5" s="221"/>
      <c r="Q5" s="221"/>
      <c r="R5" s="221" t="s">
        <v>1027</v>
      </c>
      <c r="S5" s="221" t="s">
        <v>1294</v>
      </c>
      <c r="T5" s="221" t="s">
        <v>1295</v>
      </c>
      <c r="U5" s="221"/>
      <c r="V5" s="221"/>
      <c r="W5" s="221"/>
      <c r="X5" s="221"/>
      <c r="Y5" s="221"/>
      <c r="Z5" s="221"/>
      <c r="AA5" s="221"/>
      <c r="AB5" s="221"/>
      <c r="AC5" s="221"/>
      <c r="AD5" s="221"/>
    </row>
    <row r="6" spans="1:30" s="107" customFormat="1" ht="244.5" customHeight="1">
      <c r="A6" s="223" t="s">
        <v>1285</v>
      </c>
      <c r="B6" s="223" t="s">
        <v>799</v>
      </c>
      <c r="C6" s="223" t="s">
        <v>1316</v>
      </c>
      <c r="D6" s="223" t="s">
        <v>1317</v>
      </c>
      <c r="E6" s="223" t="s">
        <v>1318</v>
      </c>
      <c r="F6" s="223" t="s">
        <v>1319</v>
      </c>
      <c r="G6" s="223" t="s">
        <v>1320</v>
      </c>
      <c r="H6" s="223" t="s">
        <v>1321</v>
      </c>
      <c r="I6" s="223" t="s">
        <v>1322</v>
      </c>
      <c r="J6" s="223" t="s">
        <v>1323</v>
      </c>
      <c r="K6" s="223" t="s">
        <v>1324</v>
      </c>
      <c r="L6" s="223" t="s">
        <v>1325</v>
      </c>
      <c r="M6" s="223"/>
      <c r="N6" s="223" t="s">
        <v>95</v>
      </c>
      <c r="O6" s="223" t="s">
        <v>95</v>
      </c>
      <c r="P6" s="223"/>
      <c r="Q6" s="223"/>
      <c r="R6" s="223" t="s">
        <v>1025</v>
      </c>
      <c r="S6" s="223" t="s">
        <v>98</v>
      </c>
      <c r="T6" s="223" t="s">
        <v>1326</v>
      </c>
      <c r="U6" s="223"/>
      <c r="V6" s="223"/>
      <c r="W6" s="223"/>
      <c r="X6" s="223"/>
      <c r="Y6" s="223"/>
      <c r="Z6" s="223"/>
      <c r="AA6" s="223" t="s">
        <v>95</v>
      </c>
      <c r="AB6" s="223" t="s">
        <v>1327</v>
      </c>
      <c r="AC6" s="223"/>
      <c r="AD6" s="223"/>
    </row>
    <row r="7" spans="1:30" s="107" customFormat="1" ht="50.1" customHeight="1">
      <c r="A7" s="223" t="s">
        <v>1296</v>
      </c>
      <c r="B7" s="223" t="s">
        <v>753</v>
      </c>
      <c r="C7" s="223" t="s">
        <v>1328</v>
      </c>
      <c r="D7" s="223" t="s">
        <v>1329</v>
      </c>
      <c r="E7" s="223" t="s">
        <v>1330</v>
      </c>
      <c r="F7" s="223" t="s">
        <v>1331</v>
      </c>
      <c r="G7" s="223" t="s">
        <v>1332</v>
      </c>
      <c r="H7" s="223" t="s">
        <v>1333</v>
      </c>
      <c r="I7" s="223" t="s">
        <v>1334</v>
      </c>
      <c r="J7" s="223" t="s">
        <v>1335</v>
      </c>
      <c r="K7" s="223" t="s">
        <v>1336</v>
      </c>
      <c r="L7" s="223"/>
      <c r="M7" s="223"/>
      <c r="N7" s="223"/>
      <c r="O7" s="223"/>
      <c r="P7" s="223"/>
      <c r="Q7" s="223"/>
      <c r="R7" s="223" t="s">
        <v>238</v>
      </c>
      <c r="S7" s="223" t="s">
        <v>1294</v>
      </c>
      <c r="T7" s="223" t="s">
        <v>1295</v>
      </c>
      <c r="U7" s="223"/>
      <c r="V7" s="223"/>
      <c r="W7" s="223"/>
      <c r="X7" s="223"/>
      <c r="Y7" s="223"/>
      <c r="Z7" s="223"/>
      <c r="AA7" s="223"/>
      <c r="AB7" s="223"/>
      <c r="AC7" s="223"/>
      <c r="AD7" s="223"/>
    </row>
    <row r="8" spans="1:30" s="107" customFormat="1" ht="50.1" customHeight="1">
      <c r="A8" s="223" t="s">
        <v>1285</v>
      </c>
      <c r="B8" s="223" t="s">
        <v>753</v>
      </c>
      <c r="C8" s="223" t="s">
        <v>1337</v>
      </c>
      <c r="D8" s="223" t="s">
        <v>1338</v>
      </c>
      <c r="E8" s="223" t="s">
        <v>1339</v>
      </c>
      <c r="F8" s="223" t="s">
        <v>1340</v>
      </c>
      <c r="G8" s="223" t="s">
        <v>1341</v>
      </c>
      <c r="H8" s="223" t="s">
        <v>1342</v>
      </c>
      <c r="I8" s="223" t="s">
        <v>1343</v>
      </c>
      <c r="J8" s="223"/>
      <c r="K8" s="223" t="s">
        <v>1344</v>
      </c>
      <c r="L8" s="223"/>
      <c r="M8" s="223"/>
      <c r="N8" s="223"/>
      <c r="O8" s="223"/>
      <c r="P8" s="223"/>
      <c r="Q8" s="223"/>
      <c r="R8" s="223" t="s">
        <v>1027</v>
      </c>
      <c r="S8" s="223" t="s">
        <v>1294</v>
      </c>
      <c r="T8" s="223" t="s">
        <v>183</v>
      </c>
      <c r="U8" s="223"/>
      <c r="V8" s="223"/>
      <c r="W8" s="223"/>
      <c r="X8" s="223"/>
      <c r="Y8" s="223"/>
      <c r="Z8" s="223"/>
      <c r="AA8" s="223"/>
      <c r="AB8" s="223"/>
      <c r="AC8" s="223"/>
      <c r="AD8" s="223"/>
    </row>
    <row r="9" spans="1:30" s="107" customFormat="1" ht="50.1" customHeight="1">
      <c r="A9" s="223" t="s">
        <v>1285</v>
      </c>
      <c r="B9" s="223" t="s">
        <v>753</v>
      </c>
      <c r="C9" s="223" t="s">
        <v>1345</v>
      </c>
      <c r="D9" s="223" t="s">
        <v>1346</v>
      </c>
      <c r="E9" s="223" t="s">
        <v>1347</v>
      </c>
      <c r="F9" s="223" t="s">
        <v>1348</v>
      </c>
      <c r="G9" s="223" t="s">
        <v>1349</v>
      </c>
      <c r="H9" s="223" t="s">
        <v>1350</v>
      </c>
      <c r="I9" s="223" t="s">
        <v>1351</v>
      </c>
      <c r="J9" s="223"/>
      <c r="K9" s="223" t="s">
        <v>1352</v>
      </c>
      <c r="L9" s="223"/>
      <c r="M9" s="223"/>
      <c r="N9" s="223"/>
      <c r="O9" s="223"/>
      <c r="P9" s="223"/>
      <c r="Q9" s="223"/>
      <c r="R9" s="223" t="s">
        <v>223</v>
      </c>
      <c r="S9" s="223" t="s">
        <v>1294</v>
      </c>
      <c r="T9" s="223" t="s">
        <v>183</v>
      </c>
      <c r="U9" s="223"/>
      <c r="V9" s="223"/>
      <c r="W9" s="223"/>
      <c r="X9" s="223"/>
      <c r="Y9" s="223" t="s">
        <v>95</v>
      </c>
      <c r="Z9" s="223" t="s">
        <v>1353</v>
      </c>
      <c r="AA9" s="223" t="s">
        <v>95</v>
      </c>
      <c r="AB9" s="223" t="s">
        <v>1354</v>
      </c>
      <c r="AC9" s="223"/>
      <c r="AD9" s="223"/>
    </row>
    <row r="10" spans="1:30" s="107" customFormat="1" ht="357" customHeight="1">
      <c r="A10" s="223" t="s">
        <v>1296</v>
      </c>
      <c r="B10" s="223" t="s">
        <v>753</v>
      </c>
      <c r="C10" s="223" t="s">
        <v>1355</v>
      </c>
      <c r="D10" s="223" t="s">
        <v>1356</v>
      </c>
      <c r="E10" s="223" t="s">
        <v>1357</v>
      </c>
      <c r="F10" s="223" t="s">
        <v>1358</v>
      </c>
      <c r="G10" s="223" t="s">
        <v>1359</v>
      </c>
      <c r="H10" s="223" t="s">
        <v>1360</v>
      </c>
      <c r="I10" s="223" t="s">
        <v>1361</v>
      </c>
      <c r="J10" s="223" t="s">
        <v>1362</v>
      </c>
      <c r="K10" s="223" t="s">
        <v>1363</v>
      </c>
      <c r="L10" s="223" t="s">
        <v>1364</v>
      </c>
      <c r="M10" s="228"/>
      <c r="N10" s="223" t="s">
        <v>95</v>
      </c>
      <c r="O10" s="223" t="s">
        <v>95</v>
      </c>
      <c r="P10" s="223"/>
      <c r="Q10" s="223"/>
      <c r="R10" s="223" t="s">
        <v>1025</v>
      </c>
      <c r="S10" s="223" t="s">
        <v>98</v>
      </c>
      <c r="T10" s="223" t="s">
        <v>113</v>
      </c>
      <c r="U10" s="223"/>
      <c r="V10" s="223"/>
      <c r="W10" s="223"/>
      <c r="X10" s="223"/>
      <c r="Y10" s="223"/>
      <c r="Z10" s="228" t="s">
        <v>1365</v>
      </c>
      <c r="AA10" s="223" t="s">
        <v>606</v>
      </c>
      <c r="AB10" s="223" t="s">
        <v>1366</v>
      </c>
      <c r="AC10" s="223"/>
      <c r="AD10" s="223"/>
    </row>
    <row r="11" spans="1:30" s="107" customFormat="1" ht="50.1" customHeight="1">
      <c r="A11" s="223" t="s">
        <v>1285</v>
      </c>
      <c r="B11" s="223" t="s">
        <v>753</v>
      </c>
      <c r="C11" s="223" t="s">
        <v>1367</v>
      </c>
      <c r="D11" s="223" t="s">
        <v>1368</v>
      </c>
      <c r="E11" s="223" t="s">
        <v>1369</v>
      </c>
      <c r="F11" s="223" t="s">
        <v>1370</v>
      </c>
      <c r="G11" s="223" t="s">
        <v>1371</v>
      </c>
      <c r="H11" s="223" t="s">
        <v>1372</v>
      </c>
      <c r="I11" s="223" t="s">
        <v>1373</v>
      </c>
      <c r="J11" s="223" t="s">
        <v>1374</v>
      </c>
      <c r="K11" s="223" t="s">
        <v>1375</v>
      </c>
      <c r="L11" s="223"/>
      <c r="M11" s="223"/>
      <c r="N11" s="223"/>
      <c r="O11" s="223"/>
      <c r="P11" s="223"/>
      <c r="Q11" s="223"/>
      <c r="R11" s="223" t="s">
        <v>238</v>
      </c>
      <c r="S11" s="223" t="s">
        <v>1294</v>
      </c>
      <c r="T11" s="223" t="s">
        <v>183</v>
      </c>
      <c r="U11" s="223"/>
      <c r="V11" s="223"/>
      <c r="W11" s="223"/>
      <c r="X11" s="223"/>
      <c r="Y11" s="223"/>
      <c r="Z11" s="223"/>
      <c r="AA11" s="223"/>
      <c r="AB11" s="223"/>
      <c r="AC11" s="223"/>
      <c r="AD11" s="223"/>
    </row>
    <row r="12" spans="1:30" s="107" customFormat="1" ht="50.1" customHeight="1">
      <c r="A12" s="223" t="s">
        <v>1285</v>
      </c>
      <c r="B12" s="223" t="s">
        <v>707</v>
      </c>
      <c r="C12" s="223" t="s">
        <v>1376</v>
      </c>
      <c r="D12" s="223" t="s">
        <v>1377</v>
      </c>
      <c r="E12" s="223" t="s">
        <v>1378</v>
      </c>
      <c r="F12" s="223" t="s">
        <v>1379</v>
      </c>
      <c r="G12" s="223" t="s">
        <v>1380</v>
      </c>
      <c r="H12" s="223" t="s">
        <v>1381</v>
      </c>
      <c r="I12" s="223" t="s">
        <v>1382</v>
      </c>
      <c r="J12" s="223" t="s">
        <v>1383</v>
      </c>
      <c r="K12" s="223" t="s">
        <v>1384</v>
      </c>
      <c r="L12" s="223" t="s">
        <v>94</v>
      </c>
      <c r="M12" s="223"/>
      <c r="N12" s="223" t="s">
        <v>95</v>
      </c>
      <c r="O12" s="223" t="s">
        <v>95</v>
      </c>
      <c r="P12" s="223"/>
      <c r="Q12" s="223"/>
      <c r="R12" s="223" t="s">
        <v>97</v>
      </c>
      <c r="S12" s="223" t="s">
        <v>1385</v>
      </c>
      <c r="T12" s="223" t="s">
        <v>1044</v>
      </c>
      <c r="U12" s="223"/>
      <c r="V12" s="223"/>
      <c r="W12" s="223"/>
      <c r="X12" s="223"/>
      <c r="Y12" s="223"/>
      <c r="Z12" s="223"/>
      <c r="AA12" s="223"/>
      <c r="AB12" s="223"/>
      <c r="AC12" s="223"/>
      <c r="AD12" s="223"/>
    </row>
    <row r="13" spans="1:30" s="107" customFormat="1" ht="50.1" customHeight="1">
      <c r="A13" s="223" t="s">
        <v>1285</v>
      </c>
      <c r="B13" s="223" t="s">
        <v>753</v>
      </c>
      <c r="C13" s="223" t="s">
        <v>1386</v>
      </c>
      <c r="D13" s="223" t="s">
        <v>1387</v>
      </c>
      <c r="E13" s="223" t="s">
        <v>1388</v>
      </c>
      <c r="F13" s="223" t="s">
        <v>1389</v>
      </c>
      <c r="G13" s="223" t="s">
        <v>1390</v>
      </c>
      <c r="H13" s="223" t="s">
        <v>1391</v>
      </c>
      <c r="I13" s="223" t="s">
        <v>1392</v>
      </c>
      <c r="J13" s="223" t="s">
        <v>1393</v>
      </c>
      <c r="K13" s="223" t="s">
        <v>1394</v>
      </c>
      <c r="L13" s="223"/>
      <c r="M13" s="223"/>
      <c r="N13" s="223"/>
      <c r="O13" s="223"/>
      <c r="P13" s="223"/>
      <c r="Q13" s="223"/>
      <c r="R13" s="223" t="s">
        <v>223</v>
      </c>
      <c r="S13" s="223" t="s">
        <v>248</v>
      </c>
      <c r="T13" s="223" t="s">
        <v>1295</v>
      </c>
      <c r="U13" s="223"/>
      <c r="V13" s="223"/>
      <c r="W13" s="223"/>
      <c r="X13" s="223"/>
      <c r="Y13" s="223" t="s">
        <v>95</v>
      </c>
      <c r="Z13" s="223" t="s">
        <v>1395</v>
      </c>
      <c r="AA13" s="223" t="s">
        <v>95</v>
      </c>
      <c r="AB13" s="223" t="s">
        <v>1395</v>
      </c>
      <c r="AC13" s="223"/>
      <c r="AD13" s="223"/>
    </row>
    <row r="14" spans="1:30" s="125" customFormat="1" ht="57">
      <c r="A14" s="223" t="s">
        <v>1296</v>
      </c>
      <c r="B14" s="223" t="s">
        <v>753</v>
      </c>
      <c r="C14" s="223" t="s">
        <v>1396</v>
      </c>
      <c r="D14" s="223" t="s">
        <v>1397</v>
      </c>
      <c r="E14" s="223" t="s">
        <v>1398</v>
      </c>
      <c r="F14" s="223" t="s">
        <v>1399</v>
      </c>
      <c r="G14" s="223" t="s">
        <v>1400</v>
      </c>
      <c r="H14" s="223" t="s">
        <v>1401</v>
      </c>
      <c r="I14" s="223" t="s">
        <v>1402</v>
      </c>
      <c r="J14" s="223" t="s">
        <v>1403</v>
      </c>
      <c r="K14" s="223" t="s">
        <v>1404</v>
      </c>
      <c r="L14" s="223" t="s">
        <v>1405</v>
      </c>
      <c r="M14" s="223" t="s">
        <v>1406</v>
      </c>
      <c r="N14" s="223"/>
      <c r="O14" s="223"/>
      <c r="P14" s="223"/>
      <c r="Q14" s="223"/>
      <c r="R14" s="223" t="s">
        <v>1027</v>
      </c>
      <c r="S14" s="223" t="s">
        <v>1294</v>
      </c>
      <c r="T14" s="223"/>
      <c r="U14" s="223"/>
      <c r="V14" s="223"/>
      <c r="W14" s="223"/>
      <c r="X14" s="223"/>
      <c r="Y14" s="223"/>
      <c r="Z14" s="223"/>
      <c r="AA14" s="223"/>
      <c r="AB14" s="223"/>
      <c r="AC14" s="223" t="s">
        <v>95</v>
      </c>
      <c r="AD14" s="223" t="s">
        <v>1407</v>
      </c>
    </row>
    <row r="15" spans="1:30" s="125" customFormat="1" ht="171">
      <c r="A15" s="223" t="s">
        <v>1285</v>
      </c>
      <c r="B15" s="223" t="s">
        <v>1408</v>
      </c>
      <c r="C15" s="223" t="s">
        <v>1409</v>
      </c>
      <c r="D15" s="223" t="s">
        <v>1410</v>
      </c>
      <c r="E15" s="223" t="s">
        <v>1411</v>
      </c>
      <c r="F15" s="223" t="s">
        <v>1412</v>
      </c>
      <c r="G15" s="223" t="s">
        <v>1413</v>
      </c>
      <c r="H15" s="223" t="s">
        <v>1414</v>
      </c>
      <c r="I15" s="223" t="s">
        <v>1415</v>
      </c>
      <c r="J15" s="223" t="s">
        <v>1416</v>
      </c>
      <c r="K15" s="223" t="s">
        <v>1417</v>
      </c>
      <c r="L15" s="223" t="s">
        <v>1418</v>
      </c>
      <c r="M15" s="223"/>
      <c r="N15" s="223" t="s">
        <v>606</v>
      </c>
      <c r="O15" s="223" t="s">
        <v>606</v>
      </c>
      <c r="P15" s="223"/>
      <c r="Q15" s="223"/>
      <c r="R15" s="223" t="s">
        <v>97</v>
      </c>
      <c r="S15" s="223" t="s">
        <v>461</v>
      </c>
      <c r="T15" s="223" t="s">
        <v>1419</v>
      </c>
      <c r="U15" s="223"/>
      <c r="V15" s="223"/>
      <c r="W15" s="223"/>
      <c r="X15" s="223"/>
      <c r="Y15" s="223"/>
      <c r="Z15" s="223"/>
      <c r="AA15" s="223"/>
      <c r="AB15" s="223"/>
      <c r="AC15" s="223"/>
      <c r="AD15" s="223"/>
    </row>
    <row r="16" spans="1:30" s="125" customFormat="1" ht="94.5" customHeight="1">
      <c r="A16" s="223" t="s">
        <v>1285</v>
      </c>
      <c r="B16" s="223" t="s">
        <v>1420</v>
      </c>
      <c r="C16" s="223" t="s">
        <v>1421</v>
      </c>
      <c r="D16" s="223" t="s">
        <v>1422</v>
      </c>
      <c r="E16" s="223" t="s">
        <v>1423</v>
      </c>
      <c r="F16" s="223" t="s">
        <v>1424</v>
      </c>
      <c r="G16" s="223" t="s">
        <v>1425</v>
      </c>
      <c r="H16" s="223" t="s">
        <v>1426</v>
      </c>
      <c r="I16" s="223" t="s">
        <v>1427</v>
      </c>
      <c r="J16" s="223" t="s">
        <v>1428</v>
      </c>
      <c r="K16" s="223" t="s">
        <v>1429</v>
      </c>
      <c r="L16" s="223" t="s">
        <v>1430</v>
      </c>
      <c r="M16" s="223" t="s">
        <v>1431</v>
      </c>
      <c r="N16" s="223"/>
      <c r="O16" s="223"/>
      <c r="P16" s="223"/>
      <c r="Q16" s="223"/>
      <c r="R16" s="221" t="s">
        <v>223</v>
      </c>
      <c r="S16" s="223" t="s">
        <v>1432</v>
      </c>
      <c r="T16" s="223"/>
      <c r="U16" s="223"/>
      <c r="V16" s="223"/>
      <c r="W16" s="223"/>
      <c r="X16" s="223"/>
      <c r="Y16" s="223"/>
      <c r="Z16" s="223"/>
      <c r="AA16" s="223"/>
      <c r="AB16" s="223"/>
      <c r="AC16" s="223"/>
      <c r="AD16" s="223"/>
    </row>
    <row r="17" spans="1:30" s="125" customFormat="1" ht="50.1" customHeight="1">
      <c r="A17" s="223" t="s">
        <v>1285</v>
      </c>
      <c r="B17" s="223" t="s">
        <v>1420</v>
      </c>
      <c r="C17" s="223" t="s">
        <v>1433</v>
      </c>
      <c r="D17" s="223" t="s">
        <v>1434</v>
      </c>
      <c r="E17" s="223" t="s">
        <v>1435</v>
      </c>
      <c r="F17" s="223" t="s">
        <v>1436</v>
      </c>
      <c r="G17" s="223" t="s">
        <v>1437</v>
      </c>
      <c r="H17" s="223" t="s">
        <v>1438</v>
      </c>
      <c r="I17" s="223" t="s">
        <v>1439</v>
      </c>
      <c r="J17" s="242" t="s">
        <v>1440</v>
      </c>
      <c r="K17" s="223" t="s">
        <v>1441</v>
      </c>
      <c r="L17" s="223"/>
      <c r="M17" s="223"/>
      <c r="N17" s="223"/>
      <c r="O17" s="223"/>
      <c r="P17" s="223"/>
      <c r="Q17" s="223"/>
      <c r="R17" s="221" t="s">
        <v>223</v>
      </c>
      <c r="S17" s="223" t="s">
        <v>1432</v>
      </c>
      <c r="T17" s="223"/>
      <c r="U17" s="223"/>
      <c r="V17" s="223"/>
      <c r="W17" s="223"/>
      <c r="X17" s="223"/>
      <c r="Y17" s="223" t="s">
        <v>95</v>
      </c>
      <c r="Z17" s="223" t="s">
        <v>1442</v>
      </c>
      <c r="AA17" s="223"/>
      <c r="AB17" s="223"/>
      <c r="AC17" s="223"/>
      <c r="AD17" s="223"/>
    </row>
    <row r="18" spans="1:30" s="125" customFormat="1" ht="50.1" customHeight="1">
      <c r="A18" s="221" t="s">
        <v>1443</v>
      </c>
      <c r="B18" s="221" t="s">
        <v>1444</v>
      </c>
      <c r="C18" s="221" t="s">
        <v>1445</v>
      </c>
      <c r="D18" s="221" t="s">
        <v>1446</v>
      </c>
      <c r="E18" s="223" t="s">
        <v>1447</v>
      </c>
      <c r="F18" s="221" t="s">
        <v>1448</v>
      </c>
      <c r="G18" s="221" t="s">
        <v>1449</v>
      </c>
      <c r="H18" s="221" t="s">
        <v>1450</v>
      </c>
      <c r="I18" s="221" t="s">
        <v>1451</v>
      </c>
      <c r="J18" s="221" t="s">
        <v>1452</v>
      </c>
      <c r="K18" s="223" t="s">
        <v>1453</v>
      </c>
      <c r="L18" s="221" t="s">
        <v>1454</v>
      </c>
      <c r="M18" s="221"/>
      <c r="N18" s="221"/>
      <c r="O18" s="221"/>
      <c r="P18" s="221"/>
      <c r="Q18" s="221"/>
      <c r="R18" s="221" t="s">
        <v>223</v>
      </c>
      <c r="S18" s="221" t="s">
        <v>1432</v>
      </c>
      <c r="T18" s="221"/>
      <c r="U18" s="221"/>
      <c r="V18" s="221"/>
      <c r="W18" s="221"/>
      <c r="X18" s="221"/>
      <c r="Y18" s="221"/>
      <c r="Z18" s="221"/>
      <c r="AA18" s="221"/>
      <c r="AB18" s="221"/>
      <c r="AC18" s="221"/>
      <c r="AD18" s="221"/>
    </row>
    <row r="19" spans="1:30" s="125" customFormat="1" ht="81.75" customHeight="1">
      <c r="A19" s="221" t="s">
        <v>1443</v>
      </c>
      <c r="B19" s="221" t="s">
        <v>1408</v>
      </c>
      <c r="C19" s="221" t="s">
        <v>1455</v>
      </c>
      <c r="D19" s="221" t="s">
        <v>1456</v>
      </c>
      <c r="E19" s="221" t="s">
        <v>1457</v>
      </c>
      <c r="F19" s="221" t="s">
        <v>1458</v>
      </c>
      <c r="G19" s="221" t="s">
        <v>1459</v>
      </c>
      <c r="H19" s="221" t="s">
        <v>1460</v>
      </c>
      <c r="I19" s="223" t="s">
        <v>1461</v>
      </c>
      <c r="J19" s="221"/>
      <c r="K19" s="223" t="s">
        <v>1462</v>
      </c>
      <c r="L19" s="221" t="s">
        <v>1463</v>
      </c>
      <c r="M19" s="221"/>
      <c r="N19" s="221"/>
      <c r="O19" s="221"/>
      <c r="P19" s="221"/>
      <c r="Q19" s="221"/>
      <c r="R19" s="221" t="s">
        <v>223</v>
      </c>
      <c r="S19" s="221" t="s">
        <v>1432</v>
      </c>
      <c r="T19" s="221"/>
      <c r="U19" s="221"/>
      <c r="V19" s="221"/>
      <c r="W19" s="221"/>
      <c r="X19" s="221"/>
      <c r="Y19" s="221"/>
      <c r="Z19" s="221"/>
      <c r="AA19" s="221"/>
      <c r="AB19" s="221"/>
      <c r="AC19" s="221"/>
      <c r="AD19" s="221"/>
    </row>
    <row r="20" spans="1:30" s="161" customFormat="1" ht="22.5" customHeight="1">
      <c r="A20" s="19"/>
      <c r="B20" s="116"/>
      <c r="C20" s="116"/>
      <c r="D20" s="116"/>
      <c r="E20" s="116"/>
      <c r="F20" s="116"/>
      <c r="G20" s="116"/>
      <c r="H20" s="116"/>
      <c r="I20" s="116"/>
      <c r="J20" s="162"/>
      <c r="K20" s="164"/>
      <c r="L20" s="116"/>
      <c r="M20" s="116"/>
      <c r="N20" s="116"/>
      <c r="O20" s="116"/>
      <c r="P20" s="116"/>
      <c r="Q20" s="116"/>
      <c r="R20" s="116"/>
      <c r="S20" s="116"/>
      <c r="T20" s="116"/>
      <c r="U20" s="116"/>
      <c r="V20" s="116"/>
      <c r="W20" s="116"/>
      <c r="X20" s="116"/>
      <c r="Y20" s="116"/>
      <c r="Z20" s="116"/>
      <c r="AA20" s="116"/>
      <c r="AB20" s="116"/>
      <c r="AC20" s="116"/>
      <c r="AD20" s="116"/>
    </row>
    <row r="21" spans="1:30" s="36" customFormat="1" ht="21" customHeight="1">
      <c r="A21" s="19"/>
      <c r="B21" s="19"/>
      <c r="C21" s="19"/>
      <c r="D21" s="19"/>
      <c r="E21" s="19"/>
      <c r="F21" s="19"/>
      <c r="G21" s="19"/>
      <c r="H21" s="19"/>
      <c r="I21" s="19"/>
      <c r="J21" s="19"/>
      <c r="K21" s="18"/>
      <c r="L21" s="19"/>
      <c r="M21" s="19"/>
      <c r="N21" s="19"/>
      <c r="O21" s="19"/>
      <c r="P21" s="19"/>
      <c r="Q21" s="19"/>
      <c r="R21" s="19"/>
      <c r="S21" s="19"/>
      <c r="T21" s="19"/>
      <c r="U21" s="19"/>
      <c r="V21" s="19"/>
      <c r="W21" s="19"/>
      <c r="X21" s="19"/>
      <c r="Y21" s="19"/>
      <c r="Z21" s="19"/>
      <c r="AA21" s="19"/>
      <c r="AB21" s="19"/>
      <c r="AC21" s="19"/>
      <c r="AD21" s="19"/>
    </row>
    <row r="22" spans="1:30" s="36" customFormat="1" ht="20.100000000000001" customHeight="1">
      <c r="A22" s="19"/>
      <c r="B22" s="19"/>
      <c r="C22" s="19"/>
      <c r="D22" s="19"/>
      <c r="E22" s="19"/>
      <c r="F22" s="19"/>
      <c r="G22" s="19"/>
      <c r="H22" s="19"/>
      <c r="I22" s="19"/>
      <c r="J22" s="19"/>
      <c r="K22" s="18"/>
      <c r="L22" s="19"/>
      <c r="M22" s="19"/>
      <c r="N22" s="19"/>
      <c r="O22" s="19"/>
      <c r="P22" s="19"/>
      <c r="Q22" s="19"/>
      <c r="R22" s="19"/>
      <c r="S22" s="19"/>
      <c r="T22" s="19"/>
      <c r="U22" s="19"/>
      <c r="V22" s="19"/>
      <c r="W22" s="19"/>
      <c r="X22" s="19"/>
      <c r="Y22" s="19"/>
      <c r="Z22" s="19"/>
      <c r="AA22" s="19"/>
      <c r="AB22" s="19"/>
      <c r="AC22" s="19"/>
      <c r="AD22" s="19"/>
    </row>
    <row r="23" spans="1:30" s="36" customFormat="1" ht="20.100000000000001" customHeight="1">
      <c r="A23" s="19"/>
      <c r="B23" s="19"/>
      <c r="C23" s="19"/>
      <c r="D23" s="19"/>
      <c r="E23" s="19"/>
      <c r="F23" s="19"/>
      <c r="G23" s="19"/>
      <c r="H23" s="19"/>
      <c r="I23" s="19"/>
      <c r="J23" s="19"/>
      <c r="K23" s="18"/>
      <c r="L23" s="19"/>
      <c r="M23" s="19"/>
      <c r="N23" s="19"/>
      <c r="O23" s="19"/>
      <c r="P23" s="19"/>
      <c r="Q23" s="19"/>
      <c r="R23" s="19"/>
      <c r="S23" s="19"/>
      <c r="T23" s="19"/>
      <c r="U23" s="19"/>
      <c r="V23" s="19"/>
      <c r="W23" s="19"/>
      <c r="X23" s="19"/>
      <c r="Y23" s="19"/>
      <c r="Z23" s="19"/>
      <c r="AA23" s="19"/>
      <c r="AB23" s="19"/>
      <c r="AC23" s="19"/>
      <c r="AD23" s="19"/>
    </row>
    <row r="24" spans="1:30" s="36" customFormat="1" ht="20.100000000000001" customHeight="1">
      <c r="A24" s="19"/>
      <c r="B24" s="19"/>
      <c r="C24" s="19"/>
      <c r="D24" s="19"/>
      <c r="E24" s="19"/>
      <c r="F24" s="19"/>
      <c r="G24" s="19"/>
      <c r="H24" s="19"/>
      <c r="I24" s="19"/>
      <c r="J24" s="19"/>
      <c r="K24" s="18"/>
      <c r="L24" s="19"/>
      <c r="M24" s="19"/>
      <c r="N24" s="19"/>
      <c r="O24" s="19"/>
      <c r="P24" s="19"/>
      <c r="Q24" s="19"/>
      <c r="R24" s="19"/>
      <c r="S24" s="19"/>
      <c r="T24" s="19"/>
      <c r="U24" s="19"/>
      <c r="V24" s="19"/>
      <c r="W24" s="19"/>
      <c r="X24" s="19"/>
      <c r="Y24" s="19"/>
      <c r="Z24" s="19"/>
      <c r="AA24" s="19"/>
      <c r="AB24" s="19"/>
      <c r="AC24" s="19"/>
      <c r="AD24" s="19"/>
    </row>
    <row r="25" spans="1:30" s="36" customFormat="1" ht="20.100000000000001" customHeight="1">
      <c r="A25" s="19"/>
      <c r="B25" s="19"/>
      <c r="C25" s="18"/>
      <c r="D25" s="19"/>
      <c r="E25" s="19"/>
      <c r="F25" s="19"/>
      <c r="G25" s="19"/>
      <c r="H25" s="19"/>
      <c r="I25" s="18"/>
      <c r="J25" s="19"/>
      <c r="K25" s="18"/>
      <c r="L25" s="19"/>
      <c r="M25" s="19"/>
      <c r="N25" s="19"/>
      <c r="O25" s="19"/>
      <c r="P25" s="19"/>
      <c r="Q25" s="19"/>
      <c r="R25" s="19"/>
      <c r="S25" s="19"/>
      <c r="T25" s="19"/>
      <c r="U25" s="19"/>
      <c r="V25" s="19"/>
      <c r="W25" s="19"/>
      <c r="X25" s="19"/>
      <c r="Y25" s="19"/>
      <c r="Z25" s="19"/>
      <c r="AA25" s="19"/>
      <c r="AB25" s="19"/>
      <c r="AC25" s="19"/>
      <c r="AD25" s="19"/>
    </row>
    <row r="26" spans="1:30" s="36" customFormat="1" ht="20.100000000000001" customHeight="1">
      <c r="A26" s="19"/>
      <c r="B26" s="19"/>
      <c r="C26" s="19"/>
      <c r="D26" s="19"/>
      <c r="E26" s="19"/>
      <c r="F26" s="19"/>
      <c r="G26" s="19"/>
      <c r="H26" s="19"/>
      <c r="I26" s="19"/>
      <c r="J26" s="19"/>
      <c r="K26" s="18"/>
      <c r="L26" s="19"/>
      <c r="M26" s="19"/>
      <c r="N26" s="19"/>
      <c r="O26" s="19"/>
      <c r="P26" s="19"/>
      <c r="Q26" s="19"/>
      <c r="R26" s="19"/>
      <c r="S26" s="19"/>
      <c r="T26" s="19"/>
      <c r="U26" s="19"/>
      <c r="V26" s="19"/>
      <c r="W26" s="19"/>
      <c r="X26" s="19"/>
      <c r="Y26" s="19"/>
      <c r="Z26" s="19"/>
      <c r="AA26" s="19"/>
      <c r="AB26" s="19"/>
      <c r="AC26" s="19"/>
      <c r="AD26" s="19"/>
    </row>
    <row r="27" spans="1:30" s="36" customFormat="1" ht="20.100000000000001" customHeight="1">
      <c r="A27" s="19"/>
      <c r="B27" s="19"/>
      <c r="C27" s="19"/>
      <c r="D27" s="19"/>
      <c r="E27" s="19"/>
      <c r="F27" s="19"/>
      <c r="G27" s="19"/>
      <c r="H27" s="19"/>
      <c r="I27" s="19"/>
      <c r="J27" s="19"/>
      <c r="K27" s="18"/>
      <c r="L27" s="19"/>
      <c r="M27" s="19"/>
      <c r="N27" s="19"/>
      <c r="O27" s="19"/>
      <c r="P27" s="19"/>
      <c r="Q27" s="19"/>
      <c r="R27" s="19"/>
      <c r="S27" s="19"/>
      <c r="T27" s="19"/>
      <c r="U27" s="19"/>
      <c r="V27" s="19"/>
      <c r="W27" s="19"/>
      <c r="X27" s="19"/>
      <c r="Y27" s="19"/>
      <c r="Z27" s="19"/>
      <c r="AA27" s="19"/>
      <c r="AB27" s="19"/>
      <c r="AC27" s="19"/>
      <c r="AD27" s="19"/>
    </row>
    <row r="28" spans="1:30" s="36" customFormat="1" ht="20.100000000000001" customHeight="1">
      <c r="A28" s="19"/>
      <c r="B28" s="19"/>
      <c r="C28" s="19"/>
      <c r="D28" s="19"/>
      <c r="E28" s="19"/>
      <c r="F28" s="19"/>
      <c r="G28" s="19"/>
      <c r="H28" s="19"/>
      <c r="I28" s="19"/>
      <c r="J28" s="19"/>
      <c r="K28" s="18"/>
      <c r="L28" s="19"/>
      <c r="M28" s="19"/>
      <c r="N28" s="19"/>
      <c r="O28" s="19"/>
      <c r="P28" s="19"/>
      <c r="Q28" s="19"/>
      <c r="R28" s="19"/>
      <c r="S28" s="19"/>
      <c r="T28" s="19"/>
      <c r="U28" s="19"/>
      <c r="V28" s="19"/>
      <c r="W28" s="19"/>
      <c r="X28" s="19"/>
      <c r="Y28" s="19"/>
      <c r="Z28" s="19"/>
      <c r="AA28" s="19"/>
      <c r="AB28" s="19"/>
      <c r="AC28" s="19"/>
      <c r="AD28" s="19"/>
    </row>
    <row r="29" spans="1:30" s="36" customFormat="1" ht="20.25" customHeight="1">
      <c r="A29" s="19"/>
      <c r="B29" s="19"/>
      <c r="C29" s="19"/>
      <c r="D29" s="19"/>
      <c r="E29" s="19"/>
      <c r="F29" s="19"/>
      <c r="G29" s="19"/>
      <c r="H29" s="19"/>
      <c r="I29" s="18"/>
      <c r="J29" s="18"/>
      <c r="K29" s="18"/>
      <c r="L29" s="19"/>
      <c r="M29" s="19"/>
      <c r="N29" s="19"/>
      <c r="O29" s="19"/>
      <c r="P29" s="19"/>
      <c r="Q29" s="19"/>
      <c r="R29" s="19"/>
      <c r="S29" s="19"/>
      <c r="T29" s="19"/>
      <c r="U29" s="19"/>
      <c r="V29" s="19"/>
      <c r="W29" s="19"/>
      <c r="X29" s="19"/>
      <c r="Y29" s="19"/>
      <c r="Z29" s="19"/>
      <c r="AA29" s="19"/>
      <c r="AB29" s="19"/>
      <c r="AC29" s="19"/>
      <c r="AD29" s="19"/>
    </row>
    <row r="30" spans="1:30" s="36" customFormat="1" ht="20.25" customHeight="1">
      <c r="A30" s="19"/>
      <c r="B30" s="19"/>
      <c r="C30" s="19"/>
      <c r="D30" s="19"/>
      <c r="E30" s="19"/>
      <c r="F30" s="19"/>
      <c r="G30" s="19"/>
      <c r="H30" s="19"/>
      <c r="I30" s="19"/>
      <c r="J30" s="19"/>
      <c r="K30" s="18"/>
      <c r="L30" s="19"/>
      <c r="M30" s="19"/>
      <c r="N30" s="19"/>
      <c r="O30" s="19"/>
      <c r="P30" s="19"/>
      <c r="Q30" s="19"/>
      <c r="R30" s="19"/>
      <c r="S30" s="19"/>
      <c r="T30" s="19"/>
      <c r="U30" s="19"/>
      <c r="V30" s="19"/>
      <c r="W30" s="19"/>
      <c r="X30" s="19"/>
      <c r="Y30" s="19"/>
      <c r="Z30" s="19"/>
      <c r="AA30" s="19"/>
      <c r="AB30" s="19"/>
      <c r="AC30" s="19"/>
      <c r="AD30" s="19"/>
    </row>
    <row r="31" spans="1:30" s="36" customFormat="1" ht="20.25" customHeight="1">
      <c r="A31" s="19"/>
      <c r="B31" s="19"/>
      <c r="C31" s="19"/>
      <c r="D31" s="19"/>
      <c r="E31" s="19"/>
      <c r="F31" s="19"/>
      <c r="G31" s="19"/>
      <c r="H31" s="19"/>
      <c r="I31" s="19"/>
      <c r="J31" s="19"/>
      <c r="K31" s="18"/>
      <c r="L31" s="19"/>
      <c r="M31" s="19"/>
      <c r="N31" s="19"/>
      <c r="O31" s="19"/>
      <c r="P31" s="19"/>
      <c r="Q31" s="19"/>
      <c r="R31" s="19"/>
      <c r="S31" s="19"/>
      <c r="T31" s="19"/>
      <c r="U31" s="19"/>
      <c r="V31" s="19"/>
      <c r="W31" s="19"/>
      <c r="X31" s="19"/>
      <c r="Y31" s="19"/>
      <c r="Z31" s="19"/>
      <c r="AA31" s="19"/>
      <c r="AB31" s="19"/>
      <c r="AC31" s="19"/>
      <c r="AD31" s="19"/>
    </row>
    <row r="32" spans="1:30" s="36" customFormat="1" ht="20.25" customHeight="1">
      <c r="A32" s="19"/>
      <c r="B32" s="19"/>
      <c r="C32" s="19"/>
      <c r="D32" s="19"/>
      <c r="E32" s="19"/>
      <c r="F32" s="19"/>
      <c r="G32" s="19"/>
      <c r="H32" s="19"/>
      <c r="I32" s="19"/>
      <c r="J32" s="19"/>
      <c r="K32" s="18"/>
      <c r="L32" s="19"/>
      <c r="M32" s="19"/>
      <c r="N32" s="19"/>
      <c r="O32" s="19"/>
      <c r="P32" s="19"/>
      <c r="Q32" s="19"/>
      <c r="R32" s="19"/>
      <c r="S32" s="19"/>
      <c r="T32" s="19"/>
      <c r="U32" s="19"/>
      <c r="V32" s="19"/>
      <c r="W32" s="19"/>
      <c r="X32" s="19"/>
      <c r="Y32" s="19"/>
      <c r="Z32" s="19"/>
      <c r="AA32" s="19"/>
      <c r="AB32" s="19"/>
      <c r="AC32" s="19"/>
      <c r="AD32" s="19"/>
    </row>
    <row r="33" spans="1:30" s="36" customFormat="1" ht="20.25" customHeight="1">
      <c r="A33" s="19"/>
      <c r="B33" s="19"/>
      <c r="C33" s="19"/>
      <c r="D33" s="19"/>
      <c r="E33" s="19"/>
      <c r="F33" s="19"/>
      <c r="G33" s="19"/>
      <c r="H33" s="19"/>
      <c r="I33" s="19"/>
      <c r="J33" s="19"/>
      <c r="K33" s="18"/>
      <c r="L33" s="19"/>
      <c r="M33" s="19"/>
      <c r="N33" s="19"/>
      <c r="O33" s="19"/>
      <c r="P33" s="19"/>
      <c r="Q33" s="19"/>
      <c r="R33" s="19"/>
      <c r="S33" s="19"/>
      <c r="T33" s="19"/>
      <c r="U33" s="19"/>
      <c r="V33" s="19"/>
      <c r="W33" s="19"/>
      <c r="X33" s="19"/>
      <c r="Y33" s="19"/>
      <c r="Z33" s="19"/>
      <c r="AA33" s="19"/>
      <c r="AB33" s="19"/>
      <c r="AC33" s="19"/>
      <c r="AD33" s="19"/>
    </row>
    <row r="34" spans="1:30" s="36" customFormat="1" ht="20.25" customHeight="1">
      <c r="A34" s="19"/>
      <c r="B34" s="19"/>
      <c r="C34" s="19"/>
      <c r="D34" s="19"/>
      <c r="E34" s="19"/>
      <c r="F34" s="19"/>
      <c r="G34" s="19"/>
      <c r="H34" s="19"/>
      <c r="I34" s="19"/>
      <c r="J34" s="19"/>
      <c r="K34" s="18"/>
      <c r="L34" s="19"/>
      <c r="M34" s="19"/>
      <c r="N34" s="19"/>
      <c r="O34" s="19"/>
      <c r="P34" s="19"/>
      <c r="Q34" s="19"/>
      <c r="R34" s="19"/>
      <c r="S34" s="19"/>
      <c r="T34" s="19"/>
      <c r="U34" s="19"/>
      <c r="V34" s="19"/>
      <c r="W34" s="19"/>
      <c r="X34" s="19"/>
      <c r="Y34" s="19"/>
      <c r="Z34" s="19"/>
      <c r="AA34" s="19"/>
      <c r="AB34" s="19"/>
      <c r="AC34" s="19"/>
      <c r="AD34" s="19"/>
    </row>
    <row r="35" spans="1:30" s="36" customFormat="1" ht="20.25" customHeight="1">
      <c r="A35" s="19"/>
      <c r="B35" s="19"/>
      <c r="C35" s="19"/>
      <c r="D35" s="19"/>
      <c r="E35" s="19"/>
      <c r="F35" s="19"/>
      <c r="G35" s="19"/>
      <c r="H35" s="19"/>
      <c r="I35" s="19"/>
      <c r="J35" s="19"/>
      <c r="K35" s="18"/>
      <c r="L35" s="19"/>
      <c r="M35" s="19"/>
      <c r="N35" s="19"/>
      <c r="O35" s="19"/>
      <c r="P35" s="19"/>
      <c r="Q35" s="19"/>
      <c r="R35" s="19"/>
      <c r="S35" s="19"/>
      <c r="T35" s="19"/>
      <c r="U35" s="19"/>
      <c r="V35" s="19"/>
      <c r="W35" s="19"/>
      <c r="X35" s="19"/>
      <c r="Y35" s="19"/>
      <c r="Z35" s="19"/>
      <c r="AA35" s="19"/>
      <c r="AB35" s="19"/>
      <c r="AC35" s="19"/>
      <c r="AD35" s="19"/>
    </row>
    <row r="36" spans="1:30" s="36" customFormat="1" ht="20.25" customHeight="1">
      <c r="A36" s="19"/>
      <c r="B36" s="19"/>
      <c r="C36" s="19"/>
      <c r="D36" s="19"/>
      <c r="E36" s="19"/>
      <c r="F36" s="19"/>
      <c r="G36" s="19"/>
      <c r="H36" s="19"/>
      <c r="I36" s="19"/>
      <c r="J36" s="19"/>
      <c r="K36" s="18"/>
      <c r="L36" s="19"/>
      <c r="M36" s="19"/>
      <c r="N36" s="19"/>
      <c r="O36" s="19"/>
      <c r="P36" s="19"/>
      <c r="Q36" s="19"/>
      <c r="R36" s="19"/>
      <c r="S36" s="19"/>
      <c r="T36" s="19"/>
      <c r="U36" s="19"/>
      <c r="V36" s="19"/>
      <c r="W36" s="19"/>
      <c r="X36" s="19"/>
      <c r="Y36" s="19"/>
      <c r="Z36" s="19"/>
      <c r="AA36" s="19"/>
      <c r="AB36" s="19"/>
      <c r="AC36" s="19"/>
      <c r="AD36" s="19"/>
    </row>
    <row r="37" spans="1:30" s="36" customFormat="1" ht="20.25" customHeight="1">
      <c r="A37" s="19"/>
      <c r="B37" s="19"/>
      <c r="C37" s="19"/>
      <c r="D37" s="19"/>
      <c r="E37" s="19"/>
      <c r="F37" s="19"/>
      <c r="G37" s="19"/>
      <c r="H37" s="19"/>
      <c r="I37" s="19"/>
      <c r="J37" s="19"/>
      <c r="K37" s="18"/>
      <c r="L37" s="19"/>
      <c r="M37" s="19"/>
      <c r="N37" s="19"/>
      <c r="O37" s="19"/>
      <c r="P37" s="19"/>
      <c r="Q37" s="19"/>
      <c r="R37" s="19"/>
      <c r="S37" s="19"/>
      <c r="T37" s="19"/>
      <c r="U37" s="19"/>
      <c r="V37" s="19"/>
      <c r="W37" s="19"/>
      <c r="X37" s="19"/>
      <c r="Y37" s="19"/>
      <c r="Z37" s="19"/>
      <c r="AA37" s="19"/>
      <c r="AB37" s="19"/>
      <c r="AC37" s="19"/>
      <c r="AD37" s="19"/>
    </row>
    <row r="38" spans="1:30" s="36" customFormat="1" ht="20.25" customHeight="1">
      <c r="A38" s="19"/>
      <c r="B38" s="19"/>
      <c r="C38" s="19"/>
      <c r="D38" s="19"/>
      <c r="E38" s="19"/>
      <c r="F38" s="19"/>
      <c r="G38" s="19"/>
      <c r="H38" s="19"/>
      <c r="I38" s="19"/>
      <c r="J38" s="19"/>
      <c r="K38" s="18"/>
      <c r="L38" s="19"/>
      <c r="M38" s="19"/>
      <c r="N38" s="19"/>
      <c r="O38" s="19"/>
      <c r="P38" s="19"/>
      <c r="Q38" s="19"/>
      <c r="R38" s="19"/>
      <c r="S38" s="19"/>
      <c r="T38" s="19"/>
      <c r="U38" s="19"/>
      <c r="V38" s="19"/>
      <c r="W38" s="19"/>
      <c r="X38" s="19"/>
      <c r="Y38" s="19"/>
      <c r="Z38" s="19"/>
      <c r="AA38" s="19"/>
      <c r="AB38" s="19"/>
      <c r="AC38" s="19"/>
      <c r="AD38" s="19"/>
    </row>
    <row r="39" spans="1:30" s="36" customFormat="1" ht="20.25" customHeight="1">
      <c r="A39" s="19"/>
      <c r="B39" s="19"/>
      <c r="C39" s="19"/>
      <c r="D39" s="19"/>
      <c r="E39" s="19"/>
      <c r="F39" s="19"/>
      <c r="G39" s="19"/>
      <c r="H39" s="19"/>
      <c r="I39" s="19"/>
      <c r="J39" s="19"/>
      <c r="K39" s="18"/>
      <c r="L39" s="19"/>
      <c r="M39" s="19"/>
      <c r="N39" s="19"/>
      <c r="O39" s="19"/>
      <c r="P39" s="19"/>
      <c r="Q39" s="19"/>
      <c r="R39" s="19"/>
      <c r="S39" s="19"/>
      <c r="T39" s="19"/>
      <c r="U39" s="19"/>
      <c r="V39" s="19"/>
      <c r="W39" s="19"/>
      <c r="X39" s="19"/>
      <c r="Y39" s="19"/>
      <c r="Z39" s="19"/>
      <c r="AA39" s="19"/>
      <c r="AB39" s="19"/>
      <c r="AC39" s="19"/>
      <c r="AD39" s="19"/>
    </row>
    <row r="40" spans="1:30" s="36" customFormat="1" ht="20.25" customHeight="1">
      <c r="A40" s="19"/>
      <c r="B40" s="19"/>
      <c r="C40" s="19"/>
      <c r="D40" s="19"/>
      <c r="E40" s="19"/>
      <c r="F40" s="19"/>
      <c r="G40" s="19"/>
      <c r="H40" s="19"/>
      <c r="I40" s="19"/>
      <c r="J40" s="19"/>
      <c r="K40" s="197"/>
      <c r="L40" s="19"/>
      <c r="M40" s="19"/>
      <c r="N40" s="19"/>
      <c r="O40" s="19"/>
      <c r="P40" s="19"/>
      <c r="Q40" s="19"/>
      <c r="R40" s="19"/>
      <c r="S40" s="19"/>
      <c r="T40" s="19"/>
      <c r="U40" s="19"/>
      <c r="V40" s="19"/>
      <c r="W40" s="19"/>
      <c r="X40" s="19"/>
      <c r="Y40" s="19"/>
      <c r="Z40" s="19"/>
      <c r="AA40" s="19"/>
      <c r="AB40" s="19"/>
      <c r="AC40" s="19"/>
      <c r="AD40" s="19"/>
    </row>
    <row r="41" spans="1:30" s="36" customFormat="1" ht="20.25" customHeight="1">
      <c r="A41" s="19"/>
      <c r="B41" s="19"/>
      <c r="C41" s="19"/>
      <c r="D41" s="19"/>
      <c r="E41" s="19"/>
      <c r="F41" s="19"/>
      <c r="G41" s="19"/>
      <c r="H41" s="19"/>
      <c r="I41" s="19"/>
      <c r="J41" s="19"/>
      <c r="K41" s="18"/>
      <c r="L41" s="19"/>
      <c r="M41" s="19"/>
      <c r="N41" s="19"/>
      <c r="O41" s="19"/>
      <c r="P41" s="19"/>
      <c r="Q41" s="19"/>
      <c r="R41" s="19"/>
      <c r="S41" s="19"/>
      <c r="T41" s="19"/>
      <c r="U41" s="19"/>
      <c r="V41" s="19"/>
      <c r="W41" s="19"/>
      <c r="X41" s="19"/>
      <c r="Y41" s="19"/>
      <c r="Z41" s="19"/>
      <c r="AA41" s="19"/>
      <c r="AB41" s="19"/>
      <c r="AC41" s="19"/>
      <c r="AD41" s="19"/>
    </row>
    <row r="42" spans="1:30" s="36" customFormat="1" ht="20.25" customHeight="1">
      <c r="A42" s="19"/>
      <c r="B42" s="19"/>
      <c r="C42" s="19"/>
      <c r="D42" s="19"/>
      <c r="E42" s="19"/>
      <c r="F42" s="19"/>
      <c r="G42" s="19"/>
      <c r="H42" s="19"/>
      <c r="I42" s="19"/>
      <c r="J42" s="19"/>
      <c r="K42" s="18"/>
      <c r="L42" s="19"/>
      <c r="M42" s="19"/>
      <c r="N42" s="19"/>
      <c r="O42" s="19"/>
      <c r="P42" s="19"/>
      <c r="Q42" s="19"/>
      <c r="R42" s="19"/>
      <c r="S42" s="19"/>
      <c r="T42" s="19"/>
      <c r="U42" s="19"/>
      <c r="V42" s="19"/>
      <c r="W42" s="19"/>
      <c r="X42" s="19"/>
      <c r="Y42" s="19"/>
      <c r="Z42" s="19"/>
      <c r="AA42" s="19"/>
      <c r="AB42" s="19"/>
      <c r="AC42" s="19"/>
      <c r="AD42" s="19"/>
    </row>
    <row r="43" spans="1:30" s="36" customFormat="1" ht="20.25" customHeight="1">
      <c r="A43" s="19"/>
      <c r="B43" s="19"/>
      <c r="C43" s="19"/>
      <c r="D43" s="19"/>
      <c r="E43" s="19"/>
      <c r="F43" s="19"/>
      <c r="G43" s="19"/>
      <c r="H43" s="19"/>
      <c r="I43" s="19"/>
      <c r="J43" s="19"/>
      <c r="K43" s="18"/>
      <c r="L43" s="19"/>
      <c r="M43" s="19"/>
      <c r="N43" s="19"/>
      <c r="O43" s="19"/>
      <c r="P43" s="19"/>
      <c r="Q43" s="19"/>
      <c r="R43" s="19"/>
      <c r="S43" s="19"/>
      <c r="T43" s="19"/>
      <c r="U43" s="19"/>
      <c r="V43" s="19"/>
      <c r="W43" s="19"/>
      <c r="X43" s="19"/>
      <c r="Y43" s="19"/>
      <c r="Z43" s="19"/>
      <c r="AA43" s="19"/>
      <c r="AB43" s="19"/>
      <c r="AC43" s="19"/>
      <c r="AD43" s="19"/>
    </row>
    <row r="44" spans="1:30" s="36" customFormat="1" ht="20.25" customHeight="1">
      <c r="A44" s="19"/>
      <c r="B44" s="19"/>
      <c r="C44" s="19"/>
      <c r="D44" s="19"/>
      <c r="E44" s="19"/>
      <c r="F44" s="19"/>
      <c r="G44" s="19"/>
      <c r="H44" s="19"/>
      <c r="I44" s="19"/>
      <c r="J44" s="19"/>
      <c r="K44" s="18"/>
      <c r="L44" s="19"/>
      <c r="M44" s="19"/>
      <c r="N44" s="19"/>
      <c r="O44" s="19"/>
      <c r="P44" s="19"/>
      <c r="Q44" s="19"/>
      <c r="R44" s="19"/>
      <c r="S44" s="19"/>
      <c r="T44" s="19"/>
      <c r="U44" s="19"/>
      <c r="V44" s="19"/>
      <c r="W44" s="19"/>
      <c r="X44" s="19"/>
      <c r="Y44" s="19"/>
      <c r="Z44" s="19"/>
      <c r="AA44" s="19"/>
      <c r="AB44" s="19"/>
      <c r="AC44" s="19"/>
      <c r="AD44" s="19"/>
    </row>
    <row r="45" spans="1:30" s="36" customFormat="1" ht="20.25" customHeight="1">
      <c r="A45" s="19"/>
      <c r="B45" s="19"/>
      <c r="C45" s="19"/>
      <c r="D45" s="19"/>
      <c r="E45" s="19"/>
      <c r="F45" s="19"/>
      <c r="G45" s="19"/>
      <c r="H45" s="19"/>
      <c r="I45" s="19"/>
      <c r="J45" s="19"/>
      <c r="K45" s="18"/>
      <c r="L45" s="19"/>
      <c r="M45" s="19"/>
      <c r="N45" s="19"/>
      <c r="O45" s="19"/>
      <c r="P45" s="19"/>
      <c r="Q45" s="19"/>
      <c r="R45" s="19"/>
      <c r="S45" s="19"/>
      <c r="T45" s="19"/>
      <c r="U45" s="19"/>
      <c r="V45" s="19"/>
      <c r="W45" s="19"/>
      <c r="X45" s="19"/>
      <c r="Y45" s="19"/>
      <c r="Z45" s="19"/>
      <c r="AA45" s="19"/>
      <c r="AB45" s="19"/>
      <c r="AC45" s="19"/>
      <c r="AD45" s="19"/>
    </row>
    <row r="46" spans="1:30" s="36" customFormat="1" ht="20.25" customHeight="1">
      <c r="A46" s="19"/>
      <c r="B46" s="19"/>
      <c r="C46" s="19"/>
      <c r="D46" s="19"/>
      <c r="E46" s="19"/>
      <c r="F46" s="19"/>
      <c r="G46" s="19"/>
      <c r="H46" s="19"/>
      <c r="I46" s="19"/>
      <c r="J46" s="19"/>
      <c r="K46" s="18"/>
      <c r="L46" s="19"/>
      <c r="M46" s="19"/>
      <c r="N46" s="19"/>
      <c r="O46" s="19"/>
      <c r="P46" s="19"/>
      <c r="Q46" s="19"/>
      <c r="R46" s="19"/>
      <c r="S46" s="19"/>
      <c r="T46" s="19"/>
      <c r="U46" s="19"/>
      <c r="V46" s="19"/>
      <c r="W46" s="19"/>
      <c r="X46" s="19"/>
      <c r="Y46" s="19"/>
      <c r="Z46" s="19"/>
      <c r="AA46" s="19"/>
      <c r="AB46" s="19"/>
      <c r="AC46" s="19"/>
      <c r="AD46" s="19"/>
    </row>
    <row r="47" spans="1:30" s="36" customFormat="1" ht="20.25" customHeight="1">
      <c r="A47" s="19"/>
      <c r="B47" s="19"/>
      <c r="C47" s="19"/>
      <c r="D47" s="19"/>
      <c r="E47" s="19"/>
      <c r="F47" s="19"/>
      <c r="G47" s="19"/>
      <c r="H47" s="19"/>
      <c r="I47" s="19"/>
      <c r="J47" s="108"/>
      <c r="K47" s="18"/>
      <c r="L47" s="19"/>
      <c r="M47" s="19"/>
      <c r="N47" s="19"/>
      <c r="O47" s="19"/>
      <c r="P47" s="19"/>
      <c r="Q47" s="19"/>
      <c r="R47" s="19"/>
      <c r="S47" s="19"/>
      <c r="T47" s="19"/>
      <c r="U47" s="19"/>
      <c r="V47" s="19"/>
      <c r="W47" s="19"/>
      <c r="X47" s="19"/>
      <c r="Y47" s="19"/>
      <c r="Z47" s="19"/>
      <c r="AA47" s="19"/>
      <c r="AB47" s="19"/>
      <c r="AC47" s="19"/>
      <c r="AD47" s="19"/>
    </row>
    <row r="48" spans="1:30" s="36" customFormat="1" ht="20.25" customHeight="1">
      <c r="A48" s="19"/>
      <c r="B48" s="19"/>
      <c r="C48" s="19"/>
      <c r="D48" s="19"/>
      <c r="E48" s="19"/>
      <c r="F48" s="19"/>
      <c r="G48" s="19"/>
      <c r="H48" s="19"/>
      <c r="I48" s="19"/>
      <c r="J48" s="19"/>
      <c r="K48" s="18"/>
      <c r="L48" s="19"/>
      <c r="M48" s="19"/>
      <c r="N48" s="19"/>
      <c r="O48" s="19"/>
      <c r="P48" s="19"/>
      <c r="Q48" s="19"/>
      <c r="R48" s="19"/>
      <c r="S48" s="19"/>
      <c r="T48" s="19"/>
      <c r="U48" s="19"/>
      <c r="V48" s="19"/>
      <c r="W48" s="19"/>
      <c r="X48" s="19"/>
      <c r="Y48" s="19"/>
      <c r="Z48" s="19"/>
      <c r="AA48" s="19"/>
      <c r="AB48" s="19"/>
      <c r="AC48" s="19"/>
      <c r="AD48" s="19"/>
    </row>
    <row r="49" spans="1:30" s="36" customFormat="1" ht="20.25" customHeight="1">
      <c r="A49" s="19"/>
      <c r="B49" s="19"/>
      <c r="C49" s="19"/>
      <c r="D49" s="19"/>
      <c r="E49" s="20"/>
      <c r="F49" s="20"/>
      <c r="G49" s="20"/>
      <c r="H49" s="20"/>
      <c r="I49" s="20"/>
      <c r="J49" s="20"/>
      <c r="K49" s="12"/>
      <c r="L49" s="20"/>
      <c r="M49" s="20"/>
      <c r="N49" s="20"/>
      <c r="O49" s="20"/>
      <c r="P49" s="20"/>
      <c r="Q49" s="20"/>
      <c r="R49" s="19"/>
      <c r="S49" s="19"/>
      <c r="T49" s="20"/>
      <c r="U49" s="20"/>
      <c r="V49" s="20"/>
      <c r="W49" s="20"/>
      <c r="X49" s="20"/>
      <c r="Y49" s="20"/>
      <c r="Z49" s="20"/>
      <c r="AA49" s="20"/>
      <c r="AB49" s="20"/>
      <c r="AC49" s="20"/>
      <c r="AD49" s="20"/>
    </row>
    <row r="50" spans="1:30" s="36" customFormat="1" ht="20.25" customHeight="1">
      <c r="A50" s="19"/>
      <c r="B50" s="19"/>
      <c r="C50" s="20"/>
      <c r="D50" s="20"/>
      <c r="E50" s="20"/>
      <c r="F50" s="20"/>
      <c r="G50" s="20"/>
      <c r="H50" s="20"/>
      <c r="I50" s="20"/>
      <c r="J50" s="20"/>
      <c r="K50" s="12"/>
      <c r="L50" s="20"/>
      <c r="M50" s="20"/>
      <c r="N50" s="20"/>
      <c r="O50" s="20"/>
      <c r="P50" s="20"/>
      <c r="Q50" s="20"/>
      <c r="R50" s="20"/>
      <c r="S50" s="20"/>
      <c r="T50" s="20"/>
      <c r="U50" s="20"/>
      <c r="V50" s="20"/>
      <c r="W50" s="20"/>
      <c r="X50" s="20"/>
      <c r="Y50" s="20"/>
      <c r="Z50" s="20"/>
      <c r="AA50" s="20"/>
      <c r="AB50" s="20"/>
      <c r="AC50" s="20"/>
      <c r="AD50" s="20"/>
    </row>
    <row r="51" spans="1:30" s="36" customFormat="1" ht="20.25" customHeight="1">
      <c r="A51" s="19"/>
      <c r="B51" s="19"/>
      <c r="C51" s="90"/>
      <c r="D51" s="90"/>
      <c r="E51" s="20"/>
      <c r="F51" s="96"/>
      <c r="G51" s="12"/>
      <c r="H51" s="20"/>
      <c r="I51" s="12"/>
      <c r="J51" s="25"/>
      <c r="K51" s="12"/>
      <c r="L51" s="12"/>
      <c r="M51" s="20"/>
      <c r="N51" s="20"/>
      <c r="O51" s="20"/>
      <c r="P51" s="20"/>
      <c r="Q51" s="20"/>
      <c r="R51" s="20"/>
      <c r="S51" s="20"/>
      <c r="T51" s="20"/>
      <c r="U51" s="20"/>
      <c r="V51" s="20"/>
      <c r="W51" s="20"/>
      <c r="X51" s="20"/>
      <c r="Y51" s="20"/>
      <c r="Z51" s="20"/>
      <c r="AA51" s="20"/>
      <c r="AB51" s="20"/>
      <c r="AC51" s="20"/>
      <c r="AD51" s="20"/>
    </row>
    <row r="52" spans="1:30" s="36" customFormat="1" ht="20.25" customHeight="1">
      <c r="A52" s="19"/>
      <c r="B52" s="19"/>
      <c r="C52" s="19"/>
      <c r="D52" s="21"/>
      <c r="E52" s="20"/>
      <c r="F52" s="20"/>
      <c r="G52" s="20"/>
      <c r="H52" s="20"/>
      <c r="I52" s="18"/>
      <c r="J52" s="43"/>
      <c r="K52" s="12"/>
      <c r="L52" s="20"/>
      <c r="M52" s="21"/>
      <c r="N52" s="21"/>
      <c r="O52" s="21"/>
      <c r="P52" s="21"/>
      <c r="Q52" s="21"/>
      <c r="R52" s="19"/>
      <c r="S52" s="19"/>
      <c r="T52" s="19"/>
      <c r="U52" s="21"/>
      <c r="V52" s="21"/>
      <c r="W52" s="21"/>
      <c r="X52" s="21"/>
      <c r="Y52" s="21"/>
      <c r="Z52" s="21"/>
      <c r="AA52" s="21"/>
      <c r="AB52" s="21"/>
      <c r="AC52" s="21"/>
      <c r="AD52" s="21"/>
    </row>
    <row r="53" spans="1:30" s="36" customFormat="1" ht="20.25" customHeight="1">
      <c r="A53" s="19"/>
      <c r="B53" s="19"/>
      <c r="C53" s="20"/>
      <c r="D53" s="20"/>
      <c r="E53" s="20"/>
      <c r="F53" s="20"/>
      <c r="G53" s="20"/>
      <c r="H53" s="20"/>
      <c r="I53" s="20"/>
      <c r="J53" s="20"/>
      <c r="K53" s="12"/>
      <c r="L53" s="20"/>
      <c r="M53" s="20"/>
      <c r="N53" s="20"/>
      <c r="O53" s="20"/>
      <c r="P53" s="24"/>
      <c r="Q53" s="21"/>
      <c r="R53" s="19"/>
      <c r="S53" s="19"/>
      <c r="T53" s="19"/>
      <c r="U53" s="21"/>
      <c r="V53" s="21"/>
      <c r="W53" s="21"/>
      <c r="X53" s="21"/>
      <c r="Y53" s="20"/>
      <c r="Z53" s="20"/>
      <c r="AA53" s="21"/>
      <c r="AB53" s="21"/>
      <c r="AC53" s="20"/>
      <c r="AD53" s="20"/>
    </row>
    <row r="54" spans="1:30" s="36" customFormat="1" ht="20.25" customHeight="1">
      <c r="N54" s="37"/>
      <c r="O54" s="37"/>
      <c r="P54" s="37"/>
      <c r="Q54" s="37"/>
      <c r="AA54" s="37"/>
      <c r="AC54" s="37"/>
    </row>
    <row r="55" spans="1:30" s="36" customFormat="1" ht="20.25" customHeight="1">
      <c r="N55" s="37"/>
      <c r="O55" s="37"/>
      <c r="P55" s="37"/>
      <c r="Q55" s="37"/>
      <c r="AA55" s="37"/>
      <c r="AC55" s="37"/>
    </row>
    <row r="56" spans="1:30" s="36" customFormat="1" ht="20.25" customHeight="1">
      <c r="N56" s="37"/>
      <c r="O56" s="37"/>
      <c r="P56" s="37"/>
      <c r="Q56" s="37"/>
      <c r="AA56" s="37"/>
      <c r="AC56" s="37"/>
    </row>
    <row r="57" spans="1:30" s="36" customFormat="1" ht="20.25" customHeight="1">
      <c r="N57" s="37"/>
      <c r="O57" s="37"/>
      <c r="P57" s="37"/>
      <c r="Q57" s="37"/>
      <c r="AA57" s="37"/>
      <c r="AC57" s="37"/>
    </row>
    <row r="58" spans="1:30" s="36" customFormat="1" ht="20.25" customHeight="1">
      <c r="N58" s="37"/>
      <c r="O58" s="37"/>
      <c r="P58" s="37"/>
      <c r="Q58" s="37"/>
      <c r="AA58" s="37"/>
      <c r="AC58" s="37"/>
    </row>
    <row r="59" spans="1:30" s="36" customFormat="1" ht="20.25" customHeight="1">
      <c r="N59" s="37"/>
      <c r="O59" s="37"/>
      <c r="P59" s="37"/>
      <c r="Q59" s="37"/>
      <c r="AA59" s="37"/>
      <c r="AC59" s="37"/>
    </row>
    <row r="60" spans="1:30" s="36" customFormat="1" ht="20.25" customHeight="1">
      <c r="N60" s="37"/>
      <c r="O60" s="37"/>
      <c r="P60" s="37"/>
      <c r="Q60" s="37"/>
      <c r="AA60" s="37"/>
      <c r="AC60" s="37"/>
    </row>
    <row r="61" spans="1:30" s="36" customFormat="1" ht="20.25" customHeight="1">
      <c r="N61" s="37"/>
      <c r="O61" s="37"/>
      <c r="P61" s="37"/>
      <c r="Q61" s="37"/>
      <c r="AA61" s="37"/>
      <c r="AC61" s="37"/>
    </row>
    <row r="62" spans="1:30" s="36" customFormat="1" ht="20.25" customHeight="1">
      <c r="N62" s="37"/>
      <c r="O62" s="37"/>
      <c r="P62" s="37"/>
      <c r="Q62" s="37"/>
      <c r="AA62" s="37"/>
      <c r="AC62" s="37"/>
    </row>
    <row r="63" spans="1:30" s="36" customFormat="1" ht="20.25" customHeight="1">
      <c r="N63" s="37"/>
      <c r="O63" s="37"/>
      <c r="P63" s="37"/>
      <c r="Q63" s="37"/>
      <c r="AA63" s="37"/>
      <c r="AC63" s="37"/>
    </row>
    <row r="64" spans="1:30" s="36" customFormat="1" ht="20.25" customHeight="1">
      <c r="N64" s="37"/>
      <c r="O64" s="37"/>
      <c r="P64" s="37"/>
      <c r="Q64" s="37"/>
      <c r="AA64" s="37"/>
      <c r="AC64" s="37"/>
    </row>
    <row r="65" spans="14:29" s="36" customFormat="1" ht="20.25" customHeight="1">
      <c r="N65" s="37"/>
      <c r="O65" s="37"/>
      <c r="P65" s="37"/>
      <c r="Q65" s="37"/>
      <c r="AA65" s="37"/>
      <c r="AC65" s="37"/>
    </row>
    <row r="66" spans="14:29" s="36" customFormat="1" ht="20.25" customHeight="1">
      <c r="N66" s="37"/>
      <c r="O66" s="37"/>
      <c r="P66" s="37"/>
      <c r="Q66" s="37"/>
      <c r="AA66" s="37"/>
      <c r="AC66" s="37"/>
    </row>
    <row r="67" spans="14:29" s="36" customFormat="1" ht="20.25" customHeight="1">
      <c r="N67" s="37"/>
      <c r="O67" s="37"/>
      <c r="P67" s="37"/>
      <c r="Q67" s="37"/>
      <c r="AA67" s="37"/>
      <c r="AC67" s="37"/>
    </row>
    <row r="68" spans="14:29" s="36" customFormat="1" ht="20.25" customHeight="1">
      <c r="N68" s="37"/>
      <c r="O68" s="37"/>
      <c r="P68" s="37"/>
      <c r="Q68" s="37"/>
      <c r="AA68" s="37"/>
      <c r="AC68" s="37"/>
    </row>
    <row r="69" spans="14:29" s="36" customFormat="1" ht="20.25" customHeight="1">
      <c r="N69" s="37"/>
      <c r="O69" s="37"/>
      <c r="P69" s="37"/>
      <c r="Q69" s="37"/>
      <c r="AA69" s="37"/>
      <c r="AC69" s="37"/>
    </row>
    <row r="70" spans="14:29" s="36" customFormat="1" ht="20.25" customHeight="1">
      <c r="N70" s="37"/>
      <c r="O70" s="37"/>
      <c r="P70" s="37"/>
      <c r="Q70" s="37"/>
      <c r="AA70" s="37"/>
      <c r="AC70" s="37"/>
    </row>
    <row r="71" spans="14:29" s="36" customFormat="1" ht="20.25" customHeight="1">
      <c r="N71" s="37"/>
      <c r="O71" s="37"/>
      <c r="P71" s="37"/>
      <c r="Q71" s="37"/>
      <c r="AA71" s="37"/>
      <c r="AC71" s="37"/>
    </row>
    <row r="72" spans="14:29" s="36" customFormat="1" ht="20.25" customHeight="1">
      <c r="N72" s="37"/>
      <c r="O72" s="37"/>
      <c r="P72" s="37"/>
      <c r="Q72" s="37"/>
      <c r="AA72" s="37"/>
      <c r="AC72" s="37"/>
    </row>
    <row r="73" spans="14:29" s="36" customFormat="1" ht="20.25" customHeight="1">
      <c r="N73" s="37"/>
      <c r="O73" s="37"/>
      <c r="P73" s="37"/>
      <c r="Q73" s="37"/>
      <c r="AA73" s="37"/>
      <c r="AC73" s="37"/>
    </row>
    <row r="74" spans="14:29" s="36" customFormat="1" ht="20.25" customHeight="1">
      <c r="N74" s="37"/>
      <c r="O74" s="37"/>
      <c r="P74" s="37"/>
      <c r="Q74" s="37"/>
      <c r="AA74" s="37"/>
      <c r="AC74" s="37"/>
    </row>
    <row r="75" spans="14:29" s="36" customFormat="1" ht="20.25" customHeight="1">
      <c r="N75" s="37"/>
      <c r="O75" s="37"/>
      <c r="P75" s="37"/>
      <c r="Q75" s="37"/>
      <c r="AA75" s="37"/>
      <c r="AC75" s="37"/>
    </row>
    <row r="76" spans="14:29" s="36" customFormat="1" ht="20.25" customHeight="1">
      <c r="N76" s="37"/>
      <c r="O76" s="37"/>
      <c r="P76" s="37"/>
      <c r="Q76" s="37"/>
      <c r="AA76" s="37"/>
      <c r="AC76" s="37"/>
    </row>
    <row r="77" spans="14:29" s="36" customFormat="1" ht="20.25" customHeight="1">
      <c r="N77" s="37"/>
      <c r="O77" s="37"/>
      <c r="P77" s="37"/>
      <c r="Q77" s="37"/>
      <c r="AA77" s="37"/>
      <c r="AC77" s="37"/>
    </row>
    <row r="78" spans="14:29" s="36" customFormat="1" ht="20.25" customHeight="1">
      <c r="N78" s="37"/>
      <c r="O78" s="37"/>
      <c r="P78" s="37"/>
      <c r="Q78" s="37"/>
      <c r="AA78" s="37"/>
      <c r="AC78" s="37"/>
    </row>
    <row r="79" spans="14:29" s="36" customFormat="1" ht="20.25" customHeight="1">
      <c r="N79" s="37"/>
      <c r="O79" s="37"/>
      <c r="P79" s="37"/>
      <c r="Q79" s="37"/>
      <c r="AA79" s="37"/>
      <c r="AC79" s="37"/>
    </row>
    <row r="80" spans="14:29" s="36" customFormat="1" ht="20.25" customHeight="1">
      <c r="N80" s="37"/>
      <c r="O80" s="37"/>
      <c r="P80" s="37"/>
      <c r="Q80" s="37"/>
      <c r="AA80" s="37"/>
      <c r="AC80" s="37"/>
    </row>
    <row r="81" spans="14:29" s="36" customFormat="1" ht="20.25" customHeight="1">
      <c r="N81" s="37"/>
      <c r="O81" s="37"/>
      <c r="P81" s="37"/>
      <c r="Q81" s="37"/>
      <c r="AA81" s="37"/>
      <c r="AC81" s="37"/>
    </row>
    <row r="82" spans="14:29" s="36" customFormat="1" ht="20.25" customHeight="1">
      <c r="N82" s="37"/>
      <c r="O82" s="37"/>
      <c r="P82" s="37"/>
      <c r="Q82" s="37"/>
      <c r="AA82" s="37"/>
      <c r="AC82" s="37"/>
    </row>
    <row r="83" spans="14:29" s="36" customFormat="1" ht="20.25" customHeight="1">
      <c r="N83" s="37"/>
      <c r="O83" s="37"/>
      <c r="P83" s="37"/>
      <c r="Q83" s="37"/>
      <c r="AA83" s="37"/>
      <c r="AC83" s="37"/>
    </row>
    <row r="84" spans="14:29" s="36" customFormat="1" ht="20.25" customHeight="1">
      <c r="N84" s="37"/>
      <c r="O84" s="37"/>
      <c r="P84" s="37"/>
      <c r="Q84" s="37"/>
      <c r="AA84" s="37"/>
      <c r="AC84" s="37"/>
    </row>
    <row r="85" spans="14:29" s="36" customFormat="1" ht="20.25" customHeight="1">
      <c r="N85" s="37"/>
      <c r="O85" s="37"/>
      <c r="P85" s="37"/>
      <c r="Q85" s="37"/>
      <c r="AA85" s="37"/>
      <c r="AC85" s="37"/>
    </row>
    <row r="86" spans="14:29" s="36" customFormat="1" ht="20.25" customHeight="1">
      <c r="N86" s="37"/>
      <c r="O86" s="37"/>
      <c r="P86" s="37"/>
      <c r="Q86" s="37"/>
      <c r="AA86" s="37"/>
      <c r="AC86" s="37"/>
    </row>
    <row r="87" spans="14:29" s="36" customFormat="1" ht="20.25" customHeight="1">
      <c r="N87" s="37"/>
      <c r="O87" s="37"/>
      <c r="P87" s="37"/>
      <c r="Q87" s="37"/>
      <c r="AA87" s="37"/>
      <c r="AC87" s="37"/>
    </row>
    <row r="88" spans="14:29" s="36" customFormat="1" ht="20.25" customHeight="1">
      <c r="N88" s="37"/>
      <c r="O88" s="37"/>
      <c r="P88" s="37"/>
      <c r="Q88" s="37"/>
      <c r="AA88" s="37"/>
      <c r="AC88" s="37"/>
    </row>
    <row r="89" spans="14:29" s="36" customFormat="1" ht="20.25" customHeight="1">
      <c r="N89" s="37"/>
      <c r="O89" s="37"/>
      <c r="P89" s="37"/>
      <c r="Q89" s="37"/>
      <c r="AA89" s="37"/>
      <c r="AC89" s="37"/>
    </row>
    <row r="90" spans="14:29" s="36" customFormat="1" ht="20.25" customHeight="1">
      <c r="N90" s="37"/>
      <c r="O90" s="37"/>
      <c r="P90" s="37"/>
      <c r="Q90" s="37"/>
      <c r="AA90" s="37"/>
      <c r="AC90" s="37"/>
    </row>
    <row r="91" spans="14:29" s="36" customFormat="1" ht="20.25" customHeight="1">
      <c r="N91" s="37"/>
      <c r="O91" s="37"/>
      <c r="P91" s="37"/>
      <c r="Q91" s="37"/>
      <c r="AA91" s="37"/>
      <c r="AC91" s="37"/>
    </row>
    <row r="92" spans="14:29" s="36" customFormat="1" ht="20.25" customHeight="1">
      <c r="N92" s="37"/>
      <c r="O92" s="37"/>
      <c r="P92" s="37"/>
      <c r="Q92" s="37"/>
      <c r="AA92" s="37"/>
      <c r="AC92" s="37"/>
    </row>
    <row r="93" spans="14:29" s="36" customFormat="1" ht="20.25" customHeight="1">
      <c r="N93" s="37"/>
      <c r="O93" s="37"/>
      <c r="P93" s="37"/>
      <c r="Q93" s="37"/>
      <c r="AA93" s="37"/>
      <c r="AC93" s="37"/>
    </row>
    <row r="94" spans="14:29" s="36" customFormat="1" ht="20.25" customHeight="1">
      <c r="N94" s="37"/>
      <c r="O94" s="37"/>
      <c r="P94" s="37"/>
      <c r="Q94" s="37"/>
      <c r="AA94" s="37"/>
      <c r="AC94" s="37"/>
    </row>
    <row r="95" spans="14:29" s="36" customFormat="1" ht="20.25" customHeight="1">
      <c r="N95" s="37"/>
      <c r="O95" s="37"/>
      <c r="P95" s="37"/>
      <c r="Q95" s="37"/>
      <c r="AA95" s="37"/>
      <c r="AC95" s="37"/>
    </row>
    <row r="96" spans="14:29" s="36" customFormat="1" ht="20.25" customHeight="1">
      <c r="N96" s="37"/>
      <c r="O96" s="37"/>
      <c r="P96" s="37"/>
      <c r="Q96" s="37"/>
      <c r="AA96" s="37"/>
      <c r="AC96" s="37"/>
    </row>
    <row r="97" spans="14:29" s="36" customFormat="1" ht="20.25" customHeight="1">
      <c r="N97" s="37"/>
      <c r="O97" s="37"/>
      <c r="P97" s="37"/>
      <c r="Q97" s="37"/>
      <c r="AA97" s="37"/>
      <c r="AC97" s="37"/>
    </row>
    <row r="98" spans="14:29" s="36" customFormat="1" ht="20.25" customHeight="1">
      <c r="N98" s="37"/>
      <c r="O98" s="37"/>
      <c r="P98" s="37"/>
      <c r="Q98" s="37"/>
      <c r="AA98" s="37"/>
      <c r="AC98" s="37"/>
    </row>
    <row r="99" spans="14:29" s="36" customFormat="1" ht="20.25" customHeight="1">
      <c r="N99" s="37"/>
      <c r="O99" s="37"/>
      <c r="P99" s="37"/>
      <c r="Q99" s="37"/>
      <c r="AA99" s="37"/>
      <c r="AC99" s="37"/>
    </row>
    <row r="100" spans="14:29" s="36" customFormat="1" ht="20.25" customHeight="1">
      <c r="N100" s="37"/>
      <c r="O100" s="37"/>
      <c r="P100" s="37"/>
      <c r="Q100" s="37"/>
      <c r="AA100" s="37"/>
      <c r="AC100" s="37"/>
    </row>
    <row r="101" spans="14:29" s="36" customFormat="1" ht="20.25" customHeight="1">
      <c r="N101" s="37"/>
      <c r="O101" s="37"/>
      <c r="P101" s="37"/>
      <c r="Q101" s="37"/>
      <c r="AA101" s="37"/>
      <c r="AC101" s="37"/>
    </row>
    <row r="102" spans="14:29" s="36" customFormat="1" ht="20.25" customHeight="1">
      <c r="N102" s="37"/>
      <c r="O102" s="37"/>
      <c r="P102" s="37"/>
      <c r="Q102" s="37"/>
      <c r="AA102" s="37"/>
      <c r="AC102" s="37"/>
    </row>
    <row r="103" spans="14:29" s="36" customFormat="1" ht="20.25" customHeight="1">
      <c r="N103" s="37"/>
      <c r="O103" s="37"/>
      <c r="P103" s="37"/>
      <c r="Q103" s="37"/>
      <c r="AA103" s="37"/>
      <c r="AC103" s="37"/>
    </row>
    <row r="104" spans="14:29" s="36" customFormat="1" ht="20.25" customHeight="1">
      <c r="N104" s="37"/>
      <c r="O104" s="37"/>
      <c r="P104" s="37"/>
      <c r="Q104" s="37"/>
      <c r="AA104" s="37"/>
      <c r="AC104" s="37"/>
    </row>
    <row r="105" spans="14:29" s="36" customFormat="1" ht="20.25" customHeight="1">
      <c r="N105" s="37"/>
      <c r="O105" s="37"/>
      <c r="P105" s="37"/>
      <c r="Q105" s="37"/>
      <c r="AA105" s="37"/>
      <c r="AC105" s="37"/>
    </row>
    <row r="106" spans="14:29" s="36" customFormat="1" ht="20.25" customHeight="1">
      <c r="N106" s="37"/>
      <c r="O106" s="37"/>
      <c r="P106" s="37"/>
      <c r="Q106" s="37"/>
      <c r="AA106" s="37"/>
      <c r="AC106" s="37"/>
    </row>
    <row r="107" spans="14:29" s="36" customFormat="1" ht="20.25" customHeight="1">
      <c r="N107" s="37"/>
      <c r="O107" s="37"/>
      <c r="P107" s="37"/>
      <c r="Q107" s="37"/>
      <c r="AA107" s="37"/>
      <c r="AC107" s="37"/>
    </row>
    <row r="108" spans="14:29" s="36" customFormat="1" ht="20.25" customHeight="1">
      <c r="N108" s="37"/>
      <c r="O108" s="37"/>
      <c r="P108" s="37"/>
      <c r="Q108" s="37"/>
      <c r="AA108" s="37"/>
      <c r="AC108" s="37"/>
    </row>
    <row r="109" spans="14:29" s="36" customFormat="1" ht="20.25" customHeight="1">
      <c r="N109" s="37"/>
      <c r="O109" s="37"/>
      <c r="P109" s="37"/>
      <c r="Q109" s="37"/>
      <c r="AA109" s="37"/>
      <c r="AC109" s="37"/>
    </row>
    <row r="110" spans="14:29" s="36" customFormat="1" ht="20.25" customHeight="1">
      <c r="N110" s="37"/>
      <c r="O110" s="37"/>
      <c r="P110" s="37"/>
      <c r="Q110" s="37"/>
      <c r="AA110" s="37"/>
      <c r="AC110" s="37"/>
    </row>
    <row r="111" spans="14:29" s="36" customFormat="1" ht="20.25" customHeight="1">
      <c r="N111" s="37"/>
      <c r="O111" s="37"/>
      <c r="P111" s="37"/>
      <c r="Q111" s="37"/>
      <c r="AA111" s="37"/>
      <c r="AC111" s="37"/>
    </row>
    <row r="112" spans="14:29" s="36" customFormat="1" ht="20.25" customHeight="1">
      <c r="N112" s="37"/>
      <c r="O112" s="37"/>
      <c r="P112" s="37"/>
      <c r="Q112" s="37"/>
      <c r="AA112" s="37"/>
      <c r="AC112" s="37"/>
    </row>
    <row r="113" spans="14:29" s="36" customFormat="1" ht="20.25" customHeight="1">
      <c r="N113" s="37"/>
      <c r="O113" s="37"/>
      <c r="P113" s="37"/>
      <c r="Q113" s="37"/>
      <c r="AA113" s="37"/>
      <c r="AC113" s="37"/>
    </row>
    <row r="114" spans="14:29" s="36" customFormat="1" ht="20.25" customHeight="1">
      <c r="N114" s="37"/>
      <c r="O114" s="37"/>
      <c r="P114" s="37"/>
      <c r="Q114" s="37"/>
      <c r="AA114" s="37"/>
      <c r="AC114" s="37"/>
    </row>
    <row r="115" spans="14:29" s="36" customFormat="1" ht="20.25" customHeight="1">
      <c r="N115" s="37"/>
      <c r="O115" s="37"/>
      <c r="P115" s="37"/>
      <c r="Q115" s="37"/>
      <c r="AA115" s="37"/>
      <c r="AC115" s="37"/>
    </row>
    <row r="116" spans="14:29" s="36" customFormat="1" ht="20.25" customHeight="1">
      <c r="N116" s="37"/>
      <c r="O116" s="37"/>
      <c r="P116" s="37"/>
      <c r="Q116" s="37"/>
      <c r="AA116" s="37"/>
      <c r="AC116" s="37"/>
    </row>
    <row r="117" spans="14:29" s="36" customFormat="1" ht="20.25" customHeight="1">
      <c r="N117" s="37"/>
      <c r="O117" s="37"/>
      <c r="P117" s="37"/>
      <c r="Q117" s="37"/>
      <c r="AA117" s="37"/>
      <c r="AC117" s="37"/>
    </row>
    <row r="118" spans="14:29" s="36" customFormat="1" ht="20.25" customHeight="1">
      <c r="N118" s="37"/>
      <c r="O118" s="37"/>
      <c r="P118" s="37"/>
      <c r="Q118" s="37"/>
      <c r="AA118" s="37"/>
      <c r="AC118" s="37"/>
    </row>
    <row r="119" spans="14:29" s="36" customFormat="1" ht="20.25" customHeight="1">
      <c r="N119" s="37"/>
      <c r="O119" s="37"/>
      <c r="P119" s="37"/>
      <c r="Q119" s="37"/>
      <c r="AA119" s="37"/>
      <c r="AC119" s="37"/>
    </row>
    <row r="120" spans="14:29" s="36" customFormat="1" ht="20.25" customHeight="1">
      <c r="N120" s="37"/>
      <c r="O120" s="37"/>
      <c r="P120" s="37"/>
      <c r="Q120" s="37"/>
      <c r="AA120" s="37"/>
      <c r="AC120" s="37"/>
    </row>
    <row r="121" spans="14:29" s="36" customFormat="1" ht="20.25" customHeight="1">
      <c r="N121" s="37"/>
      <c r="O121" s="37"/>
      <c r="P121" s="37"/>
      <c r="Q121" s="37"/>
      <c r="AA121" s="37"/>
      <c r="AC121" s="37"/>
    </row>
    <row r="122" spans="14:29" s="36" customFormat="1" ht="20.25" customHeight="1">
      <c r="N122" s="37"/>
      <c r="O122" s="37"/>
      <c r="P122" s="37"/>
      <c r="Q122" s="37"/>
      <c r="AA122" s="37"/>
      <c r="AC122" s="37"/>
    </row>
    <row r="123" spans="14:29" s="36" customFormat="1" ht="20.25" customHeight="1">
      <c r="N123" s="37"/>
      <c r="O123" s="37"/>
      <c r="P123" s="37"/>
      <c r="Q123" s="37"/>
      <c r="AA123" s="37"/>
      <c r="AC123" s="37"/>
    </row>
    <row r="124" spans="14:29" s="36" customFormat="1" ht="20.25" customHeight="1">
      <c r="N124" s="37"/>
      <c r="O124" s="37"/>
      <c r="P124" s="37"/>
      <c r="Q124" s="37"/>
      <c r="AA124" s="37"/>
      <c r="AC124" s="37"/>
    </row>
    <row r="125" spans="14:29" s="36" customFormat="1" ht="20.25" customHeight="1">
      <c r="N125" s="37"/>
      <c r="O125" s="37"/>
      <c r="P125" s="37"/>
      <c r="Q125" s="37"/>
      <c r="AA125" s="37"/>
      <c r="AC125" s="37"/>
    </row>
    <row r="126" spans="14:29" s="36" customFormat="1" ht="20.25" customHeight="1">
      <c r="N126" s="37"/>
      <c r="O126" s="37"/>
      <c r="P126" s="37"/>
      <c r="Q126" s="37"/>
      <c r="AA126" s="37"/>
      <c r="AC126" s="37"/>
    </row>
    <row r="127" spans="14:29" s="36" customFormat="1" ht="20.25" customHeight="1">
      <c r="N127" s="37"/>
      <c r="O127" s="37"/>
      <c r="P127" s="37"/>
      <c r="Q127" s="37"/>
      <c r="AA127" s="37"/>
      <c r="AC127" s="37"/>
    </row>
    <row r="128" spans="14:29" s="36" customFormat="1" ht="20.25" customHeight="1">
      <c r="N128" s="37"/>
      <c r="O128" s="37"/>
      <c r="P128" s="37"/>
      <c r="Q128" s="37"/>
      <c r="AA128" s="37"/>
      <c r="AC128" s="37"/>
    </row>
    <row r="129" spans="14:29" s="36" customFormat="1" ht="20.25" customHeight="1">
      <c r="N129" s="37"/>
      <c r="O129" s="37"/>
      <c r="P129" s="37"/>
      <c r="Q129" s="37"/>
      <c r="AA129" s="37"/>
      <c r="AC129" s="37"/>
    </row>
    <row r="130" spans="14:29" s="36" customFormat="1" ht="20.25" customHeight="1">
      <c r="N130" s="37"/>
      <c r="O130" s="37"/>
      <c r="P130" s="37"/>
      <c r="Q130" s="37"/>
      <c r="AA130" s="37"/>
      <c r="AC130" s="37"/>
    </row>
    <row r="131" spans="14:29" s="36" customFormat="1" ht="20.25" customHeight="1">
      <c r="N131" s="37"/>
      <c r="O131" s="37"/>
      <c r="P131" s="37"/>
      <c r="Q131" s="37"/>
      <c r="AA131" s="37"/>
      <c r="AC131" s="37"/>
    </row>
    <row r="132" spans="14:29" s="36" customFormat="1" ht="20.25" customHeight="1">
      <c r="N132" s="37"/>
      <c r="O132" s="37"/>
      <c r="P132" s="37"/>
      <c r="Q132" s="37"/>
      <c r="AA132" s="37"/>
      <c r="AC132" s="37"/>
    </row>
    <row r="133" spans="14:29" s="36" customFormat="1" ht="20.25" customHeight="1">
      <c r="N133" s="37"/>
      <c r="O133" s="37"/>
      <c r="P133" s="37"/>
      <c r="Q133" s="37"/>
      <c r="AA133" s="37"/>
      <c r="AC133" s="37"/>
    </row>
    <row r="134" spans="14:29" s="36" customFormat="1" ht="20.25" customHeight="1">
      <c r="N134" s="37"/>
      <c r="O134" s="37"/>
      <c r="P134" s="37"/>
      <c r="Q134" s="37"/>
      <c r="AA134" s="37"/>
      <c r="AC134" s="37"/>
    </row>
    <row r="135" spans="14:29" s="36" customFormat="1" ht="20.25" customHeight="1">
      <c r="N135" s="37"/>
      <c r="O135" s="37"/>
      <c r="P135" s="37"/>
      <c r="Q135" s="37"/>
      <c r="AA135" s="37"/>
      <c r="AC135" s="37"/>
    </row>
    <row r="136" spans="14:29" s="36" customFormat="1" ht="20.25" customHeight="1">
      <c r="N136" s="37"/>
      <c r="O136" s="37"/>
      <c r="P136" s="37"/>
      <c r="Q136" s="37"/>
      <c r="AA136" s="37"/>
      <c r="AC136" s="37"/>
    </row>
    <row r="137" spans="14:29" s="36" customFormat="1" ht="20.25" customHeight="1">
      <c r="N137" s="37"/>
      <c r="O137" s="37"/>
      <c r="P137" s="37"/>
      <c r="Q137" s="37"/>
      <c r="AA137" s="37"/>
      <c r="AC137" s="37"/>
    </row>
    <row r="138" spans="14:29" s="36" customFormat="1" ht="20.25" customHeight="1">
      <c r="N138" s="37"/>
      <c r="O138" s="37"/>
      <c r="P138" s="37"/>
      <c r="Q138" s="37"/>
      <c r="AA138" s="37"/>
      <c r="AC138" s="37"/>
    </row>
    <row r="139" spans="14:29" s="36" customFormat="1" ht="20.25" customHeight="1">
      <c r="N139" s="37"/>
      <c r="O139" s="37"/>
      <c r="P139" s="37"/>
      <c r="Q139" s="37"/>
      <c r="AA139" s="37"/>
      <c r="AC139" s="37"/>
    </row>
    <row r="140" spans="14:29" s="36" customFormat="1" ht="20.25" customHeight="1">
      <c r="N140" s="37"/>
      <c r="O140" s="37"/>
      <c r="P140" s="37"/>
      <c r="Q140" s="37"/>
      <c r="AA140" s="37"/>
      <c r="AC140" s="37"/>
    </row>
    <row r="141" spans="14:29" s="36" customFormat="1" ht="20.25" customHeight="1">
      <c r="N141" s="37"/>
      <c r="O141" s="37"/>
      <c r="P141" s="37"/>
      <c r="Q141" s="37"/>
      <c r="AA141" s="37"/>
      <c r="AC141" s="37"/>
    </row>
    <row r="142" spans="14:29" s="36" customFormat="1" ht="20.25" customHeight="1">
      <c r="N142" s="37"/>
      <c r="O142" s="37"/>
      <c r="P142" s="37"/>
      <c r="Q142" s="37"/>
      <c r="AA142" s="37"/>
      <c r="AC142" s="37"/>
    </row>
    <row r="143" spans="14:29" s="36" customFormat="1" ht="20.25" customHeight="1">
      <c r="N143" s="37"/>
      <c r="O143" s="37"/>
      <c r="P143" s="37"/>
      <c r="Q143" s="37"/>
      <c r="AA143" s="37"/>
      <c r="AC143" s="37"/>
    </row>
    <row r="144" spans="14:29" s="36" customFormat="1" ht="20.25" customHeight="1">
      <c r="N144" s="37"/>
      <c r="O144" s="37"/>
      <c r="P144" s="37"/>
      <c r="Q144" s="37"/>
      <c r="AA144" s="37"/>
      <c r="AC144" s="37"/>
    </row>
    <row r="145" spans="14:29" s="36" customFormat="1" ht="20.25" customHeight="1">
      <c r="N145" s="37"/>
      <c r="O145" s="37"/>
      <c r="P145" s="37"/>
      <c r="Q145" s="37"/>
      <c r="AA145" s="37"/>
      <c r="AC145" s="37"/>
    </row>
    <row r="146" spans="14:29" s="36" customFormat="1" ht="20.25" customHeight="1">
      <c r="N146" s="37"/>
      <c r="O146" s="37"/>
      <c r="P146" s="37"/>
      <c r="Q146" s="37"/>
      <c r="AA146" s="37"/>
      <c r="AC146" s="37"/>
    </row>
    <row r="147" spans="14:29" s="36" customFormat="1" ht="20.25" customHeight="1">
      <c r="N147" s="37"/>
      <c r="O147" s="37"/>
      <c r="P147" s="37"/>
      <c r="Q147" s="37"/>
      <c r="AA147" s="37"/>
      <c r="AC147" s="37"/>
    </row>
    <row r="148" spans="14:29" s="36" customFormat="1" ht="20.25" customHeight="1">
      <c r="N148" s="37"/>
      <c r="O148" s="37"/>
      <c r="P148" s="37"/>
      <c r="Q148" s="37"/>
      <c r="AA148" s="37"/>
      <c r="AC148" s="37"/>
    </row>
    <row r="149" spans="14:29" s="36" customFormat="1" ht="20.25" customHeight="1">
      <c r="N149" s="37"/>
      <c r="O149" s="37"/>
      <c r="P149" s="37"/>
      <c r="Q149" s="37"/>
      <c r="AA149" s="37"/>
      <c r="AC149" s="37"/>
    </row>
    <row r="150" spans="14:29" s="36" customFormat="1" ht="20.25" customHeight="1">
      <c r="N150" s="37"/>
      <c r="O150" s="37"/>
      <c r="P150" s="37"/>
      <c r="Q150" s="37"/>
      <c r="AA150" s="37"/>
      <c r="AC150" s="37"/>
    </row>
    <row r="151" spans="14:29" s="36" customFormat="1" ht="20.25" customHeight="1">
      <c r="N151" s="37"/>
      <c r="O151" s="37"/>
      <c r="P151" s="37"/>
      <c r="Q151" s="37"/>
      <c r="AA151" s="37"/>
      <c r="AC151" s="37"/>
    </row>
    <row r="152" spans="14:29" s="36" customFormat="1" ht="20.25" customHeight="1">
      <c r="N152" s="37"/>
      <c r="O152" s="37"/>
      <c r="P152" s="37"/>
      <c r="Q152" s="37"/>
      <c r="AA152" s="37"/>
      <c r="AC152" s="37"/>
    </row>
    <row r="153" spans="14:29" s="36" customFormat="1" ht="20.25" customHeight="1">
      <c r="N153" s="37"/>
      <c r="O153" s="37"/>
      <c r="P153" s="37"/>
      <c r="Q153" s="37"/>
      <c r="AA153" s="37"/>
      <c r="AC153" s="37"/>
    </row>
    <row r="154" spans="14:29" s="36" customFormat="1" ht="20.25" customHeight="1">
      <c r="N154" s="37"/>
      <c r="O154" s="37"/>
      <c r="P154" s="37"/>
      <c r="Q154" s="37"/>
      <c r="AA154" s="37"/>
      <c r="AC154" s="37"/>
    </row>
    <row r="155" spans="14:29" s="36" customFormat="1" ht="20.25" customHeight="1">
      <c r="N155" s="37"/>
      <c r="O155" s="37"/>
      <c r="P155" s="37"/>
      <c r="Q155" s="37"/>
      <c r="AA155" s="37"/>
      <c r="AC155" s="37"/>
    </row>
    <row r="156" spans="14:29" s="36" customFormat="1" ht="20.25" customHeight="1">
      <c r="N156" s="37"/>
      <c r="O156" s="37"/>
      <c r="P156" s="37"/>
      <c r="Q156" s="37"/>
      <c r="AA156" s="37"/>
      <c r="AC156" s="37"/>
    </row>
    <row r="157" spans="14:29" s="36" customFormat="1" ht="20.25" customHeight="1">
      <c r="N157" s="37"/>
      <c r="O157" s="37"/>
      <c r="P157" s="37"/>
      <c r="Q157" s="37"/>
      <c r="AA157" s="37"/>
      <c r="AC157" s="37"/>
    </row>
    <row r="158" spans="14:29" s="36" customFormat="1" ht="20.25" customHeight="1">
      <c r="N158" s="37"/>
      <c r="O158" s="37"/>
      <c r="P158" s="37"/>
      <c r="Q158" s="37"/>
      <c r="AA158" s="37"/>
      <c r="AC158" s="37"/>
    </row>
    <row r="159" spans="14:29" s="36" customFormat="1" ht="20.25" customHeight="1">
      <c r="N159" s="37"/>
      <c r="O159" s="37"/>
      <c r="P159" s="37"/>
      <c r="Q159" s="37"/>
      <c r="AA159" s="37"/>
      <c r="AC159" s="37"/>
    </row>
    <row r="160" spans="14:29" s="36" customFormat="1" ht="20.25" customHeight="1">
      <c r="N160" s="37"/>
      <c r="O160" s="37"/>
      <c r="P160" s="37"/>
      <c r="Q160" s="37"/>
      <c r="AA160" s="37"/>
      <c r="AC160" s="37"/>
    </row>
    <row r="161" spans="14:29" s="36" customFormat="1" ht="20.25" customHeight="1">
      <c r="N161" s="37"/>
      <c r="O161" s="37"/>
      <c r="P161" s="37"/>
      <c r="Q161" s="37"/>
      <c r="AA161" s="37"/>
      <c r="AC161" s="37"/>
    </row>
    <row r="162" spans="14:29" s="36" customFormat="1" ht="20.25" customHeight="1">
      <c r="N162" s="37"/>
      <c r="O162" s="37"/>
      <c r="P162" s="37"/>
      <c r="Q162" s="37"/>
      <c r="AA162" s="37"/>
      <c r="AC162" s="37"/>
    </row>
    <row r="163" spans="14:29" s="36" customFormat="1" ht="20.25" customHeight="1">
      <c r="N163" s="37"/>
      <c r="O163" s="37"/>
      <c r="P163" s="37"/>
      <c r="Q163" s="37"/>
      <c r="AA163" s="37"/>
      <c r="AC163" s="37"/>
    </row>
    <row r="164" spans="14:29" s="36" customFormat="1" ht="20.25" customHeight="1">
      <c r="N164" s="37"/>
      <c r="O164" s="37"/>
      <c r="P164" s="37"/>
      <c r="Q164" s="37"/>
      <c r="AA164" s="37"/>
      <c r="AC164" s="37"/>
    </row>
    <row r="165" spans="14:29" s="36" customFormat="1" ht="20.25" customHeight="1">
      <c r="N165" s="37"/>
      <c r="O165" s="37"/>
      <c r="P165" s="37"/>
      <c r="Q165" s="37"/>
      <c r="AA165" s="37"/>
      <c r="AC165" s="37"/>
    </row>
    <row r="166" spans="14:29" s="36" customFormat="1" ht="20.25" customHeight="1">
      <c r="N166" s="37"/>
      <c r="O166" s="37"/>
      <c r="P166" s="37"/>
      <c r="Q166" s="37"/>
      <c r="AA166" s="37"/>
      <c r="AC166" s="37"/>
    </row>
    <row r="167" spans="14:29" s="36" customFormat="1" ht="20.25" customHeight="1">
      <c r="N167" s="37"/>
      <c r="O167" s="37"/>
      <c r="P167" s="37"/>
      <c r="Q167" s="37"/>
      <c r="AA167" s="37"/>
      <c r="AC167" s="37"/>
    </row>
    <row r="168" spans="14:29" s="36" customFormat="1" ht="20.25" customHeight="1">
      <c r="N168" s="37"/>
      <c r="O168" s="37"/>
      <c r="P168" s="37"/>
      <c r="Q168" s="37"/>
      <c r="AA168" s="37"/>
      <c r="AC168" s="37"/>
    </row>
    <row r="169" spans="14:29" s="36" customFormat="1" ht="20.25" customHeight="1">
      <c r="N169" s="37"/>
      <c r="O169" s="37"/>
      <c r="P169" s="37"/>
      <c r="Q169" s="37"/>
      <c r="AA169" s="37"/>
      <c r="AC169" s="37"/>
    </row>
    <row r="170" spans="14:29" s="36" customFormat="1" ht="20.25" customHeight="1">
      <c r="N170" s="37"/>
      <c r="O170" s="37"/>
      <c r="P170" s="37"/>
      <c r="Q170" s="37"/>
      <c r="AA170" s="37"/>
      <c r="AC170" s="37"/>
    </row>
    <row r="171" spans="14:29" s="36" customFormat="1" ht="20.25" customHeight="1">
      <c r="N171" s="37"/>
      <c r="O171" s="37"/>
      <c r="P171" s="37"/>
      <c r="Q171" s="37"/>
      <c r="AA171" s="37"/>
      <c r="AC171" s="37"/>
    </row>
    <row r="172" spans="14:29" s="36" customFormat="1" ht="20.25" customHeight="1">
      <c r="N172" s="37"/>
      <c r="O172" s="37"/>
      <c r="P172" s="37"/>
      <c r="Q172" s="37"/>
      <c r="AA172" s="37"/>
      <c r="AC172" s="37"/>
    </row>
    <row r="173" spans="14:29" s="36" customFormat="1" ht="20.25" customHeight="1">
      <c r="N173" s="37"/>
      <c r="O173" s="37"/>
      <c r="P173" s="37"/>
      <c r="Q173" s="37"/>
      <c r="AA173" s="37"/>
      <c r="AC173" s="37"/>
    </row>
    <row r="174" spans="14:29" s="36" customFormat="1" ht="20.25" customHeight="1">
      <c r="N174" s="37"/>
      <c r="O174" s="37"/>
      <c r="P174" s="37"/>
      <c r="Q174" s="37"/>
      <c r="AA174" s="37"/>
      <c r="AC174" s="37"/>
    </row>
    <row r="175" spans="14:29" s="36" customFormat="1" ht="20.25" customHeight="1">
      <c r="N175" s="37"/>
      <c r="O175" s="37"/>
      <c r="P175" s="37"/>
      <c r="Q175" s="37"/>
      <c r="AA175" s="37"/>
      <c r="AC175" s="37"/>
    </row>
    <row r="176" spans="14:29" s="36" customFormat="1" ht="20.25" customHeight="1">
      <c r="N176" s="37"/>
      <c r="O176" s="37"/>
      <c r="P176" s="37"/>
      <c r="Q176" s="37"/>
      <c r="AA176" s="37"/>
      <c r="AC176" s="37"/>
    </row>
    <row r="177" spans="14:29" s="36" customFormat="1" ht="20.25" customHeight="1">
      <c r="N177" s="37"/>
      <c r="O177" s="37"/>
      <c r="P177" s="37"/>
      <c r="Q177" s="37"/>
      <c r="AA177" s="37"/>
      <c r="AC177" s="37"/>
    </row>
    <row r="178" spans="14:29" s="36" customFormat="1" ht="20.25" customHeight="1">
      <c r="N178" s="37"/>
      <c r="O178" s="37"/>
      <c r="P178" s="37"/>
      <c r="Q178" s="37"/>
      <c r="AA178" s="37"/>
      <c r="AC178" s="37"/>
    </row>
    <row r="179" spans="14:29" s="36" customFormat="1" ht="20.25" customHeight="1">
      <c r="N179" s="37"/>
      <c r="O179" s="37"/>
      <c r="P179" s="37"/>
      <c r="Q179" s="37"/>
      <c r="AA179" s="37"/>
      <c r="AC179" s="37"/>
    </row>
    <row r="180" spans="14:29" s="36" customFormat="1" ht="20.25" customHeight="1">
      <c r="N180" s="37"/>
      <c r="O180" s="37"/>
      <c r="P180" s="37"/>
      <c r="Q180" s="37"/>
      <c r="AA180" s="37"/>
      <c r="AC180" s="37"/>
    </row>
    <row r="181" spans="14:29" s="36" customFormat="1" ht="20.25" customHeight="1">
      <c r="N181" s="37"/>
      <c r="O181" s="37"/>
      <c r="P181" s="37"/>
      <c r="Q181" s="37"/>
      <c r="AA181" s="37"/>
      <c r="AC181" s="37"/>
    </row>
    <row r="182" spans="14:29" s="36" customFormat="1" ht="20.25" customHeight="1">
      <c r="N182" s="37"/>
      <c r="O182" s="37"/>
      <c r="P182" s="37"/>
      <c r="Q182" s="37"/>
      <c r="AA182" s="37"/>
      <c r="AC182" s="37"/>
    </row>
    <row r="183" spans="14:29" s="36" customFormat="1" ht="20.25" customHeight="1">
      <c r="N183" s="37"/>
      <c r="O183" s="37"/>
      <c r="P183" s="37"/>
      <c r="Q183" s="37"/>
      <c r="AA183" s="37"/>
      <c r="AC183" s="37"/>
    </row>
    <row r="184" spans="14:29" s="36" customFormat="1" ht="20.25" customHeight="1">
      <c r="N184" s="37"/>
      <c r="O184" s="37"/>
      <c r="P184" s="37"/>
      <c r="Q184" s="37"/>
      <c r="AA184" s="37"/>
      <c r="AC184" s="37"/>
    </row>
    <row r="185" spans="14:29" s="36" customFormat="1" ht="20.25" customHeight="1">
      <c r="N185" s="37"/>
      <c r="O185" s="37"/>
      <c r="P185" s="37"/>
      <c r="Q185" s="37"/>
      <c r="AA185" s="37"/>
      <c r="AC185" s="37"/>
    </row>
    <row r="186" spans="14:29" s="36" customFormat="1" ht="20.25" customHeight="1">
      <c r="N186" s="37"/>
      <c r="O186" s="37"/>
      <c r="P186" s="37"/>
      <c r="Q186" s="37"/>
      <c r="AA186" s="37"/>
      <c r="AC186" s="37"/>
    </row>
    <row r="187" spans="14:29" s="36" customFormat="1" ht="20.25" customHeight="1">
      <c r="N187" s="37"/>
      <c r="O187" s="37"/>
      <c r="P187" s="37"/>
      <c r="Q187" s="37"/>
      <c r="AA187" s="37"/>
      <c r="AC187" s="37"/>
    </row>
    <row r="188" spans="14:29" s="36" customFormat="1" ht="20.25" customHeight="1">
      <c r="N188" s="37"/>
      <c r="O188" s="37"/>
      <c r="P188" s="37"/>
      <c r="Q188" s="37"/>
      <c r="AA188" s="37"/>
      <c r="AC188" s="37"/>
    </row>
    <row r="189" spans="14:29" s="36" customFormat="1" ht="20.25" customHeight="1">
      <c r="N189" s="37"/>
      <c r="O189" s="37"/>
      <c r="P189" s="37"/>
      <c r="Q189" s="37"/>
      <c r="AA189" s="37"/>
      <c r="AC189" s="37"/>
    </row>
    <row r="190" spans="14:29" s="36" customFormat="1" ht="20.25" customHeight="1">
      <c r="N190" s="37"/>
      <c r="O190" s="37"/>
      <c r="P190" s="37"/>
      <c r="Q190" s="37"/>
      <c r="AA190" s="37"/>
      <c r="AC190" s="37"/>
    </row>
    <row r="191" spans="14:29" s="36" customFormat="1" ht="20.25" customHeight="1">
      <c r="N191" s="37"/>
      <c r="O191" s="37"/>
      <c r="P191" s="37"/>
      <c r="Q191" s="37"/>
      <c r="AA191" s="37"/>
      <c r="AC191" s="37"/>
    </row>
    <row r="192" spans="14:29" s="36" customFormat="1" ht="20.25" customHeight="1">
      <c r="N192" s="37"/>
      <c r="O192" s="37"/>
      <c r="P192" s="37"/>
      <c r="Q192" s="37"/>
      <c r="AA192" s="37"/>
      <c r="AC192" s="37"/>
    </row>
    <row r="193" spans="14:29" s="36" customFormat="1" ht="20.25" customHeight="1">
      <c r="N193" s="37"/>
      <c r="O193" s="37"/>
      <c r="P193" s="37"/>
      <c r="Q193" s="37"/>
      <c r="AA193" s="37"/>
      <c r="AC193" s="37"/>
    </row>
    <row r="194" spans="14:29" s="36" customFormat="1" ht="20.25" customHeight="1">
      <c r="N194" s="37"/>
      <c r="O194" s="37"/>
      <c r="P194" s="37"/>
      <c r="Q194" s="37"/>
      <c r="AA194" s="37"/>
      <c r="AC194" s="37"/>
    </row>
    <row r="195" spans="14:29" s="36" customFormat="1" ht="20.25" customHeight="1">
      <c r="N195" s="37"/>
      <c r="O195" s="37"/>
      <c r="P195" s="37"/>
      <c r="Q195" s="37"/>
      <c r="AA195" s="37"/>
      <c r="AC195" s="37"/>
    </row>
    <row r="196" spans="14:29" s="36" customFormat="1" ht="20.25" customHeight="1">
      <c r="N196" s="37"/>
      <c r="O196" s="37"/>
      <c r="P196" s="37"/>
      <c r="Q196" s="37"/>
      <c r="AA196" s="37"/>
      <c r="AC196" s="37"/>
    </row>
    <row r="197" spans="14:29" s="36" customFormat="1" ht="20.25" customHeight="1">
      <c r="N197" s="37"/>
      <c r="O197" s="37"/>
      <c r="P197" s="37"/>
      <c r="Q197" s="37"/>
      <c r="AA197" s="37"/>
      <c r="AC197" s="37"/>
    </row>
    <row r="198" spans="14:29" s="36" customFormat="1" ht="20.25" customHeight="1">
      <c r="N198" s="37"/>
      <c r="O198" s="37"/>
      <c r="P198" s="37"/>
      <c r="Q198" s="37"/>
      <c r="AA198" s="37"/>
      <c r="AC198" s="37"/>
    </row>
    <row r="199" spans="14:29" s="36" customFormat="1" ht="20.25" customHeight="1">
      <c r="N199" s="37"/>
      <c r="O199" s="37"/>
      <c r="P199" s="37"/>
      <c r="Q199" s="37"/>
      <c r="AA199" s="37"/>
      <c r="AC199" s="37"/>
    </row>
    <row r="200" spans="14:29" s="36" customFormat="1" ht="20.25" customHeight="1">
      <c r="N200" s="37"/>
      <c r="O200" s="37"/>
      <c r="P200" s="37"/>
      <c r="Q200" s="37"/>
      <c r="AA200" s="37"/>
      <c r="AC200" s="37"/>
    </row>
    <row r="201" spans="14:29" s="36" customFormat="1" ht="20.25" customHeight="1">
      <c r="N201" s="37"/>
      <c r="O201" s="37"/>
      <c r="P201" s="37"/>
      <c r="Q201" s="37"/>
      <c r="AA201" s="37"/>
      <c r="AC201" s="37"/>
    </row>
    <row r="202" spans="14:29" s="36" customFormat="1" ht="20.25" customHeight="1">
      <c r="N202" s="37"/>
      <c r="O202" s="37"/>
      <c r="P202" s="37"/>
      <c r="Q202" s="37"/>
      <c r="AA202" s="37"/>
      <c r="AC202" s="37"/>
    </row>
    <row r="203" spans="14:29" s="36" customFormat="1" ht="20.25" customHeight="1">
      <c r="N203" s="37"/>
      <c r="O203" s="37"/>
      <c r="P203" s="37"/>
      <c r="Q203" s="37"/>
      <c r="AA203" s="37"/>
      <c r="AC203" s="37"/>
    </row>
    <row r="204" spans="14:29" s="36" customFormat="1" ht="20.25" customHeight="1">
      <c r="N204" s="37"/>
      <c r="O204" s="37"/>
      <c r="P204" s="37"/>
      <c r="Q204" s="37"/>
      <c r="AA204" s="37"/>
      <c r="AC204" s="37"/>
    </row>
    <row r="205" spans="14:29" s="36" customFormat="1" ht="20.25" customHeight="1">
      <c r="N205" s="37"/>
      <c r="O205" s="37"/>
      <c r="P205" s="37"/>
      <c r="Q205" s="37"/>
      <c r="AA205" s="37"/>
      <c r="AC205" s="37"/>
    </row>
    <row r="206" spans="14:29" s="36" customFormat="1" ht="20.25" customHeight="1">
      <c r="N206" s="37"/>
      <c r="O206" s="37"/>
      <c r="P206" s="37"/>
      <c r="Q206" s="37"/>
      <c r="AA206" s="37"/>
      <c r="AC206" s="37"/>
    </row>
    <row r="207" spans="14:29" s="36" customFormat="1" ht="20.25" customHeight="1">
      <c r="N207" s="37"/>
      <c r="O207" s="37"/>
      <c r="P207" s="37"/>
      <c r="Q207" s="37"/>
      <c r="AA207" s="37"/>
      <c r="AC207" s="37"/>
    </row>
    <row r="208" spans="14:29" s="36" customFormat="1" ht="20.25" customHeight="1">
      <c r="N208" s="37"/>
      <c r="O208" s="37"/>
      <c r="P208" s="37"/>
      <c r="Q208" s="37"/>
      <c r="AA208" s="37"/>
      <c r="AC208" s="37"/>
    </row>
    <row r="209" spans="14:29" s="36" customFormat="1" ht="20.25" customHeight="1">
      <c r="N209" s="37"/>
      <c r="O209" s="37"/>
      <c r="P209" s="37"/>
      <c r="Q209" s="37"/>
      <c r="AA209" s="37"/>
      <c r="AC209" s="37"/>
    </row>
    <row r="210" spans="14:29" s="36" customFormat="1" ht="20.25" customHeight="1">
      <c r="N210" s="37"/>
      <c r="O210" s="37"/>
      <c r="P210" s="37"/>
      <c r="Q210" s="37"/>
      <c r="AA210" s="37"/>
      <c r="AC210" s="37"/>
    </row>
    <row r="211" spans="14:29" s="36" customFormat="1" ht="20.25" customHeight="1">
      <c r="N211" s="37"/>
      <c r="O211" s="37"/>
      <c r="P211" s="37"/>
      <c r="Q211" s="37"/>
      <c r="AA211" s="37"/>
      <c r="AC211" s="37"/>
    </row>
    <row r="212" spans="14:29" s="36" customFormat="1" ht="20.25" customHeight="1">
      <c r="N212" s="37"/>
      <c r="O212" s="37"/>
      <c r="P212" s="37"/>
      <c r="Q212" s="37"/>
      <c r="AA212" s="37"/>
      <c r="AC212" s="37"/>
    </row>
    <row r="213" spans="14:29" s="36" customFormat="1" ht="20.25" customHeight="1">
      <c r="N213" s="37"/>
      <c r="O213" s="37"/>
      <c r="P213" s="37"/>
      <c r="Q213" s="37"/>
      <c r="AA213" s="37"/>
      <c r="AC213" s="37"/>
    </row>
    <row r="214" spans="14:29" s="36" customFormat="1" ht="20.25" customHeight="1">
      <c r="N214" s="37"/>
      <c r="O214" s="37"/>
      <c r="P214" s="37"/>
      <c r="Q214" s="37"/>
      <c r="AA214" s="37"/>
      <c r="AC214" s="37"/>
    </row>
    <row r="215" spans="14:29" s="36" customFormat="1" ht="20.25" customHeight="1">
      <c r="N215" s="37"/>
      <c r="O215" s="37"/>
      <c r="P215" s="37"/>
      <c r="Q215" s="37"/>
      <c r="AA215" s="37"/>
      <c r="AC215" s="37"/>
    </row>
    <row r="216" spans="14:29" s="36" customFormat="1" ht="20.25" customHeight="1">
      <c r="N216" s="37"/>
      <c r="O216" s="37"/>
      <c r="P216" s="37"/>
      <c r="Q216" s="37"/>
      <c r="AA216" s="37"/>
      <c r="AC216" s="37"/>
    </row>
    <row r="217" spans="14:29" s="36" customFormat="1" ht="20.25" customHeight="1">
      <c r="N217" s="37"/>
      <c r="O217" s="37"/>
      <c r="P217" s="37"/>
      <c r="Q217" s="37"/>
      <c r="AA217" s="37"/>
      <c r="AC217" s="37"/>
    </row>
    <row r="218" spans="14:29" s="36" customFormat="1" ht="20.25" customHeight="1">
      <c r="N218" s="37"/>
      <c r="O218" s="37"/>
      <c r="P218" s="37"/>
      <c r="Q218" s="37"/>
      <c r="AA218" s="37"/>
      <c r="AC218" s="37"/>
    </row>
    <row r="219" spans="14:29" s="36" customFormat="1" ht="20.25" customHeight="1">
      <c r="N219" s="37"/>
      <c r="O219" s="37"/>
      <c r="P219" s="37"/>
      <c r="Q219" s="37"/>
      <c r="AA219" s="37"/>
      <c r="AC219" s="37"/>
    </row>
    <row r="220" spans="14:29" s="36" customFormat="1" ht="20.25" customHeight="1">
      <c r="N220" s="37"/>
      <c r="O220" s="37"/>
      <c r="P220" s="37"/>
      <c r="Q220" s="37"/>
      <c r="AA220" s="37"/>
      <c r="AC220" s="37"/>
    </row>
    <row r="221" spans="14:29" s="36" customFormat="1" ht="20.25" customHeight="1">
      <c r="N221" s="37"/>
      <c r="O221" s="37"/>
      <c r="P221" s="37"/>
      <c r="Q221" s="37"/>
      <c r="AA221" s="37"/>
      <c r="AC221" s="37"/>
    </row>
    <row r="222" spans="14:29" s="36" customFormat="1" ht="20.25" customHeight="1">
      <c r="N222" s="37"/>
      <c r="O222" s="37"/>
      <c r="P222" s="37"/>
      <c r="Q222" s="37"/>
      <c r="AA222" s="37"/>
      <c r="AC222" s="37"/>
    </row>
    <row r="223" spans="14:29" s="36" customFormat="1" ht="20.25" customHeight="1">
      <c r="N223" s="37"/>
      <c r="O223" s="37"/>
      <c r="P223" s="37"/>
      <c r="Q223" s="37"/>
      <c r="AA223" s="37"/>
      <c r="AC223" s="37"/>
    </row>
    <row r="224" spans="14:29" s="36" customFormat="1" ht="20.25" customHeight="1">
      <c r="N224" s="37"/>
      <c r="O224" s="37"/>
      <c r="P224" s="37"/>
      <c r="Q224" s="37"/>
      <c r="AA224" s="37"/>
      <c r="AC224" s="37"/>
    </row>
    <row r="225" spans="14:29" s="36" customFormat="1" ht="20.25" customHeight="1">
      <c r="N225" s="37"/>
      <c r="O225" s="37"/>
      <c r="P225" s="37"/>
      <c r="Q225" s="37"/>
      <c r="AA225" s="37"/>
      <c r="AC225" s="37"/>
    </row>
    <row r="226" spans="14:29" s="36" customFormat="1" ht="20.25" customHeight="1">
      <c r="N226" s="37"/>
      <c r="O226" s="37"/>
      <c r="P226" s="37"/>
      <c r="Q226" s="37"/>
      <c r="AA226" s="37"/>
      <c r="AC226" s="37"/>
    </row>
    <row r="227" spans="14:29" s="36" customFormat="1" ht="20.25" customHeight="1">
      <c r="N227" s="37"/>
      <c r="O227" s="37"/>
      <c r="P227" s="37"/>
      <c r="Q227" s="37"/>
      <c r="AA227" s="37"/>
      <c r="AC227" s="37"/>
    </row>
    <row r="228" spans="14:29" s="36" customFormat="1" ht="20.25" customHeight="1">
      <c r="N228" s="37"/>
      <c r="O228" s="37"/>
      <c r="P228" s="37"/>
      <c r="Q228" s="37"/>
      <c r="AA228" s="37"/>
      <c r="AC228" s="37"/>
    </row>
    <row r="229" spans="14:29" s="36" customFormat="1" ht="20.25" customHeight="1">
      <c r="N229" s="37"/>
      <c r="O229" s="37"/>
      <c r="P229" s="37"/>
      <c r="Q229" s="37"/>
      <c r="AA229" s="37"/>
      <c r="AC229" s="37"/>
    </row>
    <row r="230" spans="14:29" s="36" customFormat="1" ht="20.25" customHeight="1">
      <c r="N230" s="37"/>
      <c r="O230" s="37"/>
      <c r="P230" s="37"/>
      <c r="Q230" s="37"/>
      <c r="AA230" s="37"/>
      <c r="AC230" s="37"/>
    </row>
    <row r="231" spans="14:29" s="36" customFormat="1" ht="20.25" customHeight="1">
      <c r="N231" s="37"/>
      <c r="O231" s="37"/>
      <c r="P231" s="37"/>
      <c r="Q231" s="37"/>
      <c r="AA231" s="37"/>
      <c r="AC231" s="37"/>
    </row>
    <row r="232" spans="14:29" s="36" customFormat="1" ht="20.25" customHeight="1">
      <c r="N232" s="37"/>
      <c r="O232" s="37"/>
      <c r="P232" s="37"/>
      <c r="Q232" s="37"/>
      <c r="AA232" s="37"/>
      <c r="AC232" s="37"/>
    </row>
    <row r="233" spans="14:29" s="36" customFormat="1" ht="20.25" customHeight="1">
      <c r="N233" s="37"/>
      <c r="O233" s="37"/>
      <c r="P233" s="37"/>
      <c r="Q233" s="37"/>
      <c r="AA233" s="37"/>
      <c r="AC233" s="37"/>
    </row>
    <row r="234" spans="14:29" s="36" customFormat="1" ht="20.25" customHeight="1">
      <c r="N234" s="37"/>
      <c r="O234" s="37"/>
      <c r="P234" s="37"/>
      <c r="Q234" s="37"/>
      <c r="AA234" s="37"/>
      <c r="AC234" s="37"/>
    </row>
    <row r="235" spans="14:29" s="36" customFormat="1" ht="20.25" customHeight="1">
      <c r="N235" s="37"/>
      <c r="O235" s="37"/>
      <c r="P235" s="37"/>
      <c r="Q235" s="37"/>
      <c r="AA235" s="37"/>
      <c r="AC235" s="37"/>
    </row>
    <row r="236" spans="14:29" s="36" customFormat="1" ht="20.25" customHeight="1">
      <c r="N236" s="37"/>
      <c r="O236" s="37"/>
      <c r="P236" s="37"/>
      <c r="Q236" s="37"/>
      <c r="AA236" s="37"/>
      <c r="AC236" s="37"/>
    </row>
    <row r="237" spans="14:29" s="36" customFormat="1" ht="20.25" customHeight="1">
      <c r="N237" s="37"/>
      <c r="O237" s="37"/>
      <c r="P237" s="37"/>
      <c r="Q237" s="37"/>
      <c r="AA237" s="37"/>
      <c r="AC237" s="37"/>
    </row>
    <row r="238" spans="14:29" s="36" customFormat="1" ht="20.25" customHeight="1">
      <c r="N238" s="37"/>
      <c r="O238" s="37"/>
      <c r="P238" s="37"/>
      <c r="Q238" s="37"/>
      <c r="AA238" s="37"/>
      <c r="AC238" s="37"/>
    </row>
    <row r="239" spans="14:29" s="36" customFormat="1" ht="20.25" customHeight="1">
      <c r="N239" s="37"/>
      <c r="O239" s="37"/>
      <c r="P239" s="37"/>
      <c r="Q239" s="37"/>
      <c r="AA239" s="37"/>
      <c r="AC239" s="37"/>
    </row>
    <row r="240" spans="14:29" s="36" customFormat="1" ht="20.25" customHeight="1">
      <c r="N240" s="37"/>
      <c r="O240" s="37"/>
      <c r="P240" s="37"/>
      <c r="Q240" s="37"/>
      <c r="AA240" s="37"/>
      <c r="AC240" s="37"/>
    </row>
    <row r="241" spans="14:29" s="36" customFormat="1" ht="20.25" customHeight="1">
      <c r="N241" s="37"/>
      <c r="O241" s="37"/>
      <c r="P241" s="37"/>
      <c r="Q241" s="37"/>
      <c r="AA241" s="37"/>
      <c r="AC241" s="37"/>
    </row>
    <row r="242" spans="14:29" s="36" customFormat="1" ht="20.25" customHeight="1">
      <c r="N242" s="37"/>
      <c r="O242" s="37"/>
      <c r="P242" s="37"/>
      <c r="Q242" s="37"/>
      <c r="AA242" s="37"/>
      <c r="AC242" s="37"/>
    </row>
    <row r="243" spans="14:29" s="36" customFormat="1" ht="20.25" customHeight="1">
      <c r="N243" s="37"/>
      <c r="O243" s="37"/>
      <c r="P243" s="37"/>
      <c r="Q243" s="37"/>
      <c r="AA243" s="37"/>
      <c r="AC243" s="37"/>
    </row>
    <row r="244" spans="14:29" s="36" customFormat="1" ht="20.25" customHeight="1">
      <c r="N244" s="37"/>
      <c r="O244" s="37"/>
      <c r="P244" s="37"/>
      <c r="Q244" s="37"/>
      <c r="AA244" s="37"/>
      <c r="AC244" s="37"/>
    </row>
    <row r="245" spans="14:29" s="36" customFormat="1" ht="20.25" customHeight="1">
      <c r="N245" s="37"/>
      <c r="O245" s="37"/>
      <c r="P245" s="37"/>
      <c r="Q245" s="37"/>
      <c r="AA245" s="37"/>
      <c r="AC245" s="37"/>
    </row>
    <row r="246" spans="14:29" s="36" customFormat="1" ht="20.25" customHeight="1">
      <c r="N246" s="37"/>
      <c r="O246" s="37"/>
      <c r="P246" s="37"/>
      <c r="Q246" s="37"/>
      <c r="AA246" s="37"/>
      <c r="AC246" s="37"/>
    </row>
    <row r="247" spans="14:29" s="36" customFormat="1" ht="20.25" customHeight="1">
      <c r="N247" s="37"/>
      <c r="O247" s="37"/>
      <c r="P247" s="37"/>
      <c r="Q247" s="37"/>
      <c r="AA247" s="37"/>
      <c r="AC247" s="37"/>
    </row>
    <row r="248" spans="14:29" s="36" customFormat="1" ht="20.25" customHeight="1">
      <c r="N248" s="37"/>
      <c r="O248" s="37"/>
      <c r="P248" s="37"/>
      <c r="Q248" s="37"/>
      <c r="AA248" s="37"/>
      <c r="AC248" s="37"/>
    </row>
    <row r="249" spans="14:29" s="36" customFormat="1" ht="20.25" customHeight="1">
      <c r="N249" s="37"/>
      <c r="O249" s="37"/>
      <c r="P249" s="37"/>
      <c r="Q249" s="37"/>
      <c r="AA249" s="37"/>
      <c r="AC249" s="37"/>
    </row>
    <row r="250" spans="14:29" s="36" customFormat="1" ht="20.25" customHeight="1">
      <c r="N250" s="37"/>
      <c r="O250" s="37"/>
      <c r="P250" s="37"/>
      <c r="Q250" s="37"/>
      <c r="AA250" s="37"/>
      <c r="AC250" s="37"/>
    </row>
    <row r="251" spans="14:29" s="36" customFormat="1" ht="20.25" customHeight="1">
      <c r="N251" s="37"/>
      <c r="O251" s="37"/>
      <c r="P251" s="37"/>
      <c r="Q251" s="37"/>
      <c r="AA251" s="37"/>
      <c r="AC251" s="37"/>
    </row>
    <row r="252" spans="14:29" s="36" customFormat="1" ht="20.25" customHeight="1">
      <c r="N252" s="37"/>
      <c r="O252" s="37"/>
      <c r="P252" s="37"/>
      <c r="Q252" s="37"/>
      <c r="AA252" s="37"/>
      <c r="AC252" s="37"/>
    </row>
    <row r="253" spans="14:29" s="36" customFormat="1" ht="20.25" customHeight="1">
      <c r="N253" s="37"/>
      <c r="O253" s="37"/>
      <c r="P253" s="37"/>
      <c r="Q253" s="37"/>
      <c r="AA253" s="37"/>
      <c r="AC253" s="37"/>
    </row>
    <row r="254" spans="14:29" s="36" customFormat="1" ht="20.25" customHeight="1">
      <c r="N254" s="37"/>
      <c r="O254" s="37"/>
      <c r="P254" s="37"/>
      <c r="Q254" s="37"/>
      <c r="AA254" s="37"/>
      <c r="AC254" s="37"/>
    </row>
    <row r="255" spans="14:29" s="36" customFormat="1" ht="20.25" customHeight="1">
      <c r="N255" s="37"/>
      <c r="O255" s="37"/>
      <c r="P255" s="37"/>
      <c r="Q255" s="37"/>
      <c r="AA255" s="37"/>
      <c r="AC255" s="37"/>
    </row>
    <row r="256" spans="14:29" s="36" customFormat="1" ht="20.25" customHeight="1">
      <c r="N256" s="37"/>
      <c r="O256" s="37"/>
      <c r="P256" s="37"/>
      <c r="Q256" s="37"/>
      <c r="AA256" s="37"/>
      <c r="AC256" s="37"/>
    </row>
    <row r="257" spans="14:29" s="36" customFormat="1" ht="20.25" customHeight="1">
      <c r="N257" s="37"/>
      <c r="O257" s="37"/>
      <c r="P257" s="37"/>
      <c r="Q257" s="37"/>
      <c r="AA257" s="37"/>
      <c r="AC257" s="37"/>
    </row>
    <row r="258" spans="14:29" s="36" customFormat="1" ht="20.25" customHeight="1">
      <c r="N258" s="37"/>
      <c r="O258" s="37"/>
      <c r="P258" s="37"/>
      <c r="Q258" s="37"/>
      <c r="AA258" s="37"/>
      <c r="AC258" s="37"/>
    </row>
    <row r="259" spans="14:29" s="36" customFormat="1" ht="20.25" customHeight="1">
      <c r="N259" s="37"/>
      <c r="O259" s="37"/>
      <c r="P259" s="37"/>
      <c r="Q259" s="37"/>
      <c r="AA259" s="37"/>
      <c r="AC259" s="37"/>
    </row>
    <row r="260" spans="14:29" s="36" customFormat="1" ht="20.25" customHeight="1">
      <c r="N260" s="37"/>
      <c r="O260" s="37"/>
      <c r="P260" s="37"/>
      <c r="Q260" s="37"/>
      <c r="AA260" s="37"/>
      <c r="AC260" s="37"/>
    </row>
    <row r="261" spans="14:29" s="36" customFormat="1" ht="20.25" customHeight="1">
      <c r="N261" s="37"/>
      <c r="O261" s="37"/>
      <c r="P261" s="37"/>
      <c r="Q261" s="37"/>
      <c r="AA261" s="37"/>
      <c r="AC261" s="37"/>
    </row>
    <row r="262" spans="14:29" s="36" customFormat="1" ht="20.25" customHeight="1">
      <c r="N262" s="37"/>
      <c r="O262" s="37"/>
      <c r="P262" s="37"/>
      <c r="Q262" s="37"/>
      <c r="AA262" s="37"/>
      <c r="AC262" s="37"/>
    </row>
    <row r="263" spans="14:29" s="36" customFormat="1" ht="20.25" customHeight="1">
      <c r="N263" s="37"/>
      <c r="O263" s="37"/>
      <c r="P263" s="37"/>
      <c r="Q263" s="37"/>
      <c r="AA263" s="37"/>
      <c r="AC263" s="37"/>
    </row>
    <row r="264" spans="14:29" s="36" customFormat="1" ht="20.25" customHeight="1">
      <c r="N264" s="37"/>
      <c r="O264" s="37"/>
      <c r="P264" s="37"/>
      <c r="Q264" s="37"/>
      <c r="AA264" s="37"/>
      <c r="AC264" s="37"/>
    </row>
    <row r="265" spans="14:29" s="36" customFormat="1" ht="20.25" customHeight="1">
      <c r="N265" s="37"/>
      <c r="O265" s="37"/>
      <c r="P265" s="37"/>
      <c r="Q265" s="37"/>
      <c r="AA265" s="37"/>
      <c r="AC265" s="37"/>
    </row>
    <row r="266" spans="14:29" s="36" customFormat="1" ht="20.25" customHeight="1">
      <c r="N266" s="37"/>
      <c r="O266" s="37"/>
      <c r="P266" s="37"/>
      <c r="Q266" s="37"/>
      <c r="AA266" s="37"/>
      <c r="AC266" s="37"/>
    </row>
    <row r="267" spans="14:29" s="36" customFormat="1" ht="20.25" customHeight="1">
      <c r="N267" s="37"/>
      <c r="O267" s="37"/>
      <c r="P267" s="37"/>
      <c r="Q267" s="37"/>
      <c r="AA267" s="37"/>
      <c r="AC267" s="37"/>
    </row>
    <row r="268" spans="14:29" s="36" customFormat="1" ht="20.25" customHeight="1">
      <c r="N268" s="37"/>
      <c r="O268" s="37"/>
      <c r="P268" s="37"/>
      <c r="Q268" s="37"/>
      <c r="AA268" s="37"/>
      <c r="AC268" s="37"/>
    </row>
    <row r="269" spans="14:29" s="36" customFormat="1" ht="20.25" customHeight="1">
      <c r="N269" s="37"/>
      <c r="O269" s="37"/>
      <c r="P269" s="37"/>
      <c r="Q269" s="37"/>
      <c r="AA269" s="37"/>
      <c r="AC269" s="37"/>
    </row>
    <row r="270" spans="14:29" s="36" customFormat="1" ht="20.25" customHeight="1">
      <c r="N270" s="37"/>
      <c r="O270" s="37"/>
      <c r="P270" s="37"/>
      <c r="Q270" s="37"/>
      <c r="AA270" s="37"/>
      <c r="AC270" s="37"/>
    </row>
    <row r="271" spans="14:29" s="36" customFormat="1" ht="20.25" customHeight="1">
      <c r="N271" s="37"/>
      <c r="O271" s="37"/>
      <c r="P271" s="37"/>
      <c r="Q271" s="37"/>
      <c r="AA271" s="37"/>
      <c r="AC271" s="37"/>
    </row>
    <row r="272" spans="14:29" s="36" customFormat="1" ht="20.25" customHeight="1">
      <c r="N272" s="37"/>
      <c r="O272" s="37"/>
      <c r="P272" s="37"/>
      <c r="Q272" s="37"/>
      <c r="AA272" s="37"/>
      <c r="AC272" s="37"/>
    </row>
    <row r="273" spans="14:29" s="36" customFormat="1" ht="20.25" customHeight="1">
      <c r="N273" s="37"/>
      <c r="O273" s="37"/>
      <c r="P273" s="37"/>
      <c r="Q273" s="37"/>
      <c r="AA273" s="37"/>
      <c r="AC273" s="37"/>
    </row>
    <row r="274" spans="14:29" s="36" customFormat="1" ht="20.25" customHeight="1">
      <c r="N274" s="37"/>
      <c r="O274" s="37"/>
      <c r="P274" s="37"/>
      <c r="Q274" s="37"/>
      <c r="AA274" s="37"/>
      <c r="AC274" s="37"/>
    </row>
    <row r="275" spans="14:29" s="36" customFormat="1" ht="20.25" customHeight="1">
      <c r="N275" s="37"/>
      <c r="O275" s="37"/>
      <c r="P275" s="37"/>
      <c r="Q275" s="37"/>
      <c r="AA275" s="37"/>
      <c r="AC275" s="37"/>
    </row>
    <row r="276" spans="14:29" s="36" customFormat="1" ht="20.25" customHeight="1">
      <c r="N276" s="37"/>
      <c r="O276" s="37"/>
      <c r="P276" s="37"/>
      <c r="Q276" s="37"/>
      <c r="AA276" s="37"/>
      <c r="AC276" s="37"/>
    </row>
    <row r="277" spans="14:29" s="36" customFormat="1" ht="20.25" customHeight="1">
      <c r="N277" s="37"/>
      <c r="O277" s="37"/>
      <c r="P277" s="37"/>
      <c r="Q277" s="37"/>
      <c r="AA277" s="37"/>
      <c r="AC277" s="37"/>
    </row>
    <row r="278" spans="14:29" s="36" customFormat="1" ht="20.25" customHeight="1">
      <c r="N278" s="37"/>
      <c r="O278" s="37"/>
      <c r="P278" s="37"/>
      <c r="Q278" s="37"/>
      <c r="AA278" s="37"/>
      <c r="AC278" s="37"/>
    </row>
    <row r="279" spans="14:29" s="36" customFormat="1" ht="20.25" customHeight="1">
      <c r="N279" s="37"/>
      <c r="O279" s="37"/>
      <c r="P279" s="37"/>
      <c r="Q279" s="37"/>
      <c r="AA279" s="37"/>
      <c r="AC279" s="37"/>
    </row>
    <row r="280" spans="14:29" s="36" customFormat="1">
      <c r="N280" s="37"/>
      <c r="O280" s="37"/>
      <c r="P280" s="37"/>
      <c r="Q280" s="37"/>
      <c r="AA280" s="37"/>
      <c r="AC280" s="37"/>
    </row>
    <row r="281" spans="14:29" s="36" customFormat="1">
      <c r="N281" s="37"/>
      <c r="O281" s="37"/>
      <c r="P281" s="37"/>
      <c r="Q281" s="37"/>
      <c r="AA281" s="37"/>
      <c r="AC281" s="37"/>
    </row>
    <row r="282" spans="14:29" s="36" customFormat="1">
      <c r="N282" s="37"/>
      <c r="O282" s="37"/>
      <c r="P282" s="37"/>
      <c r="Q282" s="37"/>
      <c r="AA282" s="37"/>
      <c r="AC282" s="37"/>
    </row>
    <row r="283" spans="14:29" s="36" customFormat="1">
      <c r="N283" s="37"/>
      <c r="O283" s="37"/>
      <c r="P283" s="37"/>
      <c r="Q283" s="37"/>
      <c r="AA283" s="37"/>
      <c r="AC283" s="37"/>
    </row>
    <row r="284" spans="14:29" s="36" customFormat="1">
      <c r="N284" s="37"/>
      <c r="O284" s="37"/>
      <c r="P284" s="37"/>
      <c r="Q284" s="37"/>
      <c r="AA284" s="37"/>
      <c r="AC284" s="37"/>
    </row>
    <row r="285" spans="14:29" s="36" customFormat="1">
      <c r="N285" s="37"/>
      <c r="O285" s="37"/>
      <c r="P285" s="37"/>
      <c r="Q285" s="37"/>
      <c r="AA285" s="37"/>
      <c r="AC285" s="37"/>
    </row>
    <row r="286" spans="14:29" s="36" customFormat="1">
      <c r="N286" s="37"/>
      <c r="O286" s="37"/>
      <c r="P286" s="37"/>
      <c r="Q286" s="37"/>
      <c r="AA286" s="37"/>
      <c r="AC286" s="37"/>
    </row>
    <row r="287" spans="14:29" s="36" customFormat="1">
      <c r="N287" s="37"/>
      <c r="O287" s="37"/>
      <c r="P287" s="37"/>
      <c r="Q287" s="37"/>
      <c r="AA287" s="37"/>
      <c r="AC287" s="37"/>
    </row>
    <row r="288" spans="14:29" s="36" customFormat="1">
      <c r="N288" s="37"/>
      <c r="O288" s="37"/>
      <c r="P288" s="37"/>
      <c r="Q288" s="37"/>
      <c r="AA288" s="37"/>
      <c r="AC288" s="37"/>
    </row>
    <row r="289" spans="14:29" s="36" customFormat="1">
      <c r="N289" s="37"/>
      <c r="O289" s="37"/>
      <c r="P289" s="37"/>
      <c r="Q289" s="37"/>
      <c r="AA289" s="37"/>
      <c r="AC289" s="37"/>
    </row>
    <row r="290" spans="14:29" s="36" customFormat="1">
      <c r="N290" s="37"/>
      <c r="O290" s="37"/>
      <c r="P290" s="37"/>
      <c r="Q290" s="37"/>
      <c r="AA290" s="37"/>
      <c r="AC290" s="37"/>
    </row>
    <row r="291" spans="14:29" s="36" customFormat="1">
      <c r="N291" s="37"/>
      <c r="O291" s="37"/>
      <c r="P291" s="37"/>
      <c r="Q291" s="37"/>
      <c r="AA291" s="37"/>
      <c r="AC291" s="37"/>
    </row>
    <row r="292" spans="14:29" s="36" customFormat="1">
      <c r="N292" s="37"/>
      <c r="O292" s="37"/>
      <c r="P292" s="37"/>
      <c r="Q292" s="37"/>
      <c r="AA292" s="37"/>
      <c r="AC292" s="37"/>
    </row>
    <row r="293" spans="14:29" s="36" customFormat="1">
      <c r="N293" s="37"/>
      <c r="O293" s="37"/>
      <c r="P293" s="37"/>
      <c r="Q293" s="37"/>
      <c r="AA293" s="37"/>
      <c r="AC293" s="37"/>
    </row>
    <row r="294" spans="14:29" s="36" customFormat="1">
      <c r="N294" s="37"/>
      <c r="O294" s="37"/>
      <c r="P294" s="37"/>
      <c r="Q294" s="37"/>
      <c r="AA294" s="37"/>
      <c r="AC294" s="37"/>
    </row>
    <row r="295" spans="14:29" s="36" customFormat="1">
      <c r="N295" s="37"/>
      <c r="O295" s="37"/>
      <c r="P295" s="37"/>
      <c r="Q295" s="37"/>
      <c r="AA295" s="37"/>
      <c r="AC295" s="37"/>
    </row>
    <row r="296" spans="14:29" s="36" customFormat="1">
      <c r="N296" s="37"/>
      <c r="O296" s="37"/>
      <c r="P296" s="37"/>
      <c r="Q296" s="37"/>
      <c r="AA296" s="37"/>
      <c r="AC296" s="37"/>
    </row>
    <row r="297" spans="14:29" s="36" customFormat="1">
      <c r="N297" s="37"/>
      <c r="O297" s="37"/>
      <c r="P297" s="37"/>
      <c r="Q297" s="37"/>
      <c r="AA297" s="37"/>
      <c r="AC297" s="37"/>
    </row>
    <row r="298" spans="14:29" s="36" customFormat="1">
      <c r="N298" s="37"/>
      <c r="O298" s="37"/>
      <c r="P298" s="37"/>
      <c r="Q298" s="37"/>
      <c r="AA298" s="37"/>
      <c r="AC298" s="37"/>
    </row>
    <row r="299" spans="14:29" s="36" customFormat="1">
      <c r="N299" s="37"/>
      <c r="O299" s="37"/>
      <c r="P299" s="37"/>
      <c r="Q299" s="37"/>
      <c r="AA299" s="37"/>
      <c r="AC299" s="37"/>
    </row>
    <row r="300" spans="14:29" s="36" customFormat="1">
      <c r="N300" s="37"/>
      <c r="O300" s="37"/>
      <c r="P300" s="37"/>
      <c r="Q300" s="37"/>
      <c r="AA300" s="37"/>
      <c r="AC300" s="37"/>
    </row>
    <row r="301" spans="14:29" s="36" customFormat="1">
      <c r="N301" s="37"/>
      <c r="O301" s="37"/>
      <c r="P301" s="37"/>
      <c r="Q301" s="37"/>
      <c r="AA301" s="37"/>
      <c r="AC301" s="37"/>
    </row>
    <row r="302" spans="14:29" s="36" customFormat="1">
      <c r="N302" s="37"/>
      <c r="O302" s="37"/>
      <c r="P302" s="37"/>
      <c r="Q302" s="37"/>
      <c r="AA302" s="37"/>
      <c r="AC302" s="37"/>
    </row>
    <row r="303" spans="14:29" s="36" customFormat="1">
      <c r="N303" s="37"/>
      <c r="O303" s="37"/>
      <c r="P303" s="37"/>
      <c r="Q303" s="37"/>
      <c r="AA303" s="37"/>
      <c r="AC303" s="37"/>
    </row>
    <row r="304" spans="14:29" s="36" customFormat="1">
      <c r="N304" s="37"/>
      <c r="O304" s="37"/>
      <c r="P304" s="37"/>
      <c r="Q304" s="37"/>
      <c r="AA304" s="37"/>
      <c r="AC304" s="37"/>
    </row>
    <row r="305" spans="14:29" s="36" customFormat="1">
      <c r="N305" s="37"/>
      <c r="O305" s="37"/>
      <c r="P305" s="37"/>
      <c r="Q305" s="37"/>
      <c r="AA305" s="37"/>
      <c r="AC305" s="37"/>
    </row>
    <row r="306" spans="14:29" s="36" customFormat="1">
      <c r="N306" s="37"/>
      <c r="O306" s="37"/>
      <c r="P306" s="37"/>
      <c r="Q306" s="37"/>
      <c r="AA306" s="37"/>
      <c r="AC306" s="37"/>
    </row>
    <row r="307" spans="14:29" s="36" customFormat="1">
      <c r="N307" s="37"/>
      <c r="O307" s="37"/>
      <c r="P307" s="37"/>
      <c r="Q307" s="37"/>
      <c r="AA307" s="37"/>
      <c r="AC307" s="37"/>
    </row>
    <row r="308" spans="14:29" s="36" customFormat="1">
      <c r="N308" s="37"/>
      <c r="O308" s="37"/>
      <c r="P308" s="37"/>
      <c r="Q308" s="37"/>
      <c r="AA308" s="37"/>
      <c r="AC308" s="37"/>
    </row>
    <row r="309" spans="14:29" s="36" customFormat="1">
      <c r="N309" s="37"/>
      <c r="O309" s="37"/>
      <c r="P309" s="37"/>
      <c r="Q309" s="37"/>
      <c r="AA309" s="37"/>
      <c r="AC309" s="37"/>
    </row>
    <row r="310" spans="14:29" s="36" customFormat="1">
      <c r="N310" s="37"/>
      <c r="O310" s="37"/>
      <c r="P310" s="37"/>
      <c r="Q310" s="37"/>
      <c r="AA310" s="37"/>
      <c r="AC310" s="37"/>
    </row>
    <row r="311" spans="14:29" s="36" customFormat="1">
      <c r="N311" s="37"/>
      <c r="O311" s="37"/>
      <c r="P311" s="37"/>
      <c r="Q311" s="37"/>
      <c r="AA311" s="37"/>
      <c r="AC311" s="37"/>
    </row>
    <row r="312" spans="14:29" s="36" customFormat="1">
      <c r="N312" s="37"/>
      <c r="O312" s="37"/>
      <c r="P312" s="37"/>
      <c r="Q312" s="37"/>
      <c r="AA312" s="37"/>
      <c r="AC312" s="37"/>
    </row>
    <row r="313" spans="14:29" s="36" customFormat="1">
      <c r="N313" s="37"/>
      <c r="O313" s="37"/>
      <c r="P313" s="37"/>
      <c r="Q313" s="37"/>
      <c r="AA313" s="37"/>
      <c r="AC313" s="37"/>
    </row>
    <row r="314" spans="14:29" s="36" customFormat="1">
      <c r="N314" s="37"/>
      <c r="O314" s="37"/>
      <c r="P314" s="37"/>
      <c r="Q314" s="37"/>
      <c r="AA314" s="37"/>
      <c r="AC314" s="37"/>
    </row>
    <row r="315" spans="14:29" s="36" customFormat="1">
      <c r="N315" s="37"/>
      <c r="O315" s="37"/>
      <c r="P315" s="37"/>
      <c r="Q315" s="37"/>
      <c r="AA315" s="37"/>
      <c r="AC315" s="37"/>
    </row>
    <row r="316" spans="14:29" s="36" customFormat="1">
      <c r="N316" s="37"/>
      <c r="O316" s="37"/>
      <c r="P316" s="37"/>
      <c r="Q316" s="37"/>
      <c r="AA316" s="37"/>
      <c r="AC316" s="37"/>
    </row>
    <row r="317" spans="14:29" s="36" customFormat="1">
      <c r="N317" s="37"/>
      <c r="O317" s="37"/>
      <c r="P317" s="37"/>
      <c r="Q317" s="37"/>
      <c r="AA317" s="37"/>
      <c r="AC317" s="37"/>
    </row>
    <row r="318" spans="14:29" s="36" customFormat="1">
      <c r="N318" s="37"/>
      <c r="O318" s="37"/>
      <c r="P318" s="37"/>
      <c r="Q318" s="37"/>
      <c r="AA318" s="37"/>
      <c r="AC318" s="37"/>
    </row>
    <row r="319" spans="14:29" s="36" customFormat="1">
      <c r="N319" s="37"/>
      <c r="O319" s="37"/>
      <c r="P319" s="37"/>
      <c r="Q319" s="37"/>
      <c r="AA319" s="37"/>
      <c r="AC319" s="37"/>
    </row>
    <row r="320" spans="14:29" s="36" customFormat="1">
      <c r="N320" s="37"/>
      <c r="O320" s="37"/>
      <c r="P320" s="37"/>
      <c r="Q320" s="37"/>
      <c r="AA320" s="37"/>
      <c r="AC320" s="37"/>
    </row>
    <row r="321" spans="14:29" s="36" customFormat="1">
      <c r="N321" s="37"/>
      <c r="O321" s="37"/>
      <c r="P321" s="37"/>
      <c r="Q321" s="37"/>
      <c r="AA321" s="37"/>
      <c r="AC321" s="37"/>
    </row>
    <row r="322" spans="14:29" s="36" customFormat="1">
      <c r="N322" s="37"/>
      <c r="O322" s="37"/>
      <c r="P322" s="37"/>
      <c r="Q322" s="37"/>
      <c r="AA322" s="37"/>
      <c r="AC322" s="37"/>
    </row>
    <row r="323" spans="14:29" s="36" customFormat="1">
      <c r="N323" s="37"/>
      <c r="O323" s="37"/>
      <c r="P323" s="37"/>
      <c r="Q323" s="37"/>
      <c r="AA323" s="37"/>
      <c r="AC323" s="37"/>
    </row>
    <row r="324" spans="14:29" s="36" customFormat="1">
      <c r="N324" s="37"/>
      <c r="O324" s="37"/>
      <c r="P324" s="37"/>
      <c r="Q324" s="37"/>
      <c r="AA324" s="37"/>
      <c r="AC324" s="37"/>
    </row>
    <row r="325" spans="14:29" s="36" customFormat="1">
      <c r="N325" s="37"/>
      <c r="O325" s="37"/>
      <c r="P325" s="37"/>
      <c r="Q325" s="37"/>
      <c r="AA325" s="37"/>
      <c r="AC325" s="37"/>
    </row>
    <row r="326" spans="14:29" s="36" customFormat="1">
      <c r="N326" s="37"/>
      <c r="O326" s="37"/>
      <c r="P326" s="37"/>
      <c r="Q326" s="37"/>
      <c r="AA326" s="37"/>
      <c r="AC326" s="37"/>
    </row>
    <row r="327" spans="14:29" s="36" customFormat="1">
      <c r="N327" s="37"/>
      <c r="O327" s="37"/>
      <c r="P327" s="37"/>
      <c r="Q327" s="37"/>
      <c r="AA327" s="37"/>
      <c r="AC327" s="37"/>
    </row>
    <row r="328" spans="14:29" s="36" customFormat="1">
      <c r="N328" s="37"/>
      <c r="O328" s="37"/>
      <c r="P328" s="37"/>
      <c r="Q328" s="37"/>
      <c r="AA328" s="37"/>
      <c r="AC328" s="37"/>
    </row>
    <row r="329" spans="14:29" s="36" customFormat="1">
      <c r="N329" s="37"/>
      <c r="O329" s="37"/>
      <c r="P329" s="37"/>
      <c r="Q329" s="37"/>
      <c r="AA329" s="37"/>
      <c r="AC329" s="37"/>
    </row>
    <row r="330" spans="14:29" s="36" customFormat="1">
      <c r="N330" s="37"/>
      <c r="O330" s="37"/>
      <c r="P330" s="37"/>
      <c r="Q330" s="37"/>
      <c r="AA330" s="37"/>
      <c r="AC330" s="37"/>
    </row>
    <row r="331" spans="14:29" s="36" customFormat="1">
      <c r="N331" s="37"/>
      <c r="O331" s="37"/>
      <c r="P331" s="37"/>
      <c r="Q331" s="37"/>
      <c r="AA331" s="37"/>
      <c r="AC331" s="37"/>
    </row>
    <row r="332" spans="14:29" s="36" customFormat="1">
      <c r="N332" s="37"/>
      <c r="O332" s="37"/>
      <c r="P332" s="37"/>
      <c r="Q332" s="37"/>
      <c r="AA332" s="37"/>
      <c r="AC332" s="37"/>
    </row>
    <row r="333" spans="14:29" s="36" customFormat="1">
      <c r="N333" s="37"/>
      <c r="O333" s="37"/>
      <c r="P333" s="37"/>
      <c r="Q333" s="37"/>
      <c r="AA333" s="37"/>
      <c r="AC333" s="37"/>
    </row>
    <row r="334" spans="14:29" s="36" customFormat="1">
      <c r="N334" s="37"/>
      <c r="O334" s="37"/>
      <c r="P334" s="37"/>
      <c r="Q334" s="37"/>
      <c r="AA334" s="37"/>
      <c r="AC334" s="37"/>
    </row>
    <row r="335" spans="14:29" s="36" customFormat="1">
      <c r="N335" s="37"/>
      <c r="O335" s="37"/>
      <c r="P335" s="37"/>
      <c r="Q335" s="37"/>
      <c r="AA335" s="37"/>
      <c r="AC335" s="37"/>
    </row>
    <row r="336" spans="14:29" s="36" customFormat="1">
      <c r="N336" s="37"/>
      <c r="O336" s="37"/>
      <c r="P336" s="37"/>
      <c r="Q336" s="37"/>
      <c r="AA336" s="37"/>
      <c r="AC336" s="37"/>
    </row>
    <row r="337" spans="14:29" s="36" customFormat="1">
      <c r="N337" s="37"/>
      <c r="O337" s="37"/>
      <c r="P337" s="37"/>
      <c r="Q337" s="37"/>
      <c r="AA337" s="37"/>
      <c r="AC337" s="37"/>
    </row>
    <row r="338" spans="14:29" s="36" customFormat="1">
      <c r="N338" s="37"/>
      <c r="O338" s="37"/>
      <c r="P338" s="37"/>
      <c r="Q338" s="37"/>
      <c r="AA338" s="37"/>
      <c r="AC338" s="37"/>
    </row>
    <row r="339" spans="14:29" s="36" customFormat="1">
      <c r="N339" s="37"/>
      <c r="O339" s="37"/>
      <c r="P339" s="37"/>
      <c r="Q339" s="37"/>
      <c r="AA339" s="37"/>
      <c r="AC339" s="37"/>
    </row>
    <row r="340" spans="14:29" s="36" customFormat="1">
      <c r="N340" s="37"/>
      <c r="O340" s="37"/>
      <c r="P340" s="37"/>
      <c r="Q340" s="37"/>
      <c r="AA340" s="37"/>
      <c r="AC340" s="37"/>
    </row>
    <row r="341" spans="14:29" s="36" customFormat="1">
      <c r="N341" s="37"/>
      <c r="O341" s="37"/>
      <c r="P341" s="37"/>
      <c r="Q341" s="37"/>
      <c r="AA341" s="37"/>
      <c r="AC341" s="37"/>
    </row>
    <row r="342" spans="14:29" s="36" customFormat="1">
      <c r="N342" s="37"/>
      <c r="O342" s="37"/>
      <c r="P342" s="37"/>
      <c r="Q342" s="37"/>
      <c r="AA342" s="37"/>
      <c r="AC342" s="37"/>
    </row>
    <row r="343" spans="14:29" s="36" customFormat="1">
      <c r="N343" s="37"/>
      <c r="O343" s="37"/>
      <c r="P343" s="37"/>
      <c r="Q343" s="37"/>
      <c r="AA343" s="37"/>
      <c r="AC343" s="37"/>
    </row>
    <row r="344" spans="14:29" s="36" customFormat="1">
      <c r="N344" s="37"/>
      <c r="O344" s="37"/>
      <c r="P344" s="37"/>
      <c r="Q344" s="37"/>
      <c r="AA344" s="37"/>
      <c r="AC344" s="37"/>
    </row>
    <row r="345" spans="14:29" s="36" customFormat="1">
      <c r="N345" s="37"/>
      <c r="O345" s="37"/>
      <c r="P345" s="37"/>
      <c r="Q345" s="37"/>
      <c r="AA345" s="37"/>
      <c r="AC345" s="37"/>
    </row>
    <row r="346" spans="14:29" s="36" customFormat="1">
      <c r="N346" s="37"/>
      <c r="O346" s="37"/>
      <c r="P346" s="37"/>
      <c r="Q346" s="37"/>
      <c r="AA346" s="37"/>
      <c r="AC346" s="37"/>
    </row>
    <row r="347" spans="14:29" s="36" customFormat="1">
      <c r="N347" s="37"/>
      <c r="O347" s="37"/>
      <c r="P347" s="37"/>
      <c r="Q347" s="37"/>
      <c r="AA347" s="37"/>
      <c r="AC347" s="37"/>
    </row>
    <row r="348" spans="14:29" s="36" customFormat="1">
      <c r="N348" s="37"/>
      <c r="O348" s="37"/>
      <c r="P348" s="37"/>
      <c r="Q348" s="37"/>
      <c r="AA348" s="37"/>
      <c r="AC348" s="37"/>
    </row>
    <row r="349" spans="14:29" s="36" customFormat="1">
      <c r="N349" s="37"/>
      <c r="O349" s="37"/>
      <c r="P349" s="37"/>
      <c r="Q349" s="37"/>
      <c r="AA349" s="37"/>
      <c r="AC349" s="37"/>
    </row>
    <row r="350" spans="14:29" s="36" customFormat="1">
      <c r="N350" s="37"/>
      <c r="O350" s="37"/>
      <c r="P350" s="37"/>
      <c r="Q350" s="37"/>
      <c r="AA350" s="37"/>
      <c r="AC350" s="37"/>
    </row>
    <row r="351" spans="14:29" s="36" customFormat="1">
      <c r="N351" s="37"/>
      <c r="O351" s="37"/>
      <c r="P351" s="37"/>
      <c r="Q351" s="37"/>
      <c r="AA351" s="37"/>
      <c r="AC351" s="37"/>
    </row>
    <row r="352" spans="14:29" s="36" customFormat="1">
      <c r="N352" s="37"/>
      <c r="O352" s="37"/>
      <c r="P352" s="37"/>
      <c r="Q352" s="37"/>
      <c r="AA352" s="37"/>
      <c r="AC352" s="37"/>
    </row>
    <row r="353" spans="14:29" s="36" customFormat="1">
      <c r="N353" s="37"/>
      <c r="O353" s="37"/>
      <c r="P353" s="37"/>
      <c r="Q353" s="37"/>
      <c r="AA353" s="37"/>
      <c r="AC353" s="37"/>
    </row>
    <row r="354" spans="14:29" s="36" customFormat="1">
      <c r="N354" s="37"/>
      <c r="O354" s="37"/>
      <c r="P354" s="37"/>
      <c r="Q354" s="37"/>
      <c r="AA354" s="37"/>
      <c r="AC354" s="37"/>
    </row>
    <row r="355" spans="14:29" s="36" customFormat="1">
      <c r="N355" s="37"/>
      <c r="O355" s="37"/>
      <c r="P355" s="37"/>
      <c r="Q355" s="37"/>
      <c r="AA355" s="37"/>
      <c r="AC355" s="37"/>
    </row>
    <row r="356" spans="14:29" s="36" customFormat="1">
      <c r="N356" s="37"/>
      <c r="O356" s="37"/>
      <c r="P356" s="37"/>
      <c r="Q356" s="37"/>
      <c r="AA356" s="37"/>
      <c r="AC356" s="37"/>
    </row>
    <row r="357" spans="14:29" s="36" customFormat="1">
      <c r="N357" s="37"/>
      <c r="O357" s="37"/>
      <c r="P357" s="37"/>
      <c r="Q357" s="37"/>
      <c r="AA357" s="37"/>
      <c r="AC357" s="37"/>
    </row>
    <row r="358" spans="14:29" s="36" customFormat="1">
      <c r="N358" s="37"/>
      <c r="O358" s="37"/>
      <c r="P358" s="37"/>
      <c r="Q358" s="37"/>
      <c r="AA358" s="37"/>
      <c r="AC358" s="37"/>
    </row>
    <row r="359" spans="14:29" s="36" customFormat="1">
      <c r="N359" s="37"/>
      <c r="O359" s="37"/>
      <c r="P359" s="37"/>
      <c r="Q359" s="37"/>
      <c r="AA359" s="37"/>
      <c r="AC359" s="37"/>
    </row>
    <row r="360" spans="14:29" s="36" customFormat="1">
      <c r="N360" s="37"/>
      <c r="O360" s="37"/>
      <c r="P360" s="37"/>
      <c r="Q360" s="37"/>
      <c r="AA360" s="37"/>
      <c r="AC360" s="37"/>
    </row>
    <row r="361" spans="14:29" s="36" customFormat="1">
      <c r="N361" s="37"/>
      <c r="O361" s="37"/>
      <c r="P361" s="37"/>
      <c r="Q361" s="37"/>
      <c r="AA361" s="37"/>
      <c r="AC361" s="37"/>
    </row>
    <row r="362" spans="14:29" s="36" customFormat="1">
      <c r="N362" s="37"/>
      <c r="O362" s="37"/>
      <c r="P362" s="37"/>
      <c r="Q362" s="37"/>
      <c r="AA362" s="37"/>
      <c r="AC362" s="37"/>
    </row>
    <row r="363" spans="14:29" s="36" customFormat="1">
      <c r="N363" s="37"/>
      <c r="O363" s="37"/>
      <c r="P363" s="37"/>
      <c r="Q363" s="37"/>
      <c r="AA363" s="37"/>
      <c r="AC363" s="37"/>
    </row>
    <row r="364" spans="14:29" s="36" customFormat="1">
      <c r="N364" s="37"/>
      <c r="O364" s="37"/>
      <c r="P364" s="37"/>
      <c r="Q364" s="37"/>
      <c r="AA364" s="37"/>
      <c r="AC364" s="37"/>
    </row>
    <row r="365" spans="14:29" s="36" customFormat="1">
      <c r="N365" s="37"/>
      <c r="O365" s="37"/>
      <c r="P365" s="37"/>
      <c r="Q365" s="37"/>
      <c r="AA365" s="37"/>
      <c r="AC365" s="37"/>
    </row>
    <row r="366" spans="14:29" s="36" customFormat="1">
      <c r="N366" s="37"/>
      <c r="O366" s="37"/>
      <c r="P366" s="37"/>
      <c r="Q366" s="37"/>
      <c r="AA366" s="37"/>
      <c r="AC366" s="37"/>
    </row>
    <row r="367" spans="14:29" s="36" customFormat="1">
      <c r="N367" s="37"/>
      <c r="O367" s="37"/>
      <c r="P367" s="37"/>
      <c r="Q367" s="37"/>
      <c r="AA367" s="37"/>
      <c r="AC367" s="37"/>
    </row>
    <row r="368" spans="14:29" s="36" customFormat="1">
      <c r="N368" s="37"/>
      <c r="O368" s="37"/>
      <c r="P368" s="37"/>
      <c r="Q368" s="37"/>
      <c r="AA368" s="37"/>
      <c r="AC368" s="37"/>
    </row>
    <row r="369" spans="14:29" s="36" customFormat="1">
      <c r="N369" s="37"/>
      <c r="O369" s="37"/>
      <c r="P369" s="37"/>
      <c r="Q369" s="37"/>
      <c r="AA369" s="37"/>
      <c r="AC369" s="37"/>
    </row>
    <row r="370" spans="14:29" s="36" customFormat="1">
      <c r="N370" s="37"/>
      <c r="O370" s="37"/>
      <c r="P370" s="37"/>
      <c r="Q370" s="37"/>
      <c r="AA370" s="37"/>
      <c r="AC370" s="37"/>
    </row>
    <row r="371" spans="14:29" s="36" customFormat="1">
      <c r="N371" s="37"/>
      <c r="O371" s="37"/>
      <c r="P371" s="37"/>
      <c r="Q371" s="37"/>
      <c r="AA371" s="37"/>
      <c r="AC371" s="37"/>
    </row>
    <row r="372" spans="14:29" s="36" customFormat="1">
      <c r="N372" s="37"/>
      <c r="O372" s="37"/>
      <c r="P372" s="37"/>
      <c r="Q372" s="37"/>
      <c r="AA372" s="37"/>
      <c r="AC372" s="37"/>
    </row>
    <row r="373" spans="14:29" s="36" customFormat="1">
      <c r="N373" s="37"/>
      <c r="O373" s="37"/>
      <c r="P373" s="37"/>
      <c r="Q373" s="37"/>
      <c r="AA373" s="37"/>
      <c r="AC373" s="37"/>
    </row>
    <row r="374" spans="14:29" s="36" customFormat="1">
      <c r="N374" s="37"/>
      <c r="O374" s="37"/>
      <c r="P374" s="37"/>
      <c r="Q374" s="37"/>
      <c r="AA374" s="37"/>
      <c r="AC374" s="37"/>
    </row>
    <row r="375" spans="14:29" s="36" customFormat="1">
      <c r="N375" s="37"/>
      <c r="O375" s="37"/>
      <c r="P375" s="37"/>
      <c r="Q375" s="37"/>
      <c r="AA375" s="37"/>
      <c r="AC375" s="37"/>
    </row>
    <row r="376" spans="14:29" s="36" customFormat="1">
      <c r="N376" s="37"/>
      <c r="O376" s="37"/>
      <c r="P376" s="37"/>
      <c r="Q376" s="37"/>
      <c r="AA376" s="37"/>
      <c r="AC376" s="37"/>
    </row>
    <row r="377" spans="14:29" s="36" customFormat="1">
      <c r="N377" s="37"/>
      <c r="O377" s="37"/>
      <c r="P377" s="37"/>
      <c r="Q377" s="37"/>
      <c r="AA377" s="37"/>
      <c r="AC377" s="37"/>
    </row>
    <row r="378" spans="14:29" s="36" customFormat="1">
      <c r="N378" s="37"/>
      <c r="O378" s="37"/>
      <c r="P378" s="37"/>
      <c r="Q378" s="37"/>
      <c r="AA378" s="37"/>
      <c r="AC378" s="37"/>
    </row>
    <row r="379" spans="14:29" s="36" customFormat="1">
      <c r="N379" s="37"/>
      <c r="O379" s="37"/>
      <c r="P379" s="37"/>
      <c r="Q379" s="37"/>
      <c r="AA379" s="37"/>
      <c r="AC379" s="37"/>
    </row>
    <row r="380" spans="14:29" s="36" customFormat="1">
      <c r="N380" s="37"/>
      <c r="O380" s="37"/>
      <c r="P380" s="37"/>
      <c r="Q380" s="37"/>
      <c r="AA380" s="37"/>
      <c r="AC380" s="37"/>
    </row>
    <row r="381" spans="14:29" s="36" customFormat="1">
      <c r="N381" s="37"/>
      <c r="O381" s="37"/>
      <c r="P381" s="37"/>
      <c r="Q381" s="37"/>
      <c r="AA381" s="37"/>
      <c r="AC381" s="37"/>
    </row>
    <row r="382" spans="14:29" s="36" customFormat="1">
      <c r="N382" s="37"/>
      <c r="O382" s="37"/>
      <c r="P382" s="37"/>
      <c r="Q382" s="37"/>
      <c r="AA382" s="37"/>
      <c r="AC382" s="37"/>
    </row>
    <row r="383" spans="14:29" s="36" customFormat="1">
      <c r="N383" s="37"/>
      <c r="O383" s="37"/>
      <c r="P383" s="37"/>
      <c r="Q383" s="37"/>
      <c r="AA383" s="37"/>
      <c r="AC383" s="37"/>
    </row>
    <row r="384" spans="14:29" s="36" customFormat="1">
      <c r="N384" s="37"/>
      <c r="O384" s="37"/>
      <c r="P384" s="37"/>
      <c r="Q384" s="37"/>
      <c r="AA384" s="37"/>
      <c r="AC384" s="37"/>
    </row>
    <row r="385" spans="14:29" s="36" customFormat="1">
      <c r="N385" s="37"/>
      <c r="O385" s="37"/>
      <c r="P385" s="37"/>
      <c r="Q385" s="37"/>
      <c r="AA385" s="37"/>
      <c r="AC385" s="37"/>
    </row>
    <row r="386" spans="14:29" s="36" customFormat="1">
      <c r="N386" s="37"/>
      <c r="O386" s="37"/>
      <c r="P386" s="37"/>
      <c r="Q386" s="37"/>
      <c r="AA386" s="37"/>
      <c r="AC386" s="37"/>
    </row>
    <row r="387" spans="14:29" s="36" customFormat="1">
      <c r="N387" s="37"/>
      <c r="O387" s="37"/>
      <c r="P387" s="37"/>
      <c r="Q387" s="37"/>
      <c r="AA387" s="37"/>
      <c r="AC387" s="37"/>
    </row>
    <row r="388" spans="14:29" s="36" customFormat="1">
      <c r="N388" s="37"/>
      <c r="O388" s="37"/>
      <c r="P388" s="37"/>
      <c r="Q388" s="37"/>
      <c r="AA388" s="37"/>
      <c r="AC388" s="37"/>
    </row>
    <row r="389" spans="14:29" s="36" customFormat="1">
      <c r="N389" s="37"/>
      <c r="O389" s="37"/>
      <c r="P389" s="37"/>
      <c r="Q389" s="37"/>
      <c r="AA389" s="37"/>
      <c r="AC389" s="37"/>
    </row>
    <row r="390" spans="14:29" s="36" customFormat="1">
      <c r="N390" s="37"/>
      <c r="O390" s="37"/>
      <c r="P390" s="37"/>
      <c r="Q390" s="37"/>
      <c r="AA390" s="37"/>
      <c r="AC390" s="37"/>
    </row>
    <row r="391" spans="14:29" s="36" customFormat="1">
      <c r="N391" s="37"/>
      <c r="O391" s="37"/>
      <c r="P391" s="37"/>
      <c r="Q391" s="37"/>
      <c r="AA391" s="37"/>
      <c r="AC391" s="37"/>
    </row>
    <row r="392" spans="14:29" s="36" customFormat="1">
      <c r="N392" s="37"/>
      <c r="O392" s="37"/>
      <c r="P392" s="37"/>
      <c r="Q392" s="37"/>
      <c r="AA392" s="37"/>
      <c r="AC392" s="37"/>
    </row>
    <row r="393" spans="14:29" s="36" customFormat="1">
      <c r="N393" s="37"/>
      <c r="O393" s="37"/>
      <c r="P393" s="37"/>
      <c r="Q393" s="37"/>
      <c r="AA393" s="37"/>
      <c r="AC393" s="37"/>
    </row>
    <row r="394" spans="14:29" s="36" customFormat="1">
      <c r="N394" s="37"/>
      <c r="O394" s="37"/>
      <c r="P394" s="37"/>
      <c r="Q394" s="37"/>
      <c r="AA394" s="37"/>
      <c r="AC394" s="37"/>
    </row>
    <row r="395" spans="14:29" s="36" customFormat="1">
      <c r="N395" s="37"/>
      <c r="O395" s="37"/>
      <c r="P395" s="37"/>
      <c r="Q395" s="37"/>
      <c r="AA395" s="37"/>
      <c r="AC395" s="37"/>
    </row>
    <row r="396" spans="14:29" s="36" customFormat="1">
      <c r="N396" s="37"/>
      <c r="O396" s="37"/>
      <c r="P396" s="37"/>
      <c r="Q396" s="37"/>
      <c r="AA396" s="37"/>
      <c r="AC396" s="37"/>
    </row>
    <row r="397" spans="14:29" s="36" customFormat="1">
      <c r="N397" s="37"/>
      <c r="O397" s="37"/>
      <c r="P397" s="37"/>
      <c r="Q397" s="37"/>
      <c r="AA397" s="37"/>
      <c r="AC397" s="37"/>
    </row>
    <row r="398" spans="14:29" s="36" customFormat="1">
      <c r="N398" s="37"/>
      <c r="O398" s="37"/>
      <c r="P398" s="37"/>
      <c r="Q398" s="37"/>
      <c r="AA398" s="37"/>
      <c r="AC398" s="37"/>
    </row>
    <row r="399" spans="14:29" s="36" customFormat="1">
      <c r="N399" s="37"/>
      <c r="O399" s="37"/>
      <c r="P399" s="37"/>
      <c r="Q399" s="37"/>
      <c r="AA399" s="37"/>
      <c r="AC399" s="37"/>
    </row>
    <row r="400" spans="14:29" s="36" customFormat="1">
      <c r="N400" s="37"/>
      <c r="O400" s="37"/>
      <c r="P400" s="37"/>
      <c r="Q400" s="37"/>
      <c r="AA400" s="37"/>
      <c r="AC400" s="37"/>
    </row>
    <row r="401" spans="14:29" s="36" customFormat="1">
      <c r="N401" s="37"/>
      <c r="O401" s="37"/>
      <c r="P401" s="37"/>
      <c r="Q401" s="37"/>
      <c r="AA401" s="37"/>
      <c r="AC401" s="37"/>
    </row>
    <row r="402" spans="14:29" s="36" customFormat="1">
      <c r="N402" s="37"/>
      <c r="O402" s="37"/>
      <c r="P402" s="37"/>
      <c r="Q402" s="37"/>
      <c r="AA402" s="37"/>
      <c r="AC402" s="37"/>
    </row>
    <row r="403" spans="14:29" s="36" customFormat="1">
      <c r="N403" s="37"/>
      <c r="O403" s="37"/>
      <c r="P403" s="37"/>
      <c r="Q403" s="37"/>
      <c r="AA403" s="37"/>
      <c r="AC403" s="37"/>
    </row>
    <row r="404" spans="14:29" s="36" customFormat="1">
      <c r="N404" s="37"/>
      <c r="O404" s="37"/>
      <c r="P404" s="37"/>
      <c r="Q404" s="37"/>
      <c r="AA404" s="37"/>
      <c r="AC404" s="37"/>
    </row>
    <row r="405" spans="14:29" s="36" customFormat="1">
      <c r="N405" s="37"/>
      <c r="O405" s="37"/>
      <c r="P405" s="37"/>
      <c r="Q405" s="37"/>
      <c r="AA405" s="37"/>
      <c r="AC405" s="37"/>
    </row>
    <row r="406" spans="14:29" s="36" customFormat="1">
      <c r="N406" s="37"/>
      <c r="O406" s="37"/>
      <c r="P406" s="37"/>
      <c r="Q406" s="37"/>
      <c r="AA406" s="37"/>
      <c r="AC406" s="37"/>
    </row>
    <row r="407" spans="14:29" s="36" customFormat="1">
      <c r="N407" s="37"/>
      <c r="O407" s="37"/>
      <c r="P407" s="37"/>
      <c r="Q407" s="37"/>
      <c r="AA407" s="37"/>
      <c r="AC407" s="37"/>
    </row>
    <row r="408" spans="14:29" s="36" customFormat="1">
      <c r="N408" s="37"/>
      <c r="O408" s="37"/>
      <c r="P408" s="37"/>
      <c r="Q408" s="37"/>
      <c r="AA408" s="37"/>
      <c r="AC408" s="37"/>
    </row>
    <row r="409" spans="14:29" s="36" customFormat="1">
      <c r="N409" s="37"/>
      <c r="O409" s="37"/>
      <c r="P409" s="37"/>
      <c r="Q409" s="37"/>
      <c r="AA409" s="37"/>
      <c r="AC409" s="37"/>
    </row>
    <row r="410" spans="14:29" s="36" customFormat="1">
      <c r="N410" s="37"/>
      <c r="O410" s="37"/>
      <c r="P410" s="37"/>
      <c r="Q410" s="37"/>
      <c r="AA410" s="37"/>
      <c r="AC410" s="37"/>
    </row>
    <row r="411" spans="14:29" s="36" customFormat="1">
      <c r="N411" s="37"/>
      <c r="O411" s="37"/>
      <c r="P411" s="37"/>
      <c r="Q411" s="37"/>
      <c r="AA411" s="37"/>
      <c r="AC411" s="37"/>
    </row>
    <row r="412" spans="14:29" s="36" customFormat="1">
      <c r="N412" s="37"/>
      <c r="O412" s="37"/>
      <c r="P412" s="37"/>
      <c r="Q412" s="37"/>
      <c r="AA412" s="37"/>
      <c r="AC412" s="37"/>
    </row>
    <row r="413" spans="14:29" s="36" customFormat="1">
      <c r="N413" s="37"/>
      <c r="O413" s="37"/>
      <c r="P413" s="37"/>
      <c r="Q413" s="37"/>
      <c r="AA413" s="37"/>
      <c r="AC413" s="37"/>
    </row>
    <row r="414" spans="14:29" s="36" customFormat="1">
      <c r="N414" s="37"/>
      <c r="O414" s="37"/>
      <c r="P414" s="37"/>
      <c r="Q414" s="37"/>
      <c r="AA414" s="37"/>
      <c r="AC414" s="37"/>
    </row>
    <row r="415" spans="14:29" s="36" customFormat="1">
      <c r="N415" s="37"/>
      <c r="O415" s="37"/>
      <c r="P415" s="37"/>
      <c r="Q415" s="37"/>
      <c r="AA415" s="37"/>
      <c r="AC415" s="37"/>
    </row>
    <row r="416" spans="14:29" s="36" customFormat="1">
      <c r="N416" s="37"/>
      <c r="O416" s="37"/>
      <c r="P416" s="37"/>
      <c r="Q416" s="37"/>
      <c r="AA416" s="37"/>
      <c r="AC416" s="37"/>
    </row>
    <row r="417" spans="14:29" s="36" customFormat="1">
      <c r="N417" s="37"/>
      <c r="O417" s="37"/>
      <c r="P417" s="37"/>
      <c r="Q417" s="37"/>
      <c r="AA417" s="37"/>
      <c r="AC417" s="37"/>
    </row>
    <row r="418" spans="14:29" s="36" customFormat="1">
      <c r="N418" s="37"/>
      <c r="O418" s="37"/>
      <c r="P418" s="37"/>
      <c r="Q418" s="37"/>
      <c r="AA418" s="37"/>
      <c r="AC418" s="37"/>
    </row>
    <row r="419" spans="14:29" s="36" customFormat="1">
      <c r="N419" s="37"/>
      <c r="O419" s="37"/>
      <c r="P419" s="37"/>
      <c r="Q419" s="37"/>
      <c r="AA419" s="37"/>
      <c r="AC419" s="37"/>
    </row>
    <row r="420" spans="14:29" s="36" customFormat="1">
      <c r="N420" s="37"/>
      <c r="O420" s="37"/>
      <c r="P420" s="37"/>
      <c r="Q420" s="37"/>
      <c r="AA420" s="37"/>
      <c r="AC420" s="37"/>
    </row>
    <row r="421" spans="14:29" s="36" customFormat="1">
      <c r="N421" s="37"/>
      <c r="O421" s="37"/>
      <c r="P421" s="37"/>
      <c r="Q421" s="37"/>
      <c r="AA421" s="37"/>
      <c r="AC421" s="37"/>
    </row>
    <row r="422" spans="14:29" s="36" customFormat="1">
      <c r="N422" s="37"/>
      <c r="O422" s="37"/>
      <c r="P422" s="37"/>
      <c r="Q422" s="37"/>
      <c r="AA422" s="37"/>
      <c r="AC422" s="37"/>
    </row>
    <row r="423" spans="14:29" s="36" customFormat="1">
      <c r="N423" s="37"/>
      <c r="O423" s="37"/>
      <c r="P423" s="37"/>
      <c r="Q423" s="37"/>
      <c r="AA423" s="37"/>
      <c r="AC423" s="37"/>
    </row>
    <row r="424" spans="14:29" s="36" customFormat="1">
      <c r="N424" s="37"/>
      <c r="O424" s="37"/>
      <c r="P424" s="37"/>
      <c r="Q424" s="37"/>
      <c r="AA424" s="37"/>
      <c r="AC424" s="37"/>
    </row>
    <row r="425" spans="14:29" s="36" customFormat="1">
      <c r="N425" s="37"/>
      <c r="O425" s="37"/>
      <c r="P425" s="37"/>
      <c r="Q425" s="37"/>
      <c r="AA425" s="37"/>
      <c r="AC425" s="37"/>
    </row>
    <row r="426" spans="14:29" s="36" customFormat="1">
      <c r="N426" s="37"/>
      <c r="O426" s="37"/>
      <c r="P426" s="37"/>
      <c r="Q426" s="37"/>
      <c r="AA426" s="37"/>
      <c r="AC426" s="37"/>
    </row>
    <row r="427" spans="14:29" s="36" customFormat="1">
      <c r="N427" s="37"/>
      <c r="O427" s="37"/>
      <c r="P427" s="37"/>
      <c r="Q427" s="37"/>
      <c r="AA427" s="37"/>
      <c r="AC427" s="37"/>
    </row>
    <row r="428" spans="14:29" s="36" customFormat="1">
      <c r="N428" s="37"/>
      <c r="O428" s="37"/>
      <c r="P428" s="37"/>
      <c r="Q428" s="37"/>
      <c r="AA428" s="37"/>
      <c r="AC428" s="37"/>
    </row>
    <row r="429" spans="14:29" s="36" customFormat="1">
      <c r="N429" s="37"/>
      <c r="O429" s="37"/>
      <c r="P429" s="37"/>
      <c r="Q429" s="37"/>
      <c r="AA429" s="37"/>
      <c r="AC429" s="37"/>
    </row>
    <row r="430" spans="14:29" s="36" customFormat="1">
      <c r="N430" s="37"/>
      <c r="O430" s="37"/>
      <c r="P430" s="37"/>
      <c r="Q430" s="37"/>
      <c r="AA430" s="37"/>
      <c r="AC430" s="37"/>
    </row>
    <row r="431" spans="14:29" s="36" customFormat="1">
      <c r="N431" s="37"/>
      <c r="O431" s="37"/>
      <c r="P431" s="37"/>
      <c r="Q431" s="37"/>
      <c r="AA431" s="37"/>
      <c r="AC431" s="37"/>
    </row>
    <row r="432" spans="14:29" s="36" customFormat="1">
      <c r="N432" s="37"/>
      <c r="O432" s="37"/>
      <c r="P432" s="37"/>
      <c r="Q432" s="37"/>
      <c r="AA432" s="37"/>
      <c r="AC432" s="37"/>
    </row>
    <row r="433" spans="14:29" s="36" customFormat="1">
      <c r="N433" s="37"/>
      <c r="O433" s="37"/>
      <c r="P433" s="37"/>
      <c r="Q433" s="37"/>
      <c r="AA433" s="37"/>
      <c r="AC433" s="37"/>
    </row>
    <row r="434" spans="14:29" s="36" customFormat="1">
      <c r="N434" s="37"/>
      <c r="O434" s="37"/>
      <c r="P434" s="37"/>
      <c r="Q434" s="37"/>
      <c r="AA434" s="37"/>
      <c r="AC434" s="37"/>
    </row>
    <row r="435" spans="14:29" s="36" customFormat="1">
      <c r="N435" s="37"/>
      <c r="O435" s="37"/>
      <c r="P435" s="37"/>
      <c r="Q435" s="37"/>
      <c r="AA435" s="37"/>
      <c r="AC435" s="37"/>
    </row>
    <row r="436" spans="14:29" s="36" customFormat="1">
      <c r="N436" s="37"/>
      <c r="O436" s="37"/>
      <c r="P436" s="37"/>
      <c r="Q436" s="37"/>
      <c r="AA436" s="37"/>
      <c r="AC436" s="37"/>
    </row>
    <row r="437" spans="14:29" s="36" customFormat="1">
      <c r="N437" s="37"/>
      <c r="O437" s="37"/>
      <c r="P437" s="37"/>
      <c r="Q437" s="37"/>
      <c r="AA437" s="37"/>
      <c r="AC437" s="37"/>
    </row>
    <row r="438" spans="14:29" s="36" customFormat="1">
      <c r="N438" s="37"/>
      <c r="O438" s="37"/>
      <c r="P438" s="37"/>
      <c r="Q438" s="37"/>
      <c r="AA438" s="37"/>
      <c r="AC438" s="37"/>
    </row>
    <row r="439" spans="14:29" s="36" customFormat="1">
      <c r="N439" s="37"/>
      <c r="O439" s="37"/>
      <c r="P439" s="37"/>
      <c r="Q439" s="37"/>
      <c r="AA439" s="37"/>
      <c r="AC439" s="37"/>
    </row>
    <row r="440" spans="14:29" s="36" customFormat="1">
      <c r="N440" s="37"/>
      <c r="O440" s="37"/>
      <c r="P440" s="37"/>
      <c r="Q440" s="37"/>
      <c r="AA440" s="37"/>
      <c r="AC440" s="37"/>
    </row>
    <row r="441" spans="14:29" s="36" customFormat="1">
      <c r="N441" s="37"/>
      <c r="O441" s="37"/>
      <c r="P441" s="37"/>
      <c r="Q441" s="37"/>
      <c r="AA441" s="37"/>
      <c r="AC441" s="37"/>
    </row>
    <row r="442" spans="14:29" s="36" customFormat="1">
      <c r="N442" s="37"/>
      <c r="O442" s="37"/>
      <c r="P442" s="37"/>
      <c r="Q442" s="37"/>
      <c r="AA442" s="37"/>
      <c r="AC442" s="37"/>
    </row>
    <row r="443" spans="14:29" s="36" customFormat="1">
      <c r="N443" s="37"/>
      <c r="O443" s="37"/>
      <c r="P443" s="37"/>
      <c r="Q443" s="37"/>
      <c r="AA443" s="37"/>
      <c r="AC443" s="37"/>
    </row>
    <row r="444" spans="14:29" s="36" customFormat="1">
      <c r="N444" s="37"/>
      <c r="O444" s="37"/>
      <c r="P444" s="37"/>
      <c r="Q444" s="37"/>
      <c r="AA444" s="37"/>
      <c r="AC444" s="37"/>
    </row>
    <row r="445" spans="14:29" s="36" customFormat="1">
      <c r="N445" s="37"/>
      <c r="O445" s="37"/>
      <c r="P445" s="37"/>
      <c r="Q445" s="37"/>
      <c r="AA445" s="37"/>
      <c r="AC445" s="37"/>
    </row>
    <row r="446" spans="14:29" s="36" customFormat="1">
      <c r="N446" s="37"/>
      <c r="O446" s="37"/>
      <c r="P446" s="37"/>
      <c r="Q446" s="37"/>
      <c r="AA446" s="37"/>
      <c r="AC446" s="37"/>
    </row>
    <row r="447" spans="14:29" s="36" customFormat="1">
      <c r="N447" s="37"/>
      <c r="O447" s="37"/>
      <c r="P447" s="37"/>
      <c r="Q447" s="37"/>
      <c r="AA447" s="37"/>
      <c r="AC447" s="37"/>
    </row>
    <row r="448" spans="14:29" s="36" customFormat="1">
      <c r="N448" s="37"/>
      <c r="O448" s="37"/>
      <c r="P448" s="37"/>
      <c r="Q448" s="37"/>
      <c r="AA448" s="37"/>
      <c r="AC448" s="37"/>
    </row>
    <row r="449" spans="14:29" s="36" customFormat="1">
      <c r="N449" s="37"/>
      <c r="O449" s="37"/>
      <c r="P449" s="37"/>
      <c r="Q449" s="37"/>
      <c r="AA449" s="37"/>
      <c r="AC449" s="37"/>
    </row>
    <row r="450" spans="14:29" s="36" customFormat="1">
      <c r="N450" s="37"/>
      <c r="O450" s="37"/>
      <c r="P450" s="37"/>
      <c r="Q450" s="37"/>
      <c r="AA450" s="37"/>
      <c r="AC450" s="37"/>
    </row>
    <row r="451" spans="14:29" s="36" customFormat="1">
      <c r="N451" s="37"/>
      <c r="O451" s="37"/>
      <c r="P451" s="37"/>
      <c r="Q451" s="37"/>
      <c r="AA451" s="37"/>
      <c r="AC451" s="37"/>
    </row>
    <row r="452" spans="14:29" s="36" customFormat="1">
      <c r="N452" s="37"/>
      <c r="O452" s="37"/>
      <c r="P452" s="37"/>
      <c r="Q452" s="37"/>
      <c r="AA452" s="37"/>
      <c r="AC452" s="37"/>
    </row>
    <row r="453" spans="14:29" s="36" customFormat="1">
      <c r="N453" s="37"/>
      <c r="O453" s="37"/>
      <c r="P453" s="37"/>
      <c r="Q453" s="37"/>
      <c r="AA453" s="37"/>
      <c r="AC453" s="37"/>
    </row>
    <row r="454" spans="14:29" s="36" customFormat="1">
      <c r="N454" s="37"/>
      <c r="O454" s="37"/>
      <c r="P454" s="37"/>
      <c r="Q454" s="37"/>
      <c r="AA454" s="37"/>
      <c r="AC454" s="37"/>
    </row>
    <row r="455" spans="14:29" s="36" customFormat="1">
      <c r="N455" s="37"/>
      <c r="O455" s="37"/>
      <c r="P455" s="37"/>
      <c r="Q455" s="37"/>
      <c r="AA455" s="37"/>
      <c r="AC455" s="37"/>
    </row>
    <row r="456" spans="14:29" s="36" customFormat="1">
      <c r="N456" s="37"/>
      <c r="O456" s="37"/>
      <c r="P456" s="37"/>
      <c r="Q456" s="37"/>
      <c r="AA456" s="37"/>
      <c r="AC456" s="37"/>
    </row>
    <row r="457" spans="14:29" s="36" customFormat="1">
      <c r="N457" s="37"/>
      <c r="O457" s="37"/>
      <c r="P457" s="37"/>
      <c r="Q457" s="37"/>
      <c r="AA457" s="37"/>
      <c r="AC457" s="37"/>
    </row>
    <row r="458" spans="14:29" s="36" customFormat="1">
      <c r="N458" s="37"/>
      <c r="O458" s="37"/>
      <c r="P458" s="37"/>
      <c r="Q458" s="37"/>
      <c r="AA458" s="37"/>
      <c r="AC458" s="37"/>
    </row>
    <row r="459" spans="14:29" s="36" customFormat="1">
      <c r="N459" s="37"/>
      <c r="O459" s="37"/>
      <c r="P459" s="37"/>
      <c r="Q459" s="37"/>
      <c r="AA459" s="37"/>
      <c r="AC459" s="37"/>
    </row>
    <row r="460" spans="14:29" s="36" customFormat="1">
      <c r="N460" s="37"/>
      <c r="O460" s="37"/>
      <c r="P460" s="37"/>
      <c r="Q460" s="37"/>
      <c r="AA460" s="37"/>
      <c r="AC460" s="37"/>
    </row>
    <row r="461" spans="14:29" s="36" customFormat="1">
      <c r="N461" s="37"/>
      <c r="O461" s="37"/>
      <c r="P461" s="37"/>
      <c r="Q461" s="37"/>
      <c r="AA461" s="37"/>
      <c r="AC461" s="37"/>
    </row>
    <row r="462" spans="14:29" s="36" customFormat="1">
      <c r="N462" s="37"/>
      <c r="O462" s="37"/>
      <c r="P462" s="37"/>
      <c r="Q462" s="37"/>
      <c r="AA462" s="37"/>
      <c r="AC462" s="37"/>
    </row>
    <row r="463" spans="14:29" s="36" customFormat="1">
      <c r="N463" s="37"/>
      <c r="O463" s="37"/>
      <c r="P463" s="37"/>
      <c r="Q463" s="37"/>
      <c r="AA463" s="37"/>
      <c r="AC463" s="37"/>
    </row>
    <row r="464" spans="14:29" s="36" customFormat="1">
      <c r="N464" s="37"/>
      <c r="O464" s="37"/>
      <c r="P464" s="37"/>
      <c r="Q464" s="37"/>
      <c r="AA464" s="37"/>
      <c r="AC464" s="37"/>
    </row>
    <row r="465" spans="14:29" s="36" customFormat="1">
      <c r="N465" s="37"/>
      <c r="O465" s="37"/>
      <c r="P465" s="37"/>
      <c r="Q465" s="37"/>
      <c r="AA465" s="37"/>
      <c r="AC465" s="37"/>
    </row>
    <row r="466" spans="14:29" s="36" customFormat="1">
      <c r="N466" s="37"/>
      <c r="O466" s="37"/>
      <c r="P466" s="37"/>
      <c r="Q466" s="37"/>
      <c r="AA466" s="37"/>
      <c r="AC466" s="37"/>
    </row>
    <row r="467" spans="14:29" s="36" customFormat="1">
      <c r="N467" s="37"/>
      <c r="O467" s="37"/>
      <c r="P467" s="37"/>
      <c r="Q467" s="37"/>
      <c r="AA467" s="37"/>
      <c r="AC467" s="37"/>
    </row>
    <row r="468" spans="14:29" s="36" customFormat="1">
      <c r="N468" s="37"/>
      <c r="O468" s="37"/>
      <c r="P468" s="37"/>
      <c r="Q468" s="37"/>
      <c r="AA468" s="37"/>
      <c r="AC468" s="37"/>
    </row>
    <row r="469" spans="14:29" s="36" customFormat="1">
      <c r="N469" s="37"/>
      <c r="O469" s="37"/>
      <c r="P469" s="37"/>
      <c r="Q469" s="37"/>
      <c r="AA469" s="37"/>
      <c r="AC469" s="37"/>
    </row>
    <row r="470" spans="14:29" s="36" customFormat="1">
      <c r="N470" s="37"/>
      <c r="O470" s="37"/>
      <c r="P470" s="37"/>
      <c r="Q470" s="37"/>
      <c r="AA470" s="37"/>
      <c r="AC470" s="37"/>
    </row>
    <row r="471" spans="14:29" s="36" customFormat="1">
      <c r="N471" s="37"/>
      <c r="O471" s="37"/>
      <c r="P471" s="37"/>
      <c r="Q471" s="37"/>
      <c r="AA471" s="37"/>
      <c r="AC471" s="37"/>
    </row>
    <row r="472" spans="14:29" s="36" customFormat="1">
      <c r="N472" s="37"/>
      <c r="O472" s="37"/>
      <c r="P472" s="37"/>
      <c r="Q472" s="37"/>
      <c r="AA472" s="37"/>
      <c r="AC472" s="37"/>
    </row>
    <row r="473" spans="14:29" s="36" customFormat="1">
      <c r="N473" s="37"/>
      <c r="O473" s="37"/>
      <c r="P473" s="37"/>
      <c r="Q473" s="37"/>
      <c r="AA473" s="37"/>
      <c r="AC473" s="37"/>
    </row>
    <row r="474" spans="14:29" s="36" customFormat="1">
      <c r="N474" s="37"/>
      <c r="O474" s="37"/>
      <c r="P474" s="37"/>
      <c r="Q474" s="37"/>
      <c r="AA474" s="37"/>
      <c r="AC474" s="37"/>
    </row>
    <row r="475" spans="14:29" s="36" customFormat="1">
      <c r="N475" s="37"/>
      <c r="O475" s="37"/>
      <c r="P475" s="37"/>
      <c r="Q475" s="37"/>
      <c r="AA475" s="37"/>
      <c r="AC475" s="37"/>
    </row>
    <row r="476" spans="14:29" s="36" customFormat="1">
      <c r="N476" s="37"/>
      <c r="O476" s="37"/>
      <c r="P476" s="37"/>
      <c r="Q476" s="37"/>
      <c r="AA476" s="37"/>
      <c r="AC476" s="37"/>
    </row>
    <row r="477" spans="14:29" s="36" customFormat="1">
      <c r="N477" s="37"/>
      <c r="O477" s="37"/>
      <c r="P477" s="37"/>
      <c r="Q477" s="37"/>
      <c r="AA477" s="37"/>
      <c r="AC477" s="37"/>
    </row>
    <row r="478" spans="14:29" s="36" customFormat="1">
      <c r="N478" s="37"/>
      <c r="O478" s="37"/>
      <c r="P478" s="37"/>
      <c r="Q478" s="37"/>
      <c r="AA478" s="37"/>
      <c r="AC478" s="37"/>
    </row>
    <row r="479" spans="14:29" s="36" customFormat="1">
      <c r="N479" s="37"/>
      <c r="O479" s="37"/>
      <c r="P479" s="37"/>
      <c r="Q479" s="37"/>
      <c r="AA479" s="37"/>
      <c r="AC479" s="37"/>
    </row>
    <row r="480" spans="14:29" s="36" customFormat="1">
      <c r="N480" s="37"/>
      <c r="O480" s="37"/>
      <c r="P480" s="37"/>
      <c r="Q480" s="37"/>
      <c r="AA480" s="37"/>
      <c r="AC480" s="37"/>
    </row>
    <row r="481" spans="14:29" s="36" customFormat="1">
      <c r="N481" s="37"/>
      <c r="O481" s="37"/>
      <c r="P481" s="37"/>
      <c r="Q481" s="37"/>
      <c r="AA481" s="37"/>
      <c r="AC481" s="37"/>
    </row>
    <row r="482" spans="14:29" s="36" customFormat="1">
      <c r="N482" s="37"/>
      <c r="O482" s="37"/>
      <c r="P482" s="37"/>
      <c r="Q482" s="37"/>
      <c r="AA482" s="37"/>
      <c r="AC482" s="37"/>
    </row>
    <row r="483" spans="14:29" s="36" customFormat="1">
      <c r="N483" s="37"/>
      <c r="O483" s="37"/>
      <c r="P483" s="37"/>
      <c r="Q483" s="37"/>
      <c r="AA483" s="37"/>
      <c r="AC483" s="37"/>
    </row>
    <row r="484" spans="14:29" s="36" customFormat="1">
      <c r="N484" s="37"/>
      <c r="O484" s="37"/>
      <c r="P484" s="37"/>
      <c r="Q484" s="37"/>
      <c r="AA484" s="37"/>
      <c r="AC484" s="37"/>
    </row>
    <row r="485" spans="14:29" s="36" customFormat="1">
      <c r="N485" s="37"/>
      <c r="O485" s="37"/>
      <c r="P485" s="37"/>
      <c r="Q485" s="37"/>
      <c r="AA485" s="37"/>
      <c r="AC485" s="37"/>
    </row>
    <row r="486" spans="14:29" s="36" customFormat="1">
      <c r="N486" s="37"/>
      <c r="O486" s="37"/>
      <c r="P486" s="37"/>
      <c r="Q486" s="37"/>
      <c r="AA486" s="37"/>
      <c r="AC486" s="37"/>
    </row>
    <row r="487" spans="14:29" s="36" customFormat="1">
      <c r="N487" s="37"/>
      <c r="O487" s="37"/>
      <c r="P487" s="37"/>
      <c r="Q487" s="37"/>
      <c r="AA487" s="37"/>
      <c r="AC487" s="37"/>
    </row>
    <row r="488" spans="14:29" s="36" customFormat="1">
      <c r="N488" s="37"/>
      <c r="O488" s="37"/>
      <c r="P488" s="37"/>
      <c r="Q488" s="37"/>
      <c r="AA488" s="37"/>
      <c r="AC488" s="37"/>
    </row>
    <row r="489" spans="14:29" s="36" customFormat="1">
      <c r="N489" s="37"/>
      <c r="O489" s="37"/>
      <c r="P489" s="37"/>
      <c r="Q489" s="37"/>
      <c r="AA489" s="37"/>
      <c r="AC489" s="37"/>
    </row>
    <row r="490" spans="14:29" s="36" customFormat="1">
      <c r="N490" s="37"/>
      <c r="O490" s="37"/>
      <c r="P490" s="37"/>
      <c r="Q490" s="37"/>
      <c r="AA490" s="37"/>
      <c r="AC490" s="37"/>
    </row>
    <row r="491" spans="14:29" s="36" customFormat="1">
      <c r="N491" s="37"/>
      <c r="O491" s="37"/>
      <c r="P491" s="37"/>
      <c r="Q491" s="37"/>
      <c r="AA491" s="37"/>
      <c r="AC491" s="37"/>
    </row>
    <row r="492" spans="14:29" s="36" customFormat="1">
      <c r="N492" s="37"/>
      <c r="O492" s="37"/>
      <c r="P492" s="37"/>
      <c r="Q492" s="37"/>
      <c r="AA492" s="37"/>
      <c r="AC492" s="37"/>
    </row>
    <row r="493" spans="14:29" s="36" customFormat="1">
      <c r="N493" s="37"/>
      <c r="O493" s="37"/>
      <c r="P493" s="37"/>
      <c r="Q493" s="37"/>
      <c r="AA493" s="37"/>
      <c r="AC493" s="37"/>
    </row>
    <row r="494" spans="14:29" s="36" customFormat="1">
      <c r="N494" s="37"/>
      <c r="O494" s="37"/>
      <c r="P494" s="37"/>
      <c r="Q494" s="37"/>
      <c r="AA494" s="37"/>
      <c r="AC494" s="37"/>
    </row>
    <row r="495" spans="14:29" s="36" customFormat="1">
      <c r="N495" s="37"/>
      <c r="O495" s="37"/>
      <c r="P495" s="37"/>
      <c r="Q495" s="37"/>
      <c r="AA495" s="37"/>
      <c r="AC495" s="37"/>
    </row>
    <row r="496" spans="14:29" s="36" customFormat="1">
      <c r="N496" s="37"/>
      <c r="O496" s="37"/>
      <c r="P496" s="37"/>
      <c r="Q496" s="37"/>
      <c r="AA496" s="37"/>
      <c r="AC496" s="37"/>
    </row>
    <row r="497" spans="14:29" s="36" customFormat="1">
      <c r="N497" s="37"/>
      <c r="O497" s="37"/>
      <c r="P497" s="37"/>
      <c r="Q497" s="37"/>
      <c r="AA497" s="37"/>
      <c r="AC497" s="37"/>
    </row>
    <row r="498" spans="14:29" s="36" customFormat="1">
      <c r="N498" s="37"/>
      <c r="O498" s="37"/>
      <c r="P498" s="37"/>
      <c r="Q498" s="37"/>
      <c r="AA498" s="37"/>
      <c r="AC498" s="37"/>
    </row>
    <row r="499" spans="14:29" s="36" customFormat="1">
      <c r="N499" s="37"/>
      <c r="O499" s="37"/>
      <c r="P499" s="37"/>
      <c r="Q499" s="37"/>
      <c r="AA499" s="37"/>
      <c r="AC499" s="37"/>
    </row>
    <row r="500" spans="14:29" s="36" customFormat="1">
      <c r="N500" s="37"/>
      <c r="O500" s="37"/>
      <c r="P500" s="37"/>
      <c r="Q500" s="37"/>
      <c r="AA500" s="37"/>
      <c r="AC500" s="37"/>
    </row>
    <row r="501" spans="14:29" s="36" customFormat="1">
      <c r="N501" s="37"/>
      <c r="O501" s="37"/>
      <c r="P501" s="37"/>
      <c r="Q501" s="37"/>
      <c r="AA501" s="37"/>
      <c r="AC501" s="37"/>
    </row>
    <row r="502" spans="14:29" s="36" customFormat="1">
      <c r="N502" s="37"/>
      <c r="O502" s="37"/>
      <c r="P502" s="37"/>
      <c r="Q502" s="37"/>
      <c r="AA502" s="37"/>
      <c r="AC502" s="37"/>
    </row>
    <row r="503" spans="14:29" s="36" customFormat="1">
      <c r="N503" s="37"/>
      <c r="O503" s="37"/>
      <c r="P503" s="37"/>
      <c r="Q503" s="37"/>
      <c r="AA503" s="37"/>
      <c r="AC503" s="37"/>
    </row>
    <row r="504" spans="14:29" s="36" customFormat="1">
      <c r="N504" s="37"/>
      <c r="O504" s="37"/>
      <c r="P504" s="37"/>
      <c r="Q504" s="37"/>
      <c r="AA504" s="37"/>
      <c r="AC504" s="37"/>
    </row>
    <row r="505" spans="14:29" s="36" customFormat="1">
      <c r="N505" s="37"/>
      <c r="O505" s="37"/>
      <c r="P505" s="37"/>
      <c r="Q505" s="37"/>
      <c r="AA505" s="37"/>
      <c r="AC505" s="37"/>
    </row>
    <row r="506" spans="14:29" s="36" customFormat="1">
      <c r="N506" s="37"/>
      <c r="O506" s="37"/>
      <c r="P506" s="37"/>
      <c r="Q506" s="37"/>
      <c r="AA506" s="37"/>
      <c r="AC506" s="37"/>
    </row>
    <row r="507" spans="14:29" s="36" customFormat="1">
      <c r="N507" s="37"/>
      <c r="O507" s="37"/>
      <c r="P507" s="37"/>
      <c r="Q507" s="37"/>
      <c r="AA507" s="37"/>
      <c r="AC507" s="37"/>
    </row>
    <row r="508" spans="14:29" s="36" customFormat="1">
      <c r="N508" s="37"/>
      <c r="O508" s="37"/>
      <c r="P508" s="37"/>
      <c r="Q508" s="37"/>
      <c r="AA508" s="37"/>
      <c r="AC508" s="37"/>
    </row>
    <row r="509" spans="14:29" s="36" customFormat="1">
      <c r="N509" s="37"/>
      <c r="O509" s="37"/>
      <c r="P509" s="37"/>
      <c r="Q509" s="37"/>
      <c r="AA509" s="37"/>
      <c r="AC509" s="37"/>
    </row>
    <row r="510" spans="14:29" s="36" customFormat="1">
      <c r="N510" s="37"/>
      <c r="O510" s="37"/>
      <c r="P510" s="37"/>
      <c r="Q510" s="37"/>
      <c r="AA510" s="37"/>
      <c r="AC510" s="37"/>
    </row>
    <row r="511" spans="14:29" s="36" customFormat="1">
      <c r="N511" s="37"/>
      <c r="O511" s="37"/>
      <c r="P511" s="37"/>
      <c r="Q511" s="37"/>
      <c r="AA511" s="37"/>
      <c r="AC511" s="37"/>
    </row>
    <row r="512" spans="14:29" s="36" customFormat="1">
      <c r="N512" s="37"/>
      <c r="O512" s="37"/>
      <c r="P512" s="37"/>
      <c r="Q512" s="37"/>
      <c r="AA512" s="37"/>
      <c r="AC512" s="37"/>
    </row>
    <row r="513" spans="14:29" s="36" customFormat="1">
      <c r="N513" s="37"/>
      <c r="O513" s="37"/>
      <c r="P513" s="37"/>
      <c r="Q513" s="37"/>
      <c r="AA513" s="37"/>
      <c r="AC513" s="37"/>
    </row>
    <row r="514" spans="14:29" s="36" customFormat="1">
      <c r="N514" s="37"/>
      <c r="O514" s="37"/>
      <c r="P514" s="37"/>
      <c r="Q514" s="37"/>
      <c r="AA514" s="37"/>
      <c r="AC514" s="37"/>
    </row>
    <row r="515" spans="14:29" s="36" customFormat="1">
      <c r="N515" s="37"/>
      <c r="O515" s="37"/>
      <c r="P515" s="37"/>
      <c r="Q515" s="37"/>
      <c r="AA515" s="37"/>
      <c r="AC515" s="37"/>
    </row>
    <row r="516" spans="14:29" s="36" customFormat="1">
      <c r="N516" s="37"/>
      <c r="O516" s="37"/>
      <c r="P516" s="37"/>
      <c r="Q516" s="37"/>
      <c r="AA516" s="37"/>
      <c r="AC516" s="37"/>
    </row>
    <row r="517" spans="14:29" s="36" customFormat="1">
      <c r="N517" s="37"/>
      <c r="O517" s="37"/>
      <c r="P517" s="37"/>
      <c r="Q517" s="37"/>
      <c r="AA517" s="37"/>
      <c r="AC517" s="37"/>
    </row>
    <row r="518" spans="14:29" s="36" customFormat="1">
      <c r="N518" s="37"/>
      <c r="O518" s="37"/>
      <c r="P518" s="37"/>
      <c r="Q518" s="37"/>
      <c r="AA518" s="37"/>
      <c r="AC518" s="37"/>
    </row>
    <row r="519" spans="14:29" s="36" customFormat="1">
      <c r="N519" s="37"/>
      <c r="O519" s="37"/>
      <c r="P519" s="37"/>
      <c r="Q519" s="37"/>
      <c r="AA519" s="37"/>
      <c r="AC519" s="37"/>
    </row>
    <row r="520" spans="14:29" s="36" customFormat="1">
      <c r="N520" s="37"/>
      <c r="O520" s="37"/>
      <c r="P520" s="37"/>
      <c r="Q520" s="37"/>
      <c r="AA520" s="37"/>
      <c r="AC520" s="37"/>
    </row>
    <row r="521" spans="14:29" s="36" customFormat="1">
      <c r="N521" s="37"/>
      <c r="O521" s="37"/>
      <c r="P521" s="37"/>
      <c r="Q521" s="37"/>
      <c r="AA521" s="37"/>
      <c r="AC521" s="37"/>
    </row>
    <row r="522" spans="14:29" s="36" customFormat="1">
      <c r="N522" s="37"/>
      <c r="O522" s="37"/>
      <c r="P522" s="37"/>
      <c r="Q522" s="37"/>
      <c r="AA522" s="37"/>
      <c r="AC522" s="37"/>
    </row>
    <row r="523" spans="14:29" s="36" customFormat="1">
      <c r="N523" s="37"/>
      <c r="O523" s="37"/>
      <c r="P523" s="37"/>
      <c r="Q523" s="37"/>
      <c r="AA523" s="37"/>
      <c r="AC523" s="37"/>
    </row>
    <row r="524" spans="14:29" s="36" customFormat="1">
      <c r="N524" s="37"/>
      <c r="O524" s="37"/>
      <c r="P524" s="37"/>
      <c r="Q524" s="37"/>
      <c r="AA524" s="37"/>
      <c r="AC524" s="37"/>
    </row>
    <row r="525" spans="14:29" s="36" customFormat="1">
      <c r="N525" s="37"/>
      <c r="O525" s="37"/>
      <c r="P525" s="37"/>
      <c r="Q525" s="37"/>
      <c r="AA525" s="37"/>
      <c r="AC525" s="37"/>
    </row>
    <row r="526" spans="14:29" s="36" customFormat="1">
      <c r="N526" s="37"/>
      <c r="O526" s="37"/>
      <c r="P526" s="37"/>
      <c r="Q526" s="37"/>
      <c r="AA526" s="37"/>
      <c r="AC526" s="37"/>
    </row>
    <row r="527" spans="14:29" s="36" customFormat="1">
      <c r="N527" s="37"/>
      <c r="O527" s="37"/>
      <c r="P527" s="37"/>
      <c r="Q527" s="37"/>
      <c r="AA527" s="37"/>
      <c r="AC527" s="37"/>
    </row>
    <row r="528" spans="14:29" s="36" customFormat="1">
      <c r="N528" s="37"/>
      <c r="O528" s="37"/>
      <c r="P528" s="37"/>
      <c r="Q528" s="37"/>
      <c r="AA528" s="37"/>
      <c r="AC528" s="37"/>
    </row>
    <row r="529" spans="14:29" s="36" customFormat="1">
      <c r="N529" s="37"/>
      <c r="O529" s="37"/>
      <c r="P529" s="37"/>
      <c r="Q529" s="37"/>
      <c r="AA529" s="37"/>
      <c r="AC529" s="37"/>
    </row>
    <row r="530" spans="14:29" s="36" customFormat="1">
      <c r="N530" s="37"/>
      <c r="O530" s="37"/>
      <c r="P530" s="37"/>
      <c r="Q530" s="37"/>
      <c r="AA530" s="37"/>
      <c r="AC530" s="37"/>
    </row>
    <row r="531" spans="14:29" s="36" customFormat="1">
      <c r="N531" s="37"/>
      <c r="O531" s="37"/>
      <c r="P531" s="37"/>
      <c r="Q531" s="37"/>
      <c r="AA531" s="37"/>
      <c r="AC531" s="37"/>
    </row>
    <row r="532" spans="14:29" s="36" customFormat="1">
      <c r="N532" s="37"/>
      <c r="O532" s="37"/>
      <c r="P532" s="37"/>
      <c r="Q532" s="37"/>
      <c r="AA532" s="37"/>
      <c r="AC532" s="37"/>
    </row>
    <row r="533" spans="14:29" s="36" customFormat="1">
      <c r="N533" s="37"/>
      <c r="O533" s="37"/>
      <c r="P533" s="37"/>
      <c r="Q533" s="37"/>
      <c r="AA533" s="37"/>
      <c r="AC533" s="37"/>
    </row>
    <row r="534" spans="14:29" s="36" customFormat="1">
      <c r="N534" s="37"/>
      <c r="O534" s="37"/>
      <c r="P534" s="37"/>
      <c r="Q534" s="37"/>
      <c r="AA534" s="37"/>
      <c r="AC534" s="37"/>
    </row>
    <row r="535" spans="14:29" s="36" customFormat="1">
      <c r="N535" s="37"/>
      <c r="O535" s="37"/>
      <c r="P535" s="37"/>
      <c r="Q535" s="37"/>
      <c r="AA535" s="37"/>
      <c r="AC535" s="37"/>
    </row>
    <row r="536" spans="14:29" s="36" customFormat="1">
      <c r="N536" s="37"/>
      <c r="O536" s="37"/>
      <c r="P536" s="37"/>
      <c r="Q536" s="37"/>
      <c r="AA536" s="37"/>
      <c r="AC536" s="37"/>
    </row>
    <row r="537" spans="14:29" s="36" customFormat="1">
      <c r="N537" s="37"/>
      <c r="O537" s="37"/>
      <c r="P537" s="37"/>
      <c r="Q537" s="37"/>
      <c r="AA537" s="37"/>
      <c r="AC537" s="37"/>
    </row>
    <row r="538" spans="14:29" s="36" customFormat="1">
      <c r="N538" s="37"/>
      <c r="O538" s="37"/>
      <c r="P538" s="37"/>
      <c r="Q538" s="37"/>
      <c r="AA538" s="37"/>
      <c r="AC538" s="37"/>
    </row>
    <row r="539" spans="14:29" s="36" customFormat="1">
      <c r="N539" s="37"/>
      <c r="O539" s="37"/>
      <c r="P539" s="37"/>
      <c r="Q539" s="37"/>
      <c r="AA539" s="37"/>
      <c r="AC539" s="37"/>
    </row>
    <row r="540" spans="14:29" s="36" customFormat="1">
      <c r="N540" s="37"/>
      <c r="O540" s="37"/>
      <c r="P540" s="37"/>
      <c r="Q540" s="37"/>
      <c r="AA540" s="37"/>
      <c r="AC540" s="37"/>
    </row>
    <row r="541" spans="14:29" s="36" customFormat="1">
      <c r="N541" s="37"/>
      <c r="O541" s="37"/>
      <c r="P541" s="37"/>
      <c r="Q541" s="37"/>
      <c r="AA541" s="37"/>
      <c r="AC541" s="37"/>
    </row>
    <row r="542" spans="14:29" s="36" customFormat="1">
      <c r="N542" s="37"/>
      <c r="O542" s="37"/>
      <c r="P542" s="37"/>
      <c r="Q542" s="37"/>
      <c r="AA542" s="37"/>
      <c r="AC542" s="37"/>
    </row>
    <row r="543" spans="14:29" s="36" customFormat="1">
      <c r="N543" s="37"/>
      <c r="O543" s="37"/>
      <c r="P543" s="37"/>
      <c r="Q543" s="37"/>
      <c r="AA543" s="37"/>
      <c r="AC543" s="37"/>
    </row>
    <row r="544" spans="14:29" s="36" customFormat="1">
      <c r="N544" s="37"/>
      <c r="O544" s="37"/>
      <c r="P544" s="37"/>
      <c r="Q544" s="37"/>
      <c r="AA544" s="37"/>
      <c r="AC544" s="37"/>
    </row>
    <row r="545" spans="14:29" s="36" customFormat="1">
      <c r="N545" s="37"/>
      <c r="O545" s="37"/>
      <c r="P545" s="37"/>
      <c r="Q545" s="37"/>
      <c r="AA545" s="37"/>
      <c r="AC545" s="37"/>
    </row>
    <row r="546" spans="14:29" s="36" customFormat="1">
      <c r="N546" s="37"/>
      <c r="O546" s="37"/>
      <c r="P546" s="37"/>
      <c r="Q546" s="37"/>
      <c r="AA546" s="37"/>
      <c r="AC546" s="37"/>
    </row>
    <row r="547" spans="14:29" s="36" customFormat="1">
      <c r="N547" s="37"/>
      <c r="O547" s="37"/>
      <c r="P547" s="37"/>
      <c r="Q547" s="37"/>
      <c r="AA547" s="37"/>
      <c r="AC547" s="37"/>
    </row>
    <row r="548" spans="14:29" s="36" customFormat="1">
      <c r="N548" s="37"/>
      <c r="O548" s="37"/>
      <c r="P548" s="37"/>
      <c r="Q548" s="37"/>
      <c r="AA548" s="37"/>
      <c r="AC548" s="37"/>
    </row>
    <row r="549" spans="14:29" s="36" customFormat="1">
      <c r="N549" s="37"/>
      <c r="O549" s="37"/>
      <c r="P549" s="37"/>
      <c r="Q549" s="37"/>
      <c r="AA549" s="37"/>
      <c r="AC549" s="37"/>
    </row>
    <row r="550" spans="14:29" s="36" customFormat="1">
      <c r="N550" s="37"/>
      <c r="O550" s="37"/>
      <c r="P550" s="37"/>
      <c r="Q550" s="37"/>
      <c r="AA550" s="37"/>
      <c r="AC550" s="37"/>
    </row>
    <row r="551" spans="14:29" s="36" customFormat="1">
      <c r="N551" s="37"/>
      <c r="O551" s="37"/>
      <c r="P551" s="37"/>
      <c r="Q551" s="37"/>
      <c r="AA551" s="37"/>
      <c r="AC551" s="37"/>
    </row>
    <row r="552" spans="14:29" s="36" customFormat="1">
      <c r="N552" s="37"/>
      <c r="O552" s="37"/>
      <c r="P552" s="37"/>
      <c r="Q552" s="37"/>
      <c r="AA552" s="37"/>
      <c r="AC552" s="37"/>
    </row>
    <row r="553" spans="14:29" s="36" customFormat="1">
      <c r="N553" s="37"/>
      <c r="O553" s="37"/>
      <c r="P553" s="37"/>
      <c r="Q553" s="37"/>
      <c r="AA553" s="37"/>
      <c r="AC553" s="37"/>
    </row>
    <row r="554" spans="14:29" s="36" customFormat="1">
      <c r="N554" s="37"/>
      <c r="O554" s="37"/>
      <c r="P554" s="37"/>
      <c r="Q554" s="37"/>
      <c r="AA554" s="37"/>
      <c r="AC554" s="37"/>
    </row>
    <row r="555" spans="14:29" s="36" customFormat="1">
      <c r="N555" s="37"/>
      <c r="O555" s="37"/>
      <c r="P555" s="37"/>
      <c r="Q555" s="37"/>
      <c r="AA555" s="37"/>
      <c r="AC555" s="37"/>
    </row>
    <row r="556" spans="14:29" s="36" customFormat="1">
      <c r="N556" s="37"/>
      <c r="O556" s="37"/>
      <c r="P556" s="37"/>
      <c r="Q556" s="37"/>
      <c r="AA556" s="37"/>
      <c r="AC556" s="37"/>
    </row>
    <row r="557" spans="14:29" s="36" customFormat="1">
      <c r="N557" s="37"/>
      <c r="O557" s="37"/>
      <c r="P557" s="37"/>
      <c r="Q557" s="37"/>
      <c r="AA557" s="37"/>
      <c r="AC557" s="37"/>
    </row>
    <row r="558" spans="14:29" s="36" customFormat="1">
      <c r="N558" s="37"/>
      <c r="O558" s="37"/>
      <c r="P558" s="37"/>
      <c r="Q558" s="37"/>
      <c r="AA558" s="37"/>
      <c r="AC558" s="37"/>
    </row>
    <row r="559" spans="14:29" s="36" customFormat="1">
      <c r="N559" s="37"/>
      <c r="O559" s="37"/>
      <c r="P559" s="37"/>
      <c r="Q559" s="37"/>
      <c r="AA559" s="37"/>
      <c r="AC559" s="37"/>
    </row>
    <row r="560" spans="14:29" s="36" customFormat="1">
      <c r="N560" s="37"/>
      <c r="O560" s="37"/>
      <c r="P560" s="37"/>
      <c r="Q560" s="37"/>
      <c r="AA560" s="37"/>
      <c r="AC560" s="37"/>
    </row>
    <row r="561" spans="14:29" s="36" customFormat="1">
      <c r="N561" s="37"/>
      <c r="O561" s="37"/>
      <c r="P561" s="37"/>
      <c r="Q561" s="37"/>
      <c r="AA561" s="37"/>
      <c r="AC561" s="37"/>
    </row>
    <row r="562" spans="14:29" s="36" customFormat="1">
      <c r="N562" s="37"/>
      <c r="O562" s="37"/>
      <c r="P562" s="37"/>
      <c r="Q562" s="37"/>
      <c r="AA562" s="37"/>
      <c r="AC562" s="37"/>
    </row>
    <row r="563" spans="14:29" s="36" customFormat="1">
      <c r="N563" s="37"/>
      <c r="O563" s="37"/>
      <c r="P563" s="37"/>
      <c r="Q563" s="37"/>
      <c r="AA563" s="37"/>
      <c r="AC563" s="37"/>
    </row>
    <row r="564" spans="14:29" s="36" customFormat="1">
      <c r="N564" s="37"/>
      <c r="O564" s="37"/>
      <c r="P564" s="37"/>
      <c r="Q564" s="37"/>
      <c r="AA564" s="37"/>
      <c r="AC564" s="37"/>
    </row>
    <row r="565" spans="14:29" s="36" customFormat="1">
      <c r="N565" s="37"/>
      <c r="O565" s="37"/>
      <c r="P565" s="37"/>
      <c r="Q565" s="37"/>
      <c r="AA565" s="37"/>
      <c r="AC565" s="37"/>
    </row>
    <row r="566" spans="14:29" s="36" customFormat="1">
      <c r="N566" s="37"/>
      <c r="O566" s="37"/>
      <c r="P566" s="37"/>
      <c r="Q566" s="37"/>
      <c r="AA566" s="37"/>
      <c r="AC566" s="37"/>
    </row>
    <row r="567" spans="14:29" s="36" customFormat="1">
      <c r="N567" s="37"/>
      <c r="O567" s="37"/>
      <c r="P567" s="37"/>
      <c r="Q567" s="37"/>
      <c r="AA567" s="37"/>
      <c r="AC567" s="37"/>
    </row>
    <row r="568" spans="14:29" s="36" customFormat="1">
      <c r="N568" s="37"/>
      <c r="O568" s="37"/>
      <c r="P568" s="37"/>
      <c r="Q568" s="37"/>
      <c r="AA568" s="37"/>
      <c r="AC568" s="37"/>
    </row>
    <row r="569" spans="14:29" s="36" customFormat="1">
      <c r="N569" s="37"/>
      <c r="O569" s="37"/>
      <c r="P569" s="37"/>
      <c r="Q569" s="37"/>
      <c r="AA569" s="37"/>
      <c r="AC569" s="37"/>
    </row>
    <row r="570" spans="14:29" s="36" customFormat="1">
      <c r="N570" s="37"/>
      <c r="O570" s="37"/>
      <c r="P570" s="37"/>
      <c r="Q570" s="37"/>
      <c r="AA570" s="37"/>
      <c r="AC570" s="37"/>
    </row>
    <row r="571" spans="14:29" s="36" customFormat="1">
      <c r="N571" s="37"/>
      <c r="O571" s="37"/>
      <c r="P571" s="37"/>
      <c r="Q571" s="37"/>
      <c r="AA571" s="37"/>
      <c r="AC571" s="37"/>
    </row>
    <row r="572" spans="14:29" s="36" customFormat="1">
      <c r="N572" s="37"/>
      <c r="O572" s="37"/>
      <c r="P572" s="37"/>
      <c r="Q572" s="37"/>
      <c r="AA572" s="37"/>
      <c r="AC572" s="37"/>
    </row>
    <row r="573" spans="14:29" s="36" customFormat="1">
      <c r="N573" s="37"/>
      <c r="O573" s="37"/>
      <c r="P573" s="37"/>
      <c r="Q573" s="37"/>
      <c r="AA573" s="37"/>
      <c r="AC573" s="37"/>
    </row>
    <row r="574" spans="14:29" s="36" customFormat="1">
      <c r="N574" s="37"/>
      <c r="O574" s="37"/>
      <c r="P574" s="37"/>
      <c r="Q574" s="37"/>
      <c r="AA574" s="37"/>
      <c r="AC574" s="37"/>
    </row>
    <row r="575" spans="14:29" s="36" customFormat="1">
      <c r="N575" s="37"/>
      <c r="O575" s="37"/>
      <c r="P575" s="37"/>
      <c r="Q575" s="37"/>
      <c r="AA575" s="37"/>
      <c r="AC575" s="37"/>
    </row>
    <row r="576" spans="14:29" s="36" customFormat="1">
      <c r="N576" s="37"/>
      <c r="O576" s="37"/>
      <c r="P576" s="37"/>
      <c r="Q576" s="37"/>
      <c r="AA576" s="37"/>
      <c r="AC576" s="37"/>
    </row>
    <row r="577" spans="14:29" s="36" customFormat="1">
      <c r="N577" s="37"/>
      <c r="O577" s="37"/>
      <c r="P577" s="37"/>
      <c r="Q577" s="37"/>
      <c r="AA577" s="37"/>
      <c r="AC577" s="37"/>
    </row>
    <row r="578" spans="14:29" s="36" customFormat="1">
      <c r="N578" s="37"/>
      <c r="O578" s="37"/>
      <c r="P578" s="37"/>
      <c r="Q578" s="37"/>
      <c r="AA578" s="37"/>
      <c r="AC578" s="37"/>
    </row>
  </sheetData>
  <autoFilter ref="A2:AI19" xr:uid="{00000000-0009-0000-0000-000005000000}"/>
  <phoneticPr fontId="1"/>
  <dataValidations count="1">
    <dataValidation type="list" allowBlank="1" showInputMessage="1" showErrorMessage="1" sqref="AC3:AC20 AA3:AA20 Y3:Y20 W3:W20 U3:U20 P3:Q20 N3:O20" xr:uid="{50420929-B789-4E29-900C-DFAEDD999F42}">
      <formula1>"○"</formula1>
    </dataValidation>
  </dataValidations>
  <hyperlinks>
    <hyperlink ref="J17" r:id="rId1" xr:uid="{4D0DA502-2D3F-451E-8FD3-7102F1A4B6F1}"/>
  </hyperlinks>
  <pageMargins left="0.25" right="0.25" top="0.75" bottom="0.75" header="0.3" footer="0.3"/>
  <pageSetup paperSize="8" scale="19" fitToHeight="0" orientation="landscape" r:id="rId2"/>
  <colBreaks count="1" manualBreakCount="1">
    <brk id="1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1FB3B9-E5BA-4C40-BEE4-2F01D744CB51}">
  <sheetPr>
    <pageSetUpPr fitToPage="1"/>
  </sheetPr>
  <dimension ref="A1:AD570"/>
  <sheetViews>
    <sheetView showGridLines="0" zoomScale="70" zoomScaleNormal="70" zoomScaleSheetLayoutView="46" workbookViewId="0">
      <pane xSplit="3" ySplit="2" topLeftCell="T6" activePane="bottomRight" state="frozen"/>
      <selection pane="topRight" activeCell="B2" sqref="B2"/>
      <selection pane="bottomLeft" activeCell="B2" sqref="B2"/>
      <selection pane="bottomRight" activeCell="AH2" sqref="AH2"/>
    </sheetView>
  </sheetViews>
  <sheetFormatPr defaultColWidth="9" defaultRowHeight="18.75"/>
  <cols>
    <col min="1" max="1" width="10.75" style="65" customWidth="1"/>
    <col min="2" max="2" width="15.125" style="65" customWidth="1"/>
    <col min="3" max="3" width="67.625" style="65" customWidth="1"/>
    <col min="4" max="8" width="14.375" style="105" customWidth="1"/>
    <col min="9" max="9" width="29" style="105" customWidth="1"/>
    <col min="10" max="10" width="14.375" style="105" customWidth="1"/>
    <col min="11" max="11" width="57.625" style="105" customWidth="1"/>
    <col min="12" max="12" width="14.375" style="105" customWidth="1"/>
    <col min="13" max="13" width="31.25" style="105" customWidth="1"/>
    <col min="14" max="19" width="14.375" style="65" customWidth="1"/>
    <col min="20" max="20" width="14.375" style="105" customWidth="1"/>
    <col min="21" max="21" width="14.375" style="65" customWidth="1"/>
    <col min="22" max="22" width="14.375" style="105" customWidth="1"/>
    <col min="23" max="25" width="14.375" style="65" customWidth="1"/>
    <col min="26" max="26" width="14.375" style="105" customWidth="1"/>
    <col min="27" max="27" width="14.375" style="65" customWidth="1"/>
    <col min="28" max="28" width="29.75" style="105" customWidth="1"/>
    <col min="29" max="29" width="14.375" style="65" customWidth="1"/>
    <col min="30" max="30" width="33.75" style="105" customWidth="1"/>
    <col min="31" max="16384" width="9" style="65"/>
  </cols>
  <sheetData>
    <row r="1" spans="1:30" customFormat="1" ht="21.75" customHeight="1">
      <c r="A1" s="151" t="s">
        <v>56</v>
      </c>
      <c r="K1" s="11"/>
      <c r="R1" s="19"/>
      <c r="AD1" s="11"/>
    </row>
    <row r="2" spans="1:30" s="134" customFormat="1" ht="232.15" customHeight="1">
      <c r="A2" s="8" t="s">
        <v>57</v>
      </c>
      <c r="B2" s="8" t="s">
        <v>58</v>
      </c>
      <c r="C2" s="16" t="s">
        <v>59</v>
      </c>
      <c r="D2" s="8" t="s">
        <v>60</v>
      </c>
      <c r="E2" s="8" t="s">
        <v>61</v>
      </c>
      <c r="F2" s="8" t="s">
        <v>62</v>
      </c>
      <c r="G2" s="8" t="s">
        <v>63</v>
      </c>
      <c r="H2" s="8" t="s">
        <v>64</v>
      </c>
      <c r="I2" s="8" t="s">
        <v>65</v>
      </c>
      <c r="J2" s="8" t="s">
        <v>66</v>
      </c>
      <c r="K2" s="8" t="s">
        <v>67</v>
      </c>
      <c r="L2" s="8" t="s">
        <v>68</v>
      </c>
      <c r="M2" s="8" t="s">
        <v>69</v>
      </c>
      <c r="N2" s="8" t="s">
        <v>70</v>
      </c>
      <c r="O2" s="8" t="s">
        <v>71</v>
      </c>
      <c r="P2" s="8" t="s">
        <v>72</v>
      </c>
      <c r="Q2" s="8" t="s">
        <v>73</v>
      </c>
      <c r="R2" s="17" t="s">
        <v>74</v>
      </c>
      <c r="S2" s="8" t="s">
        <v>75</v>
      </c>
      <c r="T2" s="8" t="s">
        <v>76</v>
      </c>
      <c r="U2" s="8" t="s">
        <v>77</v>
      </c>
      <c r="V2" s="8" t="s">
        <v>78</v>
      </c>
      <c r="W2" s="8" t="s">
        <v>79</v>
      </c>
      <c r="X2" s="8" t="s">
        <v>78</v>
      </c>
      <c r="Y2" s="8" t="s">
        <v>80</v>
      </c>
      <c r="Z2" s="8" t="s">
        <v>78</v>
      </c>
      <c r="AA2" s="8" t="s">
        <v>81</v>
      </c>
      <c r="AB2" s="8" t="s">
        <v>78</v>
      </c>
      <c r="AC2" s="8" t="s">
        <v>82</v>
      </c>
      <c r="AD2" s="8" t="s">
        <v>78</v>
      </c>
    </row>
    <row r="3" spans="1:30" s="29" customFormat="1" ht="213.75">
      <c r="A3" s="243" t="s">
        <v>1464</v>
      </c>
      <c r="B3" s="222" t="s">
        <v>708</v>
      </c>
      <c r="C3" s="243" t="s">
        <v>1465</v>
      </c>
      <c r="D3" s="243" t="s">
        <v>1466</v>
      </c>
      <c r="E3" s="243" t="s">
        <v>1467</v>
      </c>
      <c r="F3" s="243" t="s">
        <v>1468</v>
      </c>
      <c r="G3" s="243" t="s">
        <v>1469</v>
      </c>
      <c r="H3" s="243" t="s">
        <v>1470</v>
      </c>
      <c r="I3" s="243" t="s">
        <v>1471</v>
      </c>
      <c r="J3" s="243" t="s">
        <v>1472</v>
      </c>
      <c r="K3" s="244" t="s">
        <v>1473</v>
      </c>
      <c r="L3" s="244" t="s">
        <v>1474</v>
      </c>
      <c r="M3" s="243"/>
      <c r="N3" s="243" t="s">
        <v>95</v>
      </c>
      <c r="O3" s="243" t="s">
        <v>95</v>
      </c>
      <c r="P3" s="243"/>
      <c r="Q3" s="243"/>
      <c r="R3" s="243" t="s">
        <v>223</v>
      </c>
      <c r="S3" s="243" t="s">
        <v>98</v>
      </c>
      <c r="T3" s="243" t="s">
        <v>1475</v>
      </c>
      <c r="U3" s="243"/>
      <c r="V3" s="243"/>
      <c r="W3" s="243"/>
      <c r="X3" s="243"/>
      <c r="Y3" s="243"/>
      <c r="Z3" s="243"/>
      <c r="AA3" s="243" t="s">
        <v>95</v>
      </c>
      <c r="AB3" s="243" t="s">
        <v>1476</v>
      </c>
      <c r="AC3" s="243"/>
      <c r="AD3" s="244"/>
    </row>
    <row r="4" spans="1:30" s="29" customFormat="1" ht="28.5">
      <c r="A4" s="243" t="s">
        <v>1477</v>
      </c>
      <c r="B4" s="222" t="s">
        <v>708</v>
      </c>
      <c r="C4" s="243" t="s">
        <v>1478</v>
      </c>
      <c r="D4" s="243" t="s">
        <v>1479</v>
      </c>
      <c r="E4" s="243" t="s">
        <v>1480</v>
      </c>
      <c r="F4" s="243" t="s">
        <v>1481</v>
      </c>
      <c r="G4" s="243" t="s">
        <v>1482</v>
      </c>
      <c r="H4" s="243" t="s">
        <v>1483</v>
      </c>
      <c r="I4" s="243" t="s">
        <v>1484</v>
      </c>
      <c r="J4" s="243" t="s">
        <v>1485</v>
      </c>
      <c r="K4" s="244" t="s">
        <v>1486</v>
      </c>
      <c r="L4" s="243" t="s">
        <v>1487</v>
      </c>
      <c r="M4" s="243"/>
      <c r="N4" s="243"/>
      <c r="O4" s="243" t="s">
        <v>95</v>
      </c>
      <c r="P4" s="243"/>
      <c r="Q4" s="243"/>
      <c r="R4" s="243" t="s">
        <v>223</v>
      </c>
      <c r="S4" s="243" t="s">
        <v>98</v>
      </c>
      <c r="T4" s="243" t="s">
        <v>1488</v>
      </c>
      <c r="U4" s="243"/>
      <c r="V4" s="243"/>
      <c r="W4" s="243"/>
      <c r="X4" s="243"/>
      <c r="Y4" s="243"/>
      <c r="Z4" s="243"/>
      <c r="AA4" s="243"/>
      <c r="AB4" s="243"/>
      <c r="AC4" s="243"/>
      <c r="AD4" s="244"/>
    </row>
    <row r="5" spans="1:30" s="29" customFormat="1" ht="21" customHeight="1">
      <c r="A5" s="243" t="s">
        <v>1464</v>
      </c>
      <c r="B5" s="222" t="s">
        <v>708</v>
      </c>
      <c r="C5" s="243" t="s">
        <v>1489</v>
      </c>
      <c r="D5" s="243" t="s">
        <v>1490</v>
      </c>
      <c r="E5" s="243" t="s">
        <v>1491</v>
      </c>
      <c r="F5" s="243" t="s">
        <v>1492</v>
      </c>
      <c r="G5" s="243" t="s">
        <v>1493</v>
      </c>
      <c r="H5" s="243" t="s">
        <v>1494</v>
      </c>
      <c r="I5" s="243" t="s">
        <v>1495</v>
      </c>
      <c r="J5" s="243"/>
      <c r="K5" s="244" t="s">
        <v>1496</v>
      </c>
      <c r="L5" s="243" t="s">
        <v>1497</v>
      </c>
      <c r="M5" s="243" t="s">
        <v>1498</v>
      </c>
      <c r="N5" s="243"/>
      <c r="O5" s="243"/>
      <c r="P5" s="243"/>
      <c r="Q5" s="243"/>
      <c r="R5" s="243" t="s">
        <v>223</v>
      </c>
      <c r="S5" s="243" t="s">
        <v>1499</v>
      </c>
      <c r="T5" s="243"/>
      <c r="U5" s="243"/>
      <c r="V5" s="243"/>
      <c r="W5" s="243"/>
      <c r="X5" s="243"/>
      <c r="Y5" s="243"/>
      <c r="Z5" s="243"/>
      <c r="AA5" s="243"/>
      <c r="AB5" s="243"/>
      <c r="AC5" s="243" t="s">
        <v>95</v>
      </c>
      <c r="AD5" s="244" t="s">
        <v>1500</v>
      </c>
    </row>
    <row r="6" spans="1:30" s="29" customFormat="1" ht="26.25" customHeight="1">
      <c r="A6" s="243" t="s">
        <v>1477</v>
      </c>
      <c r="B6" s="222" t="s">
        <v>754</v>
      </c>
      <c r="C6" s="243" t="s">
        <v>1501</v>
      </c>
      <c r="D6" s="243" t="s">
        <v>1502</v>
      </c>
      <c r="E6" s="243" t="s">
        <v>1503</v>
      </c>
      <c r="F6" s="243" t="s">
        <v>1504</v>
      </c>
      <c r="G6" s="243" t="s">
        <v>1505</v>
      </c>
      <c r="H6" s="243" t="s">
        <v>1506</v>
      </c>
      <c r="I6" s="243" t="s">
        <v>1507</v>
      </c>
      <c r="J6" s="243"/>
      <c r="K6" s="244" t="s">
        <v>1508</v>
      </c>
      <c r="L6" s="243"/>
      <c r="M6" s="243"/>
      <c r="N6" s="243"/>
      <c r="O6" s="243"/>
      <c r="P6" s="243"/>
      <c r="Q6" s="243"/>
      <c r="R6" s="243" t="s">
        <v>223</v>
      </c>
      <c r="S6" s="243" t="s">
        <v>1509</v>
      </c>
      <c r="T6" s="243"/>
      <c r="U6" s="243"/>
      <c r="V6" s="243"/>
      <c r="W6" s="243"/>
      <c r="X6" s="243"/>
      <c r="Y6" s="243"/>
      <c r="Z6" s="243"/>
      <c r="AA6" s="243"/>
      <c r="AB6" s="243"/>
      <c r="AC6" s="243" t="s">
        <v>95</v>
      </c>
      <c r="AD6" s="244" t="s">
        <v>1510</v>
      </c>
    </row>
    <row r="7" spans="1:30" s="61" customFormat="1" ht="153.6" customHeight="1">
      <c r="A7" s="243" t="s">
        <v>1464</v>
      </c>
      <c r="B7" s="222" t="s">
        <v>754</v>
      </c>
      <c r="C7" s="243" t="s">
        <v>1511</v>
      </c>
      <c r="D7" s="243" t="s">
        <v>1512</v>
      </c>
      <c r="E7" s="243" t="s">
        <v>1513</v>
      </c>
      <c r="F7" s="243" t="s">
        <v>1514</v>
      </c>
      <c r="G7" s="243" t="s">
        <v>1515</v>
      </c>
      <c r="H7" s="243" t="s">
        <v>1516</v>
      </c>
      <c r="I7" s="243" t="s">
        <v>1517</v>
      </c>
      <c r="J7" s="243" t="s">
        <v>1518</v>
      </c>
      <c r="K7" s="244" t="s">
        <v>1519</v>
      </c>
      <c r="L7" s="244" t="s">
        <v>1520</v>
      </c>
      <c r="M7" s="243"/>
      <c r="N7" s="243" t="s">
        <v>95</v>
      </c>
      <c r="O7" s="243" t="s">
        <v>95</v>
      </c>
      <c r="P7" s="243"/>
      <c r="Q7" s="243"/>
      <c r="R7" s="243" t="s">
        <v>223</v>
      </c>
      <c r="S7" s="243" t="s">
        <v>98</v>
      </c>
      <c r="T7" s="243" t="s">
        <v>1475</v>
      </c>
      <c r="U7" s="243"/>
      <c r="V7" s="243"/>
      <c r="W7" s="243"/>
      <c r="X7" s="243"/>
      <c r="Y7" s="243"/>
      <c r="Z7" s="243"/>
      <c r="AA7" s="243"/>
      <c r="AB7" s="243"/>
      <c r="AC7" s="243" t="s">
        <v>95</v>
      </c>
      <c r="AD7" s="244" t="s">
        <v>1521</v>
      </c>
    </row>
    <row r="8" spans="1:30" s="29" customFormat="1" ht="103.9" customHeight="1">
      <c r="A8" s="243" t="s">
        <v>1477</v>
      </c>
      <c r="B8" s="222" t="s">
        <v>800</v>
      </c>
      <c r="C8" s="243" t="s">
        <v>1522</v>
      </c>
      <c r="D8" s="243" t="s">
        <v>1523</v>
      </c>
      <c r="E8" s="243" t="s">
        <v>1524</v>
      </c>
      <c r="F8" s="243" t="s">
        <v>1525</v>
      </c>
      <c r="G8" s="243" t="s">
        <v>1526</v>
      </c>
      <c r="H8" s="243" t="s">
        <v>1527</v>
      </c>
      <c r="I8" s="244" t="s">
        <v>1528</v>
      </c>
      <c r="J8" s="243" t="s">
        <v>1529</v>
      </c>
      <c r="K8" s="244" t="s">
        <v>1530</v>
      </c>
      <c r="L8" s="244" t="s">
        <v>1531</v>
      </c>
      <c r="M8" s="243"/>
      <c r="N8" s="243" t="s">
        <v>95</v>
      </c>
      <c r="O8" s="243"/>
      <c r="P8" s="243"/>
      <c r="Q8" s="243"/>
      <c r="R8" s="243" t="s">
        <v>182</v>
      </c>
      <c r="S8" s="243" t="s">
        <v>98</v>
      </c>
      <c r="T8" s="243" t="s">
        <v>1488</v>
      </c>
      <c r="U8" s="243"/>
      <c r="V8" s="243"/>
      <c r="W8" s="243"/>
      <c r="X8" s="243"/>
      <c r="Y8" s="243"/>
      <c r="Z8" s="243"/>
      <c r="AA8" s="243" t="s">
        <v>95</v>
      </c>
      <c r="AB8" s="244" t="s">
        <v>1532</v>
      </c>
      <c r="AC8" s="243" t="s">
        <v>95</v>
      </c>
      <c r="AD8" s="244" t="s">
        <v>1533</v>
      </c>
    </row>
    <row r="9" spans="1:30" s="29" customFormat="1" ht="57">
      <c r="A9" s="243" t="s">
        <v>1464</v>
      </c>
      <c r="B9" s="222" t="s">
        <v>800</v>
      </c>
      <c r="C9" s="243" t="s">
        <v>1534</v>
      </c>
      <c r="D9" s="243" t="s">
        <v>1535</v>
      </c>
      <c r="E9" s="243" t="s">
        <v>1536</v>
      </c>
      <c r="F9" s="243" t="s">
        <v>1537</v>
      </c>
      <c r="G9" s="243" t="s">
        <v>1538</v>
      </c>
      <c r="H9" s="243" t="s">
        <v>1539</v>
      </c>
      <c r="I9" s="243" t="s">
        <v>1540</v>
      </c>
      <c r="J9" s="243" t="s">
        <v>1541</v>
      </c>
      <c r="K9" s="244" t="s">
        <v>1542</v>
      </c>
      <c r="L9" s="243"/>
      <c r="M9" s="243"/>
      <c r="N9" s="243"/>
      <c r="O9" s="243"/>
      <c r="P9" s="243"/>
      <c r="Q9" s="243"/>
      <c r="R9" s="243" t="s">
        <v>223</v>
      </c>
      <c r="S9" s="243" t="s">
        <v>1509</v>
      </c>
      <c r="T9" s="243"/>
      <c r="U9" s="243"/>
      <c r="V9" s="243"/>
      <c r="W9" s="243"/>
      <c r="X9" s="243"/>
      <c r="Y9" s="243"/>
      <c r="Z9" s="243"/>
      <c r="AA9" s="243"/>
      <c r="AB9" s="243"/>
      <c r="AC9" s="243" t="s">
        <v>95</v>
      </c>
      <c r="AD9" s="244" t="s">
        <v>1543</v>
      </c>
    </row>
    <row r="10" spans="1:30" s="29" customFormat="1" ht="21" customHeight="1">
      <c r="A10" s="243" t="s">
        <v>1477</v>
      </c>
      <c r="B10" s="222" t="s">
        <v>800</v>
      </c>
      <c r="C10" s="243" t="s">
        <v>1544</v>
      </c>
      <c r="D10" s="243" t="s">
        <v>1545</v>
      </c>
      <c r="E10" s="243" t="s">
        <v>1546</v>
      </c>
      <c r="F10" s="243" t="s">
        <v>1547</v>
      </c>
      <c r="G10" s="243" t="s">
        <v>1548</v>
      </c>
      <c r="H10" s="243" t="s">
        <v>1549</v>
      </c>
      <c r="I10" s="243" t="s">
        <v>1550</v>
      </c>
      <c r="J10" s="243" t="s">
        <v>1551</v>
      </c>
      <c r="K10" s="244" t="s">
        <v>1496</v>
      </c>
      <c r="L10" s="243" t="s">
        <v>1552</v>
      </c>
      <c r="M10" s="243"/>
      <c r="N10" s="243"/>
      <c r="O10" s="243"/>
      <c r="P10" s="243"/>
      <c r="Q10" s="243"/>
      <c r="R10" s="243" t="s">
        <v>223</v>
      </c>
      <c r="S10" s="243" t="s">
        <v>1499</v>
      </c>
      <c r="T10" s="243"/>
      <c r="U10" s="243"/>
      <c r="V10" s="243"/>
      <c r="W10" s="243"/>
      <c r="X10" s="243"/>
      <c r="Y10" s="243"/>
      <c r="Z10" s="243"/>
      <c r="AA10" s="243"/>
      <c r="AB10" s="243"/>
      <c r="AC10" s="243"/>
      <c r="AD10" s="244"/>
    </row>
    <row r="11" spans="1:30" s="29" customFormat="1" ht="59.25" customHeight="1">
      <c r="A11" s="243" t="s">
        <v>1464</v>
      </c>
      <c r="B11" s="222" t="s">
        <v>800</v>
      </c>
      <c r="C11" s="243" t="s">
        <v>1553</v>
      </c>
      <c r="D11" s="243" t="s">
        <v>1554</v>
      </c>
      <c r="E11" s="243" t="s">
        <v>1555</v>
      </c>
      <c r="F11" s="243" t="s">
        <v>1556</v>
      </c>
      <c r="G11" s="243" t="s">
        <v>1557</v>
      </c>
      <c r="H11" s="243" t="s">
        <v>1558</v>
      </c>
      <c r="I11" s="245" t="s">
        <v>1559</v>
      </c>
      <c r="J11" s="243" t="s">
        <v>1560</v>
      </c>
      <c r="K11" s="244" t="s">
        <v>1561</v>
      </c>
      <c r="L11" s="243"/>
      <c r="M11" s="243"/>
      <c r="N11" s="243"/>
      <c r="O11" s="243"/>
      <c r="P11" s="243"/>
      <c r="Q11" s="243"/>
      <c r="R11" s="243" t="s">
        <v>223</v>
      </c>
      <c r="S11" s="243" t="s">
        <v>1499</v>
      </c>
      <c r="T11" s="243"/>
      <c r="U11" s="243"/>
      <c r="V11" s="243"/>
      <c r="W11" s="243"/>
      <c r="X11" s="243"/>
      <c r="Y11" s="243"/>
      <c r="Z11" s="243"/>
      <c r="AA11" s="243"/>
      <c r="AB11" s="243"/>
      <c r="AC11" s="243"/>
      <c r="AD11" s="244"/>
    </row>
    <row r="12" spans="1:30" s="29" customFormat="1" ht="199.5">
      <c r="A12" s="243" t="s">
        <v>1477</v>
      </c>
      <c r="B12" s="222" t="s">
        <v>846</v>
      </c>
      <c r="C12" s="243" t="s">
        <v>1562</v>
      </c>
      <c r="D12" s="243" t="s">
        <v>1563</v>
      </c>
      <c r="E12" s="243" t="s">
        <v>1564</v>
      </c>
      <c r="F12" s="243" t="s">
        <v>1565</v>
      </c>
      <c r="G12" s="243" t="s">
        <v>1566</v>
      </c>
      <c r="H12" s="243" t="s">
        <v>1567</v>
      </c>
      <c r="I12" s="243" t="s">
        <v>1568</v>
      </c>
      <c r="J12" s="243" t="s">
        <v>1569</v>
      </c>
      <c r="K12" s="244" t="s">
        <v>1570</v>
      </c>
      <c r="L12" s="244" t="s">
        <v>1571</v>
      </c>
      <c r="M12" s="243"/>
      <c r="N12" s="243" t="s">
        <v>95</v>
      </c>
      <c r="O12" s="243" t="s">
        <v>95</v>
      </c>
      <c r="P12" s="243"/>
      <c r="Q12" s="243"/>
      <c r="R12" s="243" t="s">
        <v>182</v>
      </c>
      <c r="S12" s="243" t="s">
        <v>98</v>
      </c>
      <c r="T12" s="243" t="s">
        <v>1572</v>
      </c>
      <c r="U12" s="243"/>
      <c r="V12" s="243"/>
      <c r="W12" s="243"/>
      <c r="X12" s="243"/>
      <c r="Y12" s="243"/>
      <c r="Z12" s="243"/>
      <c r="AA12" s="243" t="s">
        <v>95</v>
      </c>
      <c r="AB12" s="243" t="s">
        <v>1573</v>
      </c>
      <c r="AC12" s="243" t="s">
        <v>95</v>
      </c>
      <c r="AD12" s="244" t="s">
        <v>1574</v>
      </c>
    </row>
    <row r="13" spans="1:30" s="29" customFormat="1" ht="71.25">
      <c r="A13" s="243" t="s">
        <v>1464</v>
      </c>
      <c r="B13" s="222" t="s">
        <v>846</v>
      </c>
      <c r="C13" s="243" t="s">
        <v>1575</v>
      </c>
      <c r="D13" s="243" t="s">
        <v>1576</v>
      </c>
      <c r="E13" s="243" t="s">
        <v>1577</v>
      </c>
      <c r="F13" s="243" t="s">
        <v>1578</v>
      </c>
      <c r="G13" s="243" t="s">
        <v>1579</v>
      </c>
      <c r="H13" s="243" t="s">
        <v>1580</v>
      </c>
      <c r="I13" s="243" t="s">
        <v>1581</v>
      </c>
      <c r="J13" s="243" t="s">
        <v>1582</v>
      </c>
      <c r="K13" s="244" t="s">
        <v>1583</v>
      </c>
      <c r="L13" s="244" t="s">
        <v>1584</v>
      </c>
      <c r="M13" s="243"/>
      <c r="N13" s="243"/>
      <c r="O13" s="243"/>
      <c r="P13" s="243"/>
      <c r="Q13" s="243"/>
      <c r="R13" s="243" t="s">
        <v>223</v>
      </c>
      <c r="S13" s="243" t="s">
        <v>1585</v>
      </c>
      <c r="T13" s="243"/>
      <c r="U13" s="243"/>
      <c r="V13" s="243"/>
      <c r="W13" s="243"/>
      <c r="X13" s="243"/>
      <c r="Y13" s="243"/>
      <c r="Z13" s="243"/>
      <c r="AA13" s="243"/>
      <c r="AB13" s="243"/>
      <c r="AC13" s="243"/>
      <c r="AD13" s="244"/>
    </row>
    <row r="14" spans="1:30" s="29" customFormat="1" ht="156.75">
      <c r="A14" s="243" t="s">
        <v>1477</v>
      </c>
      <c r="B14" s="222" t="s">
        <v>846</v>
      </c>
      <c r="C14" s="243" t="s">
        <v>1586</v>
      </c>
      <c r="D14" s="243" t="s">
        <v>1587</v>
      </c>
      <c r="E14" s="243" t="s">
        <v>1588</v>
      </c>
      <c r="F14" s="243" t="s">
        <v>1589</v>
      </c>
      <c r="G14" s="243" t="s">
        <v>1590</v>
      </c>
      <c r="H14" s="243" t="s">
        <v>1591</v>
      </c>
      <c r="I14" s="243" t="s">
        <v>1592</v>
      </c>
      <c r="J14" s="243" t="s">
        <v>1593</v>
      </c>
      <c r="K14" s="244" t="s">
        <v>1594</v>
      </c>
      <c r="L14" s="244" t="s">
        <v>1595</v>
      </c>
      <c r="M14" s="243" t="s">
        <v>1596</v>
      </c>
      <c r="N14" s="243" t="s">
        <v>95</v>
      </c>
      <c r="O14" s="243"/>
      <c r="P14" s="243"/>
      <c r="Q14" s="243"/>
      <c r="R14" s="243" t="s">
        <v>182</v>
      </c>
      <c r="S14" s="243" t="s">
        <v>98</v>
      </c>
      <c r="T14" s="243" t="s">
        <v>1475</v>
      </c>
      <c r="U14" s="243"/>
      <c r="V14" s="243"/>
      <c r="W14" s="243"/>
      <c r="X14" s="243"/>
      <c r="Y14" s="243"/>
      <c r="Z14" s="243"/>
      <c r="AA14" s="243"/>
      <c r="AB14" s="243"/>
      <c r="AC14" s="243"/>
      <c r="AD14" s="244"/>
    </row>
    <row r="15" spans="1:30" s="29" customFormat="1" ht="21" customHeight="1">
      <c r="A15" s="243" t="s">
        <v>1464</v>
      </c>
      <c r="B15" s="222" t="s">
        <v>846</v>
      </c>
      <c r="C15" s="243" t="s">
        <v>1597</v>
      </c>
      <c r="D15" s="243" t="s">
        <v>1598</v>
      </c>
      <c r="E15" s="243" t="s">
        <v>1599</v>
      </c>
      <c r="F15" s="243" t="s">
        <v>1600</v>
      </c>
      <c r="G15" s="243" t="s">
        <v>1601</v>
      </c>
      <c r="H15" s="243" t="s">
        <v>1602</v>
      </c>
      <c r="I15" s="243" t="s">
        <v>1603</v>
      </c>
      <c r="J15" s="243"/>
      <c r="K15" s="244" t="s">
        <v>1604</v>
      </c>
      <c r="L15" s="243"/>
      <c r="M15" s="243"/>
      <c r="N15" s="243"/>
      <c r="O15" s="243"/>
      <c r="P15" s="243"/>
      <c r="Q15" s="243"/>
      <c r="R15" s="243" t="s">
        <v>223</v>
      </c>
      <c r="S15" s="243" t="s">
        <v>1585</v>
      </c>
      <c r="T15" s="243"/>
      <c r="U15" s="243"/>
      <c r="V15" s="243"/>
      <c r="W15" s="243"/>
      <c r="X15" s="243"/>
      <c r="Y15" s="243"/>
      <c r="Z15" s="243"/>
      <c r="AA15" s="243"/>
      <c r="AB15" s="243"/>
      <c r="AC15" s="243"/>
      <c r="AD15" s="244"/>
    </row>
    <row r="16" spans="1:30" s="29" customFormat="1" ht="28.5">
      <c r="A16" s="243" t="s">
        <v>1477</v>
      </c>
      <c r="B16" s="222" t="s">
        <v>846</v>
      </c>
      <c r="C16" s="243" t="s">
        <v>1605</v>
      </c>
      <c r="D16" s="243" t="s">
        <v>1606</v>
      </c>
      <c r="E16" s="243" t="s">
        <v>1607</v>
      </c>
      <c r="F16" s="243" t="s">
        <v>1608</v>
      </c>
      <c r="G16" s="243" t="s">
        <v>1609</v>
      </c>
      <c r="H16" s="243" t="s">
        <v>1610</v>
      </c>
      <c r="I16" s="243" t="s">
        <v>1611</v>
      </c>
      <c r="J16" s="243" t="s">
        <v>1612</v>
      </c>
      <c r="K16" s="244" t="s">
        <v>1613</v>
      </c>
      <c r="L16" s="243" t="s">
        <v>1614</v>
      </c>
      <c r="M16" s="243"/>
      <c r="N16" s="243"/>
      <c r="O16" s="243"/>
      <c r="P16" s="243"/>
      <c r="Q16" s="243"/>
      <c r="R16" s="243" t="s">
        <v>223</v>
      </c>
      <c r="S16" s="243" t="s">
        <v>1509</v>
      </c>
      <c r="T16" s="243"/>
      <c r="U16" s="243"/>
      <c r="V16" s="243"/>
      <c r="W16" s="243"/>
      <c r="X16" s="243"/>
      <c r="Y16" s="243"/>
      <c r="Z16" s="243"/>
      <c r="AA16" s="243"/>
      <c r="AB16" s="243"/>
      <c r="AC16" s="243"/>
      <c r="AD16" s="244"/>
    </row>
    <row r="17" spans="1:30" s="29" customFormat="1" ht="28.5">
      <c r="A17" s="243" t="s">
        <v>1464</v>
      </c>
      <c r="B17" s="222" t="s">
        <v>846</v>
      </c>
      <c r="C17" s="243" t="s">
        <v>1615</v>
      </c>
      <c r="D17" s="243" t="s">
        <v>1616</v>
      </c>
      <c r="E17" s="243" t="s">
        <v>1617</v>
      </c>
      <c r="F17" s="243" t="s">
        <v>1618</v>
      </c>
      <c r="G17" s="243" t="s">
        <v>1619</v>
      </c>
      <c r="H17" s="243" t="s">
        <v>1620</v>
      </c>
      <c r="I17" s="243" t="s">
        <v>1621</v>
      </c>
      <c r="J17" s="243" t="s">
        <v>1622</v>
      </c>
      <c r="K17" s="244" t="s">
        <v>1613</v>
      </c>
      <c r="L17" s="243"/>
      <c r="M17" s="243"/>
      <c r="N17" s="243"/>
      <c r="O17" s="243"/>
      <c r="P17" s="243"/>
      <c r="Q17" s="243"/>
      <c r="R17" s="243" t="s">
        <v>223</v>
      </c>
      <c r="S17" s="243" t="s">
        <v>1509</v>
      </c>
      <c r="T17" s="243"/>
      <c r="U17" s="243"/>
      <c r="V17" s="243"/>
      <c r="W17" s="243"/>
      <c r="X17" s="243"/>
      <c r="Y17" s="243"/>
      <c r="Z17" s="243"/>
      <c r="AA17" s="243"/>
      <c r="AB17" s="243"/>
      <c r="AC17" s="243"/>
      <c r="AD17" s="244"/>
    </row>
    <row r="18" spans="1:30" s="29" customFormat="1" ht="106.5" customHeight="1">
      <c r="A18" s="243" t="s">
        <v>1477</v>
      </c>
      <c r="B18" s="222" t="s">
        <v>846</v>
      </c>
      <c r="C18" s="243" t="s">
        <v>1623</v>
      </c>
      <c r="D18" s="243" t="s">
        <v>1624</v>
      </c>
      <c r="E18" s="243" t="s">
        <v>1625</v>
      </c>
      <c r="F18" s="243" t="s">
        <v>1626</v>
      </c>
      <c r="G18" s="243" t="s">
        <v>1627</v>
      </c>
      <c r="H18" s="243" t="s">
        <v>1628</v>
      </c>
      <c r="I18" s="246" t="s">
        <v>1629</v>
      </c>
      <c r="J18" s="243" t="s">
        <v>1630</v>
      </c>
      <c r="K18" s="244" t="s">
        <v>1631</v>
      </c>
      <c r="L18" s="244" t="s">
        <v>1632</v>
      </c>
      <c r="M18" s="244" t="s">
        <v>1633</v>
      </c>
      <c r="N18" s="243"/>
      <c r="O18" s="243"/>
      <c r="P18" s="243"/>
      <c r="Q18" s="243"/>
      <c r="R18" s="243" t="s">
        <v>223</v>
      </c>
      <c r="S18" s="243" t="s">
        <v>1509</v>
      </c>
      <c r="T18" s="243"/>
      <c r="U18" s="243"/>
      <c r="V18" s="243"/>
      <c r="W18" s="243"/>
      <c r="X18" s="243"/>
      <c r="Y18" s="243"/>
      <c r="Z18" s="243"/>
      <c r="AA18" s="243"/>
      <c r="AB18" s="243"/>
      <c r="AC18" s="243"/>
      <c r="AD18" s="244"/>
    </row>
    <row r="19" spans="1:30" s="29" customFormat="1" ht="71.25">
      <c r="A19" s="243" t="s">
        <v>1464</v>
      </c>
      <c r="B19" s="222" t="s">
        <v>846</v>
      </c>
      <c r="C19" s="243" t="s">
        <v>1634</v>
      </c>
      <c r="D19" s="243" t="s">
        <v>1635</v>
      </c>
      <c r="E19" s="243" t="s">
        <v>1636</v>
      </c>
      <c r="F19" s="243" t="s">
        <v>1637</v>
      </c>
      <c r="G19" s="243" t="s">
        <v>1638</v>
      </c>
      <c r="H19" s="243" t="s">
        <v>1639</v>
      </c>
      <c r="I19" s="243" t="s">
        <v>1640</v>
      </c>
      <c r="J19" s="243" t="s">
        <v>1641</v>
      </c>
      <c r="K19" s="244" t="s">
        <v>1642</v>
      </c>
      <c r="L19" s="244" t="s">
        <v>1643</v>
      </c>
      <c r="M19" s="243"/>
      <c r="N19" s="243"/>
      <c r="O19" s="243"/>
      <c r="P19" s="243"/>
      <c r="Q19" s="243"/>
      <c r="R19" s="243" t="s">
        <v>223</v>
      </c>
      <c r="S19" s="243" t="s">
        <v>1509</v>
      </c>
      <c r="T19" s="243"/>
      <c r="U19" s="243"/>
      <c r="V19" s="243"/>
      <c r="W19" s="243"/>
      <c r="X19" s="243"/>
      <c r="Y19" s="243" t="s">
        <v>95</v>
      </c>
      <c r="Z19" s="243" t="s">
        <v>339</v>
      </c>
      <c r="AA19" s="243"/>
      <c r="AB19" s="243"/>
      <c r="AC19" s="243"/>
      <c r="AD19" s="244"/>
    </row>
    <row r="20" spans="1:30" s="29" customFormat="1" ht="21" customHeight="1">
      <c r="A20" s="243" t="s">
        <v>1477</v>
      </c>
      <c r="B20" s="222" t="s">
        <v>846</v>
      </c>
      <c r="C20" s="243" t="s">
        <v>1644</v>
      </c>
      <c r="D20" s="243" t="s">
        <v>1645</v>
      </c>
      <c r="E20" s="243" t="s">
        <v>1646</v>
      </c>
      <c r="F20" s="243" t="s">
        <v>1647</v>
      </c>
      <c r="G20" s="243" t="s">
        <v>1648</v>
      </c>
      <c r="H20" s="243" t="s">
        <v>1649</v>
      </c>
      <c r="I20" s="243" t="s">
        <v>1650</v>
      </c>
      <c r="J20" s="243" t="s">
        <v>1651</v>
      </c>
      <c r="K20" s="244" t="s">
        <v>1652</v>
      </c>
      <c r="L20" s="243" t="s">
        <v>1653</v>
      </c>
      <c r="M20" s="243"/>
      <c r="N20" s="243"/>
      <c r="O20" s="243"/>
      <c r="P20" s="243"/>
      <c r="Q20" s="243"/>
      <c r="R20" s="243" t="s">
        <v>223</v>
      </c>
      <c r="S20" s="243" t="s">
        <v>1585</v>
      </c>
      <c r="T20" s="243"/>
      <c r="U20" s="243"/>
      <c r="V20" s="243"/>
      <c r="W20" s="243"/>
      <c r="X20" s="243"/>
      <c r="Y20" s="243"/>
      <c r="Z20" s="243"/>
      <c r="AA20" s="243"/>
      <c r="AB20" s="243"/>
      <c r="AC20" s="243"/>
      <c r="AD20" s="244"/>
    </row>
    <row r="21" spans="1:30" s="29" customFormat="1" ht="21" customHeight="1">
      <c r="A21" s="243" t="s">
        <v>1464</v>
      </c>
      <c r="B21" s="222" t="s">
        <v>846</v>
      </c>
      <c r="C21" s="243" t="s">
        <v>1654</v>
      </c>
      <c r="D21" s="243" t="s">
        <v>1655</v>
      </c>
      <c r="E21" s="243" t="s">
        <v>1636</v>
      </c>
      <c r="F21" s="243" t="s">
        <v>1637</v>
      </c>
      <c r="G21" s="243" t="s">
        <v>1638</v>
      </c>
      <c r="H21" s="243" t="s">
        <v>1656</v>
      </c>
      <c r="I21" s="243" t="s">
        <v>1657</v>
      </c>
      <c r="J21" s="243"/>
      <c r="K21" s="244" t="s">
        <v>1658</v>
      </c>
      <c r="L21" s="243"/>
      <c r="M21" s="243"/>
      <c r="N21" s="243"/>
      <c r="O21" s="243"/>
      <c r="P21" s="243"/>
      <c r="Q21" s="243"/>
      <c r="R21" s="243" t="s">
        <v>223</v>
      </c>
      <c r="S21" s="243" t="s">
        <v>1585</v>
      </c>
      <c r="T21" s="243"/>
      <c r="U21" s="243"/>
      <c r="V21" s="243"/>
      <c r="W21" s="243"/>
      <c r="X21" s="243"/>
      <c r="Y21" s="243" t="s">
        <v>95</v>
      </c>
      <c r="Z21" s="243" t="s">
        <v>1659</v>
      </c>
      <c r="AA21" s="243"/>
      <c r="AB21" s="243"/>
      <c r="AC21" s="243"/>
      <c r="AD21" s="244"/>
    </row>
    <row r="22" spans="1:30" s="29" customFormat="1" ht="21" customHeight="1">
      <c r="A22" s="243" t="s">
        <v>1477</v>
      </c>
      <c r="B22" s="222" t="s">
        <v>846</v>
      </c>
      <c r="C22" s="243" t="s">
        <v>1660</v>
      </c>
      <c r="D22" s="243" t="s">
        <v>1661</v>
      </c>
      <c r="E22" s="243" t="s">
        <v>1662</v>
      </c>
      <c r="F22" s="243" t="s">
        <v>1663</v>
      </c>
      <c r="G22" s="243" t="s">
        <v>1664</v>
      </c>
      <c r="H22" s="243" t="s">
        <v>1665</v>
      </c>
      <c r="I22" s="243" t="s">
        <v>1666</v>
      </c>
      <c r="J22" s="243"/>
      <c r="K22" s="244" t="s">
        <v>1667</v>
      </c>
      <c r="L22" s="243"/>
      <c r="M22" s="243"/>
      <c r="N22" s="243"/>
      <c r="O22" s="243"/>
      <c r="P22" s="243"/>
      <c r="Q22" s="243"/>
      <c r="R22" s="243" t="s">
        <v>223</v>
      </c>
      <c r="S22" s="243" t="s">
        <v>1585</v>
      </c>
      <c r="T22" s="243"/>
      <c r="U22" s="243"/>
      <c r="V22" s="243"/>
      <c r="W22" s="243"/>
      <c r="X22" s="243"/>
      <c r="Y22" s="243"/>
      <c r="Z22" s="243"/>
      <c r="AA22" s="243"/>
      <c r="AB22" s="243"/>
      <c r="AC22" s="243"/>
      <c r="AD22" s="244"/>
    </row>
    <row r="23" spans="1:30" s="29" customFormat="1" ht="99.75">
      <c r="A23" s="243" t="s">
        <v>1464</v>
      </c>
      <c r="B23" s="222" t="s">
        <v>846</v>
      </c>
      <c r="C23" s="243" t="s">
        <v>1668</v>
      </c>
      <c r="D23" s="243" t="s">
        <v>1669</v>
      </c>
      <c r="E23" s="243" t="s">
        <v>1670</v>
      </c>
      <c r="F23" s="243" t="s">
        <v>1671</v>
      </c>
      <c r="G23" s="243" t="s">
        <v>1672</v>
      </c>
      <c r="H23" s="243" t="s">
        <v>1673</v>
      </c>
      <c r="I23" s="243" t="s">
        <v>1674</v>
      </c>
      <c r="J23" s="243" t="s">
        <v>1675</v>
      </c>
      <c r="K23" s="244" t="s">
        <v>1676</v>
      </c>
      <c r="L23" s="243"/>
      <c r="M23" s="243"/>
      <c r="N23" s="243"/>
      <c r="O23" s="243"/>
      <c r="P23" s="243"/>
      <c r="Q23" s="243"/>
      <c r="R23" s="243" t="s">
        <v>223</v>
      </c>
      <c r="S23" s="243" t="s">
        <v>1585</v>
      </c>
      <c r="T23" s="243"/>
      <c r="U23" s="243"/>
      <c r="V23" s="243"/>
      <c r="W23" s="243"/>
      <c r="X23" s="243"/>
      <c r="Y23" s="243"/>
      <c r="Z23" s="243"/>
      <c r="AA23" s="243" t="s">
        <v>95</v>
      </c>
      <c r="AB23" s="243" t="s">
        <v>1677</v>
      </c>
      <c r="AC23" s="243" t="s">
        <v>95</v>
      </c>
      <c r="AD23" s="244" t="s">
        <v>1678</v>
      </c>
    </row>
    <row r="24" spans="1:30" s="29" customFormat="1" ht="21" customHeight="1">
      <c r="A24" s="243" t="s">
        <v>1477</v>
      </c>
      <c r="B24" s="222" t="s">
        <v>846</v>
      </c>
      <c r="C24" s="243" t="s">
        <v>1679</v>
      </c>
      <c r="D24" s="243" t="s">
        <v>1680</v>
      </c>
      <c r="E24" s="243" t="s">
        <v>1681</v>
      </c>
      <c r="F24" s="243" t="s">
        <v>1682</v>
      </c>
      <c r="G24" s="243" t="s">
        <v>1683</v>
      </c>
      <c r="H24" s="243" t="s">
        <v>1684</v>
      </c>
      <c r="I24" s="243" t="s">
        <v>1685</v>
      </c>
      <c r="J24" s="243"/>
      <c r="K24" s="244" t="s">
        <v>1686</v>
      </c>
      <c r="L24" s="243"/>
      <c r="M24" s="243"/>
      <c r="N24" s="243"/>
      <c r="O24" s="243"/>
      <c r="P24" s="243"/>
      <c r="Q24" s="243"/>
      <c r="R24" s="243" t="s">
        <v>223</v>
      </c>
      <c r="S24" s="243" t="s">
        <v>1499</v>
      </c>
      <c r="T24" s="243"/>
      <c r="U24" s="243"/>
      <c r="V24" s="243"/>
      <c r="W24" s="243"/>
      <c r="X24" s="243"/>
      <c r="Y24" s="243"/>
      <c r="Z24" s="243"/>
      <c r="AA24" s="243"/>
      <c r="AB24" s="243"/>
      <c r="AC24" s="243"/>
      <c r="AD24" s="244"/>
    </row>
    <row r="25" spans="1:30" s="29" customFormat="1" ht="21" customHeight="1">
      <c r="A25" s="243" t="s">
        <v>1464</v>
      </c>
      <c r="B25" s="222" t="s">
        <v>846</v>
      </c>
      <c r="C25" s="243" t="s">
        <v>1687</v>
      </c>
      <c r="D25" s="243" t="s">
        <v>1688</v>
      </c>
      <c r="E25" s="243" t="s">
        <v>1689</v>
      </c>
      <c r="F25" s="243" t="s">
        <v>1690</v>
      </c>
      <c r="G25" s="243" t="s">
        <v>1691</v>
      </c>
      <c r="H25" s="243" t="s">
        <v>1692</v>
      </c>
      <c r="I25" s="243" t="s">
        <v>1693</v>
      </c>
      <c r="J25" s="244"/>
      <c r="K25" s="244" t="s">
        <v>1694</v>
      </c>
      <c r="L25" s="243"/>
      <c r="M25" s="243"/>
      <c r="N25" s="243"/>
      <c r="O25" s="243"/>
      <c r="P25" s="243"/>
      <c r="Q25" s="243"/>
      <c r="R25" s="243" t="s">
        <v>223</v>
      </c>
      <c r="S25" s="243" t="s">
        <v>1499</v>
      </c>
      <c r="T25" s="243"/>
      <c r="U25" s="243"/>
      <c r="V25" s="243"/>
      <c r="W25" s="243"/>
      <c r="X25" s="243"/>
      <c r="Y25" s="243"/>
      <c r="Z25" s="243"/>
      <c r="AA25" s="243"/>
      <c r="AB25" s="243"/>
      <c r="AC25" s="243"/>
      <c r="AD25" s="244"/>
    </row>
    <row r="26" spans="1:30" s="29" customFormat="1" ht="28.5">
      <c r="A26" s="243" t="s">
        <v>1477</v>
      </c>
      <c r="B26" s="222" t="s">
        <v>846</v>
      </c>
      <c r="C26" s="243" t="s">
        <v>1695</v>
      </c>
      <c r="D26" s="243" t="s">
        <v>1696</v>
      </c>
      <c r="E26" s="243" t="s">
        <v>1697</v>
      </c>
      <c r="F26" s="243" t="s">
        <v>1698</v>
      </c>
      <c r="G26" s="243" t="s">
        <v>1699</v>
      </c>
      <c r="H26" s="243" t="s">
        <v>1700</v>
      </c>
      <c r="I26" s="243" t="s">
        <v>1701</v>
      </c>
      <c r="J26" s="243"/>
      <c r="K26" s="244" t="s">
        <v>1702</v>
      </c>
      <c r="L26" s="243" t="s">
        <v>1703</v>
      </c>
      <c r="M26" s="243"/>
      <c r="N26" s="243"/>
      <c r="O26" s="243"/>
      <c r="P26" s="243"/>
      <c r="Q26" s="243"/>
      <c r="R26" s="243" t="s">
        <v>223</v>
      </c>
      <c r="S26" s="243" t="s">
        <v>1704</v>
      </c>
      <c r="T26" s="243"/>
      <c r="U26" s="243"/>
      <c r="V26" s="243"/>
      <c r="W26" s="243"/>
      <c r="X26" s="243"/>
      <c r="Y26" s="243"/>
      <c r="Z26" s="243"/>
      <c r="AA26" s="243"/>
      <c r="AB26" s="243"/>
      <c r="AC26" s="243"/>
      <c r="AD26" s="244"/>
    </row>
    <row r="27" spans="1:30" s="29" customFormat="1" ht="115.5" customHeight="1">
      <c r="A27" s="243" t="s">
        <v>1477</v>
      </c>
      <c r="B27" s="222" t="s">
        <v>846</v>
      </c>
      <c r="C27" s="243" t="s">
        <v>1705</v>
      </c>
      <c r="D27" s="243" t="s">
        <v>1706</v>
      </c>
      <c r="E27" s="243" t="s">
        <v>1707</v>
      </c>
      <c r="F27" s="243" t="s">
        <v>1708</v>
      </c>
      <c r="G27" s="243" t="s">
        <v>1709</v>
      </c>
      <c r="H27" s="243" t="s">
        <v>1710</v>
      </c>
      <c r="I27" s="243" t="s">
        <v>1711</v>
      </c>
      <c r="J27" s="243" t="s">
        <v>1712</v>
      </c>
      <c r="K27" s="244" t="s">
        <v>1713</v>
      </c>
      <c r="L27" s="244" t="s">
        <v>1714</v>
      </c>
      <c r="M27" s="247" t="s">
        <v>1715</v>
      </c>
      <c r="N27" s="243"/>
      <c r="O27" s="243"/>
      <c r="P27" s="243"/>
      <c r="Q27" s="243"/>
      <c r="R27" s="243" t="s">
        <v>223</v>
      </c>
      <c r="S27" s="243" t="s">
        <v>1499</v>
      </c>
      <c r="T27" s="243"/>
      <c r="U27" s="243" t="s">
        <v>95</v>
      </c>
      <c r="V27" s="243" t="s">
        <v>1716</v>
      </c>
      <c r="W27" s="243"/>
      <c r="X27" s="243"/>
      <c r="Y27" s="243" t="s">
        <v>95</v>
      </c>
      <c r="Z27" s="243" t="s">
        <v>1716</v>
      </c>
      <c r="AA27" s="243"/>
      <c r="AB27" s="243"/>
      <c r="AC27" s="243"/>
      <c r="AD27" s="244"/>
    </row>
    <row r="28" spans="1:30" s="29" customFormat="1" ht="21" customHeight="1">
      <c r="A28" s="243" t="s">
        <v>1464</v>
      </c>
      <c r="B28" s="222" t="s">
        <v>846</v>
      </c>
      <c r="C28" s="243" t="s">
        <v>1717</v>
      </c>
      <c r="D28" s="243" t="s">
        <v>1718</v>
      </c>
      <c r="E28" s="243" t="s">
        <v>1719</v>
      </c>
      <c r="F28" s="243" t="s">
        <v>1720</v>
      </c>
      <c r="G28" s="243" t="s">
        <v>1721</v>
      </c>
      <c r="H28" s="243" t="s">
        <v>1722</v>
      </c>
      <c r="I28" s="243" t="s">
        <v>1723</v>
      </c>
      <c r="J28" s="243" t="s">
        <v>1724</v>
      </c>
      <c r="K28" s="244" t="s">
        <v>1694</v>
      </c>
      <c r="L28" s="243"/>
      <c r="M28" s="243"/>
      <c r="N28" s="243"/>
      <c r="O28" s="243"/>
      <c r="P28" s="243"/>
      <c r="Q28" s="243"/>
      <c r="R28" s="243" t="s">
        <v>223</v>
      </c>
      <c r="S28" s="243" t="s">
        <v>1499</v>
      </c>
      <c r="T28" s="243"/>
      <c r="U28" s="243"/>
      <c r="V28" s="243"/>
      <c r="W28" s="243"/>
      <c r="X28" s="243"/>
      <c r="Y28" s="243"/>
      <c r="Z28" s="243"/>
      <c r="AA28" s="243"/>
      <c r="AB28" s="243"/>
      <c r="AC28" s="243"/>
      <c r="AD28" s="244"/>
    </row>
    <row r="29" spans="1:30" s="29" customFormat="1" ht="57">
      <c r="A29" s="243" t="s">
        <v>1477</v>
      </c>
      <c r="B29" s="222" t="s">
        <v>846</v>
      </c>
      <c r="C29" s="243" t="s">
        <v>1725</v>
      </c>
      <c r="D29" s="243" t="s">
        <v>1726</v>
      </c>
      <c r="E29" s="243" t="s">
        <v>1727</v>
      </c>
      <c r="F29" s="243" t="s">
        <v>1728</v>
      </c>
      <c r="G29" s="243" t="s">
        <v>1729</v>
      </c>
      <c r="H29" s="243" t="s">
        <v>1730</v>
      </c>
      <c r="I29" s="243" t="s">
        <v>1731</v>
      </c>
      <c r="J29" s="243" t="s">
        <v>1732</v>
      </c>
      <c r="K29" s="244" t="s">
        <v>1733</v>
      </c>
      <c r="L29" s="243"/>
      <c r="M29" s="243"/>
      <c r="N29" s="243"/>
      <c r="O29" s="243"/>
      <c r="P29" s="243"/>
      <c r="Q29" s="243"/>
      <c r="R29" s="243" t="s">
        <v>223</v>
      </c>
      <c r="S29" s="243" t="s">
        <v>1499</v>
      </c>
      <c r="T29" s="243"/>
      <c r="U29" s="243"/>
      <c r="V29" s="243"/>
      <c r="W29" s="243"/>
      <c r="X29" s="243"/>
      <c r="Y29" s="243"/>
      <c r="Z29" s="243"/>
      <c r="AA29" s="243"/>
      <c r="AB29" s="243"/>
      <c r="AC29" s="243"/>
      <c r="AD29" s="244"/>
    </row>
    <row r="30" spans="1:30" s="29" customFormat="1" ht="27.75" customHeight="1">
      <c r="A30" s="243" t="s">
        <v>1464</v>
      </c>
      <c r="B30" s="222" t="s">
        <v>846</v>
      </c>
      <c r="C30" s="243" t="s">
        <v>1734</v>
      </c>
      <c r="D30" s="243" t="s">
        <v>1735</v>
      </c>
      <c r="E30" s="243" t="s">
        <v>1736</v>
      </c>
      <c r="F30" s="243" t="s">
        <v>1737</v>
      </c>
      <c r="G30" s="243" t="s">
        <v>1738</v>
      </c>
      <c r="H30" s="243" t="s">
        <v>1739</v>
      </c>
      <c r="I30" s="243" t="s">
        <v>1740</v>
      </c>
      <c r="J30" s="243" t="s">
        <v>1741</v>
      </c>
      <c r="K30" s="244" t="s">
        <v>1742</v>
      </c>
      <c r="L30" s="243" t="s">
        <v>1743</v>
      </c>
      <c r="M30" s="243"/>
      <c r="N30" s="243"/>
      <c r="O30" s="243"/>
      <c r="P30" s="243"/>
      <c r="Q30" s="243"/>
      <c r="R30" s="243" t="s">
        <v>223</v>
      </c>
      <c r="S30" s="243" t="s">
        <v>1499</v>
      </c>
      <c r="T30" s="243"/>
      <c r="U30" s="243"/>
      <c r="V30" s="243"/>
      <c r="W30" s="243"/>
      <c r="X30" s="243"/>
      <c r="Y30" s="243"/>
      <c r="Z30" s="243"/>
      <c r="AA30" s="243"/>
      <c r="AB30" s="243"/>
      <c r="AC30" s="243" t="s">
        <v>95</v>
      </c>
      <c r="AD30" s="244" t="s">
        <v>1744</v>
      </c>
    </row>
    <row r="31" spans="1:30" s="29" customFormat="1" ht="71.25">
      <c r="A31" s="243" t="s">
        <v>1477</v>
      </c>
      <c r="B31" s="222" t="s">
        <v>888</v>
      </c>
      <c r="C31" s="243" t="s">
        <v>1745</v>
      </c>
      <c r="D31" s="243" t="s">
        <v>1746</v>
      </c>
      <c r="E31" s="243" t="s">
        <v>1747</v>
      </c>
      <c r="F31" s="243" t="s">
        <v>1748</v>
      </c>
      <c r="G31" s="243" t="s">
        <v>1749</v>
      </c>
      <c r="H31" s="243" t="s">
        <v>1750</v>
      </c>
      <c r="I31" s="243" t="s">
        <v>1751</v>
      </c>
      <c r="J31" s="248" t="s">
        <v>1752</v>
      </c>
      <c r="K31" s="244" t="s">
        <v>1753</v>
      </c>
      <c r="L31" s="244" t="s">
        <v>1754</v>
      </c>
      <c r="M31" s="244" t="s">
        <v>1755</v>
      </c>
      <c r="N31" s="243"/>
      <c r="O31" s="243"/>
      <c r="P31" s="243"/>
      <c r="Q31" s="243"/>
      <c r="R31" s="243" t="s">
        <v>223</v>
      </c>
      <c r="S31" s="243" t="s">
        <v>1509</v>
      </c>
      <c r="T31" s="243"/>
      <c r="U31" s="243"/>
      <c r="V31" s="243"/>
      <c r="W31" s="243"/>
      <c r="X31" s="243"/>
      <c r="Y31" s="243"/>
      <c r="Z31" s="243"/>
      <c r="AA31" s="243"/>
      <c r="AB31" s="243"/>
      <c r="AC31" s="243" t="s">
        <v>95</v>
      </c>
      <c r="AD31" s="249" t="s">
        <v>1756</v>
      </c>
    </row>
    <row r="32" spans="1:30" s="29" customFormat="1" ht="99.75">
      <c r="A32" s="243" t="s">
        <v>1464</v>
      </c>
      <c r="B32" s="222" t="s">
        <v>923</v>
      </c>
      <c r="C32" s="243" t="s">
        <v>1757</v>
      </c>
      <c r="D32" s="243" t="s">
        <v>1758</v>
      </c>
      <c r="E32" s="243" t="s">
        <v>1759</v>
      </c>
      <c r="F32" s="243" t="s">
        <v>1760</v>
      </c>
      <c r="G32" s="243" t="s">
        <v>1761</v>
      </c>
      <c r="H32" s="243" t="s">
        <v>1762</v>
      </c>
      <c r="I32" s="243" t="s">
        <v>1763</v>
      </c>
      <c r="J32" s="243" t="s">
        <v>1764</v>
      </c>
      <c r="K32" s="244" t="s">
        <v>1765</v>
      </c>
      <c r="L32" s="244" t="s">
        <v>1766</v>
      </c>
      <c r="M32" s="243"/>
      <c r="N32" s="243" t="s">
        <v>95</v>
      </c>
      <c r="O32" s="243" t="s">
        <v>95</v>
      </c>
      <c r="P32" s="243"/>
      <c r="Q32" s="243"/>
      <c r="R32" s="243" t="s">
        <v>182</v>
      </c>
      <c r="S32" s="243" t="s">
        <v>1767</v>
      </c>
      <c r="T32" s="243" t="s">
        <v>1768</v>
      </c>
      <c r="U32" s="243"/>
      <c r="V32" s="243"/>
      <c r="W32" s="243"/>
      <c r="X32" s="243"/>
      <c r="Y32" s="243"/>
      <c r="Z32" s="243"/>
      <c r="AA32" s="243"/>
      <c r="AB32" s="243"/>
      <c r="AC32" s="243" t="s">
        <v>95</v>
      </c>
      <c r="AD32" s="244" t="s">
        <v>1769</v>
      </c>
    </row>
    <row r="33" spans="1:30" s="29" customFormat="1" ht="21" customHeight="1">
      <c r="A33" s="243" t="s">
        <v>1477</v>
      </c>
      <c r="B33" s="222" t="s">
        <v>923</v>
      </c>
      <c r="C33" s="243" t="s">
        <v>1770</v>
      </c>
      <c r="D33" s="243" t="s">
        <v>1771</v>
      </c>
      <c r="E33" s="243" t="s">
        <v>1772</v>
      </c>
      <c r="F33" s="243" t="s">
        <v>1773</v>
      </c>
      <c r="G33" s="243" t="s">
        <v>1774</v>
      </c>
      <c r="H33" s="243" t="s">
        <v>1775</v>
      </c>
      <c r="I33" s="243" t="s">
        <v>1776</v>
      </c>
      <c r="J33" s="243" t="s">
        <v>1777</v>
      </c>
      <c r="K33" s="244" t="s">
        <v>1778</v>
      </c>
      <c r="L33" s="243"/>
      <c r="M33" s="243"/>
      <c r="N33" s="243"/>
      <c r="O33" s="243"/>
      <c r="P33" s="243"/>
      <c r="Q33" s="243"/>
      <c r="R33" s="243" t="s">
        <v>223</v>
      </c>
      <c r="S33" s="243" t="s">
        <v>1585</v>
      </c>
      <c r="T33" s="243"/>
      <c r="U33" s="243"/>
      <c r="V33" s="243"/>
      <c r="W33" s="243"/>
      <c r="X33" s="243"/>
      <c r="Y33" s="243"/>
      <c r="Z33" s="243"/>
      <c r="AA33" s="243"/>
      <c r="AB33" s="243"/>
      <c r="AC33" s="243"/>
      <c r="AD33" s="244"/>
    </row>
    <row r="34" spans="1:30" s="29" customFormat="1" ht="28.5">
      <c r="A34" s="243" t="s">
        <v>1464</v>
      </c>
      <c r="B34" s="222" t="s">
        <v>923</v>
      </c>
      <c r="C34" s="243" t="s">
        <v>1779</v>
      </c>
      <c r="D34" s="243" t="s">
        <v>1780</v>
      </c>
      <c r="E34" s="243" t="s">
        <v>1781</v>
      </c>
      <c r="F34" s="243" t="s">
        <v>1782</v>
      </c>
      <c r="G34" s="243" t="s">
        <v>1783</v>
      </c>
      <c r="H34" s="243" t="s">
        <v>1784</v>
      </c>
      <c r="I34" s="243" t="s">
        <v>1785</v>
      </c>
      <c r="J34" s="243"/>
      <c r="K34" s="244" t="s">
        <v>1786</v>
      </c>
      <c r="L34" s="243"/>
      <c r="M34" s="243"/>
      <c r="N34" s="243"/>
      <c r="O34" s="243"/>
      <c r="P34" s="243"/>
      <c r="Q34" s="243"/>
      <c r="R34" s="243" t="s">
        <v>223</v>
      </c>
      <c r="S34" s="243" t="s">
        <v>1585</v>
      </c>
      <c r="T34" s="243"/>
      <c r="U34" s="243"/>
      <c r="V34" s="243"/>
      <c r="W34" s="243"/>
      <c r="X34" s="243"/>
      <c r="Y34" s="243"/>
      <c r="Z34" s="243"/>
      <c r="AA34" s="243"/>
      <c r="AB34" s="243"/>
      <c r="AC34" s="243"/>
      <c r="AD34" s="244"/>
    </row>
    <row r="35" spans="1:30" s="29" customFormat="1" ht="21" customHeight="1">
      <c r="A35" s="243" t="s">
        <v>1477</v>
      </c>
      <c r="B35" s="222" t="s">
        <v>923</v>
      </c>
      <c r="C35" s="243" t="s">
        <v>1787</v>
      </c>
      <c r="D35" s="243" t="s">
        <v>1788</v>
      </c>
      <c r="E35" s="243" t="s">
        <v>1789</v>
      </c>
      <c r="F35" s="243" t="s">
        <v>1790</v>
      </c>
      <c r="G35" s="243" t="s">
        <v>1791</v>
      </c>
      <c r="H35" s="243" t="s">
        <v>1792</v>
      </c>
      <c r="I35" s="243" t="s">
        <v>1793</v>
      </c>
      <c r="J35" s="243" t="s">
        <v>1794</v>
      </c>
      <c r="K35" s="244" t="s">
        <v>1652</v>
      </c>
      <c r="L35" s="243"/>
      <c r="M35" s="243" t="s">
        <v>1795</v>
      </c>
      <c r="N35" s="243"/>
      <c r="O35" s="243"/>
      <c r="P35" s="243"/>
      <c r="Q35" s="243"/>
      <c r="R35" s="243" t="s">
        <v>223</v>
      </c>
      <c r="S35" s="243" t="s">
        <v>1796</v>
      </c>
      <c r="T35" s="243"/>
      <c r="U35" s="243"/>
      <c r="V35" s="243"/>
      <c r="W35" s="243"/>
      <c r="X35" s="243"/>
      <c r="Y35" s="243"/>
      <c r="Z35" s="243"/>
      <c r="AA35" s="243"/>
      <c r="AB35" s="243"/>
      <c r="AC35" s="243" t="s">
        <v>95</v>
      </c>
      <c r="AD35" s="244" t="s">
        <v>1797</v>
      </c>
    </row>
    <row r="36" spans="1:30" s="29" customFormat="1" ht="21" customHeight="1">
      <c r="A36" s="243" t="s">
        <v>1464</v>
      </c>
      <c r="B36" s="222" t="s">
        <v>923</v>
      </c>
      <c r="C36" s="243" t="s">
        <v>1798</v>
      </c>
      <c r="D36" s="243" t="s">
        <v>1799</v>
      </c>
      <c r="E36" s="243" t="s">
        <v>1800</v>
      </c>
      <c r="F36" s="243" t="s">
        <v>1801</v>
      </c>
      <c r="G36" s="243" t="s">
        <v>1802</v>
      </c>
      <c r="H36" s="243" t="s">
        <v>1803</v>
      </c>
      <c r="I36" s="243" t="s">
        <v>1804</v>
      </c>
      <c r="J36" s="243"/>
      <c r="K36" s="244" t="s">
        <v>1805</v>
      </c>
      <c r="L36" s="243"/>
      <c r="M36" s="243"/>
      <c r="N36" s="243"/>
      <c r="O36" s="243"/>
      <c r="P36" s="243"/>
      <c r="Q36" s="243"/>
      <c r="R36" s="243" t="s">
        <v>223</v>
      </c>
      <c r="S36" s="243" t="s">
        <v>1499</v>
      </c>
      <c r="T36" s="243"/>
      <c r="U36" s="243"/>
      <c r="V36" s="243"/>
      <c r="W36" s="243"/>
      <c r="X36" s="243"/>
      <c r="Y36" s="243"/>
      <c r="Z36" s="243"/>
      <c r="AA36" s="243"/>
      <c r="AB36" s="243"/>
      <c r="AC36" s="243"/>
      <c r="AD36" s="244"/>
    </row>
    <row r="37" spans="1:30" s="29" customFormat="1" ht="21" customHeight="1">
      <c r="A37" s="243" t="s">
        <v>1477</v>
      </c>
      <c r="B37" s="222" t="s">
        <v>923</v>
      </c>
      <c r="C37" s="243" t="s">
        <v>1806</v>
      </c>
      <c r="D37" s="243" t="s">
        <v>1807</v>
      </c>
      <c r="E37" s="243" t="s">
        <v>1808</v>
      </c>
      <c r="F37" s="243" t="s">
        <v>1809</v>
      </c>
      <c r="G37" s="243" t="s">
        <v>1810</v>
      </c>
      <c r="H37" s="243" t="s">
        <v>1811</v>
      </c>
      <c r="I37" s="243" t="s">
        <v>1812</v>
      </c>
      <c r="J37" s="243"/>
      <c r="K37" s="244" t="s">
        <v>1496</v>
      </c>
      <c r="L37" s="243"/>
      <c r="M37" s="243"/>
      <c r="N37" s="243"/>
      <c r="O37" s="243"/>
      <c r="P37" s="243"/>
      <c r="Q37" s="243"/>
      <c r="R37" s="243" t="s">
        <v>223</v>
      </c>
      <c r="S37" s="243" t="s">
        <v>1499</v>
      </c>
      <c r="T37" s="243"/>
      <c r="U37" s="243"/>
      <c r="V37" s="243"/>
      <c r="W37" s="243"/>
      <c r="X37" s="243"/>
      <c r="Y37" s="243"/>
      <c r="Z37" s="243"/>
      <c r="AA37" s="243"/>
      <c r="AB37" s="243"/>
      <c r="AC37" s="243"/>
      <c r="AD37" s="244"/>
    </row>
    <row r="38" spans="1:30" s="29" customFormat="1" ht="42.75">
      <c r="A38" s="243" t="s">
        <v>1464</v>
      </c>
      <c r="B38" s="222" t="s">
        <v>953</v>
      </c>
      <c r="C38" s="243" t="s">
        <v>1813</v>
      </c>
      <c r="D38" s="243" t="s">
        <v>1814</v>
      </c>
      <c r="E38" s="243" t="s">
        <v>1815</v>
      </c>
      <c r="F38" s="243" t="s">
        <v>1816</v>
      </c>
      <c r="G38" s="243" t="s">
        <v>1817</v>
      </c>
      <c r="H38" s="243" t="s">
        <v>1818</v>
      </c>
      <c r="I38" s="243" t="s">
        <v>1819</v>
      </c>
      <c r="J38" s="243" t="s">
        <v>1820</v>
      </c>
      <c r="K38" s="244" t="s">
        <v>1821</v>
      </c>
      <c r="L38" s="244" t="s">
        <v>1822</v>
      </c>
      <c r="M38" s="243"/>
      <c r="N38" s="243"/>
      <c r="O38" s="243" t="s">
        <v>95</v>
      </c>
      <c r="P38" s="243"/>
      <c r="Q38" s="243"/>
      <c r="R38" s="243" t="s">
        <v>182</v>
      </c>
      <c r="S38" s="243" t="s">
        <v>98</v>
      </c>
      <c r="T38" s="243" t="s">
        <v>1475</v>
      </c>
      <c r="U38" s="243"/>
      <c r="V38" s="243"/>
      <c r="W38" s="243"/>
      <c r="X38" s="243"/>
      <c r="Y38" s="243"/>
      <c r="Z38" s="243"/>
      <c r="AA38" s="243"/>
      <c r="AB38" s="243"/>
      <c r="AC38" s="243" t="s">
        <v>95</v>
      </c>
      <c r="AD38" s="244" t="s">
        <v>1823</v>
      </c>
    </row>
    <row r="39" spans="1:30" s="29" customFormat="1" ht="28.5">
      <c r="A39" s="243" t="s">
        <v>1477</v>
      </c>
      <c r="B39" s="222" t="s">
        <v>953</v>
      </c>
      <c r="C39" s="243" t="s">
        <v>1824</v>
      </c>
      <c r="D39" s="243" t="s">
        <v>1825</v>
      </c>
      <c r="E39" s="243" t="s">
        <v>1826</v>
      </c>
      <c r="F39" s="243" t="s">
        <v>1827</v>
      </c>
      <c r="G39" s="243" t="s">
        <v>1828</v>
      </c>
      <c r="H39" s="243" t="s">
        <v>1829</v>
      </c>
      <c r="I39" s="243" t="s">
        <v>1830</v>
      </c>
      <c r="J39" s="243" t="s">
        <v>1831</v>
      </c>
      <c r="K39" s="244" t="s">
        <v>1686</v>
      </c>
      <c r="L39" s="243" t="s">
        <v>1832</v>
      </c>
      <c r="M39" s="243"/>
      <c r="N39" s="243"/>
      <c r="O39" s="243"/>
      <c r="P39" s="243"/>
      <c r="Q39" s="243"/>
      <c r="R39" s="243" t="s">
        <v>223</v>
      </c>
      <c r="S39" s="243" t="s">
        <v>1499</v>
      </c>
      <c r="T39" s="243"/>
      <c r="U39" s="243"/>
      <c r="V39" s="243"/>
      <c r="W39" s="243"/>
      <c r="X39" s="243"/>
      <c r="Y39" s="243"/>
      <c r="Z39" s="243"/>
      <c r="AA39" s="243"/>
      <c r="AB39" s="243"/>
      <c r="AC39" s="244" t="s">
        <v>1833</v>
      </c>
      <c r="AD39" s="246" t="s">
        <v>1834</v>
      </c>
    </row>
    <row r="40" spans="1:30" s="103" customFormat="1" ht="20.25" customHeight="1">
      <c r="A40" s="29"/>
      <c r="B40" s="29"/>
      <c r="C40" s="62"/>
      <c r="D40" s="63"/>
      <c r="E40" s="29"/>
      <c r="F40" s="64"/>
      <c r="G40" s="61"/>
      <c r="H40" s="61"/>
      <c r="I40" s="61"/>
      <c r="J40" s="64"/>
      <c r="K40" s="61"/>
      <c r="L40" s="61"/>
      <c r="M40" s="61"/>
      <c r="N40" s="29"/>
      <c r="O40" s="29"/>
      <c r="P40" s="29"/>
      <c r="Q40" s="29"/>
      <c r="R40" s="29"/>
      <c r="S40" s="29"/>
      <c r="T40" s="61"/>
      <c r="U40" s="29"/>
      <c r="V40" s="61"/>
      <c r="W40" s="29"/>
      <c r="X40" s="29"/>
      <c r="Y40" s="29"/>
      <c r="Z40" s="61"/>
      <c r="AA40" s="29"/>
      <c r="AB40" s="61"/>
      <c r="AC40" s="29"/>
      <c r="AD40" s="61"/>
    </row>
    <row r="41" spans="1:30" s="103" customFormat="1" ht="20.25" customHeight="1">
      <c r="A41" s="29"/>
      <c r="B41" s="29"/>
      <c r="C41" s="29"/>
      <c r="D41" s="104"/>
      <c r="E41" s="29"/>
      <c r="F41" s="29"/>
      <c r="G41" s="61"/>
      <c r="H41" s="61"/>
      <c r="I41" s="61"/>
      <c r="K41" s="61"/>
      <c r="L41" s="61"/>
      <c r="M41" s="104"/>
      <c r="R41" s="29"/>
      <c r="S41" s="29"/>
      <c r="T41" s="61"/>
      <c r="V41" s="104"/>
      <c r="Z41" s="104"/>
      <c r="AB41" s="104"/>
      <c r="AD41" s="104"/>
    </row>
    <row r="42" spans="1:30" s="103" customFormat="1" ht="20.25" customHeight="1">
      <c r="A42" s="29"/>
      <c r="B42" s="29"/>
      <c r="C42" s="29"/>
      <c r="D42" s="61"/>
      <c r="E42" s="29"/>
      <c r="F42" s="29"/>
      <c r="G42" s="61"/>
      <c r="H42" s="61"/>
      <c r="I42" s="61"/>
      <c r="J42" s="29"/>
      <c r="K42" s="61"/>
      <c r="L42" s="61"/>
      <c r="M42" s="61"/>
      <c r="N42" s="29"/>
      <c r="O42" s="29"/>
      <c r="P42" s="42"/>
      <c r="R42" s="29"/>
      <c r="S42" s="29"/>
      <c r="T42" s="61"/>
      <c r="V42" s="104"/>
      <c r="Y42" s="29"/>
      <c r="Z42" s="61"/>
      <c r="AB42" s="104"/>
      <c r="AC42" s="29"/>
      <c r="AD42" s="61"/>
    </row>
    <row r="43" spans="1:30" s="103" customFormat="1" ht="20.25" customHeight="1">
      <c r="D43" s="104"/>
      <c r="E43" s="104"/>
      <c r="F43" s="104"/>
      <c r="G43" s="104"/>
      <c r="H43" s="104"/>
      <c r="I43" s="104"/>
      <c r="J43" s="104"/>
      <c r="K43" s="104"/>
      <c r="L43" s="104"/>
      <c r="M43" s="104"/>
      <c r="T43" s="104"/>
      <c r="V43" s="104"/>
      <c r="Z43" s="104"/>
      <c r="AB43" s="104"/>
      <c r="AD43" s="104"/>
    </row>
    <row r="44" spans="1:30" s="103" customFormat="1" ht="20.25" customHeight="1">
      <c r="D44" s="104"/>
      <c r="E44" s="104"/>
      <c r="F44" s="104"/>
      <c r="G44" s="104"/>
      <c r="H44" s="104"/>
      <c r="I44" s="104"/>
      <c r="J44" s="104"/>
      <c r="K44" s="104"/>
      <c r="L44" s="104"/>
      <c r="M44" s="104"/>
      <c r="T44" s="104"/>
      <c r="V44" s="104"/>
      <c r="Z44" s="104"/>
      <c r="AB44" s="104"/>
      <c r="AD44" s="104"/>
    </row>
    <row r="45" spans="1:30" s="103" customFormat="1" ht="20.25" customHeight="1">
      <c r="D45" s="104"/>
      <c r="E45" s="104"/>
      <c r="F45" s="104"/>
      <c r="G45" s="104"/>
      <c r="H45" s="104"/>
      <c r="I45" s="104"/>
      <c r="J45" s="104"/>
      <c r="K45" s="104"/>
      <c r="L45" s="104"/>
      <c r="M45" s="104"/>
      <c r="T45" s="104"/>
      <c r="V45" s="104"/>
      <c r="Z45" s="104"/>
      <c r="AB45" s="104"/>
      <c r="AD45" s="104"/>
    </row>
    <row r="46" spans="1:30" s="103" customFormat="1" ht="20.25" customHeight="1">
      <c r="D46" s="104"/>
      <c r="E46" s="104"/>
      <c r="F46" s="104"/>
      <c r="G46" s="104"/>
      <c r="H46" s="104"/>
      <c r="I46" s="104"/>
      <c r="J46" s="104"/>
      <c r="K46" s="104"/>
      <c r="L46" s="104"/>
      <c r="M46" s="104"/>
      <c r="T46" s="104"/>
      <c r="V46" s="104"/>
      <c r="Z46" s="104"/>
      <c r="AB46" s="104"/>
      <c r="AD46" s="104"/>
    </row>
    <row r="47" spans="1:30" s="103" customFormat="1" ht="20.25" customHeight="1">
      <c r="D47" s="104"/>
      <c r="E47" s="104"/>
      <c r="F47" s="104"/>
      <c r="G47" s="104"/>
      <c r="H47" s="104"/>
      <c r="I47" s="104"/>
      <c r="J47" s="104"/>
      <c r="K47" s="104"/>
      <c r="L47" s="104"/>
      <c r="M47" s="104"/>
      <c r="T47" s="104"/>
      <c r="V47" s="104"/>
      <c r="Z47" s="104"/>
      <c r="AB47" s="104"/>
      <c r="AD47" s="104"/>
    </row>
    <row r="48" spans="1:30" s="103" customFormat="1" ht="20.25" customHeight="1">
      <c r="D48" s="104"/>
      <c r="E48" s="104"/>
      <c r="F48" s="104"/>
      <c r="G48" s="104"/>
      <c r="H48" s="104"/>
      <c r="I48" s="104"/>
      <c r="J48" s="104"/>
      <c r="K48" s="104"/>
      <c r="L48" s="104"/>
      <c r="M48" s="104"/>
      <c r="T48" s="104"/>
      <c r="V48" s="104"/>
      <c r="Z48" s="104"/>
      <c r="AB48" s="104"/>
      <c r="AD48" s="104"/>
    </row>
    <row r="49" spans="4:30" s="103" customFormat="1" ht="20.25" customHeight="1">
      <c r="D49" s="104"/>
      <c r="E49" s="104"/>
      <c r="F49" s="104"/>
      <c r="G49" s="104"/>
      <c r="H49" s="104"/>
      <c r="I49" s="104"/>
      <c r="J49" s="104"/>
      <c r="K49" s="104"/>
      <c r="L49" s="104"/>
      <c r="M49" s="104"/>
      <c r="T49" s="104"/>
      <c r="V49" s="104"/>
      <c r="Z49" s="104"/>
      <c r="AB49" s="104"/>
      <c r="AD49" s="104"/>
    </row>
    <row r="50" spans="4:30" s="103" customFormat="1" ht="20.25" customHeight="1">
      <c r="D50" s="104"/>
      <c r="E50" s="104"/>
      <c r="F50" s="104"/>
      <c r="G50" s="104"/>
      <c r="H50" s="104"/>
      <c r="I50" s="104"/>
      <c r="J50" s="104"/>
      <c r="K50" s="104"/>
      <c r="L50" s="104"/>
      <c r="M50" s="104"/>
      <c r="T50" s="104"/>
      <c r="V50" s="104"/>
      <c r="Z50" s="104"/>
      <c r="AB50" s="104"/>
      <c r="AD50" s="104"/>
    </row>
    <row r="51" spans="4:30" s="103" customFormat="1" ht="20.25" customHeight="1">
      <c r="D51" s="104"/>
      <c r="E51" s="104"/>
      <c r="F51" s="104"/>
      <c r="G51" s="104"/>
      <c r="H51" s="104"/>
      <c r="I51" s="104"/>
      <c r="J51" s="104"/>
      <c r="K51" s="104"/>
      <c r="L51" s="104"/>
      <c r="M51" s="104"/>
      <c r="T51" s="104"/>
      <c r="V51" s="104"/>
      <c r="Z51" s="104"/>
      <c r="AB51" s="104"/>
      <c r="AD51" s="104"/>
    </row>
    <row r="52" spans="4:30" s="103" customFormat="1" ht="20.25" customHeight="1">
      <c r="D52" s="104"/>
      <c r="E52" s="104"/>
      <c r="F52" s="104"/>
      <c r="G52" s="104"/>
      <c r="H52" s="104"/>
      <c r="I52" s="104"/>
      <c r="J52" s="104"/>
      <c r="K52" s="104"/>
      <c r="L52" s="104"/>
      <c r="M52" s="104"/>
      <c r="T52" s="104"/>
      <c r="V52" s="104"/>
      <c r="Z52" s="104"/>
      <c r="AB52" s="104"/>
      <c r="AD52" s="104"/>
    </row>
    <row r="53" spans="4:30" s="103" customFormat="1" ht="20.25" customHeight="1">
      <c r="D53" s="104"/>
      <c r="E53" s="104"/>
      <c r="F53" s="104"/>
      <c r="G53" s="104"/>
      <c r="H53" s="104"/>
      <c r="I53" s="104"/>
      <c r="J53" s="104"/>
      <c r="K53" s="104"/>
      <c r="L53" s="104"/>
      <c r="M53" s="104"/>
      <c r="T53" s="104"/>
      <c r="V53" s="104"/>
      <c r="Z53" s="104"/>
      <c r="AB53" s="104"/>
      <c r="AD53" s="104"/>
    </row>
    <row r="54" spans="4:30" s="103" customFormat="1" ht="20.25" customHeight="1">
      <c r="D54" s="104"/>
      <c r="E54" s="104"/>
      <c r="F54" s="104"/>
      <c r="G54" s="104"/>
      <c r="H54" s="104"/>
      <c r="I54" s="104"/>
      <c r="J54" s="104"/>
      <c r="K54" s="104"/>
      <c r="L54" s="104"/>
      <c r="M54" s="104"/>
      <c r="T54" s="104"/>
      <c r="V54" s="104"/>
      <c r="Z54" s="104"/>
      <c r="AB54" s="104"/>
      <c r="AD54" s="104"/>
    </row>
    <row r="55" spans="4:30" s="103" customFormat="1" ht="20.25" customHeight="1">
      <c r="D55" s="104"/>
      <c r="E55" s="104"/>
      <c r="F55" s="104"/>
      <c r="G55" s="104"/>
      <c r="H55" s="104"/>
      <c r="I55" s="104"/>
      <c r="J55" s="104"/>
      <c r="K55" s="104"/>
      <c r="L55" s="104"/>
      <c r="M55" s="104"/>
      <c r="T55" s="104"/>
      <c r="V55" s="104"/>
      <c r="Z55" s="104"/>
      <c r="AB55" s="104"/>
      <c r="AD55" s="104"/>
    </row>
    <row r="56" spans="4:30" s="103" customFormat="1" ht="20.25" customHeight="1">
      <c r="D56" s="104"/>
      <c r="E56" s="104"/>
      <c r="F56" s="104"/>
      <c r="G56" s="104"/>
      <c r="H56" s="104"/>
      <c r="I56" s="104"/>
      <c r="J56" s="104"/>
      <c r="K56" s="104"/>
      <c r="L56" s="104"/>
      <c r="M56" s="104"/>
      <c r="T56" s="104"/>
      <c r="V56" s="104"/>
      <c r="Z56" s="104"/>
      <c r="AB56" s="104"/>
      <c r="AD56" s="104"/>
    </row>
    <row r="57" spans="4:30" s="103" customFormat="1" ht="20.25" customHeight="1">
      <c r="D57" s="104"/>
      <c r="E57" s="104"/>
      <c r="F57" s="104"/>
      <c r="G57" s="104"/>
      <c r="H57" s="104"/>
      <c r="I57" s="104"/>
      <c r="J57" s="104"/>
      <c r="K57" s="104"/>
      <c r="L57" s="104"/>
      <c r="M57" s="104"/>
      <c r="T57" s="104"/>
      <c r="V57" s="104"/>
      <c r="Z57" s="104"/>
      <c r="AB57" s="104"/>
      <c r="AD57" s="104"/>
    </row>
    <row r="58" spans="4:30" s="103" customFormat="1" ht="20.25" customHeight="1">
      <c r="D58" s="104"/>
      <c r="E58" s="104"/>
      <c r="F58" s="104"/>
      <c r="G58" s="104"/>
      <c r="H58" s="104"/>
      <c r="I58" s="104"/>
      <c r="J58" s="104"/>
      <c r="K58" s="104"/>
      <c r="L58" s="104"/>
      <c r="M58" s="104"/>
      <c r="T58" s="104"/>
      <c r="V58" s="104"/>
      <c r="Z58" s="104"/>
      <c r="AB58" s="104"/>
      <c r="AD58" s="104"/>
    </row>
    <row r="59" spans="4:30" s="103" customFormat="1" ht="20.25" customHeight="1">
      <c r="D59" s="104"/>
      <c r="E59" s="104"/>
      <c r="F59" s="104"/>
      <c r="G59" s="104"/>
      <c r="H59" s="104"/>
      <c r="I59" s="104"/>
      <c r="J59" s="104"/>
      <c r="K59" s="104"/>
      <c r="L59" s="104"/>
      <c r="M59" s="104"/>
      <c r="T59" s="104"/>
      <c r="V59" s="104"/>
      <c r="Z59" s="104"/>
      <c r="AB59" s="104"/>
      <c r="AD59" s="104"/>
    </row>
    <row r="60" spans="4:30" s="103" customFormat="1" ht="20.25" customHeight="1">
      <c r="D60" s="104"/>
      <c r="E60" s="104"/>
      <c r="F60" s="104"/>
      <c r="G60" s="104"/>
      <c r="H60" s="104"/>
      <c r="I60" s="104"/>
      <c r="J60" s="104"/>
      <c r="K60" s="104"/>
      <c r="L60" s="104"/>
      <c r="M60" s="104"/>
      <c r="T60" s="104"/>
      <c r="V60" s="104"/>
      <c r="Z60" s="104"/>
      <c r="AB60" s="104"/>
      <c r="AD60" s="104"/>
    </row>
    <row r="61" spans="4:30" s="103" customFormat="1" ht="20.25" customHeight="1">
      <c r="D61" s="104"/>
      <c r="E61" s="104"/>
      <c r="F61" s="104"/>
      <c r="G61" s="104"/>
      <c r="H61" s="104"/>
      <c r="I61" s="104"/>
      <c r="J61" s="104"/>
      <c r="K61" s="104"/>
      <c r="L61" s="104"/>
      <c r="M61" s="104"/>
      <c r="T61" s="104"/>
      <c r="V61" s="104"/>
      <c r="Z61" s="104"/>
      <c r="AB61" s="104"/>
      <c r="AD61" s="104"/>
    </row>
    <row r="62" spans="4:30" s="103" customFormat="1" ht="20.25" customHeight="1">
      <c r="D62" s="104"/>
      <c r="E62" s="104"/>
      <c r="F62" s="104"/>
      <c r="G62" s="104"/>
      <c r="H62" s="104"/>
      <c r="I62" s="104"/>
      <c r="J62" s="104"/>
      <c r="K62" s="104"/>
      <c r="L62" s="104"/>
      <c r="M62" s="104"/>
      <c r="T62" s="104"/>
      <c r="V62" s="104"/>
      <c r="Z62" s="104"/>
      <c r="AB62" s="104"/>
      <c r="AD62" s="104"/>
    </row>
    <row r="63" spans="4:30" s="103" customFormat="1" ht="20.25" customHeight="1">
      <c r="D63" s="104"/>
      <c r="E63" s="104"/>
      <c r="F63" s="104"/>
      <c r="G63" s="104"/>
      <c r="H63" s="104"/>
      <c r="I63" s="104"/>
      <c r="J63" s="104"/>
      <c r="K63" s="104"/>
      <c r="L63" s="104"/>
      <c r="M63" s="104"/>
      <c r="T63" s="104"/>
      <c r="V63" s="104"/>
      <c r="Z63" s="104"/>
      <c r="AB63" s="104"/>
      <c r="AD63" s="104"/>
    </row>
    <row r="64" spans="4:30" s="103" customFormat="1" ht="20.25" customHeight="1">
      <c r="D64" s="104"/>
      <c r="E64" s="104"/>
      <c r="F64" s="104"/>
      <c r="G64" s="104"/>
      <c r="H64" s="104"/>
      <c r="I64" s="104"/>
      <c r="J64" s="104"/>
      <c r="K64" s="104"/>
      <c r="L64" s="104"/>
      <c r="M64" s="104"/>
      <c r="T64" s="104"/>
      <c r="V64" s="104"/>
      <c r="Z64" s="104"/>
      <c r="AB64" s="104"/>
      <c r="AD64" s="104"/>
    </row>
    <row r="65" spans="4:30" s="103" customFormat="1" ht="20.25" customHeight="1">
      <c r="D65" s="104"/>
      <c r="E65" s="104"/>
      <c r="F65" s="104"/>
      <c r="G65" s="104"/>
      <c r="H65" s="104"/>
      <c r="I65" s="104"/>
      <c r="J65" s="104"/>
      <c r="K65" s="104"/>
      <c r="L65" s="104"/>
      <c r="M65" s="104"/>
      <c r="T65" s="104"/>
      <c r="V65" s="104"/>
      <c r="Z65" s="104"/>
      <c r="AB65" s="104"/>
      <c r="AD65" s="104"/>
    </row>
    <row r="66" spans="4:30" s="103" customFormat="1" ht="20.25" customHeight="1">
      <c r="D66" s="104"/>
      <c r="E66" s="104"/>
      <c r="F66" s="104"/>
      <c r="G66" s="104"/>
      <c r="H66" s="104"/>
      <c r="I66" s="104"/>
      <c r="J66" s="104"/>
      <c r="K66" s="104"/>
      <c r="L66" s="104"/>
      <c r="M66" s="104"/>
      <c r="T66" s="104"/>
      <c r="V66" s="104"/>
      <c r="Z66" s="104"/>
      <c r="AB66" s="104"/>
      <c r="AD66" s="104"/>
    </row>
    <row r="67" spans="4:30" s="103" customFormat="1" ht="20.25" customHeight="1">
      <c r="D67" s="104"/>
      <c r="E67" s="104"/>
      <c r="F67" s="104"/>
      <c r="G67" s="104"/>
      <c r="H67" s="104"/>
      <c r="I67" s="104"/>
      <c r="J67" s="104"/>
      <c r="K67" s="104"/>
      <c r="L67" s="104"/>
      <c r="M67" s="104"/>
      <c r="T67" s="104"/>
      <c r="V67" s="104"/>
      <c r="Z67" s="104"/>
      <c r="AB67" s="104"/>
      <c r="AD67" s="104"/>
    </row>
    <row r="68" spans="4:30" s="103" customFormat="1" ht="20.25" customHeight="1">
      <c r="D68" s="104"/>
      <c r="E68" s="104"/>
      <c r="F68" s="104"/>
      <c r="G68" s="104"/>
      <c r="H68" s="104"/>
      <c r="I68" s="104"/>
      <c r="J68" s="104"/>
      <c r="K68" s="104"/>
      <c r="L68" s="104"/>
      <c r="M68" s="104"/>
      <c r="T68" s="104"/>
      <c r="V68" s="104"/>
      <c r="Z68" s="104"/>
      <c r="AB68" s="104"/>
      <c r="AD68" s="104"/>
    </row>
    <row r="69" spans="4:30" s="103" customFormat="1" ht="20.25" customHeight="1">
      <c r="D69" s="104"/>
      <c r="E69" s="104"/>
      <c r="F69" s="104"/>
      <c r="G69" s="104"/>
      <c r="H69" s="104"/>
      <c r="I69" s="104"/>
      <c r="J69" s="104"/>
      <c r="K69" s="104"/>
      <c r="L69" s="104"/>
      <c r="M69" s="104"/>
      <c r="T69" s="104"/>
      <c r="V69" s="104"/>
      <c r="Z69" s="104"/>
      <c r="AB69" s="104"/>
      <c r="AD69" s="104"/>
    </row>
    <row r="70" spans="4:30" s="103" customFormat="1" ht="20.25" customHeight="1">
      <c r="D70" s="104"/>
      <c r="E70" s="104"/>
      <c r="F70" s="104"/>
      <c r="G70" s="104"/>
      <c r="H70" s="104"/>
      <c r="I70" s="104"/>
      <c r="J70" s="104"/>
      <c r="K70" s="104"/>
      <c r="L70" s="104"/>
      <c r="M70" s="104"/>
      <c r="T70" s="104"/>
      <c r="V70" s="104"/>
      <c r="Z70" s="104"/>
      <c r="AB70" s="104"/>
      <c r="AD70" s="104"/>
    </row>
    <row r="71" spans="4:30" s="103" customFormat="1" ht="20.25" customHeight="1">
      <c r="D71" s="104"/>
      <c r="E71" s="104"/>
      <c r="F71" s="104"/>
      <c r="G71" s="104"/>
      <c r="H71" s="104"/>
      <c r="I71" s="104"/>
      <c r="J71" s="104"/>
      <c r="K71" s="104"/>
      <c r="L71" s="104"/>
      <c r="M71" s="104"/>
      <c r="T71" s="104"/>
      <c r="V71" s="104"/>
      <c r="Z71" s="104"/>
      <c r="AB71" s="104"/>
      <c r="AD71" s="104"/>
    </row>
    <row r="72" spans="4:30" s="103" customFormat="1" ht="20.25" customHeight="1">
      <c r="D72" s="104"/>
      <c r="E72" s="104"/>
      <c r="F72" s="104"/>
      <c r="G72" s="104"/>
      <c r="H72" s="104"/>
      <c r="I72" s="104"/>
      <c r="J72" s="104"/>
      <c r="K72" s="104"/>
      <c r="L72" s="104"/>
      <c r="M72" s="104"/>
      <c r="T72" s="104"/>
      <c r="V72" s="104"/>
      <c r="Z72" s="104"/>
      <c r="AB72" s="104"/>
      <c r="AD72" s="104"/>
    </row>
    <row r="73" spans="4:30" s="103" customFormat="1" ht="20.25" customHeight="1">
      <c r="D73" s="104"/>
      <c r="E73" s="104"/>
      <c r="F73" s="104"/>
      <c r="G73" s="104"/>
      <c r="H73" s="104"/>
      <c r="I73" s="104"/>
      <c r="J73" s="104"/>
      <c r="K73" s="104"/>
      <c r="L73" s="104"/>
      <c r="M73" s="104"/>
      <c r="T73" s="104"/>
      <c r="V73" s="104"/>
      <c r="Z73" s="104"/>
      <c r="AB73" s="104"/>
      <c r="AD73" s="104"/>
    </row>
    <row r="74" spans="4:30" s="103" customFormat="1" ht="20.25" customHeight="1">
      <c r="D74" s="104"/>
      <c r="E74" s="104"/>
      <c r="F74" s="104"/>
      <c r="G74" s="104"/>
      <c r="H74" s="104"/>
      <c r="I74" s="104"/>
      <c r="J74" s="104"/>
      <c r="K74" s="104"/>
      <c r="L74" s="104"/>
      <c r="M74" s="104"/>
      <c r="T74" s="104"/>
      <c r="V74" s="104"/>
      <c r="Z74" s="104"/>
      <c r="AB74" s="104"/>
      <c r="AD74" s="104"/>
    </row>
    <row r="75" spans="4:30" s="103" customFormat="1" ht="20.25" customHeight="1">
      <c r="D75" s="104"/>
      <c r="E75" s="104"/>
      <c r="F75" s="104"/>
      <c r="G75" s="104"/>
      <c r="H75" s="104"/>
      <c r="I75" s="104"/>
      <c r="J75" s="104"/>
      <c r="K75" s="104"/>
      <c r="L75" s="104"/>
      <c r="M75" s="104"/>
      <c r="T75" s="104"/>
      <c r="V75" s="104"/>
      <c r="Z75" s="104"/>
      <c r="AB75" s="104"/>
      <c r="AD75" s="104"/>
    </row>
    <row r="76" spans="4:30" s="103" customFormat="1" ht="20.25" customHeight="1">
      <c r="D76" s="104"/>
      <c r="E76" s="104"/>
      <c r="F76" s="104"/>
      <c r="G76" s="104"/>
      <c r="H76" s="104"/>
      <c r="I76" s="104"/>
      <c r="J76" s="104"/>
      <c r="K76" s="104"/>
      <c r="L76" s="104"/>
      <c r="M76" s="104"/>
      <c r="T76" s="104"/>
      <c r="V76" s="104"/>
      <c r="Z76" s="104"/>
      <c r="AB76" s="104"/>
      <c r="AD76" s="104"/>
    </row>
    <row r="77" spans="4:30" s="103" customFormat="1" ht="20.25" customHeight="1">
      <c r="D77" s="104"/>
      <c r="E77" s="104"/>
      <c r="F77" s="104"/>
      <c r="G77" s="104"/>
      <c r="H77" s="104"/>
      <c r="I77" s="104"/>
      <c r="J77" s="104"/>
      <c r="K77" s="104"/>
      <c r="L77" s="104"/>
      <c r="M77" s="104"/>
      <c r="T77" s="104"/>
      <c r="V77" s="104"/>
      <c r="Z77" s="104"/>
      <c r="AB77" s="104"/>
      <c r="AD77" s="104"/>
    </row>
    <row r="78" spans="4:30" s="103" customFormat="1" ht="20.25" customHeight="1">
      <c r="D78" s="104"/>
      <c r="E78" s="104"/>
      <c r="F78" s="104"/>
      <c r="G78" s="104"/>
      <c r="H78" s="104"/>
      <c r="I78" s="104"/>
      <c r="J78" s="104"/>
      <c r="K78" s="104"/>
      <c r="L78" s="104"/>
      <c r="M78" s="104"/>
      <c r="T78" s="104"/>
      <c r="V78" s="104"/>
      <c r="Z78" s="104"/>
      <c r="AB78" s="104"/>
      <c r="AD78" s="104"/>
    </row>
    <row r="79" spans="4:30" s="103" customFormat="1" ht="20.25" customHeight="1">
      <c r="D79" s="104"/>
      <c r="E79" s="104"/>
      <c r="F79" s="104"/>
      <c r="G79" s="104"/>
      <c r="H79" s="104"/>
      <c r="I79" s="104"/>
      <c r="J79" s="104"/>
      <c r="K79" s="104"/>
      <c r="L79" s="104"/>
      <c r="M79" s="104"/>
      <c r="T79" s="104"/>
      <c r="V79" s="104"/>
      <c r="Z79" s="104"/>
      <c r="AB79" s="104"/>
      <c r="AD79" s="104"/>
    </row>
    <row r="80" spans="4:30" s="103" customFormat="1" ht="20.25" customHeight="1">
      <c r="D80" s="104"/>
      <c r="E80" s="104"/>
      <c r="F80" s="104"/>
      <c r="G80" s="104"/>
      <c r="H80" s="104"/>
      <c r="I80" s="104"/>
      <c r="J80" s="104"/>
      <c r="K80" s="104"/>
      <c r="L80" s="104"/>
      <c r="M80" s="104"/>
      <c r="T80" s="104"/>
      <c r="V80" s="104"/>
      <c r="Z80" s="104"/>
      <c r="AB80" s="104"/>
      <c r="AD80" s="104"/>
    </row>
    <row r="81" spans="4:30" s="103" customFormat="1" ht="20.25" customHeight="1">
      <c r="D81" s="104"/>
      <c r="E81" s="104"/>
      <c r="F81" s="104"/>
      <c r="G81" s="104"/>
      <c r="H81" s="104"/>
      <c r="I81" s="104"/>
      <c r="J81" s="104"/>
      <c r="K81" s="104"/>
      <c r="L81" s="104"/>
      <c r="M81" s="104"/>
      <c r="T81" s="104"/>
      <c r="V81" s="104"/>
      <c r="Z81" s="104"/>
      <c r="AB81" s="104"/>
      <c r="AD81" s="104"/>
    </row>
    <row r="82" spans="4:30" s="103" customFormat="1" ht="20.25" customHeight="1">
      <c r="D82" s="104"/>
      <c r="E82" s="104"/>
      <c r="F82" s="104"/>
      <c r="G82" s="104"/>
      <c r="H82" s="104"/>
      <c r="I82" s="104"/>
      <c r="J82" s="104"/>
      <c r="K82" s="104"/>
      <c r="L82" s="104"/>
      <c r="M82" s="104"/>
      <c r="T82" s="104"/>
      <c r="V82" s="104"/>
      <c r="Z82" s="104"/>
      <c r="AB82" s="104"/>
      <c r="AD82" s="104"/>
    </row>
    <row r="83" spans="4:30" s="103" customFormat="1" ht="20.25" customHeight="1">
      <c r="D83" s="104"/>
      <c r="E83" s="104"/>
      <c r="F83" s="104"/>
      <c r="G83" s="104"/>
      <c r="H83" s="104"/>
      <c r="I83" s="104"/>
      <c r="J83" s="104"/>
      <c r="K83" s="104"/>
      <c r="L83" s="104"/>
      <c r="M83" s="104"/>
      <c r="T83" s="104"/>
      <c r="V83" s="104"/>
      <c r="Z83" s="104"/>
      <c r="AB83" s="104"/>
      <c r="AD83" s="104"/>
    </row>
    <row r="84" spans="4:30" s="103" customFormat="1" ht="20.25" customHeight="1">
      <c r="D84" s="104"/>
      <c r="E84" s="104"/>
      <c r="F84" s="104"/>
      <c r="G84" s="104"/>
      <c r="H84" s="104"/>
      <c r="I84" s="104"/>
      <c r="J84" s="104"/>
      <c r="K84" s="104"/>
      <c r="L84" s="104"/>
      <c r="M84" s="104"/>
      <c r="T84" s="104"/>
      <c r="V84" s="104"/>
      <c r="Z84" s="104"/>
      <c r="AB84" s="104"/>
      <c r="AD84" s="104"/>
    </row>
    <row r="85" spans="4:30" s="103" customFormat="1" ht="20.25" customHeight="1">
      <c r="D85" s="104"/>
      <c r="E85" s="104"/>
      <c r="F85" s="104"/>
      <c r="G85" s="104"/>
      <c r="H85" s="104"/>
      <c r="I85" s="104"/>
      <c r="J85" s="104"/>
      <c r="K85" s="104"/>
      <c r="L85" s="104"/>
      <c r="M85" s="104"/>
      <c r="T85" s="104"/>
      <c r="V85" s="104"/>
      <c r="Z85" s="104"/>
      <c r="AB85" s="104"/>
      <c r="AD85" s="104"/>
    </row>
    <row r="86" spans="4:30" s="103" customFormat="1" ht="20.25" customHeight="1">
      <c r="D86" s="104"/>
      <c r="E86" s="104"/>
      <c r="F86" s="104"/>
      <c r="G86" s="104"/>
      <c r="H86" s="104"/>
      <c r="I86" s="104"/>
      <c r="J86" s="104"/>
      <c r="K86" s="104"/>
      <c r="L86" s="104"/>
      <c r="M86" s="104"/>
      <c r="T86" s="104"/>
      <c r="V86" s="104"/>
      <c r="Z86" s="104"/>
      <c r="AB86" s="104"/>
      <c r="AD86" s="104"/>
    </row>
    <row r="87" spans="4:30" s="103" customFormat="1" ht="20.25" customHeight="1">
      <c r="D87" s="104"/>
      <c r="E87" s="104"/>
      <c r="F87" s="104"/>
      <c r="G87" s="104"/>
      <c r="H87" s="104"/>
      <c r="I87" s="104"/>
      <c r="J87" s="104"/>
      <c r="K87" s="104"/>
      <c r="L87" s="104"/>
      <c r="M87" s="104"/>
      <c r="T87" s="104"/>
      <c r="V87" s="104"/>
      <c r="Z87" s="104"/>
      <c r="AB87" s="104"/>
      <c r="AD87" s="104"/>
    </row>
    <row r="88" spans="4:30" s="103" customFormat="1" ht="20.25" customHeight="1">
      <c r="D88" s="104"/>
      <c r="E88" s="104"/>
      <c r="F88" s="104"/>
      <c r="G88" s="104"/>
      <c r="H88" s="104"/>
      <c r="I88" s="104"/>
      <c r="J88" s="104"/>
      <c r="K88" s="104"/>
      <c r="L88" s="104"/>
      <c r="M88" s="104"/>
      <c r="T88" s="104"/>
      <c r="V88" s="104"/>
      <c r="Z88" s="104"/>
      <c r="AB88" s="104"/>
      <c r="AD88" s="104"/>
    </row>
    <row r="89" spans="4:30" s="103" customFormat="1" ht="20.25" customHeight="1">
      <c r="D89" s="104"/>
      <c r="E89" s="104"/>
      <c r="F89" s="104"/>
      <c r="G89" s="104"/>
      <c r="H89" s="104"/>
      <c r="I89" s="104"/>
      <c r="J89" s="104"/>
      <c r="K89" s="104"/>
      <c r="L89" s="104"/>
      <c r="M89" s="104"/>
      <c r="T89" s="104"/>
      <c r="V89" s="104"/>
      <c r="Z89" s="104"/>
      <c r="AB89" s="104"/>
      <c r="AD89" s="104"/>
    </row>
    <row r="90" spans="4:30" s="103" customFormat="1" ht="20.25" customHeight="1">
      <c r="D90" s="104"/>
      <c r="E90" s="104"/>
      <c r="F90" s="104"/>
      <c r="G90" s="104"/>
      <c r="H90" s="104"/>
      <c r="I90" s="104"/>
      <c r="J90" s="104"/>
      <c r="K90" s="104"/>
      <c r="L90" s="104"/>
      <c r="M90" s="104"/>
      <c r="T90" s="104"/>
      <c r="V90" s="104"/>
      <c r="Z90" s="104"/>
      <c r="AB90" s="104"/>
      <c r="AD90" s="104"/>
    </row>
    <row r="91" spans="4:30" s="103" customFormat="1" ht="20.25" customHeight="1">
      <c r="D91" s="104"/>
      <c r="E91" s="104"/>
      <c r="F91" s="104"/>
      <c r="G91" s="104"/>
      <c r="H91" s="104"/>
      <c r="I91" s="104"/>
      <c r="J91" s="104"/>
      <c r="K91" s="104"/>
      <c r="L91" s="104"/>
      <c r="M91" s="104"/>
      <c r="T91" s="104"/>
      <c r="V91" s="104"/>
      <c r="Z91" s="104"/>
      <c r="AB91" s="104"/>
      <c r="AD91" s="104"/>
    </row>
    <row r="92" spans="4:30" s="103" customFormat="1" ht="20.25" customHeight="1">
      <c r="D92" s="104"/>
      <c r="E92" s="104"/>
      <c r="F92" s="104"/>
      <c r="G92" s="104"/>
      <c r="H92" s="104"/>
      <c r="I92" s="104"/>
      <c r="J92" s="104"/>
      <c r="K92" s="104"/>
      <c r="L92" s="104"/>
      <c r="M92" s="104"/>
      <c r="T92" s="104"/>
      <c r="V92" s="104"/>
      <c r="Z92" s="104"/>
      <c r="AB92" s="104"/>
      <c r="AD92" s="104"/>
    </row>
    <row r="93" spans="4:30" s="103" customFormat="1" ht="20.25" customHeight="1">
      <c r="D93" s="104"/>
      <c r="E93" s="104"/>
      <c r="F93" s="104"/>
      <c r="G93" s="104"/>
      <c r="H93" s="104"/>
      <c r="I93" s="104"/>
      <c r="J93" s="104"/>
      <c r="K93" s="104"/>
      <c r="L93" s="104"/>
      <c r="M93" s="104"/>
      <c r="T93" s="104"/>
      <c r="V93" s="104"/>
      <c r="Z93" s="104"/>
      <c r="AB93" s="104"/>
      <c r="AD93" s="104"/>
    </row>
    <row r="94" spans="4:30" s="103" customFormat="1" ht="20.25" customHeight="1">
      <c r="D94" s="104"/>
      <c r="E94" s="104"/>
      <c r="F94" s="104"/>
      <c r="G94" s="104"/>
      <c r="H94" s="104"/>
      <c r="I94" s="104"/>
      <c r="J94" s="104"/>
      <c r="K94" s="104"/>
      <c r="L94" s="104"/>
      <c r="M94" s="104"/>
      <c r="T94" s="104"/>
      <c r="V94" s="104"/>
      <c r="Z94" s="104"/>
      <c r="AB94" s="104"/>
      <c r="AD94" s="104"/>
    </row>
    <row r="95" spans="4:30" s="103" customFormat="1" ht="20.25" customHeight="1">
      <c r="D95" s="104"/>
      <c r="E95" s="104"/>
      <c r="F95" s="104"/>
      <c r="G95" s="104"/>
      <c r="H95" s="104"/>
      <c r="I95" s="104"/>
      <c r="J95" s="104"/>
      <c r="K95" s="104"/>
      <c r="L95" s="104"/>
      <c r="M95" s="104"/>
      <c r="T95" s="104"/>
      <c r="V95" s="104"/>
      <c r="Z95" s="104"/>
      <c r="AB95" s="104"/>
      <c r="AD95" s="104"/>
    </row>
    <row r="96" spans="4:30" s="103" customFormat="1" ht="20.25" customHeight="1">
      <c r="D96" s="104"/>
      <c r="E96" s="104"/>
      <c r="F96" s="104"/>
      <c r="G96" s="104"/>
      <c r="H96" s="104"/>
      <c r="I96" s="104"/>
      <c r="J96" s="104"/>
      <c r="K96" s="104"/>
      <c r="L96" s="104"/>
      <c r="M96" s="104"/>
      <c r="T96" s="104"/>
      <c r="V96" s="104"/>
      <c r="Z96" s="104"/>
      <c r="AB96" s="104"/>
      <c r="AD96" s="104"/>
    </row>
    <row r="97" spans="4:30" s="103" customFormat="1" ht="20.25" customHeight="1">
      <c r="D97" s="104"/>
      <c r="E97" s="104"/>
      <c r="F97" s="104"/>
      <c r="G97" s="104"/>
      <c r="H97" s="104"/>
      <c r="I97" s="104"/>
      <c r="J97" s="104"/>
      <c r="K97" s="104"/>
      <c r="L97" s="104"/>
      <c r="M97" s="104"/>
      <c r="T97" s="104"/>
      <c r="V97" s="104"/>
      <c r="Z97" s="104"/>
      <c r="AB97" s="104"/>
      <c r="AD97" s="104"/>
    </row>
    <row r="98" spans="4:30" s="103" customFormat="1" ht="20.25" customHeight="1">
      <c r="D98" s="104"/>
      <c r="E98" s="104"/>
      <c r="F98" s="104"/>
      <c r="G98" s="104"/>
      <c r="H98" s="104"/>
      <c r="I98" s="104"/>
      <c r="J98" s="104"/>
      <c r="K98" s="104"/>
      <c r="L98" s="104"/>
      <c r="M98" s="104"/>
      <c r="T98" s="104"/>
      <c r="V98" s="104"/>
      <c r="Z98" s="104"/>
      <c r="AB98" s="104"/>
      <c r="AD98" s="104"/>
    </row>
    <row r="99" spans="4:30" s="103" customFormat="1" ht="20.25" customHeight="1">
      <c r="D99" s="104"/>
      <c r="E99" s="104"/>
      <c r="F99" s="104"/>
      <c r="G99" s="104"/>
      <c r="H99" s="104"/>
      <c r="I99" s="104"/>
      <c r="J99" s="104"/>
      <c r="K99" s="104"/>
      <c r="L99" s="104"/>
      <c r="M99" s="104"/>
      <c r="T99" s="104"/>
      <c r="V99" s="104"/>
      <c r="Z99" s="104"/>
      <c r="AB99" s="104"/>
      <c r="AD99" s="104"/>
    </row>
    <row r="100" spans="4:30" s="103" customFormat="1" ht="20.25" customHeight="1">
      <c r="D100" s="104"/>
      <c r="E100" s="104"/>
      <c r="F100" s="104"/>
      <c r="G100" s="104"/>
      <c r="H100" s="104"/>
      <c r="I100" s="104"/>
      <c r="J100" s="104"/>
      <c r="K100" s="104"/>
      <c r="L100" s="104"/>
      <c r="M100" s="104"/>
      <c r="T100" s="104"/>
      <c r="V100" s="104"/>
      <c r="Z100" s="104"/>
      <c r="AB100" s="104"/>
      <c r="AD100" s="104"/>
    </row>
    <row r="101" spans="4:30" s="103" customFormat="1" ht="20.25" customHeight="1">
      <c r="D101" s="104"/>
      <c r="E101" s="104"/>
      <c r="F101" s="104"/>
      <c r="G101" s="104"/>
      <c r="H101" s="104"/>
      <c r="I101" s="104"/>
      <c r="J101" s="104"/>
      <c r="K101" s="104"/>
      <c r="L101" s="104"/>
      <c r="M101" s="104"/>
      <c r="T101" s="104"/>
      <c r="V101" s="104"/>
      <c r="Z101" s="104"/>
      <c r="AB101" s="104"/>
      <c r="AD101" s="104"/>
    </row>
    <row r="102" spans="4:30" s="103" customFormat="1" ht="20.25" customHeight="1">
      <c r="D102" s="104"/>
      <c r="E102" s="104"/>
      <c r="F102" s="104"/>
      <c r="G102" s="104"/>
      <c r="H102" s="104"/>
      <c r="I102" s="104"/>
      <c r="J102" s="104"/>
      <c r="K102" s="104"/>
      <c r="L102" s="104"/>
      <c r="M102" s="104"/>
      <c r="T102" s="104"/>
      <c r="V102" s="104"/>
      <c r="Z102" s="104"/>
      <c r="AB102" s="104"/>
      <c r="AD102" s="104"/>
    </row>
    <row r="103" spans="4:30" s="103" customFormat="1" ht="20.25" customHeight="1">
      <c r="D103" s="104"/>
      <c r="E103" s="104"/>
      <c r="F103" s="104"/>
      <c r="G103" s="104"/>
      <c r="H103" s="104"/>
      <c r="I103" s="104"/>
      <c r="J103" s="104"/>
      <c r="K103" s="104"/>
      <c r="L103" s="104"/>
      <c r="M103" s="104"/>
      <c r="T103" s="104"/>
      <c r="V103" s="104"/>
      <c r="Z103" s="104"/>
      <c r="AB103" s="104"/>
      <c r="AD103" s="104"/>
    </row>
    <row r="104" spans="4:30" s="103" customFormat="1" ht="20.25" customHeight="1">
      <c r="D104" s="104"/>
      <c r="E104" s="104"/>
      <c r="F104" s="104"/>
      <c r="G104" s="104"/>
      <c r="H104" s="104"/>
      <c r="I104" s="104"/>
      <c r="J104" s="104"/>
      <c r="K104" s="104"/>
      <c r="L104" s="104"/>
      <c r="M104" s="104"/>
      <c r="T104" s="104"/>
      <c r="V104" s="104"/>
      <c r="Z104" s="104"/>
      <c r="AB104" s="104"/>
      <c r="AD104" s="104"/>
    </row>
    <row r="105" spans="4:30" s="103" customFormat="1" ht="20.25" customHeight="1">
      <c r="D105" s="104"/>
      <c r="E105" s="104"/>
      <c r="F105" s="104"/>
      <c r="G105" s="104"/>
      <c r="H105" s="104"/>
      <c r="I105" s="104"/>
      <c r="J105" s="104"/>
      <c r="K105" s="104"/>
      <c r="L105" s="104"/>
      <c r="M105" s="104"/>
      <c r="T105" s="104"/>
      <c r="V105" s="104"/>
      <c r="Z105" s="104"/>
      <c r="AB105" s="104"/>
      <c r="AD105" s="104"/>
    </row>
    <row r="106" spans="4:30" s="103" customFormat="1" ht="20.25" customHeight="1">
      <c r="D106" s="104"/>
      <c r="E106" s="104"/>
      <c r="F106" s="104"/>
      <c r="G106" s="104"/>
      <c r="H106" s="104"/>
      <c r="I106" s="104"/>
      <c r="J106" s="104"/>
      <c r="K106" s="104"/>
      <c r="L106" s="104"/>
      <c r="M106" s="104"/>
      <c r="T106" s="104"/>
      <c r="V106" s="104"/>
      <c r="Z106" s="104"/>
      <c r="AB106" s="104"/>
      <c r="AD106" s="104"/>
    </row>
    <row r="107" spans="4:30" s="103" customFormat="1" ht="20.25" customHeight="1">
      <c r="D107" s="104"/>
      <c r="E107" s="104"/>
      <c r="F107" s="104"/>
      <c r="G107" s="104"/>
      <c r="H107" s="104"/>
      <c r="I107" s="104"/>
      <c r="J107" s="104"/>
      <c r="K107" s="104"/>
      <c r="L107" s="104"/>
      <c r="M107" s="104"/>
      <c r="T107" s="104"/>
      <c r="V107" s="104"/>
      <c r="Z107" s="104"/>
      <c r="AB107" s="104"/>
      <c r="AD107" s="104"/>
    </row>
    <row r="108" spans="4:30" s="103" customFormat="1" ht="20.25" customHeight="1">
      <c r="D108" s="104"/>
      <c r="E108" s="104"/>
      <c r="F108" s="104"/>
      <c r="G108" s="104"/>
      <c r="H108" s="104"/>
      <c r="I108" s="104"/>
      <c r="J108" s="104"/>
      <c r="K108" s="104"/>
      <c r="L108" s="104"/>
      <c r="M108" s="104"/>
      <c r="T108" s="104"/>
      <c r="V108" s="104"/>
      <c r="Z108" s="104"/>
      <c r="AB108" s="104"/>
      <c r="AD108" s="104"/>
    </row>
    <row r="109" spans="4:30" s="103" customFormat="1" ht="20.25" customHeight="1">
      <c r="D109" s="104"/>
      <c r="E109" s="104"/>
      <c r="F109" s="104"/>
      <c r="G109" s="104"/>
      <c r="H109" s="104"/>
      <c r="I109" s="104"/>
      <c r="J109" s="104"/>
      <c r="K109" s="104"/>
      <c r="L109" s="104"/>
      <c r="M109" s="104"/>
      <c r="T109" s="104"/>
      <c r="V109" s="104"/>
      <c r="Z109" s="104"/>
      <c r="AB109" s="104"/>
      <c r="AD109" s="104"/>
    </row>
    <row r="110" spans="4:30" s="103" customFormat="1" ht="20.25" customHeight="1">
      <c r="D110" s="104"/>
      <c r="E110" s="104"/>
      <c r="F110" s="104"/>
      <c r="G110" s="104"/>
      <c r="H110" s="104"/>
      <c r="I110" s="104"/>
      <c r="J110" s="104"/>
      <c r="K110" s="104"/>
      <c r="L110" s="104"/>
      <c r="M110" s="104"/>
      <c r="T110" s="104"/>
      <c r="V110" s="104"/>
      <c r="Z110" s="104"/>
      <c r="AB110" s="104"/>
      <c r="AD110" s="104"/>
    </row>
    <row r="111" spans="4:30" s="103" customFormat="1" ht="20.25" customHeight="1">
      <c r="D111" s="104"/>
      <c r="E111" s="104"/>
      <c r="F111" s="104"/>
      <c r="G111" s="104"/>
      <c r="H111" s="104"/>
      <c r="I111" s="104"/>
      <c r="J111" s="104"/>
      <c r="K111" s="104"/>
      <c r="L111" s="104"/>
      <c r="M111" s="104"/>
      <c r="T111" s="104"/>
      <c r="V111" s="104"/>
      <c r="Z111" s="104"/>
      <c r="AB111" s="104"/>
      <c r="AD111" s="104"/>
    </row>
    <row r="112" spans="4:30" s="103" customFormat="1" ht="20.25" customHeight="1">
      <c r="D112" s="104"/>
      <c r="E112" s="104"/>
      <c r="F112" s="104"/>
      <c r="G112" s="104"/>
      <c r="H112" s="104"/>
      <c r="I112" s="104"/>
      <c r="J112" s="104"/>
      <c r="K112" s="104"/>
      <c r="L112" s="104"/>
      <c r="M112" s="104"/>
      <c r="T112" s="104"/>
      <c r="V112" s="104"/>
      <c r="Z112" s="104"/>
      <c r="AB112" s="104"/>
      <c r="AD112" s="104"/>
    </row>
    <row r="113" spans="4:30" s="103" customFormat="1" ht="20.25" customHeight="1">
      <c r="D113" s="104"/>
      <c r="E113" s="104"/>
      <c r="F113" s="104"/>
      <c r="G113" s="104"/>
      <c r="H113" s="104"/>
      <c r="I113" s="104"/>
      <c r="J113" s="104"/>
      <c r="K113" s="104"/>
      <c r="L113" s="104"/>
      <c r="M113" s="104"/>
      <c r="T113" s="104"/>
      <c r="V113" s="104"/>
      <c r="Z113" s="104"/>
      <c r="AB113" s="104"/>
      <c r="AD113" s="104"/>
    </row>
    <row r="114" spans="4:30" s="103" customFormat="1" ht="20.25" customHeight="1">
      <c r="D114" s="104"/>
      <c r="E114" s="104"/>
      <c r="F114" s="104"/>
      <c r="G114" s="104"/>
      <c r="H114" s="104"/>
      <c r="I114" s="104"/>
      <c r="J114" s="104"/>
      <c r="K114" s="104"/>
      <c r="L114" s="104"/>
      <c r="M114" s="104"/>
      <c r="T114" s="104"/>
      <c r="V114" s="104"/>
      <c r="Z114" s="104"/>
      <c r="AB114" s="104"/>
      <c r="AD114" s="104"/>
    </row>
    <row r="115" spans="4:30" s="103" customFormat="1" ht="20.25" customHeight="1">
      <c r="D115" s="104"/>
      <c r="E115" s="104"/>
      <c r="F115" s="104"/>
      <c r="G115" s="104"/>
      <c r="H115" s="104"/>
      <c r="I115" s="104"/>
      <c r="J115" s="104"/>
      <c r="K115" s="104"/>
      <c r="L115" s="104"/>
      <c r="M115" s="104"/>
      <c r="T115" s="104"/>
      <c r="V115" s="104"/>
      <c r="Z115" s="104"/>
      <c r="AB115" s="104"/>
      <c r="AD115" s="104"/>
    </row>
    <row r="116" spans="4:30" s="103" customFormat="1" ht="20.25" customHeight="1">
      <c r="D116" s="104"/>
      <c r="E116" s="104"/>
      <c r="F116" s="104"/>
      <c r="G116" s="104"/>
      <c r="H116" s="104"/>
      <c r="I116" s="104"/>
      <c r="J116" s="104"/>
      <c r="K116" s="104"/>
      <c r="L116" s="104"/>
      <c r="M116" s="104"/>
      <c r="T116" s="104"/>
      <c r="V116" s="104"/>
      <c r="Z116" s="104"/>
      <c r="AB116" s="104"/>
      <c r="AD116" s="104"/>
    </row>
    <row r="117" spans="4:30" s="103" customFormat="1" ht="20.25" customHeight="1">
      <c r="D117" s="104"/>
      <c r="E117" s="104"/>
      <c r="F117" s="104"/>
      <c r="G117" s="104"/>
      <c r="H117" s="104"/>
      <c r="I117" s="104"/>
      <c r="J117" s="104"/>
      <c r="K117" s="104"/>
      <c r="L117" s="104"/>
      <c r="M117" s="104"/>
      <c r="T117" s="104"/>
      <c r="V117" s="104"/>
      <c r="Z117" s="104"/>
      <c r="AB117" s="104"/>
      <c r="AD117" s="104"/>
    </row>
    <row r="118" spans="4:30" s="103" customFormat="1" ht="20.25" customHeight="1">
      <c r="D118" s="104"/>
      <c r="E118" s="104"/>
      <c r="F118" s="104"/>
      <c r="G118" s="104"/>
      <c r="H118" s="104"/>
      <c r="I118" s="104"/>
      <c r="J118" s="104"/>
      <c r="K118" s="104"/>
      <c r="L118" s="104"/>
      <c r="M118" s="104"/>
      <c r="T118" s="104"/>
      <c r="V118" s="104"/>
      <c r="Z118" s="104"/>
      <c r="AB118" s="104"/>
      <c r="AD118" s="104"/>
    </row>
    <row r="119" spans="4:30" s="103" customFormat="1" ht="20.25" customHeight="1">
      <c r="D119" s="104"/>
      <c r="E119" s="104"/>
      <c r="F119" s="104"/>
      <c r="G119" s="104"/>
      <c r="H119" s="104"/>
      <c r="I119" s="104"/>
      <c r="J119" s="104"/>
      <c r="K119" s="104"/>
      <c r="L119" s="104"/>
      <c r="M119" s="104"/>
      <c r="T119" s="104"/>
      <c r="V119" s="104"/>
      <c r="Z119" s="104"/>
      <c r="AB119" s="104"/>
      <c r="AD119" s="104"/>
    </row>
    <row r="120" spans="4:30" s="103" customFormat="1" ht="20.25" customHeight="1">
      <c r="D120" s="104"/>
      <c r="E120" s="104"/>
      <c r="F120" s="104"/>
      <c r="G120" s="104"/>
      <c r="H120" s="104"/>
      <c r="I120" s="104"/>
      <c r="J120" s="104"/>
      <c r="K120" s="104"/>
      <c r="L120" s="104"/>
      <c r="M120" s="104"/>
      <c r="T120" s="104"/>
      <c r="V120" s="104"/>
      <c r="Z120" s="104"/>
      <c r="AB120" s="104"/>
      <c r="AD120" s="104"/>
    </row>
    <row r="121" spans="4:30" s="103" customFormat="1" ht="20.25" customHeight="1">
      <c r="D121" s="104"/>
      <c r="E121" s="104"/>
      <c r="F121" s="104"/>
      <c r="G121" s="104"/>
      <c r="H121" s="104"/>
      <c r="I121" s="104"/>
      <c r="J121" s="104"/>
      <c r="K121" s="104"/>
      <c r="L121" s="104"/>
      <c r="M121" s="104"/>
      <c r="T121" s="104"/>
      <c r="V121" s="104"/>
      <c r="Z121" s="104"/>
      <c r="AB121" s="104"/>
      <c r="AD121" s="104"/>
    </row>
    <row r="122" spans="4:30" s="103" customFormat="1" ht="20.25" customHeight="1">
      <c r="D122" s="104"/>
      <c r="E122" s="104"/>
      <c r="F122" s="104"/>
      <c r="G122" s="104"/>
      <c r="H122" s="104"/>
      <c r="I122" s="104"/>
      <c r="J122" s="104"/>
      <c r="K122" s="104"/>
      <c r="L122" s="104"/>
      <c r="M122" s="104"/>
      <c r="T122" s="104"/>
      <c r="V122" s="104"/>
      <c r="Z122" s="104"/>
      <c r="AB122" s="104"/>
      <c r="AD122" s="104"/>
    </row>
    <row r="123" spans="4:30" s="103" customFormat="1" ht="20.25" customHeight="1">
      <c r="D123" s="104"/>
      <c r="E123" s="104"/>
      <c r="F123" s="104"/>
      <c r="G123" s="104"/>
      <c r="H123" s="104"/>
      <c r="I123" s="104"/>
      <c r="J123" s="104"/>
      <c r="K123" s="104"/>
      <c r="L123" s="104"/>
      <c r="M123" s="104"/>
      <c r="T123" s="104"/>
      <c r="V123" s="104"/>
      <c r="Z123" s="104"/>
      <c r="AB123" s="104"/>
      <c r="AD123" s="104"/>
    </row>
    <row r="124" spans="4:30" s="103" customFormat="1" ht="20.25" customHeight="1">
      <c r="D124" s="104"/>
      <c r="E124" s="104"/>
      <c r="F124" s="104"/>
      <c r="G124" s="104"/>
      <c r="H124" s="104"/>
      <c r="I124" s="104"/>
      <c r="J124" s="104"/>
      <c r="K124" s="104"/>
      <c r="L124" s="104"/>
      <c r="M124" s="104"/>
      <c r="T124" s="104"/>
      <c r="V124" s="104"/>
      <c r="Z124" s="104"/>
      <c r="AB124" s="104"/>
      <c r="AD124" s="104"/>
    </row>
    <row r="125" spans="4:30" s="103" customFormat="1" ht="20.25" customHeight="1">
      <c r="D125" s="104"/>
      <c r="E125" s="104"/>
      <c r="F125" s="104"/>
      <c r="G125" s="104"/>
      <c r="H125" s="104"/>
      <c r="I125" s="104"/>
      <c r="J125" s="104"/>
      <c r="K125" s="104"/>
      <c r="L125" s="104"/>
      <c r="M125" s="104"/>
      <c r="T125" s="104"/>
      <c r="V125" s="104"/>
      <c r="Z125" s="104"/>
      <c r="AB125" s="104"/>
      <c r="AD125" s="104"/>
    </row>
    <row r="126" spans="4:30" s="103" customFormat="1" ht="20.25" customHeight="1">
      <c r="D126" s="104"/>
      <c r="E126" s="104"/>
      <c r="F126" s="104"/>
      <c r="G126" s="104"/>
      <c r="H126" s="104"/>
      <c r="I126" s="104"/>
      <c r="J126" s="104"/>
      <c r="K126" s="104"/>
      <c r="L126" s="104"/>
      <c r="M126" s="104"/>
      <c r="T126" s="104"/>
      <c r="V126" s="104"/>
      <c r="Z126" s="104"/>
      <c r="AB126" s="104"/>
      <c r="AD126" s="104"/>
    </row>
    <row r="127" spans="4:30" s="103" customFormat="1" ht="20.25" customHeight="1">
      <c r="D127" s="104"/>
      <c r="E127" s="104"/>
      <c r="F127" s="104"/>
      <c r="G127" s="104"/>
      <c r="H127" s="104"/>
      <c r="I127" s="104"/>
      <c r="J127" s="104"/>
      <c r="K127" s="104"/>
      <c r="L127" s="104"/>
      <c r="M127" s="104"/>
      <c r="T127" s="104"/>
      <c r="V127" s="104"/>
      <c r="Z127" s="104"/>
      <c r="AB127" s="104"/>
      <c r="AD127" s="104"/>
    </row>
    <row r="128" spans="4:30" s="103" customFormat="1" ht="20.25" customHeight="1">
      <c r="D128" s="104"/>
      <c r="E128" s="104"/>
      <c r="F128" s="104"/>
      <c r="G128" s="104"/>
      <c r="H128" s="104"/>
      <c r="I128" s="104"/>
      <c r="J128" s="104"/>
      <c r="K128" s="104"/>
      <c r="L128" s="104"/>
      <c r="M128" s="104"/>
      <c r="T128" s="104"/>
      <c r="V128" s="104"/>
      <c r="Z128" s="104"/>
      <c r="AB128" s="104"/>
      <c r="AD128" s="104"/>
    </row>
    <row r="129" spans="4:30" s="103" customFormat="1" ht="20.25" customHeight="1">
      <c r="D129" s="104"/>
      <c r="E129" s="104"/>
      <c r="F129" s="104"/>
      <c r="G129" s="104"/>
      <c r="H129" s="104"/>
      <c r="I129" s="104"/>
      <c r="J129" s="104"/>
      <c r="K129" s="104"/>
      <c r="L129" s="104"/>
      <c r="M129" s="104"/>
      <c r="T129" s="104"/>
      <c r="V129" s="104"/>
      <c r="Z129" s="104"/>
      <c r="AB129" s="104"/>
      <c r="AD129" s="104"/>
    </row>
    <row r="130" spans="4:30" s="103" customFormat="1" ht="20.25" customHeight="1">
      <c r="D130" s="104"/>
      <c r="E130" s="104"/>
      <c r="F130" s="104"/>
      <c r="G130" s="104"/>
      <c r="H130" s="104"/>
      <c r="I130" s="104"/>
      <c r="J130" s="104"/>
      <c r="K130" s="104"/>
      <c r="L130" s="104"/>
      <c r="M130" s="104"/>
      <c r="T130" s="104"/>
      <c r="V130" s="104"/>
      <c r="Z130" s="104"/>
      <c r="AB130" s="104"/>
      <c r="AD130" s="104"/>
    </row>
    <row r="131" spans="4:30" s="103" customFormat="1" ht="20.25" customHeight="1">
      <c r="D131" s="104"/>
      <c r="E131" s="104"/>
      <c r="F131" s="104"/>
      <c r="G131" s="104"/>
      <c r="H131" s="104"/>
      <c r="I131" s="104"/>
      <c r="J131" s="104"/>
      <c r="K131" s="104"/>
      <c r="L131" s="104"/>
      <c r="M131" s="104"/>
      <c r="T131" s="104"/>
      <c r="V131" s="104"/>
      <c r="Z131" s="104"/>
      <c r="AB131" s="104"/>
      <c r="AD131" s="104"/>
    </row>
    <row r="132" spans="4:30" s="103" customFormat="1" ht="20.25" customHeight="1">
      <c r="D132" s="104"/>
      <c r="E132" s="104"/>
      <c r="F132" s="104"/>
      <c r="G132" s="104"/>
      <c r="H132" s="104"/>
      <c r="I132" s="104"/>
      <c r="J132" s="104"/>
      <c r="K132" s="104"/>
      <c r="L132" s="104"/>
      <c r="M132" s="104"/>
      <c r="T132" s="104"/>
      <c r="V132" s="104"/>
      <c r="Z132" s="104"/>
      <c r="AB132" s="104"/>
      <c r="AD132" s="104"/>
    </row>
    <row r="133" spans="4:30" s="103" customFormat="1" ht="20.25" customHeight="1">
      <c r="D133" s="104"/>
      <c r="E133" s="104"/>
      <c r="F133" s="104"/>
      <c r="G133" s="104"/>
      <c r="H133" s="104"/>
      <c r="I133" s="104"/>
      <c r="J133" s="104"/>
      <c r="K133" s="104"/>
      <c r="L133" s="104"/>
      <c r="M133" s="104"/>
      <c r="T133" s="104"/>
      <c r="V133" s="104"/>
      <c r="Z133" s="104"/>
      <c r="AB133" s="104"/>
      <c r="AD133" s="104"/>
    </row>
    <row r="134" spans="4:30" s="103" customFormat="1" ht="20.25" customHeight="1">
      <c r="D134" s="104"/>
      <c r="E134" s="104"/>
      <c r="F134" s="104"/>
      <c r="G134" s="104"/>
      <c r="H134" s="104"/>
      <c r="I134" s="104"/>
      <c r="J134" s="104"/>
      <c r="K134" s="104"/>
      <c r="L134" s="104"/>
      <c r="M134" s="104"/>
      <c r="T134" s="104"/>
      <c r="V134" s="104"/>
      <c r="Z134" s="104"/>
      <c r="AB134" s="104"/>
      <c r="AD134" s="104"/>
    </row>
    <row r="135" spans="4:30" s="103" customFormat="1" ht="20.25" customHeight="1">
      <c r="D135" s="104"/>
      <c r="E135" s="104"/>
      <c r="F135" s="104"/>
      <c r="G135" s="104"/>
      <c r="H135" s="104"/>
      <c r="I135" s="104"/>
      <c r="J135" s="104"/>
      <c r="K135" s="104"/>
      <c r="L135" s="104"/>
      <c r="M135" s="104"/>
      <c r="T135" s="104"/>
      <c r="V135" s="104"/>
      <c r="Z135" s="104"/>
      <c r="AB135" s="104"/>
      <c r="AD135" s="104"/>
    </row>
    <row r="136" spans="4:30" s="103" customFormat="1" ht="20.25" customHeight="1">
      <c r="D136" s="104"/>
      <c r="E136" s="104"/>
      <c r="F136" s="104"/>
      <c r="G136" s="104"/>
      <c r="H136" s="104"/>
      <c r="I136" s="104"/>
      <c r="J136" s="104"/>
      <c r="K136" s="104"/>
      <c r="L136" s="104"/>
      <c r="M136" s="104"/>
      <c r="T136" s="104"/>
      <c r="V136" s="104"/>
      <c r="Z136" s="104"/>
      <c r="AB136" s="104"/>
      <c r="AD136" s="104"/>
    </row>
    <row r="137" spans="4:30" s="103" customFormat="1" ht="20.25" customHeight="1">
      <c r="D137" s="104"/>
      <c r="E137" s="104"/>
      <c r="F137" s="104"/>
      <c r="G137" s="104"/>
      <c r="H137" s="104"/>
      <c r="I137" s="104"/>
      <c r="J137" s="104"/>
      <c r="K137" s="104"/>
      <c r="L137" s="104"/>
      <c r="M137" s="104"/>
      <c r="T137" s="104"/>
      <c r="V137" s="104"/>
      <c r="Z137" s="104"/>
      <c r="AB137" s="104"/>
      <c r="AD137" s="104"/>
    </row>
    <row r="138" spans="4:30" s="103" customFormat="1" ht="20.25" customHeight="1">
      <c r="D138" s="104"/>
      <c r="E138" s="104"/>
      <c r="F138" s="104"/>
      <c r="G138" s="104"/>
      <c r="H138" s="104"/>
      <c r="I138" s="104"/>
      <c r="J138" s="104"/>
      <c r="K138" s="104"/>
      <c r="L138" s="104"/>
      <c r="M138" s="104"/>
      <c r="T138" s="104"/>
      <c r="V138" s="104"/>
      <c r="Z138" s="104"/>
      <c r="AB138" s="104"/>
      <c r="AD138" s="104"/>
    </row>
    <row r="139" spans="4:30" s="103" customFormat="1" ht="20.25" customHeight="1">
      <c r="D139" s="104"/>
      <c r="E139" s="104"/>
      <c r="F139" s="104"/>
      <c r="G139" s="104"/>
      <c r="H139" s="104"/>
      <c r="I139" s="104"/>
      <c r="J139" s="104"/>
      <c r="K139" s="104"/>
      <c r="L139" s="104"/>
      <c r="M139" s="104"/>
      <c r="T139" s="104"/>
      <c r="V139" s="104"/>
      <c r="Z139" s="104"/>
      <c r="AB139" s="104"/>
      <c r="AD139" s="104"/>
    </row>
    <row r="140" spans="4:30" s="103" customFormat="1" ht="20.25" customHeight="1">
      <c r="D140" s="104"/>
      <c r="E140" s="104"/>
      <c r="F140" s="104"/>
      <c r="G140" s="104"/>
      <c r="H140" s="104"/>
      <c r="I140" s="104"/>
      <c r="J140" s="104"/>
      <c r="K140" s="104"/>
      <c r="L140" s="104"/>
      <c r="M140" s="104"/>
      <c r="T140" s="104"/>
      <c r="V140" s="104"/>
      <c r="Z140" s="104"/>
      <c r="AB140" s="104"/>
      <c r="AD140" s="104"/>
    </row>
    <row r="141" spans="4:30" s="103" customFormat="1" ht="20.25" customHeight="1">
      <c r="D141" s="104"/>
      <c r="E141" s="104"/>
      <c r="F141" s="104"/>
      <c r="G141" s="104"/>
      <c r="H141" s="104"/>
      <c r="I141" s="104"/>
      <c r="J141" s="104"/>
      <c r="K141" s="104"/>
      <c r="L141" s="104"/>
      <c r="M141" s="104"/>
      <c r="T141" s="104"/>
      <c r="V141" s="104"/>
      <c r="Z141" s="104"/>
      <c r="AB141" s="104"/>
      <c r="AD141" s="104"/>
    </row>
    <row r="142" spans="4:30" s="103" customFormat="1" ht="20.25" customHeight="1">
      <c r="D142" s="104"/>
      <c r="E142" s="104"/>
      <c r="F142" s="104"/>
      <c r="G142" s="104"/>
      <c r="H142" s="104"/>
      <c r="I142" s="104"/>
      <c r="J142" s="104"/>
      <c r="K142" s="104"/>
      <c r="L142" s="104"/>
      <c r="M142" s="104"/>
      <c r="T142" s="104"/>
      <c r="V142" s="104"/>
      <c r="Z142" s="104"/>
      <c r="AB142" s="104"/>
      <c r="AD142" s="104"/>
    </row>
    <row r="143" spans="4:30" s="103" customFormat="1" ht="20.25" customHeight="1">
      <c r="D143" s="104"/>
      <c r="E143" s="104"/>
      <c r="F143" s="104"/>
      <c r="G143" s="104"/>
      <c r="H143" s="104"/>
      <c r="I143" s="104"/>
      <c r="J143" s="104"/>
      <c r="K143" s="104"/>
      <c r="L143" s="104"/>
      <c r="M143" s="104"/>
      <c r="T143" s="104"/>
      <c r="V143" s="104"/>
      <c r="Z143" s="104"/>
      <c r="AB143" s="104"/>
      <c r="AD143" s="104"/>
    </row>
    <row r="144" spans="4:30" s="103" customFormat="1" ht="20.25" customHeight="1">
      <c r="D144" s="104"/>
      <c r="E144" s="104"/>
      <c r="F144" s="104"/>
      <c r="G144" s="104"/>
      <c r="H144" s="104"/>
      <c r="I144" s="104"/>
      <c r="J144" s="104"/>
      <c r="K144" s="104"/>
      <c r="L144" s="104"/>
      <c r="M144" s="104"/>
      <c r="T144" s="104"/>
      <c r="V144" s="104"/>
      <c r="Z144" s="104"/>
      <c r="AB144" s="104"/>
      <c r="AD144" s="104"/>
    </row>
    <row r="145" spans="4:30" s="103" customFormat="1" ht="20.25" customHeight="1">
      <c r="D145" s="104"/>
      <c r="E145" s="104"/>
      <c r="F145" s="104"/>
      <c r="G145" s="104"/>
      <c r="H145" s="104"/>
      <c r="I145" s="104"/>
      <c r="J145" s="104"/>
      <c r="K145" s="104"/>
      <c r="L145" s="104"/>
      <c r="M145" s="104"/>
      <c r="T145" s="104"/>
      <c r="V145" s="104"/>
      <c r="Z145" s="104"/>
      <c r="AB145" s="104"/>
      <c r="AD145" s="104"/>
    </row>
    <row r="146" spans="4:30" s="103" customFormat="1" ht="20.25" customHeight="1">
      <c r="D146" s="104"/>
      <c r="E146" s="104"/>
      <c r="F146" s="104"/>
      <c r="G146" s="104"/>
      <c r="H146" s="104"/>
      <c r="I146" s="104"/>
      <c r="J146" s="104"/>
      <c r="K146" s="104"/>
      <c r="L146" s="104"/>
      <c r="M146" s="104"/>
      <c r="T146" s="104"/>
      <c r="V146" s="104"/>
      <c r="Z146" s="104"/>
      <c r="AB146" s="104"/>
      <c r="AD146" s="104"/>
    </row>
    <row r="147" spans="4:30" s="103" customFormat="1" ht="20.25" customHeight="1">
      <c r="D147" s="104"/>
      <c r="E147" s="104"/>
      <c r="F147" s="104"/>
      <c r="G147" s="104"/>
      <c r="H147" s="104"/>
      <c r="I147" s="104"/>
      <c r="J147" s="104"/>
      <c r="K147" s="104"/>
      <c r="L147" s="104"/>
      <c r="M147" s="104"/>
      <c r="T147" s="104"/>
      <c r="V147" s="104"/>
      <c r="Z147" s="104"/>
      <c r="AB147" s="104"/>
      <c r="AD147" s="104"/>
    </row>
    <row r="148" spans="4:30" s="103" customFormat="1" ht="20.25" customHeight="1">
      <c r="D148" s="104"/>
      <c r="E148" s="104"/>
      <c r="F148" s="104"/>
      <c r="G148" s="104"/>
      <c r="H148" s="104"/>
      <c r="I148" s="104"/>
      <c r="J148" s="104"/>
      <c r="K148" s="104"/>
      <c r="L148" s="104"/>
      <c r="M148" s="104"/>
      <c r="T148" s="104"/>
      <c r="V148" s="104"/>
      <c r="Z148" s="104"/>
      <c r="AB148" s="104"/>
      <c r="AD148" s="104"/>
    </row>
    <row r="149" spans="4:30" s="103" customFormat="1" ht="20.25" customHeight="1">
      <c r="D149" s="104"/>
      <c r="E149" s="104"/>
      <c r="F149" s="104"/>
      <c r="G149" s="104"/>
      <c r="H149" s="104"/>
      <c r="I149" s="104"/>
      <c r="J149" s="104"/>
      <c r="K149" s="104"/>
      <c r="L149" s="104"/>
      <c r="M149" s="104"/>
      <c r="T149" s="104"/>
      <c r="V149" s="104"/>
      <c r="Z149" s="104"/>
      <c r="AB149" s="104"/>
      <c r="AD149" s="104"/>
    </row>
    <row r="150" spans="4:30" s="103" customFormat="1" ht="20.25" customHeight="1">
      <c r="D150" s="104"/>
      <c r="E150" s="104"/>
      <c r="F150" s="104"/>
      <c r="G150" s="104"/>
      <c r="H150" s="104"/>
      <c r="I150" s="104"/>
      <c r="J150" s="104"/>
      <c r="K150" s="104"/>
      <c r="L150" s="104"/>
      <c r="M150" s="104"/>
      <c r="T150" s="104"/>
      <c r="V150" s="104"/>
      <c r="Z150" s="104"/>
      <c r="AB150" s="104"/>
      <c r="AD150" s="104"/>
    </row>
    <row r="151" spans="4:30" s="103" customFormat="1" ht="20.25" customHeight="1">
      <c r="D151" s="104"/>
      <c r="E151" s="104"/>
      <c r="F151" s="104"/>
      <c r="G151" s="104"/>
      <c r="H151" s="104"/>
      <c r="I151" s="104"/>
      <c r="J151" s="104"/>
      <c r="K151" s="104"/>
      <c r="L151" s="104"/>
      <c r="M151" s="104"/>
      <c r="T151" s="104"/>
      <c r="V151" s="104"/>
      <c r="Z151" s="104"/>
      <c r="AB151" s="104"/>
      <c r="AD151" s="104"/>
    </row>
    <row r="152" spans="4:30" s="103" customFormat="1" ht="20.25" customHeight="1">
      <c r="D152" s="104"/>
      <c r="E152" s="104"/>
      <c r="F152" s="104"/>
      <c r="G152" s="104"/>
      <c r="H152" s="104"/>
      <c r="I152" s="104"/>
      <c r="J152" s="104"/>
      <c r="K152" s="104"/>
      <c r="L152" s="104"/>
      <c r="M152" s="104"/>
      <c r="T152" s="104"/>
      <c r="V152" s="104"/>
      <c r="Z152" s="104"/>
      <c r="AB152" s="104"/>
      <c r="AD152" s="104"/>
    </row>
    <row r="153" spans="4:30" s="103" customFormat="1" ht="20.25" customHeight="1">
      <c r="D153" s="104"/>
      <c r="E153" s="104"/>
      <c r="F153" s="104"/>
      <c r="G153" s="104"/>
      <c r="H153" s="104"/>
      <c r="I153" s="104"/>
      <c r="J153" s="104"/>
      <c r="K153" s="104"/>
      <c r="L153" s="104"/>
      <c r="M153" s="104"/>
      <c r="T153" s="104"/>
      <c r="V153" s="104"/>
      <c r="Z153" s="104"/>
      <c r="AB153" s="104"/>
      <c r="AD153" s="104"/>
    </row>
    <row r="154" spans="4:30" s="103" customFormat="1" ht="20.25" customHeight="1">
      <c r="D154" s="104"/>
      <c r="E154" s="104"/>
      <c r="F154" s="104"/>
      <c r="G154" s="104"/>
      <c r="H154" s="104"/>
      <c r="I154" s="104"/>
      <c r="J154" s="104"/>
      <c r="K154" s="104"/>
      <c r="L154" s="104"/>
      <c r="M154" s="104"/>
      <c r="T154" s="104"/>
      <c r="V154" s="104"/>
      <c r="Z154" s="104"/>
      <c r="AB154" s="104"/>
      <c r="AD154" s="104"/>
    </row>
    <row r="155" spans="4:30" s="103" customFormat="1" ht="20.25" customHeight="1">
      <c r="D155" s="104"/>
      <c r="E155" s="104"/>
      <c r="F155" s="104"/>
      <c r="G155" s="104"/>
      <c r="H155" s="104"/>
      <c r="I155" s="104"/>
      <c r="J155" s="104"/>
      <c r="K155" s="104"/>
      <c r="L155" s="104"/>
      <c r="M155" s="104"/>
      <c r="T155" s="104"/>
      <c r="V155" s="104"/>
      <c r="Z155" s="104"/>
      <c r="AB155" s="104"/>
      <c r="AD155" s="104"/>
    </row>
    <row r="156" spans="4:30" s="103" customFormat="1" ht="20.25" customHeight="1">
      <c r="D156" s="104"/>
      <c r="E156" s="104"/>
      <c r="F156" s="104"/>
      <c r="G156" s="104"/>
      <c r="H156" s="104"/>
      <c r="I156" s="104"/>
      <c r="J156" s="104"/>
      <c r="K156" s="104"/>
      <c r="L156" s="104"/>
      <c r="M156" s="104"/>
      <c r="T156" s="104"/>
      <c r="V156" s="104"/>
      <c r="Z156" s="104"/>
      <c r="AB156" s="104"/>
      <c r="AD156" s="104"/>
    </row>
    <row r="157" spans="4:30" s="103" customFormat="1" ht="20.25" customHeight="1">
      <c r="D157" s="104"/>
      <c r="E157" s="104"/>
      <c r="F157" s="104"/>
      <c r="G157" s="104"/>
      <c r="H157" s="104"/>
      <c r="I157" s="104"/>
      <c r="J157" s="104"/>
      <c r="K157" s="104"/>
      <c r="L157" s="104"/>
      <c r="M157" s="104"/>
      <c r="T157" s="104"/>
      <c r="V157" s="104"/>
      <c r="Z157" s="104"/>
      <c r="AB157" s="104"/>
      <c r="AD157" s="104"/>
    </row>
    <row r="158" spans="4:30" s="103" customFormat="1" ht="20.25" customHeight="1">
      <c r="D158" s="104"/>
      <c r="E158" s="104"/>
      <c r="F158" s="104"/>
      <c r="G158" s="104"/>
      <c r="H158" s="104"/>
      <c r="I158" s="104"/>
      <c r="J158" s="104"/>
      <c r="K158" s="104"/>
      <c r="L158" s="104"/>
      <c r="M158" s="104"/>
      <c r="T158" s="104"/>
      <c r="V158" s="104"/>
      <c r="Z158" s="104"/>
      <c r="AB158" s="104"/>
      <c r="AD158" s="104"/>
    </row>
    <row r="159" spans="4:30" s="103" customFormat="1" ht="20.25" customHeight="1">
      <c r="D159" s="104"/>
      <c r="E159" s="104"/>
      <c r="F159" s="104"/>
      <c r="G159" s="104"/>
      <c r="H159" s="104"/>
      <c r="I159" s="104"/>
      <c r="J159" s="104"/>
      <c r="K159" s="104"/>
      <c r="L159" s="104"/>
      <c r="M159" s="104"/>
      <c r="T159" s="104"/>
      <c r="V159" s="104"/>
      <c r="Z159" s="104"/>
      <c r="AB159" s="104"/>
      <c r="AD159" s="104"/>
    </row>
    <row r="160" spans="4:30" s="103" customFormat="1" ht="20.25" customHeight="1">
      <c r="D160" s="104"/>
      <c r="E160" s="104"/>
      <c r="F160" s="104"/>
      <c r="G160" s="104"/>
      <c r="H160" s="104"/>
      <c r="I160" s="104"/>
      <c r="J160" s="104"/>
      <c r="K160" s="104"/>
      <c r="L160" s="104"/>
      <c r="M160" s="104"/>
      <c r="T160" s="104"/>
      <c r="V160" s="104"/>
      <c r="Z160" s="104"/>
      <c r="AB160" s="104"/>
      <c r="AD160" s="104"/>
    </row>
    <row r="161" spans="4:30" s="103" customFormat="1" ht="20.25" customHeight="1">
      <c r="D161" s="104"/>
      <c r="E161" s="104"/>
      <c r="F161" s="104"/>
      <c r="G161" s="104"/>
      <c r="H161" s="104"/>
      <c r="I161" s="104"/>
      <c r="J161" s="104"/>
      <c r="K161" s="104"/>
      <c r="L161" s="104"/>
      <c r="M161" s="104"/>
      <c r="T161" s="104"/>
      <c r="V161" s="104"/>
      <c r="Z161" s="104"/>
      <c r="AB161" s="104"/>
      <c r="AD161" s="104"/>
    </row>
    <row r="162" spans="4:30" s="103" customFormat="1" ht="20.25" customHeight="1">
      <c r="D162" s="104"/>
      <c r="E162" s="104"/>
      <c r="F162" s="104"/>
      <c r="G162" s="104"/>
      <c r="H162" s="104"/>
      <c r="I162" s="104"/>
      <c r="J162" s="104"/>
      <c r="K162" s="104"/>
      <c r="L162" s="104"/>
      <c r="M162" s="104"/>
      <c r="T162" s="104"/>
      <c r="V162" s="104"/>
      <c r="Z162" s="104"/>
      <c r="AB162" s="104"/>
      <c r="AD162" s="104"/>
    </row>
    <row r="163" spans="4:30" s="103" customFormat="1" ht="20.25" customHeight="1">
      <c r="D163" s="104"/>
      <c r="E163" s="104"/>
      <c r="F163" s="104"/>
      <c r="G163" s="104"/>
      <c r="H163" s="104"/>
      <c r="I163" s="104"/>
      <c r="J163" s="104"/>
      <c r="K163" s="104"/>
      <c r="L163" s="104"/>
      <c r="M163" s="104"/>
      <c r="T163" s="104"/>
      <c r="V163" s="104"/>
      <c r="Z163" s="104"/>
      <c r="AB163" s="104"/>
      <c r="AD163" s="104"/>
    </row>
    <row r="164" spans="4:30" s="103" customFormat="1" ht="20.25" customHeight="1">
      <c r="D164" s="104"/>
      <c r="E164" s="104"/>
      <c r="F164" s="104"/>
      <c r="G164" s="104"/>
      <c r="H164" s="104"/>
      <c r="I164" s="104"/>
      <c r="J164" s="104"/>
      <c r="K164" s="104"/>
      <c r="L164" s="104"/>
      <c r="M164" s="104"/>
      <c r="T164" s="104"/>
      <c r="V164" s="104"/>
      <c r="Z164" s="104"/>
      <c r="AB164" s="104"/>
      <c r="AD164" s="104"/>
    </row>
    <row r="165" spans="4:30" s="103" customFormat="1" ht="20.25" customHeight="1">
      <c r="D165" s="104"/>
      <c r="E165" s="104"/>
      <c r="F165" s="104"/>
      <c r="G165" s="104"/>
      <c r="H165" s="104"/>
      <c r="I165" s="104"/>
      <c r="J165" s="104"/>
      <c r="K165" s="104"/>
      <c r="L165" s="104"/>
      <c r="M165" s="104"/>
      <c r="T165" s="104"/>
      <c r="V165" s="104"/>
      <c r="Z165" s="104"/>
      <c r="AB165" s="104"/>
      <c r="AD165" s="104"/>
    </row>
    <row r="166" spans="4:30" s="103" customFormat="1" ht="20.25" customHeight="1">
      <c r="D166" s="104"/>
      <c r="E166" s="104"/>
      <c r="F166" s="104"/>
      <c r="G166" s="104"/>
      <c r="H166" s="104"/>
      <c r="I166" s="104"/>
      <c r="J166" s="104"/>
      <c r="K166" s="104"/>
      <c r="L166" s="104"/>
      <c r="M166" s="104"/>
      <c r="T166" s="104"/>
      <c r="V166" s="104"/>
      <c r="Z166" s="104"/>
      <c r="AB166" s="104"/>
      <c r="AD166" s="104"/>
    </row>
    <row r="167" spans="4:30" s="103" customFormat="1" ht="20.25" customHeight="1">
      <c r="D167" s="104"/>
      <c r="E167" s="104"/>
      <c r="F167" s="104"/>
      <c r="G167" s="104"/>
      <c r="H167" s="104"/>
      <c r="I167" s="104"/>
      <c r="J167" s="104"/>
      <c r="K167" s="104"/>
      <c r="L167" s="104"/>
      <c r="M167" s="104"/>
      <c r="T167" s="104"/>
      <c r="V167" s="104"/>
      <c r="Z167" s="104"/>
      <c r="AB167" s="104"/>
      <c r="AD167" s="104"/>
    </row>
    <row r="168" spans="4:30" s="103" customFormat="1" ht="20.25" customHeight="1">
      <c r="D168" s="104"/>
      <c r="E168" s="104"/>
      <c r="F168" s="104"/>
      <c r="G168" s="104"/>
      <c r="H168" s="104"/>
      <c r="I168" s="104"/>
      <c r="J168" s="104"/>
      <c r="K168" s="104"/>
      <c r="L168" s="104"/>
      <c r="M168" s="104"/>
      <c r="T168" s="104"/>
      <c r="V168" s="104"/>
      <c r="Z168" s="104"/>
      <c r="AB168" s="104"/>
      <c r="AD168" s="104"/>
    </row>
    <row r="169" spans="4:30" s="103" customFormat="1" ht="20.25" customHeight="1">
      <c r="D169" s="104"/>
      <c r="E169" s="104"/>
      <c r="F169" s="104"/>
      <c r="G169" s="104"/>
      <c r="H169" s="104"/>
      <c r="I169" s="104"/>
      <c r="J169" s="104"/>
      <c r="K169" s="104"/>
      <c r="L169" s="104"/>
      <c r="M169" s="104"/>
      <c r="T169" s="104"/>
      <c r="V169" s="104"/>
      <c r="Z169" s="104"/>
      <c r="AB169" s="104"/>
      <c r="AD169" s="104"/>
    </row>
    <row r="170" spans="4:30" s="103" customFormat="1" ht="20.25" customHeight="1">
      <c r="D170" s="104"/>
      <c r="E170" s="104"/>
      <c r="F170" s="104"/>
      <c r="G170" s="104"/>
      <c r="H170" s="104"/>
      <c r="I170" s="104"/>
      <c r="J170" s="104"/>
      <c r="K170" s="104"/>
      <c r="L170" s="104"/>
      <c r="M170" s="104"/>
      <c r="T170" s="104"/>
      <c r="V170" s="104"/>
      <c r="Z170" s="104"/>
      <c r="AB170" s="104"/>
      <c r="AD170" s="104"/>
    </row>
    <row r="171" spans="4:30" s="103" customFormat="1" ht="20.25" customHeight="1">
      <c r="D171" s="104"/>
      <c r="E171" s="104"/>
      <c r="F171" s="104"/>
      <c r="G171" s="104"/>
      <c r="H171" s="104"/>
      <c r="I171" s="104"/>
      <c r="J171" s="104"/>
      <c r="K171" s="104"/>
      <c r="L171" s="104"/>
      <c r="M171" s="104"/>
      <c r="T171" s="104"/>
      <c r="V171" s="104"/>
      <c r="Z171" s="104"/>
      <c r="AB171" s="104"/>
      <c r="AD171" s="104"/>
    </row>
    <row r="172" spans="4:30" s="103" customFormat="1" ht="20.25" customHeight="1">
      <c r="D172" s="104"/>
      <c r="E172" s="104"/>
      <c r="F172" s="104"/>
      <c r="G172" s="104"/>
      <c r="H172" s="104"/>
      <c r="I172" s="104"/>
      <c r="J172" s="104"/>
      <c r="K172" s="104"/>
      <c r="L172" s="104"/>
      <c r="M172" s="104"/>
      <c r="T172" s="104"/>
      <c r="V172" s="104"/>
      <c r="Z172" s="104"/>
      <c r="AB172" s="104"/>
      <c r="AD172" s="104"/>
    </row>
    <row r="173" spans="4:30" s="103" customFormat="1" ht="20.25" customHeight="1">
      <c r="D173" s="104"/>
      <c r="E173" s="104"/>
      <c r="F173" s="104"/>
      <c r="G173" s="104"/>
      <c r="H173" s="104"/>
      <c r="I173" s="104"/>
      <c r="J173" s="104"/>
      <c r="K173" s="104"/>
      <c r="L173" s="104"/>
      <c r="M173" s="104"/>
      <c r="T173" s="104"/>
      <c r="V173" s="104"/>
      <c r="Z173" s="104"/>
      <c r="AB173" s="104"/>
      <c r="AD173" s="104"/>
    </row>
    <row r="174" spans="4:30" s="103" customFormat="1" ht="20.25" customHeight="1">
      <c r="D174" s="104"/>
      <c r="E174" s="104"/>
      <c r="F174" s="104"/>
      <c r="G174" s="104"/>
      <c r="H174" s="104"/>
      <c r="I174" s="104"/>
      <c r="J174" s="104"/>
      <c r="K174" s="104"/>
      <c r="L174" s="104"/>
      <c r="M174" s="104"/>
      <c r="T174" s="104"/>
      <c r="V174" s="104"/>
      <c r="Z174" s="104"/>
      <c r="AB174" s="104"/>
      <c r="AD174" s="104"/>
    </row>
    <row r="175" spans="4:30" s="103" customFormat="1" ht="20.25" customHeight="1">
      <c r="D175" s="104"/>
      <c r="E175" s="104"/>
      <c r="F175" s="104"/>
      <c r="G175" s="104"/>
      <c r="H175" s="104"/>
      <c r="I175" s="104"/>
      <c r="J175" s="104"/>
      <c r="K175" s="104"/>
      <c r="L175" s="104"/>
      <c r="M175" s="104"/>
      <c r="T175" s="104"/>
      <c r="V175" s="104"/>
      <c r="Z175" s="104"/>
      <c r="AB175" s="104"/>
      <c r="AD175" s="104"/>
    </row>
    <row r="176" spans="4:30" s="103" customFormat="1" ht="20.25" customHeight="1">
      <c r="D176" s="104"/>
      <c r="E176" s="104"/>
      <c r="F176" s="104"/>
      <c r="G176" s="104"/>
      <c r="H176" s="104"/>
      <c r="I176" s="104"/>
      <c r="J176" s="104"/>
      <c r="K176" s="104"/>
      <c r="L176" s="104"/>
      <c r="M176" s="104"/>
      <c r="T176" s="104"/>
      <c r="V176" s="104"/>
      <c r="Z176" s="104"/>
      <c r="AB176" s="104"/>
      <c r="AD176" s="104"/>
    </row>
    <row r="177" spans="4:30" s="103" customFormat="1" ht="20.25" customHeight="1">
      <c r="D177" s="104"/>
      <c r="E177" s="104"/>
      <c r="F177" s="104"/>
      <c r="G177" s="104"/>
      <c r="H177" s="104"/>
      <c r="I177" s="104"/>
      <c r="J177" s="104"/>
      <c r="K177" s="104"/>
      <c r="L177" s="104"/>
      <c r="M177" s="104"/>
      <c r="T177" s="104"/>
      <c r="V177" s="104"/>
      <c r="Z177" s="104"/>
      <c r="AB177" s="104"/>
      <c r="AD177" s="104"/>
    </row>
    <row r="178" spans="4:30" s="103" customFormat="1" ht="20.25" customHeight="1">
      <c r="D178" s="104"/>
      <c r="E178" s="104"/>
      <c r="F178" s="104"/>
      <c r="G178" s="104"/>
      <c r="H178" s="104"/>
      <c r="I178" s="104"/>
      <c r="J178" s="104"/>
      <c r="K178" s="104"/>
      <c r="L178" s="104"/>
      <c r="M178" s="104"/>
      <c r="T178" s="104"/>
      <c r="V178" s="104"/>
      <c r="Z178" s="104"/>
      <c r="AB178" s="104"/>
      <c r="AD178" s="104"/>
    </row>
    <row r="179" spans="4:30" s="103" customFormat="1" ht="20.25" customHeight="1">
      <c r="D179" s="104"/>
      <c r="E179" s="104"/>
      <c r="F179" s="104"/>
      <c r="G179" s="104"/>
      <c r="H179" s="104"/>
      <c r="I179" s="104"/>
      <c r="J179" s="104"/>
      <c r="K179" s="104"/>
      <c r="L179" s="104"/>
      <c r="M179" s="104"/>
      <c r="T179" s="104"/>
      <c r="V179" s="104"/>
      <c r="Z179" s="104"/>
      <c r="AB179" s="104"/>
      <c r="AD179" s="104"/>
    </row>
    <row r="180" spans="4:30" s="103" customFormat="1" ht="20.25" customHeight="1">
      <c r="D180" s="104"/>
      <c r="E180" s="104"/>
      <c r="F180" s="104"/>
      <c r="G180" s="104"/>
      <c r="H180" s="104"/>
      <c r="I180" s="104"/>
      <c r="J180" s="104"/>
      <c r="K180" s="104"/>
      <c r="L180" s="104"/>
      <c r="M180" s="104"/>
      <c r="T180" s="104"/>
      <c r="V180" s="104"/>
      <c r="Z180" s="104"/>
      <c r="AB180" s="104"/>
      <c r="AD180" s="104"/>
    </row>
    <row r="181" spans="4:30" s="103" customFormat="1" ht="20.25" customHeight="1">
      <c r="D181" s="104"/>
      <c r="E181" s="104"/>
      <c r="F181" s="104"/>
      <c r="G181" s="104"/>
      <c r="H181" s="104"/>
      <c r="I181" s="104"/>
      <c r="J181" s="104"/>
      <c r="K181" s="104"/>
      <c r="L181" s="104"/>
      <c r="M181" s="104"/>
      <c r="T181" s="104"/>
      <c r="V181" s="104"/>
      <c r="Z181" s="104"/>
      <c r="AB181" s="104"/>
      <c r="AD181" s="104"/>
    </row>
    <row r="182" spans="4:30" s="103" customFormat="1" ht="20.25" customHeight="1">
      <c r="D182" s="104"/>
      <c r="E182" s="104"/>
      <c r="F182" s="104"/>
      <c r="G182" s="104"/>
      <c r="H182" s="104"/>
      <c r="I182" s="104"/>
      <c r="J182" s="104"/>
      <c r="K182" s="104"/>
      <c r="L182" s="104"/>
      <c r="M182" s="104"/>
      <c r="T182" s="104"/>
      <c r="V182" s="104"/>
      <c r="Z182" s="104"/>
      <c r="AB182" s="104"/>
      <c r="AD182" s="104"/>
    </row>
    <row r="183" spans="4:30" s="103" customFormat="1" ht="20.25" customHeight="1">
      <c r="D183" s="104"/>
      <c r="E183" s="104"/>
      <c r="F183" s="104"/>
      <c r="G183" s="104"/>
      <c r="H183" s="104"/>
      <c r="I183" s="104"/>
      <c r="J183" s="104"/>
      <c r="K183" s="104"/>
      <c r="L183" s="104"/>
      <c r="M183" s="104"/>
      <c r="T183" s="104"/>
      <c r="V183" s="104"/>
      <c r="Z183" s="104"/>
      <c r="AB183" s="104"/>
      <c r="AD183" s="104"/>
    </row>
    <row r="184" spans="4:30" s="103" customFormat="1" ht="20.25" customHeight="1">
      <c r="D184" s="104"/>
      <c r="E184" s="104"/>
      <c r="F184" s="104"/>
      <c r="G184" s="104"/>
      <c r="H184" s="104"/>
      <c r="I184" s="104"/>
      <c r="J184" s="104"/>
      <c r="K184" s="104"/>
      <c r="L184" s="104"/>
      <c r="M184" s="104"/>
      <c r="T184" s="104"/>
      <c r="V184" s="104"/>
      <c r="Z184" s="104"/>
      <c r="AB184" s="104"/>
      <c r="AD184" s="104"/>
    </row>
    <row r="185" spans="4:30" s="103" customFormat="1" ht="20.25" customHeight="1">
      <c r="D185" s="104"/>
      <c r="E185" s="104"/>
      <c r="F185" s="104"/>
      <c r="G185" s="104"/>
      <c r="H185" s="104"/>
      <c r="I185" s="104"/>
      <c r="J185" s="104"/>
      <c r="K185" s="104"/>
      <c r="L185" s="104"/>
      <c r="M185" s="104"/>
      <c r="T185" s="104"/>
      <c r="V185" s="104"/>
      <c r="Z185" s="104"/>
      <c r="AB185" s="104"/>
      <c r="AD185" s="104"/>
    </row>
    <row r="186" spans="4:30" s="103" customFormat="1" ht="20.25" customHeight="1">
      <c r="D186" s="104"/>
      <c r="E186" s="104"/>
      <c r="F186" s="104"/>
      <c r="G186" s="104"/>
      <c r="H186" s="104"/>
      <c r="I186" s="104"/>
      <c r="J186" s="104"/>
      <c r="K186" s="104"/>
      <c r="L186" s="104"/>
      <c r="M186" s="104"/>
      <c r="T186" s="104"/>
      <c r="V186" s="104"/>
      <c r="Z186" s="104"/>
      <c r="AB186" s="104"/>
      <c r="AD186" s="104"/>
    </row>
    <row r="187" spans="4:30" s="103" customFormat="1" ht="20.25" customHeight="1">
      <c r="D187" s="104"/>
      <c r="E187" s="104"/>
      <c r="F187" s="104"/>
      <c r="G187" s="104"/>
      <c r="H187" s="104"/>
      <c r="I187" s="104"/>
      <c r="J187" s="104"/>
      <c r="K187" s="104"/>
      <c r="L187" s="104"/>
      <c r="M187" s="104"/>
      <c r="T187" s="104"/>
      <c r="V187" s="104"/>
      <c r="Z187" s="104"/>
      <c r="AB187" s="104"/>
      <c r="AD187" s="104"/>
    </row>
    <row r="188" spans="4:30" s="103" customFormat="1" ht="20.25" customHeight="1">
      <c r="D188" s="104"/>
      <c r="E188" s="104"/>
      <c r="F188" s="104"/>
      <c r="G188" s="104"/>
      <c r="H188" s="104"/>
      <c r="I188" s="104"/>
      <c r="J188" s="104"/>
      <c r="K188" s="104"/>
      <c r="L188" s="104"/>
      <c r="M188" s="104"/>
      <c r="T188" s="104"/>
      <c r="V188" s="104"/>
      <c r="Z188" s="104"/>
      <c r="AB188" s="104"/>
      <c r="AD188" s="104"/>
    </row>
    <row r="189" spans="4:30" s="103" customFormat="1" ht="20.25" customHeight="1">
      <c r="D189" s="104"/>
      <c r="E189" s="104"/>
      <c r="F189" s="104"/>
      <c r="G189" s="104"/>
      <c r="H189" s="104"/>
      <c r="I189" s="104"/>
      <c r="J189" s="104"/>
      <c r="K189" s="104"/>
      <c r="L189" s="104"/>
      <c r="M189" s="104"/>
      <c r="T189" s="104"/>
      <c r="V189" s="104"/>
      <c r="Z189" s="104"/>
      <c r="AB189" s="104"/>
      <c r="AD189" s="104"/>
    </row>
    <row r="190" spans="4:30" s="103" customFormat="1" ht="20.25" customHeight="1">
      <c r="D190" s="104"/>
      <c r="E190" s="104"/>
      <c r="F190" s="104"/>
      <c r="G190" s="104"/>
      <c r="H190" s="104"/>
      <c r="I190" s="104"/>
      <c r="J190" s="104"/>
      <c r="K190" s="104"/>
      <c r="L190" s="104"/>
      <c r="M190" s="104"/>
      <c r="T190" s="104"/>
      <c r="V190" s="104"/>
      <c r="Z190" s="104"/>
      <c r="AB190" s="104"/>
      <c r="AD190" s="104"/>
    </row>
    <row r="191" spans="4:30" s="103" customFormat="1" ht="20.25" customHeight="1">
      <c r="D191" s="104"/>
      <c r="E191" s="104"/>
      <c r="F191" s="104"/>
      <c r="G191" s="104"/>
      <c r="H191" s="104"/>
      <c r="I191" s="104"/>
      <c r="J191" s="104"/>
      <c r="K191" s="104"/>
      <c r="L191" s="104"/>
      <c r="M191" s="104"/>
      <c r="T191" s="104"/>
      <c r="V191" s="104"/>
      <c r="Z191" s="104"/>
      <c r="AB191" s="104"/>
      <c r="AD191" s="104"/>
    </row>
    <row r="192" spans="4:30" s="103" customFormat="1" ht="20.25" customHeight="1">
      <c r="D192" s="104"/>
      <c r="E192" s="104"/>
      <c r="F192" s="104"/>
      <c r="G192" s="104"/>
      <c r="H192" s="104"/>
      <c r="I192" s="104"/>
      <c r="J192" s="104"/>
      <c r="K192" s="104"/>
      <c r="L192" s="104"/>
      <c r="M192" s="104"/>
      <c r="T192" s="104"/>
      <c r="V192" s="104"/>
      <c r="Z192" s="104"/>
      <c r="AB192" s="104"/>
      <c r="AD192" s="104"/>
    </row>
    <row r="193" spans="4:30" s="103" customFormat="1" ht="20.25" customHeight="1">
      <c r="D193" s="104"/>
      <c r="E193" s="104"/>
      <c r="F193" s="104"/>
      <c r="G193" s="104"/>
      <c r="H193" s="104"/>
      <c r="I193" s="104"/>
      <c r="J193" s="104"/>
      <c r="K193" s="104"/>
      <c r="L193" s="104"/>
      <c r="M193" s="104"/>
      <c r="T193" s="104"/>
      <c r="V193" s="104"/>
      <c r="Z193" s="104"/>
      <c r="AB193" s="104"/>
      <c r="AD193" s="104"/>
    </row>
    <row r="194" spans="4:30" s="103" customFormat="1" ht="20.25" customHeight="1">
      <c r="D194" s="104"/>
      <c r="E194" s="104"/>
      <c r="F194" s="104"/>
      <c r="G194" s="104"/>
      <c r="H194" s="104"/>
      <c r="I194" s="104"/>
      <c r="J194" s="104"/>
      <c r="K194" s="104"/>
      <c r="L194" s="104"/>
      <c r="M194" s="104"/>
      <c r="T194" s="104"/>
      <c r="V194" s="104"/>
      <c r="Z194" s="104"/>
      <c r="AB194" s="104"/>
      <c r="AD194" s="104"/>
    </row>
    <row r="195" spans="4:30" s="103" customFormat="1" ht="20.25" customHeight="1">
      <c r="D195" s="104"/>
      <c r="E195" s="104"/>
      <c r="F195" s="104"/>
      <c r="G195" s="104"/>
      <c r="H195" s="104"/>
      <c r="I195" s="104"/>
      <c r="J195" s="104"/>
      <c r="K195" s="104"/>
      <c r="L195" s="104"/>
      <c r="M195" s="104"/>
      <c r="T195" s="104"/>
      <c r="V195" s="104"/>
      <c r="Z195" s="104"/>
      <c r="AB195" s="104"/>
      <c r="AD195" s="104"/>
    </row>
    <row r="196" spans="4:30" s="103" customFormat="1" ht="20.25" customHeight="1">
      <c r="D196" s="104"/>
      <c r="E196" s="104"/>
      <c r="F196" s="104"/>
      <c r="G196" s="104"/>
      <c r="H196" s="104"/>
      <c r="I196" s="104"/>
      <c r="J196" s="104"/>
      <c r="K196" s="104"/>
      <c r="L196" s="104"/>
      <c r="M196" s="104"/>
      <c r="T196" s="104"/>
      <c r="V196" s="104"/>
      <c r="Z196" s="104"/>
      <c r="AB196" s="104"/>
      <c r="AD196" s="104"/>
    </row>
    <row r="197" spans="4:30" s="103" customFormat="1" ht="20.25" customHeight="1">
      <c r="D197" s="104"/>
      <c r="E197" s="104"/>
      <c r="F197" s="104"/>
      <c r="G197" s="104"/>
      <c r="H197" s="104"/>
      <c r="I197" s="104"/>
      <c r="J197" s="104"/>
      <c r="K197" s="104"/>
      <c r="L197" s="104"/>
      <c r="M197" s="104"/>
      <c r="T197" s="104"/>
      <c r="V197" s="104"/>
      <c r="Z197" s="104"/>
      <c r="AB197" s="104"/>
      <c r="AD197" s="104"/>
    </row>
    <row r="198" spans="4:30" s="103" customFormat="1" ht="20.25" customHeight="1">
      <c r="D198" s="104"/>
      <c r="E198" s="104"/>
      <c r="F198" s="104"/>
      <c r="G198" s="104"/>
      <c r="H198" s="104"/>
      <c r="I198" s="104"/>
      <c r="J198" s="104"/>
      <c r="K198" s="104"/>
      <c r="L198" s="104"/>
      <c r="M198" s="104"/>
      <c r="T198" s="104"/>
      <c r="V198" s="104"/>
      <c r="Z198" s="104"/>
      <c r="AB198" s="104"/>
      <c r="AD198" s="104"/>
    </row>
    <row r="199" spans="4:30" s="103" customFormat="1" ht="20.25" customHeight="1">
      <c r="D199" s="104"/>
      <c r="E199" s="104"/>
      <c r="F199" s="104"/>
      <c r="G199" s="104"/>
      <c r="H199" s="104"/>
      <c r="I199" s="104"/>
      <c r="J199" s="104"/>
      <c r="K199" s="104"/>
      <c r="L199" s="104"/>
      <c r="M199" s="104"/>
      <c r="T199" s="104"/>
      <c r="V199" s="104"/>
      <c r="Z199" s="104"/>
      <c r="AB199" s="104"/>
      <c r="AD199" s="104"/>
    </row>
    <row r="200" spans="4:30" s="103" customFormat="1" ht="20.25" customHeight="1">
      <c r="D200" s="104"/>
      <c r="E200" s="104"/>
      <c r="F200" s="104"/>
      <c r="G200" s="104"/>
      <c r="H200" s="104"/>
      <c r="I200" s="104"/>
      <c r="J200" s="104"/>
      <c r="K200" s="104"/>
      <c r="L200" s="104"/>
      <c r="M200" s="104"/>
      <c r="T200" s="104"/>
      <c r="V200" s="104"/>
      <c r="Z200" s="104"/>
      <c r="AB200" s="104"/>
      <c r="AD200" s="104"/>
    </row>
    <row r="201" spans="4:30" s="103" customFormat="1" ht="20.25" customHeight="1">
      <c r="D201" s="104"/>
      <c r="E201" s="104"/>
      <c r="F201" s="104"/>
      <c r="G201" s="104"/>
      <c r="H201" s="104"/>
      <c r="I201" s="104"/>
      <c r="J201" s="104"/>
      <c r="K201" s="104"/>
      <c r="L201" s="104"/>
      <c r="M201" s="104"/>
      <c r="T201" s="104"/>
      <c r="V201" s="104"/>
      <c r="Z201" s="104"/>
      <c r="AB201" s="104"/>
      <c r="AD201" s="104"/>
    </row>
    <row r="202" spans="4:30" s="103" customFormat="1" ht="20.25" customHeight="1">
      <c r="D202" s="104"/>
      <c r="E202" s="104"/>
      <c r="F202" s="104"/>
      <c r="G202" s="104"/>
      <c r="H202" s="104"/>
      <c r="I202" s="104"/>
      <c r="J202" s="104"/>
      <c r="K202" s="104"/>
      <c r="L202" s="104"/>
      <c r="M202" s="104"/>
      <c r="T202" s="104"/>
      <c r="V202" s="104"/>
      <c r="Z202" s="104"/>
      <c r="AB202" s="104"/>
      <c r="AD202" s="104"/>
    </row>
    <row r="203" spans="4:30" s="103" customFormat="1" ht="20.25" customHeight="1">
      <c r="D203" s="104"/>
      <c r="E203" s="104"/>
      <c r="F203" s="104"/>
      <c r="G203" s="104"/>
      <c r="H203" s="104"/>
      <c r="I203" s="104"/>
      <c r="J203" s="104"/>
      <c r="K203" s="104"/>
      <c r="L203" s="104"/>
      <c r="M203" s="104"/>
      <c r="T203" s="104"/>
      <c r="V203" s="104"/>
      <c r="Z203" s="104"/>
      <c r="AB203" s="104"/>
      <c r="AD203" s="104"/>
    </row>
    <row r="204" spans="4:30" s="103" customFormat="1" ht="20.25" customHeight="1">
      <c r="D204" s="104"/>
      <c r="E204" s="104"/>
      <c r="F204" s="104"/>
      <c r="G204" s="104"/>
      <c r="H204" s="104"/>
      <c r="I204" s="104"/>
      <c r="J204" s="104"/>
      <c r="K204" s="104"/>
      <c r="L204" s="104"/>
      <c r="M204" s="104"/>
      <c r="T204" s="104"/>
      <c r="V204" s="104"/>
      <c r="Z204" s="104"/>
      <c r="AB204" s="104"/>
      <c r="AD204" s="104"/>
    </row>
    <row r="205" spans="4:30" s="103" customFormat="1" ht="20.25" customHeight="1">
      <c r="D205" s="104"/>
      <c r="E205" s="104"/>
      <c r="F205" s="104"/>
      <c r="G205" s="104"/>
      <c r="H205" s="104"/>
      <c r="I205" s="104"/>
      <c r="J205" s="104"/>
      <c r="K205" s="104"/>
      <c r="L205" s="104"/>
      <c r="M205" s="104"/>
      <c r="T205" s="104"/>
      <c r="V205" s="104"/>
      <c r="Z205" s="104"/>
      <c r="AB205" s="104"/>
      <c r="AD205" s="104"/>
    </row>
    <row r="206" spans="4:30" s="103" customFormat="1" ht="20.25" customHeight="1">
      <c r="D206" s="104"/>
      <c r="E206" s="104"/>
      <c r="F206" s="104"/>
      <c r="G206" s="104"/>
      <c r="H206" s="104"/>
      <c r="I206" s="104"/>
      <c r="J206" s="104"/>
      <c r="K206" s="104"/>
      <c r="L206" s="104"/>
      <c r="M206" s="104"/>
      <c r="T206" s="104"/>
      <c r="V206" s="104"/>
      <c r="Z206" s="104"/>
      <c r="AB206" s="104"/>
      <c r="AD206" s="104"/>
    </row>
    <row r="207" spans="4:30" s="103" customFormat="1" ht="20.25" customHeight="1">
      <c r="D207" s="104"/>
      <c r="E207" s="104"/>
      <c r="F207" s="104"/>
      <c r="G207" s="104"/>
      <c r="H207" s="104"/>
      <c r="I207" s="104"/>
      <c r="J207" s="104"/>
      <c r="K207" s="104"/>
      <c r="L207" s="104"/>
      <c r="M207" s="104"/>
      <c r="T207" s="104"/>
      <c r="V207" s="104"/>
      <c r="Z207" s="104"/>
      <c r="AB207" s="104"/>
      <c r="AD207" s="104"/>
    </row>
    <row r="208" spans="4:30" s="103" customFormat="1" ht="20.25" customHeight="1">
      <c r="D208" s="104"/>
      <c r="E208" s="104"/>
      <c r="F208" s="104"/>
      <c r="G208" s="104"/>
      <c r="H208" s="104"/>
      <c r="I208" s="104"/>
      <c r="J208" s="104"/>
      <c r="K208" s="104"/>
      <c r="L208" s="104"/>
      <c r="M208" s="104"/>
      <c r="T208" s="104"/>
      <c r="V208" s="104"/>
      <c r="Z208" s="104"/>
      <c r="AB208" s="104"/>
      <c r="AD208" s="104"/>
    </row>
    <row r="209" spans="4:30" s="103" customFormat="1" ht="20.25" customHeight="1">
      <c r="D209" s="104"/>
      <c r="E209" s="104"/>
      <c r="F209" s="104"/>
      <c r="G209" s="104"/>
      <c r="H209" s="104"/>
      <c r="I209" s="104"/>
      <c r="J209" s="104"/>
      <c r="K209" s="104"/>
      <c r="L209" s="104"/>
      <c r="M209" s="104"/>
      <c r="T209" s="104"/>
      <c r="V209" s="104"/>
      <c r="Z209" s="104"/>
      <c r="AB209" s="104"/>
      <c r="AD209" s="104"/>
    </row>
    <row r="210" spans="4:30" s="103" customFormat="1" ht="20.25" customHeight="1">
      <c r="D210" s="104"/>
      <c r="E210" s="104"/>
      <c r="F210" s="104"/>
      <c r="G210" s="104"/>
      <c r="H210" s="104"/>
      <c r="I210" s="104"/>
      <c r="J210" s="104"/>
      <c r="K210" s="104"/>
      <c r="L210" s="104"/>
      <c r="M210" s="104"/>
      <c r="T210" s="104"/>
      <c r="V210" s="104"/>
      <c r="Z210" s="104"/>
      <c r="AB210" s="104"/>
      <c r="AD210" s="104"/>
    </row>
    <row r="211" spans="4:30" s="103" customFormat="1" ht="20.25" customHeight="1">
      <c r="D211" s="104"/>
      <c r="E211" s="104"/>
      <c r="F211" s="104"/>
      <c r="G211" s="104"/>
      <c r="H211" s="104"/>
      <c r="I211" s="104"/>
      <c r="J211" s="104"/>
      <c r="K211" s="104"/>
      <c r="L211" s="104"/>
      <c r="M211" s="104"/>
      <c r="T211" s="104"/>
      <c r="V211" s="104"/>
      <c r="Z211" s="104"/>
      <c r="AB211" s="104"/>
      <c r="AD211" s="104"/>
    </row>
    <row r="212" spans="4:30" s="103" customFormat="1" ht="20.25" customHeight="1">
      <c r="D212" s="104"/>
      <c r="E212" s="104"/>
      <c r="F212" s="104"/>
      <c r="G212" s="104"/>
      <c r="H212" s="104"/>
      <c r="I212" s="104"/>
      <c r="J212" s="104"/>
      <c r="K212" s="104"/>
      <c r="L212" s="104"/>
      <c r="M212" s="104"/>
      <c r="T212" s="104"/>
      <c r="V212" s="104"/>
      <c r="Z212" s="104"/>
      <c r="AB212" s="104"/>
      <c r="AD212" s="104"/>
    </row>
    <row r="213" spans="4:30" s="103" customFormat="1" ht="20.25" customHeight="1">
      <c r="D213" s="104"/>
      <c r="E213" s="104"/>
      <c r="F213" s="104"/>
      <c r="G213" s="104"/>
      <c r="H213" s="104"/>
      <c r="I213" s="104"/>
      <c r="J213" s="104"/>
      <c r="K213" s="104"/>
      <c r="L213" s="104"/>
      <c r="M213" s="104"/>
      <c r="T213" s="104"/>
      <c r="V213" s="104"/>
      <c r="Z213" s="104"/>
      <c r="AB213" s="104"/>
      <c r="AD213" s="104"/>
    </row>
    <row r="214" spans="4:30" s="103" customFormat="1" ht="20.25" customHeight="1">
      <c r="D214" s="104"/>
      <c r="E214" s="104"/>
      <c r="F214" s="104"/>
      <c r="G214" s="104"/>
      <c r="H214" s="104"/>
      <c r="I214" s="104"/>
      <c r="J214" s="104"/>
      <c r="K214" s="104"/>
      <c r="L214" s="104"/>
      <c r="M214" s="104"/>
      <c r="T214" s="104"/>
      <c r="V214" s="104"/>
      <c r="Z214" s="104"/>
      <c r="AB214" s="104"/>
      <c r="AD214" s="104"/>
    </row>
    <row r="215" spans="4:30" s="103" customFormat="1" ht="20.25" customHeight="1">
      <c r="D215" s="104"/>
      <c r="E215" s="104"/>
      <c r="F215" s="104"/>
      <c r="G215" s="104"/>
      <c r="H215" s="104"/>
      <c r="I215" s="104"/>
      <c r="J215" s="104"/>
      <c r="K215" s="104"/>
      <c r="L215" s="104"/>
      <c r="M215" s="104"/>
      <c r="T215" s="104"/>
      <c r="V215" s="104"/>
      <c r="Z215" s="104"/>
      <c r="AB215" s="104"/>
      <c r="AD215" s="104"/>
    </row>
    <row r="216" spans="4:30" s="103" customFormat="1" ht="20.25" customHeight="1">
      <c r="D216" s="104"/>
      <c r="E216" s="104"/>
      <c r="F216" s="104"/>
      <c r="G216" s="104"/>
      <c r="H216" s="104"/>
      <c r="I216" s="104"/>
      <c r="J216" s="104"/>
      <c r="K216" s="104"/>
      <c r="L216" s="104"/>
      <c r="M216" s="104"/>
      <c r="T216" s="104"/>
      <c r="V216" s="104"/>
      <c r="Z216" s="104"/>
      <c r="AB216" s="104"/>
      <c r="AD216" s="104"/>
    </row>
    <row r="217" spans="4:30" s="103" customFormat="1" ht="20.25" customHeight="1">
      <c r="D217" s="104"/>
      <c r="E217" s="104"/>
      <c r="F217" s="104"/>
      <c r="G217" s="104"/>
      <c r="H217" s="104"/>
      <c r="I217" s="104"/>
      <c r="J217" s="104"/>
      <c r="K217" s="104"/>
      <c r="L217" s="104"/>
      <c r="M217" s="104"/>
      <c r="T217" s="104"/>
      <c r="V217" s="104"/>
      <c r="Z217" s="104"/>
      <c r="AB217" s="104"/>
      <c r="AD217" s="104"/>
    </row>
    <row r="218" spans="4:30" s="103" customFormat="1" ht="20.25" customHeight="1">
      <c r="D218" s="104"/>
      <c r="E218" s="104"/>
      <c r="F218" s="104"/>
      <c r="G218" s="104"/>
      <c r="H218" s="104"/>
      <c r="I218" s="104"/>
      <c r="J218" s="104"/>
      <c r="K218" s="104"/>
      <c r="L218" s="104"/>
      <c r="M218" s="104"/>
      <c r="T218" s="104"/>
      <c r="V218" s="104"/>
      <c r="Z218" s="104"/>
      <c r="AB218" s="104"/>
      <c r="AD218" s="104"/>
    </row>
    <row r="219" spans="4:30" s="103" customFormat="1" ht="20.25" customHeight="1">
      <c r="D219" s="104"/>
      <c r="E219" s="104"/>
      <c r="F219" s="104"/>
      <c r="G219" s="104"/>
      <c r="H219" s="104"/>
      <c r="I219" s="104"/>
      <c r="J219" s="104"/>
      <c r="K219" s="104"/>
      <c r="L219" s="104"/>
      <c r="M219" s="104"/>
      <c r="T219" s="104"/>
      <c r="V219" s="104"/>
      <c r="Z219" s="104"/>
      <c r="AB219" s="104"/>
      <c r="AD219" s="104"/>
    </row>
    <row r="220" spans="4:30" s="103" customFormat="1" ht="20.25" customHeight="1">
      <c r="D220" s="104"/>
      <c r="E220" s="104"/>
      <c r="F220" s="104"/>
      <c r="G220" s="104"/>
      <c r="H220" s="104"/>
      <c r="I220" s="104"/>
      <c r="J220" s="104"/>
      <c r="K220" s="104"/>
      <c r="L220" s="104"/>
      <c r="M220" s="104"/>
      <c r="T220" s="104"/>
      <c r="V220" s="104"/>
      <c r="Z220" s="104"/>
      <c r="AB220" s="104"/>
      <c r="AD220" s="104"/>
    </row>
    <row r="221" spans="4:30" s="103" customFormat="1" ht="20.25" customHeight="1">
      <c r="D221" s="104"/>
      <c r="E221" s="104"/>
      <c r="F221" s="104"/>
      <c r="G221" s="104"/>
      <c r="H221" s="104"/>
      <c r="I221" s="104"/>
      <c r="J221" s="104"/>
      <c r="K221" s="104"/>
      <c r="L221" s="104"/>
      <c r="M221" s="104"/>
      <c r="T221" s="104"/>
      <c r="V221" s="104"/>
      <c r="Z221" s="104"/>
      <c r="AB221" s="104"/>
      <c r="AD221" s="104"/>
    </row>
    <row r="222" spans="4:30" s="103" customFormat="1" ht="20.25" customHeight="1">
      <c r="D222" s="104"/>
      <c r="E222" s="104"/>
      <c r="F222" s="104"/>
      <c r="G222" s="104"/>
      <c r="H222" s="104"/>
      <c r="I222" s="104"/>
      <c r="J222" s="104"/>
      <c r="K222" s="104"/>
      <c r="L222" s="104"/>
      <c r="M222" s="104"/>
      <c r="T222" s="104"/>
      <c r="V222" s="104"/>
      <c r="Z222" s="104"/>
      <c r="AB222" s="104"/>
      <c r="AD222" s="104"/>
    </row>
    <row r="223" spans="4:30" s="103" customFormat="1" ht="20.25" customHeight="1">
      <c r="D223" s="104"/>
      <c r="E223" s="104"/>
      <c r="F223" s="104"/>
      <c r="G223" s="104"/>
      <c r="H223" s="104"/>
      <c r="I223" s="104"/>
      <c r="J223" s="104"/>
      <c r="K223" s="104"/>
      <c r="L223" s="104"/>
      <c r="M223" s="104"/>
      <c r="T223" s="104"/>
      <c r="V223" s="104"/>
      <c r="Z223" s="104"/>
      <c r="AB223" s="104"/>
      <c r="AD223" s="104"/>
    </row>
    <row r="224" spans="4:30" s="103" customFormat="1" ht="20.25" customHeight="1">
      <c r="D224" s="104"/>
      <c r="E224" s="104"/>
      <c r="F224" s="104"/>
      <c r="G224" s="104"/>
      <c r="H224" s="104"/>
      <c r="I224" s="104"/>
      <c r="J224" s="104"/>
      <c r="K224" s="104"/>
      <c r="L224" s="104"/>
      <c r="M224" s="104"/>
      <c r="T224" s="104"/>
      <c r="V224" s="104"/>
      <c r="Z224" s="104"/>
      <c r="AB224" s="104"/>
      <c r="AD224" s="104"/>
    </row>
    <row r="225" spans="4:30" s="103" customFormat="1" ht="20.25" customHeight="1">
      <c r="D225" s="104"/>
      <c r="E225" s="104"/>
      <c r="F225" s="104"/>
      <c r="G225" s="104"/>
      <c r="H225" s="104"/>
      <c r="I225" s="104"/>
      <c r="J225" s="104"/>
      <c r="K225" s="104"/>
      <c r="L225" s="104"/>
      <c r="M225" s="104"/>
      <c r="T225" s="104"/>
      <c r="V225" s="104"/>
      <c r="Z225" s="104"/>
      <c r="AB225" s="104"/>
      <c r="AD225" s="104"/>
    </row>
    <row r="226" spans="4:30" s="103" customFormat="1" ht="20.25" customHeight="1">
      <c r="D226" s="104"/>
      <c r="E226" s="104"/>
      <c r="F226" s="104"/>
      <c r="G226" s="104"/>
      <c r="H226" s="104"/>
      <c r="I226" s="104"/>
      <c r="J226" s="104"/>
      <c r="K226" s="104"/>
      <c r="L226" s="104"/>
      <c r="M226" s="104"/>
      <c r="T226" s="104"/>
      <c r="V226" s="104"/>
      <c r="Z226" s="104"/>
      <c r="AB226" s="104"/>
      <c r="AD226" s="104"/>
    </row>
    <row r="227" spans="4:30" s="103" customFormat="1" ht="20.25" customHeight="1">
      <c r="D227" s="104"/>
      <c r="E227" s="104"/>
      <c r="F227" s="104"/>
      <c r="G227" s="104"/>
      <c r="H227" s="104"/>
      <c r="I227" s="104"/>
      <c r="J227" s="104"/>
      <c r="K227" s="104"/>
      <c r="L227" s="104"/>
      <c r="M227" s="104"/>
      <c r="T227" s="104"/>
      <c r="V227" s="104"/>
      <c r="Z227" s="104"/>
      <c r="AB227" s="104"/>
      <c r="AD227" s="104"/>
    </row>
    <row r="228" spans="4:30" s="103" customFormat="1" ht="20.25" customHeight="1">
      <c r="D228" s="104"/>
      <c r="E228" s="104"/>
      <c r="F228" s="104"/>
      <c r="G228" s="104"/>
      <c r="H228" s="104"/>
      <c r="I228" s="104"/>
      <c r="J228" s="104"/>
      <c r="K228" s="104"/>
      <c r="L228" s="104"/>
      <c r="M228" s="104"/>
      <c r="T228" s="104"/>
      <c r="V228" s="104"/>
      <c r="Z228" s="104"/>
      <c r="AB228" s="104"/>
      <c r="AD228" s="104"/>
    </row>
    <row r="229" spans="4:30" s="103" customFormat="1" ht="20.25" customHeight="1">
      <c r="D229" s="104"/>
      <c r="E229" s="104"/>
      <c r="F229" s="104"/>
      <c r="G229" s="104"/>
      <c r="H229" s="104"/>
      <c r="I229" s="104"/>
      <c r="J229" s="104"/>
      <c r="K229" s="104"/>
      <c r="L229" s="104"/>
      <c r="M229" s="104"/>
      <c r="T229" s="104"/>
      <c r="V229" s="104"/>
      <c r="Z229" s="104"/>
      <c r="AB229" s="104"/>
      <c r="AD229" s="104"/>
    </row>
    <row r="230" spans="4:30" s="103" customFormat="1" ht="20.25" customHeight="1">
      <c r="D230" s="104"/>
      <c r="E230" s="104"/>
      <c r="F230" s="104"/>
      <c r="G230" s="104"/>
      <c r="H230" s="104"/>
      <c r="I230" s="104"/>
      <c r="J230" s="104"/>
      <c r="K230" s="104"/>
      <c r="L230" s="104"/>
      <c r="M230" s="104"/>
      <c r="T230" s="104"/>
      <c r="V230" s="104"/>
      <c r="Z230" s="104"/>
      <c r="AB230" s="104"/>
      <c r="AD230" s="104"/>
    </row>
    <row r="231" spans="4:30" s="103" customFormat="1" ht="20.25" customHeight="1">
      <c r="D231" s="104"/>
      <c r="E231" s="104"/>
      <c r="F231" s="104"/>
      <c r="G231" s="104"/>
      <c r="H231" s="104"/>
      <c r="I231" s="104"/>
      <c r="J231" s="104"/>
      <c r="K231" s="104"/>
      <c r="L231" s="104"/>
      <c r="M231" s="104"/>
      <c r="T231" s="104"/>
      <c r="V231" s="104"/>
      <c r="Z231" s="104"/>
      <c r="AB231" s="104"/>
      <c r="AD231" s="104"/>
    </row>
    <row r="232" spans="4:30" s="103" customFormat="1" ht="20.25" customHeight="1">
      <c r="D232" s="104"/>
      <c r="E232" s="104"/>
      <c r="F232" s="104"/>
      <c r="G232" s="104"/>
      <c r="H232" s="104"/>
      <c r="I232" s="104"/>
      <c r="J232" s="104"/>
      <c r="K232" s="104"/>
      <c r="L232" s="104"/>
      <c r="M232" s="104"/>
      <c r="T232" s="104"/>
      <c r="V232" s="104"/>
      <c r="Z232" s="104"/>
      <c r="AB232" s="104"/>
      <c r="AD232" s="104"/>
    </row>
    <row r="233" spans="4:30" s="103" customFormat="1" ht="20.25" customHeight="1">
      <c r="D233" s="104"/>
      <c r="E233" s="104"/>
      <c r="F233" s="104"/>
      <c r="G233" s="104"/>
      <c r="H233" s="104"/>
      <c r="I233" s="104"/>
      <c r="J233" s="104"/>
      <c r="K233" s="104"/>
      <c r="L233" s="104"/>
      <c r="M233" s="104"/>
      <c r="T233" s="104"/>
      <c r="V233" s="104"/>
      <c r="Z233" s="104"/>
      <c r="AB233" s="104"/>
      <c r="AD233" s="104"/>
    </row>
    <row r="234" spans="4:30" s="103" customFormat="1" ht="20.25" customHeight="1">
      <c r="D234" s="104"/>
      <c r="E234" s="104"/>
      <c r="F234" s="104"/>
      <c r="G234" s="104"/>
      <c r="H234" s="104"/>
      <c r="I234" s="104"/>
      <c r="J234" s="104"/>
      <c r="K234" s="104"/>
      <c r="L234" s="104"/>
      <c r="M234" s="104"/>
      <c r="T234" s="104"/>
      <c r="V234" s="104"/>
      <c r="Z234" s="104"/>
      <c r="AB234" s="104"/>
      <c r="AD234" s="104"/>
    </row>
    <row r="235" spans="4:30" s="103" customFormat="1" ht="20.25" customHeight="1">
      <c r="D235" s="104"/>
      <c r="E235" s="104"/>
      <c r="F235" s="104"/>
      <c r="G235" s="104"/>
      <c r="H235" s="104"/>
      <c r="I235" s="104"/>
      <c r="J235" s="104"/>
      <c r="K235" s="104"/>
      <c r="L235" s="104"/>
      <c r="M235" s="104"/>
      <c r="T235" s="104"/>
      <c r="V235" s="104"/>
      <c r="Z235" s="104"/>
      <c r="AB235" s="104"/>
      <c r="AD235" s="104"/>
    </row>
    <row r="236" spans="4:30" s="103" customFormat="1" ht="20.25" customHeight="1">
      <c r="D236" s="104"/>
      <c r="E236" s="104"/>
      <c r="F236" s="104"/>
      <c r="G236" s="104"/>
      <c r="H236" s="104"/>
      <c r="I236" s="104"/>
      <c r="J236" s="104"/>
      <c r="K236" s="104"/>
      <c r="L236" s="104"/>
      <c r="M236" s="104"/>
      <c r="T236" s="104"/>
      <c r="V236" s="104"/>
      <c r="Z236" s="104"/>
      <c r="AB236" s="104"/>
      <c r="AD236" s="104"/>
    </row>
    <row r="237" spans="4:30" s="103" customFormat="1" ht="20.25" customHeight="1">
      <c r="D237" s="104"/>
      <c r="E237" s="104"/>
      <c r="F237" s="104"/>
      <c r="G237" s="104"/>
      <c r="H237" s="104"/>
      <c r="I237" s="104"/>
      <c r="J237" s="104"/>
      <c r="K237" s="104"/>
      <c r="L237" s="104"/>
      <c r="M237" s="104"/>
      <c r="T237" s="104"/>
      <c r="V237" s="104"/>
      <c r="Z237" s="104"/>
      <c r="AB237" s="104"/>
      <c r="AD237" s="104"/>
    </row>
    <row r="238" spans="4:30" s="103" customFormat="1" ht="20.25" customHeight="1">
      <c r="D238" s="104"/>
      <c r="E238" s="104"/>
      <c r="F238" s="104"/>
      <c r="G238" s="104"/>
      <c r="H238" s="104"/>
      <c r="I238" s="104"/>
      <c r="J238" s="104"/>
      <c r="K238" s="104"/>
      <c r="L238" s="104"/>
      <c r="M238" s="104"/>
      <c r="T238" s="104"/>
      <c r="V238" s="104"/>
      <c r="Z238" s="104"/>
      <c r="AB238" s="104"/>
      <c r="AD238" s="104"/>
    </row>
    <row r="239" spans="4:30" s="103" customFormat="1" ht="20.25" customHeight="1">
      <c r="D239" s="104"/>
      <c r="E239" s="104"/>
      <c r="F239" s="104"/>
      <c r="G239" s="104"/>
      <c r="H239" s="104"/>
      <c r="I239" s="104"/>
      <c r="J239" s="104"/>
      <c r="K239" s="104"/>
      <c r="L239" s="104"/>
      <c r="M239" s="104"/>
      <c r="T239" s="104"/>
      <c r="V239" s="104"/>
      <c r="Z239" s="104"/>
      <c r="AB239" s="104"/>
      <c r="AD239" s="104"/>
    </row>
    <row r="240" spans="4:30" s="103" customFormat="1" ht="20.25" customHeight="1">
      <c r="D240" s="104"/>
      <c r="E240" s="104"/>
      <c r="F240" s="104"/>
      <c r="G240" s="104"/>
      <c r="H240" s="104"/>
      <c r="I240" s="104"/>
      <c r="J240" s="104"/>
      <c r="K240" s="104"/>
      <c r="L240" s="104"/>
      <c r="M240" s="104"/>
      <c r="T240" s="104"/>
      <c r="V240" s="104"/>
      <c r="Z240" s="104"/>
      <c r="AB240" s="104"/>
      <c r="AD240" s="104"/>
    </row>
    <row r="241" spans="4:30" s="103" customFormat="1" ht="20.25" customHeight="1">
      <c r="D241" s="104"/>
      <c r="E241" s="104"/>
      <c r="F241" s="104"/>
      <c r="G241" s="104"/>
      <c r="H241" s="104"/>
      <c r="I241" s="104"/>
      <c r="J241" s="104"/>
      <c r="K241" s="104"/>
      <c r="L241" s="104"/>
      <c r="M241" s="104"/>
      <c r="T241" s="104"/>
      <c r="V241" s="104"/>
      <c r="Z241" s="104"/>
      <c r="AB241" s="104"/>
      <c r="AD241" s="104"/>
    </row>
    <row r="242" spans="4:30" s="103" customFormat="1" ht="20.25" customHeight="1">
      <c r="D242" s="104"/>
      <c r="E242" s="104"/>
      <c r="F242" s="104"/>
      <c r="G242" s="104"/>
      <c r="H242" s="104"/>
      <c r="I242" s="104"/>
      <c r="J242" s="104"/>
      <c r="K242" s="104"/>
      <c r="L242" s="104"/>
      <c r="M242" s="104"/>
      <c r="T242" s="104"/>
      <c r="V242" s="104"/>
      <c r="Z242" s="104"/>
      <c r="AB242" s="104"/>
      <c r="AD242" s="104"/>
    </row>
    <row r="243" spans="4:30" s="103" customFormat="1" ht="20.25" customHeight="1">
      <c r="D243" s="104"/>
      <c r="E243" s="104"/>
      <c r="F243" s="104"/>
      <c r="G243" s="104"/>
      <c r="H243" s="104"/>
      <c r="I243" s="104"/>
      <c r="J243" s="104"/>
      <c r="K243" s="104"/>
      <c r="L243" s="104"/>
      <c r="M243" s="104"/>
      <c r="T243" s="104"/>
      <c r="V243" s="104"/>
      <c r="Z243" s="104"/>
      <c r="AB243" s="104"/>
      <c r="AD243" s="104"/>
    </row>
    <row r="244" spans="4:30" s="103" customFormat="1" ht="20.25" customHeight="1">
      <c r="D244" s="104"/>
      <c r="E244" s="104"/>
      <c r="F244" s="104"/>
      <c r="G244" s="104"/>
      <c r="H244" s="104"/>
      <c r="I244" s="104"/>
      <c r="J244" s="104"/>
      <c r="K244" s="104"/>
      <c r="L244" s="104"/>
      <c r="M244" s="104"/>
      <c r="T244" s="104"/>
      <c r="V244" s="104"/>
      <c r="Z244" s="104"/>
      <c r="AB244" s="104"/>
      <c r="AD244" s="104"/>
    </row>
    <row r="245" spans="4:30" s="103" customFormat="1" ht="20.25" customHeight="1">
      <c r="D245" s="104"/>
      <c r="E245" s="104"/>
      <c r="F245" s="104"/>
      <c r="G245" s="104"/>
      <c r="H245" s="104"/>
      <c r="I245" s="104"/>
      <c r="J245" s="104"/>
      <c r="K245" s="104"/>
      <c r="L245" s="104"/>
      <c r="M245" s="104"/>
      <c r="T245" s="104"/>
      <c r="V245" s="104"/>
      <c r="Z245" s="104"/>
      <c r="AB245" s="104"/>
      <c r="AD245" s="104"/>
    </row>
    <row r="246" spans="4:30" s="103" customFormat="1" ht="20.25" customHeight="1">
      <c r="D246" s="104"/>
      <c r="E246" s="104"/>
      <c r="F246" s="104"/>
      <c r="G246" s="104"/>
      <c r="H246" s="104"/>
      <c r="I246" s="104"/>
      <c r="J246" s="104"/>
      <c r="K246" s="104"/>
      <c r="L246" s="104"/>
      <c r="M246" s="104"/>
      <c r="T246" s="104"/>
      <c r="V246" s="104"/>
      <c r="Z246" s="104"/>
      <c r="AB246" s="104"/>
      <c r="AD246" s="104"/>
    </row>
    <row r="247" spans="4:30" s="103" customFormat="1" ht="20.25" customHeight="1">
      <c r="D247" s="104"/>
      <c r="E247" s="104"/>
      <c r="F247" s="104"/>
      <c r="G247" s="104"/>
      <c r="H247" s="104"/>
      <c r="I247" s="104"/>
      <c r="J247" s="104"/>
      <c r="K247" s="104"/>
      <c r="L247" s="104"/>
      <c r="M247" s="104"/>
      <c r="T247" s="104"/>
      <c r="V247" s="104"/>
      <c r="Z247" s="104"/>
      <c r="AB247" s="104"/>
      <c r="AD247" s="104"/>
    </row>
    <row r="248" spans="4:30" s="103" customFormat="1" ht="20.25" customHeight="1">
      <c r="D248" s="104"/>
      <c r="E248" s="104"/>
      <c r="F248" s="104"/>
      <c r="G248" s="104"/>
      <c r="H248" s="104"/>
      <c r="I248" s="104"/>
      <c r="J248" s="104"/>
      <c r="K248" s="104"/>
      <c r="L248" s="104"/>
      <c r="M248" s="104"/>
      <c r="T248" s="104"/>
      <c r="V248" s="104"/>
      <c r="Z248" s="104"/>
      <c r="AB248" s="104"/>
      <c r="AD248" s="104"/>
    </row>
    <row r="249" spans="4:30" s="103" customFormat="1" ht="20.25" customHeight="1">
      <c r="D249" s="104"/>
      <c r="E249" s="104"/>
      <c r="F249" s="104"/>
      <c r="G249" s="104"/>
      <c r="H249" s="104"/>
      <c r="I249" s="104"/>
      <c r="J249" s="104"/>
      <c r="K249" s="104"/>
      <c r="L249" s="104"/>
      <c r="M249" s="104"/>
      <c r="T249" s="104"/>
      <c r="V249" s="104"/>
      <c r="Z249" s="104"/>
      <c r="AB249" s="104"/>
      <c r="AD249" s="104"/>
    </row>
    <row r="250" spans="4:30" s="103" customFormat="1" ht="20.25" customHeight="1">
      <c r="D250" s="104"/>
      <c r="E250" s="104"/>
      <c r="F250" s="104"/>
      <c r="G250" s="104"/>
      <c r="H250" s="104"/>
      <c r="I250" s="104"/>
      <c r="J250" s="104"/>
      <c r="K250" s="104"/>
      <c r="L250" s="104"/>
      <c r="M250" s="104"/>
      <c r="T250" s="104"/>
      <c r="V250" s="104"/>
      <c r="Z250" s="104"/>
      <c r="AB250" s="104"/>
      <c r="AD250" s="104"/>
    </row>
    <row r="251" spans="4:30" s="103" customFormat="1" ht="20.25" customHeight="1">
      <c r="D251" s="104"/>
      <c r="E251" s="104"/>
      <c r="F251" s="104"/>
      <c r="G251" s="104"/>
      <c r="H251" s="104"/>
      <c r="I251" s="104"/>
      <c r="J251" s="104"/>
      <c r="K251" s="104"/>
      <c r="L251" s="104"/>
      <c r="M251" s="104"/>
      <c r="T251" s="104"/>
      <c r="V251" s="104"/>
      <c r="Z251" s="104"/>
      <c r="AB251" s="104"/>
      <c r="AD251" s="104"/>
    </row>
    <row r="252" spans="4:30" s="103" customFormat="1" ht="20.25" customHeight="1">
      <c r="D252" s="104"/>
      <c r="E252" s="104"/>
      <c r="F252" s="104"/>
      <c r="G252" s="104"/>
      <c r="H252" s="104"/>
      <c r="I252" s="104"/>
      <c r="J252" s="104"/>
      <c r="K252" s="104"/>
      <c r="L252" s="104"/>
      <c r="M252" s="104"/>
      <c r="T252" s="104"/>
      <c r="V252" s="104"/>
      <c r="Z252" s="104"/>
      <c r="AB252" s="104"/>
      <c r="AD252" s="104"/>
    </row>
    <row r="253" spans="4:30" s="103" customFormat="1" ht="20.25" customHeight="1">
      <c r="D253" s="104"/>
      <c r="E253" s="104"/>
      <c r="F253" s="104"/>
      <c r="G253" s="104"/>
      <c r="H253" s="104"/>
      <c r="I253" s="104"/>
      <c r="J253" s="104"/>
      <c r="K253" s="104"/>
      <c r="L253" s="104"/>
      <c r="M253" s="104"/>
      <c r="T253" s="104"/>
      <c r="V253" s="104"/>
      <c r="Z253" s="104"/>
      <c r="AB253" s="104"/>
      <c r="AD253" s="104"/>
    </row>
    <row r="254" spans="4:30" s="103" customFormat="1" ht="20.25" customHeight="1">
      <c r="D254" s="104"/>
      <c r="E254" s="104"/>
      <c r="F254" s="104"/>
      <c r="G254" s="104"/>
      <c r="H254" s="104"/>
      <c r="I254" s="104"/>
      <c r="J254" s="104"/>
      <c r="K254" s="104"/>
      <c r="L254" s="104"/>
      <c r="M254" s="104"/>
      <c r="T254" s="104"/>
      <c r="V254" s="104"/>
      <c r="Z254" s="104"/>
      <c r="AB254" s="104"/>
      <c r="AD254" s="104"/>
    </row>
    <row r="255" spans="4:30" s="103" customFormat="1" ht="20.25" customHeight="1">
      <c r="D255" s="104"/>
      <c r="E255" s="104"/>
      <c r="F255" s="104"/>
      <c r="G255" s="104"/>
      <c r="H255" s="104"/>
      <c r="I255" s="104"/>
      <c r="J255" s="104"/>
      <c r="K255" s="104"/>
      <c r="L255" s="104"/>
      <c r="M255" s="104"/>
      <c r="T255" s="104"/>
      <c r="V255" s="104"/>
      <c r="Z255" s="104"/>
      <c r="AB255" s="104"/>
      <c r="AD255" s="104"/>
    </row>
    <row r="256" spans="4:30" s="103" customFormat="1" ht="20.25" customHeight="1">
      <c r="D256" s="104"/>
      <c r="E256" s="104"/>
      <c r="F256" s="104"/>
      <c r="G256" s="104"/>
      <c r="H256" s="104"/>
      <c r="I256" s="104"/>
      <c r="J256" s="104"/>
      <c r="K256" s="104"/>
      <c r="L256" s="104"/>
      <c r="M256" s="104"/>
      <c r="T256" s="104"/>
      <c r="V256" s="104"/>
      <c r="Z256" s="104"/>
      <c r="AB256" s="104"/>
      <c r="AD256" s="104"/>
    </row>
    <row r="257" spans="4:30" s="103" customFormat="1" ht="20.25" customHeight="1">
      <c r="D257" s="104"/>
      <c r="E257" s="104"/>
      <c r="F257" s="104"/>
      <c r="G257" s="104"/>
      <c r="H257" s="104"/>
      <c r="I257" s="104"/>
      <c r="J257" s="104"/>
      <c r="K257" s="104"/>
      <c r="L257" s="104"/>
      <c r="M257" s="104"/>
      <c r="T257" s="104"/>
      <c r="V257" s="104"/>
      <c r="Z257" s="104"/>
      <c r="AB257" s="104"/>
      <c r="AD257" s="104"/>
    </row>
    <row r="258" spans="4:30" s="103" customFormat="1" ht="20.25" customHeight="1">
      <c r="D258" s="104"/>
      <c r="E258" s="104"/>
      <c r="F258" s="104"/>
      <c r="G258" s="104"/>
      <c r="H258" s="104"/>
      <c r="I258" s="104"/>
      <c r="J258" s="104"/>
      <c r="K258" s="104"/>
      <c r="L258" s="104"/>
      <c r="M258" s="104"/>
      <c r="T258" s="104"/>
      <c r="V258" s="104"/>
      <c r="Z258" s="104"/>
      <c r="AB258" s="104"/>
      <c r="AD258" s="104"/>
    </row>
    <row r="259" spans="4:30" s="103" customFormat="1" ht="20.25" customHeight="1">
      <c r="D259" s="104"/>
      <c r="E259" s="104"/>
      <c r="F259" s="104"/>
      <c r="G259" s="104"/>
      <c r="H259" s="104"/>
      <c r="I259" s="104"/>
      <c r="J259" s="104"/>
      <c r="K259" s="104"/>
      <c r="L259" s="104"/>
      <c r="M259" s="104"/>
      <c r="T259" s="104"/>
      <c r="V259" s="104"/>
      <c r="Z259" s="104"/>
      <c r="AB259" s="104"/>
      <c r="AD259" s="104"/>
    </row>
    <row r="260" spans="4:30" s="103" customFormat="1" ht="20.25" customHeight="1">
      <c r="D260" s="104"/>
      <c r="E260" s="104"/>
      <c r="F260" s="104"/>
      <c r="G260" s="104"/>
      <c r="H260" s="104"/>
      <c r="I260" s="104"/>
      <c r="J260" s="104"/>
      <c r="K260" s="104"/>
      <c r="L260" s="104"/>
      <c r="M260" s="104"/>
      <c r="T260" s="104"/>
      <c r="V260" s="104"/>
      <c r="Z260" s="104"/>
      <c r="AB260" s="104"/>
      <c r="AD260" s="104"/>
    </row>
    <row r="261" spans="4:30" s="103" customFormat="1" ht="20.25" customHeight="1">
      <c r="D261" s="104"/>
      <c r="E261" s="104"/>
      <c r="F261" s="104"/>
      <c r="G261" s="104"/>
      <c r="H261" s="104"/>
      <c r="I261" s="104"/>
      <c r="J261" s="104"/>
      <c r="K261" s="104"/>
      <c r="L261" s="104"/>
      <c r="M261" s="104"/>
      <c r="T261" s="104"/>
      <c r="V261" s="104"/>
      <c r="Z261" s="104"/>
      <c r="AB261" s="104"/>
      <c r="AD261" s="104"/>
    </row>
    <row r="262" spans="4:30" s="103" customFormat="1" ht="20.25" customHeight="1">
      <c r="D262" s="104"/>
      <c r="E262" s="104"/>
      <c r="F262" s="104"/>
      <c r="G262" s="104"/>
      <c r="H262" s="104"/>
      <c r="I262" s="104"/>
      <c r="J262" s="104"/>
      <c r="K262" s="104"/>
      <c r="L262" s="104"/>
      <c r="M262" s="104"/>
      <c r="T262" s="104"/>
      <c r="V262" s="104"/>
      <c r="Z262" s="104"/>
      <c r="AB262" s="104"/>
      <c r="AD262" s="104"/>
    </row>
    <row r="263" spans="4:30" s="103" customFormat="1" ht="20.25" customHeight="1">
      <c r="D263" s="104"/>
      <c r="E263" s="104"/>
      <c r="F263" s="104"/>
      <c r="G263" s="104"/>
      <c r="H263" s="104"/>
      <c r="I263" s="104"/>
      <c r="J263" s="104"/>
      <c r="K263" s="104"/>
      <c r="L263" s="104"/>
      <c r="M263" s="104"/>
      <c r="T263" s="104"/>
      <c r="V263" s="104"/>
      <c r="Z263" s="104"/>
      <c r="AB263" s="104"/>
      <c r="AD263" s="104"/>
    </row>
    <row r="264" spans="4:30" s="103" customFormat="1" ht="20.25" customHeight="1">
      <c r="D264" s="104"/>
      <c r="E264" s="104"/>
      <c r="F264" s="104"/>
      <c r="G264" s="104"/>
      <c r="H264" s="104"/>
      <c r="I264" s="104"/>
      <c r="J264" s="104"/>
      <c r="K264" s="104"/>
      <c r="L264" s="104"/>
      <c r="M264" s="104"/>
      <c r="T264" s="104"/>
      <c r="V264" s="104"/>
      <c r="Z264" s="104"/>
      <c r="AB264" s="104"/>
      <c r="AD264" s="104"/>
    </row>
    <row r="265" spans="4:30" s="103" customFormat="1" ht="20.25" customHeight="1">
      <c r="D265" s="104"/>
      <c r="E265" s="104"/>
      <c r="F265" s="104"/>
      <c r="G265" s="104"/>
      <c r="H265" s="104"/>
      <c r="I265" s="104"/>
      <c r="J265" s="104"/>
      <c r="K265" s="104"/>
      <c r="L265" s="104"/>
      <c r="M265" s="104"/>
      <c r="T265" s="104"/>
      <c r="V265" s="104"/>
      <c r="Z265" s="104"/>
      <c r="AB265" s="104"/>
      <c r="AD265" s="104"/>
    </row>
    <row r="266" spans="4:30" s="103" customFormat="1" ht="20.25" customHeight="1">
      <c r="D266" s="104"/>
      <c r="E266" s="104"/>
      <c r="F266" s="104"/>
      <c r="G266" s="104"/>
      <c r="H266" s="104"/>
      <c r="I266" s="104"/>
      <c r="J266" s="104"/>
      <c r="K266" s="104"/>
      <c r="L266" s="104"/>
      <c r="M266" s="104"/>
      <c r="T266" s="104"/>
      <c r="V266" s="104"/>
      <c r="Z266" s="104"/>
      <c r="AB266" s="104"/>
      <c r="AD266" s="104"/>
    </row>
    <row r="267" spans="4:30" s="103" customFormat="1" ht="20.25" customHeight="1">
      <c r="D267" s="104"/>
      <c r="E267" s="104"/>
      <c r="F267" s="104"/>
      <c r="G267" s="104"/>
      <c r="H267" s="104"/>
      <c r="I267" s="104"/>
      <c r="J267" s="104"/>
      <c r="K267" s="104"/>
      <c r="L267" s="104"/>
      <c r="M267" s="104"/>
      <c r="T267" s="104"/>
      <c r="V267" s="104"/>
      <c r="Z267" s="104"/>
      <c r="AB267" s="104"/>
      <c r="AD267" s="104"/>
    </row>
    <row r="268" spans="4:30" s="103" customFormat="1" ht="20.25" customHeight="1">
      <c r="D268" s="104"/>
      <c r="E268" s="104"/>
      <c r="F268" s="104"/>
      <c r="G268" s="104"/>
      <c r="H268" s="104"/>
      <c r="I268" s="104"/>
      <c r="J268" s="104"/>
      <c r="K268" s="104"/>
      <c r="L268" s="104"/>
      <c r="M268" s="104"/>
      <c r="T268" s="104"/>
      <c r="V268" s="104"/>
      <c r="Z268" s="104"/>
      <c r="AB268" s="104"/>
      <c r="AD268" s="104"/>
    </row>
    <row r="269" spans="4:30" s="103" customFormat="1">
      <c r="D269" s="104"/>
      <c r="E269" s="104"/>
      <c r="F269" s="104"/>
      <c r="G269" s="104"/>
      <c r="H269" s="104"/>
      <c r="I269" s="104"/>
      <c r="J269" s="104"/>
      <c r="K269" s="104"/>
      <c r="L269" s="104"/>
      <c r="M269" s="104"/>
      <c r="T269" s="104"/>
      <c r="V269" s="104"/>
      <c r="Z269" s="104"/>
      <c r="AB269" s="104"/>
      <c r="AD269" s="104"/>
    </row>
    <row r="270" spans="4:30" s="103" customFormat="1">
      <c r="D270" s="104"/>
      <c r="E270" s="104"/>
      <c r="F270" s="104"/>
      <c r="G270" s="104"/>
      <c r="H270" s="104"/>
      <c r="I270" s="104"/>
      <c r="J270" s="104"/>
      <c r="K270" s="104"/>
      <c r="L270" s="104"/>
      <c r="M270" s="104"/>
      <c r="T270" s="104"/>
      <c r="V270" s="104"/>
      <c r="Z270" s="104"/>
      <c r="AB270" s="104"/>
      <c r="AD270" s="104"/>
    </row>
    <row r="271" spans="4:30" s="103" customFormat="1">
      <c r="D271" s="104"/>
      <c r="E271" s="104"/>
      <c r="F271" s="104"/>
      <c r="G271" s="104"/>
      <c r="H271" s="104"/>
      <c r="I271" s="104"/>
      <c r="J271" s="104"/>
      <c r="K271" s="104"/>
      <c r="L271" s="104"/>
      <c r="M271" s="104"/>
      <c r="T271" s="104"/>
      <c r="V271" s="104"/>
      <c r="Z271" s="104"/>
      <c r="AB271" s="104"/>
      <c r="AD271" s="104"/>
    </row>
    <row r="272" spans="4:30" s="103" customFormat="1">
      <c r="D272" s="104"/>
      <c r="E272" s="104"/>
      <c r="F272" s="104"/>
      <c r="G272" s="104"/>
      <c r="H272" s="104"/>
      <c r="I272" s="104"/>
      <c r="J272" s="104"/>
      <c r="K272" s="104"/>
      <c r="L272" s="104"/>
      <c r="M272" s="104"/>
      <c r="T272" s="104"/>
      <c r="V272" s="104"/>
      <c r="Z272" s="104"/>
      <c r="AB272" s="104"/>
      <c r="AD272" s="104"/>
    </row>
    <row r="273" spans="4:30" s="103" customFormat="1">
      <c r="D273" s="104"/>
      <c r="E273" s="104"/>
      <c r="F273" s="104"/>
      <c r="G273" s="104"/>
      <c r="H273" s="104"/>
      <c r="I273" s="104"/>
      <c r="J273" s="104"/>
      <c r="K273" s="104"/>
      <c r="L273" s="104"/>
      <c r="M273" s="104"/>
      <c r="T273" s="104"/>
      <c r="V273" s="104"/>
      <c r="Z273" s="104"/>
      <c r="AB273" s="104"/>
      <c r="AD273" s="104"/>
    </row>
    <row r="274" spans="4:30" s="103" customFormat="1">
      <c r="D274" s="104"/>
      <c r="E274" s="104"/>
      <c r="F274" s="104"/>
      <c r="G274" s="104"/>
      <c r="H274" s="104"/>
      <c r="I274" s="104"/>
      <c r="J274" s="104"/>
      <c r="K274" s="104"/>
      <c r="L274" s="104"/>
      <c r="M274" s="104"/>
      <c r="T274" s="104"/>
      <c r="V274" s="104"/>
      <c r="Z274" s="104"/>
      <c r="AB274" s="104"/>
      <c r="AD274" s="104"/>
    </row>
    <row r="275" spans="4:30" s="103" customFormat="1">
      <c r="D275" s="104"/>
      <c r="E275" s="104"/>
      <c r="F275" s="104"/>
      <c r="G275" s="104"/>
      <c r="H275" s="104"/>
      <c r="I275" s="104"/>
      <c r="J275" s="104"/>
      <c r="K275" s="104"/>
      <c r="L275" s="104"/>
      <c r="M275" s="104"/>
      <c r="T275" s="104"/>
      <c r="V275" s="104"/>
      <c r="Z275" s="104"/>
      <c r="AB275" s="104"/>
      <c r="AD275" s="104"/>
    </row>
    <row r="276" spans="4:30" s="103" customFormat="1">
      <c r="D276" s="104"/>
      <c r="E276" s="104"/>
      <c r="F276" s="104"/>
      <c r="G276" s="104"/>
      <c r="H276" s="104"/>
      <c r="I276" s="104"/>
      <c r="J276" s="104"/>
      <c r="K276" s="104"/>
      <c r="L276" s="104"/>
      <c r="M276" s="104"/>
      <c r="T276" s="104"/>
      <c r="V276" s="104"/>
      <c r="Z276" s="104"/>
      <c r="AB276" s="104"/>
      <c r="AD276" s="104"/>
    </row>
    <row r="277" spans="4:30" s="103" customFormat="1">
      <c r="D277" s="104"/>
      <c r="E277" s="104"/>
      <c r="F277" s="104"/>
      <c r="G277" s="104"/>
      <c r="H277" s="104"/>
      <c r="I277" s="104"/>
      <c r="J277" s="104"/>
      <c r="K277" s="104"/>
      <c r="L277" s="104"/>
      <c r="M277" s="104"/>
      <c r="T277" s="104"/>
      <c r="V277" s="104"/>
      <c r="Z277" s="104"/>
      <c r="AB277" s="104"/>
      <c r="AD277" s="104"/>
    </row>
    <row r="278" spans="4:30" s="103" customFormat="1">
      <c r="D278" s="104"/>
      <c r="E278" s="104"/>
      <c r="F278" s="104"/>
      <c r="G278" s="104"/>
      <c r="H278" s="104"/>
      <c r="I278" s="104"/>
      <c r="J278" s="104"/>
      <c r="K278" s="104"/>
      <c r="L278" s="104"/>
      <c r="M278" s="104"/>
      <c r="T278" s="104"/>
      <c r="V278" s="104"/>
      <c r="Z278" s="104"/>
      <c r="AB278" s="104"/>
      <c r="AD278" s="104"/>
    </row>
    <row r="279" spans="4:30" s="103" customFormat="1">
      <c r="D279" s="104"/>
      <c r="E279" s="104"/>
      <c r="F279" s="104"/>
      <c r="G279" s="104"/>
      <c r="H279" s="104"/>
      <c r="I279" s="104"/>
      <c r="J279" s="104"/>
      <c r="K279" s="104"/>
      <c r="L279" s="104"/>
      <c r="M279" s="104"/>
      <c r="T279" s="104"/>
      <c r="V279" s="104"/>
      <c r="Z279" s="104"/>
      <c r="AB279" s="104"/>
      <c r="AD279" s="104"/>
    </row>
    <row r="280" spans="4:30" s="103" customFormat="1">
      <c r="D280" s="104"/>
      <c r="E280" s="104"/>
      <c r="F280" s="104"/>
      <c r="G280" s="104"/>
      <c r="H280" s="104"/>
      <c r="I280" s="104"/>
      <c r="J280" s="104"/>
      <c r="K280" s="104"/>
      <c r="L280" s="104"/>
      <c r="M280" s="104"/>
      <c r="T280" s="104"/>
      <c r="V280" s="104"/>
      <c r="Z280" s="104"/>
      <c r="AB280" s="104"/>
      <c r="AD280" s="104"/>
    </row>
    <row r="281" spans="4:30" s="103" customFormat="1">
      <c r="D281" s="104"/>
      <c r="E281" s="104"/>
      <c r="F281" s="104"/>
      <c r="G281" s="104"/>
      <c r="H281" s="104"/>
      <c r="I281" s="104"/>
      <c r="J281" s="104"/>
      <c r="K281" s="104"/>
      <c r="L281" s="104"/>
      <c r="M281" s="104"/>
      <c r="T281" s="104"/>
      <c r="V281" s="104"/>
      <c r="Z281" s="104"/>
      <c r="AB281" s="104"/>
      <c r="AD281" s="104"/>
    </row>
    <row r="282" spans="4:30" s="103" customFormat="1">
      <c r="D282" s="104"/>
      <c r="E282" s="104"/>
      <c r="F282" s="104"/>
      <c r="G282" s="104"/>
      <c r="H282" s="104"/>
      <c r="I282" s="104"/>
      <c r="J282" s="104"/>
      <c r="K282" s="104"/>
      <c r="L282" s="104"/>
      <c r="M282" s="104"/>
      <c r="T282" s="104"/>
      <c r="V282" s="104"/>
      <c r="Z282" s="104"/>
      <c r="AB282" s="104"/>
      <c r="AD282" s="104"/>
    </row>
    <row r="283" spans="4:30" s="103" customFormat="1">
      <c r="D283" s="104"/>
      <c r="E283" s="104"/>
      <c r="F283" s="104"/>
      <c r="G283" s="104"/>
      <c r="H283" s="104"/>
      <c r="I283" s="104"/>
      <c r="J283" s="104"/>
      <c r="K283" s="104"/>
      <c r="L283" s="104"/>
      <c r="M283" s="104"/>
      <c r="T283" s="104"/>
      <c r="V283" s="104"/>
      <c r="Z283" s="104"/>
      <c r="AB283" s="104"/>
      <c r="AD283" s="104"/>
    </row>
    <row r="284" spans="4:30" s="103" customFormat="1">
      <c r="D284" s="104"/>
      <c r="E284" s="104"/>
      <c r="F284" s="104"/>
      <c r="G284" s="104"/>
      <c r="H284" s="104"/>
      <c r="I284" s="104"/>
      <c r="J284" s="104"/>
      <c r="K284" s="104"/>
      <c r="L284" s="104"/>
      <c r="M284" s="104"/>
      <c r="T284" s="104"/>
      <c r="V284" s="104"/>
      <c r="Z284" s="104"/>
      <c r="AB284" s="104"/>
      <c r="AD284" s="104"/>
    </row>
    <row r="285" spans="4:30" s="103" customFormat="1">
      <c r="D285" s="104"/>
      <c r="E285" s="104"/>
      <c r="F285" s="104"/>
      <c r="G285" s="104"/>
      <c r="H285" s="104"/>
      <c r="I285" s="104"/>
      <c r="J285" s="104"/>
      <c r="K285" s="104"/>
      <c r="L285" s="104"/>
      <c r="M285" s="104"/>
      <c r="T285" s="104"/>
      <c r="V285" s="104"/>
      <c r="Z285" s="104"/>
      <c r="AB285" s="104"/>
      <c r="AD285" s="104"/>
    </row>
    <row r="286" spans="4:30" s="103" customFormat="1">
      <c r="D286" s="104"/>
      <c r="E286" s="104"/>
      <c r="F286" s="104"/>
      <c r="G286" s="104"/>
      <c r="H286" s="104"/>
      <c r="I286" s="104"/>
      <c r="J286" s="104"/>
      <c r="K286" s="104"/>
      <c r="L286" s="104"/>
      <c r="M286" s="104"/>
      <c r="T286" s="104"/>
      <c r="V286" s="104"/>
      <c r="Z286" s="104"/>
      <c r="AB286" s="104"/>
      <c r="AD286" s="104"/>
    </row>
    <row r="287" spans="4:30" s="103" customFormat="1">
      <c r="D287" s="104"/>
      <c r="E287" s="104"/>
      <c r="F287" s="104"/>
      <c r="G287" s="104"/>
      <c r="H287" s="104"/>
      <c r="I287" s="104"/>
      <c r="J287" s="104"/>
      <c r="K287" s="104"/>
      <c r="L287" s="104"/>
      <c r="M287" s="104"/>
      <c r="T287" s="104"/>
      <c r="V287" s="104"/>
      <c r="Z287" s="104"/>
      <c r="AB287" s="104"/>
      <c r="AD287" s="104"/>
    </row>
    <row r="288" spans="4:30" s="103" customFormat="1">
      <c r="D288" s="104"/>
      <c r="E288" s="104"/>
      <c r="F288" s="104"/>
      <c r="G288" s="104"/>
      <c r="H288" s="104"/>
      <c r="I288" s="104"/>
      <c r="J288" s="104"/>
      <c r="K288" s="104"/>
      <c r="L288" s="104"/>
      <c r="M288" s="104"/>
      <c r="T288" s="104"/>
      <c r="V288" s="104"/>
      <c r="Z288" s="104"/>
      <c r="AB288" s="104"/>
      <c r="AD288" s="104"/>
    </row>
    <row r="289" spans="4:30" s="103" customFormat="1">
      <c r="D289" s="104"/>
      <c r="E289" s="104"/>
      <c r="F289" s="104"/>
      <c r="G289" s="104"/>
      <c r="H289" s="104"/>
      <c r="I289" s="104"/>
      <c r="J289" s="104"/>
      <c r="K289" s="104"/>
      <c r="L289" s="104"/>
      <c r="M289" s="104"/>
      <c r="T289" s="104"/>
      <c r="V289" s="104"/>
      <c r="Z289" s="104"/>
      <c r="AB289" s="104"/>
      <c r="AD289" s="104"/>
    </row>
    <row r="290" spans="4:30" s="103" customFormat="1">
      <c r="D290" s="104"/>
      <c r="E290" s="104"/>
      <c r="F290" s="104"/>
      <c r="G290" s="104"/>
      <c r="H290" s="104"/>
      <c r="I290" s="104"/>
      <c r="J290" s="104"/>
      <c r="K290" s="104"/>
      <c r="L290" s="104"/>
      <c r="M290" s="104"/>
      <c r="T290" s="104"/>
      <c r="V290" s="104"/>
      <c r="Z290" s="104"/>
      <c r="AB290" s="104"/>
      <c r="AD290" s="104"/>
    </row>
    <row r="291" spans="4:30" s="103" customFormat="1">
      <c r="D291" s="104"/>
      <c r="E291" s="104"/>
      <c r="F291" s="104"/>
      <c r="G291" s="104"/>
      <c r="H291" s="104"/>
      <c r="I291" s="104"/>
      <c r="J291" s="104"/>
      <c r="K291" s="104"/>
      <c r="L291" s="104"/>
      <c r="M291" s="104"/>
      <c r="T291" s="104"/>
      <c r="V291" s="104"/>
      <c r="Z291" s="104"/>
      <c r="AB291" s="104"/>
      <c r="AD291" s="104"/>
    </row>
    <row r="292" spans="4:30" s="103" customFormat="1">
      <c r="D292" s="104"/>
      <c r="E292" s="104"/>
      <c r="F292" s="104"/>
      <c r="G292" s="104"/>
      <c r="H292" s="104"/>
      <c r="I292" s="104"/>
      <c r="J292" s="104"/>
      <c r="K292" s="104"/>
      <c r="L292" s="104"/>
      <c r="M292" s="104"/>
      <c r="T292" s="104"/>
      <c r="V292" s="104"/>
      <c r="Z292" s="104"/>
      <c r="AB292" s="104"/>
      <c r="AD292" s="104"/>
    </row>
    <row r="293" spans="4:30" s="103" customFormat="1">
      <c r="D293" s="104"/>
      <c r="E293" s="104"/>
      <c r="F293" s="104"/>
      <c r="G293" s="104"/>
      <c r="H293" s="104"/>
      <c r="I293" s="104"/>
      <c r="J293" s="104"/>
      <c r="K293" s="104"/>
      <c r="L293" s="104"/>
      <c r="M293" s="104"/>
      <c r="T293" s="104"/>
      <c r="V293" s="104"/>
      <c r="Z293" s="104"/>
      <c r="AB293" s="104"/>
      <c r="AD293" s="104"/>
    </row>
    <row r="294" spans="4:30" s="103" customFormat="1">
      <c r="D294" s="104"/>
      <c r="E294" s="104"/>
      <c r="F294" s="104"/>
      <c r="G294" s="104"/>
      <c r="H294" s="104"/>
      <c r="I294" s="104"/>
      <c r="J294" s="104"/>
      <c r="K294" s="104"/>
      <c r="L294" s="104"/>
      <c r="M294" s="104"/>
      <c r="T294" s="104"/>
      <c r="V294" s="104"/>
      <c r="Z294" s="104"/>
      <c r="AB294" s="104"/>
      <c r="AD294" s="104"/>
    </row>
    <row r="295" spans="4:30" s="103" customFormat="1">
      <c r="D295" s="104"/>
      <c r="E295" s="104"/>
      <c r="F295" s="104"/>
      <c r="G295" s="104"/>
      <c r="H295" s="104"/>
      <c r="I295" s="104"/>
      <c r="J295" s="104"/>
      <c r="K295" s="104"/>
      <c r="L295" s="104"/>
      <c r="M295" s="104"/>
      <c r="T295" s="104"/>
      <c r="V295" s="104"/>
      <c r="Z295" s="104"/>
      <c r="AB295" s="104"/>
      <c r="AD295" s="104"/>
    </row>
    <row r="296" spans="4:30" s="103" customFormat="1">
      <c r="D296" s="104"/>
      <c r="E296" s="104"/>
      <c r="F296" s="104"/>
      <c r="G296" s="104"/>
      <c r="H296" s="104"/>
      <c r="I296" s="104"/>
      <c r="J296" s="104"/>
      <c r="K296" s="104"/>
      <c r="L296" s="104"/>
      <c r="M296" s="104"/>
      <c r="T296" s="104"/>
      <c r="V296" s="104"/>
      <c r="Z296" s="104"/>
      <c r="AB296" s="104"/>
      <c r="AD296" s="104"/>
    </row>
    <row r="297" spans="4:30" s="103" customFormat="1">
      <c r="D297" s="104"/>
      <c r="E297" s="104"/>
      <c r="F297" s="104"/>
      <c r="G297" s="104"/>
      <c r="H297" s="104"/>
      <c r="I297" s="104"/>
      <c r="J297" s="104"/>
      <c r="K297" s="104"/>
      <c r="L297" s="104"/>
      <c r="M297" s="104"/>
      <c r="T297" s="104"/>
      <c r="V297" s="104"/>
      <c r="Z297" s="104"/>
      <c r="AB297" s="104"/>
      <c r="AD297" s="104"/>
    </row>
    <row r="298" spans="4:30" s="103" customFormat="1">
      <c r="D298" s="104"/>
      <c r="E298" s="104"/>
      <c r="F298" s="104"/>
      <c r="G298" s="104"/>
      <c r="H298" s="104"/>
      <c r="I298" s="104"/>
      <c r="J298" s="104"/>
      <c r="K298" s="104"/>
      <c r="L298" s="104"/>
      <c r="M298" s="104"/>
      <c r="T298" s="104"/>
      <c r="V298" s="104"/>
      <c r="Z298" s="104"/>
      <c r="AB298" s="104"/>
      <c r="AD298" s="104"/>
    </row>
    <row r="299" spans="4:30" s="103" customFormat="1">
      <c r="D299" s="104"/>
      <c r="E299" s="104"/>
      <c r="F299" s="104"/>
      <c r="G299" s="104"/>
      <c r="H299" s="104"/>
      <c r="I299" s="104"/>
      <c r="J299" s="104"/>
      <c r="K299" s="104"/>
      <c r="L299" s="104"/>
      <c r="M299" s="104"/>
      <c r="T299" s="104"/>
      <c r="V299" s="104"/>
      <c r="Z299" s="104"/>
      <c r="AB299" s="104"/>
      <c r="AD299" s="104"/>
    </row>
    <row r="300" spans="4:30" s="103" customFormat="1">
      <c r="D300" s="104"/>
      <c r="E300" s="104"/>
      <c r="F300" s="104"/>
      <c r="G300" s="104"/>
      <c r="H300" s="104"/>
      <c r="I300" s="104"/>
      <c r="J300" s="104"/>
      <c r="K300" s="104"/>
      <c r="L300" s="104"/>
      <c r="M300" s="104"/>
      <c r="T300" s="104"/>
      <c r="V300" s="104"/>
      <c r="Z300" s="104"/>
      <c r="AB300" s="104"/>
      <c r="AD300" s="104"/>
    </row>
    <row r="301" spans="4:30" s="103" customFormat="1">
      <c r="D301" s="104"/>
      <c r="E301" s="104"/>
      <c r="F301" s="104"/>
      <c r="G301" s="104"/>
      <c r="H301" s="104"/>
      <c r="I301" s="104"/>
      <c r="J301" s="104"/>
      <c r="K301" s="104"/>
      <c r="L301" s="104"/>
      <c r="M301" s="104"/>
      <c r="T301" s="104"/>
      <c r="V301" s="104"/>
      <c r="Z301" s="104"/>
      <c r="AB301" s="104"/>
      <c r="AD301" s="104"/>
    </row>
    <row r="302" spans="4:30" s="103" customFormat="1">
      <c r="D302" s="104"/>
      <c r="E302" s="104"/>
      <c r="F302" s="104"/>
      <c r="G302" s="104"/>
      <c r="H302" s="104"/>
      <c r="I302" s="104"/>
      <c r="J302" s="104"/>
      <c r="K302" s="104"/>
      <c r="L302" s="104"/>
      <c r="M302" s="104"/>
      <c r="T302" s="104"/>
      <c r="V302" s="104"/>
      <c r="Z302" s="104"/>
      <c r="AB302" s="104"/>
      <c r="AD302" s="104"/>
    </row>
    <row r="303" spans="4:30" s="103" customFormat="1">
      <c r="D303" s="104"/>
      <c r="E303" s="104"/>
      <c r="F303" s="104"/>
      <c r="G303" s="104"/>
      <c r="H303" s="104"/>
      <c r="I303" s="104"/>
      <c r="J303" s="104"/>
      <c r="K303" s="104"/>
      <c r="L303" s="104"/>
      <c r="M303" s="104"/>
      <c r="T303" s="104"/>
      <c r="V303" s="104"/>
      <c r="Z303" s="104"/>
      <c r="AB303" s="104"/>
      <c r="AD303" s="104"/>
    </row>
    <row r="304" spans="4:30" s="103" customFormat="1">
      <c r="D304" s="104"/>
      <c r="E304" s="104"/>
      <c r="F304" s="104"/>
      <c r="G304" s="104"/>
      <c r="H304" s="104"/>
      <c r="I304" s="104"/>
      <c r="J304" s="104"/>
      <c r="K304" s="104"/>
      <c r="L304" s="104"/>
      <c r="M304" s="104"/>
      <c r="T304" s="104"/>
      <c r="V304" s="104"/>
      <c r="Z304" s="104"/>
      <c r="AB304" s="104"/>
      <c r="AD304" s="104"/>
    </row>
    <row r="305" spans="4:30" s="103" customFormat="1">
      <c r="D305" s="104"/>
      <c r="E305" s="104"/>
      <c r="F305" s="104"/>
      <c r="G305" s="104"/>
      <c r="H305" s="104"/>
      <c r="I305" s="104"/>
      <c r="J305" s="104"/>
      <c r="K305" s="104"/>
      <c r="L305" s="104"/>
      <c r="M305" s="104"/>
      <c r="T305" s="104"/>
      <c r="V305" s="104"/>
      <c r="Z305" s="104"/>
      <c r="AB305" s="104"/>
      <c r="AD305" s="104"/>
    </row>
    <row r="306" spans="4:30" s="103" customFormat="1">
      <c r="D306" s="104"/>
      <c r="E306" s="104"/>
      <c r="F306" s="104"/>
      <c r="G306" s="104"/>
      <c r="H306" s="104"/>
      <c r="I306" s="104"/>
      <c r="J306" s="104"/>
      <c r="K306" s="104"/>
      <c r="L306" s="104"/>
      <c r="M306" s="104"/>
      <c r="T306" s="104"/>
      <c r="V306" s="104"/>
      <c r="Z306" s="104"/>
      <c r="AB306" s="104"/>
      <c r="AD306" s="104"/>
    </row>
    <row r="307" spans="4:30" s="103" customFormat="1">
      <c r="D307" s="104"/>
      <c r="E307" s="104"/>
      <c r="F307" s="104"/>
      <c r="G307" s="104"/>
      <c r="H307" s="104"/>
      <c r="I307" s="104"/>
      <c r="J307" s="104"/>
      <c r="K307" s="104"/>
      <c r="L307" s="104"/>
      <c r="M307" s="104"/>
      <c r="T307" s="104"/>
      <c r="V307" s="104"/>
      <c r="Z307" s="104"/>
      <c r="AB307" s="104"/>
      <c r="AD307" s="104"/>
    </row>
    <row r="308" spans="4:30" s="103" customFormat="1">
      <c r="D308" s="104"/>
      <c r="E308" s="104"/>
      <c r="F308" s="104"/>
      <c r="G308" s="104"/>
      <c r="H308" s="104"/>
      <c r="I308" s="104"/>
      <c r="J308" s="104"/>
      <c r="K308" s="104"/>
      <c r="L308" s="104"/>
      <c r="M308" s="104"/>
      <c r="T308" s="104"/>
      <c r="V308" s="104"/>
      <c r="Z308" s="104"/>
      <c r="AB308" s="104"/>
      <c r="AD308" s="104"/>
    </row>
    <row r="309" spans="4:30" s="103" customFormat="1">
      <c r="D309" s="104"/>
      <c r="E309" s="104"/>
      <c r="F309" s="104"/>
      <c r="G309" s="104"/>
      <c r="H309" s="104"/>
      <c r="I309" s="104"/>
      <c r="J309" s="104"/>
      <c r="K309" s="104"/>
      <c r="L309" s="104"/>
      <c r="M309" s="104"/>
      <c r="T309" s="104"/>
      <c r="V309" s="104"/>
      <c r="Z309" s="104"/>
      <c r="AB309" s="104"/>
      <c r="AD309" s="104"/>
    </row>
    <row r="310" spans="4:30" s="103" customFormat="1">
      <c r="D310" s="104"/>
      <c r="E310" s="104"/>
      <c r="F310" s="104"/>
      <c r="G310" s="104"/>
      <c r="H310" s="104"/>
      <c r="I310" s="104"/>
      <c r="J310" s="104"/>
      <c r="K310" s="104"/>
      <c r="L310" s="104"/>
      <c r="M310" s="104"/>
      <c r="T310" s="104"/>
      <c r="V310" s="104"/>
      <c r="Z310" s="104"/>
      <c r="AB310" s="104"/>
      <c r="AD310" s="104"/>
    </row>
    <row r="311" spans="4:30" s="103" customFormat="1">
      <c r="D311" s="104"/>
      <c r="E311" s="104"/>
      <c r="F311" s="104"/>
      <c r="G311" s="104"/>
      <c r="H311" s="104"/>
      <c r="I311" s="104"/>
      <c r="J311" s="104"/>
      <c r="K311" s="104"/>
      <c r="L311" s="104"/>
      <c r="M311" s="104"/>
      <c r="T311" s="104"/>
      <c r="V311" s="104"/>
      <c r="Z311" s="104"/>
      <c r="AB311" s="104"/>
      <c r="AD311" s="104"/>
    </row>
    <row r="312" spans="4:30" s="103" customFormat="1">
      <c r="D312" s="104"/>
      <c r="E312" s="104"/>
      <c r="F312" s="104"/>
      <c r="G312" s="104"/>
      <c r="H312" s="104"/>
      <c r="I312" s="104"/>
      <c r="J312" s="104"/>
      <c r="K312" s="104"/>
      <c r="L312" s="104"/>
      <c r="M312" s="104"/>
      <c r="T312" s="104"/>
      <c r="V312" s="104"/>
      <c r="Z312" s="104"/>
      <c r="AB312" s="104"/>
      <c r="AD312" s="104"/>
    </row>
    <row r="313" spans="4:30" s="103" customFormat="1">
      <c r="D313" s="104"/>
      <c r="E313" s="104"/>
      <c r="F313" s="104"/>
      <c r="G313" s="104"/>
      <c r="H313" s="104"/>
      <c r="I313" s="104"/>
      <c r="J313" s="104"/>
      <c r="K313" s="104"/>
      <c r="L313" s="104"/>
      <c r="M313" s="104"/>
      <c r="T313" s="104"/>
      <c r="V313" s="104"/>
      <c r="Z313" s="104"/>
      <c r="AB313" s="104"/>
      <c r="AD313" s="104"/>
    </row>
    <row r="314" spans="4:30" s="103" customFormat="1">
      <c r="D314" s="104"/>
      <c r="E314" s="104"/>
      <c r="F314" s="104"/>
      <c r="G314" s="104"/>
      <c r="H314" s="104"/>
      <c r="I314" s="104"/>
      <c r="J314" s="104"/>
      <c r="K314" s="104"/>
      <c r="L314" s="104"/>
      <c r="M314" s="104"/>
      <c r="T314" s="104"/>
      <c r="V314" s="104"/>
      <c r="Z314" s="104"/>
      <c r="AB314" s="104"/>
      <c r="AD314" s="104"/>
    </row>
    <row r="315" spans="4:30" s="103" customFormat="1">
      <c r="D315" s="104"/>
      <c r="E315" s="104"/>
      <c r="F315" s="104"/>
      <c r="G315" s="104"/>
      <c r="H315" s="104"/>
      <c r="I315" s="104"/>
      <c r="J315" s="104"/>
      <c r="K315" s="104"/>
      <c r="L315" s="104"/>
      <c r="M315" s="104"/>
      <c r="T315" s="104"/>
      <c r="V315" s="104"/>
      <c r="Z315" s="104"/>
      <c r="AB315" s="104"/>
      <c r="AD315" s="104"/>
    </row>
    <row r="316" spans="4:30" s="103" customFormat="1">
      <c r="D316" s="104"/>
      <c r="E316" s="104"/>
      <c r="F316" s="104"/>
      <c r="G316" s="104"/>
      <c r="H316" s="104"/>
      <c r="I316" s="104"/>
      <c r="J316" s="104"/>
      <c r="K316" s="104"/>
      <c r="L316" s="104"/>
      <c r="M316" s="104"/>
      <c r="T316" s="104"/>
      <c r="V316" s="104"/>
      <c r="Z316" s="104"/>
      <c r="AB316" s="104"/>
      <c r="AD316" s="104"/>
    </row>
    <row r="317" spans="4:30" s="103" customFormat="1">
      <c r="D317" s="104"/>
      <c r="E317" s="104"/>
      <c r="F317" s="104"/>
      <c r="G317" s="104"/>
      <c r="H317" s="104"/>
      <c r="I317" s="104"/>
      <c r="J317" s="104"/>
      <c r="K317" s="104"/>
      <c r="L317" s="104"/>
      <c r="M317" s="104"/>
      <c r="T317" s="104"/>
      <c r="V317" s="104"/>
      <c r="Z317" s="104"/>
      <c r="AB317" s="104"/>
      <c r="AD317" s="104"/>
    </row>
    <row r="318" spans="4:30" s="103" customFormat="1">
      <c r="D318" s="104"/>
      <c r="E318" s="104"/>
      <c r="F318" s="104"/>
      <c r="G318" s="104"/>
      <c r="H318" s="104"/>
      <c r="I318" s="104"/>
      <c r="J318" s="104"/>
      <c r="K318" s="104"/>
      <c r="L318" s="104"/>
      <c r="M318" s="104"/>
      <c r="T318" s="104"/>
      <c r="V318" s="104"/>
      <c r="Z318" s="104"/>
      <c r="AB318" s="104"/>
      <c r="AD318" s="104"/>
    </row>
    <row r="319" spans="4:30" s="103" customFormat="1">
      <c r="D319" s="104"/>
      <c r="E319" s="104"/>
      <c r="F319" s="104"/>
      <c r="G319" s="104"/>
      <c r="H319" s="104"/>
      <c r="I319" s="104"/>
      <c r="J319" s="104"/>
      <c r="K319" s="104"/>
      <c r="L319" s="104"/>
      <c r="M319" s="104"/>
      <c r="T319" s="104"/>
      <c r="V319" s="104"/>
      <c r="Z319" s="104"/>
      <c r="AB319" s="104"/>
      <c r="AD319" s="104"/>
    </row>
    <row r="320" spans="4:30" s="103" customFormat="1">
      <c r="D320" s="104"/>
      <c r="E320" s="104"/>
      <c r="F320" s="104"/>
      <c r="G320" s="104"/>
      <c r="H320" s="104"/>
      <c r="I320" s="104"/>
      <c r="J320" s="104"/>
      <c r="K320" s="104"/>
      <c r="L320" s="104"/>
      <c r="M320" s="104"/>
      <c r="T320" s="104"/>
      <c r="V320" s="104"/>
      <c r="Z320" s="104"/>
      <c r="AB320" s="104"/>
      <c r="AD320" s="104"/>
    </row>
    <row r="321" spans="4:30" s="103" customFormat="1">
      <c r="D321" s="104"/>
      <c r="E321" s="104"/>
      <c r="F321" s="104"/>
      <c r="G321" s="104"/>
      <c r="H321" s="104"/>
      <c r="I321" s="104"/>
      <c r="J321" s="104"/>
      <c r="K321" s="104"/>
      <c r="L321" s="104"/>
      <c r="M321" s="104"/>
      <c r="T321" s="104"/>
      <c r="V321" s="104"/>
      <c r="Z321" s="104"/>
      <c r="AB321" s="104"/>
      <c r="AD321" s="104"/>
    </row>
    <row r="322" spans="4:30" s="103" customFormat="1">
      <c r="D322" s="104"/>
      <c r="E322" s="104"/>
      <c r="F322" s="104"/>
      <c r="G322" s="104"/>
      <c r="H322" s="104"/>
      <c r="I322" s="104"/>
      <c r="J322" s="104"/>
      <c r="K322" s="104"/>
      <c r="L322" s="104"/>
      <c r="M322" s="104"/>
      <c r="T322" s="104"/>
      <c r="V322" s="104"/>
      <c r="Z322" s="104"/>
      <c r="AB322" s="104"/>
      <c r="AD322" s="104"/>
    </row>
    <row r="323" spans="4:30" s="103" customFormat="1">
      <c r="D323" s="104"/>
      <c r="E323" s="104"/>
      <c r="F323" s="104"/>
      <c r="G323" s="104"/>
      <c r="H323" s="104"/>
      <c r="I323" s="104"/>
      <c r="J323" s="104"/>
      <c r="K323" s="104"/>
      <c r="L323" s="104"/>
      <c r="M323" s="104"/>
      <c r="T323" s="104"/>
      <c r="V323" s="104"/>
      <c r="Z323" s="104"/>
      <c r="AB323" s="104"/>
      <c r="AD323" s="104"/>
    </row>
    <row r="324" spans="4:30" s="103" customFormat="1">
      <c r="D324" s="104"/>
      <c r="E324" s="104"/>
      <c r="F324" s="104"/>
      <c r="G324" s="104"/>
      <c r="H324" s="104"/>
      <c r="I324" s="104"/>
      <c r="J324" s="104"/>
      <c r="K324" s="104"/>
      <c r="L324" s="104"/>
      <c r="M324" s="104"/>
      <c r="T324" s="104"/>
      <c r="V324" s="104"/>
      <c r="Z324" s="104"/>
      <c r="AB324" s="104"/>
      <c r="AD324" s="104"/>
    </row>
    <row r="325" spans="4:30" s="103" customFormat="1">
      <c r="D325" s="104"/>
      <c r="E325" s="104"/>
      <c r="F325" s="104"/>
      <c r="G325" s="104"/>
      <c r="H325" s="104"/>
      <c r="I325" s="104"/>
      <c r="J325" s="104"/>
      <c r="K325" s="104"/>
      <c r="L325" s="104"/>
      <c r="M325" s="104"/>
      <c r="T325" s="104"/>
      <c r="V325" s="104"/>
      <c r="Z325" s="104"/>
      <c r="AB325" s="104"/>
      <c r="AD325" s="104"/>
    </row>
    <row r="326" spans="4:30" s="103" customFormat="1">
      <c r="D326" s="104"/>
      <c r="E326" s="104"/>
      <c r="F326" s="104"/>
      <c r="G326" s="104"/>
      <c r="H326" s="104"/>
      <c r="I326" s="104"/>
      <c r="J326" s="104"/>
      <c r="K326" s="104"/>
      <c r="L326" s="104"/>
      <c r="M326" s="104"/>
      <c r="T326" s="104"/>
      <c r="V326" s="104"/>
      <c r="Z326" s="104"/>
      <c r="AB326" s="104"/>
      <c r="AD326" s="104"/>
    </row>
    <row r="327" spans="4:30" s="103" customFormat="1">
      <c r="D327" s="104"/>
      <c r="E327" s="104"/>
      <c r="F327" s="104"/>
      <c r="G327" s="104"/>
      <c r="H327" s="104"/>
      <c r="I327" s="104"/>
      <c r="J327" s="104"/>
      <c r="K327" s="104"/>
      <c r="L327" s="104"/>
      <c r="M327" s="104"/>
      <c r="T327" s="104"/>
      <c r="V327" s="104"/>
      <c r="Z327" s="104"/>
      <c r="AB327" s="104"/>
      <c r="AD327" s="104"/>
    </row>
    <row r="328" spans="4:30" s="103" customFormat="1">
      <c r="D328" s="104"/>
      <c r="E328" s="104"/>
      <c r="F328" s="104"/>
      <c r="G328" s="104"/>
      <c r="H328" s="104"/>
      <c r="I328" s="104"/>
      <c r="J328" s="104"/>
      <c r="K328" s="104"/>
      <c r="L328" s="104"/>
      <c r="M328" s="104"/>
      <c r="T328" s="104"/>
      <c r="V328" s="104"/>
      <c r="Z328" s="104"/>
      <c r="AB328" s="104"/>
      <c r="AD328" s="104"/>
    </row>
    <row r="329" spans="4:30" s="103" customFormat="1">
      <c r="D329" s="104"/>
      <c r="E329" s="104"/>
      <c r="F329" s="104"/>
      <c r="G329" s="104"/>
      <c r="H329" s="104"/>
      <c r="I329" s="104"/>
      <c r="J329" s="104"/>
      <c r="K329" s="104"/>
      <c r="L329" s="104"/>
      <c r="M329" s="104"/>
      <c r="T329" s="104"/>
      <c r="V329" s="104"/>
      <c r="Z329" s="104"/>
      <c r="AB329" s="104"/>
      <c r="AD329" s="104"/>
    </row>
    <row r="330" spans="4:30" s="103" customFormat="1">
      <c r="D330" s="104"/>
      <c r="E330" s="104"/>
      <c r="F330" s="104"/>
      <c r="G330" s="104"/>
      <c r="H330" s="104"/>
      <c r="I330" s="104"/>
      <c r="J330" s="104"/>
      <c r="K330" s="104"/>
      <c r="L330" s="104"/>
      <c r="M330" s="104"/>
      <c r="T330" s="104"/>
      <c r="V330" s="104"/>
      <c r="Z330" s="104"/>
      <c r="AB330" s="104"/>
      <c r="AD330" s="104"/>
    </row>
    <row r="331" spans="4:30" s="103" customFormat="1">
      <c r="D331" s="104"/>
      <c r="E331" s="104"/>
      <c r="F331" s="104"/>
      <c r="G331" s="104"/>
      <c r="H331" s="104"/>
      <c r="I331" s="104"/>
      <c r="J331" s="104"/>
      <c r="K331" s="104"/>
      <c r="L331" s="104"/>
      <c r="M331" s="104"/>
      <c r="T331" s="104"/>
      <c r="V331" s="104"/>
      <c r="Z331" s="104"/>
      <c r="AB331" s="104"/>
      <c r="AD331" s="104"/>
    </row>
    <row r="332" spans="4:30" s="103" customFormat="1">
      <c r="D332" s="104"/>
      <c r="E332" s="104"/>
      <c r="F332" s="104"/>
      <c r="G332" s="104"/>
      <c r="H332" s="104"/>
      <c r="I332" s="104"/>
      <c r="J332" s="104"/>
      <c r="K332" s="104"/>
      <c r="L332" s="104"/>
      <c r="M332" s="104"/>
      <c r="T332" s="104"/>
      <c r="V332" s="104"/>
      <c r="Z332" s="104"/>
      <c r="AB332" s="104"/>
      <c r="AD332" s="104"/>
    </row>
    <row r="333" spans="4:30" s="103" customFormat="1">
      <c r="D333" s="104"/>
      <c r="E333" s="104"/>
      <c r="F333" s="104"/>
      <c r="G333" s="104"/>
      <c r="H333" s="104"/>
      <c r="I333" s="104"/>
      <c r="J333" s="104"/>
      <c r="K333" s="104"/>
      <c r="L333" s="104"/>
      <c r="M333" s="104"/>
      <c r="T333" s="104"/>
      <c r="V333" s="104"/>
      <c r="Z333" s="104"/>
      <c r="AB333" s="104"/>
      <c r="AD333" s="104"/>
    </row>
    <row r="334" spans="4:30" s="103" customFormat="1">
      <c r="D334" s="104"/>
      <c r="E334" s="104"/>
      <c r="F334" s="104"/>
      <c r="G334" s="104"/>
      <c r="H334" s="104"/>
      <c r="I334" s="104"/>
      <c r="J334" s="104"/>
      <c r="K334" s="104"/>
      <c r="L334" s="104"/>
      <c r="M334" s="104"/>
      <c r="T334" s="104"/>
      <c r="V334" s="104"/>
      <c r="Z334" s="104"/>
      <c r="AB334" s="104"/>
      <c r="AD334" s="104"/>
    </row>
    <row r="335" spans="4:30" s="103" customFormat="1">
      <c r="D335" s="104"/>
      <c r="E335" s="104"/>
      <c r="F335" s="104"/>
      <c r="G335" s="104"/>
      <c r="H335" s="104"/>
      <c r="I335" s="104"/>
      <c r="J335" s="104"/>
      <c r="K335" s="104"/>
      <c r="L335" s="104"/>
      <c r="M335" s="104"/>
      <c r="T335" s="104"/>
      <c r="V335" s="104"/>
      <c r="Z335" s="104"/>
      <c r="AB335" s="104"/>
      <c r="AD335" s="104"/>
    </row>
    <row r="336" spans="4:30" s="103" customFormat="1">
      <c r="D336" s="104"/>
      <c r="E336" s="104"/>
      <c r="F336" s="104"/>
      <c r="G336" s="104"/>
      <c r="H336" s="104"/>
      <c r="I336" s="104"/>
      <c r="J336" s="104"/>
      <c r="K336" s="104"/>
      <c r="L336" s="104"/>
      <c r="M336" s="104"/>
      <c r="T336" s="104"/>
      <c r="V336" s="104"/>
      <c r="Z336" s="104"/>
      <c r="AB336" s="104"/>
      <c r="AD336" s="104"/>
    </row>
    <row r="337" spans="4:30" s="103" customFormat="1">
      <c r="D337" s="104"/>
      <c r="E337" s="104"/>
      <c r="F337" s="104"/>
      <c r="G337" s="104"/>
      <c r="H337" s="104"/>
      <c r="I337" s="104"/>
      <c r="J337" s="104"/>
      <c r="K337" s="104"/>
      <c r="L337" s="104"/>
      <c r="M337" s="104"/>
      <c r="T337" s="104"/>
      <c r="V337" s="104"/>
      <c r="Z337" s="104"/>
      <c r="AB337" s="104"/>
      <c r="AD337" s="104"/>
    </row>
    <row r="338" spans="4:30" s="103" customFormat="1">
      <c r="D338" s="104"/>
      <c r="E338" s="104"/>
      <c r="F338" s="104"/>
      <c r="G338" s="104"/>
      <c r="H338" s="104"/>
      <c r="I338" s="104"/>
      <c r="J338" s="104"/>
      <c r="K338" s="104"/>
      <c r="L338" s="104"/>
      <c r="M338" s="104"/>
      <c r="T338" s="104"/>
      <c r="V338" s="104"/>
      <c r="Z338" s="104"/>
      <c r="AB338" s="104"/>
      <c r="AD338" s="104"/>
    </row>
    <row r="339" spans="4:30" s="103" customFormat="1">
      <c r="D339" s="104"/>
      <c r="E339" s="104"/>
      <c r="F339" s="104"/>
      <c r="G339" s="104"/>
      <c r="H339" s="104"/>
      <c r="I339" s="104"/>
      <c r="J339" s="104"/>
      <c r="K339" s="104"/>
      <c r="L339" s="104"/>
      <c r="M339" s="104"/>
      <c r="T339" s="104"/>
      <c r="V339" s="104"/>
      <c r="Z339" s="104"/>
      <c r="AB339" s="104"/>
      <c r="AD339" s="104"/>
    </row>
    <row r="340" spans="4:30" s="103" customFormat="1">
      <c r="D340" s="104"/>
      <c r="E340" s="104"/>
      <c r="F340" s="104"/>
      <c r="G340" s="104"/>
      <c r="H340" s="104"/>
      <c r="I340" s="104"/>
      <c r="J340" s="104"/>
      <c r="K340" s="104"/>
      <c r="L340" s="104"/>
      <c r="M340" s="104"/>
      <c r="T340" s="104"/>
      <c r="V340" s="104"/>
      <c r="Z340" s="104"/>
      <c r="AB340" s="104"/>
      <c r="AD340" s="104"/>
    </row>
    <row r="341" spans="4:30" s="103" customFormat="1">
      <c r="D341" s="104"/>
      <c r="E341" s="104"/>
      <c r="F341" s="104"/>
      <c r="G341" s="104"/>
      <c r="H341" s="104"/>
      <c r="I341" s="104"/>
      <c r="J341" s="104"/>
      <c r="K341" s="104"/>
      <c r="L341" s="104"/>
      <c r="M341" s="104"/>
      <c r="T341" s="104"/>
      <c r="V341" s="104"/>
      <c r="Z341" s="104"/>
      <c r="AB341" s="104"/>
      <c r="AD341" s="104"/>
    </row>
    <row r="342" spans="4:30" s="103" customFormat="1">
      <c r="D342" s="104"/>
      <c r="E342" s="104"/>
      <c r="F342" s="104"/>
      <c r="G342" s="104"/>
      <c r="H342" s="104"/>
      <c r="I342" s="104"/>
      <c r="J342" s="104"/>
      <c r="K342" s="104"/>
      <c r="L342" s="104"/>
      <c r="M342" s="104"/>
      <c r="T342" s="104"/>
      <c r="V342" s="104"/>
      <c r="Z342" s="104"/>
      <c r="AB342" s="104"/>
      <c r="AD342" s="104"/>
    </row>
    <row r="343" spans="4:30" s="103" customFormat="1">
      <c r="D343" s="104"/>
      <c r="E343" s="104"/>
      <c r="F343" s="104"/>
      <c r="G343" s="104"/>
      <c r="H343" s="104"/>
      <c r="I343" s="104"/>
      <c r="J343" s="104"/>
      <c r="K343" s="104"/>
      <c r="L343" s="104"/>
      <c r="M343" s="104"/>
      <c r="T343" s="104"/>
      <c r="V343" s="104"/>
      <c r="Z343" s="104"/>
      <c r="AB343" s="104"/>
      <c r="AD343" s="104"/>
    </row>
    <row r="344" spans="4:30" s="103" customFormat="1">
      <c r="D344" s="104"/>
      <c r="E344" s="104"/>
      <c r="F344" s="104"/>
      <c r="G344" s="104"/>
      <c r="H344" s="104"/>
      <c r="I344" s="104"/>
      <c r="J344" s="104"/>
      <c r="K344" s="104"/>
      <c r="L344" s="104"/>
      <c r="M344" s="104"/>
      <c r="T344" s="104"/>
      <c r="V344" s="104"/>
      <c r="Z344" s="104"/>
      <c r="AB344" s="104"/>
      <c r="AD344" s="104"/>
    </row>
    <row r="345" spans="4:30" s="103" customFormat="1">
      <c r="D345" s="104"/>
      <c r="E345" s="104"/>
      <c r="F345" s="104"/>
      <c r="G345" s="104"/>
      <c r="H345" s="104"/>
      <c r="I345" s="104"/>
      <c r="J345" s="104"/>
      <c r="K345" s="104"/>
      <c r="L345" s="104"/>
      <c r="M345" s="104"/>
      <c r="T345" s="104"/>
      <c r="V345" s="104"/>
      <c r="Z345" s="104"/>
      <c r="AB345" s="104"/>
      <c r="AD345" s="104"/>
    </row>
    <row r="346" spans="4:30" s="103" customFormat="1">
      <c r="D346" s="104"/>
      <c r="E346" s="104"/>
      <c r="F346" s="104"/>
      <c r="G346" s="104"/>
      <c r="H346" s="104"/>
      <c r="I346" s="104"/>
      <c r="J346" s="104"/>
      <c r="K346" s="104"/>
      <c r="L346" s="104"/>
      <c r="M346" s="104"/>
      <c r="T346" s="104"/>
      <c r="V346" s="104"/>
      <c r="Z346" s="104"/>
      <c r="AB346" s="104"/>
      <c r="AD346" s="104"/>
    </row>
    <row r="347" spans="4:30" s="103" customFormat="1">
      <c r="D347" s="104"/>
      <c r="E347" s="104"/>
      <c r="F347" s="104"/>
      <c r="G347" s="104"/>
      <c r="H347" s="104"/>
      <c r="I347" s="104"/>
      <c r="J347" s="104"/>
      <c r="K347" s="104"/>
      <c r="L347" s="104"/>
      <c r="M347" s="104"/>
      <c r="T347" s="104"/>
      <c r="V347" s="104"/>
      <c r="Z347" s="104"/>
      <c r="AB347" s="104"/>
      <c r="AD347" s="104"/>
    </row>
    <row r="348" spans="4:30" s="103" customFormat="1">
      <c r="D348" s="104"/>
      <c r="E348" s="104"/>
      <c r="F348" s="104"/>
      <c r="G348" s="104"/>
      <c r="H348" s="104"/>
      <c r="I348" s="104"/>
      <c r="J348" s="104"/>
      <c r="K348" s="104"/>
      <c r="L348" s="104"/>
      <c r="M348" s="104"/>
      <c r="T348" s="104"/>
      <c r="V348" s="104"/>
      <c r="Z348" s="104"/>
      <c r="AB348" s="104"/>
      <c r="AD348" s="104"/>
    </row>
    <row r="349" spans="4:30" s="103" customFormat="1">
      <c r="D349" s="104"/>
      <c r="E349" s="104"/>
      <c r="F349" s="104"/>
      <c r="G349" s="104"/>
      <c r="H349" s="104"/>
      <c r="I349" s="104"/>
      <c r="J349" s="104"/>
      <c r="K349" s="104"/>
      <c r="L349" s="104"/>
      <c r="M349" s="104"/>
      <c r="T349" s="104"/>
      <c r="V349" s="104"/>
      <c r="Z349" s="104"/>
      <c r="AB349" s="104"/>
      <c r="AD349" s="104"/>
    </row>
    <row r="350" spans="4:30" s="103" customFormat="1">
      <c r="D350" s="104"/>
      <c r="E350" s="104"/>
      <c r="F350" s="104"/>
      <c r="G350" s="104"/>
      <c r="H350" s="104"/>
      <c r="I350" s="104"/>
      <c r="J350" s="104"/>
      <c r="K350" s="104"/>
      <c r="L350" s="104"/>
      <c r="M350" s="104"/>
      <c r="T350" s="104"/>
      <c r="V350" s="104"/>
      <c r="Z350" s="104"/>
      <c r="AB350" s="104"/>
      <c r="AD350" s="104"/>
    </row>
    <row r="351" spans="4:30" s="103" customFormat="1">
      <c r="D351" s="104"/>
      <c r="E351" s="104"/>
      <c r="F351" s="104"/>
      <c r="G351" s="104"/>
      <c r="H351" s="104"/>
      <c r="I351" s="104"/>
      <c r="J351" s="104"/>
      <c r="K351" s="104"/>
      <c r="L351" s="104"/>
      <c r="M351" s="104"/>
      <c r="T351" s="104"/>
      <c r="V351" s="104"/>
      <c r="Z351" s="104"/>
      <c r="AB351" s="104"/>
      <c r="AD351" s="104"/>
    </row>
    <row r="352" spans="4:30" s="103" customFormat="1">
      <c r="D352" s="104"/>
      <c r="E352" s="104"/>
      <c r="F352" s="104"/>
      <c r="G352" s="104"/>
      <c r="H352" s="104"/>
      <c r="I352" s="104"/>
      <c r="J352" s="104"/>
      <c r="K352" s="104"/>
      <c r="L352" s="104"/>
      <c r="M352" s="104"/>
      <c r="T352" s="104"/>
      <c r="V352" s="104"/>
      <c r="Z352" s="104"/>
      <c r="AB352" s="104"/>
      <c r="AD352" s="104"/>
    </row>
    <row r="353" spans="4:30" s="103" customFormat="1">
      <c r="D353" s="104"/>
      <c r="E353" s="104"/>
      <c r="F353" s="104"/>
      <c r="G353" s="104"/>
      <c r="H353" s="104"/>
      <c r="I353" s="104"/>
      <c r="J353" s="104"/>
      <c r="K353" s="104"/>
      <c r="L353" s="104"/>
      <c r="M353" s="104"/>
      <c r="T353" s="104"/>
      <c r="V353" s="104"/>
      <c r="Z353" s="104"/>
      <c r="AB353" s="104"/>
      <c r="AD353" s="104"/>
    </row>
    <row r="354" spans="4:30" s="103" customFormat="1">
      <c r="D354" s="104"/>
      <c r="E354" s="104"/>
      <c r="F354" s="104"/>
      <c r="G354" s="104"/>
      <c r="H354" s="104"/>
      <c r="I354" s="104"/>
      <c r="J354" s="104"/>
      <c r="K354" s="104"/>
      <c r="L354" s="104"/>
      <c r="M354" s="104"/>
      <c r="T354" s="104"/>
      <c r="V354" s="104"/>
      <c r="Z354" s="104"/>
      <c r="AB354" s="104"/>
      <c r="AD354" s="104"/>
    </row>
    <row r="355" spans="4:30" s="103" customFormat="1">
      <c r="D355" s="104"/>
      <c r="E355" s="104"/>
      <c r="F355" s="104"/>
      <c r="G355" s="104"/>
      <c r="H355" s="104"/>
      <c r="I355" s="104"/>
      <c r="J355" s="104"/>
      <c r="K355" s="104"/>
      <c r="L355" s="104"/>
      <c r="M355" s="104"/>
      <c r="T355" s="104"/>
      <c r="V355" s="104"/>
      <c r="Z355" s="104"/>
      <c r="AB355" s="104"/>
      <c r="AD355" s="104"/>
    </row>
    <row r="356" spans="4:30" s="103" customFormat="1">
      <c r="D356" s="104"/>
      <c r="E356" s="104"/>
      <c r="F356" s="104"/>
      <c r="G356" s="104"/>
      <c r="H356" s="104"/>
      <c r="I356" s="104"/>
      <c r="J356" s="104"/>
      <c r="K356" s="104"/>
      <c r="L356" s="104"/>
      <c r="M356" s="104"/>
      <c r="T356" s="104"/>
      <c r="V356" s="104"/>
      <c r="Z356" s="104"/>
      <c r="AB356" s="104"/>
      <c r="AD356" s="104"/>
    </row>
    <row r="357" spans="4:30" s="103" customFormat="1">
      <c r="D357" s="104"/>
      <c r="E357" s="104"/>
      <c r="F357" s="104"/>
      <c r="G357" s="104"/>
      <c r="H357" s="104"/>
      <c r="I357" s="104"/>
      <c r="J357" s="104"/>
      <c r="K357" s="104"/>
      <c r="L357" s="104"/>
      <c r="M357" s="104"/>
      <c r="T357" s="104"/>
      <c r="V357" s="104"/>
      <c r="Z357" s="104"/>
      <c r="AB357" s="104"/>
      <c r="AD357" s="104"/>
    </row>
    <row r="358" spans="4:30" s="103" customFormat="1">
      <c r="D358" s="104"/>
      <c r="E358" s="104"/>
      <c r="F358" s="104"/>
      <c r="G358" s="104"/>
      <c r="H358" s="104"/>
      <c r="I358" s="104"/>
      <c r="J358" s="104"/>
      <c r="K358" s="104"/>
      <c r="L358" s="104"/>
      <c r="M358" s="104"/>
      <c r="T358" s="104"/>
      <c r="V358" s="104"/>
      <c r="Z358" s="104"/>
      <c r="AB358" s="104"/>
      <c r="AD358" s="104"/>
    </row>
    <row r="359" spans="4:30" s="103" customFormat="1">
      <c r="D359" s="104"/>
      <c r="E359" s="104"/>
      <c r="F359" s="104"/>
      <c r="G359" s="104"/>
      <c r="H359" s="104"/>
      <c r="I359" s="104"/>
      <c r="J359" s="104"/>
      <c r="K359" s="104"/>
      <c r="L359" s="104"/>
      <c r="M359" s="104"/>
      <c r="T359" s="104"/>
      <c r="V359" s="104"/>
      <c r="Z359" s="104"/>
      <c r="AB359" s="104"/>
      <c r="AD359" s="104"/>
    </row>
    <row r="360" spans="4:30" s="103" customFormat="1">
      <c r="D360" s="104"/>
      <c r="E360" s="104"/>
      <c r="F360" s="104"/>
      <c r="G360" s="104"/>
      <c r="H360" s="104"/>
      <c r="I360" s="104"/>
      <c r="J360" s="104"/>
      <c r="K360" s="104"/>
      <c r="L360" s="104"/>
      <c r="M360" s="104"/>
      <c r="T360" s="104"/>
      <c r="V360" s="104"/>
      <c r="Z360" s="104"/>
      <c r="AB360" s="104"/>
      <c r="AD360" s="104"/>
    </row>
    <row r="361" spans="4:30" s="103" customFormat="1">
      <c r="D361" s="104"/>
      <c r="E361" s="104"/>
      <c r="F361" s="104"/>
      <c r="G361" s="104"/>
      <c r="H361" s="104"/>
      <c r="I361" s="104"/>
      <c r="J361" s="104"/>
      <c r="K361" s="104"/>
      <c r="L361" s="104"/>
      <c r="M361" s="104"/>
      <c r="T361" s="104"/>
      <c r="V361" s="104"/>
      <c r="Z361" s="104"/>
      <c r="AB361" s="104"/>
      <c r="AD361" s="104"/>
    </row>
    <row r="362" spans="4:30" s="103" customFormat="1">
      <c r="D362" s="104"/>
      <c r="E362" s="104"/>
      <c r="F362" s="104"/>
      <c r="G362" s="104"/>
      <c r="H362" s="104"/>
      <c r="I362" s="104"/>
      <c r="J362" s="104"/>
      <c r="K362" s="104"/>
      <c r="L362" s="104"/>
      <c r="M362" s="104"/>
      <c r="T362" s="104"/>
      <c r="V362" s="104"/>
      <c r="Z362" s="104"/>
      <c r="AB362" s="104"/>
      <c r="AD362" s="104"/>
    </row>
    <row r="363" spans="4:30" s="103" customFormat="1">
      <c r="D363" s="104"/>
      <c r="E363" s="104"/>
      <c r="F363" s="104"/>
      <c r="G363" s="104"/>
      <c r="H363" s="104"/>
      <c r="I363" s="104"/>
      <c r="J363" s="104"/>
      <c r="K363" s="104"/>
      <c r="L363" s="104"/>
      <c r="M363" s="104"/>
      <c r="T363" s="104"/>
      <c r="V363" s="104"/>
      <c r="Z363" s="104"/>
      <c r="AB363" s="104"/>
      <c r="AD363" s="104"/>
    </row>
    <row r="364" spans="4:30" s="103" customFormat="1">
      <c r="D364" s="104"/>
      <c r="E364" s="104"/>
      <c r="F364" s="104"/>
      <c r="G364" s="104"/>
      <c r="H364" s="104"/>
      <c r="I364" s="104"/>
      <c r="J364" s="104"/>
      <c r="K364" s="104"/>
      <c r="L364" s="104"/>
      <c r="M364" s="104"/>
      <c r="T364" s="104"/>
      <c r="V364" s="104"/>
      <c r="Z364" s="104"/>
      <c r="AB364" s="104"/>
      <c r="AD364" s="104"/>
    </row>
    <row r="365" spans="4:30" s="103" customFormat="1">
      <c r="D365" s="104"/>
      <c r="E365" s="104"/>
      <c r="F365" s="104"/>
      <c r="G365" s="104"/>
      <c r="H365" s="104"/>
      <c r="I365" s="104"/>
      <c r="J365" s="104"/>
      <c r="K365" s="104"/>
      <c r="L365" s="104"/>
      <c r="M365" s="104"/>
      <c r="T365" s="104"/>
      <c r="V365" s="104"/>
      <c r="Z365" s="104"/>
      <c r="AB365" s="104"/>
      <c r="AD365" s="104"/>
    </row>
    <row r="366" spans="4:30" s="103" customFormat="1">
      <c r="D366" s="104"/>
      <c r="E366" s="104"/>
      <c r="F366" s="104"/>
      <c r="G366" s="104"/>
      <c r="H366" s="104"/>
      <c r="I366" s="104"/>
      <c r="J366" s="104"/>
      <c r="K366" s="104"/>
      <c r="L366" s="104"/>
      <c r="M366" s="104"/>
      <c r="T366" s="104"/>
      <c r="V366" s="104"/>
      <c r="Z366" s="104"/>
      <c r="AB366" s="104"/>
      <c r="AD366" s="104"/>
    </row>
    <row r="367" spans="4:30" s="103" customFormat="1">
      <c r="D367" s="104"/>
      <c r="E367" s="104"/>
      <c r="F367" s="104"/>
      <c r="G367" s="104"/>
      <c r="H367" s="104"/>
      <c r="I367" s="104"/>
      <c r="J367" s="104"/>
      <c r="K367" s="104"/>
      <c r="L367" s="104"/>
      <c r="M367" s="104"/>
      <c r="T367" s="104"/>
      <c r="V367" s="104"/>
      <c r="Z367" s="104"/>
      <c r="AB367" s="104"/>
      <c r="AD367" s="104"/>
    </row>
    <row r="368" spans="4:30" s="103" customFormat="1">
      <c r="D368" s="104"/>
      <c r="E368" s="104"/>
      <c r="F368" s="104"/>
      <c r="G368" s="104"/>
      <c r="H368" s="104"/>
      <c r="I368" s="104"/>
      <c r="J368" s="104"/>
      <c r="K368" s="104"/>
      <c r="L368" s="104"/>
      <c r="M368" s="104"/>
      <c r="T368" s="104"/>
      <c r="V368" s="104"/>
      <c r="Z368" s="104"/>
      <c r="AB368" s="104"/>
      <c r="AD368" s="104"/>
    </row>
    <row r="369" spans="4:30" s="103" customFormat="1">
      <c r="D369" s="104"/>
      <c r="E369" s="104"/>
      <c r="F369" s="104"/>
      <c r="G369" s="104"/>
      <c r="H369" s="104"/>
      <c r="I369" s="104"/>
      <c r="J369" s="104"/>
      <c r="K369" s="104"/>
      <c r="L369" s="104"/>
      <c r="M369" s="104"/>
      <c r="T369" s="104"/>
      <c r="V369" s="104"/>
      <c r="Z369" s="104"/>
      <c r="AB369" s="104"/>
      <c r="AD369" s="104"/>
    </row>
    <row r="370" spans="4:30" s="103" customFormat="1">
      <c r="D370" s="104"/>
      <c r="E370" s="104"/>
      <c r="F370" s="104"/>
      <c r="G370" s="104"/>
      <c r="H370" s="104"/>
      <c r="I370" s="104"/>
      <c r="J370" s="104"/>
      <c r="K370" s="104"/>
      <c r="L370" s="104"/>
      <c r="M370" s="104"/>
      <c r="T370" s="104"/>
      <c r="V370" s="104"/>
      <c r="Z370" s="104"/>
      <c r="AB370" s="104"/>
      <c r="AD370" s="104"/>
    </row>
    <row r="371" spans="4:30" s="103" customFormat="1">
      <c r="D371" s="104"/>
      <c r="E371" s="104"/>
      <c r="F371" s="104"/>
      <c r="G371" s="104"/>
      <c r="H371" s="104"/>
      <c r="I371" s="104"/>
      <c r="J371" s="104"/>
      <c r="K371" s="104"/>
      <c r="L371" s="104"/>
      <c r="M371" s="104"/>
      <c r="T371" s="104"/>
      <c r="V371" s="104"/>
      <c r="Z371" s="104"/>
      <c r="AB371" s="104"/>
      <c r="AD371" s="104"/>
    </row>
    <row r="372" spans="4:30" s="103" customFormat="1">
      <c r="D372" s="104"/>
      <c r="E372" s="104"/>
      <c r="F372" s="104"/>
      <c r="G372" s="104"/>
      <c r="H372" s="104"/>
      <c r="I372" s="104"/>
      <c r="J372" s="104"/>
      <c r="K372" s="104"/>
      <c r="L372" s="104"/>
      <c r="M372" s="104"/>
      <c r="T372" s="104"/>
      <c r="V372" s="104"/>
      <c r="Z372" s="104"/>
      <c r="AB372" s="104"/>
      <c r="AD372" s="104"/>
    </row>
    <row r="373" spans="4:30" s="103" customFormat="1">
      <c r="D373" s="104"/>
      <c r="E373" s="104"/>
      <c r="F373" s="104"/>
      <c r="G373" s="104"/>
      <c r="H373" s="104"/>
      <c r="I373" s="104"/>
      <c r="J373" s="104"/>
      <c r="K373" s="104"/>
      <c r="L373" s="104"/>
      <c r="M373" s="104"/>
      <c r="T373" s="104"/>
      <c r="V373" s="104"/>
      <c r="Z373" s="104"/>
      <c r="AB373" s="104"/>
      <c r="AD373" s="104"/>
    </row>
    <row r="374" spans="4:30" s="103" customFormat="1">
      <c r="D374" s="104"/>
      <c r="E374" s="104"/>
      <c r="F374" s="104"/>
      <c r="G374" s="104"/>
      <c r="H374" s="104"/>
      <c r="I374" s="104"/>
      <c r="J374" s="104"/>
      <c r="K374" s="104"/>
      <c r="L374" s="104"/>
      <c r="M374" s="104"/>
      <c r="T374" s="104"/>
      <c r="V374" s="104"/>
      <c r="Z374" s="104"/>
      <c r="AB374" s="104"/>
      <c r="AD374" s="104"/>
    </row>
    <row r="375" spans="4:30" s="103" customFormat="1">
      <c r="D375" s="104"/>
      <c r="E375" s="104"/>
      <c r="F375" s="104"/>
      <c r="G375" s="104"/>
      <c r="H375" s="104"/>
      <c r="I375" s="104"/>
      <c r="J375" s="104"/>
      <c r="K375" s="104"/>
      <c r="L375" s="104"/>
      <c r="M375" s="104"/>
      <c r="T375" s="104"/>
      <c r="V375" s="104"/>
      <c r="Z375" s="104"/>
      <c r="AB375" s="104"/>
      <c r="AD375" s="104"/>
    </row>
    <row r="376" spans="4:30" s="103" customFormat="1">
      <c r="D376" s="104"/>
      <c r="E376" s="104"/>
      <c r="F376" s="104"/>
      <c r="G376" s="104"/>
      <c r="H376" s="104"/>
      <c r="I376" s="104"/>
      <c r="J376" s="104"/>
      <c r="K376" s="104"/>
      <c r="L376" s="104"/>
      <c r="M376" s="104"/>
      <c r="T376" s="104"/>
      <c r="V376" s="104"/>
      <c r="Z376" s="104"/>
      <c r="AB376" s="104"/>
      <c r="AD376" s="104"/>
    </row>
    <row r="377" spans="4:30" s="103" customFormat="1">
      <c r="D377" s="104"/>
      <c r="E377" s="104"/>
      <c r="F377" s="104"/>
      <c r="G377" s="104"/>
      <c r="H377" s="104"/>
      <c r="I377" s="104"/>
      <c r="J377" s="104"/>
      <c r="K377" s="104"/>
      <c r="L377" s="104"/>
      <c r="M377" s="104"/>
      <c r="T377" s="104"/>
      <c r="V377" s="104"/>
      <c r="Z377" s="104"/>
      <c r="AB377" s="104"/>
      <c r="AD377" s="104"/>
    </row>
    <row r="378" spans="4:30" s="103" customFormat="1">
      <c r="D378" s="104"/>
      <c r="E378" s="104"/>
      <c r="F378" s="104"/>
      <c r="G378" s="104"/>
      <c r="H378" s="104"/>
      <c r="I378" s="104"/>
      <c r="J378" s="104"/>
      <c r="K378" s="104"/>
      <c r="L378" s="104"/>
      <c r="M378" s="104"/>
      <c r="T378" s="104"/>
      <c r="V378" s="104"/>
      <c r="Z378" s="104"/>
      <c r="AB378" s="104"/>
      <c r="AD378" s="104"/>
    </row>
    <row r="379" spans="4:30" s="103" customFormat="1">
      <c r="D379" s="104"/>
      <c r="E379" s="104"/>
      <c r="F379" s="104"/>
      <c r="G379" s="104"/>
      <c r="H379" s="104"/>
      <c r="I379" s="104"/>
      <c r="J379" s="104"/>
      <c r="K379" s="104"/>
      <c r="L379" s="104"/>
      <c r="M379" s="104"/>
      <c r="T379" s="104"/>
      <c r="V379" s="104"/>
      <c r="Z379" s="104"/>
      <c r="AB379" s="104"/>
      <c r="AD379" s="104"/>
    </row>
    <row r="380" spans="4:30" s="103" customFormat="1">
      <c r="D380" s="104"/>
      <c r="E380" s="104"/>
      <c r="F380" s="104"/>
      <c r="G380" s="104"/>
      <c r="H380" s="104"/>
      <c r="I380" s="104"/>
      <c r="J380" s="104"/>
      <c r="K380" s="104"/>
      <c r="L380" s="104"/>
      <c r="M380" s="104"/>
      <c r="T380" s="104"/>
      <c r="V380" s="104"/>
      <c r="Z380" s="104"/>
      <c r="AB380" s="104"/>
      <c r="AD380" s="104"/>
    </row>
    <row r="381" spans="4:30" s="103" customFormat="1">
      <c r="D381" s="104"/>
      <c r="E381" s="104"/>
      <c r="F381" s="104"/>
      <c r="G381" s="104"/>
      <c r="H381" s="104"/>
      <c r="I381" s="104"/>
      <c r="J381" s="104"/>
      <c r="K381" s="104"/>
      <c r="L381" s="104"/>
      <c r="M381" s="104"/>
      <c r="T381" s="104"/>
      <c r="V381" s="104"/>
      <c r="Z381" s="104"/>
      <c r="AB381" s="104"/>
      <c r="AD381" s="104"/>
    </row>
    <row r="382" spans="4:30" s="103" customFormat="1">
      <c r="D382" s="104"/>
      <c r="E382" s="104"/>
      <c r="F382" s="104"/>
      <c r="G382" s="104"/>
      <c r="H382" s="104"/>
      <c r="I382" s="104"/>
      <c r="J382" s="104"/>
      <c r="K382" s="104"/>
      <c r="L382" s="104"/>
      <c r="M382" s="104"/>
      <c r="T382" s="104"/>
      <c r="V382" s="104"/>
      <c r="Z382" s="104"/>
      <c r="AB382" s="104"/>
      <c r="AD382" s="104"/>
    </row>
    <row r="383" spans="4:30" s="103" customFormat="1">
      <c r="D383" s="104"/>
      <c r="E383" s="104"/>
      <c r="F383" s="104"/>
      <c r="G383" s="104"/>
      <c r="H383" s="104"/>
      <c r="I383" s="104"/>
      <c r="J383" s="104"/>
      <c r="K383" s="104"/>
      <c r="L383" s="104"/>
      <c r="M383" s="104"/>
      <c r="T383" s="104"/>
      <c r="V383" s="104"/>
      <c r="Z383" s="104"/>
      <c r="AB383" s="104"/>
      <c r="AD383" s="104"/>
    </row>
    <row r="384" spans="4:30" s="103" customFormat="1">
      <c r="D384" s="104"/>
      <c r="E384" s="104"/>
      <c r="F384" s="104"/>
      <c r="G384" s="104"/>
      <c r="H384" s="104"/>
      <c r="I384" s="104"/>
      <c r="J384" s="104"/>
      <c r="K384" s="104"/>
      <c r="L384" s="104"/>
      <c r="M384" s="104"/>
      <c r="T384" s="104"/>
      <c r="V384" s="104"/>
      <c r="Z384" s="104"/>
      <c r="AB384" s="104"/>
      <c r="AD384" s="104"/>
    </row>
    <row r="385" spans="4:30" s="103" customFormat="1">
      <c r="D385" s="104"/>
      <c r="E385" s="104"/>
      <c r="F385" s="104"/>
      <c r="G385" s="104"/>
      <c r="H385" s="104"/>
      <c r="I385" s="104"/>
      <c r="J385" s="104"/>
      <c r="K385" s="104"/>
      <c r="L385" s="104"/>
      <c r="M385" s="104"/>
      <c r="T385" s="104"/>
      <c r="V385" s="104"/>
      <c r="Z385" s="104"/>
      <c r="AB385" s="104"/>
      <c r="AD385" s="104"/>
    </row>
    <row r="386" spans="4:30" s="103" customFormat="1">
      <c r="D386" s="104"/>
      <c r="E386" s="104"/>
      <c r="F386" s="104"/>
      <c r="G386" s="104"/>
      <c r="H386" s="104"/>
      <c r="I386" s="104"/>
      <c r="J386" s="104"/>
      <c r="K386" s="104"/>
      <c r="L386" s="104"/>
      <c r="M386" s="104"/>
      <c r="T386" s="104"/>
      <c r="V386" s="104"/>
      <c r="Z386" s="104"/>
      <c r="AB386" s="104"/>
      <c r="AD386" s="104"/>
    </row>
    <row r="387" spans="4:30" s="103" customFormat="1">
      <c r="D387" s="104"/>
      <c r="E387" s="104"/>
      <c r="F387" s="104"/>
      <c r="G387" s="104"/>
      <c r="H387" s="104"/>
      <c r="I387" s="104"/>
      <c r="J387" s="104"/>
      <c r="K387" s="104"/>
      <c r="L387" s="104"/>
      <c r="M387" s="104"/>
      <c r="T387" s="104"/>
      <c r="V387" s="104"/>
      <c r="Z387" s="104"/>
      <c r="AB387" s="104"/>
      <c r="AD387" s="104"/>
    </row>
    <row r="388" spans="4:30" s="103" customFormat="1">
      <c r="D388" s="104"/>
      <c r="E388" s="104"/>
      <c r="F388" s="104"/>
      <c r="G388" s="104"/>
      <c r="H388" s="104"/>
      <c r="I388" s="104"/>
      <c r="J388" s="104"/>
      <c r="K388" s="104"/>
      <c r="L388" s="104"/>
      <c r="M388" s="104"/>
      <c r="T388" s="104"/>
      <c r="V388" s="104"/>
      <c r="Z388" s="104"/>
      <c r="AB388" s="104"/>
      <c r="AD388" s="104"/>
    </row>
    <row r="389" spans="4:30" s="103" customFormat="1">
      <c r="D389" s="104"/>
      <c r="E389" s="104"/>
      <c r="F389" s="104"/>
      <c r="G389" s="104"/>
      <c r="H389" s="104"/>
      <c r="I389" s="104"/>
      <c r="J389" s="104"/>
      <c r="K389" s="104"/>
      <c r="L389" s="104"/>
      <c r="M389" s="104"/>
      <c r="T389" s="104"/>
      <c r="V389" s="104"/>
      <c r="Z389" s="104"/>
      <c r="AB389" s="104"/>
      <c r="AD389" s="104"/>
    </row>
    <row r="390" spans="4:30" s="103" customFormat="1">
      <c r="D390" s="104"/>
      <c r="E390" s="104"/>
      <c r="F390" s="104"/>
      <c r="G390" s="104"/>
      <c r="H390" s="104"/>
      <c r="I390" s="104"/>
      <c r="J390" s="104"/>
      <c r="K390" s="104"/>
      <c r="L390" s="104"/>
      <c r="M390" s="104"/>
      <c r="T390" s="104"/>
      <c r="V390" s="104"/>
      <c r="Z390" s="104"/>
      <c r="AB390" s="104"/>
      <c r="AD390" s="104"/>
    </row>
    <row r="391" spans="4:30" s="103" customFormat="1">
      <c r="D391" s="104"/>
      <c r="E391" s="104"/>
      <c r="F391" s="104"/>
      <c r="G391" s="104"/>
      <c r="H391" s="104"/>
      <c r="I391" s="104"/>
      <c r="J391" s="104"/>
      <c r="K391" s="104"/>
      <c r="L391" s="104"/>
      <c r="M391" s="104"/>
      <c r="T391" s="104"/>
      <c r="V391" s="104"/>
      <c r="Z391" s="104"/>
      <c r="AB391" s="104"/>
      <c r="AD391" s="104"/>
    </row>
    <row r="392" spans="4:30" s="103" customFormat="1">
      <c r="D392" s="104"/>
      <c r="E392" s="104"/>
      <c r="F392" s="104"/>
      <c r="G392" s="104"/>
      <c r="H392" s="104"/>
      <c r="I392" s="104"/>
      <c r="J392" s="104"/>
      <c r="K392" s="104"/>
      <c r="L392" s="104"/>
      <c r="M392" s="104"/>
      <c r="T392" s="104"/>
      <c r="V392" s="104"/>
      <c r="Z392" s="104"/>
      <c r="AB392" s="104"/>
      <c r="AD392" s="104"/>
    </row>
    <row r="393" spans="4:30" s="103" customFormat="1">
      <c r="D393" s="104"/>
      <c r="E393" s="104"/>
      <c r="F393" s="104"/>
      <c r="G393" s="104"/>
      <c r="H393" s="104"/>
      <c r="I393" s="104"/>
      <c r="J393" s="104"/>
      <c r="K393" s="104"/>
      <c r="L393" s="104"/>
      <c r="M393" s="104"/>
      <c r="T393" s="104"/>
      <c r="V393" s="104"/>
      <c r="Z393" s="104"/>
      <c r="AB393" s="104"/>
      <c r="AD393" s="104"/>
    </row>
    <row r="394" spans="4:30" s="103" customFormat="1">
      <c r="D394" s="104"/>
      <c r="E394" s="104"/>
      <c r="F394" s="104"/>
      <c r="G394" s="104"/>
      <c r="H394" s="104"/>
      <c r="I394" s="104"/>
      <c r="J394" s="104"/>
      <c r="K394" s="104"/>
      <c r="L394" s="104"/>
      <c r="M394" s="104"/>
      <c r="T394" s="104"/>
      <c r="V394" s="104"/>
      <c r="Z394" s="104"/>
      <c r="AB394" s="104"/>
      <c r="AD394" s="104"/>
    </row>
    <row r="395" spans="4:30" s="103" customFormat="1">
      <c r="D395" s="104"/>
      <c r="E395" s="104"/>
      <c r="F395" s="104"/>
      <c r="G395" s="104"/>
      <c r="H395" s="104"/>
      <c r="I395" s="104"/>
      <c r="J395" s="104"/>
      <c r="K395" s="104"/>
      <c r="L395" s="104"/>
      <c r="M395" s="104"/>
      <c r="T395" s="104"/>
      <c r="V395" s="104"/>
      <c r="Z395" s="104"/>
      <c r="AB395" s="104"/>
      <c r="AD395" s="104"/>
    </row>
    <row r="396" spans="4:30" s="103" customFormat="1">
      <c r="D396" s="104"/>
      <c r="E396" s="104"/>
      <c r="F396" s="104"/>
      <c r="G396" s="104"/>
      <c r="H396" s="104"/>
      <c r="I396" s="104"/>
      <c r="J396" s="104"/>
      <c r="K396" s="104"/>
      <c r="L396" s="104"/>
      <c r="M396" s="104"/>
      <c r="T396" s="104"/>
      <c r="V396" s="104"/>
      <c r="Z396" s="104"/>
      <c r="AB396" s="104"/>
      <c r="AD396" s="104"/>
    </row>
    <row r="397" spans="4:30" s="103" customFormat="1">
      <c r="D397" s="104"/>
      <c r="E397" s="104"/>
      <c r="F397" s="104"/>
      <c r="G397" s="104"/>
      <c r="H397" s="104"/>
      <c r="I397" s="104"/>
      <c r="J397" s="104"/>
      <c r="K397" s="104"/>
      <c r="L397" s="104"/>
      <c r="M397" s="104"/>
      <c r="T397" s="104"/>
      <c r="V397" s="104"/>
      <c r="Z397" s="104"/>
      <c r="AB397" s="104"/>
      <c r="AD397" s="104"/>
    </row>
    <row r="398" spans="4:30" s="103" customFormat="1">
      <c r="D398" s="104"/>
      <c r="E398" s="104"/>
      <c r="F398" s="104"/>
      <c r="G398" s="104"/>
      <c r="H398" s="104"/>
      <c r="I398" s="104"/>
      <c r="J398" s="104"/>
      <c r="K398" s="104"/>
      <c r="L398" s="104"/>
      <c r="M398" s="104"/>
      <c r="T398" s="104"/>
      <c r="V398" s="104"/>
      <c r="Z398" s="104"/>
      <c r="AB398" s="104"/>
      <c r="AD398" s="104"/>
    </row>
    <row r="399" spans="4:30" s="103" customFormat="1">
      <c r="D399" s="104"/>
      <c r="E399" s="104"/>
      <c r="F399" s="104"/>
      <c r="G399" s="104"/>
      <c r="H399" s="104"/>
      <c r="I399" s="104"/>
      <c r="J399" s="104"/>
      <c r="K399" s="104"/>
      <c r="L399" s="104"/>
      <c r="M399" s="104"/>
      <c r="T399" s="104"/>
      <c r="V399" s="104"/>
      <c r="Z399" s="104"/>
      <c r="AB399" s="104"/>
      <c r="AD399" s="104"/>
    </row>
    <row r="400" spans="4:30" s="103" customFormat="1">
      <c r="D400" s="104"/>
      <c r="E400" s="104"/>
      <c r="F400" s="104"/>
      <c r="G400" s="104"/>
      <c r="H400" s="104"/>
      <c r="I400" s="104"/>
      <c r="J400" s="104"/>
      <c r="K400" s="104"/>
      <c r="L400" s="104"/>
      <c r="M400" s="104"/>
      <c r="T400" s="104"/>
      <c r="V400" s="104"/>
      <c r="Z400" s="104"/>
      <c r="AB400" s="104"/>
      <c r="AD400" s="104"/>
    </row>
    <row r="401" spans="4:30" s="103" customFormat="1">
      <c r="D401" s="104"/>
      <c r="E401" s="104"/>
      <c r="F401" s="104"/>
      <c r="G401" s="104"/>
      <c r="H401" s="104"/>
      <c r="I401" s="104"/>
      <c r="J401" s="104"/>
      <c r="K401" s="104"/>
      <c r="L401" s="104"/>
      <c r="M401" s="104"/>
      <c r="T401" s="104"/>
      <c r="V401" s="104"/>
      <c r="Z401" s="104"/>
      <c r="AB401" s="104"/>
      <c r="AD401" s="104"/>
    </row>
    <row r="402" spans="4:30" s="103" customFormat="1">
      <c r="D402" s="104"/>
      <c r="E402" s="104"/>
      <c r="F402" s="104"/>
      <c r="G402" s="104"/>
      <c r="H402" s="104"/>
      <c r="I402" s="104"/>
      <c r="J402" s="104"/>
      <c r="K402" s="104"/>
      <c r="L402" s="104"/>
      <c r="M402" s="104"/>
      <c r="T402" s="104"/>
      <c r="V402" s="104"/>
      <c r="Z402" s="104"/>
      <c r="AB402" s="104"/>
      <c r="AD402" s="104"/>
    </row>
    <row r="403" spans="4:30" s="103" customFormat="1">
      <c r="D403" s="104"/>
      <c r="E403" s="104"/>
      <c r="F403" s="104"/>
      <c r="G403" s="104"/>
      <c r="H403" s="104"/>
      <c r="I403" s="104"/>
      <c r="J403" s="104"/>
      <c r="K403" s="104"/>
      <c r="L403" s="104"/>
      <c r="M403" s="104"/>
      <c r="T403" s="104"/>
      <c r="V403" s="104"/>
      <c r="Z403" s="104"/>
      <c r="AB403" s="104"/>
      <c r="AD403" s="104"/>
    </row>
    <row r="404" spans="4:30" s="103" customFormat="1">
      <c r="D404" s="104"/>
      <c r="E404" s="104"/>
      <c r="F404" s="104"/>
      <c r="G404" s="104"/>
      <c r="H404" s="104"/>
      <c r="I404" s="104"/>
      <c r="J404" s="104"/>
      <c r="K404" s="104"/>
      <c r="L404" s="104"/>
      <c r="M404" s="104"/>
      <c r="T404" s="104"/>
      <c r="V404" s="104"/>
      <c r="Z404" s="104"/>
      <c r="AB404" s="104"/>
      <c r="AD404" s="104"/>
    </row>
    <row r="405" spans="4:30" s="103" customFormat="1">
      <c r="D405" s="104"/>
      <c r="E405" s="104"/>
      <c r="F405" s="104"/>
      <c r="G405" s="104"/>
      <c r="H405" s="104"/>
      <c r="I405" s="104"/>
      <c r="J405" s="104"/>
      <c r="K405" s="104"/>
      <c r="L405" s="104"/>
      <c r="M405" s="104"/>
      <c r="T405" s="104"/>
      <c r="V405" s="104"/>
      <c r="Z405" s="104"/>
      <c r="AB405" s="104"/>
      <c r="AD405" s="104"/>
    </row>
    <row r="406" spans="4:30" s="103" customFormat="1">
      <c r="D406" s="104"/>
      <c r="E406" s="104"/>
      <c r="F406" s="104"/>
      <c r="G406" s="104"/>
      <c r="H406" s="104"/>
      <c r="I406" s="104"/>
      <c r="J406" s="104"/>
      <c r="K406" s="104"/>
      <c r="L406" s="104"/>
      <c r="M406" s="104"/>
      <c r="T406" s="104"/>
      <c r="V406" s="104"/>
      <c r="Z406" s="104"/>
      <c r="AB406" s="104"/>
      <c r="AD406" s="104"/>
    </row>
    <row r="407" spans="4:30" s="103" customFormat="1">
      <c r="D407" s="104"/>
      <c r="E407" s="104"/>
      <c r="F407" s="104"/>
      <c r="G407" s="104"/>
      <c r="H407" s="104"/>
      <c r="I407" s="104"/>
      <c r="J407" s="104"/>
      <c r="K407" s="104"/>
      <c r="L407" s="104"/>
      <c r="M407" s="104"/>
      <c r="T407" s="104"/>
      <c r="V407" s="104"/>
      <c r="Z407" s="104"/>
      <c r="AB407" s="104"/>
      <c r="AD407" s="104"/>
    </row>
    <row r="408" spans="4:30" s="103" customFormat="1">
      <c r="D408" s="104"/>
      <c r="E408" s="104"/>
      <c r="F408" s="104"/>
      <c r="G408" s="104"/>
      <c r="H408" s="104"/>
      <c r="I408" s="104"/>
      <c r="J408" s="104"/>
      <c r="K408" s="104"/>
      <c r="L408" s="104"/>
      <c r="M408" s="104"/>
      <c r="T408" s="104"/>
      <c r="V408" s="104"/>
      <c r="Z408" s="104"/>
      <c r="AB408" s="104"/>
      <c r="AD408" s="104"/>
    </row>
    <row r="409" spans="4:30" s="103" customFormat="1">
      <c r="D409" s="104"/>
      <c r="E409" s="104"/>
      <c r="F409" s="104"/>
      <c r="G409" s="104"/>
      <c r="H409" s="104"/>
      <c r="I409" s="104"/>
      <c r="J409" s="104"/>
      <c r="K409" s="104"/>
      <c r="L409" s="104"/>
      <c r="M409" s="104"/>
      <c r="T409" s="104"/>
      <c r="V409" s="104"/>
      <c r="Z409" s="104"/>
      <c r="AB409" s="104"/>
      <c r="AD409" s="104"/>
    </row>
    <row r="410" spans="4:30" s="103" customFormat="1">
      <c r="D410" s="104"/>
      <c r="E410" s="104"/>
      <c r="F410" s="104"/>
      <c r="G410" s="104"/>
      <c r="H410" s="104"/>
      <c r="I410" s="104"/>
      <c r="J410" s="104"/>
      <c r="K410" s="104"/>
      <c r="L410" s="104"/>
      <c r="M410" s="104"/>
      <c r="T410" s="104"/>
      <c r="V410" s="104"/>
      <c r="Z410" s="104"/>
      <c r="AB410" s="104"/>
      <c r="AD410" s="104"/>
    </row>
    <row r="411" spans="4:30" s="103" customFormat="1">
      <c r="D411" s="104"/>
      <c r="E411" s="104"/>
      <c r="F411" s="104"/>
      <c r="G411" s="104"/>
      <c r="H411" s="104"/>
      <c r="I411" s="104"/>
      <c r="J411" s="104"/>
      <c r="K411" s="104"/>
      <c r="L411" s="104"/>
      <c r="M411" s="104"/>
      <c r="T411" s="104"/>
      <c r="V411" s="104"/>
      <c r="Z411" s="104"/>
      <c r="AB411" s="104"/>
      <c r="AD411" s="104"/>
    </row>
    <row r="412" spans="4:30" s="103" customFormat="1">
      <c r="D412" s="104"/>
      <c r="E412" s="104"/>
      <c r="F412" s="104"/>
      <c r="G412" s="104"/>
      <c r="H412" s="104"/>
      <c r="I412" s="104"/>
      <c r="J412" s="104"/>
      <c r="K412" s="104"/>
      <c r="L412" s="104"/>
      <c r="M412" s="104"/>
      <c r="T412" s="104"/>
      <c r="V412" s="104"/>
      <c r="Z412" s="104"/>
      <c r="AB412" s="104"/>
      <c r="AD412" s="104"/>
    </row>
    <row r="413" spans="4:30" s="103" customFormat="1">
      <c r="D413" s="104"/>
      <c r="E413" s="104"/>
      <c r="F413" s="104"/>
      <c r="G413" s="104"/>
      <c r="H413" s="104"/>
      <c r="I413" s="104"/>
      <c r="J413" s="104"/>
      <c r="K413" s="104"/>
      <c r="L413" s="104"/>
      <c r="M413" s="104"/>
      <c r="T413" s="104"/>
      <c r="V413" s="104"/>
      <c r="Z413" s="104"/>
      <c r="AB413" s="104"/>
      <c r="AD413" s="104"/>
    </row>
    <row r="414" spans="4:30" s="103" customFormat="1">
      <c r="D414" s="104"/>
      <c r="E414" s="104"/>
      <c r="F414" s="104"/>
      <c r="G414" s="104"/>
      <c r="H414" s="104"/>
      <c r="I414" s="104"/>
      <c r="J414" s="104"/>
      <c r="K414" s="104"/>
      <c r="L414" s="104"/>
      <c r="M414" s="104"/>
      <c r="T414" s="104"/>
      <c r="V414" s="104"/>
      <c r="Z414" s="104"/>
      <c r="AB414" s="104"/>
      <c r="AD414" s="104"/>
    </row>
    <row r="415" spans="4:30" s="103" customFormat="1">
      <c r="D415" s="104"/>
      <c r="E415" s="104"/>
      <c r="F415" s="104"/>
      <c r="G415" s="104"/>
      <c r="H415" s="104"/>
      <c r="I415" s="104"/>
      <c r="J415" s="104"/>
      <c r="K415" s="104"/>
      <c r="L415" s="104"/>
      <c r="M415" s="104"/>
      <c r="T415" s="104"/>
      <c r="V415" s="104"/>
      <c r="Z415" s="104"/>
      <c r="AB415" s="104"/>
      <c r="AD415" s="104"/>
    </row>
    <row r="416" spans="4:30" s="103" customFormat="1">
      <c r="D416" s="104"/>
      <c r="E416" s="104"/>
      <c r="F416" s="104"/>
      <c r="G416" s="104"/>
      <c r="H416" s="104"/>
      <c r="I416" s="104"/>
      <c r="J416" s="104"/>
      <c r="K416" s="104"/>
      <c r="L416" s="104"/>
      <c r="M416" s="104"/>
      <c r="T416" s="104"/>
      <c r="V416" s="104"/>
      <c r="Z416" s="104"/>
      <c r="AB416" s="104"/>
      <c r="AD416" s="104"/>
    </row>
    <row r="417" spans="4:30" s="103" customFormat="1">
      <c r="D417" s="104"/>
      <c r="E417" s="104"/>
      <c r="F417" s="104"/>
      <c r="G417" s="104"/>
      <c r="H417" s="104"/>
      <c r="I417" s="104"/>
      <c r="J417" s="104"/>
      <c r="K417" s="104"/>
      <c r="L417" s="104"/>
      <c r="M417" s="104"/>
      <c r="T417" s="104"/>
      <c r="V417" s="104"/>
      <c r="Z417" s="104"/>
      <c r="AB417" s="104"/>
      <c r="AD417" s="104"/>
    </row>
    <row r="418" spans="4:30" s="103" customFormat="1">
      <c r="D418" s="104"/>
      <c r="E418" s="104"/>
      <c r="F418" s="104"/>
      <c r="G418" s="104"/>
      <c r="H418" s="104"/>
      <c r="I418" s="104"/>
      <c r="J418" s="104"/>
      <c r="K418" s="104"/>
      <c r="L418" s="104"/>
      <c r="M418" s="104"/>
      <c r="T418" s="104"/>
      <c r="V418" s="104"/>
      <c r="Z418" s="104"/>
      <c r="AB418" s="104"/>
      <c r="AD418" s="104"/>
    </row>
    <row r="419" spans="4:30" s="103" customFormat="1">
      <c r="D419" s="104"/>
      <c r="E419" s="104"/>
      <c r="F419" s="104"/>
      <c r="G419" s="104"/>
      <c r="H419" s="104"/>
      <c r="I419" s="104"/>
      <c r="J419" s="104"/>
      <c r="K419" s="104"/>
      <c r="L419" s="104"/>
      <c r="M419" s="104"/>
      <c r="T419" s="104"/>
      <c r="V419" s="104"/>
      <c r="Z419" s="104"/>
      <c r="AB419" s="104"/>
      <c r="AD419" s="104"/>
    </row>
    <row r="420" spans="4:30" s="103" customFormat="1">
      <c r="D420" s="104"/>
      <c r="E420" s="104"/>
      <c r="F420" s="104"/>
      <c r="G420" s="104"/>
      <c r="H420" s="104"/>
      <c r="I420" s="104"/>
      <c r="J420" s="104"/>
      <c r="K420" s="104"/>
      <c r="L420" s="104"/>
      <c r="M420" s="104"/>
      <c r="T420" s="104"/>
      <c r="V420" s="104"/>
      <c r="Z420" s="104"/>
      <c r="AB420" s="104"/>
      <c r="AD420" s="104"/>
    </row>
    <row r="421" spans="4:30" s="103" customFormat="1">
      <c r="D421" s="104"/>
      <c r="E421" s="104"/>
      <c r="F421" s="104"/>
      <c r="G421" s="104"/>
      <c r="H421" s="104"/>
      <c r="I421" s="104"/>
      <c r="J421" s="104"/>
      <c r="K421" s="104"/>
      <c r="L421" s="104"/>
      <c r="M421" s="104"/>
      <c r="T421" s="104"/>
      <c r="V421" s="104"/>
      <c r="Z421" s="104"/>
      <c r="AB421" s="104"/>
      <c r="AD421" s="104"/>
    </row>
    <row r="422" spans="4:30" s="103" customFormat="1">
      <c r="D422" s="104"/>
      <c r="E422" s="104"/>
      <c r="F422" s="104"/>
      <c r="G422" s="104"/>
      <c r="H422" s="104"/>
      <c r="I422" s="104"/>
      <c r="J422" s="104"/>
      <c r="K422" s="104"/>
      <c r="L422" s="104"/>
      <c r="M422" s="104"/>
      <c r="T422" s="104"/>
      <c r="V422" s="104"/>
      <c r="Z422" s="104"/>
      <c r="AB422" s="104"/>
      <c r="AD422" s="104"/>
    </row>
    <row r="423" spans="4:30" s="103" customFormat="1">
      <c r="D423" s="104"/>
      <c r="E423" s="104"/>
      <c r="F423" s="104"/>
      <c r="G423" s="104"/>
      <c r="H423" s="104"/>
      <c r="I423" s="104"/>
      <c r="J423" s="104"/>
      <c r="K423" s="104"/>
      <c r="L423" s="104"/>
      <c r="M423" s="104"/>
      <c r="T423" s="104"/>
      <c r="V423" s="104"/>
      <c r="Z423" s="104"/>
      <c r="AB423" s="104"/>
      <c r="AD423" s="104"/>
    </row>
    <row r="424" spans="4:30" s="103" customFormat="1">
      <c r="D424" s="104"/>
      <c r="E424" s="104"/>
      <c r="F424" s="104"/>
      <c r="G424" s="104"/>
      <c r="H424" s="104"/>
      <c r="I424" s="104"/>
      <c r="J424" s="104"/>
      <c r="K424" s="104"/>
      <c r="L424" s="104"/>
      <c r="M424" s="104"/>
      <c r="T424" s="104"/>
      <c r="V424" s="104"/>
      <c r="Z424" s="104"/>
      <c r="AB424" s="104"/>
      <c r="AD424" s="104"/>
    </row>
    <row r="425" spans="4:30" s="103" customFormat="1">
      <c r="D425" s="104"/>
      <c r="E425" s="104"/>
      <c r="F425" s="104"/>
      <c r="G425" s="104"/>
      <c r="H425" s="104"/>
      <c r="I425" s="104"/>
      <c r="J425" s="104"/>
      <c r="K425" s="104"/>
      <c r="L425" s="104"/>
      <c r="M425" s="104"/>
      <c r="T425" s="104"/>
      <c r="V425" s="104"/>
      <c r="Z425" s="104"/>
      <c r="AB425" s="104"/>
      <c r="AD425" s="104"/>
    </row>
    <row r="426" spans="4:30" s="103" customFormat="1">
      <c r="D426" s="104"/>
      <c r="E426" s="104"/>
      <c r="F426" s="104"/>
      <c r="G426" s="104"/>
      <c r="H426" s="104"/>
      <c r="I426" s="104"/>
      <c r="J426" s="104"/>
      <c r="K426" s="104"/>
      <c r="L426" s="104"/>
      <c r="M426" s="104"/>
      <c r="T426" s="104"/>
      <c r="V426" s="104"/>
      <c r="Z426" s="104"/>
      <c r="AB426" s="104"/>
      <c r="AD426" s="104"/>
    </row>
    <row r="427" spans="4:30" s="103" customFormat="1">
      <c r="D427" s="104"/>
      <c r="E427" s="104"/>
      <c r="F427" s="104"/>
      <c r="G427" s="104"/>
      <c r="H427" s="104"/>
      <c r="I427" s="104"/>
      <c r="J427" s="104"/>
      <c r="K427" s="104"/>
      <c r="L427" s="104"/>
      <c r="M427" s="104"/>
      <c r="T427" s="104"/>
      <c r="V427" s="104"/>
      <c r="Z427" s="104"/>
      <c r="AB427" s="104"/>
      <c r="AD427" s="104"/>
    </row>
    <row r="428" spans="4:30" s="103" customFormat="1">
      <c r="D428" s="104"/>
      <c r="E428" s="104"/>
      <c r="F428" s="104"/>
      <c r="G428" s="104"/>
      <c r="H428" s="104"/>
      <c r="I428" s="104"/>
      <c r="J428" s="104"/>
      <c r="K428" s="104"/>
      <c r="L428" s="104"/>
      <c r="M428" s="104"/>
      <c r="T428" s="104"/>
      <c r="V428" s="104"/>
      <c r="Z428" s="104"/>
      <c r="AB428" s="104"/>
      <c r="AD428" s="104"/>
    </row>
    <row r="429" spans="4:30" s="103" customFormat="1">
      <c r="D429" s="104"/>
      <c r="E429" s="104"/>
      <c r="F429" s="104"/>
      <c r="G429" s="104"/>
      <c r="H429" s="104"/>
      <c r="I429" s="104"/>
      <c r="J429" s="104"/>
      <c r="K429" s="104"/>
      <c r="L429" s="104"/>
      <c r="M429" s="104"/>
      <c r="T429" s="104"/>
      <c r="V429" s="104"/>
      <c r="Z429" s="104"/>
      <c r="AB429" s="104"/>
      <c r="AD429" s="104"/>
    </row>
    <row r="430" spans="4:30" s="103" customFormat="1">
      <c r="D430" s="104"/>
      <c r="E430" s="104"/>
      <c r="F430" s="104"/>
      <c r="G430" s="104"/>
      <c r="H430" s="104"/>
      <c r="I430" s="104"/>
      <c r="J430" s="104"/>
      <c r="K430" s="104"/>
      <c r="L430" s="104"/>
      <c r="M430" s="104"/>
      <c r="T430" s="104"/>
      <c r="V430" s="104"/>
      <c r="Z430" s="104"/>
      <c r="AB430" s="104"/>
      <c r="AD430" s="104"/>
    </row>
    <row r="431" spans="4:30" s="103" customFormat="1">
      <c r="D431" s="104"/>
      <c r="E431" s="104"/>
      <c r="F431" s="104"/>
      <c r="G431" s="104"/>
      <c r="H431" s="104"/>
      <c r="I431" s="104"/>
      <c r="J431" s="104"/>
      <c r="K431" s="104"/>
      <c r="L431" s="104"/>
      <c r="M431" s="104"/>
      <c r="T431" s="104"/>
      <c r="V431" s="104"/>
      <c r="Z431" s="104"/>
      <c r="AB431" s="104"/>
      <c r="AD431" s="104"/>
    </row>
    <row r="432" spans="4:30" s="103" customFormat="1">
      <c r="D432" s="104"/>
      <c r="E432" s="104"/>
      <c r="F432" s="104"/>
      <c r="G432" s="104"/>
      <c r="H432" s="104"/>
      <c r="I432" s="104"/>
      <c r="J432" s="104"/>
      <c r="K432" s="104"/>
      <c r="L432" s="104"/>
      <c r="M432" s="104"/>
      <c r="T432" s="104"/>
      <c r="V432" s="104"/>
      <c r="Z432" s="104"/>
      <c r="AB432" s="104"/>
      <c r="AD432" s="104"/>
    </row>
    <row r="433" spans="4:30" s="103" customFormat="1">
      <c r="D433" s="104"/>
      <c r="E433" s="104"/>
      <c r="F433" s="104"/>
      <c r="G433" s="104"/>
      <c r="H433" s="104"/>
      <c r="I433" s="104"/>
      <c r="J433" s="104"/>
      <c r="K433" s="104"/>
      <c r="L433" s="104"/>
      <c r="M433" s="104"/>
      <c r="T433" s="104"/>
      <c r="V433" s="104"/>
      <c r="Z433" s="104"/>
      <c r="AB433" s="104"/>
      <c r="AD433" s="104"/>
    </row>
    <row r="434" spans="4:30" s="103" customFormat="1">
      <c r="D434" s="104"/>
      <c r="E434" s="104"/>
      <c r="F434" s="104"/>
      <c r="G434" s="104"/>
      <c r="H434" s="104"/>
      <c r="I434" s="104"/>
      <c r="J434" s="104"/>
      <c r="K434" s="104"/>
      <c r="L434" s="104"/>
      <c r="M434" s="104"/>
      <c r="T434" s="104"/>
      <c r="V434" s="104"/>
      <c r="Z434" s="104"/>
      <c r="AB434" s="104"/>
      <c r="AD434" s="104"/>
    </row>
    <row r="435" spans="4:30" s="103" customFormat="1">
      <c r="D435" s="104"/>
      <c r="E435" s="104"/>
      <c r="F435" s="104"/>
      <c r="G435" s="104"/>
      <c r="H435" s="104"/>
      <c r="I435" s="104"/>
      <c r="J435" s="104"/>
      <c r="K435" s="104"/>
      <c r="L435" s="104"/>
      <c r="M435" s="104"/>
      <c r="T435" s="104"/>
      <c r="V435" s="104"/>
      <c r="Z435" s="104"/>
      <c r="AB435" s="104"/>
      <c r="AD435" s="104"/>
    </row>
    <row r="436" spans="4:30" s="103" customFormat="1">
      <c r="D436" s="104"/>
      <c r="E436" s="104"/>
      <c r="F436" s="104"/>
      <c r="G436" s="104"/>
      <c r="H436" s="104"/>
      <c r="I436" s="104"/>
      <c r="J436" s="104"/>
      <c r="K436" s="104"/>
      <c r="L436" s="104"/>
      <c r="M436" s="104"/>
      <c r="T436" s="104"/>
      <c r="V436" s="104"/>
      <c r="Z436" s="104"/>
      <c r="AB436" s="104"/>
      <c r="AD436" s="104"/>
    </row>
    <row r="437" spans="4:30" s="103" customFormat="1">
      <c r="D437" s="104"/>
      <c r="E437" s="104"/>
      <c r="F437" s="104"/>
      <c r="G437" s="104"/>
      <c r="H437" s="104"/>
      <c r="I437" s="104"/>
      <c r="J437" s="104"/>
      <c r="K437" s="104"/>
      <c r="L437" s="104"/>
      <c r="M437" s="104"/>
      <c r="T437" s="104"/>
      <c r="V437" s="104"/>
      <c r="Z437" s="104"/>
      <c r="AB437" s="104"/>
      <c r="AD437" s="104"/>
    </row>
    <row r="438" spans="4:30" s="103" customFormat="1">
      <c r="D438" s="104"/>
      <c r="E438" s="104"/>
      <c r="F438" s="104"/>
      <c r="G438" s="104"/>
      <c r="H438" s="104"/>
      <c r="I438" s="104"/>
      <c r="J438" s="104"/>
      <c r="K438" s="104"/>
      <c r="L438" s="104"/>
      <c r="M438" s="104"/>
      <c r="T438" s="104"/>
      <c r="V438" s="104"/>
      <c r="Z438" s="104"/>
      <c r="AB438" s="104"/>
      <c r="AD438" s="104"/>
    </row>
    <row r="439" spans="4:30" s="103" customFormat="1">
      <c r="D439" s="104"/>
      <c r="E439" s="104"/>
      <c r="F439" s="104"/>
      <c r="G439" s="104"/>
      <c r="H439" s="104"/>
      <c r="I439" s="104"/>
      <c r="J439" s="104"/>
      <c r="K439" s="104"/>
      <c r="L439" s="104"/>
      <c r="M439" s="104"/>
      <c r="T439" s="104"/>
      <c r="V439" s="104"/>
      <c r="Z439" s="104"/>
      <c r="AB439" s="104"/>
      <c r="AD439" s="104"/>
    </row>
    <row r="440" spans="4:30" s="103" customFormat="1">
      <c r="D440" s="104"/>
      <c r="E440" s="104"/>
      <c r="F440" s="104"/>
      <c r="G440" s="104"/>
      <c r="H440" s="104"/>
      <c r="I440" s="104"/>
      <c r="J440" s="104"/>
      <c r="K440" s="104"/>
      <c r="L440" s="104"/>
      <c r="M440" s="104"/>
      <c r="T440" s="104"/>
      <c r="V440" s="104"/>
      <c r="Z440" s="104"/>
      <c r="AB440" s="104"/>
      <c r="AD440" s="104"/>
    </row>
    <row r="441" spans="4:30" s="103" customFormat="1">
      <c r="D441" s="104"/>
      <c r="E441" s="104"/>
      <c r="F441" s="104"/>
      <c r="G441" s="104"/>
      <c r="H441" s="104"/>
      <c r="I441" s="104"/>
      <c r="J441" s="104"/>
      <c r="K441" s="104"/>
      <c r="L441" s="104"/>
      <c r="M441" s="104"/>
      <c r="T441" s="104"/>
      <c r="V441" s="104"/>
      <c r="Z441" s="104"/>
      <c r="AB441" s="104"/>
      <c r="AD441" s="104"/>
    </row>
    <row r="442" spans="4:30" s="103" customFormat="1">
      <c r="D442" s="104"/>
      <c r="E442" s="104"/>
      <c r="F442" s="104"/>
      <c r="G442" s="104"/>
      <c r="H442" s="104"/>
      <c r="I442" s="104"/>
      <c r="J442" s="104"/>
      <c r="K442" s="104"/>
      <c r="L442" s="104"/>
      <c r="M442" s="104"/>
      <c r="T442" s="104"/>
      <c r="V442" s="104"/>
      <c r="Z442" s="104"/>
      <c r="AB442" s="104"/>
      <c r="AD442" s="104"/>
    </row>
    <row r="443" spans="4:30" s="103" customFormat="1">
      <c r="D443" s="104"/>
      <c r="E443" s="104"/>
      <c r="F443" s="104"/>
      <c r="G443" s="104"/>
      <c r="H443" s="104"/>
      <c r="I443" s="104"/>
      <c r="J443" s="104"/>
      <c r="K443" s="104"/>
      <c r="L443" s="104"/>
      <c r="M443" s="104"/>
      <c r="T443" s="104"/>
      <c r="V443" s="104"/>
      <c r="Z443" s="104"/>
      <c r="AB443" s="104"/>
      <c r="AD443" s="104"/>
    </row>
    <row r="444" spans="4:30" s="103" customFormat="1">
      <c r="D444" s="104"/>
      <c r="E444" s="104"/>
      <c r="F444" s="104"/>
      <c r="G444" s="104"/>
      <c r="H444" s="104"/>
      <c r="I444" s="104"/>
      <c r="J444" s="104"/>
      <c r="K444" s="104"/>
      <c r="L444" s="104"/>
      <c r="M444" s="104"/>
      <c r="T444" s="104"/>
      <c r="V444" s="104"/>
      <c r="Z444" s="104"/>
      <c r="AB444" s="104"/>
      <c r="AD444" s="104"/>
    </row>
    <row r="445" spans="4:30" s="103" customFormat="1">
      <c r="D445" s="104"/>
      <c r="E445" s="104"/>
      <c r="F445" s="104"/>
      <c r="G445" s="104"/>
      <c r="H445" s="104"/>
      <c r="I445" s="104"/>
      <c r="J445" s="104"/>
      <c r="K445" s="104"/>
      <c r="L445" s="104"/>
      <c r="M445" s="104"/>
      <c r="T445" s="104"/>
      <c r="V445" s="104"/>
      <c r="Z445" s="104"/>
      <c r="AB445" s="104"/>
      <c r="AD445" s="104"/>
    </row>
    <row r="446" spans="4:30" s="103" customFormat="1">
      <c r="D446" s="104"/>
      <c r="E446" s="104"/>
      <c r="F446" s="104"/>
      <c r="G446" s="104"/>
      <c r="H446" s="104"/>
      <c r="I446" s="104"/>
      <c r="J446" s="104"/>
      <c r="K446" s="104"/>
      <c r="L446" s="104"/>
      <c r="M446" s="104"/>
      <c r="T446" s="104"/>
      <c r="V446" s="104"/>
      <c r="Z446" s="104"/>
      <c r="AB446" s="104"/>
      <c r="AD446" s="104"/>
    </row>
    <row r="447" spans="4:30" s="103" customFormat="1">
      <c r="D447" s="104"/>
      <c r="E447" s="104"/>
      <c r="F447" s="104"/>
      <c r="G447" s="104"/>
      <c r="H447" s="104"/>
      <c r="I447" s="104"/>
      <c r="J447" s="104"/>
      <c r="K447" s="104"/>
      <c r="L447" s="104"/>
      <c r="M447" s="104"/>
      <c r="T447" s="104"/>
      <c r="V447" s="104"/>
      <c r="Z447" s="104"/>
      <c r="AB447" s="104"/>
      <c r="AD447" s="104"/>
    </row>
    <row r="448" spans="4:30" s="103" customFormat="1">
      <c r="D448" s="104"/>
      <c r="E448" s="104"/>
      <c r="F448" s="104"/>
      <c r="G448" s="104"/>
      <c r="H448" s="104"/>
      <c r="I448" s="104"/>
      <c r="J448" s="104"/>
      <c r="K448" s="104"/>
      <c r="L448" s="104"/>
      <c r="M448" s="104"/>
      <c r="T448" s="104"/>
      <c r="V448" s="104"/>
      <c r="Z448" s="104"/>
      <c r="AB448" s="104"/>
      <c r="AD448" s="104"/>
    </row>
    <row r="449" spans="4:30" s="103" customFormat="1">
      <c r="D449" s="104"/>
      <c r="E449" s="104"/>
      <c r="F449" s="104"/>
      <c r="G449" s="104"/>
      <c r="H449" s="104"/>
      <c r="I449" s="104"/>
      <c r="J449" s="104"/>
      <c r="K449" s="104"/>
      <c r="L449" s="104"/>
      <c r="M449" s="104"/>
      <c r="T449" s="104"/>
      <c r="V449" s="104"/>
      <c r="Z449" s="104"/>
      <c r="AB449" s="104"/>
      <c r="AD449" s="104"/>
    </row>
    <row r="450" spans="4:30" s="103" customFormat="1">
      <c r="D450" s="104"/>
      <c r="E450" s="104"/>
      <c r="F450" s="104"/>
      <c r="G450" s="104"/>
      <c r="H450" s="104"/>
      <c r="I450" s="104"/>
      <c r="J450" s="104"/>
      <c r="K450" s="104"/>
      <c r="L450" s="104"/>
      <c r="M450" s="104"/>
      <c r="T450" s="104"/>
      <c r="V450" s="104"/>
      <c r="Z450" s="104"/>
      <c r="AB450" s="104"/>
      <c r="AD450" s="104"/>
    </row>
    <row r="451" spans="4:30" s="103" customFormat="1">
      <c r="D451" s="104"/>
      <c r="E451" s="104"/>
      <c r="F451" s="104"/>
      <c r="G451" s="104"/>
      <c r="H451" s="104"/>
      <c r="I451" s="104"/>
      <c r="J451" s="104"/>
      <c r="K451" s="104"/>
      <c r="L451" s="104"/>
      <c r="M451" s="104"/>
      <c r="T451" s="104"/>
      <c r="V451" s="104"/>
      <c r="Z451" s="104"/>
      <c r="AB451" s="104"/>
      <c r="AD451" s="104"/>
    </row>
    <row r="452" spans="4:30" s="103" customFormat="1">
      <c r="D452" s="104"/>
      <c r="E452" s="104"/>
      <c r="F452" s="104"/>
      <c r="G452" s="104"/>
      <c r="H452" s="104"/>
      <c r="I452" s="104"/>
      <c r="J452" s="104"/>
      <c r="K452" s="104"/>
      <c r="L452" s="104"/>
      <c r="M452" s="104"/>
      <c r="T452" s="104"/>
      <c r="V452" s="104"/>
      <c r="Z452" s="104"/>
      <c r="AB452" s="104"/>
      <c r="AD452" s="104"/>
    </row>
    <row r="453" spans="4:30" s="103" customFormat="1">
      <c r="D453" s="104"/>
      <c r="E453" s="104"/>
      <c r="F453" s="104"/>
      <c r="G453" s="104"/>
      <c r="H453" s="104"/>
      <c r="I453" s="104"/>
      <c r="J453" s="104"/>
      <c r="K453" s="104"/>
      <c r="L453" s="104"/>
      <c r="M453" s="104"/>
      <c r="T453" s="104"/>
      <c r="V453" s="104"/>
      <c r="Z453" s="104"/>
      <c r="AB453" s="104"/>
      <c r="AD453" s="104"/>
    </row>
    <row r="454" spans="4:30" s="103" customFormat="1">
      <c r="D454" s="104"/>
      <c r="E454" s="104"/>
      <c r="F454" s="104"/>
      <c r="G454" s="104"/>
      <c r="H454" s="104"/>
      <c r="I454" s="104"/>
      <c r="J454" s="104"/>
      <c r="K454" s="104"/>
      <c r="L454" s="104"/>
      <c r="M454" s="104"/>
      <c r="T454" s="104"/>
      <c r="V454" s="104"/>
      <c r="Z454" s="104"/>
      <c r="AB454" s="104"/>
      <c r="AD454" s="104"/>
    </row>
    <row r="455" spans="4:30" s="103" customFormat="1">
      <c r="D455" s="104"/>
      <c r="E455" s="104"/>
      <c r="F455" s="104"/>
      <c r="G455" s="104"/>
      <c r="H455" s="104"/>
      <c r="I455" s="104"/>
      <c r="J455" s="104"/>
      <c r="K455" s="104"/>
      <c r="L455" s="104"/>
      <c r="M455" s="104"/>
      <c r="T455" s="104"/>
      <c r="V455" s="104"/>
      <c r="Z455" s="104"/>
      <c r="AB455" s="104"/>
      <c r="AD455" s="104"/>
    </row>
    <row r="456" spans="4:30" s="103" customFormat="1">
      <c r="D456" s="104"/>
      <c r="E456" s="104"/>
      <c r="F456" s="104"/>
      <c r="G456" s="104"/>
      <c r="H456" s="104"/>
      <c r="I456" s="104"/>
      <c r="J456" s="104"/>
      <c r="K456" s="104"/>
      <c r="L456" s="104"/>
      <c r="M456" s="104"/>
      <c r="T456" s="104"/>
      <c r="V456" s="104"/>
      <c r="Z456" s="104"/>
      <c r="AB456" s="104"/>
      <c r="AD456" s="104"/>
    </row>
    <row r="457" spans="4:30" s="103" customFormat="1">
      <c r="D457" s="104"/>
      <c r="E457" s="104"/>
      <c r="F457" s="104"/>
      <c r="G457" s="104"/>
      <c r="H457" s="104"/>
      <c r="I457" s="104"/>
      <c r="J457" s="104"/>
      <c r="K457" s="104"/>
      <c r="L457" s="104"/>
      <c r="M457" s="104"/>
      <c r="T457" s="104"/>
      <c r="V457" s="104"/>
      <c r="Z457" s="104"/>
      <c r="AB457" s="104"/>
      <c r="AD457" s="104"/>
    </row>
    <row r="458" spans="4:30" s="103" customFormat="1">
      <c r="D458" s="104"/>
      <c r="E458" s="104"/>
      <c r="F458" s="104"/>
      <c r="G458" s="104"/>
      <c r="H458" s="104"/>
      <c r="I458" s="104"/>
      <c r="J458" s="104"/>
      <c r="K458" s="104"/>
      <c r="L458" s="104"/>
      <c r="M458" s="104"/>
      <c r="T458" s="104"/>
      <c r="V458" s="104"/>
      <c r="Z458" s="104"/>
      <c r="AB458" s="104"/>
      <c r="AD458" s="104"/>
    </row>
    <row r="459" spans="4:30" s="103" customFormat="1">
      <c r="D459" s="104"/>
      <c r="E459" s="104"/>
      <c r="F459" s="104"/>
      <c r="G459" s="104"/>
      <c r="H459" s="104"/>
      <c r="I459" s="104"/>
      <c r="J459" s="104"/>
      <c r="K459" s="104"/>
      <c r="L459" s="104"/>
      <c r="M459" s="104"/>
      <c r="T459" s="104"/>
      <c r="V459" s="104"/>
      <c r="Z459" s="104"/>
      <c r="AB459" s="104"/>
      <c r="AD459" s="104"/>
    </row>
    <row r="460" spans="4:30" s="103" customFormat="1">
      <c r="D460" s="104"/>
      <c r="E460" s="104"/>
      <c r="F460" s="104"/>
      <c r="G460" s="104"/>
      <c r="H460" s="104"/>
      <c r="I460" s="104"/>
      <c r="J460" s="104"/>
      <c r="K460" s="104"/>
      <c r="L460" s="104"/>
      <c r="M460" s="104"/>
      <c r="T460" s="104"/>
      <c r="V460" s="104"/>
      <c r="Z460" s="104"/>
      <c r="AB460" s="104"/>
      <c r="AD460" s="104"/>
    </row>
    <row r="461" spans="4:30" s="103" customFormat="1">
      <c r="D461" s="104"/>
      <c r="E461" s="104"/>
      <c r="F461" s="104"/>
      <c r="G461" s="104"/>
      <c r="H461" s="104"/>
      <c r="I461" s="104"/>
      <c r="J461" s="104"/>
      <c r="K461" s="104"/>
      <c r="L461" s="104"/>
      <c r="M461" s="104"/>
      <c r="T461" s="104"/>
      <c r="V461" s="104"/>
      <c r="Z461" s="104"/>
      <c r="AB461" s="104"/>
      <c r="AD461" s="104"/>
    </row>
    <row r="462" spans="4:30" s="103" customFormat="1">
      <c r="D462" s="104"/>
      <c r="E462" s="104"/>
      <c r="F462" s="104"/>
      <c r="G462" s="104"/>
      <c r="H462" s="104"/>
      <c r="I462" s="104"/>
      <c r="J462" s="104"/>
      <c r="K462" s="104"/>
      <c r="L462" s="104"/>
      <c r="M462" s="104"/>
      <c r="T462" s="104"/>
      <c r="V462" s="104"/>
      <c r="Z462" s="104"/>
      <c r="AB462" s="104"/>
      <c r="AD462" s="104"/>
    </row>
    <row r="463" spans="4:30" s="103" customFormat="1">
      <c r="D463" s="104"/>
      <c r="E463" s="104"/>
      <c r="F463" s="104"/>
      <c r="G463" s="104"/>
      <c r="H463" s="104"/>
      <c r="I463" s="104"/>
      <c r="J463" s="104"/>
      <c r="K463" s="104"/>
      <c r="L463" s="104"/>
      <c r="M463" s="104"/>
      <c r="T463" s="104"/>
      <c r="V463" s="104"/>
      <c r="Z463" s="104"/>
      <c r="AB463" s="104"/>
      <c r="AD463" s="104"/>
    </row>
    <row r="464" spans="4:30" s="103" customFormat="1">
      <c r="D464" s="104"/>
      <c r="E464" s="104"/>
      <c r="F464" s="104"/>
      <c r="G464" s="104"/>
      <c r="H464" s="104"/>
      <c r="I464" s="104"/>
      <c r="J464" s="104"/>
      <c r="K464" s="104"/>
      <c r="L464" s="104"/>
      <c r="M464" s="104"/>
      <c r="T464" s="104"/>
      <c r="V464" s="104"/>
      <c r="Z464" s="104"/>
      <c r="AB464" s="104"/>
      <c r="AD464" s="104"/>
    </row>
    <row r="465" spans="4:30" s="103" customFormat="1">
      <c r="D465" s="104"/>
      <c r="E465" s="104"/>
      <c r="F465" s="104"/>
      <c r="G465" s="104"/>
      <c r="H465" s="104"/>
      <c r="I465" s="104"/>
      <c r="J465" s="104"/>
      <c r="K465" s="104"/>
      <c r="L465" s="104"/>
      <c r="M465" s="104"/>
      <c r="T465" s="104"/>
      <c r="V465" s="104"/>
      <c r="Z465" s="104"/>
      <c r="AB465" s="104"/>
      <c r="AD465" s="104"/>
    </row>
    <row r="466" spans="4:30" s="103" customFormat="1">
      <c r="D466" s="104"/>
      <c r="E466" s="104"/>
      <c r="F466" s="104"/>
      <c r="G466" s="104"/>
      <c r="H466" s="104"/>
      <c r="I466" s="104"/>
      <c r="J466" s="104"/>
      <c r="K466" s="104"/>
      <c r="L466" s="104"/>
      <c r="M466" s="104"/>
      <c r="T466" s="104"/>
      <c r="V466" s="104"/>
      <c r="Z466" s="104"/>
      <c r="AB466" s="104"/>
      <c r="AD466" s="104"/>
    </row>
    <row r="467" spans="4:30" s="103" customFormat="1">
      <c r="D467" s="104"/>
      <c r="E467" s="104"/>
      <c r="F467" s="104"/>
      <c r="G467" s="104"/>
      <c r="H467" s="104"/>
      <c r="I467" s="104"/>
      <c r="J467" s="104"/>
      <c r="K467" s="104"/>
      <c r="L467" s="104"/>
      <c r="M467" s="104"/>
      <c r="T467" s="104"/>
      <c r="V467" s="104"/>
      <c r="Z467" s="104"/>
      <c r="AB467" s="104"/>
      <c r="AD467" s="104"/>
    </row>
    <row r="468" spans="4:30" s="103" customFormat="1">
      <c r="D468" s="104"/>
      <c r="E468" s="104"/>
      <c r="F468" s="104"/>
      <c r="G468" s="104"/>
      <c r="H468" s="104"/>
      <c r="I468" s="104"/>
      <c r="J468" s="104"/>
      <c r="K468" s="104"/>
      <c r="L468" s="104"/>
      <c r="M468" s="104"/>
      <c r="T468" s="104"/>
      <c r="V468" s="104"/>
      <c r="Z468" s="104"/>
      <c r="AB468" s="104"/>
      <c r="AD468" s="104"/>
    </row>
    <row r="469" spans="4:30" s="103" customFormat="1">
      <c r="D469" s="104"/>
      <c r="E469" s="104"/>
      <c r="F469" s="104"/>
      <c r="G469" s="104"/>
      <c r="H469" s="104"/>
      <c r="I469" s="104"/>
      <c r="J469" s="104"/>
      <c r="K469" s="104"/>
      <c r="L469" s="104"/>
      <c r="M469" s="104"/>
      <c r="T469" s="104"/>
      <c r="V469" s="104"/>
      <c r="Z469" s="104"/>
      <c r="AB469" s="104"/>
      <c r="AD469" s="104"/>
    </row>
    <row r="470" spans="4:30" s="103" customFormat="1">
      <c r="D470" s="104"/>
      <c r="E470" s="104"/>
      <c r="F470" s="104"/>
      <c r="G470" s="104"/>
      <c r="H470" s="104"/>
      <c r="I470" s="104"/>
      <c r="J470" s="104"/>
      <c r="K470" s="104"/>
      <c r="L470" s="104"/>
      <c r="M470" s="104"/>
      <c r="T470" s="104"/>
      <c r="V470" s="104"/>
      <c r="Z470" s="104"/>
      <c r="AB470" s="104"/>
      <c r="AD470" s="104"/>
    </row>
    <row r="471" spans="4:30" s="103" customFormat="1">
      <c r="D471" s="104"/>
      <c r="E471" s="104"/>
      <c r="F471" s="104"/>
      <c r="G471" s="104"/>
      <c r="H471" s="104"/>
      <c r="I471" s="104"/>
      <c r="J471" s="104"/>
      <c r="K471" s="104"/>
      <c r="L471" s="104"/>
      <c r="M471" s="104"/>
      <c r="T471" s="104"/>
      <c r="V471" s="104"/>
      <c r="Z471" s="104"/>
      <c r="AB471" s="104"/>
      <c r="AD471" s="104"/>
    </row>
    <row r="472" spans="4:30" s="103" customFormat="1">
      <c r="D472" s="104"/>
      <c r="E472" s="104"/>
      <c r="F472" s="104"/>
      <c r="G472" s="104"/>
      <c r="H472" s="104"/>
      <c r="I472" s="104"/>
      <c r="J472" s="104"/>
      <c r="K472" s="104"/>
      <c r="L472" s="104"/>
      <c r="M472" s="104"/>
      <c r="T472" s="104"/>
      <c r="V472" s="104"/>
      <c r="Z472" s="104"/>
      <c r="AB472" s="104"/>
      <c r="AD472" s="104"/>
    </row>
    <row r="473" spans="4:30" s="103" customFormat="1">
      <c r="D473" s="104"/>
      <c r="E473" s="104"/>
      <c r="F473" s="104"/>
      <c r="G473" s="104"/>
      <c r="H473" s="104"/>
      <c r="I473" s="104"/>
      <c r="J473" s="104"/>
      <c r="K473" s="104"/>
      <c r="L473" s="104"/>
      <c r="M473" s="104"/>
      <c r="T473" s="104"/>
      <c r="V473" s="104"/>
      <c r="Z473" s="104"/>
      <c r="AB473" s="104"/>
      <c r="AD473" s="104"/>
    </row>
    <row r="474" spans="4:30" s="103" customFormat="1">
      <c r="D474" s="104"/>
      <c r="E474" s="104"/>
      <c r="F474" s="104"/>
      <c r="G474" s="104"/>
      <c r="H474" s="104"/>
      <c r="I474" s="104"/>
      <c r="J474" s="104"/>
      <c r="K474" s="104"/>
      <c r="L474" s="104"/>
      <c r="M474" s="104"/>
      <c r="T474" s="104"/>
      <c r="V474" s="104"/>
      <c r="Z474" s="104"/>
      <c r="AB474" s="104"/>
      <c r="AD474" s="104"/>
    </row>
    <row r="475" spans="4:30" s="103" customFormat="1">
      <c r="D475" s="104"/>
      <c r="E475" s="104"/>
      <c r="F475" s="104"/>
      <c r="G475" s="104"/>
      <c r="H475" s="104"/>
      <c r="I475" s="104"/>
      <c r="J475" s="104"/>
      <c r="K475" s="104"/>
      <c r="L475" s="104"/>
      <c r="M475" s="104"/>
      <c r="T475" s="104"/>
      <c r="V475" s="104"/>
      <c r="Z475" s="104"/>
      <c r="AB475" s="104"/>
      <c r="AD475" s="104"/>
    </row>
    <row r="476" spans="4:30" s="103" customFormat="1">
      <c r="D476" s="104"/>
      <c r="E476" s="104"/>
      <c r="F476" s="104"/>
      <c r="G476" s="104"/>
      <c r="H476" s="104"/>
      <c r="I476" s="104"/>
      <c r="J476" s="104"/>
      <c r="K476" s="104"/>
      <c r="L476" s="104"/>
      <c r="M476" s="104"/>
      <c r="T476" s="104"/>
      <c r="V476" s="104"/>
      <c r="Z476" s="104"/>
      <c r="AB476" s="104"/>
      <c r="AD476" s="104"/>
    </row>
    <row r="477" spans="4:30" s="103" customFormat="1">
      <c r="D477" s="104"/>
      <c r="E477" s="104"/>
      <c r="F477" s="104"/>
      <c r="G477" s="104"/>
      <c r="H477" s="104"/>
      <c r="I477" s="104"/>
      <c r="J477" s="104"/>
      <c r="K477" s="104"/>
      <c r="L477" s="104"/>
      <c r="M477" s="104"/>
      <c r="T477" s="104"/>
      <c r="V477" s="104"/>
      <c r="Z477" s="104"/>
      <c r="AB477" s="104"/>
      <c r="AD477" s="104"/>
    </row>
    <row r="478" spans="4:30" s="103" customFormat="1">
      <c r="D478" s="104"/>
      <c r="E478" s="104"/>
      <c r="F478" s="104"/>
      <c r="G478" s="104"/>
      <c r="H478" s="104"/>
      <c r="I478" s="104"/>
      <c r="J478" s="104"/>
      <c r="K478" s="104"/>
      <c r="L478" s="104"/>
      <c r="M478" s="104"/>
      <c r="T478" s="104"/>
      <c r="V478" s="104"/>
      <c r="Z478" s="104"/>
      <c r="AB478" s="104"/>
      <c r="AD478" s="104"/>
    </row>
    <row r="479" spans="4:30" s="103" customFormat="1">
      <c r="D479" s="104"/>
      <c r="E479" s="104"/>
      <c r="F479" s="104"/>
      <c r="G479" s="104"/>
      <c r="H479" s="104"/>
      <c r="I479" s="104"/>
      <c r="J479" s="104"/>
      <c r="K479" s="104"/>
      <c r="L479" s="104"/>
      <c r="M479" s="104"/>
      <c r="T479" s="104"/>
      <c r="V479" s="104"/>
      <c r="Z479" s="104"/>
      <c r="AB479" s="104"/>
      <c r="AD479" s="104"/>
    </row>
    <row r="480" spans="4:30" s="103" customFormat="1">
      <c r="D480" s="104"/>
      <c r="E480" s="104"/>
      <c r="F480" s="104"/>
      <c r="G480" s="104"/>
      <c r="H480" s="104"/>
      <c r="I480" s="104"/>
      <c r="J480" s="104"/>
      <c r="K480" s="104"/>
      <c r="L480" s="104"/>
      <c r="M480" s="104"/>
      <c r="T480" s="104"/>
      <c r="V480" s="104"/>
      <c r="Z480" s="104"/>
      <c r="AB480" s="104"/>
      <c r="AD480" s="104"/>
    </row>
    <row r="481" spans="4:30" s="103" customFormat="1">
      <c r="D481" s="104"/>
      <c r="E481" s="104"/>
      <c r="F481" s="104"/>
      <c r="G481" s="104"/>
      <c r="H481" s="104"/>
      <c r="I481" s="104"/>
      <c r="J481" s="104"/>
      <c r="K481" s="104"/>
      <c r="L481" s="104"/>
      <c r="M481" s="104"/>
      <c r="T481" s="104"/>
      <c r="V481" s="104"/>
      <c r="Z481" s="104"/>
      <c r="AB481" s="104"/>
      <c r="AD481" s="104"/>
    </row>
    <row r="482" spans="4:30" s="103" customFormat="1">
      <c r="D482" s="104"/>
      <c r="E482" s="104"/>
      <c r="F482" s="104"/>
      <c r="G482" s="104"/>
      <c r="H482" s="104"/>
      <c r="I482" s="104"/>
      <c r="J482" s="104"/>
      <c r="K482" s="104"/>
      <c r="L482" s="104"/>
      <c r="M482" s="104"/>
      <c r="T482" s="104"/>
      <c r="V482" s="104"/>
      <c r="Z482" s="104"/>
      <c r="AB482" s="104"/>
      <c r="AD482" s="104"/>
    </row>
    <row r="483" spans="4:30" s="103" customFormat="1">
      <c r="D483" s="104"/>
      <c r="E483" s="104"/>
      <c r="F483" s="104"/>
      <c r="G483" s="104"/>
      <c r="H483" s="104"/>
      <c r="I483" s="104"/>
      <c r="J483" s="104"/>
      <c r="K483" s="104"/>
      <c r="L483" s="104"/>
      <c r="M483" s="104"/>
      <c r="T483" s="104"/>
      <c r="V483" s="104"/>
      <c r="Z483" s="104"/>
      <c r="AB483" s="104"/>
      <c r="AD483" s="104"/>
    </row>
    <row r="484" spans="4:30" s="103" customFormat="1">
      <c r="D484" s="104"/>
      <c r="E484" s="104"/>
      <c r="F484" s="104"/>
      <c r="G484" s="104"/>
      <c r="H484" s="104"/>
      <c r="I484" s="104"/>
      <c r="J484" s="104"/>
      <c r="K484" s="104"/>
      <c r="L484" s="104"/>
      <c r="M484" s="104"/>
      <c r="T484" s="104"/>
      <c r="V484" s="104"/>
      <c r="Z484" s="104"/>
      <c r="AB484" s="104"/>
      <c r="AD484" s="104"/>
    </row>
    <row r="485" spans="4:30" s="103" customFormat="1">
      <c r="D485" s="104"/>
      <c r="E485" s="104"/>
      <c r="F485" s="104"/>
      <c r="G485" s="104"/>
      <c r="H485" s="104"/>
      <c r="I485" s="104"/>
      <c r="J485" s="104"/>
      <c r="K485" s="104"/>
      <c r="L485" s="104"/>
      <c r="M485" s="104"/>
      <c r="T485" s="104"/>
      <c r="V485" s="104"/>
      <c r="Z485" s="104"/>
      <c r="AB485" s="104"/>
      <c r="AD485" s="104"/>
    </row>
    <row r="486" spans="4:30" s="103" customFormat="1">
      <c r="D486" s="104"/>
      <c r="E486" s="104"/>
      <c r="F486" s="104"/>
      <c r="G486" s="104"/>
      <c r="H486" s="104"/>
      <c r="I486" s="104"/>
      <c r="J486" s="104"/>
      <c r="K486" s="104"/>
      <c r="L486" s="104"/>
      <c r="M486" s="104"/>
      <c r="T486" s="104"/>
      <c r="V486" s="104"/>
      <c r="Z486" s="104"/>
      <c r="AB486" s="104"/>
      <c r="AD486" s="104"/>
    </row>
    <row r="487" spans="4:30" s="103" customFormat="1">
      <c r="D487" s="104"/>
      <c r="E487" s="104"/>
      <c r="F487" s="104"/>
      <c r="G487" s="104"/>
      <c r="H487" s="104"/>
      <c r="I487" s="104"/>
      <c r="J487" s="104"/>
      <c r="K487" s="104"/>
      <c r="L487" s="104"/>
      <c r="M487" s="104"/>
      <c r="T487" s="104"/>
      <c r="V487" s="104"/>
      <c r="Z487" s="104"/>
      <c r="AB487" s="104"/>
      <c r="AD487" s="104"/>
    </row>
    <row r="488" spans="4:30" s="103" customFormat="1">
      <c r="D488" s="104"/>
      <c r="E488" s="104"/>
      <c r="F488" s="104"/>
      <c r="G488" s="104"/>
      <c r="H488" s="104"/>
      <c r="I488" s="104"/>
      <c r="J488" s="104"/>
      <c r="K488" s="104"/>
      <c r="L488" s="104"/>
      <c r="M488" s="104"/>
      <c r="T488" s="104"/>
      <c r="V488" s="104"/>
      <c r="Z488" s="104"/>
      <c r="AB488" s="104"/>
      <c r="AD488" s="104"/>
    </row>
    <row r="489" spans="4:30" s="103" customFormat="1">
      <c r="D489" s="104"/>
      <c r="E489" s="104"/>
      <c r="F489" s="104"/>
      <c r="G489" s="104"/>
      <c r="H489" s="104"/>
      <c r="I489" s="104"/>
      <c r="J489" s="104"/>
      <c r="K489" s="104"/>
      <c r="L489" s="104"/>
      <c r="M489" s="104"/>
      <c r="T489" s="104"/>
      <c r="V489" s="104"/>
      <c r="Z489" s="104"/>
      <c r="AB489" s="104"/>
      <c r="AD489" s="104"/>
    </row>
    <row r="490" spans="4:30" s="103" customFormat="1">
      <c r="D490" s="104"/>
      <c r="E490" s="104"/>
      <c r="F490" s="104"/>
      <c r="G490" s="104"/>
      <c r="H490" s="104"/>
      <c r="I490" s="104"/>
      <c r="J490" s="104"/>
      <c r="K490" s="104"/>
      <c r="L490" s="104"/>
      <c r="M490" s="104"/>
      <c r="T490" s="104"/>
      <c r="V490" s="104"/>
      <c r="Z490" s="104"/>
      <c r="AB490" s="104"/>
      <c r="AD490" s="104"/>
    </row>
    <row r="491" spans="4:30" s="103" customFormat="1">
      <c r="D491" s="104"/>
      <c r="E491" s="104"/>
      <c r="F491" s="104"/>
      <c r="G491" s="104"/>
      <c r="H491" s="104"/>
      <c r="I491" s="104"/>
      <c r="J491" s="104"/>
      <c r="K491" s="104"/>
      <c r="L491" s="104"/>
      <c r="M491" s="104"/>
      <c r="T491" s="104"/>
      <c r="V491" s="104"/>
      <c r="Z491" s="104"/>
      <c r="AB491" s="104"/>
      <c r="AD491" s="104"/>
    </row>
    <row r="492" spans="4:30" s="103" customFormat="1">
      <c r="D492" s="104"/>
      <c r="E492" s="104"/>
      <c r="F492" s="104"/>
      <c r="G492" s="104"/>
      <c r="H492" s="104"/>
      <c r="I492" s="104"/>
      <c r="J492" s="104"/>
      <c r="K492" s="104"/>
      <c r="L492" s="104"/>
      <c r="M492" s="104"/>
      <c r="T492" s="104"/>
      <c r="V492" s="104"/>
      <c r="Z492" s="104"/>
      <c r="AB492" s="104"/>
      <c r="AD492" s="104"/>
    </row>
    <row r="493" spans="4:30" s="103" customFormat="1">
      <c r="D493" s="104"/>
      <c r="E493" s="104"/>
      <c r="F493" s="104"/>
      <c r="G493" s="104"/>
      <c r="H493" s="104"/>
      <c r="I493" s="104"/>
      <c r="J493" s="104"/>
      <c r="K493" s="104"/>
      <c r="L493" s="104"/>
      <c r="M493" s="104"/>
      <c r="T493" s="104"/>
      <c r="V493" s="104"/>
      <c r="Z493" s="104"/>
      <c r="AB493" s="104"/>
      <c r="AD493" s="104"/>
    </row>
    <row r="494" spans="4:30" s="103" customFormat="1">
      <c r="D494" s="104"/>
      <c r="E494" s="104"/>
      <c r="F494" s="104"/>
      <c r="G494" s="104"/>
      <c r="H494" s="104"/>
      <c r="I494" s="104"/>
      <c r="J494" s="104"/>
      <c r="K494" s="104"/>
      <c r="L494" s="104"/>
      <c r="M494" s="104"/>
      <c r="T494" s="104"/>
      <c r="V494" s="104"/>
      <c r="Z494" s="104"/>
      <c r="AB494" s="104"/>
      <c r="AD494" s="104"/>
    </row>
    <row r="495" spans="4:30" s="103" customFormat="1">
      <c r="D495" s="104"/>
      <c r="E495" s="104"/>
      <c r="F495" s="104"/>
      <c r="G495" s="104"/>
      <c r="H495" s="104"/>
      <c r="I495" s="104"/>
      <c r="J495" s="104"/>
      <c r="K495" s="104"/>
      <c r="L495" s="104"/>
      <c r="M495" s="104"/>
      <c r="T495" s="104"/>
      <c r="V495" s="104"/>
      <c r="Z495" s="104"/>
      <c r="AB495" s="104"/>
      <c r="AD495" s="104"/>
    </row>
    <row r="496" spans="4:30" s="103" customFormat="1">
      <c r="D496" s="104"/>
      <c r="E496" s="104"/>
      <c r="F496" s="104"/>
      <c r="G496" s="104"/>
      <c r="H496" s="104"/>
      <c r="I496" s="104"/>
      <c r="J496" s="104"/>
      <c r="K496" s="104"/>
      <c r="L496" s="104"/>
      <c r="M496" s="104"/>
      <c r="T496" s="104"/>
      <c r="V496" s="104"/>
      <c r="Z496" s="104"/>
      <c r="AB496" s="104"/>
      <c r="AD496" s="104"/>
    </row>
    <row r="497" spans="4:30" s="103" customFormat="1">
      <c r="D497" s="104"/>
      <c r="E497" s="104"/>
      <c r="F497" s="104"/>
      <c r="G497" s="104"/>
      <c r="H497" s="104"/>
      <c r="I497" s="104"/>
      <c r="J497" s="104"/>
      <c r="K497" s="104"/>
      <c r="L497" s="104"/>
      <c r="M497" s="104"/>
      <c r="T497" s="104"/>
      <c r="V497" s="104"/>
      <c r="Z497" s="104"/>
      <c r="AB497" s="104"/>
      <c r="AD497" s="104"/>
    </row>
    <row r="498" spans="4:30" s="103" customFormat="1">
      <c r="D498" s="104"/>
      <c r="E498" s="104"/>
      <c r="F498" s="104"/>
      <c r="G498" s="104"/>
      <c r="H498" s="104"/>
      <c r="I498" s="104"/>
      <c r="J498" s="104"/>
      <c r="K498" s="104"/>
      <c r="L498" s="104"/>
      <c r="M498" s="104"/>
      <c r="T498" s="104"/>
      <c r="V498" s="104"/>
      <c r="Z498" s="104"/>
      <c r="AB498" s="104"/>
      <c r="AD498" s="104"/>
    </row>
    <row r="499" spans="4:30" s="103" customFormat="1">
      <c r="D499" s="104"/>
      <c r="E499" s="104"/>
      <c r="F499" s="104"/>
      <c r="G499" s="104"/>
      <c r="H499" s="104"/>
      <c r="I499" s="104"/>
      <c r="J499" s="104"/>
      <c r="K499" s="104"/>
      <c r="L499" s="104"/>
      <c r="M499" s="104"/>
      <c r="T499" s="104"/>
      <c r="V499" s="104"/>
      <c r="Z499" s="104"/>
      <c r="AB499" s="104"/>
      <c r="AD499" s="104"/>
    </row>
    <row r="500" spans="4:30" s="103" customFormat="1">
      <c r="D500" s="104"/>
      <c r="E500" s="104"/>
      <c r="F500" s="104"/>
      <c r="G500" s="104"/>
      <c r="H500" s="104"/>
      <c r="I500" s="104"/>
      <c r="J500" s="104"/>
      <c r="K500" s="104"/>
      <c r="L500" s="104"/>
      <c r="M500" s="104"/>
      <c r="T500" s="104"/>
      <c r="V500" s="104"/>
      <c r="Z500" s="104"/>
      <c r="AB500" s="104"/>
      <c r="AD500" s="104"/>
    </row>
    <row r="501" spans="4:30" s="103" customFormat="1">
      <c r="D501" s="104"/>
      <c r="E501" s="104"/>
      <c r="F501" s="104"/>
      <c r="G501" s="104"/>
      <c r="H501" s="104"/>
      <c r="I501" s="104"/>
      <c r="J501" s="104"/>
      <c r="K501" s="104"/>
      <c r="L501" s="104"/>
      <c r="M501" s="104"/>
      <c r="T501" s="104"/>
      <c r="V501" s="104"/>
      <c r="Z501" s="104"/>
      <c r="AB501" s="104"/>
      <c r="AD501" s="104"/>
    </row>
    <row r="502" spans="4:30" s="103" customFormat="1">
      <c r="D502" s="104"/>
      <c r="E502" s="104"/>
      <c r="F502" s="104"/>
      <c r="G502" s="104"/>
      <c r="H502" s="104"/>
      <c r="I502" s="104"/>
      <c r="J502" s="104"/>
      <c r="K502" s="104"/>
      <c r="L502" s="104"/>
      <c r="M502" s="104"/>
      <c r="T502" s="104"/>
      <c r="V502" s="104"/>
      <c r="Z502" s="104"/>
      <c r="AB502" s="104"/>
      <c r="AD502" s="104"/>
    </row>
    <row r="503" spans="4:30" s="103" customFormat="1">
      <c r="D503" s="104"/>
      <c r="E503" s="104"/>
      <c r="F503" s="104"/>
      <c r="G503" s="104"/>
      <c r="H503" s="104"/>
      <c r="I503" s="104"/>
      <c r="J503" s="104"/>
      <c r="K503" s="104"/>
      <c r="L503" s="104"/>
      <c r="M503" s="104"/>
      <c r="T503" s="104"/>
      <c r="V503" s="104"/>
      <c r="Z503" s="104"/>
      <c r="AB503" s="104"/>
      <c r="AD503" s="104"/>
    </row>
    <row r="504" spans="4:30" s="103" customFormat="1">
      <c r="D504" s="104"/>
      <c r="E504" s="104"/>
      <c r="F504" s="104"/>
      <c r="G504" s="104"/>
      <c r="H504" s="104"/>
      <c r="I504" s="104"/>
      <c r="J504" s="104"/>
      <c r="K504" s="104"/>
      <c r="L504" s="104"/>
      <c r="M504" s="104"/>
      <c r="T504" s="104"/>
      <c r="V504" s="104"/>
      <c r="Z504" s="104"/>
      <c r="AB504" s="104"/>
      <c r="AD504" s="104"/>
    </row>
    <row r="505" spans="4:30" s="103" customFormat="1">
      <c r="D505" s="104"/>
      <c r="E505" s="104"/>
      <c r="F505" s="104"/>
      <c r="G505" s="104"/>
      <c r="H505" s="104"/>
      <c r="I505" s="104"/>
      <c r="J505" s="104"/>
      <c r="K505" s="104"/>
      <c r="L505" s="104"/>
      <c r="M505" s="104"/>
      <c r="T505" s="104"/>
      <c r="V505" s="104"/>
      <c r="Z505" s="104"/>
      <c r="AB505" s="104"/>
      <c r="AD505" s="104"/>
    </row>
    <row r="506" spans="4:30" s="103" customFormat="1">
      <c r="D506" s="104"/>
      <c r="E506" s="104"/>
      <c r="F506" s="104"/>
      <c r="G506" s="104"/>
      <c r="H506" s="104"/>
      <c r="I506" s="104"/>
      <c r="J506" s="104"/>
      <c r="K506" s="104"/>
      <c r="L506" s="104"/>
      <c r="M506" s="104"/>
      <c r="T506" s="104"/>
      <c r="V506" s="104"/>
      <c r="Z506" s="104"/>
      <c r="AB506" s="104"/>
      <c r="AD506" s="104"/>
    </row>
    <row r="507" spans="4:30" s="103" customFormat="1">
      <c r="D507" s="104"/>
      <c r="E507" s="104"/>
      <c r="F507" s="104"/>
      <c r="G507" s="104"/>
      <c r="H507" s="104"/>
      <c r="I507" s="104"/>
      <c r="J507" s="104"/>
      <c r="K507" s="104"/>
      <c r="L507" s="104"/>
      <c r="M507" s="104"/>
      <c r="T507" s="104"/>
      <c r="V507" s="104"/>
      <c r="Z507" s="104"/>
      <c r="AB507" s="104"/>
      <c r="AD507" s="104"/>
    </row>
    <row r="508" spans="4:30" s="103" customFormat="1">
      <c r="D508" s="104"/>
      <c r="E508" s="104"/>
      <c r="F508" s="104"/>
      <c r="G508" s="104"/>
      <c r="H508" s="104"/>
      <c r="I508" s="104"/>
      <c r="J508" s="104"/>
      <c r="K508" s="104"/>
      <c r="L508" s="104"/>
      <c r="M508" s="104"/>
      <c r="T508" s="104"/>
      <c r="V508" s="104"/>
      <c r="Z508" s="104"/>
      <c r="AB508" s="104"/>
      <c r="AD508" s="104"/>
    </row>
    <row r="509" spans="4:30" s="103" customFormat="1">
      <c r="D509" s="104"/>
      <c r="E509" s="104"/>
      <c r="F509" s="104"/>
      <c r="G509" s="104"/>
      <c r="H509" s="104"/>
      <c r="I509" s="104"/>
      <c r="J509" s="104"/>
      <c r="K509" s="104"/>
      <c r="L509" s="104"/>
      <c r="M509" s="104"/>
      <c r="T509" s="104"/>
      <c r="V509" s="104"/>
      <c r="Z509" s="104"/>
      <c r="AB509" s="104"/>
      <c r="AD509" s="104"/>
    </row>
    <row r="510" spans="4:30" s="103" customFormat="1">
      <c r="D510" s="104"/>
      <c r="E510" s="104"/>
      <c r="F510" s="104"/>
      <c r="G510" s="104"/>
      <c r="H510" s="104"/>
      <c r="I510" s="104"/>
      <c r="J510" s="104"/>
      <c r="K510" s="104"/>
      <c r="L510" s="104"/>
      <c r="M510" s="104"/>
      <c r="T510" s="104"/>
      <c r="V510" s="104"/>
      <c r="Z510" s="104"/>
      <c r="AB510" s="104"/>
      <c r="AD510" s="104"/>
    </row>
    <row r="511" spans="4:30" s="103" customFormat="1">
      <c r="D511" s="104"/>
      <c r="E511" s="104"/>
      <c r="F511" s="104"/>
      <c r="G511" s="104"/>
      <c r="H511" s="104"/>
      <c r="I511" s="104"/>
      <c r="J511" s="104"/>
      <c r="K511" s="104"/>
      <c r="L511" s="104"/>
      <c r="M511" s="104"/>
      <c r="T511" s="104"/>
      <c r="V511" s="104"/>
      <c r="Z511" s="104"/>
      <c r="AB511" s="104"/>
      <c r="AD511" s="104"/>
    </row>
    <row r="512" spans="4:30" s="103" customFormat="1">
      <c r="D512" s="104"/>
      <c r="E512" s="104"/>
      <c r="F512" s="104"/>
      <c r="G512" s="104"/>
      <c r="H512" s="104"/>
      <c r="I512" s="104"/>
      <c r="J512" s="104"/>
      <c r="K512" s="104"/>
      <c r="L512" s="104"/>
      <c r="M512" s="104"/>
      <c r="T512" s="104"/>
      <c r="V512" s="104"/>
      <c r="Z512" s="104"/>
      <c r="AB512" s="104"/>
      <c r="AD512" s="104"/>
    </row>
    <row r="513" spans="4:30" s="103" customFormat="1">
      <c r="D513" s="104"/>
      <c r="E513" s="104"/>
      <c r="F513" s="104"/>
      <c r="G513" s="104"/>
      <c r="H513" s="104"/>
      <c r="I513" s="104"/>
      <c r="J513" s="104"/>
      <c r="K513" s="104"/>
      <c r="L513" s="104"/>
      <c r="M513" s="104"/>
      <c r="T513" s="104"/>
      <c r="V513" s="104"/>
      <c r="Z513" s="104"/>
      <c r="AB513" s="104"/>
      <c r="AD513" s="104"/>
    </row>
    <row r="514" spans="4:30" s="103" customFormat="1">
      <c r="D514" s="104"/>
      <c r="E514" s="104"/>
      <c r="F514" s="104"/>
      <c r="G514" s="104"/>
      <c r="H514" s="104"/>
      <c r="I514" s="104"/>
      <c r="J514" s="104"/>
      <c r="K514" s="104"/>
      <c r="L514" s="104"/>
      <c r="M514" s="104"/>
      <c r="T514" s="104"/>
      <c r="V514" s="104"/>
      <c r="Z514" s="104"/>
      <c r="AB514" s="104"/>
      <c r="AD514" s="104"/>
    </row>
    <row r="515" spans="4:30" s="103" customFormat="1">
      <c r="D515" s="104"/>
      <c r="E515" s="104"/>
      <c r="F515" s="104"/>
      <c r="G515" s="104"/>
      <c r="H515" s="104"/>
      <c r="I515" s="104"/>
      <c r="J515" s="104"/>
      <c r="K515" s="104"/>
      <c r="L515" s="104"/>
      <c r="M515" s="104"/>
      <c r="T515" s="104"/>
      <c r="V515" s="104"/>
      <c r="Z515" s="104"/>
      <c r="AB515" s="104"/>
      <c r="AD515" s="104"/>
    </row>
    <row r="516" spans="4:30" s="103" customFormat="1">
      <c r="D516" s="104"/>
      <c r="E516" s="104"/>
      <c r="F516" s="104"/>
      <c r="G516" s="104"/>
      <c r="H516" s="104"/>
      <c r="I516" s="104"/>
      <c r="J516" s="104"/>
      <c r="K516" s="104"/>
      <c r="L516" s="104"/>
      <c r="M516" s="104"/>
      <c r="T516" s="104"/>
      <c r="V516" s="104"/>
      <c r="Z516" s="104"/>
      <c r="AB516" s="104"/>
      <c r="AD516" s="104"/>
    </row>
    <row r="517" spans="4:30" s="103" customFormat="1">
      <c r="D517" s="104"/>
      <c r="E517" s="104"/>
      <c r="F517" s="104"/>
      <c r="G517" s="104"/>
      <c r="H517" s="104"/>
      <c r="I517" s="104"/>
      <c r="J517" s="104"/>
      <c r="K517" s="104"/>
      <c r="L517" s="104"/>
      <c r="M517" s="104"/>
      <c r="T517" s="104"/>
      <c r="V517" s="104"/>
      <c r="Z517" s="104"/>
      <c r="AB517" s="104"/>
      <c r="AD517" s="104"/>
    </row>
    <row r="518" spans="4:30" s="103" customFormat="1">
      <c r="D518" s="104"/>
      <c r="E518" s="104"/>
      <c r="F518" s="104"/>
      <c r="G518" s="104"/>
      <c r="H518" s="104"/>
      <c r="I518" s="104"/>
      <c r="J518" s="104"/>
      <c r="K518" s="104"/>
      <c r="L518" s="104"/>
      <c r="M518" s="104"/>
      <c r="T518" s="104"/>
      <c r="V518" s="104"/>
      <c r="Z518" s="104"/>
      <c r="AB518" s="104"/>
      <c r="AD518" s="104"/>
    </row>
    <row r="519" spans="4:30" s="103" customFormat="1">
      <c r="D519" s="104"/>
      <c r="E519" s="104"/>
      <c r="F519" s="104"/>
      <c r="G519" s="104"/>
      <c r="H519" s="104"/>
      <c r="I519" s="104"/>
      <c r="J519" s="104"/>
      <c r="K519" s="104"/>
      <c r="L519" s="104"/>
      <c r="M519" s="104"/>
      <c r="T519" s="104"/>
      <c r="V519" s="104"/>
      <c r="Z519" s="104"/>
      <c r="AB519" s="104"/>
      <c r="AD519" s="104"/>
    </row>
    <row r="520" spans="4:30" s="103" customFormat="1">
      <c r="D520" s="104"/>
      <c r="E520" s="104"/>
      <c r="F520" s="104"/>
      <c r="G520" s="104"/>
      <c r="H520" s="104"/>
      <c r="I520" s="104"/>
      <c r="J520" s="104"/>
      <c r="K520" s="104"/>
      <c r="L520" s="104"/>
      <c r="M520" s="104"/>
      <c r="T520" s="104"/>
      <c r="V520" s="104"/>
      <c r="Z520" s="104"/>
      <c r="AB520" s="104"/>
      <c r="AD520" s="104"/>
    </row>
    <row r="521" spans="4:30" s="103" customFormat="1">
      <c r="D521" s="104"/>
      <c r="E521" s="104"/>
      <c r="F521" s="104"/>
      <c r="G521" s="104"/>
      <c r="H521" s="104"/>
      <c r="I521" s="104"/>
      <c r="J521" s="104"/>
      <c r="K521" s="104"/>
      <c r="L521" s="104"/>
      <c r="M521" s="104"/>
      <c r="T521" s="104"/>
      <c r="V521" s="104"/>
      <c r="Z521" s="104"/>
      <c r="AB521" s="104"/>
      <c r="AD521" s="104"/>
    </row>
    <row r="522" spans="4:30" s="103" customFormat="1">
      <c r="D522" s="104"/>
      <c r="E522" s="104"/>
      <c r="F522" s="104"/>
      <c r="G522" s="104"/>
      <c r="H522" s="104"/>
      <c r="I522" s="104"/>
      <c r="J522" s="104"/>
      <c r="K522" s="104"/>
      <c r="L522" s="104"/>
      <c r="M522" s="104"/>
      <c r="T522" s="104"/>
      <c r="V522" s="104"/>
      <c r="Z522" s="104"/>
      <c r="AB522" s="104"/>
      <c r="AD522" s="104"/>
    </row>
    <row r="523" spans="4:30" s="103" customFormat="1">
      <c r="D523" s="104"/>
      <c r="E523" s="104"/>
      <c r="F523" s="104"/>
      <c r="G523" s="104"/>
      <c r="H523" s="104"/>
      <c r="I523" s="104"/>
      <c r="J523" s="104"/>
      <c r="K523" s="104"/>
      <c r="L523" s="104"/>
      <c r="M523" s="104"/>
      <c r="T523" s="104"/>
      <c r="V523" s="104"/>
      <c r="Z523" s="104"/>
      <c r="AB523" s="104"/>
      <c r="AD523" s="104"/>
    </row>
    <row r="524" spans="4:30" s="103" customFormat="1">
      <c r="D524" s="104"/>
      <c r="E524" s="104"/>
      <c r="F524" s="104"/>
      <c r="G524" s="104"/>
      <c r="H524" s="104"/>
      <c r="I524" s="104"/>
      <c r="J524" s="104"/>
      <c r="K524" s="104"/>
      <c r="L524" s="104"/>
      <c r="M524" s="104"/>
      <c r="T524" s="104"/>
      <c r="V524" s="104"/>
      <c r="Z524" s="104"/>
      <c r="AB524" s="104"/>
      <c r="AD524" s="104"/>
    </row>
    <row r="525" spans="4:30" s="103" customFormat="1">
      <c r="D525" s="104"/>
      <c r="E525" s="104"/>
      <c r="F525" s="104"/>
      <c r="G525" s="104"/>
      <c r="H525" s="104"/>
      <c r="I525" s="104"/>
      <c r="J525" s="104"/>
      <c r="K525" s="104"/>
      <c r="L525" s="104"/>
      <c r="M525" s="104"/>
      <c r="T525" s="104"/>
      <c r="V525" s="104"/>
      <c r="Z525" s="104"/>
      <c r="AB525" s="104"/>
      <c r="AD525" s="104"/>
    </row>
    <row r="526" spans="4:30" s="103" customFormat="1">
      <c r="D526" s="104"/>
      <c r="E526" s="104"/>
      <c r="F526" s="104"/>
      <c r="G526" s="104"/>
      <c r="H526" s="104"/>
      <c r="I526" s="104"/>
      <c r="J526" s="104"/>
      <c r="K526" s="104"/>
      <c r="L526" s="104"/>
      <c r="M526" s="104"/>
      <c r="T526" s="104"/>
      <c r="V526" s="104"/>
      <c r="Z526" s="104"/>
      <c r="AB526" s="104"/>
      <c r="AD526" s="104"/>
    </row>
    <row r="527" spans="4:30" s="103" customFormat="1">
      <c r="D527" s="104"/>
      <c r="E527" s="104"/>
      <c r="F527" s="104"/>
      <c r="G527" s="104"/>
      <c r="H527" s="104"/>
      <c r="I527" s="104"/>
      <c r="J527" s="104"/>
      <c r="K527" s="104"/>
      <c r="L527" s="104"/>
      <c r="M527" s="104"/>
      <c r="T527" s="104"/>
      <c r="V527" s="104"/>
      <c r="Z527" s="104"/>
      <c r="AB527" s="104"/>
      <c r="AD527" s="104"/>
    </row>
    <row r="528" spans="4:30" s="103" customFormat="1">
      <c r="D528" s="104"/>
      <c r="E528" s="104"/>
      <c r="F528" s="104"/>
      <c r="G528" s="104"/>
      <c r="H528" s="104"/>
      <c r="I528" s="104"/>
      <c r="J528" s="104"/>
      <c r="K528" s="104"/>
      <c r="L528" s="104"/>
      <c r="M528" s="104"/>
      <c r="T528" s="104"/>
      <c r="V528" s="104"/>
      <c r="Z528" s="104"/>
      <c r="AB528" s="104"/>
      <c r="AD528" s="104"/>
    </row>
    <row r="529" spans="4:30" s="103" customFormat="1">
      <c r="D529" s="104"/>
      <c r="E529" s="104"/>
      <c r="F529" s="104"/>
      <c r="G529" s="104"/>
      <c r="H529" s="104"/>
      <c r="I529" s="104"/>
      <c r="J529" s="104"/>
      <c r="K529" s="104"/>
      <c r="L529" s="104"/>
      <c r="M529" s="104"/>
      <c r="T529" s="104"/>
      <c r="V529" s="104"/>
      <c r="Z529" s="104"/>
      <c r="AB529" s="104"/>
      <c r="AD529" s="104"/>
    </row>
    <row r="530" spans="4:30" s="103" customFormat="1">
      <c r="D530" s="104"/>
      <c r="E530" s="104"/>
      <c r="F530" s="104"/>
      <c r="G530" s="104"/>
      <c r="H530" s="104"/>
      <c r="I530" s="104"/>
      <c r="J530" s="104"/>
      <c r="K530" s="104"/>
      <c r="L530" s="104"/>
      <c r="M530" s="104"/>
      <c r="T530" s="104"/>
      <c r="V530" s="104"/>
      <c r="Z530" s="104"/>
      <c r="AB530" s="104"/>
      <c r="AD530" s="104"/>
    </row>
    <row r="531" spans="4:30" s="103" customFormat="1">
      <c r="D531" s="104"/>
      <c r="E531" s="104"/>
      <c r="F531" s="104"/>
      <c r="G531" s="104"/>
      <c r="H531" s="104"/>
      <c r="I531" s="104"/>
      <c r="J531" s="104"/>
      <c r="K531" s="104"/>
      <c r="L531" s="104"/>
      <c r="M531" s="104"/>
      <c r="T531" s="104"/>
      <c r="V531" s="104"/>
      <c r="Z531" s="104"/>
      <c r="AB531" s="104"/>
      <c r="AD531" s="104"/>
    </row>
    <row r="532" spans="4:30" s="103" customFormat="1">
      <c r="D532" s="104"/>
      <c r="E532" s="104"/>
      <c r="F532" s="104"/>
      <c r="G532" s="104"/>
      <c r="H532" s="104"/>
      <c r="I532" s="104"/>
      <c r="J532" s="104"/>
      <c r="K532" s="104"/>
      <c r="L532" s="104"/>
      <c r="M532" s="104"/>
      <c r="T532" s="104"/>
      <c r="V532" s="104"/>
      <c r="Z532" s="104"/>
      <c r="AB532" s="104"/>
      <c r="AD532" s="104"/>
    </row>
    <row r="533" spans="4:30" s="103" customFormat="1">
      <c r="D533" s="104"/>
      <c r="E533" s="104"/>
      <c r="F533" s="104"/>
      <c r="G533" s="104"/>
      <c r="H533" s="104"/>
      <c r="I533" s="104"/>
      <c r="J533" s="104"/>
      <c r="K533" s="104"/>
      <c r="L533" s="104"/>
      <c r="M533" s="104"/>
      <c r="T533" s="104"/>
      <c r="V533" s="104"/>
      <c r="Z533" s="104"/>
      <c r="AB533" s="104"/>
      <c r="AD533" s="104"/>
    </row>
    <row r="534" spans="4:30" s="103" customFormat="1">
      <c r="D534" s="104"/>
      <c r="E534" s="104"/>
      <c r="F534" s="104"/>
      <c r="G534" s="104"/>
      <c r="H534" s="104"/>
      <c r="I534" s="104"/>
      <c r="J534" s="104"/>
      <c r="K534" s="104"/>
      <c r="L534" s="104"/>
      <c r="M534" s="104"/>
      <c r="T534" s="104"/>
      <c r="V534" s="104"/>
      <c r="Z534" s="104"/>
      <c r="AB534" s="104"/>
      <c r="AD534" s="104"/>
    </row>
    <row r="535" spans="4:30" s="103" customFormat="1">
      <c r="D535" s="104"/>
      <c r="E535" s="104"/>
      <c r="F535" s="104"/>
      <c r="G535" s="104"/>
      <c r="H535" s="104"/>
      <c r="I535" s="104"/>
      <c r="J535" s="104"/>
      <c r="K535" s="104"/>
      <c r="L535" s="104"/>
      <c r="M535" s="104"/>
      <c r="T535" s="104"/>
      <c r="V535" s="104"/>
      <c r="Z535" s="104"/>
      <c r="AB535" s="104"/>
      <c r="AD535" s="104"/>
    </row>
    <row r="536" spans="4:30" s="103" customFormat="1">
      <c r="D536" s="104"/>
      <c r="E536" s="104"/>
      <c r="F536" s="104"/>
      <c r="G536" s="104"/>
      <c r="H536" s="104"/>
      <c r="I536" s="104"/>
      <c r="J536" s="104"/>
      <c r="K536" s="104"/>
      <c r="L536" s="104"/>
      <c r="M536" s="104"/>
      <c r="T536" s="104"/>
      <c r="V536" s="104"/>
      <c r="Z536" s="104"/>
      <c r="AB536" s="104"/>
      <c r="AD536" s="104"/>
    </row>
    <row r="537" spans="4:30" s="103" customFormat="1">
      <c r="D537" s="104"/>
      <c r="E537" s="104"/>
      <c r="F537" s="104"/>
      <c r="G537" s="104"/>
      <c r="H537" s="104"/>
      <c r="I537" s="104"/>
      <c r="J537" s="104"/>
      <c r="K537" s="104"/>
      <c r="L537" s="104"/>
      <c r="M537" s="104"/>
      <c r="T537" s="104"/>
      <c r="V537" s="104"/>
      <c r="Z537" s="104"/>
      <c r="AB537" s="104"/>
      <c r="AD537" s="104"/>
    </row>
    <row r="538" spans="4:30" s="103" customFormat="1">
      <c r="D538" s="104"/>
      <c r="E538" s="104"/>
      <c r="F538" s="104"/>
      <c r="G538" s="104"/>
      <c r="H538" s="104"/>
      <c r="I538" s="104"/>
      <c r="J538" s="104"/>
      <c r="K538" s="104"/>
      <c r="L538" s="104"/>
      <c r="M538" s="104"/>
      <c r="T538" s="104"/>
      <c r="V538" s="104"/>
      <c r="Z538" s="104"/>
      <c r="AB538" s="104"/>
      <c r="AD538" s="104"/>
    </row>
    <row r="539" spans="4:30" s="103" customFormat="1">
      <c r="D539" s="104"/>
      <c r="E539" s="104"/>
      <c r="F539" s="104"/>
      <c r="G539" s="104"/>
      <c r="H539" s="104"/>
      <c r="I539" s="104"/>
      <c r="J539" s="104"/>
      <c r="K539" s="104"/>
      <c r="L539" s="104"/>
      <c r="M539" s="104"/>
      <c r="T539" s="104"/>
      <c r="V539" s="104"/>
      <c r="Z539" s="104"/>
      <c r="AB539" s="104"/>
      <c r="AD539" s="104"/>
    </row>
    <row r="540" spans="4:30" s="103" customFormat="1">
      <c r="D540" s="104"/>
      <c r="E540" s="104"/>
      <c r="F540" s="104"/>
      <c r="G540" s="104"/>
      <c r="H540" s="104"/>
      <c r="I540" s="104"/>
      <c r="J540" s="104"/>
      <c r="K540" s="104"/>
      <c r="L540" s="104"/>
      <c r="M540" s="104"/>
      <c r="T540" s="104"/>
      <c r="V540" s="104"/>
      <c r="Z540" s="104"/>
      <c r="AB540" s="104"/>
      <c r="AD540" s="104"/>
    </row>
    <row r="541" spans="4:30" s="103" customFormat="1">
      <c r="D541" s="104"/>
      <c r="E541" s="104"/>
      <c r="F541" s="104"/>
      <c r="G541" s="104"/>
      <c r="H541" s="104"/>
      <c r="I541" s="104"/>
      <c r="J541" s="104"/>
      <c r="K541" s="104"/>
      <c r="L541" s="104"/>
      <c r="M541" s="104"/>
      <c r="T541" s="104"/>
      <c r="V541" s="104"/>
      <c r="Z541" s="104"/>
      <c r="AB541" s="104"/>
      <c r="AD541" s="104"/>
    </row>
    <row r="542" spans="4:30" s="103" customFormat="1">
      <c r="D542" s="104"/>
      <c r="E542" s="104"/>
      <c r="F542" s="104"/>
      <c r="G542" s="104"/>
      <c r="H542" s="104"/>
      <c r="I542" s="104"/>
      <c r="J542" s="104"/>
      <c r="K542" s="104"/>
      <c r="L542" s="104"/>
      <c r="M542" s="104"/>
      <c r="T542" s="104"/>
      <c r="V542" s="104"/>
      <c r="Z542" s="104"/>
      <c r="AB542" s="104"/>
      <c r="AD542" s="104"/>
    </row>
    <row r="543" spans="4:30" s="103" customFormat="1">
      <c r="D543" s="104"/>
      <c r="E543" s="104"/>
      <c r="F543" s="104"/>
      <c r="G543" s="104"/>
      <c r="H543" s="104"/>
      <c r="I543" s="104"/>
      <c r="J543" s="104"/>
      <c r="K543" s="104"/>
      <c r="L543" s="104"/>
      <c r="M543" s="104"/>
      <c r="T543" s="104"/>
      <c r="V543" s="104"/>
      <c r="Z543" s="104"/>
      <c r="AB543" s="104"/>
      <c r="AD543" s="104"/>
    </row>
    <row r="544" spans="4:30" s="103" customFormat="1">
      <c r="D544" s="104"/>
      <c r="E544" s="104"/>
      <c r="F544" s="104"/>
      <c r="G544" s="104"/>
      <c r="H544" s="104"/>
      <c r="I544" s="104"/>
      <c r="J544" s="104"/>
      <c r="K544" s="104"/>
      <c r="L544" s="104"/>
      <c r="M544" s="104"/>
      <c r="T544" s="104"/>
      <c r="V544" s="104"/>
      <c r="Z544" s="104"/>
      <c r="AB544" s="104"/>
      <c r="AD544" s="104"/>
    </row>
    <row r="545" spans="4:30" s="103" customFormat="1">
      <c r="D545" s="104"/>
      <c r="E545" s="104"/>
      <c r="F545" s="104"/>
      <c r="G545" s="104"/>
      <c r="H545" s="104"/>
      <c r="I545" s="104"/>
      <c r="J545" s="104"/>
      <c r="K545" s="104"/>
      <c r="L545" s="104"/>
      <c r="M545" s="104"/>
      <c r="T545" s="104"/>
      <c r="V545" s="104"/>
      <c r="Z545" s="104"/>
      <c r="AB545" s="104"/>
      <c r="AD545" s="104"/>
    </row>
    <row r="546" spans="4:30" s="103" customFormat="1">
      <c r="D546" s="104"/>
      <c r="E546" s="104"/>
      <c r="F546" s="104"/>
      <c r="G546" s="104"/>
      <c r="H546" s="104"/>
      <c r="I546" s="104"/>
      <c r="J546" s="104"/>
      <c r="K546" s="104"/>
      <c r="L546" s="104"/>
      <c r="M546" s="104"/>
      <c r="T546" s="104"/>
      <c r="V546" s="104"/>
      <c r="Z546" s="104"/>
      <c r="AB546" s="104"/>
      <c r="AD546" s="104"/>
    </row>
    <row r="547" spans="4:30" s="103" customFormat="1">
      <c r="D547" s="104"/>
      <c r="E547" s="104"/>
      <c r="F547" s="104"/>
      <c r="G547" s="104"/>
      <c r="H547" s="104"/>
      <c r="I547" s="104"/>
      <c r="J547" s="104"/>
      <c r="K547" s="104"/>
      <c r="L547" s="104"/>
      <c r="M547" s="104"/>
      <c r="T547" s="104"/>
      <c r="V547" s="104"/>
      <c r="Z547" s="104"/>
      <c r="AB547" s="104"/>
      <c r="AD547" s="104"/>
    </row>
    <row r="548" spans="4:30" s="103" customFormat="1">
      <c r="D548" s="104"/>
      <c r="E548" s="104"/>
      <c r="F548" s="104"/>
      <c r="G548" s="104"/>
      <c r="H548" s="104"/>
      <c r="I548" s="104"/>
      <c r="J548" s="104"/>
      <c r="K548" s="104"/>
      <c r="L548" s="104"/>
      <c r="M548" s="104"/>
      <c r="T548" s="104"/>
      <c r="V548" s="104"/>
      <c r="Z548" s="104"/>
      <c r="AB548" s="104"/>
      <c r="AD548" s="104"/>
    </row>
    <row r="549" spans="4:30" s="103" customFormat="1">
      <c r="D549" s="104"/>
      <c r="E549" s="104"/>
      <c r="F549" s="104"/>
      <c r="G549" s="104"/>
      <c r="H549" s="104"/>
      <c r="I549" s="104"/>
      <c r="J549" s="104"/>
      <c r="K549" s="104"/>
      <c r="L549" s="104"/>
      <c r="M549" s="104"/>
      <c r="T549" s="104"/>
      <c r="V549" s="104"/>
      <c r="Z549" s="104"/>
      <c r="AB549" s="104"/>
      <c r="AD549" s="104"/>
    </row>
    <row r="550" spans="4:30" s="103" customFormat="1">
      <c r="D550" s="104"/>
      <c r="E550" s="104"/>
      <c r="F550" s="104"/>
      <c r="G550" s="104"/>
      <c r="H550" s="104"/>
      <c r="I550" s="104"/>
      <c r="J550" s="104"/>
      <c r="K550" s="104"/>
      <c r="L550" s="104"/>
      <c r="M550" s="104"/>
      <c r="T550" s="104"/>
      <c r="V550" s="104"/>
      <c r="Z550" s="104"/>
      <c r="AB550" s="104"/>
      <c r="AD550" s="104"/>
    </row>
    <row r="551" spans="4:30" s="103" customFormat="1">
      <c r="D551" s="104"/>
      <c r="E551" s="104"/>
      <c r="F551" s="104"/>
      <c r="G551" s="104"/>
      <c r="H551" s="104"/>
      <c r="I551" s="104"/>
      <c r="J551" s="104"/>
      <c r="K551" s="104"/>
      <c r="L551" s="104"/>
      <c r="M551" s="104"/>
      <c r="T551" s="104"/>
      <c r="V551" s="104"/>
      <c r="Z551" s="104"/>
      <c r="AB551" s="104"/>
      <c r="AD551" s="104"/>
    </row>
    <row r="552" spans="4:30" s="103" customFormat="1">
      <c r="D552" s="104"/>
      <c r="E552" s="104"/>
      <c r="F552" s="104"/>
      <c r="G552" s="104"/>
      <c r="H552" s="104"/>
      <c r="I552" s="104"/>
      <c r="J552" s="104"/>
      <c r="K552" s="104"/>
      <c r="L552" s="104"/>
      <c r="M552" s="104"/>
      <c r="T552" s="104"/>
      <c r="V552" s="104"/>
      <c r="Z552" s="104"/>
      <c r="AB552" s="104"/>
      <c r="AD552" s="104"/>
    </row>
    <row r="553" spans="4:30" s="103" customFormat="1">
      <c r="D553" s="104"/>
      <c r="E553" s="104"/>
      <c r="F553" s="104"/>
      <c r="G553" s="104"/>
      <c r="H553" s="104"/>
      <c r="I553" s="104"/>
      <c r="J553" s="104"/>
      <c r="K553" s="104"/>
      <c r="L553" s="104"/>
      <c r="M553" s="104"/>
      <c r="T553" s="104"/>
      <c r="V553" s="104"/>
      <c r="Z553" s="104"/>
      <c r="AB553" s="104"/>
      <c r="AD553" s="104"/>
    </row>
    <row r="554" spans="4:30" s="103" customFormat="1">
      <c r="D554" s="104"/>
      <c r="E554" s="104"/>
      <c r="F554" s="104"/>
      <c r="G554" s="104"/>
      <c r="H554" s="104"/>
      <c r="I554" s="104"/>
      <c r="J554" s="104"/>
      <c r="K554" s="104"/>
      <c r="L554" s="104"/>
      <c r="M554" s="104"/>
      <c r="T554" s="104"/>
      <c r="V554" s="104"/>
      <c r="Z554" s="104"/>
      <c r="AB554" s="104"/>
      <c r="AD554" s="104"/>
    </row>
    <row r="555" spans="4:30" s="103" customFormat="1">
      <c r="D555" s="104"/>
      <c r="E555" s="104"/>
      <c r="F555" s="104"/>
      <c r="G555" s="104"/>
      <c r="H555" s="104"/>
      <c r="I555" s="104"/>
      <c r="J555" s="104"/>
      <c r="K555" s="104"/>
      <c r="L555" s="104"/>
      <c r="M555" s="104"/>
      <c r="T555" s="104"/>
      <c r="V555" s="104"/>
      <c r="Z555" s="104"/>
      <c r="AB555" s="104"/>
      <c r="AD555" s="104"/>
    </row>
    <row r="556" spans="4:30" s="103" customFormat="1">
      <c r="D556" s="104"/>
      <c r="E556" s="104"/>
      <c r="F556" s="104"/>
      <c r="G556" s="104"/>
      <c r="H556" s="104"/>
      <c r="I556" s="104"/>
      <c r="J556" s="104"/>
      <c r="K556" s="104"/>
      <c r="L556" s="104"/>
      <c r="M556" s="104"/>
      <c r="T556" s="104"/>
      <c r="V556" s="104"/>
      <c r="Z556" s="104"/>
      <c r="AB556" s="104"/>
      <c r="AD556" s="104"/>
    </row>
    <row r="557" spans="4:30" s="103" customFormat="1">
      <c r="D557" s="104"/>
      <c r="E557" s="104"/>
      <c r="F557" s="104"/>
      <c r="G557" s="104"/>
      <c r="H557" s="104"/>
      <c r="I557" s="104"/>
      <c r="J557" s="104"/>
      <c r="K557" s="104"/>
      <c r="L557" s="104"/>
      <c r="M557" s="104"/>
      <c r="T557" s="104"/>
      <c r="V557" s="104"/>
      <c r="Z557" s="104"/>
      <c r="AB557" s="104"/>
      <c r="AD557" s="104"/>
    </row>
    <row r="558" spans="4:30" s="103" customFormat="1">
      <c r="D558" s="104"/>
      <c r="E558" s="104"/>
      <c r="F558" s="104"/>
      <c r="G558" s="104"/>
      <c r="H558" s="104"/>
      <c r="I558" s="104"/>
      <c r="J558" s="104"/>
      <c r="K558" s="104"/>
      <c r="L558" s="104"/>
      <c r="M558" s="104"/>
      <c r="T558" s="104"/>
      <c r="V558" s="104"/>
      <c r="Z558" s="104"/>
      <c r="AB558" s="104"/>
      <c r="AD558" s="104"/>
    </row>
    <row r="559" spans="4:30" s="103" customFormat="1">
      <c r="D559" s="104"/>
      <c r="E559" s="104"/>
      <c r="F559" s="104"/>
      <c r="G559" s="104"/>
      <c r="H559" s="104"/>
      <c r="I559" s="104"/>
      <c r="J559" s="104"/>
      <c r="K559" s="104"/>
      <c r="L559" s="104"/>
      <c r="M559" s="104"/>
      <c r="T559" s="104"/>
      <c r="V559" s="104"/>
      <c r="Z559" s="104"/>
      <c r="AB559" s="104"/>
      <c r="AD559" s="104"/>
    </row>
    <row r="560" spans="4:30" s="103" customFormat="1">
      <c r="D560" s="104"/>
      <c r="E560" s="104"/>
      <c r="F560" s="104"/>
      <c r="G560" s="104"/>
      <c r="H560" s="104"/>
      <c r="I560" s="104"/>
      <c r="J560" s="104"/>
      <c r="K560" s="104"/>
      <c r="L560" s="104"/>
      <c r="M560" s="104"/>
      <c r="T560" s="104"/>
      <c r="V560" s="104"/>
      <c r="Z560" s="104"/>
      <c r="AB560" s="104"/>
      <c r="AD560" s="104"/>
    </row>
    <row r="561" spans="4:30" s="103" customFormat="1">
      <c r="D561" s="104"/>
      <c r="E561" s="104"/>
      <c r="F561" s="104"/>
      <c r="G561" s="104"/>
      <c r="H561" s="104"/>
      <c r="I561" s="104"/>
      <c r="J561" s="104"/>
      <c r="K561" s="104"/>
      <c r="L561" s="104"/>
      <c r="M561" s="104"/>
      <c r="T561" s="104"/>
      <c r="V561" s="104"/>
      <c r="Z561" s="104"/>
      <c r="AB561" s="104"/>
      <c r="AD561" s="104"/>
    </row>
    <row r="562" spans="4:30" s="103" customFormat="1">
      <c r="D562" s="104"/>
      <c r="E562" s="104"/>
      <c r="F562" s="104"/>
      <c r="G562" s="104"/>
      <c r="H562" s="104"/>
      <c r="I562" s="104"/>
      <c r="J562" s="104"/>
      <c r="K562" s="104"/>
      <c r="L562" s="104"/>
      <c r="M562" s="104"/>
      <c r="T562" s="104"/>
      <c r="V562" s="104"/>
      <c r="Z562" s="104"/>
      <c r="AB562" s="104"/>
      <c r="AD562" s="104"/>
    </row>
    <row r="563" spans="4:30" s="103" customFormat="1">
      <c r="D563" s="104"/>
      <c r="E563" s="104"/>
      <c r="F563" s="104"/>
      <c r="G563" s="104"/>
      <c r="H563" s="104"/>
      <c r="I563" s="104"/>
      <c r="J563" s="104"/>
      <c r="K563" s="104"/>
      <c r="L563" s="104"/>
      <c r="M563" s="104"/>
      <c r="T563" s="104"/>
      <c r="V563" s="104"/>
      <c r="Z563" s="104"/>
      <c r="AB563" s="104"/>
      <c r="AD563" s="104"/>
    </row>
    <row r="564" spans="4:30" s="103" customFormat="1">
      <c r="D564" s="104"/>
      <c r="E564" s="104"/>
      <c r="F564" s="104"/>
      <c r="G564" s="104"/>
      <c r="H564" s="104"/>
      <c r="I564" s="104"/>
      <c r="J564" s="104"/>
      <c r="K564" s="104"/>
      <c r="L564" s="104"/>
      <c r="M564" s="104"/>
      <c r="T564" s="104"/>
      <c r="V564" s="104"/>
      <c r="Z564" s="104"/>
      <c r="AB564" s="104"/>
      <c r="AD564" s="104"/>
    </row>
    <row r="565" spans="4:30" s="103" customFormat="1">
      <c r="D565" s="104"/>
      <c r="E565" s="104"/>
      <c r="F565" s="104"/>
      <c r="G565" s="104"/>
      <c r="H565" s="104"/>
      <c r="I565" s="104"/>
      <c r="J565" s="104"/>
      <c r="K565" s="104"/>
      <c r="L565" s="104"/>
      <c r="M565" s="104"/>
      <c r="T565" s="104"/>
      <c r="V565" s="104"/>
      <c r="Z565" s="104"/>
      <c r="AB565" s="104"/>
      <c r="AD565" s="104"/>
    </row>
    <row r="566" spans="4:30" s="103" customFormat="1">
      <c r="D566" s="104"/>
      <c r="E566" s="104"/>
      <c r="F566" s="104"/>
      <c r="G566" s="104"/>
      <c r="H566" s="104"/>
      <c r="I566" s="104"/>
      <c r="J566" s="104"/>
      <c r="K566" s="104"/>
      <c r="L566" s="104"/>
      <c r="M566" s="104"/>
      <c r="T566" s="104"/>
      <c r="V566" s="104"/>
      <c r="Z566" s="104"/>
      <c r="AB566" s="104"/>
      <c r="AD566" s="104"/>
    </row>
    <row r="567" spans="4:30" s="103" customFormat="1">
      <c r="D567" s="104"/>
      <c r="E567" s="104"/>
      <c r="F567" s="104"/>
      <c r="G567" s="104"/>
      <c r="H567" s="104"/>
      <c r="I567" s="104"/>
      <c r="J567" s="104"/>
      <c r="K567" s="104"/>
      <c r="L567" s="104"/>
      <c r="M567" s="104"/>
      <c r="T567" s="104"/>
      <c r="V567" s="104"/>
      <c r="Z567" s="104"/>
      <c r="AB567" s="104"/>
      <c r="AD567" s="104"/>
    </row>
    <row r="568" spans="4:30" s="103" customFormat="1">
      <c r="D568" s="104"/>
      <c r="E568" s="104"/>
      <c r="F568" s="104"/>
      <c r="G568" s="104"/>
      <c r="H568" s="104"/>
      <c r="I568" s="104"/>
      <c r="J568" s="104"/>
      <c r="K568" s="104"/>
      <c r="L568" s="104"/>
      <c r="M568" s="104"/>
      <c r="T568" s="104"/>
      <c r="V568" s="104"/>
      <c r="Z568" s="104"/>
      <c r="AB568" s="104"/>
      <c r="AD568" s="104"/>
    </row>
    <row r="569" spans="4:30" s="103" customFormat="1">
      <c r="D569" s="104"/>
      <c r="E569" s="104"/>
      <c r="F569" s="104"/>
      <c r="G569" s="104"/>
      <c r="H569" s="104"/>
      <c r="I569" s="104"/>
      <c r="J569" s="104"/>
      <c r="K569" s="104"/>
      <c r="L569" s="104"/>
      <c r="M569" s="104"/>
      <c r="T569" s="104"/>
      <c r="V569" s="104"/>
      <c r="Z569" s="104"/>
      <c r="AB569" s="104"/>
      <c r="AD569" s="104"/>
    </row>
    <row r="570" spans="4:30" s="103" customFormat="1">
      <c r="D570" s="104"/>
      <c r="E570" s="104"/>
      <c r="F570" s="104"/>
      <c r="G570" s="104"/>
      <c r="H570" s="104"/>
      <c r="I570" s="104"/>
      <c r="J570" s="104"/>
      <c r="K570" s="104"/>
      <c r="L570" s="104"/>
      <c r="M570" s="104"/>
      <c r="T570" s="104"/>
      <c r="V570" s="104"/>
      <c r="Z570" s="104"/>
      <c r="AB570" s="104"/>
      <c r="AD570" s="104"/>
    </row>
  </sheetData>
  <autoFilter ref="A2:AI39" xr:uid="{00000000-0009-0000-0000-000005000000}"/>
  <phoneticPr fontId="1"/>
  <dataValidations count="1">
    <dataValidation type="list" allowBlank="1" showInputMessage="1" showErrorMessage="1" sqref="AC3:AC39 AA3:AA39 Y3:Y39 W3:W39 U3:U39 P3:Q39 N3:O39" xr:uid="{BDED832D-649F-4207-B030-D74A257DB59D}">
      <formula1>"○"</formula1>
    </dataValidation>
  </dataValidations>
  <hyperlinks>
    <hyperlink ref="J31" r:id="rId1" xr:uid="{33CC256D-26C8-4E9E-AEDB-CA4F400638E3}"/>
  </hyperlinks>
  <pageMargins left="0.70866141732283461" right="0.70866141732283461" top="0.74803149606299213" bottom="0.74803149606299213" header="0.31496062992125984" footer="0.31496062992125984"/>
  <pageSetup paperSize="8" scale="52" fitToWidth="0" orientation="landscape" r:id="rId2"/>
  <colBreaks count="1" manualBreakCount="1">
    <brk id="13" max="42"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843E21-F3EB-41B8-9020-5BE2A67255D7}">
  <sheetPr>
    <pageSetUpPr fitToPage="1"/>
  </sheetPr>
  <dimension ref="A1:AD577"/>
  <sheetViews>
    <sheetView showGridLines="0" view="pageBreakPreview" zoomScale="70" zoomScaleNormal="100" zoomScaleSheetLayoutView="70" workbookViewId="0">
      <pane xSplit="3" ySplit="2" topLeftCell="S17" activePane="bottomRight" state="frozen"/>
      <selection pane="topRight" activeCell="B2" sqref="B2"/>
      <selection pane="bottomLeft" activeCell="B2" sqref="B2"/>
      <selection pane="bottomRight" activeCell="AN2" sqref="AN2"/>
    </sheetView>
  </sheetViews>
  <sheetFormatPr defaultColWidth="8.75" defaultRowHeight="14.25"/>
  <cols>
    <col min="1" max="1" width="10.75" style="89" customWidth="1"/>
    <col min="2" max="2" width="15.125" style="89" customWidth="1"/>
    <col min="3" max="3" width="67.625" style="89" customWidth="1"/>
    <col min="4" max="4" width="11.5" style="89" customWidth="1"/>
    <col min="5" max="10" width="11.875" style="89" customWidth="1"/>
    <col min="11" max="11" width="48" style="166" customWidth="1"/>
    <col min="12" max="13" width="11.875" style="89" customWidth="1"/>
    <col min="14" max="15" width="11.875" style="91" customWidth="1"/>
    <col min="16" max="16" width="11.875" style="89" customWidth="1"/>
    <col min="17" max="17" width="11.875" style="91" customWidth="1"/>
    <col min="18" max="18" width="11.875" style="89" customWidth="1"/>
    <col min="19" max="20" width="12.375" style="89" customWidth="1"/>
    <col min="21" max="21" width="12.375" style="91" customWidth="1"/>
    <col min="22" max="24" width="12.375" style="89" customWidth="1"/>
    <col min="25" max="25" width="12.375" style="91" customWidth="1"/>
    <col min="26" max="26" width="12.375" style="89" customWidth="1"/>
    <col min="27" max="27" width="12.375" style="91" customWidth="1"/>
    <col min="28" max="28" width="12.375" style="89" customWidth="1"/>
    <col min="29" max="29" width="12.375" style="91" customWidth="1"/>
    <col min="30" max="30" width="12.375" style="89" customWidth="1"/>
    <col min="31" max="16384" width="8.75" style="89"/>
  </cols>
  <sheetData>
    <row r="1" spans="1:30" customFormat="1" ht="21.75" customHeight="1">
      <c r="A1" s="151" t="s">
        <v>56</v>
      </c>
      <c r="K1" s="11"/>
      <c r="R1" s="19"/>
    </row>
    <row r="2" spans="1:30" s="134" customFormat="1" ht="247.15" customHeight="1">
      <c r="A2" s="8" t="s">
        <v>57</v>
      </c>
      <c r="B2" s="8" t="s">
        <v>58</v>
      </c>
      <c r="C2" s="16" t="s">
        <v>59</v>
      </c>
      <c r="D2" s="8" t="s">
        <v>60</v>
      </c>
      <c r="E2" s="8" t="s">
        <v>61</v>
      </c>
      <c r="F2" s="8" t="s">
        <v>62</v>
      </c>
      <c r="G2" s="8" t="s">
        <v>63</v>
      </c>
      <c r="H2" s="8" t="s">
        <v>64</v>
      </c>
      <c r="I2" s="8" t="s">
        <v>65</v>
      </c>
      <c r="J2" s="8" t="s">
        <v>66</v>
      </c>
      <c r="K2" s="8" t="s">
        <v>67</v>
      </c>
      <c r="L2" s="8" t="s">
        <v>68</v>
      </c>
      <c r="M2" s="8" t="s">
        <v>69</v>
      </c>
      <c r="N2" s="8" t="s">
        <v>70</v>
      </c>
      <c r="O2" s="8" t="s">
        <v>71</v>
      </c>
      <c r="P2" s="8" t="s">
        <v>72</v>
      </c>
      <c r="Q2" s="8" t="s">
        <v>73</v>
      </c>
      <c r="R2" s="17" t="s">
        <v>74</v>
      </c>
      <c r="S2" s="8" t="s">
        <v>75</v>
      </c>
      <c r="T2" s="8" t="s">
        <v>76</v>
      </c>
      <c r="U2" s="8" t="s">
        <v>77</v>
      </c>
      <c r="V2" s="8" t="s">
        <v>78</v>
      </c>
      <c r="W2" s="8" t="s">
        <v>79</v>
      </c>
      <c r="X2" s="8" t="s">
        <v>78</v>
      </c>
      <c r="Y2" s="8" t="s">
        <v>80</v>
      </c>
      <c r="Z2" s="8" t="s">
        <v>78</v>
      </c>
      <c r="AA2" s="8" t="s">
        <v>81</v>
      </c>
      <c r="AB2" s="8" t="s">
        <v>78</v>
      </c>
      <c r="AC2" s="8" t="s">
        <v>82</v>
      </c>
      <c r="AD2" s="8" t="s">
        <v>78</v>
      </c>
    </row>
    <row r="3" spans="1:30" s="19" customFormat="1" ht="18" customHeight="1">
      <c r="A3" s="221" t="s">
        <v>1835</v>
      </c>
      <c r="B3" s="221" t="s">
        <v>1836</v>
      </c>
      <c r="C3" s="221" t="s">
        <v>1837</v>
      </c>
      <c r="D3" s="221" t="s">
        <v>1838</v>
      </c>
      <c r="E3" s="221" t="s">
        <v>1839</v>
      </c>
      <c r="F3" s="221" t="s">
        <v>1840</v>
      </c>
      <c r="G3" s="221" t="s">
        <v>1841</v>
      </c>
      <c r="H3" s="221" t="s">
        <v>1842</v>
      </c>
      <c r="I3" s="221" t="s">
        <v>1843</v>
      </c>
      <c r="J3" s="221" t="s">
        <v>1844</v>
      </c>
      <c r="K3" s="223" t="s">
        <v>1845</v>
      </c>
      <c r="L3" s="221"/>
      <c r="M3" s="221"/>
      <c r="N3" s="231"/>
      <c r="O3" s="231"/>
      <c r="P3" s="221"/>
      <c r="Q3" s="231"/>
      <c r="R3" s="221"/>
      <c r="S3" s="221" t="s">
        <v>1846</v>
      </c>
      <c r="T3" s="221"/>
      <c r="U3" s="231"/>
      <c r="V3" s="221"/>
      <c r="W3" s="221"/>
      <c r="X3" s="221"/>
      <c r="Y3" s="231"/>
      <c r="Z3" s="221"/>
      <c r="AA3" s="231"/>
      <c r="AB3" s="221"/>
      <c r="AC3" s="231"/>
      <c r="AD3" s="221"/>
    </row>
    <row r="4" spans="1:30" s="19" customFormat="1" ht="20.100000000000001" customHeight="1">
      <c r="A4" s="221" t="s">
        <v>1835</v>
      </c>
      <c r="B4" s="221" t="s">
        <v>1836</v>
      </c>
      <c r="C4" s="221" t="s">
        <v>1847</v>
      </c>
      <c r="D4" s="221" t="s">
        <v>1848</v>
      </c>
      <c r="E4" s="221" t="s">
        <v>1849</v>
      </c>
      <c r="F4" s="221" t="s">
        <v>1850</v>
      </c>
      <c r="G4" s="221" t="s">
        <v>1851</v>
      </c>
      <c r="H4" s="221" t="s">
        <v>1852</v>
      </c>
      <c r="I4" s="221" t="s">
        <v>1853</v>
      </c>
      <c r="J4" s="221" t="s">
        <v>1854</v>
      </c>
      <c r="K4" s="223" t="s">
        <v>247</v>
      </c>
      <c r="L4" s="221"/>
      <c r="M4" s="221"/>
      <c r="N4" s="231"/>
      <c r="O4" s="231"/>
      <c r="P4" s="221"/>
      <c r="Q4" s="231"/>
      <c r="R4" s="221"/>
      <c r="S4" s="221" t="s">
        <v>98</v>
      </c>
      <c r="T4" s="221"/>
      <c r="U4" s="231"/>
      <c r="V4" s="221"/>
      <c r="W4" s="221"/>
      <c r="X4" s="221"/>
      <c r="Y4" s="231"/>
      <c r="Z4" s="221"/>
      <c r="AA4" s="231"/>
      <c r="AB4" s="221"/>
      <c r="AC4" s="231"/>
      <c r="AD4" s="221"/>
    </row>
    <row r="5" spans="1:30" s="19" customFormat="1" ht="20.100000000000001" customHeight="1">
      <c r="A5" s="221" t="s">
        <v>1835</v>
      </c>
      <c r="B5" s="221" t="s">
        <v>847</v>
      </c>
      <c r="C5" s="221" t="s">
        <v>1855</v>
      </c>
      <c r="D5" s="221" t="s">
        <v>1856</v>
      </c>
      <c r="E5" s="221" t="s">
        <v>1857</v>
      </c>
      <c r="F5" s="221" t="s">
        <v>1858</v>
      </c>
      <c r="G5" s="221" t="s">
        <v>1859</v>
      </c>
      <c r="H5" s="221" t="s">
        <v>1860</v>
      </c>
      <c r="I5" s="221" t="s">
        <v>1861</v>
      </c>
      <c r="J5" s="221" t="s">
        <v>1862</v>
      </c>
      <c r="K5" s="223" t="s">
        <v>1694</v>
      </c>
      <c r="L5" s="221"/>
      <c r="M5" s="221"/>
      <c r="N5" s="231"/>
      <c r="O5" s="231"/>
      <c r="P5" s="221"/>
      <c r="Q5" s="231"/>
      <c r="R5" s="221" t="s">
        <v>223</v>
      </c>
      <c r="S5" s="221" t="s">
        <v>1846</v>
      </c>
      <c r="T5" s="221"/>
      <c r="U5" s="231"/>
      <c r="V5" s="221"/>
      <c r="W5" s="221"/>
      <c r="X5" s="221"/>
      <c r="Y5" s="231"/>
      <c r="Z5" s="221"/>
      <c r="AA5" s="231"/>
      <c r="AB5" s="221"/>
      <c r="AC5" s="231"/>
      <c r="AD5" s="221"/>
    </row>
    <row r="6" spans="1:30" s="19" customFormat="1" ht="20.100000000000001" customHeight="1">
      <c r="A6" s="221" t="s">
        <v>1835</v>
      </c>
      <c r="B6" s="221" t="s">
        <v>755</v>
      </c>
      <c r="C6" s="221" t="s">
        <v>1863</v>
      </c>
      <c r="D6" s="221" t="s">
        <v>1864</v>
      </c>
      <c r="E6" s="221" t="s">
        <v>1865</v>
      </c>
      <c r="F6" s="221" t="s">
        <v>1866</v>
      </c>
      <c r="G6" s="221" t="s">
        <v>1867</v>
      </c>
      <c r="H6" s="221" t="s">
        <v>1868</v>
      </c>
      <c r="I6" s="221" t="s">
        <v>1869</v>
      </c>
      <c r="J6" s="221"/>
      <c r="K6" s="223" t="s">
        <v>1870</v>
      </c>
      <c r="L6" s="221"/>
      <c r="M6" s="221"/>
      <c r="N6" s="231"/>
      <c r="O6" s="231"/>
      <c r="P6" s="221"/>
      <c r="Q6" s="231"/>
      <c r="R6" s="221" t="s">
        <v>223</v>
      </c>
      <c r="S6" s="221" t="s">
        <v>1846</v>
      </c>
      <c r="T6" s="221"/>
      <c r="U6" s="231"/>
      <c r="V6" s="221"/>
      <c r="W6" s="221"/>
      <c r="X6" s="221"/>
      <c r="Y6" s="231"/>
      <c r="Z6" s="221"/>
      <c r="AA6" s="231"/>
      <c r="AB6" s="221"/>
      <c r="AC6" s="231"/>
      <c r="AD6" s="221"/>
    </row>
    <row r="7" spans="1:30" s="19" customFormat="1" ht="20.100000000000001" customHeight="1">
      <c r="A7" s="221" t="s">
        <v>1835</v>
      </c>
      <c r="B7" s="221" t="s">
        <v>801</v>
      </c>
      <c r="C7" s="221" t="s">
        <v>1871</v>
      </c>
      <c r="D7" s="221" t="s">
        <v>1872</v>
      </c>
      <c r="E7" s="221" t="s">
        <v>1873</v>
      </c>
      <c r="F7" s="221" t="s">
        <v>1874</v>
      </c>
      <c r="G7" s="221" t="s">
        <v>1875</v>
      </c>
      <c r="H7" s="221" t="s">
        <v>1876</v>
      </c>
      <c r="I7" s="221" t="s">
        <v>1877</v>
      </c>
      <c r="J7" s="221"/>
      <c r="K7" s="223" t="s">
        <v>1441</v>
      </c>
      <c r="L7" s="221"/>
      <c r="M7" s="221"/>
      <c r="N7" s="231"/>
      <c r="O7" s="231"/>
      <c r="P7" s="221"/>
      <c r="Q7" s="231"/>
      <c r="R7" s="221"/>
      <c r="S7" s="221" t="s">
        <v>1846</v>
      </c>
      <c r="T7" s="221"/>
      <c r="U7" s="231"/>
      <c r="V7" s="221"/>
      <c r="W7" s="221"/>
      <c r="X7" s="221"/>
      <c r="Y7" s="231"/>
      <c r="Z7" s="221"/>
      <c r="AA7" s="231"/>
      <c r="AB7" s="221"/>
      <c r="AC7" s="231"/>
      <c r="AD7" s="221"/>
    </row>
    <row r="8" spans="1:30" s="19" customFormat="1" ht="20.100000000000001" customHeight="1">
      <c r="A8" s="221" t="s">
        <v>1835</v>
      </c>
      <c r="B8" s="221" t="s">
        <v>1836</v>
      </c>
      <c r="C8" s="221" t="s">
        <v>1878</v>
      </c>
      <c r="D8" s="221" t="s">
        <v>1879</v>
      </c>
      <c r="E8" s="221" t="s">
        <v>1880</v>
      </c>
      <c r="F8" s="221" t="s">
        <v>1881</v>
      </c>
      <c r="G8" s="221" t="s">
        <v>1882</v>
      </c>
      <c r="H8" s="221" t="s">
        <v>1883</v>
      </c>
      <c r="I8" s="221" t="s">
        <v>1884</v>
      </c>
      <c r="J8" s="221" t="s">
        <v>1885</v>
      </c>
      <c r="K8" s="223" t="s">
        <v>1886</v>
      </c>
      <c r="L8" s="221"/>
      <c r="M8" s="221"/>
      <c r="N8" s="231"/>
      <c r="O8" s="231"/>
      <c r="P8" s="221"/>
      <c r="Q8" s="231"/>
      <c r="R8" s="221" t="s">
        <v>223</v>
      </c>
      <c r="S8" s="221" t="s">
        <v>1846</v>
      </c>
      <c r="T8" s="221"/>
      <c r="U8" s="231"/>
      <c r="V8" s="221"/>
      <c r="W8" s="221"/>
      <c r="X8" s="221"/>
      <c r="Y8" s="231"/>
      <c r="Z8" s="221"/>
      <c r="AA8" s="231"/>
      <c r="AB8" s="221"/>
      <c r="AC8" s="231"/>
      <c r="AD8" s="221"/>
    </row>
    <row r="9" spans="1:30" s="19" customFormat="1" ht="42.75">
      <c r="A9" s="221" t="s">
        <v>1835</v>
      </c>
      <c r="B9" s="221" t="s">
        <v>801</v>
      </c>
      <c r="C9" s="221" t="s">
        <v>1887</v>
      </c>
      <c r="D9" s="221" t="s">
        <v>1888</v>
      </c>
      <c r="E9" s="221" t="s">
        <v>1889</v>
      </c>
      <c r="F9" s="221" t="s">
        <v>1890</v>
      </c>
      <c r="G9" s="221" t="s">
        <v>1891</v>
      </c>
      <c r="H9" s="221" t="s">
        <v>1892</v>
      </c>
      <c r="I9" s="221" t="s">
        <v>1893</v>
      </c>
      <c r="J9" s="221" t="s">
        <v>1894</v>
      </c>
      <c r="K9" s="223" t="s">
        <v>1895</v>
      </c>
      <c r="L9" s="223" t="s">
        <v>112</v>
      </c>
      <c r="M9" s="221"/>
      <c r="N9" s="231" t="s">
        <v>95</v>
      </c>
      <c r="O9" s="231" t="s">
        <v>95</v>
      </c>
      <c r="P9" s="221"/>
      <c r="Q9" s="231"/>
      <c r="R9" s="221" t="s">
        <v>1025</v>
      </c>
      <c r="S9" s="221" t="s">
        <v>98</v>
      </c>
      <c r="T9" s="221" t="s">
        <v>1896</v>
      </c>
      <c r="U9" s="231"/>
      <c r="V9" s="221"/>
      <c r="W9" s="221"/>
      <c r="X9" s="221"/>
      <c r="Y9" s="231"/>
      <c r="Z9" s="221"/>
      <c r="AA9" s="231"/>
      <c r="AB9" s="221"/>
      <c r="AC9" s="231" t="s">
        <v>95</v>
      </c>
      <c r="AD9" s="223" t="s">
        <v>1897</v>
      </c>
    </row>
    <row r="10" spans="1:30" s="19" customFormat="1" ht="20.100000000000001" customHeight="1">
      <c r="A10" s="221" t="s">
        <v>1835</v>
      </c>
      <c r="B10" s="221" t="s">
        <v>1836</v>
      </c>
      <c r="C10" s="221" t="s">
        <v>1898</v>
      </c>
      <c r="D10" s="221" t="s">
        <v>1899</v>
      </c>
      <c r="E10" s="221" t="s">
        <v>1900</v>
      </c>
      <c r="F10" s="221" t="s">
        <v>1901</v>
      </c>
      <c r="G10" s="221" t="s">
        <v>1902</v>
      </c>
      <c r="H10" s="221" t="s">
        <v>1903</v>
      </c>
      <c r="I10" s="221" t="s">
        <v>1904</v>
      </c>
      <c r="J10" s="221"/>
      <c r="K10" s="223" t="s">
        <v>636</v>
      </c>
      <c r="L10" s="221"/>
      <c r="M10" s="221"/>
      <c r="N10" s="231"/>
      <c r="O10" s="231"/>
      <c r="P10" s="221"/>
      <c r="Q10" s="231"/>
      <c r="R10" s="221"/>
      <c r="S10" s="221" t="s">
        <v>1846</v>
      </c>
      <c r="T10" s="221"/>
      <c r="U10" s="231"/>
      <c r="V10" s="221"/>
      <c r="W10" s="221"/>
      <c r="X10" s="221"/>
      <c r="Y10" s="231"/>
      <c r="Z10" s="221"/>
      <c r="AA10" s="231"/>
      <c r="AB10" s="221"/>
      <c r="AC10" s="231"/>
      <c r="AD10" s="221"/>
    </row>
    <row r="11" spans="1:30" s="19" customFormat="1" ht="20.100000000000001" customHeight="1">
      <c r="A11" s="221" t="s">
        <v>1835</v>
      </c>
      <c r="B11" s="221" t="s">
        <v>1836</v>
      </c>
      <c r="C11" s="221" t="s">
        <v>1905</v>
      </c>
      <c r="D11" s="221" t="s">
        <v>1906</v>
      </c>
      <c r="E11" s="221" t="s">
        <v>1907</v>
      </c>
      <c r="F11" s="221" t="s">
        <v>1908</v>
      </c>
      <c r="G11" s="221" t="s">
        <v>1909</v>
      </c>
      <c r="H11" s="221" t="s">
        <v>1910</v>
      </c>
      <c r="I11" s="221" t="s">
        <v>1911</v>
      </c>
      <c r="J11" s="221"/>
      <c r="K11" s="223" t="s">
        <v>1441</v>
      </c>
      <c r="L11" s="221"/>
      <c r="M11" s="221"/>
      <c r="N11" s="231"/>
      <c r="O11" s="231"/>
      <c r="P11" s="221"/>
      <c r="Q11" s="231"/>
      <c r="R11" s="221"/>
      <c r="S11" s="221" t="s">
        <v>1846</v>
      </c>
      <c r="T11" s="221"/>
      <c r="U11" s="231"/>
      <c r="V11" s="221"/>
      <c r="W11" s="221"/>
      <c r="X11" s="221"/>
      <c r="Y11" s="231"/>
      <c r="Z11" s="221"/>
      <c r="AA11" s="231"/>
      <c r="AB11" s="221"/>
      <c r="AC11" s="231"/>
      <c r="AD11" s="221"/>
    </row>
    <row r="12" spans="1:30" s="19" customFormat="1" ht="71.25">
      <c r="A12" s="221" t="s">
        <v>1835</v>
      </c>
      <c r="B12" s="221" t="s">
        <v>847</v>
      </c>
      <c r="C12" s="221" t="s">
        <v>1912</v>
      </c>
      <c r="D12" s="221" t="s">
        <v>1913</v>
      </c>
      <c r="E12" s="221" t="s">
        <v>1914</v>
      </c>
      <c r="F12" s="221" t="s">
        <v>1915</v>
      </c>
      <c r="G12" s="221" t="s">
        <v>1916</v>
      </c>
      <c r="H12" s="221" t="s">
        <v>1917</v>
      </c>
      <c r="I12" s="221" t="s">
        <v>1918</v>
      </c>
      <c r="J12" s="221" t="s">
        <v>1919</v>
      </c>
      <c r="K12" s="223" t="s">
        <v>1920</v>
      </c>
      <c r="L12" s="223" t="s">
        <v>94</v>
      </c>
      <c r="M12" s="221"/>
      <c r="N12" s="231" t="s">
        <v>95</v>
      </c>
      <c r="O12" s="231" t="s">
        <v>95</v>
      </c>
      <c r="P12" s="221"/>
      <c r="Q12" s="231"/>
      <c r="R12" s="221" t="s">
        <v>1025</v>
      </c>
      <c r="S12" s="221" t="s">
        <v>98</v>
      </c>
      <c r="T12" s="221" t="s">
        <v>1896</v>
      </c>
      <c r="U12" s="231"/>
      <c r="V12" s="221"/>
      <c r="W12" s="221"/>
      <c r="X12" s="221"/>
      <c r="Y12" s="231"/>
      <c r="Z12" s="221"/>
      <c r="AA12" s="231"/>
      <c r="AB12" s="221"/>
      <c r="AC12" s="231" t="s">
        <v>95</v>
      </c>
      <c r="AD12" s="223" t="s">
        <v>1921</v>
      </c>
    </row>
    <row r="13" spans="1:30" s="19" customFormat="1" ht="28.5">
      <c r="A13" s="221" t="s">
        <v>1835</v>
      </c>
      <c r="B13" s="221" t="s">
        <v>1836</v>
      </c>
      <c r="C13" s="221" t="s">
        <v>1922</v>
      </c>
      <c r="D13" s="221" t="s">
        <v>1923</v>
      </c>
      <c r="E13" s="221" t="s">
        <v>1924</v>
      </c>
      <c r="F13" s="221" t="s">
        <v>1925</v>
      </c>
      <c r="G13" s="221" t="s">
        <v>1926</v>
      </c>
      <c r="H13" s="221" t="s">
        <v>1927</v>
      </c>
      <c r="I13" s="221" t="s">
        <v>1928</v>
      </c>
      <c r="J13" s="221" t="s">
        <v>1929</v>
      </c>
      <c r="K13" s="223" t="s">
        <v>1930</v>
      </c>
      <c r="L13" s="221"/>
      <c r="M13" s="221"/>
      <c r="N13" s="231"/>
      <c r="O13" s="231"/>
      <c r="P13" s="221"/>
      <c r="Q13" s="231"/>
      <c r="R13" s="221" t="s">
        <v>223</v>
      </c>
      <c r="S13" s="221" t="s">
        <v>1846</v>
      </c>
      <c r="T13" s="221"/>
      <c r="U13" s="231"/>
      <c r="V13" s="221"/>
      <c r="W13" s="221"/>
      <c r="X13" s="221"/>
      <c r="Y13" s="231"/>
      <c r="Z13" s="221"/>
      <c r="AA13" s="231"/>
      <c r="AB13" s="221"/>
      <c r="AC13" s="231"/>
      <c r="AD13" s="221"/>
    </row>
    <row r="14" spans="1:30" s="19" customFormat="1" ht="20.100000000000001" customHeight="1">
      <c r="A14" s="221" t="s">
        <v>1835</v>
      </c>
      <c r="B14" s="221" t="s">
        <v>847</v>
      </c>
      <c r="C14" s="221" t="s">
        <v>1931</v>
      </c>
      <c r="D14" s="221" t="s">
        <v>1932</v>
      </c>
      <c r="E14" s="221" t="s">
        <v>1857</v>
      </c>
      <c r="F14" s="221" t="s">
        <v>1933</v>
      </c>
      <c r="G14" s="221" t="s">
        <v>1934</v>
      </c>
      <c r="H14" s="221" t="s">
        <v>1935</v>
      </c>
      <c r="I14" s="221" t="s">
        <v>1936</v>
      </c>
      <c r="J14" s="221"/>
      <c r="K14" s="223" t="s">
        <v>1694</v>
      </c>
      <c r="L14" s="221" t="s">
        <v>1614</v>
      </c>
      <c r="M14" s="221"/>
      <c r="N14" s="231"/>
      <c r="O14" s="231"/>
      <c r="P14" s="221"/>
      <c r="Q14" s="231"/>
      <c r="R14" s="221"/>
      <c r="S14" s="221" t="s">
        <v>1937</v>
      </c>
      <c r="T14" s="221"/>
      <c r="U14" s="231"/>
      <c r="V14" s="221"/>
      <c r="W14" s="221"/>
      <c r="X14" s="221"/>
      <c r="Y14" s="231"/>
      <c r="Z14" s="221"/>
      <c r="AA14" s="231"/>
      <c r="AB14" s="221"/>
      <c r="AC14" s="231"/>
      <c r="AD14" s="221"/>
    </row>
    <row r="15" spans="1:30" s="19" customFormat="1" ht="20.100000000000001" customHeight="1">
      <c r="A15" s="221" t="s">
        <v>1835</v>
      </c>
      <c r="B15" s="221" t="s">
        <v>1836</v>
      </c>
      <c r="C15" s="221" t="s">
        <v>1938</v>
      </c>
      <c r="D15" s="221" t="s">
        <v>1939</v>
      </c>
      <c r="E15" s="221" t="s">
        <v>1940</v>
      </c>
      <c r="F15" s="221" t="s">
        <v>1941</v>
      </c>
      <c r="G15" s="221" t="s">
        <v>1942</v>
      </c>
      <c r="H15" s="221" t="s">
        <v>1943</v>
      </c>
      <c r="I15" s="221" t="s">
        <v>1944</v>
      </c>
      <c r="J15" s="221" t="s">
        <v>1945</v>
      </c>
      <c r="K15" s="223" t="s">
        <v>636</v>
      </c>
      <c r="L15" s="221"/>
      <c r="M15" s="221"/>
      <c r="N15" s="231"/>
      <c r="O15" s="231"/>
      <c r="P15" s="221"/>
      <c r="Q15" s="231"/>
      <c r="R15" s="221"/>
      <c r="S15" s="221" t="s">
        <v>1846</v>
      </c>
      <c r="T15" s="221"/>
      <c r="U15" s="231"/>
      <c r="V15" s="221"/>
      <c r="W15" s="221"/>
      <c r="X15" s="221"/>
      <c r="Y15" s="231"/>
      <c r="Z15" s="221"/>
      <c r="AA15" s="231"/>
      <c r="AB15" s="221"/>
      <c r="AC15" s="231"/>
      <c r="AD15" s="221"/>
    </row>
    <row r="16" spans="1:30" s="19" customFormat="1" ht="88.5" customHeight="1">
      <c r="A16" s="221" t="s">
        <v>1835</v>
      </c>
      <c r="B16" s="221" t="s">
        <v>755</v>
      </c>
      <c r="C16" s="221" t="s">
        <v>1946</v>
      </c>
      <c r="D16" s="221" t="s">
        <v>1947</v>
      </c>
      <c r="E16" s="226" t="s">
        <v>1948</v>
      </c>
      <c r="F16" s="226" t="s">
        <v>1949</v>
      </c>
      <c r="G16" s="226" t="s">
        <v>1950</v>
      </c>
      <c r="H16" s="221" t="s">
        <v>1951</v>
      </c>
      <c r="I16" s="221" t="s">
        <v>1952</v>
      </c>
      <c r="J16" s="221" t="s">
        <v>1953</v>
      </c>
      <c r="K16" s="223" t="s">
        <v>1954</v>
      </c>
      <c r="L16" s="226" t="s">
        <v>1955</v>
      </c>
      <c r="M16" s="221"/>
      <c r="N16" s="231" t="s">
        <v>95</v>
      </c>
      <c r="O16" s="231" t="s">
        <v>95</v>
      </c>
      <c r="P16" s="221"/>
      <c r="Q16" s="231"/>
      <c r="R16" s="221" t="s">
        <v>1025</v>
      </c>
      <c r="S16" s="221" t="s">
        <v>98</v>
      </c>
      <c r="T16" s="226" t="s">
        <v>1956</v>
      </c>
      <c r="U16" s="231"/>
      <c r="V16" s="221"/>
      <c r="W16" s="221"/>
      <c r="X16" s="221"/>
      <c r="Y16" s="231"/>
      <c r="Z16" s="221"/>
      <c r="AA16" s="231"/>
      <c r="AB16" s="221"/>
      <c r="AC16" s="231" t="s">
        <v>95</v>
      </c>
      <c r="AD16" s="228" t="s">
        <v>1957</v>
      </c>
    </row>
    <row r="17" spans="1:30" s="19" customFormat="1" ht="71.25">
      <c r="A17" s="221" t="s">
        <v>1835</v>
      </c>
      <c r="B17" s="221" t="s">
        <v>1836</v>
      </c>
      <c r="C17" s="221" t="s">
        <v>1958</v>
      </c>
      <c r="D17" s="221" t="s">
        <v>1959</v>
      </c>
      <c r="E17" s="221" t="s">
        <v>1960</v>
      </c>
      <c r="F17" s="221" t="s">
        <v>1961</v>
      </c>
      <c r="G17" s="221" t="s">
        <v>1962</v>
      </c>
      <c r="H17" s="221" t="s">
        <v>1963</v>
      </c>
      <c r="I17" s="221" t="s">
        <v>1964</v>
      </c>
      <c r="J17" s="221" t="s">
        <v>1965</v>
      </c>
      <c r="K17" s="223" t="s">
        <v>1966</v>
      </c>
      <c r="L17" s="223" t="s">
        <v>94</v>
      </c>
      <c r="M17" s="221"/>
      <c r="N17" s="231" t="s">
        <v>95</v>
      </c>
      <c r="O17" s="231" t="s">
        <v>95</v>
      </c>
      <c r="P17" s="221"/>
      <c r="Q17" s="231"/>
      <c r="R17" s="221" t="s">
        <v>1025</v>
      </c>
      <c r="S17" s="221" t="s">
        <v>98</v>
      </c>
      <c r="T17" s="221" t="s">
        <v>1896</v>
      </c>
      <c r="U17" s="231"/>
      <c r="V17" s="221"/>
      <c r="W17" s="221"/>
      <c r="X17" s="221"/>
      <c r="Y17" s="231"/>
      <c r="Z17" s="221"/>
      <c r="AA17" s="231" t="s">
        <v>95</v>
      </c>
      <c r="AB17" s="221" t="s">
        <v>1967</v>
      </c>
      <c r="AC17" s="231"/>
      <c r="AD17" s="221"/>
    </row>
    <row r="18" spans="1:30" s="19" customFormat="1" ht="114">
      <c r="A18" s="221" t="s">
        <v>1835</v>
      </c>
      <c r="B18" s="221" t="s">
        <v>1836</v>
      </c>
      <c r="C18" s="221" t="s">
        <v>1968</v>
      </c>
      <c r="D18" s="221" t="s">
        <v>1969</v>
      </c>
      <c r="E18" s="221" t="s">
        <v>1970</v>
      </c>
      <c r="F18" s="221" t="s">
        <v>1971</v>
      </c>
      <c r="G18" s="221" t="s">
        <v>1972</v>
      </c>
      <c r="H18" s="221" t="s">
        <v>1973</v>
      </c>
      <c r="I18" s="221" t="s">
        <v>1974</v>
      </c>
      <c r="J18" s="221" t="s">
        <v>1975</v>
      </c>
      <c r="K18" s="223" t="s">
        <v>1976</v>
      </c>
      <c r="L18" s="223" t="s">
        <v>94</v>
      </c>
      <c r="M18" s="221"/>
      <c r="N18" s="231" t="s">
        <v>95</v>
      </c>
      <c r="O18" s="231"/>
      <c r="P18" s="221"/>
      <c r="Q18" s="231" t="s">
        <v>3</v>
      </c>
      <c r="R18" s="221" t="s">
        <v>1025</v>
      </c>
      <c r="S18" s="221" t="s">
        <v>98</v>
      </c>
      <c r="T18" s="221" t="s">
        <v>1896</v>
      </c>
      <c r="U18" s="231"/>
      <c r="V18" s="221"/>
      <c r="W18" s="221"/>
      <c r="X18" s="221"/>
      <c r="Y18" s="231"/>
      <c r="Z18" s="221"/>
      <c r="AA18" s="231" t="s">
        <v>95</v>
      </c>
      <c r="AB18" s="223" t="s">
        <v>1977</v>
      </c>
      <c r="AC18" s="231"/>
      <c r="AD18" s="223" t="s">
        <v>1978</v>
      </c>
    </row>
    <row r="19" spans="1:30" s="19" customFormat="1" ht="20.100000000000001" customHeight="1">
      <c r="A19" s="221" t="s">
        <v>1835</v>
      </c>
      <c r="B19" s="221" t="s">
        <v>755</v>
      </c>
      <c r="C19" s="221" t="s">
        <v>1979</v>
      </c>
      <c r="D19" s="221" t="s">
        <v>1980</v>
      </c>
      <c r="E19" s="221" t="s">
        <v>1981</v>
      </c>
      <c r="F19" s="221" t="s">
        <v>1982</v>
      </c>
      <c r="G19" s="221" t="s">
        <v>1983</v>
      </c>
      <c r="H19" s="221" t="s">
        <v>1984</v>
      </c>
      <c r="I19" s="221" t="s">
        <v>1985</v>
      </c>
      <c r="J19" s="221"/>
      <c r="K19" s="223" t="s">
        <v>1986</v>
      </c>
      <c r="L19" s="221"/>
      <c r="M19" s="221"/>
      <c r="N19" s="231"/>
      <c r="O19" s="231"/>
      <c r="P19" s="221"/>
      <c r="Q19" s="231"/>
      <c r="R19" s="221" t="s">
        <v>223</v>
      </c>
      <c r="S19" s="221" t="s">
        <v>1846</v>
      </c>
      <c r="T19" s="221"/>
      <c r="U19" s="231"/>
      <c r="V19" s="221" t="s">
        <v>1987</v>
      </c>
      <c r="W19" s="221"/>
      <c r="X19" s="221"/>
      <c r="Y19" s="231"/>
      <c r="Z19" s="221"/>
      <c r="AA19" s="231"/>
      <c r="AB19" s="221"/>
      <c r="AC19" s="231"/>
      <c r="AD19" s="221"/>
    </row>
    <row r="20" spans="1:30" s="20" customFormat="1" ht="57">
      <c r="A20" s="221" t="s">
        <v>1835</v>
      </c>
      <c r="B20" s="221" t="s">
        <v>1836</v>
      </c>
      <c r="C20" s="221" t="s">
        <v>1988</v>
      </c>
      <c r="D20" s="221" t="s">
        <v>1989</v>
      </c>
      <c r="E20" s="221" t="s">
        <v>1990</v>
      </c>
      <c r="F20" s="221" t="s">
        <v>1991</v>
      </c>
      <c r="G20" s="221" t="s">
        <v>1992</v>
      </c>
      <c r="H20" s="221" t="s">
        <v>1993</v>
      </c>
      <c r="I20" s="221" t="s">
        <v>1994</v>
      </c>
      <c r="J20" s="221" t="s">
        <v>1995</v>
      </c>
      <c r="K20" s="223" t="s">
        <v>1996</v>
      </c>
      <c r="L20" s="223" t="s">
        <v>1997</v>
      </c>
      <c r="M20" s="221"/>
      <c r="N20" s="231"/>
      <c r="O20" s="231" t="s">
        <v>9</v>
      </c>
      <c r="P20" s="221"/>
      <c r="Q20" s="231"/>
      <c r="R20" s="221" t="s">
        <v>1025</v>
      </c>
      <c r="S20" s="221" t="s">
        <v>1026</v>
      </c>
      <c r="T20" s="221" t="s">
        <v>1998</v>
      </c>
      <c r="U20" s="231"/>
      <c r="V20" s="221"/>
      <c r="W20" s="221"/>
      <c r="X20" s="221"/>
      <c r="Y20" s="231"/>
      <c r="Z20" s="221"/>
      <c r="AA20" s="231"/>
      <c r="AB20" s="221"/>
      <c r="AC20" s="231"/>
      <c r="AD20" s="221"/>
    </row>
    <row r="21" spans="1:30" s="20" customFormat="1" ht="20.100000000000001" customHeight="1">
      <c r="A21" s="221" t="s">
        <v>1835</v>
      </c>
      <c r="B21" s="221" t="s">
        <v>1836</v>
      </c>
      <c r="C21" s="221" t="s">
        <v>1999</v>
      </c>
      <c r="D21" s="221" t="s">
        <v>2000</v>
      </c>
      <c r="E21" s="221" t="s">
        <v>2001</v>
      </c>
      <c r="F21" s="221" t="s">
        <v>2002</v>
      </c>
      <c r="G21" s="221" t="s">
        <v>2003</v>
      </c>
      <c r="H21" s="221" t="s">
        <v>2004</v>
      </c>
      <c r="I21" s="221" t="s">
        <v>2005</v>
      </c>
      <c r="J21" s="221"/>
      <c r="K21" s="223" t="s">
        <v>2006</v>
      </c>
      <c r="L21" s="221"/>
      <c r="M21" s="221"/>
      <c r="N21" s="231"/>
      <c r="O21" s="231"/>
      <c r="P21" s="221"/>
      <c r="Q21" s="231"/>
      <c r="R21" s="221" t="s">
        <v>1027</v>
      </c>
      <c r="S21" s="221" t="s">
        <v>473</v>
      </c>
      <c r="T21" s="221"/>
      <c r="U21" s="231"/>
      <c r="V21" s="221"/>
      <c r="W21" s="221"/>
      <c r="X21" s="221"/>
      <c r="Y21" s="231"/>
      <c r="Z21" s="221"/>
      <c r="AA21" s="231"/>
      <c r="AB21" s="221"/>
      <c r="AC21" s="231"/>
      <c r="AD21" s="221"/>
    </row>
    <row r="22" spans="1:30" s="20" customFormat="1" ht="20.100000000000001" customHeight="1">
      <c r="A22" s="221" t="s">
        <v>1835</v>
      </c>
      <c r="B22" s="221" t="s">
        <v>1836</v>
      </c>
      <c r="C22" s="221" t="s">
        <v>2007</v>
      </c>
      <c r="D22" s="221" t="s">
        <v>2008</v>
      </c>
      <c r="E22" s="221" t="s">
        <v>2009</v>
      </c>
      <c r="F22" s="221" t="s">
        <v>2010</v>
      </c>
      <c r="G22" s="221" t="s">
        <v>2011</v>
      </c>
      <c r="H22" s="221" t="s">
        <v>2012</v>
      </c>
      <c r="I22" s="221" t="s">
        <v>2013</v>
      </c>
      <c r="J22" s="221" t="s">
        <v>2014</v>
      </c>
      <c r="K22" s="223" t="s">
        <v>2006</v>
      </c>
      <c r="L22" s="221" t="s">
        <v>2015</v>
      </c>
      <c r="M22" s="221"/>
      <c r="N22" s="231"/>
      <c r="O22" s="231"/>
      <c r="P22" s="221"/>
      <c r="Q22" s="231"/>
      <c r="R22" s="221" t="s">
        <v>1025</v>
      </c>
      <c r="S22" s="221" t="s">
        <v>1026</v>
      </c>
      <c r="T22" s="221" t="s">
        <v>1998</v>
      </c>
      <c r="U22" s="231"/>
      <c r="V22" s="221"/>
      <c r="W22" s="221"/>
      <c r="X22" s="221"/>
      <c r="Y22" s="231"/>
      <c r="Z22" s="221"/>
      <c r="AA22" s="231"/>
      <c r="AB22" s="221"/>
      <c r="AC22" s="231" t="s">
        <v>95</v>
      </c>
      <c r="AD22" s="221" t="s">
        <v>2016</v>
      </c>
    </row>
    <row r="23" spans="1:30" s="20" customFormat="1" ht="114">
      <c r="A23" s="221" t="s">
        <v>1835</v>
      </c>
      <c r="B23" s="221" t="s">
        <v>1836</v>
      </c>
      <c r="C23" s="221" t="s">
        <v>2017</v>
      </c>
      <c r="D23" s="221" t="s">
        <v>2018</v>
      </c>
      <c r="E23" s="221" t="s">
        <v>2019</v>
      </c>
      <c r="F23" s="221" t="s">
        <v>2020</v>
      </c>
      <c r="G23" s="221" t="s">
        <v>2021</v>
      </c>
      <c r="H23" s="221" t="s">
        <v>2022</v>
      </c>
      <c r="I23" s="221" t="s">
        <v>2023</v>
      </c>
      <c r="J23" s="221" t="s">
        <v>2024</v>
      </c>
      <c r="K23" s="223" t="s">
        <v>2025</v>
      </c>
      <c r="L23" s="223" t="s">
        <v>2026</v>
      </c>
      <c r="M23" s="221"/>
      <c r="N23" s="231"/>
      <c r="O23" s="231"/>
      <c r="P23" s="221"/>
      <c r="Q23" s="231"/>
      <c r="R23" s="221" t="s">
        <v>1025</v>
      </c>
      <c r="S23" s="221" t="s">
        <v>1026</v>
      </c>
      <c r="T23" s="221" t="s">
        <v>1998</v>
      </c>
      <c r="U23" s="231"/>
      <c r="V23" s="221"/>
      <c r="W23" s="221"/>
      <c r="X23" s="221"/>
      <c r="Y23" s="231"/>
      <c r="Z23" s="221"/>
      <c r="AA23" s="231" t="s">
        <v>95</v>
      </c>
      <c r="AB23" s="223" t="s">
        <v>2027</v>
      </c>
      <c r="AC23" s="231" t="s">
        <v>95</v>
      </c>
      <c r="AD23" s="223" t="s">
        <v>2028</v>
      </c>
    </row>
    <row r="24" spans="1:30" s="20" customFormat="1" ht="20.25" customHeight="1">
      <c r="A24" s="221" t="s">
        <v>1835</v>
      </c>
      <c r="B24" s="221" t="s">
        <v>847</v>
      </c>
      <c r="C24" s="221" t="s">
        <v>2029</v>
      </c>
      <c r="D24" s="221" t="s">
        <v>2030</v>
      </c>
      <c r="E24" s="221" t="s">
        <v>2031</v>
      </c>
      <c r="F24" s="221" t="s">
        <v>2032</v>
      </c>
      <c r="G24" s="221" t="s">
        <v>2033</v>
      </c>
      <c r="H24" s="221" t="s">
        <v>2034</v>
      </c>
      <c r="I24" s="221" t="s">
        <v>2035</v>
      </c>
      <c r="J24" s="221" t="s">
        <v>2036</v>
      </c>
      <c r="K24" s="223" t="s">
        <v>2006</v>
      </c>
      <c r="L24" s="221" t="s">
        <v>1703</v>
      </c>
      <c r="M24" s="221" t="s">
        <v>2037</v>
      </c>
      <c r="N24" s="231"/>
      <c r="O24" s="231"/>
      <c r="P24" s="221"/>
      <c r="Q24" s="231"/>
      <c r="R24" s="221" t="s">
        <v>1027</v>
      </c>
      <c r="S24" s="221" t="s">
        <v>473</v>
      </c>
      <c r="T24" s="221"/>
      <c r="U24" s="231"/>
      <c r="V24" s="221"/>
      <c r="W24" s="221"/>
      <c r="X24" s="221"/>
      <c r="Y24" s="231"/>
      <c r="Z24" s="221"/>
      <c r="AA24" s="231"/>
      <c r="AB24" s="221"/>
      <c r="AC24" s="231"/>
      <c r="AD24" s="221"/>
    </row>
    <row r="25" spans="1:30" s="20" customFormat="1" ht="57">
      <c r="A25" s="221" t="s">
        <v>1835</v>
      </c>
      <c r="B25" s="221" t="s">
        <v>755</v>
      </c>
      <c r="C25" s="221" t="s">
        <v>2038</v>
      </c>
      <c r="D25" s="221" t="s">
        <v>2039</v>
      </c>
      <c r="E25" s="221" t="s">
        <v>2040</v>
      </c>
      <c r="F25" s="221" t="s">
        <v>2041</v>
      </c>
      <c r="G25" s="221" t="s">
        <v>2042</v>
      </c>
      <c r="H25" s="221" t="s">
        <v>2043</v>
      </c>
      <c r="I25" s="221" t="s">
        <v>2044</v>
      </c>
      <c r="J25" s="250" t="s">
        <v>2045</v>
      </c>
      <c r="K25" s="223" t="s">
        <v>2046</v>
      </c>
      <c r="L25" s="223" t="s">
        <v>2047</v>
      </c>
      <c r="M25" s="221" t="s">
        <v>2048</v>
      </c>
      <c r="N25" s="231"/>
      <c r="O25" s="231"/>
      <c r="P25" s="221"/>
      <c r="Q25" s="231"/>
      <c r="R25" s="221" t="s">
        <v>223</v>
      </c>
      <c r="S25" s="221" t="s">
        <v>2049</v>
      </c>
      <c r="T25" s="221"/>
      <c r="U25" s="231" t="s">
        <v>95</v>
      </c>
      <c r="V25" s="221" t="s">
        <v>2050</v>
      </c>
      <c r="W25" s="221"/>
      <c r="X25" s="221"/>
      <c r="Y25" s="231"/>
      <c r="Z25" s="221"/>
      <c r="AA25" s="231"/>
      <c r="AB25" s="221"/>
      <c r="AC25" s="231"/>
      <c r="AD25" s="221"/>
    </row>
    <row r="26" spans="1:30" s="20" customFormat="1" ht="28.5">
      <c r="A26" s="221" t="s">
        <v>1835</v>
      </c>
      <c r="B26" s="221" t="s">
        <v>847</v>
      </c>
      <c r="C26" s="221" t="s">
        <v>2051</v>
      </c>
      <c r="D26" s="251" t="s">
        <v>2052</v>
      </c>
      <c r="E26" s="251" t="s">
        <v>2053</v>
      </c>
      <c r="F26" s="251" t="s">
        <v>2054</v>
      </c>
      <c r="G26" s="251" t="s">
        <v>2055</v>
      </c>
      <c r="H26" s="251" t="s">
        <v>2056</v>
      </c>
      <c r="I26" s="221" t="s">
        <v>2057</v>
      </c>
      <c r="J26" s="251" t="s">
        <v>2058</v>
      </c>
      <c r="K26" s="252" t="s">
        <v>2059</v>
      </c>
      <c r="L26" s="251" t="s">
        <v>2060</v>
      </c>
      <c r="M26" s="251" t="s">
        <v>2061</v>
      </c>
      <c r="N26" s="253"/>
      <c r="O26" s="253"/>
      <c r="P26" s="251"/>
      <c r="Q26" s="253"/>
      <c r="R26" s="251" t="s">
        <v>223</v>
      </c>
      <c r="S26" s="251" t="s">
        <v>1432</v>
      </c>
      <c r="T26" s="251"/>
      <c r="U26" s="253"/>
      <c r="V26" s="251"/>
      <c r="W26" s="251"/>
      <c r="X26" s="251"/>
      <c r="Y26" s="231" t="s">
        <v>95</v>
      </c>
      <c r="Z26" s="251" t="s">
        <v>2062</v>
      </c>
      <c r="AA26" s="253"/>
      <c r="AB26" s="251"/>
      <c r="AC26" s="253"/>
      <c r="AD26" s="251"/>
    </row>
    <row r="27" spans="1:30" s="20" customFormat="1" ht="40.5" customHeight="1">
      <c r="A27" s="221" t="s">
        <v>1835</v>
      </c>
      <c r="B27" s="221" t="s">
        <v>801</v>
      </c>
      <c r="C27" s="221" t="s">
        <v>2063</v>
      </c>
      <c r="D27" s="221" t="s">
        <v>2064</v>
      </c>
      <c r="E27" s="221" t="s">
        <v>2065</v>
      </c>
      <c r="F27" s="221" t="s">
        <v>2066</v>
      </c>
      <c r="G27" s="221" t="s">
        <v>2067</v>
      </c>
      <c r="H27" s="221" t="s">
        <v>2068</v>
      </c>
      <c r="I27" s="221" t="s">
        <v>2069</v>
      </c>
      <c r="J27" s="254" t="s">
        <v>2070</v>
      </c>
      <c r="K27" s="223" t="s">
        <v>2071</v>
      </c>
      <c r="L27" s="223" t="s">
        <v>2072</v>
      </c>
      <c r="M27" s="223" t="s">
        <v>2073</v>
      </c>
      <c r="N27" s="231"/>
      <c r="O27" s="231"/>
      <c r="P27" s="221"/>
      <c r="Q27" s="231"/>
      <c r="R27" s="221" t="s">
        <v>223</v>
      </c>
      <c r="S27" s="221" t="s">
        <v>473</v>
      </c>
      <c r="T27" s="221"/>
      <c r="U27" s="231"/>
      <c r="V27" s="221"/>
      <c r="W27" s="221"/>
      <c r="X27" s="221"/>
      <c r="Y27" s="231"/>
      <c r="Z27" s="221"/>
      <c r="AA27" s="231"/>
      <c r="AB27" s="221"/>
      <c r="AC27" s="231" t="s">
        <v>9</v>
      </c>
      <c r="AD27" s="221" t="s">
        <v>2074</v>
      </c>
    </row>
    <row r="28" spans="1:30" s="20" customFormat="1" ht="40.5" customHeight="1">
      <c r="A28" s="221" t="s">
        <v>1835</v>
      </c>
      <c r="B28" s="221" t="s">
        <v>801</v>
      </c>
      <c r="C28" s="221" t="s">
        <v>2075</v>
      </c>
      <c r="D28" s="221" t="s">
        <v>2076</v>
      </c>
      <c r="E28" s="221" t="s">
        <v>2077</v>
      </c>
      <c r="F28" s="221" t="s">
        <v>2078</v>
      </c>
      <c r="G28" s="221" t="s">
        <v>2079</v>
      </c>
      <c r="H28" s="221" t="s">
        <v>2080</v>
      </c>
      <c r="I28" s="221" t="s">
        <v>2081</v>
      </c>
      <c r="J28" s="254" t="s">
        <v>2070</v>
      </c>
      <c r="K28" s="223" t="s">
        <v>2071</v>
      </c>
      <c r="L28" s="223" t="s">
        <v>2072</v>
      </c>
      <c r="M28" s="223" t="s">
        <v>2073</v>
      </c>
      <c r="N28" s="231"/>
      <c r="O28" s="231"/>
      <c r="P28" s="221"/>
      <c r="Q28" s="231"/>
      <c r="R28" s="221" t="s">
        <v>223</v>
      </c>
      <c r="S28" s="221" t="s">
        <v>473</v>
      </c>
      <c r="T28" s="221"/>
      <c r="U28" s="231"/>
      <c r="V28" s="221"/>
      <c r="W28" s="221"/>
      <c r="X28" s="221"/>
      <c r="Y28" s="231"/>
      <c r="Z28" s="221"/>
      <c r="AA28" s="231"/>
      <c r="AB28" s="221"/>
      <c r="AC28" s="231" t="s">
        <v>9</v>
      </c>
      <c r="AD28" s="221" t="s">
        <v>2074</v>
      </c>
    </row>
    <row r="29" spans="1:30" ht="28.5">
      <c r="A29" s="221" t="s">
        <v>1835</v>
      </c>
      <c r="B29" s="226" t="s">
        <v>2082</v>
      </c>
      <c r="C29" s="226" t="s">
        <v>2083</v>
      </c>
      <c r="D29" s="226" t="s">
        <v>2084</v>
      </c>
      <c r="E29" s="226" t="s">
        <v>2085</v>
      </c>
      <c r="F29" s="226" t="s">
        <v>2086</v>
      </c>
      <c r="G29" s="226" t="s">
        <v>2087</v>
      </c>
      <c r="H29" s="226" t="s">
        <v>2088</v>
      </c>
      <c r="I29" s="226" t="s">
        <v>2089</v>
      </c>
      <c r="J29" s="255" t="s">
        <v>2090</v>
      </c>
      <c r="K29" s="228" t="s">
        <v>2091</v>
      </c>
      <c r="L29" s="226"/>
      <c r="M29" s="226"/>
      <c r="N29" s="256"/>
      <c r="O29" s="256"/>
      <c r="P29" s="226"/>
      <c r="Q29" s="256"/>
      <c r="R29" s="226" t="s">
        <v>223</v>
      </c>
      <c r="S29" s="226" t="s">
        <v>473</v>
      </c>
      <c r="T29" s="226"/>
      <c r="U29" s="256"/>
      <c r="V29" s="226"/>
      <c r="W29" s="226"/>
      <c r="X29" s="226"/>
      <c r="Y29" s="256"/>
      <c r="Z29" s="226"/>
      <c r="AA29" s="256"/>
      <c r="AB29" s="226"/>
      <c r="AC29" s="256"/>
      <c r="AD29" s="226"/>
    </row>
    <row r="30" spans="1:30" ht="48" customHeight="1">
      <c r="A30" s="221" t="s">
        <v>1835</v>
      </c>
      <c r="B30" s="226" t="s">
        <v>2082</v>
      </c>
      <c r="C30" s="226" t="s">
        <v>2092</v>
      </c>
      <c r="D30" s="226" t="s">
        <v>2093</v>
      </c>
      <c r="E30" s="226" t="s">
        <v>2094</v>
      </c>
      <c r="F30" s="226" t="s">
        <v>2095</v>
      </c>
      <c r="G30" s="226" t="s">
        <v>2096</v>
      </c>
      <c r="H30" s="226" t="s">
        <v>2097</v>
      </c>
      <c r="I30" s="226" t="s">
        <v>2098</v>
      </c>
      <c r="J30" s="255" t="s">
        <v>2099</v>
      </c>
      <c r="K30" s="228" t="s">
        <v>2100</v>
      </c>
      <c r="L30" s="228" t="s">
        <v>2101</v>
      </c>
      <c r="M30" s="228" t="s">
        <v>2102</v>
      </c>
      <c r="N30" s="256"/>
      <c r="O30" s="256"/>
      <c r="P30" s="226"/>
      <c r="Q30" s="256"/>
      <c r="R30" s="226" t="s">
        <v>223</v>
      </c>
      <c r="S30" s="226" t="s">
        <v>473</v>
      </c>
      <c r="T30" s="226"/>
      <c r="U30" s="256" t="s">
        <v>95</v>
      </c>
      <c r="V30" s="226" t="s">
        <v>2103</v>
      </c>
      <c r="W30" s="226"/>
      <c r="X30" s="226"/>
      <c r="Y30" s="256"/>
      <c r="Z30" s="226"/>
      <c r="AA30" s="256"/>
      <c r="AB30" s="226"/>
      <c r="AC30" s="256"/>
      <c r="AD30" s="226"/>
    </row>
    <row r="31" spans="1:30" ht="20.25" customHeight="1">
      <c r="A31" s="221" t="s">
        <v>1835</v>
      </c>
      <c r="B31" s="226" t="s">
        <v>2082</v>
      </c>
      <c r="C31" s="226" t="s">
        <v>2104</v>
      </c>
      <c r="D31" s="226" t="s">
        <v>2105</v>
      </c>
      <c r="E31" s="226" t="s">
        <v>2106</v>
      </c>
      <c r="F31" s="226" t="s">
        <v>2107</v>
      </c>
      <c r="G31" s="221" t="s">
        <v>2108</v>
      </c>
      <c r="H31" s="221" t="s">
        <v>2109</v>
      </c>
      <c r="I31" s="221" t="s">
        <v>2110</v>
      </c>
      <c r="J31" s="254" t="s">
        <v>2111</v>
      </c>
      <c r="K31" s="223" t="s">
        <v>2112</v>
      </c>
      <c r="L31" s="221"/>
      <c r="M31" s="226"/>
      <c r="N31" s="256"/>
      <c r="O31" s="256"/>
      <c r="P31" s="226"/>
      <c r="Q31" s="256"/>
      <c r="R31" s="226" t="s">
        <v>223</v>
      </c>
      <c r="S31" s="226" t="s">
        <v>473</v>
      </c>
      <c r="T31" s="226"/>
      <c r="U31" s="256"/>
      <c r="V31" s="226"/>
      <c r="W31" s="226"/>
      <c r="X31" s="226"/>
      <c r="Y31" s="256"/>
      <c r="Z31" s="226"/>
      <c r="AA31" s="256"/>
      <c r="AB31" s="226"/>
      <c r="AC31" s="256"/>
      <c r="AD31" s="226"/>
    </row>
    <row r="32" spans="1:30" ht="20.25" customHeight="1">
      <c r="A32" s="221" t="s">
        <v>1835</v>
      </c>
      <c r="B32" s="226" t="s">
        <v>801</v>
      </c>
      <c r="C32" s="226" t="s">
        <v>2113</v>
      </c>
      <c r="D32" s="226" t="s">
        <v>2114</v>
      </c>
      <c r="E32" s="226" t="s">
        <v>2115</v>
      </c>
      <c r="F32" s="226" t="s">
        <v>2116</v>
      </c>
      <c r="G32" s="221" t="s">
        <v>2117</v>
      </c>
      <c r="H32" s="221" t="s">
        <v>2118</v>
      </c>
      <c r="I32" s="221" t="s">
        <v>2119</v>
      </c>
      <c r="J32" s="254" t="s">
        <v>2120</v>
      </c>
      <c r="K32" s="223" t="s">
        <v>2121</v>
      </c>
      <c r="L32" s="221"/>
      <c r="M32" s="226"/>
      <c r="N32" s="256" t="s">
        <v>606</v>
      </c>
      <c r="O32" s="256"/>
      <c r="P32" s="226"/>
      <c r="Q32" s="256"/>
      <c r="R32" s="226" t="s">
        <v>223</v>
      </c>
      <c r="S32" s="226" t="s">
        <v>461</v>
      </c>
      <c r="T32" s="226"/>
      <c r="U32" s="256"/>
      <c r="V32" s="226"/>
      <c r="W32" s="226"/>
      <c r="X32" s="226"/>
      <c r="Y32" s="256"/>
      <c r="Z32" s="226"/>
      <c r="AA32" s="256"/>
      <c r="AB32" s="226"/>
      <c r="AC32" s="256"/>
      <c r="AD32" s="226"/>
    </row>
    <row r="33" spans="1:30" ht="20.25" customHeight="1">
      <c r="A33" s="221" t="s">
        <v>1835</v>
      </c>
      <c r="B33" s="226" t="s">
        <v>847</v>
      </c>
      <c r="C33" s="226" t="s">
        <v>2122</v>
      </c>
      <c r="D33" s="226" t="s">
        <v>2123</v>
      </c>
      <c r="E33" s="226" t="s">
        <v>2124</v>
      </c>
      <c r="F33" s="226" t="s">
        <v>2125</v>
      </c>
      <c r="G33" s="226" t="s">
        <v>2126</v>
      </c>
      <c r="H33" s="226" t="s">
        <v>2127</v>
      </c>
      <c r="I33" s="226" t="s">
        <v>2128</v>
      </c>
      <c r="J33" s="255" t="s">
        <v>2129</v>
      </c>
      <c r="K33" s="228" t="s">
        <v>2130</v>
      </c>
      <c r="L33" s="226" t="s">
        <v>2131</v>
      </c>
      <c r="M33" s="226"/>
      <c r="N33" s="256"/>
      <c r="O33" s="256"/>
      <c r="P33" s="226"/>
      <c r="Q33" s="256"/>
      <c r="R33" s="226" t="s">
        <v>223</v>
      </c>
      <c r="S33" s="226" t="s">
        <v>461</v>
      </c>
      <c r="T33" s="226"/>
      <c r="U33" s="256"/>
      <c r="V33" s="226"/>
      <c r="W33" s="226"/>
      <c r="X33" s="226"/>
      <c r="Y33" s="256"/>
      <c r="Z33" s="226"/>
      <c r="AA33" s="256"/>
      <c r="AB33" s="226"/>
      <c r="AC33" s="256"/>
      <c r="AD33" s="226"/>
    </row>
    <row r="34" spans="1:30" ht="184.5" customHeight="1">
      <c r="A34" s="221" t="s">
        <v>1835</v>
      </c>
      <c r="B34" s="221" t="s">
        <v>801</v>
      </c>
      <c r="C34" s="223" t="s">
        <v>2132</v>
      </c>
      <c r="D34" s="221" t="s">
        <v>2133</v>
      </c>
      <c r="E34" s="221" t="s">
        <v>2134</v>
      </c>
      <c r="F34" s="221" t="s">
        <v>2135</v>
      </c>
      <c r="G34" s="221" t="s">
        <v>2136</v>
      </c>
      <c r="H34" s="221" t="s">
        <v>2137</v>
      </c>
      <c r="I34" s="221" t="s">
        <v>2138</v>
      </c>
      <c r="J34" s="257" t="s">
        <v>2139</v>
      </c>
      <c r="K34" s="223" t="s">
        <v>2140</v>
      </c>
      <c r="L34" s="223" t="s">
        <v>2141</v>
      </c>
      <c r="M34" s="223" t="s">
        <v>2142</v>
      </c>
      <c r="N34" s="221"/>
      <c r="O34" s="221"/>
      <c r="P34" s="221"/>
      <c r="Q34" s="221"/>
      <c r="R34" s="221" t="s">
        <v>223</v>
      </c>
      <c r="S34" s="221" t="s">
        <v>461</v>
      </c>
      <c r="T34" s="221"/>
      <c r="U34" s="231"/>
      <c r="V34" s="221"/>
      <c r="W34" s="221"/>
      <c r="X34" s="221"/>
      <c r="Y34" s="231"/>
      <c r="Z34" s="221"/>
      <c r="AA34" s="231"/>
      <c r="AB34" s="221"/>
      <c r="AC34" s="231"/>
      <c r="AD34" s="221"/>
    </row>
    <row r="35" spans="1:30" ht="20.25" customHeight="1">
      <c r="A35" s="221" t="s">
        <v>1835</v>
      </c>
      <c r="B35" s="221" t="s">
        <v>2082</v>
      </c>
      <c r="C35" s="223" t="s">
        <v>2143</v>
      </c>
      <c r="D35" s="221" t="s">
        <v>2144</v>
      </c>
      <c r="E35" s="221" t="s">
        <v>2145</v>
      </c>
      <c r="F35" s="221" t="s">
        <v>2146</v>
      </c>
      <c r="G35" s="221" t="s">
        <v>2147</v>
      </c>
      <c r="H35" s="221" t="s">
        <v>2148</v>
      </c>
      <c r="I35" s="221" t="s">
        <v>2149</v>
      </c>
      <c r="J35" s="257" t="s">
        <v>2150</v>
      </c>
      <c r="K35" s="223" t="s">
        <v>2151</v>
      </c>
      <c r="L35" s="221"/>
      <c r="M35" s="221"/>
      <c r="N35" s="221"/>
      <c r="O35" s="221"/>
      <c r="P35" s="221"/>
      <c r="Q35" s="221"/>
      <c r="R35" s="221" t="s">
        <v>223</v>
      </c>
      <c r="S35" s="221" t="s">
        <v>473</v>
      </c>
      <c r="T35" s="221"/>
      <c r="U35" s="231"/>
      <c r="V35" s="221"/>
      <c r="W35" s="221"/>
      <c r="X35" s="221"/>
      <c r="Y35" s="231"/>
      <c r="Z35" s="221"/>
      <c r="AA35" s="231"/>
      <c r="AB35" s="221"/>
      <c r="AC35" s="231"/>
      <c r="AD35" s="221"/>
    </row>
    <row r="36" spans="1:30" ht="28.5">
      <c r="A36" s="221" t="s">
        <v>1835</v>
      </c>
      <c r="B36" s="221" t="s">
        <v>2082</v>
      </c>
      <c r="C36" s="223" t="s">
        <v>2152</v>
      </c>
      <c r="D36" s="221" t="s">
        <v>2153</v>
      </c>
      <c r="E36" s="221" t="s">
        <v>2154</v>
      </c>
      <c r="F36" s="221" t="s">
        <v>2155</v>
      </c>
      <c r="G36" s="258" t="s">
        <v>2156</v>
      </c>
      <c r="H36" s="221" t="s">
        <v>2157</v>
      </c>
      <c r="I36" s="221" t="s">
        <v>2158</v>
      </c>
      <c r="J36" s="257"/>
      <c r="K36" s="223" t="s">
        <v>2159</v>
      </c>
      <c r="L36" s="221"/>
      <c r="M36" s="221"/>
      <c r="N36" s="221"/>
      <c r="O36" s="221"/>
      <c r="P36" s="221"/>
      <c r="Q36" s="221"/>
      <c r="R36" s="221" t="s">
        <v>223</v>
      </c>
      <c r="S36" s="221" t="s">
        <v>1432</v>
      </c>
      <c r="T36" s="221"/>
      <c r="U36" s="231"/>
      <c r="V36" s="221"/>
      <c r="W36" s="221"/>
      <c r="X36" s="221"/>
      <c r="Y36" s="231"/>
      <c r="Z36" s="221"/>
      <c r="AA36" s="231"/>
      <c r="AB36" s="221"/>
      <c r="AC36" s="231"/>
      <c r="AD36" s="221"/>
    </row>
    <row r="37" spans="1:30" ht="28.5">
      <c r="A37" s="221" t="s">
        <v>1835</v>
      </c>
      <c r="B37" s="221" t="s">
        <v>2082</v>
      </c>
      <c r="C37" s="223" t="s">
        <v>2160</v>
      </c>
      <c r="D37" s="221" t="s">
        <v>2161</v>
      </c>
      <c r="E37" s="259" t="s">
        <v>2162</v>
      </c>
      <c r="F37" s="221" t="s">
        <v>2163</v>
      </c>
      <c r="G37" s="221" t="s">
        <v>2164</v>
      </c>
      <c r="H37" s="221" t="s">
        <v>2165</v>
      </c>
      <c r="I37" s="221" t="s">
        <v>2166</v>
      </c>
      <c r="J37" s="257" t="s">
        <v>2167</v>
      </c>
      <c r="K37" s="223" t="s">
        <v>2168</v>
      </c>
      <c r="L37" s="221"/>
      <c r="M37" s="221"/>
      <c r="N37" s="221"/>
      <c r="O37" s="221"/>
      <c r="P37" s="221"/>
      <c r="Q37" s="221"/>
      <c r="R37" s="221" t="s">
        <v>223</v>
      </c>
      <c r="S37" s="221" t="s">
        <v>473</v>
      </c>
      <c r="T37" s="221"/>
      <c r="U37" s="231"/>
      <c r="V37" s="221"/>
      <c r="W37" s="221"/>
      <c r="X37" s="221"/>
      <c r="Y37" s="231"/>
      <c r="Z37" s="221"/>
      <c r="AA37" s="231"/>
      <c r="AB37" s="221"/>
      <c r="AC37" s="231"/>
      <c r="AD37" s="221"/>
    </row>
    <row r="38" spans="1:30" ht="68.25" customHeight="1">
      <c r="A38" s="221" t="s">
        <v>1835</v>
      </c>
      <c r="B38" s="221" t="s">
        <v>2082</v>
      </c>
      <c r="C38" s="223" t="s">
        <v>2169</v>
      </c>
      <c r="D38" s="221" t="s">
        <v>2170</v>
      </c>
      <c r="E38" s="221" t="s">
        <v>2171</v>
      </c>
      <c r="F38" s="221" t="s">
        <v>2172</v>
      </c>
      <c r="G38" s="221" t="s">
        <v>2173</v>
      </c>
      <c r="H38" s="221" t="s">
        <v>2174</v>
      </c>
      <c r="I38" s="221" t="s">
        <v>2175</v>
      </c>
      <c r="J38" s="257" t="s">
        <v>2176</v>
      </c>
      <c r="K38" s="223" t="s">
        <v>2177</v>
      </c>
      <c r="L38" s="223" t="s">
        <v>2178</v>
      </c>
      <c r="M38" s="223" t="s">
        <v>2179</v>
      </c>
      <c r="N38" s="221"/>
      <c r="O38" s="221"/>
      <c r="P38" s="221"/>
      <c r="Q38" s="221"/>
      <c r="R38" s="221" t="s">
        <v>223</v>
      </c>
      <c r="S38" s="221" t="s">
        <v>1937</v>
      </c>
      <c r="T38" s="221"/>
      <c r="U38" s="231"/>
      <c r="V38" s="221"/>
      <c r="W38" s="221"/>
      <c r="X38" s="221"/>
      <c r="Y38" s="231"/>
      <c r="Z38" s="221"/>
      <c r="AA38" s="231"/>
      <c r="AB38" s="221"/>
      <c r="AC38" s="231"/>
      <c r="AD38" s="221"/>
    </row>
    <row r="39" spans="1:30" ht="20.25" customHeight="1">
      <c r="A39" s="221" t="s">
        <v>1835</v>
      </c>
      <c r="B39" s="221" t="s">
        <v>2180</v>
      </c>
      <c r="C39" s="223" t="s">
        <v>2181</v>
      </c>
      <c r="D39" s="221" t="s">
        <v>2182</v>
      </c>
      <c r="E39" s="221" t="s">
        <v>2183</v>
      </c>
      <c r="F39" s="221" t="s">
        <v>2184</v>
      </c>
      <c r="G39" s="221" t="s">
        <v>2185</v>
      </c>
      <c r="H39" s="221" t="s">
        <v>2186</v>
      </c>
      <c r="I39" s="221" t="s">
        <v>2187</v>
      </c>
      <c r="J39" s="221"/>
      <c r="K39" s="223" t="s">
        <v>2188</v>
      </c>
      <c r="L39" s="221"/>
      <c r="M39" s="221"/>
      <c r="N39" s="221"/>
      <c r="O39" s="221"/>
      <c r="P39" s="221"/>
      <c r="Q39" s="221"/>
      <c r="R39" s="221" t="s">
        <v>223</v>
      </c>
      <c r="S39" s="221" t="s">
        <v>1937</v>
      </c>
      <c r="T39" s="221"/>
      <c r="U39" s="231"/>
      <c r="V39" s="221"/>
      <c r="W39" s="221"/>
      <c r="X39" s="221"/>
      <c r="Y39" s="231"/>
      <c r="Z39" s="221"/>
      <c r="AA39" s="231"/>
      <c r="AB39" s="221"/>
      <c r="AC39" s="231"/>
      <c r="AD39" s="221"/>
    </row>
    <row r="40" spans="1:30" ht="20.25" customHeight="1">
      <c r="A40" s="20"/>
      <c r="B40" s="20"/>
      <c r="C40" s="20"/>
      <c r="D40" s="20"/>
      <c r="E40" s="20"/>
      <c r="F40" s="20"/>
      <c r="G40" s="20"/>
      <c r="H40" s="20"/>
      <c r="I40" s="20"/>
      <c r="J40" s="20"/>
      <c r="K40" s="12"/>
      <c r="L40" s="20"/>
      <c r="M40" s="20"/>
      <c r="N40" s="90"/>
      <c r="O40" s="90"/>
      <c r="P40" s="20"/>
      <c r="Q40" s="90"/>
      <c r="R40" s="20"/>
      <c r="S40" s="20"/>
      <c r="T40" s="20"/>
      <c r="U40" s="90"/>
      <c r="V40" s="20"/>
      <c r="W40" s="20"/>
      <c r="X40" s="20"/>
      <c r="Y40" s="90"/>
      <c r="Z40" s="20"/>
      <c r="AA40" s="90"/>
      <c r="AB40" s="20"/>
      <c r="AC40" s="90"/>
      <c r="AD40" s="20"/>
    </row>
    <row r="41" spans="1:30" ht="20.25" customHeight="1">
      <c r="A41" s="20"/>
      <c r="B41" s="20"/>
      <c r="C41" s="20"/>
      <c r="D41" s="20"/>
      <c r="E41" s="20"/>
      <c r="F41" s="20"/>
      <c r="G41" s="20"/>
      <c r="H41" s="20"/>
      <c r="I41" s="20"/>
      <c r="J41" s="20"/>
      <c r="K41" s="12"/>
      <c r="L41" s="20"/>
      <c r="M41" s="20"/>
      <c r="N41" s="90"/>
      <c r="O41" s="90"/>
      <c r="P41" s="20"/>
      <c r="Q41" s="90"/>
      <c r="R41" s="20"/>
      <c r="S41" s="20"/>
      <c r="T41" s="20"/>
      <c r="U41" s="90"/>
      <c r="V41" s="20"/>
      <c r="W41" s="20"/>
      <c r="X41" s="20"/>
      <c r="Y41" s="90"/>
      <c r="Z41" s="20"/>
      <c r="AA41" s="90"/>
      <c r="AB41" s="20"/>
      <c r="AC41" s="90"/>
      <c r="AD41" s="20"/>
    </row>
    <row r="42" spans="1:30" ht="20.25" customHeight="1">
      <c r="A42" s="20"/>
      <c r="B42" s="20"/>
      <c r="C42" s="20"/>
      <c r="D42" s="20"/>
      <c r="E42" s="20"/>
      <c r="F42" s="20"/>
      <c r="G42" s="20"/>
      <c r="H42" s="20"/>
      <c r="I42" s="20"/>
      <c r="J42" s="20"/>
      <c r="K42" s="12"/>
      <c r="L42" s="20"/>
      <c r="M42" s="20"/>
      <c r="N42" s="90"/>
      <c r="O42" s="90"/>
      <c r="P42" s="20"/>
      <c r="Q42" s="90"/>
      <c r="R42" s="20"/>
      <c r="S42" s="20"/>
      <c r="T42" s="20"/>
      <c r="U42" s="90"/>
      <c r="V42" s="20"/>
      <c r="W42" s="20"/>
      <c r="X42" s="20"/>
      <c r="Y42" s="90"/>
      <c r="Z42" s="20"/>
      <c r="AA42" s="90"/>
      <c r="AB42" s="20"/>
      <c r="AC42" s="90"/>
      <c r="AD42" s="20"/>
    </row>
    <row r="43" spans="1:30" ht="20.25" customHeight="1">
      <c r="A43" s="20"/>
      <c r="B43" s="20"/>
      <c r="C43" s="20"/>
      <c r="D43" s="20"/>
      <c r="E43" s="20"/>
      <c r="F43" s="20"/>
      <c r="G43" s="20"/>
      <c r="H43" s="20"/>
      <c r="I43" s="20"/>
      <c r="J43" s="20"/>
      <c r="K43" s="12"/>
      <c r="L43" s="20"/>
      <c r="M43" s="20"/>
      <c r="N43" s="90"/>
      <c r="O43" s="90"/>
      <c r="P43" s="20"/>
      <c r="Q43" s="90"/>
      <c r="R43" s="20"/>
      <c r="S43" s="20"/>
      <c r="T43" s="20"/>
      <c r="U43" s="90"/>
      <c r="V43" s="20"/>
      <c r="W43" s="20"/>
      <c r="X43" s="20"/>
      <c r="Y43" s="90"/>
      <c r="Z43" s="20"/>
      <c r="AA43" s="90"/>
      <c r="AB43" s="20"/>
      <c r="AC43" s="90"/>
      <c r="AD43" s="20"/>
    </row>
    <row r="44" spans="1:30" ht="20.25" customHeight="1">
      <c r="A44" s="20"/>
      <c r="B44" s="20"/>
      <c r="C44" s="20"/>
      <c r="D44" s="20"/>
      <c r="E44" s="20"/>
      <c r="F44" s="20"/>
      <c r="G44" s="20"/>
      <c r="H44" s="20"/>
      <c r="I44" s="20"/>
      <c r="J44" s="20"/>
      <c r="K44" s="12"/>
      <c r="L44" s="20"/>
      <c r="M44" s="20"/>
      <c r="N44" s="90"/>
      <c r="O44" s="90"/>
      <c r="P44" s="20"/>
      <c r="Q44" s="90"/>
      <c r="R44" s="20"/>
      <c r="S44" s="20"/>
      <c r="T44" s="20"/>
      <c r="U44" s="90"/>
      <c r="V44" s="20"/>
      <c r="W44" s="20"/>
      <c r="X44" s="20"/>
      <c r="Y44" s="90"/>
      <c r="Z44" s="20"/>
      <c r="AA44" s="90"/>
      <c r="AB44" s="20"/>
      <c r="AC44" s="90"/>
      <c r="AD44" s="20"/>
    </row>
    <row r="45" spans="1:30" ht="20.25" customHeight="1">
      <c r="A45" s="20"/>
      <c r="B45" s="20"/>
      <c r="C45" s="20"/>
      <c r="D45" s="20"/>
      <c r="E45" s="20"/>
      <c r="F45" s="20"/>
      <c r="G45" s="20"/>
      <c r="H45" s="20"/>
      <c r="I45" s="20"/>
      <c r="J45" s="20"/>
      <c r="K45" s="12"/>
      <c r="L45" s="20"/>
      <c r="M45" s="20"/>
      <c r="N45" s="90"/>
      <c r="O45" s="90"/>
      <c r="P45" s="20"/>
      <c r="Q45" s="90"/>
      <c r="R45" s="20"/>
      <c r="S45" s="20"/>
      <c r="T45" s="20"/>
      <c r="U45" s="90"/>
      <c r="V45" s="20"/>
      <c r="W45" s="20"/>
      <c r="X45" s="20"/>
      <c r="Y45" s="90"/>
      <c r="Z45" s="20"/>
      <c r="AA45" s="90"/>
      <c r="AB45" s="20"/>
      <c r="AC45" s="90"/>
      <c r="AD45" s="20"/>
    </row>
    <row r="46" spans="1:30" ht="20.25" customHeight="1">
      <c r="A46" s="20"/>
      <c r="B46" s="20"/>
      <c r="C46" s="20"/>
      <c r="D46" s="20"/>
      <c r="E46" s="20"/>
      <c r="F46" s="20"/>
      <c r="G46" s="20"/>
      <c r="H46" s="20"/>
      <c r="I46" s="20"/>
      <c r="J46" s="20"/>
      <c r="K46" s="12"/>
      <c r="L46" s="20"/>
      <c r="M46" s="20"/>
      <c r="N46" s="90"/>
      <c r="O46" s="90"/>
      <c r="P46" s="20"/>
      <c r="Q46" s="90"/>
      <c r="R46" s="20"/>
      <c r="S46" s="20"/>
      <c r="T46" s="20"/>
      <c r="U46" s="90"/>
      <c r="V46" s="20"/>
      <c r="W46" s="20"/>
      <c r="X46" s="20"/>
      <c r="Y46" s="90"/>
      <c r="Z46" s="20"/>
      <c r="AA46" s="90"/>
      <c r="AB46" s="20"/>
      <c r="AC46" s="90"/>
      <c r="AD46" s="20"/>
    </row>
    <row r="47" spans="1:30" ht="20.25" customHeight="1">
      <c r="A47" s="20"/>
      <c r="B47" s="20"/>
      <c r="C47" s="20"/>
      <c r="D47" s="20"/>
      <c r="E47" s="20"/>
      <c r="F47" s="20"/>
      <c r="G47" s="20"/>
      <c r="H47" s="20"/>
      <c r="I47" s="20"/>
      <c r="J47" s="20"/>
      <c r="K47" s="12"/>
      <c r="L47" s="20"/>
      <c r="M47" s="20"/>
      <c r="N47" s="90"/>
      <c r="O47" s="90"/>
      <c r="P47" s="20"/>
      <c r="Q47" s="90"/>
      <c r="R47" s="20"/>
      <c r="S47" s="20"/>
      <c r="T47" s="20"/>
      <c r="U47" s="90"/>
      <c r="V47" s="20"/>
      <c r="W47" s="20"/>
      <c r="X47" s="20"/>
      <c r="Y47" s="90"/>
      <c r="Z47" s="20"/>
      <c r="AA47" s="90"/>
      <c r="AB47" s="20"/>
      <c r="AC47" s="90"/>
      <c r="AD47" s="20"/>
    </row>
    <row r="48" spans="1:30" ht="20.25" customHeight="1">
      <c r="A48" s="20"/>
      <c r="B48" s="20"/>
      <c r="C48" s="20"/>
      <c r="D48" s="20"/>
      <c r="E48" s="20"/>
      <c r="F48" s="20"/>
      <c r="G48" s="20"/>
      <c r="H48" s="20"/>
      <c r="I48" s="20"/>
      <c r="J48" s="20"/>
      <c r="K48" s="12"/>
      <c r="L48" s="20"/>
      <c r="M48" s="20"/>
      <c r="N48" s="90"/>
      <c r="O48" s="90"/>
      <c r="P48" s="20"/>
      <c r="Q48" s="90"/>
      <c r="R48" s="20"/>
      <c r="S48" s="20"/>
      <c r="T48" s="20"/>
      <c r="U48" s="90"/>
      <c r="V48" s="20"/>
      <c r="W48" s="20"/>
      <c r="X48" s="20"/>
      <c r="Y48" s="90"/>
      <c r="Z48" s="20"/>
      <c r="AA48" s="90"/>
      <c r="AB48" s="20"/>
      <c r="AC48" s="90"/>
      <c r="AD48" s="20"/>
    </row>
    <row r="49" spans="1:30" ht="20.25" customHeight="1">
      <c r="A49" s="20"/>
      <c r="B49" s="20"/>
      <c r="C49" s="20"/>
      <c r="D49" s="20"/>
      <c r="E49" s="20"/>
      <c r="F49" s="20"/>
      <c r="G49" s="20"/>
      <c r="H49" s="20"/>
      <c r="I49" s="20"/>
      <c r="J49" s="20"/>
      <c r="K49" s="12"/>
      <c r="L49" s="20"/>
      <c r="M49" s="20"/>
      <c r="N49" s="90"/>
      <c r="O49" s="90"/>
      <c r="P49" s="20"/>
      <c r="Q49" s="90"/>
      <c r="R49" s="20"/>
      <c r="S49" s="20"/>
      <c r="T49" s="20"/>
      <c r="U49" s="90"/>
      <c r="V49" s="20"/>
      <c r="W49" s="20"/>
      <c r="X49" s="20"/>
      <c r="Y49" s="90"/>
      <c r="Z49" s="20"/>
      <c r="AA49" s="90"/>
      <c r="AB49" s="20"/>
      <c r="AC49" s="90"/>
      <c r="AD49" s="20"/>
    </row>
    <row r="50" spans="1:30" ht="20.25" customHeight="1">
      <c r="A50" s="20"/>
      <c r="B50" s="20"/>
      <c r="C50" s="20"/>
      <c r="D50" s="20"/>
      <c r="E50" s="20"/>
      <c r="F50" s="20"/>
      <c r="G50" s="20"/>
      <c r="H50" s="20"/>
      <c r="I50" s="20"/>
      <c r="J50" s="20"/>
      <c r="K50" s="12"/>
      <c r="L50" s="20"/>
      <c r="M50" s="20"/>
      <c r="N50" s="90"/>
      <c r="O50" s="90"/>
      <c r="P50" s="20"/>
      <c r="Q50" s="90"/>
      <c r="R50" s="20"/>
      <c r="S50" s="20"/>
      <c r="T50" s="20"/>
      <c r="U50" s="90"/>
      <c r="V50" s="20"/>
      <c r="W50" s="20"/>
      <c r="X50" s="20"/>
      <c r="Y50" s="90"/>
      <c r="Z50" s="20"/>
      <c r="AA50" s="90"/>
      <c r="AB50" s="20"/>
      <c r="AC50" s="90"/>
      <c r="AD50" s="20"/>
    </row>
    <row r="51" spans="1:30" ht="20.25" customHeight="1">
      <c r="A51" s="20"/>
      <c r="B51" s="20"/>
      <c r="C51" s="20"/>
      <c r="D51" s="20"/>
      <c r="E51" s="20"/>
      <c r="F51" s="20"/>
      <c r="G51" s="20"/>
      <c r="H51" s="20"/>
      <c r="I51" s="20"/>
      <c r="J51" s="20"/>
      <c r="K51" s="12"/>
      <c r="L51" s="20"/>
      <c r="M51" s="20"/>
      <c r="N51" s="90"/>
      <c r="O51" s="90"/>
      <c r="P51" s="20"/>
      <c r="Q51" s="90"/>
      <c r="R51" s="20"/>
      <c r="S51" s="20"/>
      <c r="T51" s="20"/>
      <c r="U51" s="90"/>
      <c r="V51" s="20"/>
      <c r="W51" s="20"/>
      <c r="X51" s="20"/>
      <c r="Y51" s="90"/>
      <c r="Z51" s="20"/>
      <c r="AA51" s="90"/>
      <c r="AB51" s="20"/>
      <c r="AC51" s="90"/>
      <c r="AD51" s="20"/>
    </row>
    <row r="52" spans="1:30" ht="20.25" customHeight="1">
      <c r="A52" s="20"/>
      <c r="B52" s="20"/>
      <c r="C52" s="20"/>
      <c r="D52" s="20"/>
      <c r="E52" s="20"/>
      <c r="F52" s="20"/>
      <c r="G52" s="20"/>
      <c r="H52" s="20"/>
      <c r="I52" s="20"/>
      <c r="J52" s="20"/>
      <c r="K52" s="12"/>
      <c r="L52" s="20"/>
      <c r="M52" s="20"/>
      <c r="N52" s="90"/>
      <c r="O52" s="90"/>
      <c r="P52" s="20"/>
      <c r="Q52" s="90"/>
      <c r="R52" s="20"/>
      <c r="S52" s="20"/>
      <c r="T52" s="20"/>
      <c r="U52" s="90"/>
      <c r="V52" s="20"/>
      <c r="W52" s="20"/>
      <c r="X52" s="20"/>
      <c r="Y52" s="90"/>
      <c r="Z52" s="20"/>
      <c r="AA52" s="90"/>
      <c r="AB52" s="20"/>
      <c r="AC52" s="90"/>
      <c r="AD52" s="20"/>
    </row>
    <row r="53" spans="1:30" ht="20.25" customHeight="1">
      <c r="A53" s="20"/>
      <c r="B53" s="20"/>
      <c r="C53" s="20"/>
      <c r="D53" s="20"/>
      <c r="E53" s="20"/>
      <c r="F53" s="20"/>
      <c r="G53" s="20"/>
      <c r="H53" s="20"/>
      <c r="I53" s="20"/>
      <c r="J53" s="20"/>
      <c r="K53" s="12"/>
      <c r="L53" s="20"/>
      <c r="M53" s="20"/>
      <c r="N53" s="90"/>
      <c r="O53" s="90"/>
      <c r="P53" s="20"/>
      <c r="Q53" s="90"/>
      <c r="R53" s="20"/>
      <c r="S53" s="20"/>
      <c r="T53" s="20"/>
      <c r="U53" s="90"/>
      <c r="V53" s="20"/>
      <c r="W53" s="20"/>
      <c r="X53" s="20"/>
      <c r="Y53" s="90"/>
      <c r="Z53" s="20"/>
      <c r="AA53" s="90"/>
      <c r="AB53" s="20"/>
      <c r="AC53" s="90"/>
      <c r="AD53" s="20"/>
    </row>
    <row r="54" spans="1:30" ht="20.25" customHeight="1">
      <c r="A54" s="20"/>
      <c r="B54" s="20"/>
      <c r="C54" s="20"/>
      <c r="D54" s="20"/>
      <c r="E54" s="20"/>
      <c r="F54" s="20"/>
      <c r="G54" s="20"/>
      <c r="H54" s="20"/>
      <c r="I54" s="20"/>
      <c r="J54" s="20"/>
      <c r="K54" s="12"/>
      <c r="L54" s="20"/>
      <c r="M54" s="20"/>
      <c r="N54" s="90"/>
      <c r="O54" s="90"/>
      <c r="P54" s="20"/>
      <c r="Q54" s="90"/>
      <c r="R54" s="20"/>
      <c r="S54" s="20"/>
      <c r="T54" s="20"/>
      <c r="U54" s="90"/>
      <c r="V54" s="20"/>
      <c r="W54" s="20"/>
      <c r="X54" s="20"/>
      <c r="Y54" s="90"/>
      <c r="Z54" s="20"/>
      <c r="AA54" s="90"/>
      <c r="AB54" s="20"/>
      <c r="AC54" s="90"/>
      <c r="AD54" s="20"/>
    </row>
    <row r="55" spans="1:30" ht="20.25" customHeight="1">
      <c r="A55" s="20"/>
      <c r="B55" s="20"/>
      <c r="C55" s="20"/>
      <c r="D55" s="20"/>
      <c r="E55" s="20"/>
      <c r="F55" s="20"/>
      <c r="G55" s="20"/>
      <c r="H55" s="20"/>
      <c r="I55" s="20"/>
      <c r="J55" s="20"/>
      <c r="K55" s="12"/>
      <c r="L55" s="20"/>
      <c r="M55" s="20"/>
      <c r="N55" s="90"/>
      <c r="O55" s="90"/>
      <c r="P55" s="20"/>
      <c r="Q55" s="90"/>
      <c r="R55" s="20"/>
      <c r="S55" s="20"/>
      <c r="T55" s="20"/>
      <c r="U55" s="90"/>
      <c r="V55" s="20"/>
      <c r="W55" s="20"/>
      <c r="X55" s="20"/>
      <c r="Y55" s="90"/>
      <c r="Z55" s="20"/>
      <c r="AA55" s="90"/>
      <c r="AB55" s="20"/>
      <c r="AC55" s="90"/>
      <c r="AD55" s="20"/>
    </row>
    <row r="56" spans="1:30" ht="20.25" customHeight="1">
      <c r="A56" s="20"/>
      <c r="B56" s="20"/>
      <c r="C56" s="20"/>
      <c r="D56" s="20"/>
      <c r="E56" s="20"/>
      <c r="F56" s="20"/>
      <c r="G56" s="20"/>
      <c r="H56" s="20"/>
      <c r="I56" s="20"/>
      <c r="J56" s="20"/>
      <c r="K56" s="12"/>
      <c r="L56" s="20"/>
      <c r="M56" s="20"/>
      <c r="N56" s="90"/>
      <c r="O56" s="90"/>
      <c r="P56" s="20"/>
      <c r="Q56" s="90"/>
      <c r="R56" s="20"/>
      <c r="S56" s="20"/>
      <c r="T56" s="20"/>
      <c r="U56" s="90"/>
      <c r="V56" s="20"/>
      <c r="W56" s="20"/>
      <c r="X56" s="20"/>
      <c r="Y56" s="90"/>
      <c r="Z56" s="20"/>
      <c r="AA56" s="90"/>
      <c r="AB56" s="20"/>
      <c r="AC56" s="90"/>
      <c r="AD56" s="20"/>
    </row>
    <row r="57" spans="1:30" ht="20.25" customHeight="1">
      <c r="A57" s="20"/>
      <c r="B57" s="20"/>
      <c r="C57" s="20"/>
      <c r="D57" s="20"/>
      <c r="E57" s="20"/>
      <c r="F57" s="20"/>
      <c r="G57" s="20"/>
      <c r="H57" s="20"/>
      <c r="I57" s="20"/>
      <c r="J57" s="20"/>
      <c r="K57" s="12"/>
      <c r="L57" s="20"/>
      <c r="M57" s="20"/>
      <c r="N57" s="90"/>
      <c r="O57" s="90"/>
      <c r="P57" s="20"/>
      <c r="Q57" s="90"/>
      <c r="R57" s="20"/>
      <c r="S57" s="20"/>
      <c r="T57" s="20"/>
      <c r="U57" s="90"/>
      <c r="V57" s="20"/>
      <c r="W57" s="20"/>
      <c r="X57" s="20"/>
      <c r="Y57" s="90"/>
      <c r="Z57" s="20"/>
      <c r="AA57" s="90"/>
      <c r="AB57" s="20"/>
      <c r="AC57" s="90"/>
      <c r="AD57" s="20"/>
    </row>
    <row r="58" spans="1:30" ht="20.25" customHeight="1">
      <c r="A58" s="20"/>
      <c r="B58" s="20"/>
      <c r="C58" s="20"/>
      <c r="D58" s="20"/>
      <c r="E58" s="20"/>
      <c r="F58" s="20"/>
      <c r="G58" s="20"/>
      <c r="H58" s="20"/>
      <c r="I58" s="20"/>
      <c r="J58" s="20"/>
      <c r="K58" s="12"/>
      <c r="L58" s="20"/>
      <c r="M58" s="20"/>
      <c r="N58" s="90"/>
      <c r="O58" s="90"/>
      <c r="P58" s="20"/>
      <c r="Q58" s="90"/>
      <c r="R58" s="20"/>
      <c r="S58" s="20"/>
      <c r="T58" s="20"/>
      <c r="U58" s="90"/>
      <c r="V58" s="20"/>
      <c r="W58" s="20"/>
      <c r="X58" s="20"/>
      <c r="Y58" s="90"/>
      <c r="Z58" s="20"/>
      <c r="AA58" s="90"/>
      <c r="AB58" s="20"/>
      <c r="AC58" s="90"/>
      <c r="AD58" s="20"/>
    </row>
    <row r="59" spans="1:30" ht="20.25" customHeight="1">
      <c r="A59" s="20"/>
      <c r="B59" s="20"/>
      <c r="C59" s="20"/>
      <c r="D59" s="20"/>
      <c r="E59" s="20"/>
      <c r="F59" s="20"/>
      <c r="G59" s="20"/>
      <c r="H59" s="20"/>
      <c r="I59" s="20"/>
      <c r="J59" s="20"/>
      <c r="K59" s="12"/>
      <c r="L59" s="20"/>
      <c r="M59" s="20"/>
      <c r="N59" s="90"/>
      <c r="O59" s="90"/>
      <c r="P59" s="20"/>
      <c r="Q59" s="90"/>
      <c r="R59" s="20"/>
      <c r="S59" s="20"/>
      <c r="T59" s="20"/>
      <c r="U59" s="90"/>
      <c r="V59" s="20"/>
      <c r="W59" s="20"/>
      <c r="X59" s="20"/>
      <c r="Y59" s="90"/>
      <c r="Z59" s="20"/>
      <c r="AA59" s="90"/>
      <c r="AB59" s="20"/>
      <c r="AC59" s="90"/>
      <c r="AD59" s="20"/>
    </row>
    <row r="60" spans="1:30" ht="20.25" customHeight="1">
      <c r="A60" s="20"/>
      <c r="B60" s="20"/>
      <c r="C60" s="20"/>
      <c r="D60" s="20"/>
      <c r="E60" s="20"/>
      <c r="F60" s="20"/>
      <c r="G60" s="20"/>
      <c r="H60" s="20"/>
      <c r="I60" s="20"/>
      <c r="J60" s="20"/>
      <c r="K60" s="12"/>
      <c r="L60" s="20"/>
      <c r="M60" s="20"/>
      <c r="N60" s="90"/>
      <c r="O60" s="90"/>
      <c r="P60" s="20"/>
      <c r="Q60" s="90"/>
      <c r="R60" s="20"/>
      <c r="S60" s="20"/>
      <c r="T60" s="20"/>
      <c r="U60" s="90"/>
      <c r="V60" s="20"/>
      <c r="W60" s="20"/>
      <c r="X60" s="20"/>
      <c r="Y60" s="90"/>
      <c r="Z60" s="20"/>
      <c r="AA60" s="90"/>
      <c r="AB60" s="20"/>
      <c r="AC60" s="90"/>
      <c r="AD60" s="20"/>
    </row>
    <row r="61" spans="1:30" ht="20.25" customHeight="1">
      <c r="A61" s="20"/>
      <c r="B61" s="20"/>
      <c r="C61" s="20"/>
      <c r="D61" s="20"/>
      <c r="E61" s="20"/>
      <c r="F61" s="20"/>
      <c r="G61" s="20"/>
      <c r="H61" s="20"/>
      <c r="I61" s="20"/>
      <c r="J61" s="20"/>
      <c r="K61" s="12"/>
      <c r="L61" s="20"/>
      <c r="M61" s="20"/>
      <c r="N61" s="90"/>
      <c r="O61" s="90"/>
      <c r="P61" s="20"/>
      <c r="Q61" s="90"/>
      <c r="R61" s="20"/>
      <c r="S61" s="20"/>
      <c r="T61" s="20"/>
      <c r="U61" s="90"/>
      <c r="V61" s="20"/>
      <c r="W61" s="20"/>
      <c r="X61" s="20"/>
      <c r="Y61" s="90"/>
      <c r="Z61" s="20"/>
      <c r="AA61" s="90"/>
      <c r="AB61" s="20"/>
      <c r="AC61" s="90"/>
      <c r="AD61" s="20"/>
    </row>
    <row r="62" spans="1:30" ht="20.25" customHeight="1">
      <c r="A62" s="20"/>
      <c r="B62" s="20"/>
      <c r="C62" s="20"/>
      <c r="D62" s="20"/>
      <c r="E62" s="20"/>
      <c r="F62" s="20"/>
      <c r="G62" s="20"/>
      <c r="H62" s="20"/>
      <c r="I62" s="20"/>
      <c r="J62" s="20"/>
      <c r="K62" s="12"/>
      <c r="L62" s="20"/>
      <c r="M62" s="20"/>
      <c r="N62" s="90"/>
      <c r="O62" s="90"/>
      <c r="P62" s="20"/>
      <c r="Q62" s="90"/>
      <c r="R62" s="20"/>
      <c r="S62" s="20"/>
      <c r="T62" s="20"/>
      <c r="U62" s="90"/>
      <c r="V62" s="20"/>
      <c r="W62" s="20"/>
      <c r="X62" s="20"/>
      <c r="Y62" s="90"/>
      <c r="Z62" s="20"/>
      <c r="AA62" s="90"/>
      <c r="AB62" s="20"/>
      <c r="AC62" s="90"/>
      <c r="AD62" s="20"/>
    </row>
    <row r="63" spans="1:30" ht="20.25" customHeight="1">
      <c r="A63" s="20"/>
      <c r="B63" s="20"/>
      <c r="C63" s="20"/>
      <c r="D63" s="20"/>
      <c r="E63" s="20"/>
      <c r="F63" s="20"/>
      <c r="G63" s="20"/>
      <c r="H63" s="20"/>
      <c r="I63" s="20"/>
      <c r="J63" s="20"/>
      <c r="K63" s="12"/>
      <c r="L63" s="20"/>
      <c r="M63" s="20"/>
      <c r="N63" s="90"/>
      <c r="O63" s="90"/>
      <c r="P63" s="20"/>
      <c r="Q63" s="90"/>
      <c r="R63" s="20"/>
      <c r="S63" s="20"/>
      <c r="T63" s="20"/>
      <c r="U63" s="90"/>
      <c r="V63" s="20"/>
      <c r="W63" s="20"/>
      <c r="X63" s="20"/>
      <c r="Y63" s="90"/>
      <c r="Z63" s="20"/>
      <c r="AA63" s="90"/>
      <c r="AB63" s="20"/>
      <c r="AC63" s="90"/>
      <c r="AD63" s="20"/>
    </row>
    <row r="64" spans="1:30" ht="20.25" customHeight="1">
      <c r="A64" s="20"/>
      <c r="B64" s="20"/>
      <c r="C64" s="20"/>
      <c r="D64" s="20"/>
      <c r="E64" s="20"/>
      <c r="F64" s="20"/>
      <c r="G64" s="20"/>
      <c r="H64" s="20"/>
      <c r="I64" s="20"/>
      <c r="J64" s="20"/>
      <c r="K64" s="12"/>
      <c r="L64" s="20"/>
      <c r="M64" s="20"/>
      <c r="N64" s="90"/>
      <c r="O64" s="90"/>
      <c r="P64" s="20"/>
      <c r="Q64" s="90"/>
      <c r="R64" s="20"/>
      <c r="S64" s="20"/>
      <c r="T64" s="20"/>
      <c r="U64" s="90"/>
      <c r="V64" s="20"/>
      <c r="W64" s="20"/>
      <c r="X64" s="20"/>
      <c r="Y64" s="90"/>
      <c r="Z64" s="20"/>
      <c r="AA64" s="90"/>
      <c r="AB64" s="20"/>
      <c r="AC64" s="90"/>
      <c r="AD64" s="20"/>
    </row>
    <row r="65" spans="1:30" ht="20.25" customHeight="1">
      <c r="A65" s="20"/>
      <c r="B65" s="20"/>
      <c r="C65" s="20"/>
      <c r="D65" s="20"/>
      <c r="E65" s="20"/>
      <c r="F65" s="20"/>
      <c r="G65" s="20"/>
      <c r="H65" s="20"/>
      <c r="I65" s="20"/>
      <c r="J65" s="20"/>
      <c r="K65" s="12"/>
      <c r="L65" s="20"/>
      <c r="M65" s="20"/>
      <c r="N65" s="90"/>
      <c r="O65" s="90"/>
      <c r="P65" s="20"/>
      <c r="Q65" s="90"/>
      <c r="R65" s="20"/>
      <c r="S65" s="20"/>
      <c r="T65" s="20"/>
      <c r="U65" s="90"/>
      <c r="V65" s="20"/>
      <c r="W65" s="20"/>
      <c r="X65" s="20"/>
      <c r="Y65" s="90"/>
      <c r="Z65" s="20"/>
      <c r="AA65" s="90"/>
      <c r="AB65" s="20"/>
      <c r="AC65" s="90"/>
      <c r="AD65" s="20"/>
    </row>
    <row r="66" spans="1:30" ht="20.25" customHeight="1">
      <c r="A66" s="20"/>
      <c r="B66" s="20"/>
      <c r="C66" s="20"/>
      <c r="D66" s="20"/>
      <c r="E66" s="20"/>
      <c r="F66" s="20"/>
      <c r="G66" s="20"/>
      <c r="H66" s="20"/>
      <c r="I66" s="20"/>
      <c r="J66" s="20"/>
      <c r="K66" s="12"/>
      <c r="L66" s="20"/>
      <c r="M66" s="20"/>
      <c r="N66" s="90"/>
      <c r="O66" s="90"/>
      <c r="P66" s="20"/>
      <c r="Q66" s="90"/>
      <c r="R66" s="20"/>
      <c r="S66" s="20"/>
      <c r="T66" s="20"/>
      <c r="U66" s="90"/>
      <c r="V66" s="20"/>
      <c r="W66" s="20"/>
      <c r="X66" s="20"/>
      <c r="Y66" s="90"/>
      <c r="Z66" s="20"/>
      <c r="AA66" s="90"/>
      <c r="AB66" s="20"/>
      <c r="AC66" s="90"/>
      <c r="AD66" s="20"/>
    </row>
    <row r="67" spans="1:30" ht="20.25" customHeight="1">
      <c r="A67" s="20"/>
      <c r="B67" s="20"/>
      <c r="C67" s="20"/>
      <c r="D67" s="20"/>
      <c r="E67" s="20"/>
      <c r="F67" s="20"/>
      <c r="G67" s="20"/>
      <c r="H67" s="20"/>
      <c r="I67" s="20"/>
      <c r="J67" s="20"/>
      <c r="K67" s="12"/>
      <c r="L67" s="20"/>
      <c r="M67" s="20"/>
      <c r="N67" s="90"/>
      <c r="O67" s="90"/>
      <c r="P67" s="20"/>
      <c r="Q67" s="90"/>
      <c r="R67" s="20"/>
      <c r="S67" s="20"/>
      <c r="T67" s="20"/>
      <c r="U67" s="90"/>
      <c r="V67" s="20"/>
      <c r="W67" s="20"/>
      <c r="X67" s="20"/>
      <c r="Y67" s="90"/>
      <c r="Z67" s="20"/>
      <c r="AA67" s="90"/>
      <c r="AB67" s="20"/>
      <c r="AC67" s="90"/>
      <c r="AD67" s="20"/>
    </row>
    <row r="68" spans="1:30" ht="20.25" customHeight="1">
      <c r="A68" s="20"/>
      <c r="B68" s="20"/>
      <c r="C68" s="20"/>
      <c r="D68" s="20"/>
      <c r="E68" s="20"/>
      <c r="F68" s="20"/>
      <c r="G68" s="20"/>
      <c r="H68" s="20"/>
      <c r="I68" s="20"/>
      <c r="J68" s="20"/>
      <c r="K68" s="12"/>
      <c r="L68" s="20"/>
      <c r="M68" s="20"/>
      <c r="N68" s="90"/>
      <c r="O68" s="90"/>
      <c r="P68" s="20"/>
      <c r="Q68" s="90"/>
      <c r="R68" s="20"/>
      <c r="S68" s="20"/>
      <c r="T68" s="20"/>
      <c r="U68" s="90"/>
      <c r="V68" s="20"/>
      <c r="W68" s="20"/>
      <c r="X68" s="20"/>
      <c r="Y68" s="90"/>
      <c r="Z68" s="20"/>
      <c r="AA68" s="90"/>
      <c r="AB68" s="20"/>
      <c r="AC68" s="90"/>
      <c r="AD68" s="20"/>
    </row>
    <row r="69" spans="1:30" ht="20.25" customHeight="1">
      <c r="A69" s="20"/>
      <c r="B69" s="20"/>
      <c r="C69" s="20"/>
      <c r="D69" s="20"/>
      <c r="E69" s="20"/>
      <c r="F69" s="20"/>
      <c r="G69" s="20"/>
      <c r="H69" s="20"/>
      <c r="I69" s="20"/>
      <c r="J69" s="20"/>
      <c r="K69" s="12"/>
      <c r="L69" s="20"/>
      <c r="M69" s="20"/>
      <c r="N69" s="90"/>
      <c r="O69" s="90"/>
      <c r="P69" s="20"/>
      <c r="Q69" s="90"/>
      <c r="R69" s="20"/>
      <c r="S69" s="20"/>
      <c r="T69" s="20"/>
      <c r="U69" s="90"/>
      <c r="V69" s="20"/>
      <c r="W69" s="20"/>
      <c r="X69" s="20"/>
      <c r="Y69" s="90"/>
      <c r="Z69" s="20"/>
      <c r="AA69" s="90"/>
      <c r="AB69" s="20"/>
      <c r="AC69" s="90"/>
      <c r="AD69" s="20"/>
    </row>
    <row r="70" spans="1:30" ht="20.25" customHeight="1">
      <c r="A70" s="20"/>
      <c r="B70" s="20"/>
      <c r="C70" s="20"/>
      <c r="D70" s="20"/>
      <c r="E70" s="20"/>
      <c r="F70" s="20"/>
      <c r="G70" s="20"/>
      <c r="H70" s="20"/>
      <c r="I70" s="20"/>
      <c r="J70" s="20"/>
      <c r="K70" s="12"/>
      <c r="L70" s="20"/>
      <c r="M70" s="20"/>
      <c r="N70" s="90"/>
      <c r="O70" s="90"/>
      <c r="P70" s="20"/>
      <c r="Q70" s="90"/>
      <c r="R70" s="20"/>
      <c r="S70" s="20"/>
      <c r="T70" s="20"/>
      <c r="U70" s="90"/>
      <c r="V70" s="20"/>
      <c r="W70" s="20"/>
      <c r="X70" s="20"/>
      <c r="Y70" s="90"/>
      <c r="Z70" s="20"/>
      <c r="AA70" s="90"/>
      <c r="AB70" s="20"/>
      <c r="AC70" s="90"/>
      <c r="AD70" s="20"/>
    </row>
    <row r="71" spans="1:30" ht="20.25" customHeight="1">
      <c r="A71" s="20"/>
      <c r="B71" s="20"/>
      <c r="C71" s="20"/>
      <c r="D71" s="20"/>
      <c r="E71" s="20"/>
      <c r="F71" s="20"/>
      <c r="G71" s="20"/>
      <c r="H71" s="20"/>
      <c r="I71" s="20"/>
      <c r="J71" s="20"/>
      <c r="K71" s="12"/>
      <c r="L71" s="20"/>
      <c r="M71" s="20"/>
      <c r="N71" s="90"/>
      <c r="O71" s="90"/>
      <c r="P71" s="20"/>
      <c r="Q71" s="90"/>
      <c r="R71" s="20"/>
      <c r="S71" s="20"/>
      <c r="T71" s="20"/>
      <c r="U71" s="90"/>
      <c r="V71" s="20"/>
      <c r="W71" s="20"/>
      <c r="X71" s="20"/>
      <c r="Y71" s="90"/>
      <c r="Z71" s="20"/>
      <c r="AA71" s="90"/>
      <c r="AB71" s="20"/>
      <c r="AC71" s="90"/>
      <c r="AD71" s="20"/>
    </row>
    <row r="72" spans="1:30" ht="20.25" customHeight="1">
      <c r="A72" s="20"/>
      <c r="B72" s="20"/>
      <c r="C72" s="20"/>
      <c r="D72" s="20"/>
      <c r="E72" s="20"/>
      <c r="F72" s="20"/>
      <c r="G72" s="20"/>
      <c r="H72" s="20"/>
      <c r="I72" s="20"/>
      <c r="J72" s="20"/>
      <c r="K72" s="12"/>
      <c r="L72" s="20"/>
      <c r="M72" s="20"/>
      <c r="N72" s="90"/>
      <c r="O72" s="90"/>
      <c r="P72" s="20"/>
      <c r="Q72" s="90"/>
      <c r="R72" s="20"/>
      <c r="S72" s="20"/>
      <c r="T72" s="20"/>
      <c r="U72" s="90"/>
      <c r="V72" s="20"/>
      <c r="W72" s="20"/>
      <c r="X72" s="20"/>
      <c r="Y72" s="90"/>
      <c r="Z72" s="20"/>
      <c r="AA72" s="90"/>
      <c r="AB72" s="20"/>
      <c r="AC72" s="90"/>
      <c r="AD72" s="20"/>
    </row>
    <row r="73" spans="1:30" ht="20.25" customHeight="1">
      <c r="A73" s="20"/>
      <c r="B73" s="20"/>
      <c r="C73" s="20"/>
      <c r="D73" s="20"/>
      <c r="E73" s="20"/>
      <c r="F73" s="20"/>
      <c r="G73" s="20"/>
      <c r="H73" s="20"/>
      <c r="I73" s="20"/>
      <c r="J73" s="20"/>
      <c r="K73" s="12"/>
      <c r="L73" s="20"/>
      <c r="M73" s="20"/>
      <c r="N73" s="90"/>
      <c r="O73" s="90"/>
      <c r="P73" s="20"/>
      <c r="Q73" s="90"/>
      <c r="R73" s="20"/>
      <c r="S73" s="20"/>
      <c r="T73" s="20"/>
      <c r="U73" s="90"/>
      <c r="V73" s="20"/>
      <c r="W73" s="20"/>
      <c r="X73" s="20"/>
      <c r="Y73" s="90"/>
      <c r="Z73" s="20"/>
      <c r="AA73" s="90"/>
      <c r="AB73" s="20"/>
      <c r="AC73" s="90"/>
      <c r="AD73" s="20"/>
    </row>
    <row r="74" spans="1:30" ht="20.25" customHeight="1">
      <c r="A74" s="20"/>
      <c r="B74" s="20"/>
      <c r="C74" s="20"/>
      <c r="D74" s="20"/>
      <c r="E74" s="20"/>
      <c r="F74" s="20"/>
      <c r="G74" s="20"/>
      <c r="H74" s="20"/>
      <c r="I74" s="20"/>
      <c r="J74" s="20"/>
      <c r="K74" s="12"/>
      <c r="L74" s="20"/>
      <c r="M74" s="20"/>
      <c r="N74" s="90"/>
      <c r="O74" s="90"/>
      <c r="P74" s="20"/>
      <c r="Q74" s="90"/>
      <c r="R74" s="20"/>
      <c r="S74" s="20"/>
      <c r="T74" s="20"/>
      <c r="U74" s="90"/>
      <c r="V74" s="20"/>
      <c r="W74" s="20"/>
      <c r="X74" s="20"/>
      <c r="Y74" s="90"/>
      <c r="Z74" s="20"/>
      <c r="AA74" s="90"/>
      <c r="AB74" s="20"/>
      <c r="AC74" s="90"/>
      <c r="AD74" s="20"/>
    </row>
    <row r="75" spans="1:30" ht="20.25" customHeight="1">
      <c r="A75" s="20"/>
      <c r="B75" s="20"/>
      <c r="C75" s="20"/>
      <c r="D75" s="20"/>
      <c r="E75" s="20"/>
      <c r="F75" s="20"/>
      <c r="G75" s="20"/>
      <c r="H75" s="20"/>
      <c r="I75" s="20"/>
      <c r="J75" s="20"/>
      <c r="K75" s="12"/>
      <c r="L75" s="20"/>
      <c r="M75" s="20"/>
      <c r="N75" s="90"/>
      <c r="O75" s="90"/>
      <c r="P75" s="20"/>
      <c r="Q75" s="90"/>
      <c r="R75" s="20"/>
      <c r="S75" s="20"/>
      <c r="T75" s="20"/>
      <c r="U75" s="90"/>
      <c r="V75" s="20"/>
      <c r="W75" s="20"/>
      <c r="X75" s="20"/>
      <c r="Y75" s="90"/>
      <c r="Z75" s="20"/>
      <c r="AA75" s="90"/>
      <c r="AB75" s="20"/>
      <c r="AC75" s="90"/>
      <c r="AD75" s="20"/>
    </row>
    <row r="76" spans="1:30" ht="20.25" customHeight="1">
      <c r="A76" s="20"/>
      <c r="B76" s="20"/>
      <c r="C76" s="20"/>
      <c r="D76" s="20"/>
      <c r="E76" s="20"/>
      <c r="F76" s="20"/>
      <c r="G76" s="20"/>
      <c r="H76" s="20"/>
      <c r="I76" s="20"/>
      <c r="J76" s="20"/>
      <c r="K76" s="12"/>
      <c r="L76" s="20"/>
      <c r="M76" s="20"/>
      <c r="N76" s="90"/>
      <c r="O76" s="90"/>
      <c r="P76" s="20"/>
      <c r="Q76" s="90"/>
      <c r="R76" s="20"/>
      <c r="S76" s="20"/>
      <c r="T76" s="20"/>
      <c r="U76" s="90"/>
      <c r="V76" s="20"/>
      <c r="W76" s="20"/>
      <c r="X76" s="20"/>
      <c r="Y76" s="90"/>
      <c r="Z76" s="20"/>
      <c r="AA76" s="90"/>
      <c r="AB76" s="20"/>
      <c r="AC76" s="90"/>
      <c r="AD76" s="20"/>
    </row>
    <row r="77" spans="1:30" ht="20.25" customHeight="1">
      <c r="A77" s="20"/>
      <c r="B77" s="20"/>
      <c r="C77" s="20"/>
      <c r="D77" s="20"/>
      <c r="E77" s="20"/>
      <c r="F77" s="20"/>
      <c r="G77" s="20"/>
      <c r="H77" s="20"/>
      <c r="I77" s="20"/>
      <c r="J77" s="20"/>
      <c r="K77" s="12"/>
      <c r="L77" s="20"/>
      <c r="M77" s="20"/>
      <c r="N77" s="90"/>
      <c r="O77" s="90"/>
      <c r="P77" s="20"/>
      <c r="Q77" s="90"/>
      <c r="R77" s="20"/>
      <c r="S77" s="20"/>
      <c r="T77" s="20"/>
      <c r="U77" s="90"/>
      <c r="V77" s="20"/>
      <c r="W77" s="20"/>
      <c r="X77" s="20"/>
      <c r="Y77" s="90"/>
      <c r="Z77" s="20"/>
      <c r="AA77" s="90"/>
      <c r="AB77" s="20"/>
      <c r="AC77" s="90"/>
      <c r="AD77" s="20"/>
    </row>
    <row r="78" spans="1:30" ht="20.25" customHeight="1">
      <c r="A78" s="20"/>
      <c r="B78" s="20"/>
      <c r="C78" s="20"/>
      <c r="D78" s="20"/>
      <c r="E78" s="20"/>
      <c r="F78" s="20"/>
      <c r="G78" s="20"/>
      <c r="H78" s="20"/>
      <c r="I78" s="20"/>
      <c r="J78" s="20"/>
      <c r="K78" s="12"/>
      <c r="L78" s="20"/>
      <c r="M78" s="20"/>
      <c r="N78" s="90"/>
      <c r="O78" s="90"/>
      <c r="P78" s="20"/>
      <c r="Q78" s="90"/>
      <c r="R78" s="20"/>
      <c r="S78" s="20"/>
      <c r="T78" s="20"/>
      <c r="U78" s="90"/>
      <c r="V78" s="20"/>
      <c r="W78" s="20"/>
      <c r="X78" s="20"/>
      <c r="Y78" s="90"/>
      <c r="Z78" s="20"/>
      <c r="AA78" s="90"/>
      <c r="AB78" s="20"/>
      <c r="AC78" s="90"/>
      <c r="AD78" s="20"/>
    </row>
    <row r="79" spans="1:30" ht="20.25" customHeight="1">
      <c r="A79" s="20"/>
      <c r="B79" s="20"/>
      <c r="C79" s="20"/>
      <c r="D79" s="20"/>
      <c r="E79" s="20"/>
      <c r="F79" s="20"/>
      <c r="G79" s="20"/>
      <c r="H79" s="20"/>
      <c r="I79" s="20"/>
      <c r="J79" s="20"/>
      <c r="K79" s="12"/>
      <c r="L79" s="20"/>
      <c r="M79" s="20"/>
      <c r="N79" s="90"/>
      <c r="O79" s="90"/>
      <c r="P79" s="20"/>
      <c r="Q79" s="90"/>
      <c r="R79" s="20"/>
      <c r="S79" s="20"/>
      <c r="T79" s="20"/>
      <c r="U79" s="90"/>
      <c r="V79" s="20"/>
      <c r="W79" s="20"/>
      <c r="X79" s="20"/>
      <c r="Y79" s="90"/>
      <c r="Z79" s="20"/>
      <c r="AA79" s="90"/>
      <c r="AB79" s="20"/>
      <c r="AC79" s="90"/>
      <c r="AD79" s="20"/>
    </row>
    <row r="80" spans="1:30" ht="20.25" customHeight="1">
      <c r="A80" s="20"/>
      <c r="B80" s="20"/>
      <c r="C80" s="20"/>
      <c r="D80" s="20"/>
      <c r="E80" s="20"/>
      <c r="F80" s="20"/>
      <c r="G80" s="20"/>
      <c r="H80" s="20"/>
      <c r="I80" s="20"/>
      <c r="J80" s="20"/>
      <c r="K80" s="12"/>
      <c r="L80" s="20"/>
      <c r="M80" s="20"/>
      <c r="N80" s="90"/>
      <c r="O80" s="90"/>
      <c r="P80" s="20"/>
      <c r="Q80" s="90"/>
      <c r="R80" s="20"/>
      <c r="S80" s="20"/>
      <c r="T80" s="20"/>
      <c r="U80" s="90"/>
      <c r="V80" s="20"/>
      <c r="W80" s="20"/>
      <c r="X80" s="20"/>
      <c r="Y80" s="90"/>
      <c r="Z80" s="20"/>
      <c r="AA80" s="90"/>
      <c r="AB80" s="20"/>
      <c r="AC80" s="90"/>
      <c r="AD80" s="20"/>
    </row>
    <row r="81" spans="1:30" ht="20.25" customHeight="1">
      <c r="A81" s="20"/>
      <c r="B81" s="20"/>
      <c r="C81" s="20"/>
      <c r="D81" s="20"/>
      <c r="E81" s="20"/>
      <c r="F81" s="20"/>
      <c r="G81" s="20"/>
      <c r="H81" s="20"/>
      <c r="I81" s="20"/>
      <c r="J81" s="20"/>
      <c r="K81" s="12"/>
      <c r="L81" s="20"/>
      <c r="M81" s="20"/>
      <c r="N81" s="90"/>
      <c r="O81" s="90"/>
      <c r="P81" s="20"/>
      <c r="Q81" s="90"/>
      <c r="R81" s="20"/>
      <c r="S81" s="20"/>
      <c r="T81" s="20"/>
      <c r="U81" s="90"/>
      <c r="V81" s="20"/>
      <c r="W81" s="20"/>
      <c r="X81" s="20"/>
      <c r="Y81" s="90"/>
      <c r="Z81" s="20"/>
      <c r="AA81" s="90"/>
      <c r="AB81" s="20"/>
      <c r="AC81" s="90"/>
      <c r="AD81" s="20"/>
    </row>
    <row r="82" spans="1:30" ht="20.25" customHeight="1">
      <c r="A82" s="20"/>
      <c r="B82" s="20"/>
      <c r="C82" s="20"/>
      <c r="D82" s="20"/>
      <c r="E82" s="20"/>
      <c r="F82" s="20"/>
      <c r="G82" s="20"/>
      <c r="H82" s="20"/>
      <c r="I82" s="20"/>
      <c r="J82" s="20"/>
      <c r="K82" s="12"/>
      <c r="L82" s="20"/>
      <c r="M82" s="20"/>
      <c r="N82" s="90"/>
      <c r="O82" s="90"/>
      <c r="P82" s="20"/>
      <c r="Q82" s="90"/>
      <c r="R82" s="20"/>
      <c r="S82" s="20"/>
      <c r="T82" s="20"/>
      <c r="U82" s="90"/>
      <c r="V82" s="20"/>
      <c r="W82" s="20"/>
      <c r="X82" s="20"/>
      <c r="Y82" s="90"/>
      <c r="Z82" s="20"/>
      <c r="AA82" s="90"/>
      <c r="AB82" s="20"/>
      <c r="AC82" s="90"/>
      <c r="AD82" s="20"/>
    </row>
    <row r="83" spans="1:30" ht="20.25" customHeight="1">
      <c r="A83" s="20"/>
      <c r="B83" s="20"/>
      <c r="C83" s="20"/>
      <c r="D83" s="20"/>
      <c r="E83" s="20"/>
      <c r="F83" s="20"/>
      <c r="G83" s="20"/>
      <c r="H83" s="20"/>
      <c r="I83" s="20"/>
      <c r="J83" s="20"/>
      <c r="K83" s="12"/>
      <c r="L83" s="20"/>
      <c r="M83" s="20"/>
      <c r="N83" s="90"/>
      <c r="O83" s="90"/>
      <c r="P83" s="20"/>
      <c r="Q83" s="90"/>
      <c r="R83" s="20"/>
      <c r="S83" s="20"/>
      <c r="T83" s="20"/>
      <c r="U83" s="90"/>
      <c r="V83" s="20"/>
      <c r="W83" s="20"/>
      <c r="X83" s="20"/>
      <c r="Y83" s="90"/>
      <c r="Z83" s="20"/>
      <c r="AA83" s="90"/>
      <c r="AB83" s="20"/>
      <c r="AC83" s="90"/>
      <c r="AD83" s="20"/>
    </row>
    <row r="84" spans="1:30" ht="20.25" customHeight="1">
      <c r="A84" s="20"/>
      <c r="B84" s="20"/>
      <c r="C84" s="20"/>
      <c r="D84" s="20"/>
      <c r="E84" s="20"/>
      <c r="F84" s="20"/>
      <c r="G84" s="20"/>
      <c r="H84" s="20"/>
      <c r="I84" s="20"/>
      <c r="J84" s="20"/>
      <c r="K84" s="12"/>
      <c r="L84" s="20"/>
      <c r="M84" s="20"/>
      <c r="N84" s="90"/>
      <c r="O84" s="90"/>
      <c r="P84" s="20"/>
      <c r="Q84" s="90"/>
      <c r="R84" s="20"/>
      <c r="S84" s="20"/>
      <c r="T84" s="20"/>
      <c r="U84" s="90"/>
      <c r="V84" s="20"/>
      <c r="W84" s="20"/>
      <c r="X84" s="20"/>
      <c r="Y84" s="90"/>
      <c r="Z84" s="20"/>
      <c r="AA84" s="90"/>
      <c r="AB84" s="20"/>
      <c r="AC84" s="90"/>
      <c r="AD84" s="20"/>
    </row>
    <row r="85" spans="1:30" ht="20.25" customHeight="1">
      <c r="A85" s="20"/>
      <c r="B85" s="20"/>
      <c r="C85" s="20"/>
      <c r="D85" s="20"/>
      <c r="E85" s="20"/>
      <c r="F85" s="20"/>
      <c r="G85" s="20"/>
      <c r="H85" s="20"/>
      <c r="I85" s="20"/>
      <c r="J85" s="20"/>
      <c r="K85" s="12"/>
      <c r="L85" s="20"/>
      <c r="M85" s="20"/>
      <c r="N85" s="90"/>
      <c r="O85" s="90"/>
      <c r="P85" s="20"/>
      <c r="Q85" s="90"/>
      <c r="R85" s="20"/>
      <c r="S85" s="20"/>
      <c r="T85" s="20"/>
      <c r="U85" s="90"/>
      <c r="V85" s="20"/>
      <c r="W85" s="20"/>
      <c r="X85" s="20"/>
      <c r="Y85" s="90"/>
      <c r="Z85" s="20"/>
      <c r="AA85" s="90"/>
      <c r="AB85" s="20"/>
      <c r="AC85" s="90"/>
      <c r="AD85" s="20"/>
    </row>
    <row r="86" spans="1:30" ht="20.25" customHeight="1">
      <c r="A86" s="20"/>
      <c r="B86" s="20"/>
      <c r="C86" s="20"/>
      <c r="D86" s="20"/>
      <c r="E86" s="20"/>
      <c r="F86" s="20"/>
      <c r="G86" s="20"/>
      <c r="H86" s="20"/>
      <c r="I86" s="20"/>
      <c r="J86" s="20"/>
      <c r="K86" s="12"/>
      <c r="L86" s="20"/>
      <c r="M86" s="20"/>
      <c r="N86" s="90"/>
      <c r="O86" s="90"/>
      <c r="P86" s="20"/>
      <c r="Q86" s="90"/>
      <c r="R86" s="20"/>
      <c r="S86" s="20"/>
      <c r="T86" s="20"/>
      <c r="U86" s="90"/>
      <c r="V86" s="20"/>
      <c r="W86" s="20"/>
      <c r="X86" s="20"/>
      <c r="Y86" s="90"/>
      <c r="Z86" s="20"/>
      <c r="AA86" s="90"/>
      <c r="AB86" s="20"/>
      <c r="AC86" s="90"/>
      <c r="AD86" s="20"/>
    </row>
    <row r="87" spans="1:30" ht="20.25" customHeight="1">
      <c r="A87" s="20"/>
      <c r="B87" s="20"/>
      <c r="C87" s="20"/>
      <c r="D87" s="20"/>
      <c r="E87" s="20"/>
      <c r="F87" s="20"/>
      <c r="G87" s="20"/>
      <c r="H87" s="20"/>
      <c r="I87" s="20"/>
      <c r="J87" s="20"/>
      <c r="K87" s="12"/>
      <c r="L87" s="20"/>
      <c r="M87" s="20"/>
      <c r="N87" s="90"/>
      <c r="O87" s="90"/>
      <c r="P87" s="20"/>
      <c r="Q87" s="90"/>
      <c r="R87" s="20"/>
      <c r="S87" s="20"/>
      <c r="T87" s="20"/>
      <c r="U87" s="90"/>
      <c r="V87" s="20"/>
      <c r="W87" s="20"/>
      <c r="X87" s="20"/>
      <c r="Y87" s="90"/>
      <c r="Z87" s="20"/>
      <c r="AA87" s="90"/>
      <c r="AB87" s="20"/>
      <c r="AC87" s="90"/>
      <c r="AD87" s="20"/>
    </row>
    <row r="88" spans="1:30" ht="20.25" customHeight="1">
      <c r="A88" s="20"/>
      <c r="B88" s="20"/>
      <c r="C88" s="20"/>
      <c r="D88" s="20"/>
      <c r="E88" s="20"/>
      <c r="F88" s="20"/>
      <c r="G88" s="20"/>
      <c r="H88" s="20"/>
      <c r="I88" s="20"/>
      <c r="J88" s="20"/>
      <c r="K88" s="12"/>
      <c r="L88" s="20"/>
      <c r="M88" s="20"/>
      <c r="N88" s="90"/>
      <c r="O88" s="90"/>
      <c r="P88" s="20"/>
      <c r="Q88" s="90"/>
      <c r="R88" s="20"/>
      <c r="S88" s="20"/>
      <c r="T88" s="20"/>
      <c r="U88" s="90"/>
      <c r="V88" s="20"/>
      <c r="W88" s="20"/>
      <c r="X88" s="20"/>
      <c r="Y88" s="90"/>
      <c r="Z88" s="20"/>
      <c r="AA88" s="90"/>
      <c r="AB88" s="20"/>
      <c r="AC88" s="90"/>
      <c r="AD88" s="20"/>
    </row>
    <row r="89" spans="1:30" ht="20.25" customHeight="1">
      <c r="A89" s="20"/>
      <c r="B89" s="20"/>
      <c r="C89" s="20"/>
      <c r="D89" s="20"/>
      <c r="E89" s="20"/>
      <c r="F89" s="20"/>
      <c r="G89" s="20"/>
      <c r="H89" s="20"/>
      <c r="I89" s="20"/>
      <c r="J89" s="20"/>
      <c r="K89" s="12"/>
      <c r="L89" s="20"/>
      <c r="M89" s="20"/>
      <c r="N89" s="90"/>
      <c r="O89" s="90"/>
      <c r="P89" s="20"/>
      <c r="Q89" s="90"/>
      <c r="R89" s="20"/>
      <c r="S89" s="20"/>
      <c r="T89" s="20"/>
      <c r="U89" s="90"/>
      <c r="V89" s="20"/>
      <c r="W89" s="20"/>
      <c r="X89" s="20"/>
      <c r="Y89" s="90"/>
      <c r="Z89" s="20"/>
      <c r="AA89" s="90"/>
      <c r="AB89" s="20"/>
      <c r="AC89" s="90"/>
      <c r="AD89" s="20"/>
    </row>
    <row r="90" spans="1:30" ht="20.25" customHeight="1">
      <c r="A90" s="20"/>
      <c r="B90" s="20"/>
      <c r="C90" s="20"/>
      <c r="D90" s="20"/>
      <c r="E90" s="20"/>
      <c r="F90" s="20"/>
      <c r="G90" s="20"/>
      <c r="H90" s="20"/>
      <c r="I90" s="20"/>
      <c r="J90" s="20"/>
      <c r="K90" s="12"/>
      <c r="L90" s="20"/>
      <c r="M90" s="20"/>
      <c r="N90" s="90"/>
      <c r="O90" s="90"/>
      <c r="P90" s="20"/>
      <c r="Q90" s="90"/>
      <c r="R90" s="20"/>
      <c r="S90" s="20"/>
      <c r="T90" s="20"/>
      <c r="U90" s="90"/>
      <c r="V90" s="20"/>
      <c r="W90" s="20"/>
      <c r="X90" s="20"/>
      <c r="Y90" s="90"/>
      <c r="Z90" s="20"/>
      <c r="AA90" s="90"/>
      <c r="AB90" s="20"/>
      <c r="AC90" s="90"/>
      <c r="AD90" s="20"/>
    </row>
    <row r="91" spans="1:30" ht="20.25" customHeight="1">
      <c r="A91" s="20"/>
      <c r="B91" s="20"/>
      <c r="C91" s="20"/>
      <c r="D91" s="20"/>
      <c r="E91" s="20"/>
      <c r="F91" s="20"/>
      <c r="G91" s="20"/>
      <c r="H91" s="20"/>
      <c r="I91" s="20"/>
      <c r="J91" s="20"/>
      <c r="K91" s="12"/>
      <c r="L91" s="20"/>
      <c r="M91" s="20"/>
      <c r="N91" s="90"/>
      <c r="O91" s="90"/>
      <c r="P91" s="20"/>
      <c r="Q91" s="90"/>
      <c r="R91" s="20"/>
      <c r="S91" s="20"/>
      <c r="T91" s="20"/>
      <c r="U91" s="90"/>
      <c r="V91" s="20"/>
      <c r="W91" s="20"/>
      <c r="X91" s="20"/>
      <c r="Y91" s="90"/>
      <c r="Z91" s="20"/>
      <c r="AA91" s="90"/>
      <c r="AB91" s="20"/>
      <c r="AC91" s="90"/>
      <c r="AD91" s="20"/>
    </row>
    <row r="92" spans="1:30" ht="20.25" customHeight="1">
      <c r="A92" s="20"/>
      <c r="B92" s="20"/>
      <c r="C92" s="20"/>
      <c r="D92" s="20"/>
      <c r="E92" s="20"/>
      <c r="F92" s="20"/>
      <c r="G92" s="20"/>
      <c r="H92" s="20"/>
      <c r="I92" s="20"/>
      <c r="J92" s="20"/>
      <c r="K92" s="12"/>
      <c r="L92" s="20"/>
      <c r="M92" s="20"/>
      <c r="N92" s="90"/>
      <c r="O92" s="90"/>
      <c r="P92" s="20"/>
      <c r="Q92" s="90"/>
      <c r="R92" s="20"/>
      <c r="S92" s="20"/>
      <c r="T92" s="20"/>
      <c r="U92" s="90"/>
      <c r="V92" s="20"/>
      <c r="W92" s="20"/>
      <c r="X92" s="20"/>
      <c r="Y92" s="90"/>
      <c r="Z92" s="20"/>
      <c r="AA92" s="90"/>
      <c r="AB92" s="20"/>
      <c r="AC92" s="90"/>
      <c r="AD92" s="20"/>
    </row>
    <row r="93" spans="1:30" ht="20.25" customHeight="1">
      <c r="A93" s="20"/>
      <c r="B93" s="20"/>
      <c r="C93" s="20"/>
      <c r="D93" s="20"/>
      <c r="E93" s="20"/>
      <c r="F93" s="20"/>
      <c r="G93" s="20"/>
      <c r="H93" s="20"/>
      <c r="I93" s="20"/>
      <c r="J93" s="20"/>
      <c r="K93" s="12"/>
      <c r="L93" s="20"/>
      <c r="M93" s="20"/>
      <c r="N93" s="90"/>
      <c r="O93" s="90"/>
      <c r="P93" s="20"/>
      <c r="Q93" s="90"/>
      <c r="R93" s="20"/>
      <c r="S93" s="20"/>
      <c r="T93" s="20"/>
      <c r="U93" s="90"/>
      <c r="V93" s="20"/>
      <c r="W93" s="20"/>
      <c r="X93" s="20"/>
      <c r="Y93" s="90"/>
      <c r="Z93" s="20"/>
      <c r="AA93" s="90"/>
      <c r="AB93" s="20"/>
      <c r="AC93" s="90"/>
      <c r="AD93" s="20"/>
    </row>
    <row r="94" spans="1:30" ht="20.25" customHeight="1">
      <c r="A94" s="20"/>
      <c r="B94" s="20"/>
      <c r="C94" s="20"/>
      <c r="D94" s="20"/>
      <c r="E94" s="20"/>
      <c r="F94" s="20"/>
      <c r="G94" s="20"/>
      <c r="H94" s="20"/>
      <c r="I94" s="20"/>
      <c r="J94" s="20"/>
      <c r="K94" s="12"/>
      <c r="L94" s="20"/>
      <c r="M94" s="20"/>
      <c r="N94" s="90"/>
      <c r="O94" s="90"/>
      <c r="P94" s="20"/>
      <c r="Q94" s="90"/>
      <c r="R94" s="20"/>
      <c r="S94" s="20"/>
      <c r="T94" s="20"/>
      <c r="U94" s="90"/>
      <c r="V94" s="20"/>
      <c r="W94" s="20"/>
      <c r="X94" s="20"/>
      <c r="Y94" s="90"/>
      <c r="Z94" s="20"/>
      <c r="AA94" s="90"/>
      <c r="AB94" s="20"/>
      <c r="AC94" s="90"/>
      <c r="AD94" s="20"/>
    </row>
    <row r="95" spans="1:30" ht="20.25" customHeight="1">
      <c r="A95" s="20"/>
      <c r="B95" s="20"/>
      <c r="C95" s="20"/>
      <c r="D95" s="20"/>
      <c r="E95" s="20"/>
      <c r="F95" s="20"/>
      <c r="G95" s="20"/>
      <c r="H95" s="20"/>
      <c r="I95" s="20"/>
      <c r="J95" s="20"/>
      <c r="K95" s="12"/>
      <c r="L95" s="20"/>
      <c r="M95" s="20"/>
      <c r="N95" s="90"/>
      <c r="O95" s="90"/>
      <c r="P95" s="20"/>
      <c r="Q95" s="90"/>
      <c r="R95" s="20"/>
      <c r="S95" s="20"/>
      <c r="T95" s="20"/>
      <c r="U95" s="90"/>
      <c r="V95" s="20"/>
      <c r="W95" s="20"/>
      <c r="X95" s="20"/>
      <c r="Y95" s="90"/>
      <c r="Z95" s="20"/>
      <c r="AA95" s="90"/>
      <c r="AB95" s="20"/>
      <c r="AC95" s="90"/>
      <c r="AD95" s="20"/>
    </row>
    <row r="96" spans="1:30" ht="20.25" customHeight="1">
      <c r="A96" s="20"/>
      <c r="B96" s="20"/>
      <c r="C96" s="20"/>
      <c r="D96" s="20"/>
      <c r="E96" s="20"/>
      <c r="F96" s="20"/>
      <c r="G96" s="20"/>
      <c r="H96" s="20"/>
      <c r="I96" s="20"/>
      <c r="J96" s="20"/>
      <c r="K96" s="12"/>
      <c r="L96" s="20"/>
      <c r="M96" s="20"/>
      <c r="N96" s="90"/>
      <c r="O96" s="90"/>
      <c r="P96" s="20"/>
      <c r="Q96" s="90"/>
      <c r="R96" s="20"/>
      <c r="S96" s="20"/>
      <c r="T96" s="20"/>
      <c r="U96" s="90"/>
      <c r="V96" s="20"/>
      <c r="W96" s="20"/>
      <c r="X96" s="20"/>
      <c r="Y96" s="90"/>
      <c r="Z96" s="20"/>
      <c r="AA96" s="90"/>
      <c r="AB96" s="20"/>
      <c r="AC96" s="90"/>
      <c r="AD96" s="20"/>
    </row>
    <row r="97" spans="1:30" ht="20.25" customHeight="1">
      <c r="A97" s="20"/>
      <c r="B97" s="20"/>
      <c r="C97" s="20"/>
      <c r="D97" s="20"/>
      <c r="E97" s="20"/>
      <c r="F97" s="20"/>
      <c r="G97" s="20"/>
      <c r="H97" s="20"/>
      <c r="I97" s="20"/>
      <c r="J97" s="20"/>
      <c r="K97" s="12"/>
      <c r="L97" s="20"/>
      <c r="M97" s="20"/>
      <c r="N97" s="90"/>
      <c r="O97" s="90"/>
      <c r="P97" s="20"/>
      <c r="Q97" s="90"/>
      <c r="R97" s="20"/>
      <c r="S97" s="20"/>
      <c r="T97" s="20"/>
      <c r="U97" s="90"/>
      <c r="V97" s="20"/>
      <c r="W97" s="20"/>
      <c r="X97" s="20"/>
      <c r="Y97" s="90"/>
      <c r="Z97" s="20"/>
      <c r="AA97" s="90"/>
      <c r="AB97" s="20"/>
      <c r="AC97" s="90"/>
      <c r="AD97" s="20"/>
    </row>
    <row r="98" spans="1:30" ht="20.25" customHeight="1">
      <c r="A98" s="20"/>
      <c r="B98" s="20"/>
      <c r="C98" s="20"/>
      <c r="D98" s="20"/>
      <c r="E98" s="20"/>
      <c r="F98" s="20"/>
      <c r="G98" s="20"/>
      <c r="H98" s="20"/>
      <c r="I98" s="20"/>
      <c r="J98" s="20"/>
      <c r="K98" s="12"/>
      <c r="L98" s="20"/>
      <c r="M98" s="20"/>
      <c r="N98" s="90"/>
      <c r="O98" s="90"/>
      <c r="P98" s="20"/>
      <c r="Q98" s="90"/>
      <c r="R98" s="20"/>
      <c r="S98" s="20"/>
      <c r="T98" s="20"/>
      <c r="U98" s="90"/>
      <c r="V98" s="20"/>
      <c r="W98" s="20"/>
      <c r="X98" s="20"/>
      <c r="Y98" s="90"/>
      <c r="Z98" s="20"/>
      <c r="AA98" s="90"/>
      <c r="AB98" s="20"/>
      <c r="AC98" s="90"/>
      <c r="AD98" s="20"/>
    </row>
    <row r="99" spans="1:30" ht="20.25" customHeight="1">
      <c r="A99" s="20"/>
      <c r="B99" s="20"/>
      <c r="C99" s="20"/>
      <c r="D99" s="20"/>
      <c r="E99" s="20"/>
      <c r="F99" s="20"/>
      <c r="G99" s="20"/>
      <c r="H99" s="20"/>
      <c r="I99" s="20"/>
      <c r="J99" s="20"/>
      <c r="K99" s="12"/>
      <c r="L99" s="20"/>
      <c r="M99" s="20"/>
      <c r="N99" s="90"/>
      <c r="O99" s="90"/>
      <c r="P99" s="20"/>
      <c r="Q99" s="90"/>
      <c r="R99" s="20"/>
      <c r="S99" s="20"/>
      <c r="T99" s="20"/>
      <c r="U99" s="90"/>
      <c r="V99" s="20"/>
      <c r="W99" s="20"/>
      <c r="X99" s="20"/>
      <c r="Y99" s="90"/>
      <c r="Z99" s="20"/>
      <c r="AA99" s="90"/>
      <c r="AB99" s="20"/>
      <c r="AC99" s="90"/>
      <c r="AD99" s="20"/>
    </row>
    <row r="100" spans="1:30" ht="20.25" customHeight="1">
      <c r="A100" s="20"/>
      <c r="B100" s="20"/>
      <c r="C100" s="20"/>
      <c r="D100" s="20"/>
      <c r="E100" s="20"/>
      <c r="F100" s="20"/>
      <c r="G100" s="20"/>
      <c r="H100" s="20"/>
      <c r="I100" s="20"/>
      <c r="J100" s="20"/>
      <c r="K100" s="12"/>
      <c r="L100" s="20"/>
      <c r="M100" s="20"/>
      <c r="N100" s="90"/>
      <c r="O100" s="90"/>
      <c r="P100" s="20"/>
      <c r="Q100" s="90"/>
      <c r="R100" s="20"/>
      <c r="S100" s="20"/>
      <c r="T100" s="20"/>
      <c r="U100" s="90"/>
      <c r="V100" s="20"/>
      <c r="W100" s="20"/>
      <c r="X100" s="20"/>
      <c r="Y100" s="90"/>
      <c r="Z100" s="20"/>
      <c r="AA100" s="90"/>
      <c r="AB100" s="20"/>
      <c r="AC100" s="90"/>
      <c r="AD100" s="20"/>
    </row>
    <row r="101" spans="1:30" ht="20.25" customHeight="1">
      <c r="A101" s="20"/>
      <c r="B101" s="20"/>
      <c r="C101" s="20"/>
      <c r="D101" s="20"/>
      <c r="E101" s="20"/>
      <c r="F101" s="20"/>
      <c r="G101" s="20"/>
      <c r="H101" s="20"/>
      <c r="I101" s="20"/>
      <c r="J101" s="20"/>
      <c r="K101" s="12"/>
      <c r="L101" s="20"/>
      <c r="M101" s="20"/>
      <c r="N101" s="90"/>
      <c r="O101" s="90"/>
      <c r="P101" s="20"/>
      <c r="Q101" s="90"/>
      <c r="R101" s="20"/>
      <c r="S101" s="20"/>
      <c r="T101" s="20"/>
      <c r="U101" s="90"/>
      <c r="V101" s="20"/>
      <c r="W101" s="20"/>
      <c r="X101" s="20"/>
      <c r="Y101" s="90"/>
      <c r="Z101" s="20"/>
      <c r="AA101" s="90"/>
      <c r="AB101" s="20"/>
      <c r="AC101" s="90"/>
      <c r="AD101" s="20"/>
    </row>
    <row r="102" spans="1:30" ht="20.25" customHeight="1">
      <c r="A102" s="20"/>
      <c r="B102" s="20"/>
      <c r="C102" s="20"/>
      <c r="D102" s="20"/>
      <c r="E102" s="20"/>
      <c r="F102" s="20"/>
      <c r="G102" s="20"/>
      <c r="H102" s="20"/>
      <c r="I102" s="20"/>
      <c r="J102" s="20"/>
      <c r="K102" s="12"/>
      <c r="L102" s="20"/>
      <c r="M102" s="20"/>
      <c r="N102" s="90"/>
      <c r="O102" s="90"/>
      <c r="P102" s="20"/>
      <c r="Q102" s="90"/>
      <c r="R102" s="20"/>
      <c r="S102" s="20"/>
      <c r="T102" s="20"/>
      <c r="U102" s="90"/>
      <c r="V102" s="20"/>
      <c r="W102" s="20"/>
      <c r="X102" s="20"/>
      <c r="Y102" s="90"/>
      <c r="Z102" s="20"/>
      <c r="AA102" s="90"/>
      <c r="AB102" s="20"/>
      <c r="AC102" s="90"/>
      <c r="AD102" s="20"/>
    </row>
    <row r="103" spans="1:30" ht="20.25" customHeight="1">
      <c r="A103" s="20"/>
      <c r="B103" s="20"/>
      <c r="C103" s="20"/>
      <c r="D103" s="20"/>
      <c r="E103" s="20"/>
      <c r="F103" s="20"/>
      <c r="G103" s="20"/>
      <c r="H103" s="20"/>
      <c r="I103" s="20"/>
      <c r="J103" s="20"/>
      <c r="K103" s="12"/>
      <c r="L103" s="20"/>
      <c r="M103" s="20"/>
      <c r="N103" s="90"/>
      <c r="O103" s="90"/>
      <c r="P103" s="20"/>
      <c r="Q103" s="90"/>
      <c r="R103" s="20"/>
      <c r="S103" s="20"/>
      <c r="T103" s="20"/>
      <c r="U103" s="90"/>
      <c r="V103" s="20"/>
      <c r="W103" s="20"/>
      <c r="X103" s="20"/>
      <c r="Y103" s="90"/>
      <c r="Z103" s="20"/>
      <c r="AA103" s="90"/>
      <c r="AB103" s="20"/>
      <c r="AC103" s="90"/>
      <c r="AD103" s="20"/>
    </row>
    <row r="104" spans="1:30" ht="20.25" customHeight="1">
      <c r="A104" s="20"/>
      <c r="B104" s="20"/>
      <c r="C104" s="20"/>
      <c r="D104" s="20"/>
      <c r="E104" s="20"/>
      <c r="F104" s="20"/>
      <c r="G104" s="20"/>
      <c r="H104" s="20"/>
      <c r="I104" s="20"/>
      <c r="J104" s="20"/>
      <c r="K104" s="12"/>
      <c r="L104" s="20"/>
      <c r="M104" s="20"/>
      <c r="N104" s="90"/>
      <c r="O104" s="90"/>
      <c r="P104" s="20"/>
      <c r="Q104" s="90"/>
      <c r="R104" s="20"/>
      <c r="S104" s="20"/>
      <c r="T104" s="20"/>
      <c r="U104" s="90"/>
      <c r="V104" s="20"/>
      <c r="W104" s="20"/>
      <c r="X104" s="20"/>
      <c r="Y104" s="90"/>
      <c r="Z104" s="20"/>
      <c r="AA104" s="90"/>
      <c r="AB104" s="20"/>
      <c r="AC104" s="90"/>
      <c r="AD104" s="20"/>
    </row>
    <row r="105" spans="1:30" ht="20.25" customHeight="1">
      <c r="A105" s="20"/>
      <c r="B105" s="20"/>
      <c r="C105" s="20"/>
      <c r="D105" s="20"/>
      <c r="E105" s="20"/>
      <c r="F105" s="20"/>
      <c r="G105" s="20"/>
      <c r="H105" s="20"/>
      <c r="I105" s="20"/>
      <c r="J105" s="20"/>
      <c r="K105" s="12"/>
      <c r="L105" s="20"/>
      <c r="M105" s="20"/>
      <c r="N105" s="90"/>
      <c r="O105" s="90"/>
      <c r="P105" s="20"/>
      <c r="Q105" s="90"/>
      <c r="R105" s="20"/>
      <c r="S105" s="20"/>
      <c r="T105" s="20"/>
      <c r="U105" s="90"/>
      <c r="V105" s="20"/>
      <c r="W105" s="20"/>
      <c r="X105" s="20"/>
      <c r="Y105" s="90"/>
      <c r="Z105" s="20"/>
      <c r="AA105" s="90"/>
      <c r="AB105" s="20"/>
      <c r="AC105" s="90"/>
      <c r="AD105" s="20"/>
    </row>
    <row r="106" spans="1:30" ht="20.25" customHeight="1">
      <c r="A106" s="20"/>
      <c r="B106" s="20"/>
      <c r="C106" s="20"/>
      <c r="D106" s="20"/>
      <c r="E106" s="20"/>
      <c r="F106" s="20"/>
      <c r="G106" s="20"/>
      <c r="H106" s="20"/>
      <c r="I106" s="20"/>
      <c r="J106" s="20"/>
      <c r="K106" s="12"/>
      <c r="L106" s="20"/>
      <c r="M106" s="20"/>
      <c r="N106" s="90"/>
      <c r="O106" s="90"/>
      <c r="P106" s="20"/>
      <c r="Q106" s="90"/>
      <c r="R106" s="20"/>
      <c r="S106" s="20"/>
      <c r="T106" s="20"/>
      <c r="U106" s="90"/>
      <c r="V106" s="20"/>
      <c r="W106" s="20"/>
      <c r="X106" s="20"/>
      <c r="Y106" s="90"/>
      <c r="Z106" s="20"/>
      <c r="AA106" s="90"/>
      <c r="AB106" s="20"/>
      <c r="AC106" s="90"/>
      <c r="AD106" s="20"/>
    </row>
    <row r="107" spans="1:30" ht="20.25" customHeight="1">
      <c r="A107" s="20"/>
      <c r="B107" s="20"/>
      <c r="C107" s="20"/>
      <c r="D107" s="20"/>
      <c r="E107" s="20"/>
      <c r="F107" s="20"/>
      <c r="G107" s="20"/>
      <c r="H107" s="20"/>
      <c r="I107" s="20"/>
      <c r="J107" s="20"/>
      <c r="K107" s="12"/>
      <c r="L107" s="20"/>
      <c r="M107" s="20"/>
      <c r="N107" s="90"/>
      <c r="O107" s="90"/>
      <c r="P107" s="20"/>
      <c r="Q107" s="90"/>
      <c r="R107" s="20"/>
      <c r="S107" s="20"/>
      <c r="T107" s="20"/>
      <c r="U107" s="90"/>
      <c r="V107" s="20"/>
      <c r="W107" s="20"/>
      <c r="X107" s="20"/>
      <c r="Y107" s="90"/>
      <c r="Z107" s="20"/>
      <c r="AA107" s="90"/>
      <c r="AB107" s="20"/>
      <c r="AC107" s="90"/>
      <c r="AD107" s="20"/>
    </row>
    <row r="108" spans="1:30" ht="20.25" customHeight="1">
      <c r="A108" s="20"/>
      <c r="B108" s="20"/>
      <c r="C108" s="20"/>
      <c r="D108" s="20"/>
      <c r="E108" s="20"/>
      <c r="F108" s="20"/>
      <c r="G108" s="20"/>
      <c r="H108" s="20"/>
      <c r="I108" s="20"/>
      <c r="J108" s="20"/>
      <c r="K108" s="12"/>
      <c r="L108" s="20"/>
      <c r="M108" s="20"/>
      <c r="N108" s="90"/>
      <c r="O108" s="90"/>
      <c r="P108" s="20"/>
      <c r="Q108" s="90"/>
      <c r="R108" s="20"/>
      <c r="S108" s="20"/>
      <c r="T108" s="20"/>
      <c r="U108" s="90"/>
      <c r="V108" s="20"/>
      <c r="W108" s="20"/>
      <c r="X108" s="20"/>
      <c r="Y108" s="90"/>
      <c r="Z108" s="20"/>
      <c r="AA108" s="90"/>
      <c r="AB108" s="20"/>
      <c r="AC108" s="90"/>
      <c r="AD108" s="20"/>
    </row>
    <row r="109" spans="1:30" ht="20.25" customHeight="1">
      <c r="A109" s="20"/>
      <c r="B109" s="20"/>
      <c r="C109" s="20"/>
      <c r="D109" s="20"/>
      <c r="E109" s="20"/>
      <c r="F109" s="20"/>
      <c r="G109" s="20"/>
      <c r="H109" s="20"/>
      <c r="I109" s="20"/>
      <c r="J109" s="20"/>
      <c r="K109" s="12"/>
      <c r="L109" s="20"/>
      <c r="M109" s="20"/>
      <c r="N109" s="90"/>
      <c r="O109" s="90"/>
      <c r="P109" s="20"/>
      <c r="Q109" s="90"/>
      <c r="R109" s="20"/>
      <c r="S109" s="20"/>
      <c r="T109" s="20"/>
      <c r="U109" s="90"/>
      <c r="V109" s="20"/>
      <c r="W109" s="20"/>
      <c r="X109" s="20"/>
      <c r="Y109" s="90"/>
      <c r="Z109" s="20"/>
      <c r="AA109" s="90"/>
      <c r="AB109" s="20"/>
      <c r="AC109" s="90"/>
      <c r="AD109" s="20"/>
    </row>
    <row r="110" spans="1:30" ht="20.25" customHeight="1">
      <c r="A110" s="20"/>
      <c r="B110" s="20"/>
      <c r="C110" s="20"/>
      <c r="D110" s="20"/>
      <c r="E110" s="20"/>
      <c r="F110" s="20"/>
      <c r="G110" s="20"/>
      <c r="H110" s="20"/>
      <c r="I110" s="20"/>
      <c r="J110" s="20"/>
      <c r="K110" s="12"/>
      <c r="L110" s="20"/>
      <c r="M110" s="20"/>
      <c r="N110" s="90"/>
      <c r="O110" s="90"/>
      <c r="P110" s="20"/>
      <c r="Q110" s="90"/>
      <c r="R110" s="20"/>
      <c r="S110" s="20"/>
      <c r="T110" s="20"/>
      <c r="U110" s="90"/>
      <c r="V110" s="20"/>
      <c r="W110" s="20"/>
      <c r="X110" s="20"/>
      <c r="Y110" s="90"/>
      <c r="Z110" s="20"/>
      <c r="AA110" s="90"/>
      <c r="AB110" s="20"/>
      <c r="AC110" s="90"/>
      <c r="AD110" s="20"/>
    </row>
    <row r="111" spans="1:30" ht="20.25" customHeight="1">
      <c r="A111" s="20"/>
      <c r="B111" s="20"/>
      <c r="C111" s="20"/>
      <c r="D111" s="20"/>
      <c r="E111" s="20"/>
      <c r="F111" s="20"/>
      <c r="G111" s="20"/>
      <c r="H111" s="20"/>
      <c r="I111" s="20"/>
      <c r="J111" s="20"/>
      <c r="K111" s="12"/>
      <c r="L111" s="20"/>
      <c r="M111" s="20"/>
      <c r="N111" s="90"/>
      <c r="O111" s="90"/>
      <c r="P111" s="20"/>
      <c r="Q111" s="90"/>
      <c r="R111" s="20"/>
      <c r="S111" s="20"/>
      <c r="T111" s="20"/>
      <c r="U111" s="90"/>
      <c r="V111" s="20"/>
      <c r="W111" s="20"/>
      <c r="X111" s="20"/>
      <c r="Y111" s="90"/>
      <c r="Z111" s="20"/>
      <c r="AA111" s="90"/>
      <c r="AB111" s="20"/>
      <c r="AC111" s="90"/>
      <c r="AD111" s="20"/>
    </row>
    <row r="112" spans="1:30" ht="20.25" customHeight="1">
      <c r="A112" s="20"/>
      <c r="B112" s="20"/>
      <c r="C112" s="20"/>
      <c r="D112" s="20"/>
      <c r="E112" s="20"/>
      <c r="F112" s="20"/>
      <c r="G112" s="20"/>
      <c r="H112" s="20"/>
      <c r="I112" s="20"/>
      <c r="J112" s="20"/>
      <c r="K112" s="12"/>
      <c r="L112" s="20"/>
      <c r="M112" s="20"/>
      <c r="N112" s="90"/>
      <c r="O112" s="90"/>
      <c r="P112" s="20"/>
      <c r="Q112" s="90"/>
      <c r="R112" s="20"/>
      <c r="S112" s="20"/>
      <c r="T112" s="20"/>
      <c r="U112" s="90"/>
      <c r="V112" s="20"/>
      <c r="W112" s="20"/>
      <c r="X112" s="20"/>
      <c r="Y112" s="90"/>
      <c r="Z112" s="20"/>
      <c r="AA112" s="90"/>
      <c r="AB112" s="20"/>
      <c r="AC112" s="90"/>
      <c r="AD112" s="20"/>
    </row>
    <row r="113" spans="1:30" ht="20.25" customHeight="1">
      <c r="A113" s="20"/>
      <c r="B113" s="20"/>
      <c r="C113" s="20"/>
      <c r="D113" s="20"/>
      <c r="E113" s="20"/>
      <c r="F113" s="20"/>
      <c r="G113" s="20"/>
      <c r="H113" s="20"/>
      <c r="I113" s="20"/>
      <c r="J113" s="20"/>
      <c r="K113" s="12"/>
      <c r="L113" s="20"/>
      <c r="M113" s="20"/>
      <c r="N113" s="90"/>
      <c r="O113" s="90"/>
      <c r="P113" s="20"/>
      <c r="Q113" s="90"/>
      <c r="R113" s="20"/>
      <c r="S113" s="20"/>
      <c r="T113" s="20"/>
      <c r="U113" s="90"/>
      <c r="V113" s="20"/>
      <c r="W113" s="20"/>
      <c r="X113" s="20"/>
      <c r="Y113" s="90"/>
      <c r="Z113" s="20"/>
      <c r="AA113" s="90"/>
      <c r="AB113" s="20"/>
      <c r="AC113" s="90"/>
      <c r="AD113" s="20"/>
    </row>
    <row r="114" spans="1:30" ht="20.25" customHeight="1">
      <c r="A114" s="20"/>
      <c r="B114" s="20"/>
      <c r="C114" s="20"/>
      <c r="D114" s="20"/>
      <c r="E114" s="20"/>
      <c r="F114" s="20"/>
      <c r="G114" s="20"/>
      <c r="H114" s="20"/>
      <c r="I114" s="20"/>
      <c r="J114" s="20"/>
      <c r="K114" s="12"/>
      <c r="L114" s="20"/>
      <c r="M114" s="20"/>
      <c r="N114" s="90"/>
      <c r="O114" s="90"/>
      <c r="P114" s="20"/>
      <c r="Q114" s="90"/>
      <c r="R114" s="20"/>
      <c r="S114" s="20"/>
      <c r="T114" s="20"/>
      <c r="U114" s="90"/>
      <c r="V114" s="20"/>
      <c r="W114" s="20"/>
      <c r="X114" s="20"/>
      <c r="Y114" s="90"/>
      <c r="Z114" s="20"/>
      <c r="AA114" s="90"/>
      <c r="AB114" s="20"/>
      <c r="AC114" s="90"/>
      <c r="AD114" s="20"/>
    </row>
    <row r="115" spans="1:30" ht="20.25" customHeight="1">
      <c r="A115" s="20"/>
      <c r="B115" s="20"/>
      <c r="C115" s="20"/>
      <c r="D115" s="20"/>
      <c r="E115" s="20"/>
      <c r="F115" s="20"/>
      <c r="G115" s="20"/>
      <c r="H115" s="20"/>
      <c r="I115" s="20"/>
      <c r="J115" s="20"/>
      <c r="K115" s="12"/>
      <c r="L115" s="20"/>
      <c r="M115" s="20"/>
      <c r="N115" s="90"/>
      <c r="O115" s="90"/>
      <c r="P115" s="20"/>
      <c r="Q115" s="90"/>
      <c r="R115" s="20"/>
      <c r="S115" s="20"/>
      <c r="T115" s="20"/>
      <c r="U115" s="90"/>
      <c r="V115" s="20"/>
      <c r="W115" s="20"/>
      <c r="X115" s="20"/>
      <c r="Y115" s="90"/>
      <c r="Z115" s="20"/>
      <c r="AA115" s="90"/>
      <c r="AB115" s="20"/>
      <c r="AC115" s="90"/>
      <c r="AD115" s="20"/>
    </row>
    <row r="116" spans="1:30" ht="20.25" customHeight="1">
      <c r="A116" s="20"/>
      <c r="B116" s="20"/>
      <c r="C116" s="20"/>
      <c r="D116" s="20"/>
      <c r="E116" s="20"/>
      <c r="F116" s="20"/>
      <c r="G116" s="20"/>
      <c r="H116" s="20"/>
      <c r="I116" s="20"/>
      <c r="J116" s="20"/>
      <c r="K116" s="12"/>
      <c r="L116" s="20"/>
      <c r="M116" s="20"/>
      <c r="N116" s="90"/>
      <c r="O116" s="90"/>
      <c r="P116" s="20"/>
      <c r="Q116" s="90"/>
      <c r="R116" s="20"/>
      <c r="S116" s="20"/>
      <c r="T116" s="20"/>
      <c r="U116" s="90"/>
      <c r="V116" s="20"/>
      <c r="W116" s="20"/>
      <c r="X116" s="20"/>
      <c r="Y116" s="90"/>
      <c r="Z116" s="20"/>
      <c r="AA116" s="90"/>
      <c r="AB116" s="20"/>
      <c r="AC116" s="90"/>
      <c r="AD116" s="20"/>
    </row>
    <row r="117" spans="1:30" ht="20.25" customHeight="1">
      <c r="A117" s="20"/>
      <c r="B117" s="20"/>
      <c r="C117" s="20"/>
      <c r="D117" s="20"/>
      <c r="E117" s="20"/>
      <c r="F117" s="20"/>
      <c r="G117" s="20"/>
      <c r="H117" s="20"/>
      <c r="I117" s="20"/>
      <c r="J117" s="20"/>
      <c r="K117" s="12"/>
      <c r="L117" s="20"/>
      <c r="M117" s="20"/>
      <c r="N117" s="90"/>
      <c r="O117" s="90"/>
      <c r="P117" s="20"/>
      <c r="Q117" s="90"/>
      <c r="R117" s="20"/>
      <c r="S117" s="20"/>
      <c r="T117" s="20"/>
      <c r="U117" s="90"/>
      <c r="V117" s="20"/>
      <c r="W117" s="20"/>
      <c r="X117" s="20"/>
      <c r="Y117" s="90"/>
      <c r="Z117" s="20"/>
      <c r="AA117" s="90"/>
      <c r="AB117" s="20"/>
      <c r="AC117" s="90"/>
      <c r="AD117" s="20"/>
    </row>
    <row r="118" spans="1:30" ht="20.25" customHeight="1">
      <c r="A118" s="20"/>
      <c r="B118" s="20"/>
      <c r="C118" s="20"/>
      <c r="D118" s="20"/>
      <c r="E118" s="20"/>
      <c r="F118" s="20"/>
      <c r="G118" s="20"/>
      <c r="H118" s="20"/>
      <c r="I118" s="20"/>
      <c r="J118" s="20"/>
      <c r="K118" s="12"/>
      <c r="L118" s="20"/>
      <c r="M118" s="20"/>
      <c r="N118" s="90"/>
      <c r="O118" s="90"/>
      <c r="P118" s="20"/>
      <c r="Q118" s="90"/>
      <c r="R118" s="20"/>
      <c r="S118" s="20"/>
      <c r="T118" s="20"/>
      <c r="U118" s="90"/>
      <c r="V118" s="20"/>
      <c r="W118" s="20"/>
      <c r="X118" s="20"/>
      <c r="Y118" s="90"/>
      <c r="Z118" s="20"/>
      <c r="AA118" s="90"/>
      <c r="AB118" s="20"/>
      <c r="AC118" s="90"/>
      <c r="AD118" s="20"/>
    </row>
    <row r="119" spans="1:30" ht="20.25" customHeight="1">
      <c r="A119" s="20"/>
      <c r="B119" s="20"/>
      <c r="C119" s="20"/>
      <c r="D119" s="20"/>
      <c r="E119" s="20"/>
      <c r="F119" s="20"/>
      <c r="G119" s="20"/>
      <c r="H119" s="20"/>
      <c r="I119" s="20"/>
      <c r="J119" s="20"/>
      <c r="K119" s="12"/>
      <c r="L119" s="20"/>
      <c r="M119" s="20"/>
      <c r="N119" s="90"/>
      <c r="O119" s="90"/>
      <c r="P119" s="20"/>
      <c r="Q119" s="90"/>
      <c r="R119" s="20"/>
      <c r="S119" s="20"/>
      <c r="T119" s="20"/>
      <c r="U119" s="90"/>
      <c r="V119" s="20"/>
      <c r="W119" s="20"/>
      <c r="X119" s="20"/>
      <c r="Y119" s="90"/>
      <c r="Z119" s="20"/>
      <c r="AA119" s="90"/>
      <c r="AB119" s="20"/>
      <c r="AC119" s="90"/>
      <c r="AD119" s="20"/>
    </row>
    <row r="120" spans="1:30" ht="20.25" customHeight="1">
      <c r="A120" s="20"/>
      <c r="B120" s="20"/>
      <c r="C120" s="20"/>
      <c r="D120" s="20"/>
      <c r="E120" s="20"/>
      <c r="F120" s="20"/>
      <c r="G120" s="20"/>
      <c r="H120" s="20"/>
      <c r="I120" s="20"/>
      <c r="J120" s="20"/>
      <c r="K120" s="12"/>
      <c r="L120" s="20"/>
      <c r="M120" s="20"/>
      <c r="N120" s="90"/>
      <c r="O120" s="90"/>
      <c r="P120" s="20"/>
      <c r="Q120" s="90"/>
      <c r="R120" s="20"/>
      <c r="S120" s="20"/>
      <c r="T120" s="20"/>
      <c r="U120" s="90"/>
      <c r="V120" s="20"/>
      <c r="W120" s="20"/>
      <c r="X120" s="20"/>
      <c r="Y120" s="90"/>
      <c r="Z120" s="20"/>
      <c r="AA120" s="90"/>
      <c r="AB120" s="20"/>
      <c r="AC120" s="90"/>
      <c r="AD120" s="20"/>
    </row>
    <row r="121" spans="1:30" ht="20.25" customHeight="1">
      <c r="A121" s="20"/>
      <c r="B121" s="20"/>
      <c r="C121" s="20"/>
      <c r="D121" s="20"/>
      <c r="E121" s="20"/>
      <c r="F121" s="20"/>
      <c r="G121" s="20"/>
      <c r="H121" s="20"/>
      <c r="I121" s="20"/>
      <c r="J121" s="20"/>
      <c r="K121" s="12"/>
      <c r="L121" s="20"/>
      <c r="M121" s="20"/>
      <c r="N121" s="90"/>
      <c r="O121" s="90"/>
      <c r="P121" s="20"/>
      <c r="Q121" s="90"/>
      <c r="R121" s="20"/>
      <c r="S121" s="20"/>
      <c r="T121" s="20"/>
      <c r="U121" s="90"/>
      <c r="V121" s="20"/>
      <c r="W121" s="20"/>
      <c r="X121" s="20"/>
      <c r="Y121" s="90"/>
      <c r="Z121" s="20"/>
      <c r="AA121" s="90"/>
      <c r="AB121" s="20"/>
      <c r="AC121" s="90"/>
      <c r="AD121" s="20"/>
    </row>
    <row r="122" spans="1:30" ht="20.25" customHeight="1">
      <c r="A122" s="20"/>
      <c r="B122" s="20"/>
      <c r="C122" s="20"/>
      <c r="D122" s="20"/>
      <c r="E122" s="20"/>
      <c r="F122" s="20"/>
      <c r="G122" s="20"/>
      <c r="H122" s="20"/>
      <c r="I122" s="20"/>
      <c r="J122" s="20"/>
      <c r="K122" s="12"/>
      <c r="L122" s="20"/>
      <c r="M122" s="20"/>
      <c r="N122" s="90"/>
      <c r="O122" s="90"/>
      <c r="P122" s="20"/>
      <c r="Q122" s="90"/>
      <c r="R122" s="20"/>
      <c r="S122" s="20"/>
      <c r="T122" s="20"/>
      <c r="U122" s="90"/>
      <c r="V122" s="20"/>
      <c r="W122" s="20"/>
      <c r="X122" s="20"/>
      <c r="Y122" s="90"/>
      <c r="Z122" s="20"/>
      <c r="AA122" s="90"/>
      <c r="AB122" s="20"/>
      <c r="AC122" s="90"/>
      <c r="AD122" s="20"/>
    </row>
    <row r="123" spans="1:30" ht="20.25" customHeight="1">
      <c r="A123" s="20"/>
      <c r="B123" s="20"/>
      <c r="C123" s="20"/>
      <c r="D123" s="20"/>
      <c r="E123" s="20"/>
      <c r="F123" s="20"/>
      <c r="G123" s="20"/>
      <c r="H123" s="20"/>
      <c r="I123" s="20"/>
      <c r="J123" s="20"/>
      <c r="K123" s="12"/>
      <c r="L123" s="20"/>
      <c r="M123" s="20"/>
      <c r="N123" s="90"/>
      <c r="O123" s="90"/>
      <c r="P123" s="20"/>
      <c r="Q123" s="90"/>
      <c r="R123" s="20"/>
      <c r="S123" s="20"/>
      <c r="T123" s="20"/>
      <c r="U123" s="90"/>
      <c r="V123" s="20"/>
      <c r="W123" s="20"/>
      <c r="X123" s="20"/>
      <c r="Y123" s="90"/>
      <c r="Z123" s="20"/>
      <c r="AA123" s="90"/>
      <c r="AB123" s="20"/>
      <c r="AC123" s="90"/>
      <c r="AD123" s="20"/>
    </row>
    <row r="124" spans="1:30" ht="20.25" customHeight="1">
      <c r="A124" s="20"/>
      <c r="B124" s="20"/>
      <c r="C124" s="20"/>
      <c r="D124" s="20"/>
      <c r="E124" s="20"/>
      <c r="F124" s="20"/>
      <c r="G124" s="20"/>
      <c r="H124" s="20"/>
      <c r="I124" s="20"/>
      <c r="J124" s="20"/>
      <c r="K124" s="12"/>
      <c r="L124" s="20"/>
      <c r="M124" s="20"/>
      <c r="N124" s="90"/>
      <c r="O124" s="90"/>
      <c r="P124" s="20"/>
      <c r="Q124" s="90"/>
      <c r="R124" s="20"/>
      <c r="S124" s="20"/>
      <c r="T124" s="20"/>
      <c r="U124" s="90"/>
      <c r="V124" s="20"/>
      <c r="W124" s="20"/>
      <c r="X124" s="20"/>
      <c r="Y124" s="90"/>
      <c r="Z124" s="20"/>
      <c r="AA124" s="90"/>
      <c r="AB124" s="20"/>
      <c r="AC124" s="90"/>
      <c r="AD124" s="20"/>
    </row>
    <row r="125" spans="1:30" ht="20.25" customHeight="1">
      <c r="A125" s="20"/>
      <c r="B125" s="20"/>
      <c r="C125" s="20"/>
      <c r="D125" s="20"/>
      <c r="E125" s="20"/>
      <c r="F125" s="20"/>
      <c r="G125" s="20"/>
      <c r="H125" s="20"/>
      <c r="I125" s="20"/>
      <c r="J125" s="20"/>
      <c r="K125" s="12"/>
      <c r="L125" s="20"/>
      <c r="M125" s="20"/>
      <c r="N125" s="90"/>
      <c r="O125" s="90"/>
      <c r="P125" s="20"/>
      <c r="Q125" s="90"/>
      <c r="R125" s="20"/>
      <c r="S125" s="20"/>
      <c r="T125" s="20"/>
      <c r="U125" s="90"/>
      <c r="V125" s="20"/>
      <c r="W125" s="20"/>
      <c r="X125" s="20"/>
      <c r="Y125" s="90"/>
      <c r="Z125" s="20"/>
      <c r="AA125" s="90"/>
      <c r="AB125" s="20"/>
      <c r="AC125" s="90"/>
      <c r="AD125" s="20"/>
    </row>
    <row r="126" spans="1:30" ht="20.25" customHeight="1">
      <c r="A126" s="20"/>
      <c r="B126" s="20"/>
      <c r="C126" s="20"/>
      <c r="D126" s="20"/>
      <c r="E126" s="20"/>
      <c r="F126" s="20"/>
      <c r="G126" s="20"/>
      <c r="H126" s="20"/>
      <c r="I126" s="20"/>
      <c r="J126" s="20"/>
      <c r="K126" s="12"/>
      <c r="L126" s="20"/>
      <c r="M126" s="20"/>
      <c r="N126" s="90"/>
      <c r="O126" s="90"/>
      <c r="P126" s="20"/>
      <c r="Q126" s="90"/>
      <c r="R126" s="20"/>
      <c r="S126" s="20"/>
      <c r="T126" s="20"/>
      <c r="U126" s="90"/>
      <c r="V126" s="20"/>
      <c r="W126" s="20"/>
      <c r="X126" s="20"/>
      <c r="Y126" s="90"/>
      <c r="Z126" s="20"/>
      <c r="AA126" s="90"/>
      <c r="AB126" s="20"/>
      <c r="AC126" s="90"/>
      <c r="AD126" s="20"/>
    </row>
    <row r="127" spans="1:30" ht="20.25" customHeight="1">
      <c r="A127" s="20"/>
      <c r="B127" s="20"/>
      <c r="C127" s="20"/>
      <c r="D127" s="20"/>
      <c r="E127" s="20"/>
      <c r="F127" s="20"/>
      <c r="G127" s="20"/>
      <c r="H127" s="20"/>
      <c r="I127" s="20"/>
      <c r="J127" s="20"/>
      <c r="K127" s="12"/>
      <c r="L127" s="20"/>
      <c r="M127" s="20"/>
      <c r="N127" s="90"/>
      <c r="O127" s="90"/>
      <c r="P127" s="20"/>
      <c r="Q127" s="90"/>
      <c r="R127" s="20"/>
      <c r="S127" s="20"/>
      <c r="T127" s="20"/>
      <c r="U127" s="90"/>
      <c r="V127" s="20"/>
      <c r="W127" s="20"/>
      <c r="X127" s="20"/>
      <c r="Y127" s="90"/>
      <c r="Z127" s="20"/>
      <c r="AA127" s="90"/>
      <c r="AB127" s="20"/>
      <c r="AC127" s="90"/>
      <c r="AD127" s="20"/>
    </row>
    <row r="128" spans="1:30" ht="20.25" customHeight="1">
      <c r="A128" s="20"/>
      <c r="B128" s="20"/>
      <c r="C128" s="20"/>
      <c r="D128" s="20"/>
      <c r="E128" s="20"/>
      <c r="F128" s="20"/>
      <c r="G128" s="20"/>
      <c r="H128" s="20"/>
      <c r="I128" s="20"/>
      <c r="J128" s="20"/>
      <c r="K128" s="12"/>
      <c r="L128" s="20"/>
      <c r="M128" s="20"/>
      <c r="N128" s="90"/>
      <c r="O128" s="90"/>
      <c r="P128" s="20"/>
      <c r="Q128" s="90"/>
      <c r="R128" s="20"/>
      <c r="S128" s="20"/>
      <c r="T128" s="20"/>
      <c r="U128" s="90"/>
      <c r="V128" s="20"/>
      <c r="W128" s="20"/>
      <c r="X128" s="20"/>
      <c r="Y128" s="90"/>
      <c r="Z128" s="20"/>
      <c r="AA128" s="90"/>
      <c r="AB128" s="20"/>
      <c r="AC128" s="90"/>
      <c r="AD128" s="20"/>
    </row>
    <row r="129" spans="1:30" ht="20.25" customHeight="1">
      <c r="A129" s="20"/>
      <c r="B129" s="20"/>
      <c r="C129" s="20"/>
      <c r="D129" s="20"/>
      <c r="E129" s="20"/>
      <c r="F129" s="20"/>
      <c r="G129" s="20"/>
      <c r="H129" s="20"/>
      <c r="I129" s="20"/>
      <c r="J129" s="20"/>
      <c r="K129" s="12"/>
      <c r="L129" s="20"/>
      <c r="M129" s="20"/>
      <c r="N129" s="90"/>
      <c r="O129" s="90"/>
      <c r="P129" s="20"/>
      <c r="Q129" s="90"/>
      <c r="R129" s="20"/>
      <c r="S129" s="20"/>
      <c r="T129" s="20"/>
      <c r="U129" s="90"/>
      <c r="V129" s="20"/>
      <c r="W129" s="20"/>
      <c r="X129" s="20"/>
      <c r="Y129" s="90"/>
      <c r="Z129" s="20"/>
      <c r="AA129" s="90"/>
      <c r="AB129" s="20"/>
      <c r="AC129" s="90"/>
      <c r="AD129" s="20"/>
    </row>
    <row r="130" spans="1:30" ht="20.25" customHeight="1">
      <c r="A130" s="20"/>
      <c r="B130" s="20"/>
      <c r="C130" s="20"/>
      <c r="D130" s="20"/>
      <c r="E130" s="20"/>
      <c r="F130" s="20"/>
      <c r="G130" s="20"/>
      <c r="H130" s="20"/>
      <c r="I130" s="20"/>
      <c r="J130" s="20"/>
      <c r="K130" s="12"/>
      <c r="L130" s="20"/>
      <c r="M130" s="20"/>
      <c r="N130" s="90"/>
      <c r="O130" s="90"/>
      <c r="P130" s="20"/>
      <c r="Q130" s="90"/>
      <c r="R130" s="20"/>
      <c r="S130" s="20"/>
      <c r="T130" s="20"/>
      <c r="U130" s="90"/>
      <c r="V130" s="20"/>
      <c r="W130" s="20"/>
      <c r="X130" s="20"/>
      <c r="Y130" s="90"/>
      <c r="Z130" s="20"/>
      <c r="AA130" s="90"/>
      <c r="AB130" s="20"/>
      <c r="AC130" s="90"/>
      <c r="AD130" s="20"/>
    </row>
    <row r="131" spans="1:30" ht="20.25" customHeight="1">
      <c r="A131" s="20"/>
      <c r="B131" s="20"/>
      <c r="C131" s="20"/>
      <c r="D131" s="20"/>
      <c r="E131" s="20"/>
      <c r="F131" s="20"/>
      <c r="G131" s="20"/>
      <c r="H131" s="20"/>
      <c r="I131" s="20"/>
      <c r="J131" s="20"/>
      <c r="K131" s="12"/>
      <c r="L131" s="20"/>
      <c r="M131" s="20"/>
      <c r="N131" s="90"/>
      <c r="O131" s="90"/>
      <c r="P131" s="20"/>
      <c r="Q131" s="90"/>
      <c r="R131" s="20"/>
      <c r="S131" s="20"/>
      <c r="T131" s="20"/>
      <c r="U131" s="90"/>
      <c r="V131" s="20"/>
      <c r="W131" s="20"/>
      <c r="X131" s="20"/>
      <c r="Y131" s="90"/>
      <c r="Z131" s="20"/>
      <c r="AA131" s="90"/>
      <c r="AB131" s="20"/>
      <c r="AC131" s="90"/>
      <c r="AD131" s="20"/>
    </row>
    <row r="132" spans="1:30" ht="20.25" customHeight="1">
      <c r="A132" s="20"/>
      <c r="B132" s="20"/>
      <c r="C132" s="20"/>
      <c r="D132" s="20"/>
      <c r="E132" s="20"/>
      <c r="F132" s="20"/>
      <c r="G132" s="20"/>
      <c r="H132" s="20"/>
      <c r="I132" s="20"/>
      <c r="J132" s="20"/>
      <c r="K132" s="12"/>
      <c r="L132" s="20"/>
      <c r="M132" s="20"/>
      <c r="N132" s="90"/>
      <c r="O132" s="90"/>
      <c r="P132" s="20"/>
      <c r="Q132" s="90"/>
      <c r="R132" s="20"/>
      <c r="S132" s="20"/>
      <c r="T132" s="20"/>
      <c r="U132" s="90"/>
      <c r="V132" s="20"/>
      <c r="W132" s="20"/>
      <c r="X132" s="20"/>
      <c r="Y132" s="90"/>
      <c r="Z132" s="20"/>
      <c r="AA132" s="90"/>
      <c r="AB132" s="20"/>
      <c r="AC132" s="90"/>
      <c r="AD132" s="20"/>
    </row>
    <row r="133" spans="1:30" ht="20.25" customHeight="1">
      <c r="A133" s="20"/>
      <c r="B133" s="20"/>
      <c r="C133" s="20"/>
      <c r="D133" s="20"/>
      <c r="E133" s="20"/>
      <c r="F133" s="20"/>
      <c r="G133" s="20"/>
      <c r="H133" s="20"/>
      <c r="I133" s="20"/>
      <c r="J133" s="20"/>
      <c r="K133" s="12"/>
      <c r="L133" s="20"/>
      <c r="M133" s="20"/>
      <c r="N133" s="90"/>
      <c r="O133" s="90"/>
      <c r="P133" s="20"/>
      <c r="Q133" s="90"/>
      <c r="R133" s="20"/>
      <c r="S133" s="20"/>
      <c r="T133" s="20"/>
      <c r="U133" s="90"/>
      <c r="V133" s="20"/>
      <c r="W133" s="20"/>
      <c r="X133" s="20"/>
      <c r="Y133" s="90"/>
      <c r="Z133" s="20"/>
      <c r="AA133" s="90"/>
      <c r="AB133" s="20"/>
      <c r="AC133" s="90"/>
      <c r="AD133" s="20"/>
    </row>
    <row r="134" spans="1:30" ht="20.25" customHeight="1">
      <c r="A134" s="20"/>
      <c r="B134" s="20"/>
      <c r="C134" s="20"/>
      <c r="D134" s="20"/>
      <c r="E134" s="20"/>
      <c r="F134" s="20"/>
      <c r="G134" s="20"/>
      <c r="H134" s="20"/>
      <c r="I134" s="20"/>
      <c r="J134" s="20"/>
      <c r="K134" s="12"/>
      <c r="L134" s="20"/>
      <c r="M134" s="20"/>
      <c r="N134" s="90"/>
      <c r="O134" s="90"/>
      <c r="P134" s="20"/>
      <c r="Q134" s="90"/>
      <c r="R134" s="20"/>
      <c r="S134" s="20"/>
      <c r="T134" s="20"/>
      <c r="U134" s="90"/>
      <c r="V134" s="20"/>
      <c r="W134" s="20"/>
      <c r="X134" s="20"/>
      <c r="Y134" s="90"/>
      <c r="Z134" s="20"/>
      <c r="AA134" s="90"/>
      <c r="AB134" s="20"/>
      <c r="AC134" s="90"/>
      <c r="AD134" s="20"/>
    </row>
    <row r="135" spans="1:30" ht="20.25" customHeight="1">
      <c r="A135" s="20"/>
      <c r="B135" s="20"/>
      <c r="C135" s="20"/>
      <c r="D135" s="20"/>
      <c r="E135" s="20"/>
      <c r="F135" s="20"/>
      <c r="G135" s="20"/>
      <c r="H135" s="20"/>
      <c r="I135" s="20"/>
      <c r="J135" s="20"/>
      <c r="K135" s="12"/>
      <c r="L135" s="20"/>
      <c r="M135" s="20"/>
      <c r="N135" s="90"/>
      <c r="O135" s="90"/>
      <c r="P135" s="20"/>
      <c r="Q135" s="90"/>
      <c r="R135" s="20"/>
      <c r="S135" s="20"/>
      <c r="T135" s="20"/>
      <c r="U135" s="90"/>
      <c r="V135" s="20"/>
      <c r="W135" s="20"/>
      <c r="X135" s="20"/>
      <c r="Y135" s="90"/>
      <c r="Z135" s="20"/>
      <c r="AA135" s="90"/>
      <c r="AB135" s="20"/>
      <c r="AC135" s="90"/>
      <c r="AD135" s="20"/>
    </row>
    <row r="136" spans="1:30" ht="20.25" customHeight="1">
      <c r="A136" s="20"/>
      <c r="B136" s="20"/>
      <c r="C136" s="20"/>
      <c r="D136" s="20"/>
      <c r="E136" s="20"/>
      <c r="F136" s="20"/>
      <c r="G136" s="20"/>
      <c r="H136" s="20"/>
      <c r="I136" s="20"/>
      <c r="J136" s="20"/>
      <c r="K136" s="12"/>
      <c r="L136" s="20"/>
      <c r="M136" s="20"/>
      <c r="N136" s="90"/>
      <c r="O136" s="90"/>
      <c r="P136" s="20"/>
      <c r="Q136" s="90"/>
      <c r="R136" s="20"/>
      <c r="S136" s="20"/>
      <c r="T136" s="20"/>
      <c r="U136" s="90"/>
      <c r="V136" s="20"/>
      <c r="W136" s="20"/>
      <c r="X136" s="20"/>
      <c r="Y136" s="90"/>
      <c r="Z136" s="20"/>
      <c r="AA136" s="90"/>
      <c r="AB136" s="20"/>
      <c r="AC136" s="90"/>
      <c r="AD136" s="20"/>
    </row>
    <row r="137" spans="1:30" ht="20.25" customHeight="1">
      <c r="A137" s="20"/>
      <c r="B137" s="20"/>
      <c r="C137" s="20"/>
      <c r="D137" s="20"/>
      <c r="E137" s="20"/>
      <c r="F137" s="20"/>
      <c r="G137" s="20"/>
      <c r="H137" s="20"/>
      <c r="I137" s="20"/>
      <c r="J137" s="20"/>
      <c r="K137" s="12"/>
      <c r="L137" s="20"/>
      <c r="M137" s="20"/>
      <c r="N137" s="90"/>
      <c r="O137" s="90"/>
      <c r="P137" s="20"/>
      <c r="Q137" s="90"/>
      <c r="R137" s="20"/>
      <c r="S137" s="20"/>
      <c r="T137" s="20"/>
      <c r="U137" s="90"/>
      <c r="V137" s="20"/>
      <c r="W137" s="20"/>
      <c r="X137" s="20"/>
      <c r="Y137" s="90"/>
      <c r="Z137" s="20"/>
      <c r="AA137" s="90"/>
      <c r="AB137" s="20"/>
      <c r="AC137" s="90"/>
      <c r="AD137" s="20"/>
    </row>
    <row r="138" spans="1:30" ht="20.25" customHeight="1">
      <c r="A138" s="20"/>
      <c r="B138" s="20"/>
      <c r="C138" s="20"/>
      <c r="D138" s="20"/>
      <c r="E138" s="20"/>
      <c r="F138" s="20"/>
      <c r="G138" s="20"/>
      <c r="H138" s="20"/>
      <c r="I138" s="20"/>
      <c r="J138" s="20"/>
      <c r="K138" s="12"/>
      <c r="L138" s="20"/>
      <c r="M138" s="20"/>
      <c r="N138" s="90"/>
      <c r="O138" s="90"/>
      <c r="P138" s="20"/>
      <c r="Q138" s="90"/>
      <c r="R138" s="20"/>
      <c r="S138" s="20"/>
      <c r="T138" s="20"/>
      <c r="U138" s="90"/>
      <c r="V138" s="20"/>
      <c r="W138" s="20"/>
      <c r="X138" s="20"/>
      <c r="Y138" s="90"/>
      <c r="Z138" s="20"/>
      <c r="AA138" s="90"/>
      <c r="AB138" s="20"/>
      <c r="AC138" s="90"/>
      <c r="AD138" s="20"/>
    </row>
    <row r="139" spans="1:30" ht="20.25" customHeight="1">
      <c r="A139" s="20"/>
      <c r="B139" s="20"/>
      <c r="C139" s="20"/>
      <c r="D139" s="20"/>
      <c r="E139" s="20"/>
      <c r="F139" s="20"/>
      <c r="G139" s="20"/>
      <c r="H139" s="20"/>
      <c r="I139" s="20"/>
      <c r="J139" s="20"/>
      <c r="K139" s="12"/>
      <c r="L139" s="20"/>
      <c r="M139" s="20"/>
      <c r="N139" s="90"/>
      <c r="O139" s="90"/>
      <c r="P139" s="20"/>
      <c r="Q139" s="90"/>
      <c r="R139" s="20"/>
      <c r="S139" s="20"/>
      <c r="T139" s="20"/>
      <c r="U139" s="90"/>
      <c r="V139" s="20"/>
      <c r="W139" s="20"/>
      <c r="X139" s="20"/>
      <c r="Y139" s="90"/>
      <c r="Z139" s="20"/>
      <c r="AA139" s="90"/>
      <c r="AB139" s="20"/>
      <c r="AC139" s="90"/>
      <c r="AD139" s="20"/>
    </row>
    <row r="140" spans="1:30" ht="20.25" customHeight="1">
      <c r="A140" s="20"/>
      <c r="B140" s="20"/>
      <c r="C140" s="20"/>
      <c r="D140" s="20"/>
      <c r="E140" s="20"/>
      <c r="F140" s="20"/>
      <c r="G140" s="20"/>
      <c r="H140" s="20"/>
      <c r="I140" s="20"/>
      <c r="J140" s="20"/>
      <c r="K140" s="12"/>
      <c r="L140" s="20"/>
      <c r="M140" s="20"/>
      <c r="N140" s="90"/>
      <c r="O140" s="90"/>
      <c r="P140" s="20"/>
      <c r="Q140" s="90"/>
      <c r="R140" s="20"/>
      <c r="S140" s="20"/>
      <c r="T140" s="20"/>
      <c r="U140" s="90"/>
      <c r="V140" s="20"/>
      <c r="W140" s="20"/>
      <c r="X140" s="20"/>
      <c r="Y140" s="90"/>
      <c r="Z140" s="20"/>
      <c r="AA140" s="90"/>
      <c r="AB140" s="20"/>
      <c r="AC140" s="90"/>
      <c r="AD140" s="20"/>
    </row>
    <row r="141" spans="1:30" ht="20.25" customHeight="1">
      <c r="A141" s="20"/>
      <c r="B141" s="20"/>
      <c r="C141" s="20"/>
      <c r="D141" s="20"/>
      <c r="E141" s="20"/>
      <c r="F141" s="20"/>
      <c r="G141" s="20"/>
      <c r="H141" s="20"/>
      <c r="I141" s="20"/>
      <c r="J141" s="20"/>
      <c r="K141" s="12"/>
      <c r="L141" s="20"/>
      <c r="M141" s="20"/>
      <c r="N141" s="90"/>
      <c r="O141" s="90"/>
      <c r="P141" s="20"/>
      <c r="Q141" s="90"/>
      <c r="R141" s="20"/>
      <c r="S141" s="20"/>
      <c r="T141" s="20"/>
      <c r="U141" s="90"/>
      <c r="V141" s="20"/>
      <c r="W141" s="20"/>
      <c r="X141" s="20"/>
      <c r="Y141" s="90"/>
      <c r="Z141" s="20"/>
      <c r="AA141" s="90"/>
      <c r="AB141" s="20"/>
      <c r="AC141" s="90"/>
      <c r="AD141" s="20"/>
    </row>
    <row r="142" spans="1:30" ht="20.25" customHeight="1">
      <c r="A142" s="20"/>
      <c r="B142" s="20"/>
      <c r="C142" s="20"/>
      <c r="D142" s="20"/>
      <c r="E142" s="20"/>
      <c r="F142" s="20"/>
      <c r="G142" s="20"/>
      <c r="H142" s="20"/>
      <c r="I142" s="20"/>
      <c r="J142" s="20"/>
      <c r="K142" s="12"/>
      <c r="L142" s="20"/>
      <c r="M142" s="20"/>
      <c r="N142" s="90"/>
      <c r="O142" s="90"/>
      <c r="P142" s="20"/>
      <c r="Q142" s="90"/>
      <c r="R142" s="20"/>
      <c r="S142" s="20"/>
      <c r="T142" s="20"/>
      <c r="U142" s="90"/>
      <c r="V142" s="20"/>
      <c r="W142" s="20"/>
      <c r="X142" s="20"/>
      <c r="Y142" s="90"/>
      <c r="Z142" s="20"/>
      <c r="AA142" s="90"/>
      <c r="AB142" s="20"/>
      <c r="AC142" s="90"/>
      <c r="AD142" s="20"/>
    </row>
    <row r="143" spans="1:30" ht="20.25" customHeight="1">
      <c r="A143" s="20"/>
      <c r="B143" s="20"/>
      <c r="C143" s="20"/>
      <c r="D143" s="20"/>
      <c r="E143" s="20"/>
      <c r="F143" s="20"/>
      <c r="G143" s="20"/>
      <c r="H143" s="20"/>
      <c r="I143" s="20"/>
      <c r="J143" s="20"/>
      <c r="K143" s="12"/>
      <c r="L143" s="20"/>
      <c r="M143" s="20"/>
      <c r="N143" s="90"/>
      <c r="O143" s="90"/>
      <c r="P143" s="20"/>
      <c r="Q143" s="90"/>
      <c r="R143" s="20"/>
      <c r="S143" s="20"/>
      <c r="T143" s="20"/>
      <c r="U143" s="90"/>
      <c r="V143" s="20"/>
      <c r="W143" s="20"/>
      <c r="X143" s="20"/>
      <c r="Y143" s="90"/>
      <c r="Z143" s="20"/>
      <c r="AA143" s="90"/>
      <c r="AB143" s="20"/>
      <c r="AC143" s="90"/>
      <c r="AD143" s="20"/>
    </row>
    <row r="144" spans="1:30" ht="20.25" customHeight="1">
      <c r="A144" s="20"/>
      <c r="B144" s="20"/>
      <c r="C144" s="20"/>
      <c r="D144" s="20"/>
      <c r="E144" s="20"/>
      <c r="F144" s="20"/>
      <c r="G144" s="20"/>
      <c r="H144" s="20"/>
      <c r="I144" s="20"/>
      <c r="J144" s="20"/>
      <c r="K144" s="12"/>
      <c r="L144" s="20"/>
      <c r="M144" s="20"/>
      <c r="N144" s="90"/>
      <c r="O144" s="90"/>
      <c r="P144" s="20"/>
      <c r="Q144" s="90"/>
      <c r="R144" s="20"/>
      <c r="S144" s="20"/>
      <c r="T144" s="20"/>
      <c r="U144" s="90"/>
      <c r="V144" s="20"/>
      <c r="W144" s="20"/>
      <c r="X144" s="20"/>
      <c r="Y144" s="90"/>
      <c r="Z144" s="20"/>
      <c r="AA144" s="90"/>
      <c r="AB144" s="20"/>
      <c r="AC144" s="90"/>
      <c r="AD144" s="20"/>
    </row>
    <row r="145" spans="1:30" ht="20.25" customHeight="1">
      <c r="A145" s="20"/>
      <c r="B145" s="20"/>
      <c r="C145" s="20"/>
      <c r="D145" s="20"/>
      <c r="E145" s="20"/>
      <c r="F145" s="20"/>
      <c r="G145" s="20"/>
      <c r="H145" s="20"/>
      <c r="I145" s="20"/>
      <c r="J145" s="20"/>
      <c r="K145" s="12"/>
      <c r="L145" s="20"/>
      <c r="M145" s="20"/>
      <c r="N145" s="90"/>
      <c r="O145" s="90"/>
      <c r="P145" s="20"/>
      <c r="Q145" s="90"/>
      <c r="R145" s="20"/>
      <c r="S145" s="20"/>
      <c r="T145" s="20"/>
      <c r="U145" s="90"/>
      <c r="V145" s="20"/>
      <c r="W145" s="20"/>
      <c r="X145" s="20"/>
      <c r="Y145" s="90"/>
      <c r="Z145" s="20"/>
      <c r="AA145" s="90"/>
      <c r="AB145" s="20"/>
      <c r="AC145" s="90"/>
      <c r="AD145" s="20"/>
    </row>
    <row r="146" spans="1:30" ht="20.25" customHeight="1">
      <c r="A146" s="20"/>
      <c r="B146" s="20"/>
      <c r="C146" s="20"/>
      <c r="D146" s="20"/>
      <c r="E146" s="20"/>
      <c r="F146" s="20"/>
      <c r="G146" s="20"/>
      <c r="H146" s="20"/>
      <c r="I146" s="20"/>
      <c r="J146" s="20"/>
      <c r="K146" s="12"/>
      <c r="L146" s="20"/>
      <c r="M146" s="20"/>
      <c r="N146" s="90"/>
      <c r="O146" s="90"/>
      <c r="P146" s="20"/>
      <c r="Q146" s="90"/>
      <c r="R146" s="20"/>
      <c r="S146" s="20"/>
      <c r="T146" s="20"/>
      <c r="U146" s="90"/>
      <c r="V146" s="20"/>
      <c r="W146" s="20"/>
      <c r="X146" s="20"/>
      <c r="Y146" s="90"/>
      <c r="Z146" s="20"/>
      <c r="AA146" s="90"/>
      <c r="AB146" s="20"/>
      <c r="AC146" s="90"/>
      <c r="AD146" s="20"/>
    </row>
    <row r="147" spans="1:30" ht="20.25" customHeight="1">
      <c r="A147" s="20"/>
      <c r="B147" s="20"/>
      <c r="C147" s="20"/>
      <c r="D147" s="20"/>
      <c r="E147" s="20"/>
      <c r="F147" s="20"/>
      <c r="G147" s="20"/>
      <c r="H147" s="20"/>
      <c r="I147" s="20"/>
      <c r="J147" s="20"/>
      <c r="K147" s="12"/>
      <c r="L147" s="20"/>
      <c r="M147" s="20"/>
      <c r="N147" s="90"/>
      <c r="O147" s="90"/>
      <c r="P147" s="20"/>
      <c r="Q147" s="90"/>
      <c r="R147" s="20"/>
      <c r="S147" s="20"/>
      <c r="T147" s="20"/>
      <c r="U147" s="90"/>
      <c r="V147" s="20"/>
      <c r="W147" s="20"/>
      <c r="X147" s="20"/>
      <c r="Y147" s="90"/>
      <c r="Z147" s="20"/>
      <c r="AA147" s="90"/>
      <c r="AB147" s="20"/>
      <c r="AC147" s="90"/>
      <c r="AD147" s="20"/>
    </row>
    <row r="148" spans="1:30" ht="20.25" customHeight="1">
      <c r="A148" s="20"/>
      <c r="B148" s="20"/>
      <c r="C148" s="20"/>
      <c r="D148" s="20"/>
      <c r="E148" s="20"/>
      <c r="F148" s="20"/>
      <c r="G148" s="20"/>
      <c r="H148" s="20"/>
      <c r="I148" s="20"/>
      <c r="J148" s="20"/>
      <c r="K148" s="12"/>
      <c r="L148" s="20"/>
      <c r="M148" s="20"/>
      <c r="N148" s="90"/>
      <c r="O148" s="90"/>
      <c r="P148" s="20"/>
      <c r="Q148" s="90"/>
      <c r="R148" s="20"/>
      <c r="S148" s="20"/>
      <c r="T148" s="20"/>
      <c r="U148" s="90"/>
      <c r="V148" s="20"/>
      <c r="W148" s="20"/>
      <c r="X148" s="20"/>
      <c r="Y148" s="90"/>
      <c r="Z148" s="20"/>
      <c r="AA148" s="90"/>
      <c r="AB148" s="20"/>
      <c r="AC148" s="90"/>
      <c r="AD148" s="20"/>
    </row>
    <row r="149" spans="1:30" ht="20.25" customHeight="1">
      <c r="A149" s="20"/>
      <c r="B149" s="20"/>
      <c r="C149" s="20"/>
      <c r="D149" s="20"/>
      <c r="E149" s="20"/>
      <c r="F149" s="20"/>
      <c r="G149" s="20"/>
      <c r="H149" s="20"/>
      <c r="I149" s="20"/>
      <c r="J149" s="20"/>
      <c r="K149" s="12"/>
      <c r="L149" s="20"/>
      <c r="M149" s="20"/>
      <c r="N149" s="90"/>
      <c r="O149" s="90"/>
      <c r="P149" s="20"/>
      <c r="Q149" s="90"/>
      <c r="R149" s="20"/>
      <c r="S149" s="20"/>
      <c r="T149" s="20"/>
      <c r="U149" s="90"/>
      <c r="V149" s="20"/>
      <c r="W149" s="20"/>
      <c r="X149" s="20"/>
      <c r="Y149" s="90"/>
      <c r="Z149" s="20"/>
      <c r="AA149" s="90"/>
      <c r="AB149" s="20"/>
      <c r="AC149" s="90"/>
      <c r="AD149" s="20"/>
    </row>
    <row r="150" spans="1:30" ht="20.25" customHeight="1">
      <c r="A150" s="20"/>
      <c r="B150" s="20"/>
      <c r="C150" s="20"/>
      <c r="D150" s="20"/>
      <c r="E150" s="20"/>
      <c r="F150" s="20"/>
      <c r="G150" s="20"/>
      <c r="H150" s="20"/>
      <c r="I150" s="20"/>
      <c r="J150" s="20"/>
      <c r="K150" s="12"/>
      <c r="L150" s="20"/>
      <c r="M150" s="20"/>
      <c r="N150" s="90"/>
      <c r="O150" s="90"/>
      <c r="P150" s="20"/>
      <c r="Q150" s="90"/>
      <c r="R150" s="20"/>
      <c r="S150" s="20"/>
      <c r="T150" s="20"/>
      <c r="U150" s="90"/>
      <c r="V150" s="20"/>
      <c r="W150" s="20"/>
      <c r="X150" s="20"/>
      <c r="Y150" s="90"/>
      <c r="Z150" s="20"/>
      <c r="AA150" s="90"/>
      <c r="AB150" s="20"/>
      <c r="AC150" s="90"/>
      <c r="AD150" s="20"/>
    </row>
    <row r="151" spans="1:30" ht="20.25" customHeight="1">
      <c r="A151" s="20"/>
      <c r="B151" s="20"/>
      <c r="C151" s="20"/>
      <c r="D151" s="20"/>
      <c r="E151" s="20"/>
      <c r="F151" s="20"/>
      <c r="G151" s="20"/>
      <c r="H151" s="20"/>
      <c r="I151" s="20"/>
      <c r="J151" s="20"/>
      <c r="K151" s="12"/>
      <c r="L151" s="20"/>
      <c r="M151" s="20"/>
      <c r="N151" s="90"/>
      <c r="O151" s="90"/>
      <c r="P151" s="20"/>
      <c r="Q151" s="90"/>
      <c r="R151" s="20"/>
      <c r="S151" s="20"/>
      <c r="T151" s="20"/>
      <c r="U151" s="90"/>
      <c r="V151" s="20"/>
      <c r="W151" s="20"/>
      <c r="X151" s="20"/>
      <c r="Y151" s="90"/>
      <c r="Z151" s="20"/>
      <c r="AA151" s="90"/>
      <c r="AB151" s="20"/>
      <c r="AC151" s="90"/>
      <c r="AD151" s="20"/>
    </row>
    <row r="152" spans="1:30" ht="20.25" customHeight="1">
      <c r="A152" s="20"/>
      <c r="B152" s="20"/>
      <c r="C152" s="20"/>
      <c r="D152" s="20"/>
      <c r="E152" s="20"/>
      <c r="F152" s="20"/>
      <c r="G152" s="20"/>
      <c r="H152" s="20"/>
      <c r="I152" s="20"/>
      <c r="J152" s="20"/>
      <c r="K152" s="12"/>
      <c r="L152" s="20"/>
      <c r="M152" s="20"/>
      <c r="N152" s="90"/>
      <c r="O152" s="90"/>
      <c r="P152" s="20"/>
      <c r="Q152" s="90"/>
      <c r="R152" s="20"/>
      <c r="S152" s="20"/>
      <c r="T152" s="20"/>
      <c r="U152" s="90"/>
      <c r="V152" s="20"/>
      <c r="W152" s="20"/>
      <c r="X152" s="20"/>
      <c r="Y152" s="90"/>
      <c r="Z152" s="20"/>
      <c r="AA152" s="90"/>
      <c r="AB152" s="20"/>
      <c r="AC152" s="90"/>
      <c r="AD152" s="20"/>
    </row>
    <row r="153" spans="1:30" ht="20.25" customHeight="1">
      <c r="A153" s="20"/>
      <c r="B153" s="20"/>
      <c r="C153" s="20"/>
      <c r="D153" s="20"/>
      <c r="E153" s="20"/>
      <c r="F153" s="20"/>
      <c r="G153" s="20"/>
      <c r="H153" s="20"/>
      <c r="I153" s="20"/>
      <c r="J153" s="20"/>
      <c r="K153" s="12"/>
      <c r="L153" s="20"/>
      <c r="M153" s="20"/>
      <c r="N153" s="90"/>
      <c r="O153" s="90"/>
      <c r="P153" s="20"/>
      <c r="Q153" s="90"/>
      <c r="R153" s="20"/>
      <c r="S153" s="20"/>
      <c r="T153" s="20"/>
      <c r="U153" s="90"/>
      <c r="V153" s="20"/>
      <c r="W153" s="20"/>
      <c r="X153" s="20"/>
      <c r="Y153" s="90"/>
      <c r="Z153" s="20"/>
      <c r="AA153" s="90"/>
      <c r="AB153" s="20"/>
      <c r="AC153" s="90"/>
      <c r="AD153" s="20"/>
    </row>
    <row r="154" spans="1:30" ht="20.25" customHeight="1">
      <c r="A154" s="20"/>
      <c r="B154" s="20"/>
      <c r="C154" s="20"/>
      <c r="D154" s="20"/>
      <c r="E154" s="20"/>
      <c r="F154" s="20"/>
      <c r="G154" s="20"/>
      <c r="H154" s="20"/>
      <c r="I154" s="20"/>
      <c r="J154" s="20"/>
      <c r="K154" s="12"/>
      <c r="L154" s="20"/>
      <c r="M154" s="20"/>
      <c r="N154" s="90"/>
      <c r="O154" s="90"/>
      <c r="P154" s="20"/>
      <c r="Q154" s="90"/>
      <c r="R154" s="20"/>
      <c r="S154" s="20"/>
      <c r="T154" s="20"/>
      <c r="U154" s="90"/>
      <c r="V154" s="20"/>
      <c r="W154" s="20"/>
      <c r="X154" s="20"/>
      <c r="Y154" s="90"/>
      <c r="Z154" s="20"/>
      <c r="AA154" s="90"/>
      <c r="AB154" s="20"/>
      <c r="AC154" s="90"/>
      <c r="AD154" s="20"/>
    </row>
    <row r="155" spans="1:30" ht="20.25" customHeight="1">
      <c r="A155" s="20"/>
      <c r="B155" s="20"/>
      <c r="C155" s="20"/>
      <c r="D155" s="20"/>
      <c r="E155" s="20"/>
      <c r="F155" s="20"/>
      <c r="G155" s="20"/>
      <c r="H155" s="20"/>
      <c r="I155" s="20"/>
      <c r="J155" s="20"/>
      <c r="K155" s="12"/>
      <c r="L155" s="20"/>
      <c r="M155" s="20"/>
      <c r="N155" s="90"/>
      <c r="O155" s="90"/>
      <c r="P155" s="20"/>
      <c r="Q155" s="90"/>
      <c r="R155" s="20"/>
      <c r="S155" s="20"/>
      <c r="T155" s="20"/>
      <c r="U155" s="90"/>
      <c r="V155" s="20"/>
      <c r="W155" s="20"/>
      <c r="X155" s="20"/>
      <c r="Y155" s="90"/>
      <c r="Z155" s="20"/>
      <c r="AA155" s="90"/>
      <c r="AB155" s="20"/>
      <c r="AC155" s="90"/>
      <c r="AD155" s="20"/>
    </row>
    <row r="156" spans="1:30" ht="20.25" customHeight="1">
      <c r="A156" s="20"/>
      <c r="B156" s="20"/>
      <c r="C156" s="20"/>
      <c r="D156" s="20"/>
      <c r="E156" s="20"/>
      <c r="F156" s="20"/>
      <c r="G156" s="20"/>
      <c r="H156" s="20"/>
      <c r="I156" s="20"/>
      <c r="J156" s="20"/>
      <c r="K156" s="12"/>
      <c r="L156" s="20"/>
      <c r="M156" s="20"/>
      <c r="N156" s="90"/>
      <c r="O156" s="90"/>
      <c r="P156" s="20"/>
      <c r="Q156" s="90"/>
      <c r="R156" s="20"/>
      <c r="S156" s="20"/>
      <c r="T156" s="20"/>
      <c r="U156" s="90"/>
      <c r="V156" s="20"/>
      <c r="W156" s="20"/>
      <c r="X156" s="20"/>
      <c r="Y156" s="90"/>
      <c r="Z156" s="20"/>
      <c r="AA156" s="90"/>
      <c r="AB156" s="20"/>
      <c r="AC156" s="90"/>
      <c r="AD156" s="20"/>
    </row>
    <row r="157" spans="1:30" ht="20.25" customHeight="1">
      <c r="A157" s="20"/>
      <c r="B157" s="20"/>
      <c r="C157" s="20"/>
      <c r="D157" s="20"/>
      <c r="E157" s="20"/>
      <c r="F157" s="20"/>
      <c r="G157" s="20"/>
      <c r="H157" s="20"/>
      <c r="I157" s="20"/>
      <c r="J157" s="20"/>
      <c r="K157" s="12"/>
      <c r="L157" s="20"/>
      <c r="M157" s="20"/>
      <c r="N157" s="90"/>
      <c r="O157" s="90"/>
      <c r="P157" s="20"/>
      <c r="Q157" s="90"/>
      <c r="R157" s="20"/>
      <c r="S157" s="20"/>
      <c r="T157" s="20"/>
      <c r="U157" s="90"/>
      <c r="V157" s="20"/>
      <c r="W157" s="20"/>
      <c r="X157" s="20"/>
      <c r="Y157" s="90"/>
      <c r="Z157" s="20"/>
      <c r="AA157" s="90"/>
      <c r="AB157" s="20"/>
      <c r="AC157" s="90"/>
      <c r="AD157" s="20"/>
    </row>
    <row r="158" spans="1:30" ht="20.25" customHeight="1">
      <c r="A158" s="20"/>
      <c r="B158" s="20"/>
      <c r="C158" s="20"/>
      <c r="D158" s="20"/>
      <c r="E158" s="20"/>
      <c r="F158" s="20"/>
      <c r="G158" s="20"/>
      <c r="H158" s="20"/>
      <c r="I158" s="20"/>
      <c r="J158" s="20"/>
      <c r="K158" s="12"/>
      <c r="L158" s="20"/>
      <c r="M158" s="20"/>
      <c r="N158" s="90"/>
      <c r="O158" s="90"/>
      <c r="P158" s="20"/>
      <c r="Q158" s="90"/>
      <c r="R158" s="20"/>
      <c r="S158" s="20"/>
      <c r="T158" s="20"/>
      <c r="U158" s="90"/>
      <c r="V158" s="20"/>
      <c r="W158" s="20"/>
      <c r="X158" s="20"/>
      <c r="Y158" s="90"/>
      <c r="Z158" s="20"/>
      <c r="AA158" s="90"/>
      <c r="AB158" s="20"/>
      <c r="AC158" s="90"/>
      <c r="AD158" s="20"/>
    </row>
    <row r="159" spans="1:30" ht="20.25" customHeight="1">
      <c r="A159" s="20"/>
      <c r="B159" s="20"/>
      <c r="C159" s="20"/>
      <c r="D159" s="20"/>
      <c r="E159" s="20"/>
      <c r="F159" s="20"/>
      <c r="G159" s="20"/>
      <c r="H159" s="20"/>
      <c r="I159" s="20"/>
      <c r="J159" s="20"/>
      <c r="K159" s="12"/>
      <c r="L159" s="20"/>
      <c r="M159" s="20"/>
      <c r="N159" s="90"/>
      <c r="O159" s="90"/>
      <c r="P159" s="20"/>
      <c r="Q159" s="90"/>
      <c r="R159" s="20"/>
      <c r="S159" s="20"/>
      <c r="T159" s="20"/>
      <c r="U159" s="90"/>
      <c r="V159" s="20"/>
      <c r="W159" s="20"/>
      <c r="X159" s="20"/>
      <c r="Y159" s="90"/>
      <c r="Z159" s="20"/>
      <c r="AA159" s="90"/>
      <c r="AB159" s="20"/>
      <c r="AC159" s="90"/>
      <c r="AD159" s="20"/>
    </row>
    <row r="160" spans="1:30" ht="20.25" customHeight="1">
      <c r="A160" s="20"/>
      <c r="B160" s="20"/>
      <c r="C160" s="20"/>
      <c r="D160" s="20"/>
      <c r="E160" s="20"/>
      <c r="F160" s="20"/>
      <c r="G160" s="20"/>
      <c r="H160" s="20"/>
      <c r="I160" s="20"/>
      <c r="J160" s="20"/>
      <c r="K160" s="12"/>
      <c r="L160" s="20"/>
      <c r="M160" s="20"/>
      <c r="N160" s="90"/>
      <c r="O160" s="90"/>
      <c r="P160" s="20"/>
      <c r="Q160" s="90"/>
      <c r="R160" s="20"/>
      <c r="S160" s="20"/>
      <c r="T160" s="20"/>
      <c r="U160" s="90"/>
      <c r="V160" s="20"/>
      <c r="W160" s="20"/>
      <c r="X160" s="20"/>
      <c r="Y160" s="90"/>
      <c r="Z160" s="20"/>
      <c r="AA160" s="90"/>
      <c r="AB160" s="20"/>
      <c r="AC160" s="90"/>
      <c r="AD160" s="20"/>
    </row>
    <row r="161" spans="1:30" ht="20.25" customHeight="1">
      <c r="A161" s="20"/>
      <c r="B161" s="20"/>
      <c r="C161" s="20"/>
      <c r="D161" s="20"/>
      <c r="E161" s="20"/>
      <c r="F161" s="20"/>
      <c r="G161" s="20"/>
      <c r="H161" s="20"/>
      <c r="I161" s="20"/>
      <c r="J161" s="20"/>
      <c r="K161" s="12"/>
      <c r="L161" s="20"/>
      <c r="M161" s="20"/>
      <c r="N161" s="90"/>
      <c r="O161" s="90"/>
      <c r="P161" s="20"/>
      <c r="Q161" s="90"/>
      <c r="R161" s="20"/>
      <c r="S161" s="20"/>
      <c r="T161" s="20"/>
      <c r="U161" s="90"/>
      <c r="V161" s="20"/>
      <c r="W161" s="20"/>
      <c r="X161" s="20"/>
      <c r="Y161" s="90"/>
      <c r="Z161" s="20"/>
      <c r="AA161" s="90"/>
      <c r="AB161" s="20"/>
      <c r="AC161" s="90"/>
      <c r="AD161" s="20"/>
    </row>
    <row r="162" spans="1:30" ht="20.25" customHeight="1">
      <c r="A162" s="20"/>
      <c r="B162" s="20"/>
      <c r="C162" s="20"/>
      <c r="D162" s="20"/>
      <c r="E162" s="20"/>
      <c r="F162" s="20"/>
      <c r="G162" s="20"/>
      <c r="H162" s="20"/>
      <c r="I162" s="20"/>
      <c r="J162" s="20"/>
      <c r="K162" s="12"/>
      <c r="L162" s="20"/>
      <c r="M162" s="20"/>
      <c r="N162" s="90"/>
      <c r="O162" s="90"/>
      <c r="P162" s="20"/>
      <c r="Q162" s="90"/>
      <c r="R162" s="20"/>
      <c r="S162" s="20"/>
      <c r="T162" s="20"/>
      <c r="U162" s="90"/>
      <c r="V162" s="20"/>
      <c r="W162" s="20"/>
      <c r="X162" s="20"/>
      <c r="Y162" s="90"/>
      <c r="Z162" s="20"/>
      <c r="AA162" s="90"/>
      <c r="AB162" s="20"/>
      <c r="AC162" s="90"/>
      <c r="AD162" s="20"/>
    </row>
    <row r="163" spans="1:30" ht="20.25" customHeight="1">
      <c r="A163" s="20"/>
      <c r="B163" s="20"/>
      <c r="C163" s="20"/>
      <c r="D163" s="20"/>
      <c r="E163" s="20"/>
      <c r="F163" s="20"/>
      <c r="G163" s="20"/>
      <c r="H163" s="20"/>
      <c r="I163" s="20"/>
      <c r="J163" s="20"/>
      <c r="K163" s="12"/>
      <c r="L163" s="20"/>
      <c r="M163" s="20"/>
      <c r="N163" s="90"/>
      <c r="O163" s="90"/>
      <c r="P163" s="20"/>
      <c r="Q163" s="90"/>
      <c r="R163" s="20"/>
      <c r="S163" s="20"/>
      <c r="T163" s="20"/>
      <c r="U163" s="90"/>
      <c r="V163" s="20"/>
      <c r="W163" s="20"/>
      <c r="X163" s="20"/>
      <c r="Y163" s="90"/>
      <c r="Z163" s="20"/>
      <c r="AA163" s="90"/>
      <c r="AB163" s="20"/>
      <c r="AC163" s="90"/>
      <c r="AD163" s="20"/>
    </row>
    <row r="164" spans="1:30" ht="20.25" customHeight="1">
      <c r="A164" s="20"/>
      <c r="B164" s="20"/>
      <c r="C164" s="20"/>
      <c r="D164" s="20"/>
      <c r="E164" s="20"/>
      <c r="F164" s="20"/>
      <c r="G164" s="20"/>
      <c r="H164" s="20"/>
      <c r="I164" s="20"/>
      <c r="J164" s="20"/>
      <c r="K164" s="12"/>
      <c r="L164" s="20"/>
      <c r="M164" s="20"/>
      <c r="N164" s="90"/>
      <c r="O164" s="90"/>
      <c r="P164" s="20"/>
      <c r="Q164" s="90"/>
      <c r="R164" s="20"/>
      <c r="S164" s="20"/>
      <c r="T164" s="20"/>
      <c r="U164" s="90"/>
      <c r="V164" s="20"/>
      <c r="W164" s="20"/>
      <c r="X164" s="20"/>
      <c r="Y164" s="90"/>
      <c r="Z164" s="20"/>
      <c r="AA164" s="90"/>
      <c r="AB164" s="20"/>
      <c r="AC164" s="90"/>
      <c r="AD164" s="20"/>
    </row>
    <row r="165" spans="1:30" ht="20.25" customHeight="1">
      <c r="A165" s="20"/>
      <c r="B165" s="20"/>
      <c r="C165" s="20"/>
      <c r="D165" s="20"/>
      <c r="E165" s="20"/>
      <c r="F165" s="20"/>
      <c r="G165" s="20"/>
      <c r="H165" s="20"/>
      <c r="I165" s="20"/>
      <c r="J165" s="20"/>
      <c r="K165" s="12"/>
      <c r="L165" s="20"/>
      <c r="M165" s="20"/>
      <c r="N165" s="90"/>
      <c r="O165" s="90"/>
      <c r="P165" s="20"/>
      <c r="Q165" s="90"/>
      <c r="R165" s="20"/>
      <c r="S165" s="20"/>
      <c r="T165" s="20"/>
      <c r="U165" s="90"/>
      <c r="V165" s="20"/>
      <c r="W165" s="20"/>
      <c r="X165" s="20"/>
      <c r="Y165" s="90"/>
      <c r="Z165" s="20"/>
      <c r="AA165" s="90"/>
      <c r="AB165" s="20"/>
      <c r="AC165" s="90"/>
      <c r="AD165" s="20"/>
    </row>
    <row r="166" spans="1:30" ht="20.25" customHeight="1">
      <c r="A166" s="20"/>
      <c r="B166" s="20"/>
      <c r="C166" s="20"/>
      <c r="D166" s="20"/>
      <c r="E166" s="20"/>
      <c r="F166" s="20"/>
      <c r="G166" s="20"/>
      <c r="H166" s="20"/>
      <c r="I166" s="20"/>
      <c r="J166" s="20"/>
      <c r="K166" s="12"/>
      <c r="L166" s="20"/>
      <c r="M166" s="20"/>
      <c r="N166" s="90"/>
      <c r="O166" s="90"/>
      <c r="P166" s="20"/>
      <c r="Q166" s="90"/>
      <c r="R166" s="20"/>
      <c r="S166" s="20"/>
      <c r="T166" s="20"/>
      <c r="U166" s="90"/>
      <c r="V166" s="20"/>
      <c r="W166" s="20"/>
      <c r="X166" s="20"/>
      <c r="Y166" s="90"/>
      <c r="Z166" s="20"/>
      <c r="AA166" s="90"/>
      <c r="AB166" s="20"/>
      <c r="AC166" s="90"/>
      <c r="AD166" s="20"/>
    </row>
    <row r="167" spans="1:30" ht="20.25" customHeight="1">
      <c r="A167" s="20"/>
      <c r="B167" s="20"/>
      <c r="C167" s="20"/>
      <c r="D167" s="20"/>
      <c r="E167" s="20"/>
      <c r="F167" s="20"/>
      <c r="G167" s="20"/>
      <c r="H167" s="20"/>
      <c r="I167" s="20"/>
      <c r="J167" s="20"/>
      <c r="K167" s="12"/>
      <c r="L167" s="20"/>
      <c r="M167" s="20"/>
      <c r="N167" s="90"/>
      <c r="O167" s="90"/>
      <c r="P167" s="20"/>
      <c r="Q167" s="90"/>
      <c r="R167" s="20"/>
      <c r="S167" s="20"/>
      <c r="T167" s="20"/>
      <c r="U167" s="90"/>
      <c r="V167" s="20"/>
      <c r="W167" s="20"/>
      <c r="X167" s="20"/>
      <c r="Y167" s="90"/>
      <c r="Z167" s="20"/>
      <c r="AA167" s="90"/>
      <c r="AB167" s="20"/>
      <c r="AC167" s="90"/>
      <c r="AD167" s="20"/>
    </row>
    <row r="168" spans="1:30" ht="20.25" customHeight="1">
      <c r="A168" s="20"/>
      <c r="B168" s="20"/>
      <c r="C168" s="20"/>
      <c r="D168" s="20"/>
      <c r="E168" s="20"/>
      <c r="F168" s="20"/>
      <c r="G168" s="20"/>
      <c r="H168" s="20"/>
      <c r="I168" s="20"/>
      <c r="J168" s="20"/>
      <c r="K168" s="12"/>
      <c r="L168" s="20"/>
      <c r="M168" s="20"/>
      <c r="N168" s="90"/>
      <c r="O168" s="90"/>
      <c r="P168" s="20"/>
      <c r="Q168" s="90"/>
      <c r="R168" s="20"/>
      <c r="S168" s="20"/>
      <c r="T168" s="20"/>
      <c r="U168" s="90"/>
      <c r="V168" s="20"/>
      <c r="W168" s="20"/>
      <c r="X168" s="20"/>
      <c r="Y168" s="90"/>
      <c r="Z168" s="20"/>
      <c r="AA168" s="90"/>
      <c r="AB168" s="20"/>
      <c r="AC168" s="90"/>
      <c r="AD168" s="20"/>
    </row>
    <row r="169" spans="1:30" ht="20.25" customHeight="1">
      <c r="A169" s="20"/>
      <c r="B169" s="20"/>
      <c r="C169" s="20"/>
      <c r="D169" s="20"/>
      <c r="E169" s="20"/>
      <c r="F169" s="20"/>
      <c r="G169" s="20"/>
      <c r="H169" s="20"/>
      <c r="I169" s="20"/>
      <c r="J169" s="20"/>
      <c r="K169" s="12"/>
      <c r="L169" s="20"/>
      <c r="M169" s="20"/>
      <c r="N169" s="90"/>
      <c r="O169" s="90"/>
      <c r="P169" s="20"/>
      <c r="Q169" s="90"/>
      <c r="R169" s="20"/>
      <c r="S169" s="20"/>
      <c r="T169" s="20"/>
      <c r="U169" s="90"/>
      <c r="V169" s="20"/>
      <c r="W169" s="20"/>
      <c r="X169" s="20"/>
      <c r="Y169" s="90"/>
      <c r="Z169" s="20"/>
      <c r="AA169" s="90"/>
      <c r="AB169" s="20"/>
      <c r="AC169" s="90"/>
      <c r="AD169" s="20"/>
    </row>
    <row r="170" spans="1:30" ht="20.25" customHeight="1">
      <c r="A170" s="20"/>
      <c r="B170" s="20"/>
      <c r="C170" s="20"/>
      <c r="D170" s="20"/>
      <c r="E170" s="20"/>
      <c r="F170" s="20"/>
      <c r="G170" s="20"/>
      <c r="H170" s="20"/>
      <c r="I170" s="20"/>
      <c r="J170" s="20"/>
      <c r="K170" s="12"/>
      <c r="L170" s="20"/>
      <c r="M170" s="20"/>
      <c r="N170" s="90"/>
      <c r="O170" s="90"/>
      <c r="P170" s="20"/>
      <c r="Q170" s="90"/>
      <c r="R170" s="20"/>
      <c r="S170" s="20"/>
      <c r="T170" s="20"/>
      <c r="U170" s="90"/>
      <c r="V170" s="20"/>
      <c r="W170" s="20"/>
      <c r="X170" s="20"/>
      <c r="Y170" s="90"/>
      <c r="Z170" s="20"/>
      <c r="AA170" s="90"/>
      <c r="AB170" s="20"/>
      <c r="AC170" s="90"/>
      <c r="AD170" s="20"/>
    </row>
    <row r="171" spans="1:30" ht="20.25" customHeight="1">
      <c r="A171" s="20"/>
      <c r="B171" s="20"/>
      <c r="C171" s="20"/>
      <c r="D171" s="20"/>
      <c r="E171" s="20"/>
      <c r="F171" s="20"/>
      <c r="G171" s="20"/>
      <c r="H171" s="20"/>
      <c r="I171" s="20"/>
      <c r="J171" s="20"/>
      <c r="K171" s="12"/>
      <c r="L171" s="20"/>
      <c r="M171" s="20"/>
      <c r="N171" s="90"/>
      <c r="O171" s="90"/>
      <c r="P171" s="20"/>
      <c r="Q171" s="90"/>
      <c r="R171" s="20"/>
      <c r="S171" s="20"/>
      <c r="T171" s="20"/>
      <c r="U171" s="90"/>
      <c r="V171" s="20"/>
      <c r="W171" s="20"/>
      <c r="X171" s="20"/>
      <c r="Y171" s="90"/>
      <c r="Z171" s="20"/>
      <c r="AA171" s="90"/>
      <c r="AB171" s="20"/>
      <c r="AC171" s="90"/>
      <c r="AD171" s="20"/>
    </row>
    <row r="172" spans="1:30" ht="20.25" customHeight="1">
      <c r="A172" s="20"/>
      <c r="B172" s="20"/>
      <c r="C172" s="20"/>
      <c r="D172" s="20"/>
      <c r="E172" s="20"/>
      <c r="F172" s="20"/>
      <c r="G172" s="20"/>
      <c r="H172" s="20"/>
      <c r="I172" s="20"/>
      <c r="J172" s="20"/>
      <c r="K172" s="12"/>
      <c r="L172" s="20"/>
      <c r="M172" s="20"/>
      <c r="N172" s="90"/>
      <c r="O172" s="90"/>
      <c r="P172" s="20"/>
      <c r="Q172" s="90"/>
      <c r="R172" s="20"/>
      <c r="S172" s="20"/>
      <c r="T172" s="20"/>
      <c r="U172" s="90"/>
      <c r="V172" s="20"/>
      <c r="W172" s="20"/>
      <c r="X172" s="20"/>
      <c r="Y172" s="90"/>
      <c r="Z172" s="20"/>
      <c r="AA172" s="90"/>
      <c r="AB172" s="20"/>
      <c r="AC172" s="90"/>
      <c r="AD172" s="20"/>
    </row>
    <row r="173" spans="1:30" ht="20.25" customHeight="1">
      <c r="A173" s="20"/>
      <c r="B173" s="20"/>
      <c r="C173" s="20"/>
      <c r="D173" s="20"/>
      <c r="E173" s="20"/>
      <c r="F173" s="20"/>
      <c r="G173" s="20"/>
      <c r="H173" s="20"/>
      <c r="I173" s="20"/>
      <c r="J173" s="20"/>
      <c r="K173" s="12"/>
      <c r="L173" s="20"/>
      <c r="M173" s="20"/>
      <c r="N173" s="90"/>
      <c r="O173" s="90"/>
      <c r="P173" s="20"/>
      <c r="Q173" s="90"/>
      <c r="R173" s="20"/>
      <c r="S173" s="20"/>
      <c r="T173" s="20"/>
      <c r="U173" s="90"/>
      <c r="V173" s="20"/>
      <c r="W173" s="20"/>
      <c r="X173" s="20"/>
      <c r="Y173" s="90"/>
      <c r="Z173" s="20"/>
      <c r="AA173" s="90"/>
      <c r="AB173" s="20"/>
      <c r="AC173" s="90"/>
      <c r="AD173" s="20"/>
    </row>
    <row r="174" spans="1:30" ht="20.25" customHeight="1">
      <c r="A174" s="20"/>
      <c r="B174" s="20"/>
      <c r="C174" s="20"/>
      <c r="D174" s="20"/>
      <c r="E174" s="20"/>
      <c r="F174" s="20"/>
      <c r="G174" s="20"/>
      <c r="H174" s="20"/>
      <c r="I174" s="20"/>
      <c r="J174" s="20"/>
      <c r="K174" s="12"/>
      <c r="L174" s="20"/>
      <c r="M174" s="20"/>
      <c r="N174" s="90"/>
      <c r="O174" s="90"/>
      <c r="P174" s="20"/>
      <c r="Q174" s="90"/>
      <c r="R174" s="20"/>
      <c r="S174" s="20"/>
      <c r="T174" s="20"/>
      <c r="U174" s="90"/>
      <c r="V174" s="20"/>
      <c r="W174" s="20"/>
      <c r="X174" s="20"/>
      <c r="Y174" s="90"/>
      <c r="Z174" s="20"/>
      <c r="AA174" s="90"/>
      <c r="AB174" s="20"/>
      <c r="AC174" s="90"/>
      <c r="AD174" s="20"/>
    </row>
    <row r="175" spans="1:30" ht="20.25" customHeight="1">
      <c r="A175" s="20"/>
      <c r="B175" s="20"/>
      <c r="C175" s="20"/>
      <c r="D175" s="20"/>
      <c r="E175" s="20"/>
      <c r="F175" s="20"/>
      <c r="G175" s="20"/>
      <c r="H175" s="20"/>
      <c r="I175" s="20"/>
      <c r="J175" s="20"/>
      <c r="K175" s="12"/>
      <c r="L175" s="20"/>
      <c r="M175" s="20"/>
      <c r="N175" s="90"/>
      <c r="O175" s="90"/>
      <c r="P175" s="20"/>
      <c r="Q175" s="90"/>
      <c r="R175" s="20"/>
      <c r="S175" s="20"/>
      <c r="T175" s="20"/>
      <c r="U175" s="90"/>
      <c r="V175" s="20"/>
      <c r="W175" s="20"/>
      <c r="X175" s="20"/>
      <c r="Y175" s="90"/>
      <c r="Z175" s="20"/>
      <c r="AA175" s="90"/>
      <c r="AB175" s="20"/>
      <c r="AC175" s="90"/>
      <c r="AD175" s="20"/>
    </row>
    <row r="176" spans="1:30" ht="20.25" customHeight="1">
      <c r="A176" s="20"/>
      <c r="B176" s="20"/>
      <c r="C176" s="20"/>
      <c r="D176" s="20"/>
      <c r="E176" s="20"/>
      <c r="F176" s="20"/>
      <c r="G176" s="20"/>
      <c r="H176" s="20"/>
      <c r="I176" s="20"/>
      <c r="J176" s="20"/>
      <c r="K176" s="12"/>
      <c r="L176" s="20"/>
      <c r="M176" s="20"/>
      <c r="N176" s="90"/>
      <c r="O176" s="90"/>
      <c r="P176" s="20"/>
      <c r="Q176" s="90"/>
      <c r="R176" s="20"/>
      <c r="S176" s="20"/>
      <c r="T176" s="20"/>
      <c r="U176" s="90"/>
      <c r="V176" s="20"/>
      <c r="W176" s="20"/>
      <c r="X176" s="20"/>
      <c r="Y176" s="90"/>
      <c r="Z176" s="20"/>
      <c r="AA176" s="90"/>
      <c r="AB176" s="20"/>
      <c r="AC176" s="90"/>
      <c r="AD176" s="20"/>
    </row>
    <row r="177" spans="1:30" ht="20.25" customHeight="1">
      <c r="A177" s="20"/>
      <c r="B177" s="20"/>
      <c r="C177" s="20"/>
      <c r="D177" s="20"/>
      <c r="E177" s="20"/>
      <c r="F177" s="20"/>
      <c r="G177" s="20"/>
      <c r="H177" s="20"/>
      <c r="I177" s="20"/>
      <c r="J177" s="20"/>
      <c r="K177" s="12"/>
      <c r="L177" s="20"/>
      <c r="M177" s="20"/>
      <c r="N177" s="90"/>
      <c r="O177" s="90"/>
      <c r="P177" s="20"/>
      <c r="Q177" s="90"/>
      <c r="R177" s="20"/>
      <c r="S177" s="20"/>
      <c r="T177" s="20"/>
      <c r="U177" s="90"/>
      <c r="V177" s="20"/>
      <c r="W177" s="20"/>
      <c r="X177" s="20"/>
      <c r="Y177" s="90"/>
      <c r="Z177" s="20"/>
      <c r="AA177" s="90"/>
      <c r="AB177" s="20"/>
      <c r="AC177" s="90"/>
      <c r="AD177" s="20"/>
    </row>
    <row r="178" spans="1:30" ht="20.25" customHeight="1">
      <c r="A178" s="20"/>
      <c r="B178" s="20"/>
      <c r="C178" s="20"/>
      <c r="D178" s="20"/>
      <c r="E178" s="20"/>
      <c r="F178" s="20"/>
      <c r="G178" s="20"/>
      <c r="H178" s="20"/>
      <c r="I178" s="20"/>
      <c r="J178" s="20"/>
      <c r="K178" s="12"/>
      <c r="L178" s="20"/>
      <c r="M178" s="20"/>
      <c r="N178" s="90"/>
      <c r="O178" s="90"/>
      <c r="P178" s="20"/>
      <c r="Q178" s="90"/>
      <c r="R178" s="20"/>
      <c r="S178" s="20"/>
      <c r="T178" s="20"/>
      <c r="U178" s="90"/>
      <c r="V178" s="20"/>
      <c r="W178" s="20"/>
      <c r="X178" s="20"/>
      <c r="Y178" s="90"/>
      <c r="Z178" s="20"/>
      <c r="AA178" s="90"/>
      <c r="AB178" s="20"/>
      <c r="AC178" s="90"/>
      <c r="AD178" s="20"/>
    </row>
    <row r="179" spans="1:30" ht="20.25" customHeight="1">
      <c r="A179" s="20"/>
      <c r="B179" s="20"/>
      <c r="C179" s="20"/>
      <c r="D179" s="20"/>
      <c r="E179" s="20"/>
      <c r="F179" s="20"/>
      <c r="G179" s="20"/>
      <c r="H179" s="20"/>
      <c r="I179" s="20"/>
      <c r="J179" s="20"/>
      <c r="K179" s="12"/>
      <c r="L179" s="20"/>
      <c r="M179" s="20"/>
      <c r="N179" s="90"/>
      <c r="O179" s="90"/>
      <c r="P179" s="20"/>
      <c r="Q179" s="90"/>
      <c r="R179" s="20"/>
      <c r="S179" s="20"/>
      <c r="T179" s="20"/>
      <c r="U179" s="90"/>
      <c r="V179" s="20"/>
      <c r="W179" s="20"/>
      <c r="X179" s="20"/>
      <c r="Y179" s="90"/>
      <c r="Z179" s="20"/>
      <c r="AA179" s="90"/>
      <c r="AB179" s="20"/>
      <c r="AC179" s="90"/>
      <c r="AD179" s="20"/>
    </row>
    <row r="180" spans="1:30" ht="20.25" customHeight="1">
      <c r="A180" s="20"/>
      <c r="B180" s="20"/>
      <c r="C180" s="20"/>
      <c r="D180" s="20"/>
      <c r="E180" s="20"/>
      <c r="F180" s="20"/>
      <c r="G180" s="20"/>
      <c r="H180" s="20"/>
      <c r="I180" s="20"/>
      <c r="J180" s="20"/>
      <c r="K180" s="12"/>
      <c r="L180" s="20"/>
      <c r="M180" s="20"/>
      <c r="N180" s="90"/>
      <c r="O180" s="90"/>
      <c r="P180" s="20"/>
      <c r="Q180" s="90"/>
      <c r="R180" s="20"/>
      <c r="S180" s="20"/>
      <c r="T180" s="20"/>
      <c r="U180" s="90"/>
      <c r="V180" s="20"/>
      <c r="W180" s="20"/>
      <c r="X180" s="20"/>
      <c r="Y180" s="90"/>
      <c r="Z180" s="20"/>
      <c r="AA180" s="90"/>
      <c r="AB180" s="20"/>
      <c r="AC180" s="90"/>
      <c r="AD180" s="20"/>
    </row>
    <row r="181" spans="1:30" ht="20.25" customHeight="1">
      <c r="A181" s="20"/>
      <c r="B181" s="20"/>
      <c r="C181" s="20"/>
      <c r="D181" s="20"/>
      <c r="E181" s="20"/>
      <c r="F181" s="20"/>
      <c r="G181" s="20"/>
      <c r="H181" s="20"/>
      <c r="I181" s="20"/>
      <c r="J181" s="20"/>
      <c r="K181" s="12"/>
      <c r="L181" s="20"/>
      <c r="M181" s="20"/>
      <c r="N181" s="90"/>
      <c r="O181" s="90"/>
      <c r="P181" s="20"/>
      <c r="Q181" s="90"/>
      <c r="R181" s="20"/>
      <c r="S181" s="20"/>
      <c r="T181" s="20"/>
      <c r="U181" s="90"/>
      <c r="V181" s="20"/>
      <c r="W181" s="20"/>
      <c r="X181" s="20"/>
      <c r="Y181" s="90"/>
      <c r="Z181" s="20"/>
      <c r="AA181" s="90"/>
      <c r="AB181" s="20"/>
      <c r="AC181" s="90"/>
      <c r="AD181" s="20"/>
    </row>
    <row r="182" spans="1:30" ht="20.25" customHeight="1">
      <c r="A182" s="20"/>
      <c r="B182" s="20"/>
      <c r="C182" s="20"/>
      <c r="D182" s="20"/>
      <c r="E182" s="20"/>
      <c r="F182" s="20"/>
      <c r="G182" s="20"/>
      <c r="H182" s="20"/>
      <c r="I182" s="20"/>
      <c r="J182" s="20"/>
      <c r="K182" s="12"/>
      <c r="L182" s="20"/>
      <c r="M182" s="20"/>
      <c r="N182" s="90"/>
      <c r="O182" s="90"/>
      <c r="P182" s="20"/>
      <c r="Q182" s="90"/>
      <c r="R182" s="20"/>
      <c r="S182" s="20"/>
      <c r="T182" s="20"/>
      <c r="U182" s="90"/>
      <c r="V182" s="20"/>
      <c r="W182" s="20"/>
      <c r="X182" s="20"/>
      <c r="Y182" s="90"/>
      <c r="Z182" s="20"/>
      <c r="AA182" s="90"/>
      <c r="AB182" s="20"/>
      <c r="AC182" s="90"/>
      <c r="AD182" s="20"/>
    </row>
    <row r="183" spans="1:30" ht="20.25" customHeight="1">
      <c r="A183" s="20"/>
      <c r="B183" s="20"/>
      <c r="C183" s="20"/>
      <c r="D183" s="20"/>
      <c r="E183" s="20"/>
      <c r="F183" s="20"/>
      <c r="G183" s="20"/>
      <c r="H183" s="20"/>
      <c r="I183" s="20"/>
      <c r="J183" s="20"/>
      <c r="K183" s="12"/>
      <c r="L183" s="20"/>
      <c r="M183" s="20"/>
      <c r="N183" s="90"/>
      <c r="O183" s="90"/>
      <c r="P183" s="20"/>
      <c r="Q183" s="90"/>
      <c r="R183" s="20"/>
      <c r="S183" s="20"/>
      <c r="T183" s="20"/>
      <c r="U183" s="90"/>
      <c r="V183" s="20"/>
      <c r="W183" s="20"/>
      <c r="X183" s="20"/>
      <c r="Y183" s="90"/>
      <c r="Z183" s="20"/>
      <c r="AA183" s="90"/>
      <c r="AB183" s="20"/>
      <c r="AC183" s="90"/>
      <c r="AD183" s="20"/>
    </row>
    <row r="184" spans="1:30" ht="20.25" customHeight="1">
      <c r="A184" s="20"/>
      <c r="B184" s="20"/>
      <c r="C184" s="20"/>
      <c r="D184" s="20"/>
      <c r="E184" s="20"/>
      <c r="F184" s="20"/>
      <c r="G184" s="20"/>
      <c r="H184" s="20"/>
      <c r="I184" s="20"/>
      <c r="J184" s="20"/>
      <c r="K184" s="12"/>
      <c r="L184" s="20"/>
      <c r="M184" s="20"/>
      <c r="N184" s="90"/>
      <c r="O184" s="90"/>
      <c r="P184" s="20"/>
      <c r="Q184" s="90"/>
      <c r="R184" s="20"/>
      <c r="S184" s="20"/>
      <c r="T184" s="20"/>
      <c r="U184" s="90"/>
      <c r="V184" s="20"/>
      <c r="W184" s="20"/>
      <c r="X184" s="20"/>
      <c r="Y184" s="90"/>
      <c r="Z184" s="20"/>
      <c r="AA184" s="90"/>
      <c r="AB184" s="20"/>
      <c r="AC184" s="90"/>
      <c r="AD184" s="20"/>
    </row>
    <row r="185" spans="1:30" ht="20.25" customHeight="1">
      <c r="A185" s="20"/>
      <c r="B185" s="20"/>
      <c r="C185" s="20"/>
      <c r="D185" s="20"/>
      <c r="E185" s="20"/>
      <c r="F185" s="20"/>
      <c r="G185" s="20"/>
      <c r="H185" s="20"/>
      <c r="I185" s="20"/>
      <c r="J185" s="20"/>
      <c r="K185" s="12"/>
      <c r="L185" s="20"/>
      <c r="M185" s="20"/>
      <c r="N185" s="90"/>
      <c r="O185" s="90"/>
      <c r="P185" s="20"/>
      <c r="Q185" s="90"/>
      <c r="R185" s="20"/>
      <c r="S185" s="20"/>
      <c r="T185" s="20"/>
      <c r="U185" s="90"/>
      <c r="V185" s="20"/>
      <c r="W185" s="20"/>
      <c r="X185" s="20"/>
      <c r="Y185" s="90"/>
      <c r="Z185" s="20"/>
      <c r="AA185" s="90"/>
      <c r="AB185" s="20"/>
      <c r="AC185" s="90"/>
      <c r="AD185" s="20"/>
    </row>
    <row r="186" spans="1:30" ht="20.25" customHeight="1">
      <c r="A186" s="20"/>
      <c r="B186" s="20"/>
      <c r="C186" s="20"/>
      <c r="D186" s="20"/>
      <c r="E186" s="20"/>
      <c r="F186" s="20"/>
      <c r="G186" s="20"/>
      <c r="H186" s="20"/>
      <c r="I186" s="20"/>
      <c r="J186" s="20"/>
      <c r="K186" s="12"/>
      <c r="L186" s="20"/>
      <c r="M186" s="20"/>
      <c r="N186" s="90"/>
      <c r="O186" s="90"/>
      <c r="P186" s="20"/>
      <c r="Q186" s="90"/>
      <c r="R186" s="20"/>
      <c r="S186" s="20"/>
      <c r="T186" s="20"/>
      <c r="U186" s="90"/>
      <c r="V186" s="20"/>
      <c r="W186" s="20"/>
      <c r="X186" s="20"/>
      <c r="Y186" s="90"/>
      <c r="Z186" s="20"/>
      <c r="AA186" s="90"/>
      <c r="AB186" s="20"/>
      <c r="AC186" s="90"/>
      <c r="AD186" s="20"/>
    </row>
    <row r="187" spans="1:30" ht="20.25" customHeight="1">
      <c r="A187" s="20"/>
      <c r="B187" s="20"/>
      <c r="C187" s="20"/>
      <c r="D187" s="20"/>
      <c r="E187" s="20"/>
      <c r="F187" s="20"/>
      <c r="G187" s="20"/>
      <c r="H187" s="20"/>
      <c r="I187" s="20"/>
      <c r="J187" s="20"/>
      <c r="K187" s="12"/>
      <c r="L187" s="20"/>
      <c r="M187" s="20"/>
      <c r="N187" s="90"/>
      <c r="O187" s="90"/>
      <c r="P187" s="20"/>
      <c r="Q187" s="90"/>
      <c r="R187" s="20"/>
      <c r="S187" s="20"/>
      <c r="T187" s="20"/>
      <c r="U187" s="90"/>
      <c r="V187" s="20"/>
      <c r="W187" s="20"/>
      <c r="X187" s="20"/>
      <c r="Y187" s="90"/>
      <c r="Z187" s="20"/>
      <c r="AA187" s="90"/>
      <c r="AB187" s="20"/>
      <c r="AC187" s="90"/>
      <c r="AD187" s="20"/>
    </row>
    <row r="188" spans="1:30" ht="20.25" customHeight="1">
      <c r="A188" s="20"/>
      <c r="B188" s="20"/>
      <c r="C188" s="20"/>
      <c r="D188" s="20"/>
      <c r="E188" s="20"/>
      <c r="F188" s="20"/>
      <c r="G188" s="20"/>
      <c r="H188" s="20"/>
      <c r="I188" s="20"/>
      <c r="J188" s="20"/>
      <c r="K188" s="12"/>
      <c r="L188" s="20"/>
      <c r="M188" s="20"/>
      <c r="N188" s="90"/>
      <c r="O188" s="90"/>
      <c r="P188" s="20"/>
      <c r="Q188" s="90"/>
      <c r="R188" s="20"/>
      <c r="S188" s="20"/>
      <c r="T188" s="20"/>
      <c r="U188" s="90"/>
      <c r="V188" s="20"/>
      <c r="W188" s="20"/>
      <c r="X188" s="20"/>
      <c r="Y188" s="90"/>
      <c r="Z188" s="20"/>
      <c r="AA188" s="90"/>
      <c r="AB188" s="20"/>
      <c r="AC188" s="90"/>
      <c r="AD188" s="20"/>
    </row>
    <row r="189" spans="1:30" ht="20.25" customHeight="1">
      <c r="A189" s="20"/>
      <c r="B189" s="20"/>
      <c r="C189" s="20"/>
      <c r="D189" s="20"/>
      <c r="E189" s="20"/>
      <c r="F189" s="20"/>
      <c r="G189" s="20"/>
      <c r="H189" s="20"/>
      <c r="I189" s="20"/>
      <c r="J189" s="20"/>
      <c r="K189" s="12"/>
      <c r="L189" s="20"/>
      <c r="M189" s="20"/>
      <c r="N189" s="90"/>
      <c r="O189" s="90"/>
      <c r="P189" s="20"/>
      <c r="Q189" s="90"/>
      <c r="R189" s="20"/>
      <c r="S189" s="20"/>
      <c r="T189" s="20"/>
      <c r="U189" s="90"/>
      <c r="V189" s="20"/>
      <c r="W189" s="20"/>
      <c r="X189" s="20"/>
      <c r="Y189" s="90"/>
      <c r="Z189" s="20"/>
      <c r="AA189" s="90"/>
      <c r="AB189" s="20"/>
      <c r="AC189" s="90"/>
      <c r="AD189" s="20"/>
    </row>
    <row r="190" spans="1:30" ht="20.25" customHeight="1">
      <c r="A190" s="20"/>
      <c r="B190" s="20"/>
      <c r="C190" s="20"/>
      <c r="D190" s="20"/>
      <c r="E190" s="20"/>
      <c r="F190" s="20"/>
      <c r="G190" s="20"/>
      <c r="H190" s="20"/>
      <c r="I190" s="20"/>
      <c r="J190" s="20"/>
      <c r="K190" s="12"/>
      <c r="L190" s="20"/>
      <c r="M190" s="20"/>
      <c r="N190" s="90"/>
      <c r="O190" s="90"/>
      <c r="P190" s="20"/>
      <c r="Q190" s="90"/>
      <c r="R190" s="20"/>
      <c r="S190" s="20"/>
      <c r="T190" s="20"/>
      <c r="U190" s="90"/>
      <c r="V190" s="20"/>
      <c r="W190" s="20"/>
      <c r="X190" s="20"/>
      <c r="Y190" s="90"/>
      <c r="Z190" s="20"/>
      <c r="AA190" s="90"/>
      <c r="AB190" s="20"/>
      <c r="AC190" s="90"/>
      <c r="AD190" s="20"/>
    </row>
    <row r="191" spans="1:30" ht="20.25" customHeight="1">
      <c r="A191" s="20"/>
      <c r="B191" s="20"/>
      <c r="C191" s="20"/>
      <c r="D191" s="20"/>
      <c r="E191" s="20"/>
      <c r="F191" s="20"/>
      <c r="G191" s="20"/>
      <c r="H191" s="20"/>
      <c r="I191" s="20"/>
      <c r="J191" s="20"/>
      <c r="K191" s="12"/>
      <c r="L191" s="20"/>
      <c r="M191" s="20"/>
      <c r="N191" s="90"/>
      <c r="O191" s="90"/>
      <c r="P191" s="20"/>
      <c r="Q191" s="90"/>
      <c r="R191" s="20"/>
      <c r="S191" s="20"/>
      <c r="T191" s="20"/>
      <c r="U191" s="90"/>
      <c r="V191" s="20"/>
      <c r="W191" s="20"/>
      <c r="X191" s="20"/>
      <c r="Y191" s="90"/>
      <c r="Z191" s="20"/>
      <c r="AA191" s="90"/>
      <c r="AB191" s="20"/>
      <c r="AC191" s="90"/>
      <c r="AD191" s="20"/>
    </row>
    <row r="192" spans="1:30" ht="20.25" customHeight="1">
      <c r="A192" s="20"/>
      <c r="B192" s="20"/>
      <c r="C192" s="20"/>
      <c r="D192" s="20"/>
      <c r="E192" s="20"/>
      <c r="F192" s="20"/>
      <c r="G192" s="20"/>
      <c r="H192" s="20"/>
      <c r="I192" s="20"/>
      <c r="J192" s="20"/>
      <c r="K192" s="12"/>
      <c r="L192" s="20"/>
      <c r="M192" s="20"/>
      <c r="N192" s="90"/>
      <c r="O192" s="90"/>
      <c r="P192" s="20"/>
      <c r="Q192" s="90"/>
      <c r="R192" s="20"/>
      <c r="S192" s="20"/>
      <c r="T192" s="20"/>
      <c r="U192" s="90"/>
      <c r="V192" s="20"/>
      <c r="W192" s="20"/>
      <c r="X192" s="20"/>
      <c r="Y192" s="90"/>
      <c r="Z192" s="20"/>
      <c r="AA192" s="90"/>
      <c r="AB192" s="20"/>
      <c r="AC192" s="90"/>
      <c r="AD192" s="20"/>
    </row>
    <row r="193" spans="1:30" ht="20.25" customHeight="1">
      <c r="A193" s="20"/>
      <c r="B193" s="20"/>
      <c r="C193" s="20"/>
      <c r="D193" s="20"/>
      <c r="E193" s="20"/>
      <c r="F193" s="20"/>
      <c r="G193" s="20"/>
      <c r="H193" s="20"/>
      <c r="I193" s="20"/>
      <c r="J193" s="20"/>
      <c r="K193" s="12"/>
      <c r="L193" s="20"/>
      <c r="M193" s="20"/>
      <c r="N193" s="90"/>
      <c r="O193" s="90"/>
      <c r="P193" s="20"/>
      <c r="Q193" s="90"/>
      <c r="R193" s="20"/>
      <c r="S193" s="20"/>
      <c r="T193" s="20"/>
      <c r="U193" s="90"/>
      <c r="V193" s="20"/>
      <c r="W193" s="20"/>
      <c r="X193" s="20"/>
      <c r="Y193" s="90"/>
      <c r="Z193" s="20"/>
      <c r="AA193" s="90"/>
      <c r="AB193" s="20"/>
      <c r="AC193" s="90"/>
      <c r="AD193" s="20"/>
    </row>
    <row r="194" spans="1:30" ht="20.25" customHeight="1">
      <c r="A194" s="20"/>
      <c r="B194" s="20"/>
      <c r="C194" s="20"/>
      <c r="D194" s="20"/>
      <c r="E194" s="20"/>
      <c r="F194" s="20"/>
      <c r="G194" s="20"/>
      <c r="H194" s="20"/>
      <c r="I194" s="20"/>
      <c r="J194" s="20"/>
      <c r="K194" s="12"/>
      <c r="L194" s="20"/>
      <c r="M194" s="20"/>
      <c r="N194" s="90"/>
      <c r="O194" s="90"/>
      <c r="P194" s="20"/>
      <c r="Q194" s="90"/>
      <c r="R194" s="20"/>
      <c r="S194" s="20"/>
      <c r="T194" s="20"/>
      <c r="U194" s="90"/>
      <c r="V194" s="20"/>
      <c r="W194" s="20"/>
      <c r="X194" s="20"/>
      <c r="Y194" s="90"/>
      <c r="Z194" s="20"/>
      <c r="AA194" s="90"/>
      <c r="AB194" s="20"/>
      <c r="AC194" s="90"/>
      <c r="AD194" s="20"/>
    </row>
    <row r="195" spans="1:30" ht="20.25" customHeight="1">
      <c r="A195" s="20"/>
      <c r="B195" s="20"/>
      <c r="C195" s="20"/>
      <c r="D195" s="20"/>
      <c r="E195" s="20"/>
      <c r="F195" s="20"/>
      <c r="G195" s="20"/>
      <c r="H195" s="20"/>
      <c r="I195" s="20"/>
      <c r="J195" s="20"/>
      <c r="K195" s="12"/>
      <c r="L195" s="20"/>
      <c r="M195" s="20"/>
      <c r="N195" s="90"/>
      <c r="O195" s="90"/>
      <c r="P195" s="20"/>
      <c r="Q195" s="90"/>
      <c r="R195" s="20"/>
      <c r="S195" s="20"/>
      <c r="T195" s="20"/>
      <c r="U195" s="90"/>
      <c r="V195" s="20"/>
      <c r="W195" s="20"/>
      <c r="X195" s="20"/>
      <c r="Y195" s="90"/>
      <c r="Z195" s="20"/>
      <c r="AA195" s="90"/>
      <c r="AB195" s="20"/>
      <c r="AC195" s="90"/>
      <c r="AD195" s="20"/>
    </row>
    <row r="196" spans="1:30" ht="20.25" customHeight="1">
      <c r="A196" s="20"/>
      <c r="B196" s="20"/>
      <c r="C196" s="20"/>
      <c r="D196" s="20"/>
      <c r="E196" s="20"/>
      <c r="F196" s="20"/>
      <c r="G196" s="20"/>
      <c r="H196" s="20"/>
      <c r="I196" s="20"/>
      <c r="J196" s="20"/>
      <c r="K196" s="12"/>
      <c r="L196" s="20"/>
      <c r="M196" s="20"/>
      <c r="N196" s="90"/>
      <c r="O196" s="90"/>
      <c r="P196" s="20"/>
      <c r="Q196" s="90"/>
      <c r="R196" s="20"/>
      <c r="S196" s="20"/>
      <c r="T196" s="20"/>
      <c r="U196" s="90"/>
      <c r="V196" s="20"/>
      <c r="W196" s="20"/>
      <c r="X196" s="20"/>
      <c r="Y196" s="90"/>
      <c r="Z196" s="20"/>
      <c r="AA196" s="90"/>
      <c r="AB196" s="20"/>
      <c r="AC196" s="90"/>
      <c r="AD196" s="20"/>
    </row>
    <row r="197" spans="1:30" ht="20.25" customHeight="1">
      <c r="A197" s="20"/>
      <c r="B197" s="20"/>
      <c r="C197" s="20"/>
      <c r="D197" s="20"/>
      <c r="E197" s="20"/>
      <c r="F197" s="20"/>
      <c r="G197" s="20"/>
      <c r="H197" s="20"/>
      <c r="I197" s="20"/>
      <c r="J197" s="20"/>
      <c r="K197" s="12"/>
      <c r="L197" s="20"/>
      <c r="M197" s="20"/>
      <c r="N197" s="90"/>
      <c r="O197" s="90"/>
      <c r="P197" s="20"/>
      <c r="Q197" s="90"/>
      <c r="R197" s="20"/>
      <c r="S197" s="20"/>
      <c r="T197" s="20"/>
      <c r="U197" s="90"/>
      <c r="V197" s="20"/>
      <c r="W197" s="20"/>
      <c r="X197" s="20"/>
      <c r="Y197" s="90"/>
      <c r="Z197" s="20"/>
      <c r="AA197" s="90"/>
      <c r="AB197" s="20"/>
      <c r="AC197" s="90"/>
      <c r="AD197" s="20"/>
    </row>
    <row r="198" spans="1:30" ht="20.25" customHeight="1">
      <c r="A198" s="20"/>
      <c r="B198" s="20"/>
      <c r="C198" s="20"/>
      <c r="D198" s="20"/>
      <c r="E198" s="20"/>
      <c r="F198" s="20"/>
      <c r="G198" s="20"/>
      <c r="H198" s="20"/>
      <c r="I198" s="20"/>
      <c r="J198" s="20"/>
      <c r="K198" s="12"/>
      <c r="L198" s="20"/>
      <c r="M198" s="20"/>
      <c r="N198" s="90"/>
      <c r="O198" s="90"/>
      <c r="P198" s="20"/>
      <c r="Q198" s="90"/>
      <c r="R198" s="20"/>
      <c r="S198" s="20"/>
      <c r="T198" s="20"/>
      <c r="U198" s="90"/>
      <c r="V198" s="20"/>
      <c r="W198" s="20"/>
      <c r="X198" s="20"/>
      <c r="Y198" s="90"/>
      <c r="Z198" s="20"/>
      <c r="AA198" s="90"/>
      <c r="AB198" s="20"/>
      <c r="AC198" s="90"/>
      <c r="AD198" s="20"/>
    </row>
    <row r="199" spans="1:30" ht="20.25" customHeight="1">
      <c r="A199" s="20"/>
      <c r="B199" s="20"/>
      <c r="C199" s="20"/>
      <c r="D199" s="20"/>
      <c r="E199" s="20"/>
      <c r="F199" s="20"/>
      <c r="G199" s="20"/>
      <c r="H199" s="20"/>
      <c r="I199" s="20"/>
      <c r="J199" s="20"/>
      <c r="K199" s="12"/>
      <c r="L199" s="20"/>
      <c r="M199" s="20"/>
      <c r="N199" s="90"/>
      <c r="O199" s="90"/>
      <c r="P199" s="20"/>
      <c r="Q199" s="90"/>
      <c r="R199" s="20"/>
      <c r="S199" s="20"/>
      <c r="T199" s="20"/>
      <c r="U199" s="90"/>
      <c r="V199" s="20"/>
      <c r="W199" s="20"/>
      <c r="X199" s="20"/>
      <c r="Y199" s="90"/>
      <c r="Z199" s="20"/>
      <c r="AA199" s="90"/>
      <c r="AB199" s="20"/>
      <c r="AC199" s="90"/>
      <c r="AD199" s="20"/>
    </row>
    <row r="200" spans="1:30" ht="20.25" customHeight="1">
      <c r="A200" s="20"/>
      <c r="B200" s="20"/>
      <c r="C200" s="20"/>
      <c r="D200" s="20"/>
      <c r="E200" s="20"/>
      <c r="F200" s="20"/>
      <c r="G200" s="20"/>
      <c r="H200" s="20"/>
      <c r="I200" s="20"/>
      <c r="J200" s="20"/>
      <c r="K200" s="12"/>
      <c r="L200" s="20"/>
      <c r="M200" s="20"/>
      <c r="N200" s="90"/>
      <c r="O200" s="90"/>
      <c r="P200" s="20"/>
      <c r="Q200" s="90"/>
      <c r="R200" s="20"/>
      <c r="S200" s="20"/>
      <c r="T200" s="20"/>
      <c r="U200" s="90"/>
      <c r="V200" s="20"/>
      <c r="W200" s="20"/>
      <c r="X200" s="20"/>
      <c r="Y200" s="90"/>
      <c r="Z200" s="20"/>
      <c r="AA200" s="90"/>
      <c r="AB200" s="20"/>
      <c r="AC200" s="90"/>
      <c r="AD200" s="20"/>
    </row>
    <row r="201" spans="1:30" ht="20.25" customHeight="1">
      <c r="A201" s="20"/>
      <c r="B201" s="20"/>
      <c r="C201" s="20"/>
      <c r="D201" s="20"/>
      <c r="E201" s="20"/>
      <c r="F201" s="20"/>
      <c r="G201" s="20"/>
      <c r="H201" s="20"/>
      <c r="I201" s="20"/>
      <c r="J201" s="20"/>
      <c r="K201" s="12"/>
      <c r="L201" s="20"/>
      <c r="M201" s="20"/>
      <c r="N201" s="90"/>
      <c r="O201" s="90"/>
      <c r="P201" s="20"/>
      <c r="Q201" s="90"/>
      <c r="R201" s="20"/>
      <c r="S201" s="20"/>
      <c r="T201" s="20"/>
      <c r="U201" s="90"/>
      <c r="V201" s="20"/>
      <c r="W201" s="20"/>
      <c r="X201" s="20"/>
      <c r="Y201" s="90"/>
      <c r="Z201" s="20"/>
      <c r="AA201" s="90"/>
      <c r="AB201" s="20"/>
      <c r="AC201" s="90"/>
      <c r="AD201" s="20"/>
    </row>
    <row r="202" spans="1:30" ht="20.25" customHeight="1">
      <c r="A202" s="20"/>
      <c r="B202" s="20"/>
      <c r="C202" s="20"/>
      <c r="D202" s="20"/>
      <c r="E202" s="20"/>
      <c r="F202" s="20"/>
      <c r="G202" s="20"/>
      <c r="H202" s="20"/>
      <c r="I202" s="20"/>
      <c r="J202" s="20"/>
      <c r="K202" s="12"/>
      <c r="L202" s="20"/>
      <c r="M202" s="20"/>
      <c r="N202" s="90"/>
      <c r="O202" s="90"/>
      <c r="P202" s="20"/>
      <c r="Q202" s="90"/>
      <c r="R202" s="20"/>
      <c r="S202" s="20"/>
      <c r="T202" s="20"/>
      <c r="U202" s="90"/>
      <c r="V202" s="20"/>
      <c r="W202" s="20"/>
      <c r="X202" s="20"/>
      <c r="Y202" s="90"/>
      <c r="Z202" s="20"/>
      <c r="AA202" s="90"/>
      <c r="AB202" s="20"/>
      <c r="AC202" s="90"/>
      <c r="AD202" s="20"/>
    </row>
    <row r="203" spans="1:30" ht="20.25" customHeight="1">
      <c r="A203" s="20"/>
      <c r="B203" s="20"/>
      <c r="C203" s="20"/>
      <c r="D203" s="20"/>
      <c r="E203" s="20"/>
      <c r="F203" s="20"/>
      <c r="G203" s="20"/>
      <c r="H203" s="20"/>
      <c r="I203" s="20"/>
      <c r="J203" s="20"/>
      <c r="K203" s="12"/>
      <c r="L203" s="20"/>
      <c r="M203" s="20"/>
      <c r="N203" s="90"/>
      <c r="O203" s="90"/>
      <c r="P203" s="20"/>
      <c r="Q203" s="90"/>
      <c r="R203" s="20"/>
      <c r="S203" s="20"/>
      <c r="T203" s="20"/>
      <c r="U203" s="90"/>
      <c r="V203" s="20"/>
      <c r="W203" s="20"/>
      <c r="X203" s="20"/>
      <c r="Y203" s="90"/>
      <c r="Z203" s="20"/>
      <c r="AA203" s="90"/>
      <c r="AB203" s="20"/>
      <c r="AC203" s="90"/>
      <c r="AD203" s="20"/>
    </row>
    <row r="204" spans="1:30" ht="20.25" customHeight="1">
      <c r="A204" s="20"/>
      <c r="B204" s="20"/>
      <c r="C204" s="20"/>
      <c r="D204" s="20"/>
      <c r="E204" s="20"/>
      <c r="F204" s="20"/>
      <c r="G204" s="20"/>
      <c r="H204" s="20"/>
      <c r="I204" s="20"/>
      <c r="J204" s="20"/>
      <c r="K204" s="12"/>
      <c r="L204" s="20"/>
      <c r="M204" s="20"/>
      <c r="N204" s="90"/>
      <c r="O204" s="90"/>
      <c r="P204" s="20"/>
      <c r="Q204" s="90"/>
      <c r="R204" s="20"/>
      <c r="S204" s="20"/>
      <c r="T204" s="20"/>
      <c r="U204" s="90"/>
      <c r="V204" s="20"/>
      <c r="W204" s="20"/>
      <c r="X204" s="20"/>
      <c r="Y204" s="90"/>
      <c r="Z204" s="20"/>
      <c r="AA204" s="90"/>
      <c r="AB204" s="20"/>
      <c r="AC204" s="90"/>
      <c r="AD204" s="20"/>
    </row>
    <row r="205" spans="1:30" ht="20.25" customHeight="1">
      <c r="A205" s="20"/>
      <c r="B205" s="20"/>
      <c r="C205" s="20"/>
      <c r="D205" s="20"/>
      <c r="E205" s="20"/>
      <c r="F205" s="20"/>
      <c r="G205" s="20"/>
      <c r="H205" s="20"/>
      <c r="I205" s="20"/>
      <c r="J205" s="20"/>
      <c r="K205" s="12"/>
      <c r="L205" s="20"/>
      <c r="M205" s="20"/>
      <c r="N205" s="90"/>
      <c r="O205" s="90"/>
      <c r="P205" s="20"/>
      <c r="Q205" s="90"/>
      <c r="R205" s="20"/>
      <c r="S205" s="20"/>
      <c r="T205" s="20"/>
      <c r="U205" s="90"/>
      <c r="V205" s="20"/>
      <c r="W205" s="20"/>
      <c r="X205" s="20"/>
      <c r="Y205" s="90"/>
      <c r="Z205" s="20"/>
      <c r="AA205" s="90"/>
      <c r="AB205" s="20"/>
      <c r="AC205" s="90"/>
      <c r="AD205" s="20"/>
    </row>
    <row r="206" spans="1:30" ht="20.25" customHeight="1">
      <c r="A206" s="20"/>
      <c r="B206" s="20"/>
      <c r="C206" s="20"/>
      <c r="D206" s="20"/>
      <c r="E206" s="20"/>
      <c r="F206" s="20"/>
      <c r="G206" s="20"/>
      <c r="H206" s="20"/>
      <c r="I206" s="20"/>
      <c r="J206" s="20"/>
      <c r="K206" s="12"/>
      <c r="L206" s="20"/>
      <c r="M206" s="20"/>
      <c r="N206" s="90"/>
      <c r="O206" s="90"/>
      <c r="P206" s="20"/>
      <c r="Q206" s="90"/>
      <c r="R206" s="20"/>
      <c r="S206" s="20"/>
      <c r="T206" s="20"/>
      <c r="U206" s="90"/>
      <c r="V206" s="20"/>
      <c r="W206" s="20"/>
      <c r="X206" s="20"/>
      <c r="Y206" s="90"/>
      <c r="Z206" s="20"/>
      <c r="AA206" s="90"/>
      <c r="AB206" s="20"/>
      <c r="AC206" s="90"/>
      <c r="AD206" s="20"/>
    </row>
    <row r="207" spans="1:30" ht="20.25" customHeight="1">
      <c r="A207" s="20"/>
      <c r="B207" s="20"/>
      <c r="C207" s="20"/>
      <c r="D207" s="20"/>
      <c r="E207" s="20"/>
      <c r="F207" s="20"/>
      <c r="G207" s="20"/>
      <c r="H207" s="20"/>
      <c r="I207" s="20"/>
      <c r="J207" s="20"/>
      <c r="K207" s="12"/>
      <c r="L207" s="20"/>
      <c r="M207" s="20"/>
      <c r="N207" s="90"/>
      <c r="O207" s="90"/>
      <c r="P207" s="20"/>
      <c r="Q207" s="90"/>
      <c r="R207" s="20"/>
      <c r="S207" s="20"/>
      <c r="T207" s="20"/>
      <c r="U207" s="90"/>
      <c r="V207" s="20"/>
      <c r="W207" s="20"/>
      <c r="X207" s="20"/>
      <c r="Y207" s="90"/>
      <c r="Z207" s="20"/>
      <c r="AA207" s="90"/>
      <c r="AB207" s="20"/>
      <c r="AC207" s="90"/>
      <c r="AD207" s="20"/>
    </row>
    <row r="208" spans="1:30" ht="20.25" customHeight="1">
      <c r="A208" s="20"/>
      <c r="B208" s="20"/>
      <c r="C208" s="20"/>
      <c r="D208" s="20"/>
      <c r="E208" s="20"/>
      <c r="F208" s="20"/>
      <c r="G208" s="20"/>
      <c r="H208" s="20"/>
      <c r="I208" s="20"/>
      <c r="J208" s="20"/>
      <c r="K208" s="12"/>
      <c r="L208" s="20"/>
      <c r="M208" s="20"/>
      <c r="N208" s="90"/>
      <c r="O208" s="90"/>
      <c r="P208" s="20"/>
      <c r="Q208" s="90"/>
      <c r="R208" s="20"/>
      <c r="S208" s="20"/>
      <c r="T208" s="20"/>
      <c r="U208" s="90"/>
      <c r="V208" s="20"/>
      <c r="W208" s="20"/>
      <c r="X208" s="20"/>
      <c r="Y208" s="90"/>
      <c r="Z208" s="20"/>
      <c r="AA208" s="90"/>
      <c r="AB208" s="20"/>
      <c r="AC208" s="90"/>
      <c r="AD208" s="20"/>
    </row>
    <row r="209" spans="1:30" ht="20.25" customHeight="1">
      <c r="A209" s="20"/>
      <c r="B209" s="20"/>
      <c r="C209" s="20"/>
      <c r="D209" s="20"/>
      <c r="E209" s="20"/>
      <c r="F209" s="20"/>
      <c r="G209" s="20"/>
      <c r="H209" s="20"/>
      <c r="I209" s="20"/>
      <c r="J209" s="20"/>
      <c r="K209" s="12"/>
      <c r="L209" s="20"/>
      <c r="M209" s="20"/>
      <c r="N209" s="90"/>
      <c r="O209" s="90"/>
      <c r="P209" s="20"/>
      <c r="Q209" s="90"/>
      <c r="R209" s="20"/>
      <c r="S209" s="20"/>
      <c r="T209" s="20"/>
      <c r="U209" s="90"/>
      <c r="V209" s="20"/>
      <c r="W209" s="20"/>
      <c r="X209" s="20"/>
      <c r="Y209" s="90"/>
      <c r="Z209" s="20"/>
      <c r="AA209" s="90"/>
      <c r="AB209" s="20"/>
      <c r="AC209" s="90"/>
      <c r="AD209" s="20"/>
    </row>
    <row r="210" spans="1:30" ht="20.25" customHeight="1">
      <c r="A210" s="20"/>
      <c r="B210" s="20"/>
      <c r="C210" s="20"/>
      <c r="D210" s="20"/>
      <c r="E210" s="20"/>
      <c r="F210" s="20"/>
      <c r="G210" s="20"/>
      <c r="H210" s="20"/>
      <c r="I210" s="20"/>
      <c r="J210" s="20"/>
      <c r="K210" s="12"/>
      <c r="L210" s="20"/>
      <c r="M210" s="20"/>
      <c r="N210" s="90"/>
      <c r="O210" s="90"/>
      <c r="P210" s="20"/>
      <c r="Q210" s="90"/>
      <c r="R210" s="20"/>
      <c r="S210" s="20"/>
      <c r="T210" s="20"/>
      <c r="U210" s="90"/>
      <c r="V210" s="20"/>
      <c r="W210" s="20"/>
      <c r="X210" s="20"/>
      <c r="Y210" s="90"/>
      <c r="Z210" s="20"/>
      <c r="AA210" s="90"/>
      <c r="AB210" s="20"/>
      <c r="AC210" s="90"/>
      <c r="AD210" s="20"/>
    </row>
    <row r="211" spans="1:30" ht="20.25" customHeight="1">
      <c r="A211" s="20"/>
      <c r="B211" s="20"/>
      <c r="C211" s="20"/>
      <c r="D211" s="20"/>
      <c r="E211" s="20"/>
      <c r="F211" s="20"/>
      <c r="G211" s="20"/>
      <c r="H211" s="20"/>
      <c r="I211" s="20"/>
      <c r="J211" s="20"/>
      <c r="K211" s="12"/>
      <c r="L211" s="20"/>
      <c r="M211" s="20"/>
      <c r="N211" s="90"/>
      <c r="O211" s="90"/>
      <c r="P211" s="20"/>
      <c r="Q211" s="90"/>
      <c r="R211" s="20"/>
      <c r="S211" s="20"/>
      <c r="T211" s="20"/>
      <c r="U211" s="90"/>
      <c r="V211" s="20"/>
      <c r="W211" s="20"/>
      <c r="X211" s="20"/>
      <c r="Y211" s="90"/>
      <c r="Z211" s="20"/>
      <c r="AA211" s="90"/>
      <c r="AB211" s="20"/>
      <c r="AC211" s="90"/>
      <c r="AD211" s="20"/>
    </row>
    <row r="212" spans="1:30" ht="20.25" customHeight="1">
      <c r="A212" s="20"/>
      <c r="B212" s="20"/>
      <c r="C212" s="20"/>
      <c r="D212" s="20"/>
      <c r="E212" s="20"/>
      <c r="F212" s="20"/>
      <c r="G212" s="20"/>
      <c r="H212" s="20"/>
      <c r="I212" s="20"/>
      <c r="J212" s="20"/>
      <c r="K212" s="12"/>
      <c r="L212" s="20"/>
      <c r="M212" s="20"/>
      <c r="N212" s="90"/>
      <c r="O212" s="90"/>
      <c r="P212" s="20"/>
      <c r="Q212" s="90"/>
      <c r="R212" s="20"/>
      <c r="S212" s="20"/>
      <c r="T212" s="20"/>
      <c r="U212" s="90"/>
      <c r="V212" s="20"/>
      <c r="W212" s="20"/>
      <c r="X212" s="20"/>
      <c r="Y212" s="90"/>
      <c r="Z212" s="20"/>
      <c r="AA212" s="90"/>
      <c r="AB212" s="20"/>
      <c r="AC212" s="90"/>
      <c r="AD212" s="20"/>
    </row>
    <row r="213" spans="1:30" ht="20.25" customHeight="1">
      <c r="A213" s="20"/>
      <c r="B213" s="20"/>
      <c r="C213" s="20"/>
      <c r="D213" s="20"/>
      <c r="E213" s="20"/>
      <c r="F213" s="20"/>
      <c r="G213" s="20"/>
      <c r="H213" s="20"/>
      <c r="I213" s="20"/>
      <c r="J213" s="20"/>
      <c r="K213" s="12"/>
      <c r="L213" s="20"/>
      <c r="M213" s="20"/>
      <c r="N213" s="90"/>
      <c r="O213" s="90"/>
      <c r="P213" s="20"/>
      <c r="Q213" s="90"/>
      <c r="R213" s="20"/>
      <c r="S213" s="20"/>
      <c r="T213" s="20"/>
      <c r="U213" s="90"/>
      <c r="V213" s="20"/>
      <c r="W213" s="20"/>
      <c r="X213" s="20"/>
      <c r="Y213" s="90"/>
      <c r="Z213" s="20"/>
      <c r="AA213" s="90"/>
      <c r="AB213" s="20"/>
      <c r="AC213" s="90"/>
      <c r="AD213" s="20"/>
    </row>
    <row r="214" spans="1:30" ht="20.25" customHeight="1">
      <c r="A214" s="20"/>
      <c r="B214" s="20"/>
      <c r="C214" s="20"/>
      <c r="D214" s="20"/>
      <c r="E214" s="20"/>
      <c r="F214" s="20"/>
      <c r="G214" s="20"/>
      <c r="H214" s="20"/>
      <c r="I214" s="20"/>
      <c r="J214" s="20"/>
      <c r="K214" s="12"/>
      <c r="L214" s="20"/>
      <c r="M214" s="20"/>
      <c r="N214" s="90"/>
      <c r="O214" s="90"/>
      <c r="P214" s="20"/>
      <c r="Q214" s="90"/>
      <c r="R214" s="20"/>
      <c r="S214" s="20"/>
      <c r="T214" s="20"/>
      <c r="U214" s="90"/>
      <c r="V214" s="20"/>
      <c r="W214" s="20"/>
      <c r="X214" s="20"/>
      <c r="Y214" s="90"/>
      <c r="Z214" s="20"/>
      <c r="AA214" s="90"/>
      <c r="AB214" s="20"/>
      <c r="AC214" s="90"/>
      <c r="AD214" s="20"/>
    </row>
    <row r="215" spans="1:30" ht="20.25" customHeight="1">
      <c r="A215" s="20"/>
      <c r="B215" s="20"/>
      <c r="C215" s="20"/>
      <c r="D215" s="20"/>
      <c r="E215" s="20"/>
      <c r="F215" s="20"/>
      <c r="G215" s="20"/>
      <c r="H215" s="20"/>
      <c r="I215" s="20"/>
      <c r="J215" s="20"/>
      <c r="K215" s="12"/>
      <c r="L215" s="20"/>
      <c r="M215" s="20"/>
      <c r="N215" s="90"/>
      <c r="O215" s="90"/>
      <c r="P215" s="20"/>
      <c r="Q215" s="90"/>
      <c r="R215" s="20"/>
      <c r="S215" s="20"/>
      <c r="T215" s="20"/>
      <c r="U215" s="90"/>
      <c r="V215" s="20"/>
      <c r="W215" s="20"/>
      <c r="X215" s="20"/>
      <c r="Y215" s="90"/>
      <c r="Z215" s="20"/>
      <c r="AA215" s="90"/>
      <c r="AB215" s="20"/>
      <c r="AC215" s="90"/>
      <c r="AD215" s="20"/>
    </row>
    <row r="216" spans="1:30" ht="20.25" customHeight="1">
      <c r="A216" s="20"/>
      <c r="B216" s="20"/>
      <c r="C216" s="20"/>
      <c r="D216" s="20"/>
      <c r="E216" s="20"/>
      <c r="F216" s="20"/>
      <c r="G216" s="20"/>
      <c r="H216" s="20"/>
      <c r="I216" s="20"/>
      <c r="J216" s="20"/>
      <c r="K216" s="12"/>
      <c r="L216" s="20"/>
      <c r="M216" s="20"/>
      <c r="N216" s="90"/>
      <c r="O216" s="90"/>
      <c r="P216" s="20"/>
      <c r="Q216" s="90"/>
      <c r="R216" s="20"/>
      <c r="S216" s="20"/>
      <c r="T216" s="20"/>
      <c r="U216" s="90"/>
      <c r="V216" s="20"/>
      <c r="W216" s="20"/>
      <c r="X216" s="20"/>
      <c r="Y216" s="90"/>
      <c r="Z216" s="20"/>
      <c r="AA216" s="90"/>
      <c r="AB216" s="20"/>
      <c r="AC216" s="90"/>
      <c r="AD216" s="20"/>
    </row>
    <row r="217" spans="1:30" ht="20.25" customHeight="1">
      <c r="A217" s="20"/>
      <c r="B217" s="20"/>
      <c r="C217" s="20"/>
      <c r="D217" s="20"/>
      <c r="E217" s="20"/>
      <c r="F217" s="20"/>
      <c r="G217" s="20"/>
      <c r="H217" s="20"/>
      <c r="I217" s="20"/>
      <c r="J217" s="20"/>
      <c r="K217" s="12"/>
      <c r="L217" s="20"/>
      <c r="M217" s="20"/>
      <c r="N217" s="90"/>
      <c r="O217" s="90"/>
      <c r="P217" s="20"/>
      <c r="Q217" s="90"/>
      <c r="R217" s="20"/>
      <c r="S217" s="20"/>
      <c r="T217" s="20"/>
      <c r="U217" s="90"/>
      <c r="V217" s="20"/>
      <c r="W217" s="20"/>
      <c r="X217" s="20"/>
      <c r="Y217" s="90"/>
      <c r="Z217" s="20"/>
      <c r="AA217" s="90"/>
      <c r="AB217" s="20"/>
      <c r="AC217" s="90"/>
      <c r="AD217" s="20"/>
    </row>
    <row r="218" spans="1:30" ht="20.25" customHeight="1">
      <c r="A218" s="20"/>
      <c r="B218" s="20"/>
      <c r="C218" s="20"/>
      <c r="D218" s="20"/>
      <c r="E218" s="20"/>
      <c r="F218" s="20"/>
      <c r="G218" s="20"/>
      <c r="H218" s="20"/>
      <c r="I218" s="20"/>
      <c r="J218" s="20"/>
      <c r="K218" s="12"/>
      <c r="L218" s="20"/>
      <c r="M218" s="20"/>
      <c r="N218" s="90"/>
      <c r="O218" s="90"/>
      <c r="P218" s="20"/>
      <c r="Q218" s="90"/>
      <c r="R218" s="20"/>
      <c r="S218" s="20"/>
      <c r="T218" s="20"/>
      <c r="U218" s="90"/>
      <c r="V218" s="20"/>
      <c r="W218" s="20"/>
      <c r="X218" s="20"/>
      <c r="Y218" s="90"/>
      <c r="Z218" s="20"/>
      <c r="AA218" s="90"/>
      <c r="AB218" s="20"/>
      <c r="AC218" s="90"/>
      <c r="AD218" s="20"/>
    </row>
    <row r="219" spans="1:30" ht="20.25" customHeight="1">
      <c r="A219" s="20"/>
      <c r="B219" s="20"/>
      <c r="C219" s="20"/>
      <c r="D219" s="20"/>
      <c r="E219" s="20"/>
      <c r="F219" s="20"/>
      <c r="G219" s="20"/>
      <c r="H219" s="20"/>
      <c r="I219" s="20"/>
      <c r="J219" s="20"/>
      <c r="K219" s="12"/>
      <c r="L219" s="20"/>
      <c r="M219" s="20"/>
      <c r="N219" s="90"/>
      <c r="O219" s="90"/>
      <c r="P219" s="20"/>
      <c r="Q219" s="90"/>
      <c r="R219" s="20"/>
      <c r="S219" s="20"/>
      <c r="T219" s="20"/>
      <c r="U219" s="90"/>
      <c r="V219" s="20"/>
      <c r="W219" s="20"/>
      <c r="X219" s="20"/>
      <c r="Y219" s="90"/>
      <c r="Z219" s="20"/>
      <c r="AA219" s="90"/>
      <c r="AB219" s="20"/>
      <c r="AC219" s="90"/>
      <c r="AD219" s="20"/>
    </row>
    <row r="220" spans="1:30" ht="20.25" customHeight="1">
      <c r="A220" s="20"/>
      <c r="B220" s="20"/>
      <c r="C220" s="20"/>
      <c r="D220" s="20"/>
      <c r="E220" s="20"/>
      <c r="F220" s="20"/>
      <c r="G220" s="20"/>
      <c r="H220" s="20"/>
      <c r="I220" s="20"/>
      <c r="J220" s="20"/>
      <c r="K220" s="12"/>
      <c r="L220" s="20"/>
      <c r="M220" s="20"/>
      <c r="N220" s="90"/>
      <c r="O220" s="90"/>
      <c r="P220" s="20"/>
      <c r="Q220" s="90"/>
      <c r="R220" s="20"/>
      <c r="S220" s="20"/>
      <c r="T220" s="20"/>
      <c r="U220" s="90"/>
      <c r="V220" s="20"/>
      <c r="W220" s="20"/>
      <c r="X220" s="20"/>
      <c r="Y220" s="90"/>
      <c r="Z220" s="20"/>
      <c r="AA220" s="90"/>
      <c r="AB220" s="20"/>
      <c r="AC220" s="90"/>
      <c r="AD220" s="20"/>
    </row>
    <row r="221" spans="1:30" ht="20.25" customHeight="1">
      <c r="A221" s="20"/>
      <c r="B221" s="20"/>
      <c r="C221" s="20"/>
      <c r="D221" s="20"/>
      <c r="E221" s="20"/>
      <c r="F221" s="20"/>
      <c r="G221" s="20"/>
      <c r="H221" s="20"/>
      <c r="I221" s="20"/>
      <c r="J221" s="20"/>
      <c r="K221" s="12"/>
      <c r="L221" s="20"/>
      <c r="M221" s="20"/>
      <c r="N221" s="90"/>
      <c r="O221" s="90"/>
      <c r="P221" s="20"/>
      <c r="Q221" s="90"/>
      <c r="R221" s="20"/>
      <c r="S221" s="20"/>
      <c r="T221" s="20"/>
      <c r="U221" s="90"/>
      <c r="V221" s="20"/>
      <c r="W221" s="20"/>
      <c r="X221" s="20"/>
      <c r="Y221" s="90"/>
      <c r="Z221" s="20"/>
      <c r="AA221" s="90"/>
      <c r="AB221" s="20"/>
      <c r="AC221" s="90"/>
      <c r="AD221" s="20"/>
    </row>
    <row r="222" spans="1:30" ht="20.25" customHeight="1">
      <c r="A222" s="20"/>
      <c r="B222" s="20"/>
      <c r="C222" s="20"/>
      <c r="D222" s="20"/>
      <c r="E222" s="20"/>
      <c r="F222" s="20"/>
      <c r="G222" s="20"/>
      <c r="H222" s="20"/>
      <c r="I222" s="20"/>
      <c r="J222" s="20"/>
      <c r="K222" s="12"/>
      <c r="L222" s="20"/>
      <c r="M222" s="20"/>
      <c r="N222" s="90"/>
      <c r="O222" s="90"/>
      <c r="P222" s="20"/>
      <c r="Q222" s="90"/>
      <c r="R222" s="20"/>
      <c r="S222" s="20"/>
      <c r="T222" s="20"/>
      <c r="U222" s="90"/>
      <c r="V222" s="20"/>
      <c r="W222" s="20"/>
      <c r="X222" s="20"/>
      <c r="Y222" s="90"/>
      <c r="Z222" s="20"/>
      <c r="AA222" s="90"/>
      <c r="AB222" s="20"/>
      <c r="AC222" s="90"/>
      <c r="AD222" s="20"/>
    </row>
    <row r="223" spans="1:30" ht="20.25" customHeight="1">
      <c r="A223" s="20"/>
      <c r="B223" s="20"/>
      <c r="C223" s="20"/>
      <c r="D223" s="20"/>
      <c r="E223" s="20"/>
      <c r="F223" s="20"/>
      <c r="G223" s="20"/>
      <c r="H223" s="20"/>
      <c r="I223" s="20"/>
      <c r="J223" s="20"/>
      <c r="K223" s="12"/>
      <c r="L223" s="20"/>
      <c r="M223" s="20"/>
      <c r="N223" s="90"/>
      <c r="O223" s="90"/>
      <c r="P223" s="20"/>
      <c r="Q223" s="90"/>
      <c r="R223" s="20"/>
      <c r="S223" s="20"/>
      <c r="T223" s="20"/>
      <c r="U223" s="90"/>
      <c r="V223" s="20"/>
      <c r="W223" s="20"/>
      <c r="X223" s="20"/>
      <c r="Y223" s="90"/>
      <c r="Z223" s="20"/>
      <c r="AA223" s="90"/>
      <c r="AB223" s="20"/>
      <c r="AC223" s="90"/>
      <c r="AD223" s="20"/>
    </row>
    <row r="224" spans="1:30" ht="20.25" customHeight="1">
      <c r="A224" s="20"/>
      <c r="B224" s="20"/>
      <c r="C224" s="20"/>
      <c r="D224" s="20"/>
      <c r="E224" s="20"/>
      <c r="F224" s="20"/>
      <c r="G224" s="20"/>
      <c r="H224" s="20"/>
      <c r="I224" s="20"/>
      <c r="J224" s="20"/>
      <c r="K224" s="12"/>
      <c r="L224" s="20"/>
      <c r="M224" s="20"/>
      <c r="N224" s="90"/>
      <c r="O224" s="90"/>
      <c r="P224" s="20"/>
      <c r="Q224" s="90"/>
      <c r="R224" s="20"/>
      <c r="S224" s="20"/>
      <c r="T224" s="20"/>
      <c r="U224" s="90"/>
      <c r="V224" s="20"/>
      <c r="W224" s="20"/>
      <c r="X224" s="20"/>
      <c r="Y224" s="90"/>
      <c r="Z224" s="20"/>
      <c r="AA224" s="90"/>
      <c r="AB224" s="20"/>
      <c r="AC224" s="90"/>
      <c r="AD224" s="20"/>
    </row>
    <row r="225" spans="1:30" ht="20.25" customHeight="1">
      <c r="A225" s="20"/>
      <c r="B225" s="20"/>
      <c r="C225" s="20"/>
      <c r="D225" s="20"/>
      <c r="E225" s="20"/>
      <c r="F225" s="20"/>
      <c r="G225" s="20"/>
      <c r="H225" s="20"/>
      <c r="I225" s="20"/>
      <c r="J225" s="20"/>
      <c r="K225" s="12"/>
      <c r="L225" s="20"/>
      <c r="M225" s="20"/>
      <c r="N225" s="90"/>
      <c r="O225" s="90"/>
      <c r="P225" s="20"/>
      <c r="Q225" s="90"/>
      <c r="R225" s="20"/>
      <c r="S225" s="20"/>
      <c r="T225" s="20"/>
      <c r="U225" s="90"/>
      <c r="V225" s="20"/>
      <c r="W225" s="20"/>
      <c r="X225" s="20"/>
      <c r="Y225" s="90"/>
      <c r="Z225" s="20"/>
      <c r="AA225" s="90"/>
      <c r="AB225" s="20"/>
      <c r="AC225" s="90"/>
      <c r="AD225" s="20"/>
    </row>
    <row r="226" spans="1:30" ht="20.25" customHeight="1">
      <c r="A226" s="20"/>
      <c r="B226" s="20"/>
      <c r="C226" s="20"/>
      <c r="D226" s="20"/>
      <c r="E226" s="20"/>
      <c r="F226" s="20"/>
      <c r="G226" s="20"/>
      <c r="H226" s="20"/>
      <c r="I226" s="20"/>
      <c r="J226" s="20"/>
      <c r="K226" s="12"/>
      <c r="L226" s="20"/>
      <c r="M226" s="20"/>
      <c r="N226" s="90"/>
      <c r="O226" s="90"/>
      <c r="P226" s="20"/>
      <c r="Q226" s="90"/>
      <c r="R226" s="20"/>
      <c r="S226" s="20"/>
      <c r="T226" s="20"/>
      <c r="U226" s="90"/>
      <c r="V226" s="20"/>
      <c r="W226" s="20"/>
      <c r="X226" s="20"/>
      <c r="Y226" s="90"/>
      <c r="Z226" s="20"/>
      <c r="AA226" s="90"/>
      <c r="AB226" s="20"/>
      <c r="AC226" s="90"/>
      <c r="AD226" s="20"/>
    </row>
    <row r="227" spans="1:30" ht="20.25" customHeight="1">
      <c r="A227" s="20"/>
      <c r="B227" s="20"/>
      <c r="C227" s="20"/>
      <c r="D227" s="20"/>
      <c r="E227" s="20"/>
      <c r="F227" s="20"/>
      <c r="G227" s="20"/>
      <c r="H227" s="20"/>
      <c r="I227" s="20"/>
      <c r="J227" s="20"/>
      <c r="K227" s="12"/>
      <c r="L227" s="20"/>
      <c r="M227" s="20"/>
      <c r="N227" s="90"/>
      <c r="O227" s="90"/>
      <c r="P227" s="20"/>
      <c r="Q227" s="90"/>
      <c r="R227" s="20"/>
      <c r="S227" s="20"/>
      <c r="T227" s="20"/>
      <c r="U227" s="90"/>
      <c r="V227" s="20"/>
      <c r="W227" s="20"/>
      <c r="X227" s="20"/>
      <c r="Y227" s="90"/>
      <c r="Z227" s="20"/>
      <c r="AA227" s="90"/>
      <c r="AB227" s="20"/>
      <c r="AC227" s="90"/>
      <c r="AD227" s="20"/>
    </row>
    <row r="228" spans="1:30" ht="20.25" customHeight="1">
      <c r="A228" s="20"/>
      <c r="B228" s="20"/>
      <c r="C228" s="20"/>
      <c r="D228" s="20"/>
      <c r="E228" s="20"/>
      <c r="F228" s="20"/>
      <c r="G228" s="20"/>
      <c r="H228" s="20"/>
      <c r="I228" s="20"/>
      <c r="J228" s="20"/>
      <c r="K228" s="12"/>
      <c r="L228" s="20"/>
      <c r="M228" s="20"/>
      <c r="N228" s="90"/>
      <c r="O228" s="90"/>
      <c r="P228" s="20"/>
      <c r="Q228" s="90"/>
      <c r="R228" s="20"/>
      <c r="S228" s="20"/>
      <c r="T228" s="20"/>
      <c r="U228" s="90"/>
      <c r="V228" s="20"/>
      <c r="W228" s="20"/>
      <c r="X228" s="20"/>
      <c r="Y228" s="90"/>
      <c r="Z228" s="20"/>
      <c r="AA228" s="90"/>
      <c r="AB228" s="20"/>
      <c r="AC228" s="90"/>
      <c r="AD228" s="20"/>
    </row>
    <row r="229" spans="1:30" ht="20.25" customHeight="1">
      <c r="A229" s="20"/>
      <c r="B229" s="20"/>
      <c r="C229" s="20"/>
      <c r="D229" s="20"/>
      <c r="E229" s="20"/>
      <c r="F229" s="20"/>
      <c r="G229" s="20"/>
      <c r="H229" s="20"/>
      <c r="I229" s="20"/>
      <c r="J229" s="20"/>
      <c r="K229" s="12"/>
      <c r="L229" s="20"/>
      <c r="M229" s="20"/>
      <c r="N229" s="90"/>
      <c r="O229" s="90"/>
      <c r="P229" s="20"/>
      <c r="Q229" s="90"/>
      <c r="R229" s="20"/>
      <c r="S229" s="20"/>
      <c r="T229" s="20"/>
      <c r="U229" s="90"/>
      <c r="V229" s="20"/>
      <c r="W229" s="20"/>
      <c r="X229" s="20"/>
      <c r="Y229" s="90"/>
      <c r="Z229" s="20"/>
      <c r="AA229" s="90"/>
      <c r="AB229" s="20"/>
      <c r="AC229" s="90"/>
      <c r="AD229" s="20"/>
    </row>
    <row r="230" spans="1:30" ht="20.25" customHeight="1">
      <c r="A230" s="20"/>
      <c r="B230" s="20"/>
      <c r="C230" s="20"/>
      <c r="D230" s="20"/>
      <c r="E230" s="20"/>
      <c r="F230" s="20"/>
      <c r="G230" s="20"/>
      <c r="H230" s="20"/>
      <c r="I230" s="20"/>
      <c r="J230" s="20"/>
      <c r="K230" s="12"/>
      <c r="L230" s="20"/>
      <c r="M230" s="20"/>
      <c r="N230" s="90"/>
      <c r="O230" s="90"/>
      <c r="P230" s="20"/>
      <c r="Q230" s="90"/>
      <c r="R230" s="20"/>
      <c r="S230" s="20"/>
      <c r="T230" s="20"/>
      <c r="U230" s="90"/>
      <c r="V230" s="20"/>
      <c r="W230" s="20"/>
      <c r="X230" s="20"/>
      <c r="Y230" s="90"/>
      <c r="Z230" s="20"/>
      <c r="AA230" s="90"/>
      <c r="AB230" s="20"/>
      <c r="AC230" s="90"/>
      <c r="AD230" s="20"/>
    </row>
    <row r="231" spans="1:30" ht="20.25" customHeight="1">
      <c r="A231" s="20"/>
      <c r="B231" s="20"/>
      <c r="C231" s="20"/>
      <c r="D231" s="20"/>
      <c r="E231" s="20"/>
      <c r="F231" s="20"/>
      <c r="G231" s="20"/>
      <c r="H231" s="20"/>
      <c r="I231" s="20"/>
      <c r="J231" s="20"/>
      <c r="K231" s="12"/>
      <c r="L231" s="20"/>
      <c r="M231" s="20"/>
      <c r="N231" s="90"/>
      <c r="O231" s="90"/>
      <c r="P231" s="20"/>
      <c r="Q231" s="90"/>
      <c r="R231" s="20"/>
      <c r="S231" s="20"/>
      <c r="T231" s="20"/>
      <c r="U231" s="90"/>
      <c r="V231" s="20"/>
      <c r="W231" s="20"/>
      <c r="X231" s="20"/>
      <c r="Y231" s="90"/>
      <c r="Z231" s="20"/>
      <c r="AA231" s="90"/>
      <c r="AB231" s="20"/>
      <c r="AC231" s="90"/>
      <c r="AD231" s="20"/>
    </row>
    <row r="232" spans="1:30" ht="20.25" customHeight="1">
      <c r="A232" s="20"/>
      <c r="B232" s="20"/>
      <c r="C232" s="20"/>
      <c r="D232" s="20"/>
      <c r="E232" s="20"/>
      <c r="F232" s="20"/>
      <c r="G232" s="20"/>
      <c r="H232" s="20"/>
      <c r="I232" s="20"/>
      <c r="J232" s="20"/>
      <c r="K232" s="12"/>
      <c r="L232" s="20"/>
      <c r="M232" s="20"/>
      <c r="N232" s="90"/>
      <c r="O232" s="90"/>
      <c r="P232" s="20"/>
      <c r="Q232" s="90"/>
      <c r="R232" s="20"/>
      <c r="S232" s="20"/>
      <c r="T232" s="20"/>
      <c r="U232" s="90"/>
      <c r="V232" s="20"/>
      <c r="W232" s="20"/>
      <c r="X232" s="20"/>
      <c r="Y232" s="90"/>
      <c r="Z232" s="20"/>
      <c r="AA232" s="90"/>
      <c r="AB232" s="20"/>
      <c r="AC232" s="90"/>
      <c r="AD232" s="20"/>
    </row>
    <row r="233" spans="1:30" ht="20.25" customHeight="1">
      <c r="A233" s="20"/>
      <c r="B233" s="20"/>
      <c r="C233" s="20"/>
      <c r="D233" s="20"/>
      <c r="E233" s="20"/>
      <c r="F233" s="20"/>
      <c r="G233" s="20"/>
      <c r="H233" s="20"/>
      <c r="I233" s="20"/>
      <c r="J233" s="20"/>
      <c r="K233" s="12"/>
      <c r="L233" s="20"/>
      <c r="M233" s="20"/>
      <c r="N233" s="90"/>
      <c r="O233" s="90"/>
      <c r="P233" s="20"/>
      <c r="Q233" s="90"/>
      <c r="R233" s="20"/>
      <c r="S233" s="20"/>
      <c r="T233" s="20"/>
      <c r="U233" s="90"/>
      <c r="V233" s="20"/>
      <c r="W233" s="20"/>
      <c r="X233" s="20"/>
      <c r="Y233" s="90"/>
      <c r="Z233" s="20"/>
      <c r="AA233" s="90"/>
      <c r="AB233" s="20"/>
      <c r="AC233" s="90"/>
      <c r="AD233" s="20"/>
    </row>
    <row r="234" spans="1:30" ht="20.25" customHeight="1">
      <c r="A234" s="20"/>
      <c r="B234" s="20"/>
      <c r="C234" s="20"/>
      <c r="D234" s="20"/>
      <c r="E234" s="20"/>
      <c r="F234" s="20"/>
      <c r="G234" s="20"/>
      <c r="H234" s="20"/>
      <c r="I234" s="20"/>
      <c r="J234" s="20"/>
      <c r="K234" s="12"/>
      <c r="L234" s="20"/>
      <c r="M234" s="20"/>
      <c r="N234" s="90"/>
      <c r="O234" s="90"/>
      <c r="P234" s="20"/>
      <c r="Q234" s="90"/>
      <c r="R234" s="20"/>
      <c r="S234" s="20"/>
      <c r="T234" s="20"/>
      <c r="U234" s="90"/>
      <c r="V234" s="20"/>
      <c r="W234" s="20"/>
      <c r="X234" s="20"/>
      <c r="Y234" s="90"/>
      <c r="Z234" s="20"/>
      <c r="AA234" s="90"/>
      <c r="AB234" s="20"/>
      <c r="AC234" s="90"/>
      <c r="AD234" s="20"/>
    </row>
    <row r="235" spans="1:30" ht="20.25" customHeight="1">
      <c r="A235" s="20"/>
      <c r="B235" s="20"/>
      <c r="C235" s="20"/>
      <c r="D235" s="20"/>
      <c r="E235" s="20"/>
      <c r="F235" s="20"/>
      <c r="G235" s="20"/>
      <c r="H235" s="20"/>
      <c r="I235" s="20"/>
      <c r="J235" s="20"/>
      <c r="K235" s="12"/>
      <c r="L235" s="20"/>
      <c r="M235" s="20"/>
      <c r="N235" s="90"/>
      <c r="O235" s="90"/>
      <c r="P235" s="20"/>
      <c r="Q235" s="90"/>
      <c r="R235" s="20"/>
      <c r="S235" s="20"/>
      <c r="T235" s="20"/>
      <c r="U235" s="90"/>
      <c r="V235" s="20"/>
      <c r="W235" s="20"/>
      <c r="X235" s="20"/>
      <c r="Y235" s="90"/>
      <c r="Z235" s="20"/>
      <c r="AA235" s="90"/>
      <c r="AB235" s="20"/>
      <c r="AC235" s="90"/>
      <c r="AD235" s="20"/>
    </row>
    <row r="236" spans="1:30" ht="20.25" customHeight="1">
      <c r="A236" s="20"/>
      <c r="B236" s="20"/>
      <c r="C236" s="20"/>
      <c r="D236" s="20"/>
      <c r="E236" s="20"/>
      <c r="F236" s="20"/>
      <c r="G236" s="20"/>
      <c r="H236" s="20"/>
      <c r="I236" s="20"/>
      <c r="J236" s="20"/>
      <c r="K236" s="12"/>
      <c r="L236" s="20"/>
      <c r="M236" s="20"/>
      <c r="N236" s="90"/>
      <c r="O236" s="90"/>
      <c r="P236" s="20"/>
      <c r="Q236" s="90"/>
      <c r="R236" s="20"/>
      <c r="S236" s="20"/>
      <c r="T236" s="20"/>
      <c r="U236" s="90"/>
      <c r="V236" s="20"/>
      <c r="W236" s="20"/>
      <c r="X236" s="20"/>
      <c r="Y236" s="90"/>
      <c r="Z236" s="20"/>
      <c r="AA236" s="90"/>
      <c r="AB236" s="20"/>
      <c r="AC236" s="90"/>
      <c r="AD236" s="20"/>
    </row>
    <row r="237" spans="1:30" ht="20.25" customHeight="1">
      <c r="A237" s="20"/>
      <c r="B237" s="20"/>
      <c r="C237" s="20"/>
      <c r="D237" s="20"/>
      <c r="E237" s="20"/>
      <c r="F237" s="20"/>
      <c r="G237" s="20"/>
      <c r="H237" s="20"/>
      <c r="I237" s="20"/>
      <c r="J237" s="20"/>
      <c r="K237" s="12"/>
      <c r="L237" s="20"/>
      <c r="M237" s="20"/>
      <c r="N237" s="90"/>
      <c r="O237" s="90"/>
      <c r="P237" s="20"/>
      <c r="Q237" s="90"/>
      <c r="R237" s="20"/>
      <c r="S237" s="20"/>
      <c r="T237" s="20"/>
      <c r="U237" s="90"/>
      <c r="V237" s="20"/>
      <c r="W237" s="20"/>
      <c r="X237" s="20"/>
      <c r="Y237" s="90"/>
      <c r="Z237" s="20"/>
      <c r="AA237" s="90"/>
      <c r="AB237" s="20"/>
      <c r="AC237" s="90"/>
      <c r="AD237" s="20"/>
    </row>
    <row r="238" spans="1:30" ht="20.25" customHeight="1">
      <c r="A238" s="20"/>
      <c r="B238" s="20"/>
      <c r="C238" s="20"/>
      <c r="D238" s="20"/>
      <c r="E238" s="20"/>
      <c r="F238" s="20"/>
      <c r="G238" s="20"/>
      <c r="H238" s="20"/>
      <c r="I238" s="20"/>
      <c r="J238" s="20"/>
      <c r="K238" s="12"/>
      <c r="L238" s="20"/>
      <c r="M238" s="20"/>
      <c r="N238" s="90"/>
      <c r="O238" s="90"/>
      <c r="P238" s="20"/>
      <c r="Q238" s="90"/>
      <c r="R238" s="20"/>
      <c r="S238" s="20"/>
      <c r="T238" s="20"/>
      <c r="U238" s="90"/>
      <c r="V238" s="20"/>
      <c r="W238" s="20"/>
      <c r="X238" s="20"/>
      <c r="Y238" s="90"/>
      <c r="Z238" s="20"/>
      <c r="AA238" s="90"/>
      <c r="AB238" s="20"/>
      <c r="AC238" s="90"/>
      <c r="AD238" s="20"/>
    </row>
    <row r="239" spans="1:30" ht="20.25" customHeight="1">
      <c r="A239" s="20"/>
      <c r="B239" s="20"/>
      <c r="C239" s="20"/>
      <c r="D239" s="20"/>
      <c r="E239" s="20"/>
      <c r="F239" s="20"/>
      <c r="G239" s="20"/>
      <c r="H239" s="20"/>
      <c r="I239" s="20"/>
      <c r="J239" s="20"/>
      <c r="K239" s="12"/>
      <c r="L239" s="20"/>
      <c r="M239" s="20"/>
      <c r="N239" s="90"/>
      <c r="O239" s="90"/>
      <c r="P239" s="20"/>
      <c r="Q239" s="90"/>
      <c r="R239" s="20"/>
      <c r="S239" s="20"/>
      <c r="T239" s="20"/>
      <c r="U239" s="90"/>
      <c r="V239" s="20"/>
      <c r="W239" s="20"/>
      <c r="X239" s="20"/>
      <c r="Y239" s="90"/>
      <c r="Z239" s="20"/>
      <c r="AA239" s="90"/>
      <c r="AB239" s="20"/>
      <c r="AC239" s="90"/>
      <c r="AD239" s="20"/>
    </row>
    <row r="240" spans="1:30" ht="20.25" customHeight="1">
      <c r="A240" s="20"/>
      <c r="B240" s="20"/>
      <c r="C240" s="20"/>
      <c r="D240" s="20"/>
      <c r="E240" s="20"/>
      <c r="F240" s="20"/>
      <c r="G240" s="20"/>
      <c r="H240" s="20"/>
      <c r="I240" s="20"/>
      <c r="J240" s="20"/>
      <c r="K240" s="12"/>
      <c r="L240" s="20"/>
      <c r="M240" s="20"/>
      <c r="N240" s="90"/>
      <c r="O240" s="90"/>
      <c r="P240" s="20"/>
      <c r="Q240" s="90"/>
      <c r="R240" s="20"/>
      <c r="S240" s="20"/>
      <c r="T240" s="20"/>
      <c r="U240" s="90"/>
      <c r="V240" s="20"/>
      <c r="W240" s="20"/>
      <c r="X240" s="20"/>
      <c r="Y240" s="90"/>
      <c r="Z240" s="20"/>
      <c r="AA240" s="90"/>
      <c r="AB240" s="20"/>
      <c r="AC240" s="90"/>
      <c r="AD240" s="20"/>
    </row>
    <row r="241" spans="1:30" ht="20.25" customHeight="1">
      <c r="A241" s="20"/>
      <c r="B241" s="20"/>
      <c r="C241" s="20"/>
      <c r="D241" s="20"/>
      <c r="E241" s="20"/>
      <c r="F241" s="20"/>
      <c r="G241" s="20"/>
      <c r="H241" s="20"/>
      <c r="I241" s="20"/>
      <c r="J241" s="20"/>
      <c r="K241" s="12"/>
      <c r="L241" s="20"/>
      <c r="M241" s="20"/>
      <c r="N241" s="90"/>
      <c r="O241" s="90"/>
      <c r="P241" s="20"/>
      <c r="Q241" s="90"/>
      <c r="R241" s="20"/>
      <c r="S241" s="20"/>
      <c r="T241" s="20"/>
      <c r="U241" s="90"/>
      <c r="V241" s="20"/>
      <c r="W241" s="20"/>
      <c r="X241" s="20"/>
      <c r="Y241" s="90"/>
      <c r="Z241" s="20"/>
      <c r="AA241" s="90"/>
      <c r="AB241" s="20"/>
      <c r="AC241" s="90"/>
      <c r="AD241" s="20"/>
    </row>
    <row r="242" spans="1:30" ht="20.25" customHeight="1">
      <c r="A242" s="20"/>
      <c r="B242" s="20"/>
      <c r="C242" s="20"/>
      <c r="D242" s="20"/>
      <c r="E242" s="20"/>
      <c r="F242" s="20"/>
      <c r="G242" s="20"/>
      <c r="H242" s="20"/>
      <c r="I242" s="20"/>
      <c r="J242" s="20"/>
      <c r="K242" s="12"/>
      <c r="L242" s="20"/>
      <c r="M242" s="20"/>
      <c r="N242" s="90"/>
      <c r="O242" s="90"/>
      <c r="P242" s="20"/>
      <c r="Q242" s="90"/>
      <c r="R242" s="20"/>
      <c r="S242" s="20"/>
      <c r="T242" s="20"/>
      <c r="U242" s="90"/>
      <c r="V242" s="20"/>
      <c r="W242" s="20"/>
      <c r="X242" s="20"/>
      <c r="Y242" s="90"/>
      <c r="Z242" s="20"/>
      <c r="AA242" s="90"/>
      <c r="AB242" s="20"/>
      <c r="AC242" s="90"/>
      <c r="AD242" s="20"/>
    </row>
    <row r="243" spans="1:30" ht="20.25" customHeight="1">
      <c r="A243" s="20"/>
      <c r="B243" s="20"/>
      <c r="C243" s="20"/>
      <c r="D243" s="20"/>
      <c r="E243" s="20"/>
      <c r="F243" s="20"/>
      <c r="G243" s="20"/>
      <c r="H243" s="20"/>
      <c r="I243" s="20"/>
      <c r="J243" s="20"/>
      <c r="K243" s="12"/>
      <c r="L243" s="20"/>
      <c r="M243" s="20"/>
      <c r="N243" s="90"/>
      <c r="O243" s="90"/>
      <c r="P243" s="20"/>
      <c r="Q243" s="90"/>
      <c r="R243" s="20"/>
      <c r="S243" s="20"/>
      <c r="T243" s="20"/>
      <c r="U243" s="90"/>
      <c r="V243" s="20"/>
      <c r="W243" s="20"/>
      <c r="X243" s="20"/>
      <c r="Y243" s="90"/>
      <c r="Z243" s="20"/>
      <c r="AA243" s="90"/>
      <c r="AB243" s="20"/>
      <c r="AC243" s="90"/>
      <c r="AD243" s="20"/>
    </row>
    <row r="244" spans="1:30" ht="20.25" customHeight="1">
      <c r="A244" s="20"/>
      <c r="B244" s="20"/>
      <c r="C244" s="20"/>
      <c r="D244" s="20"/>
      <c r="E244" s="20"/>
      <c r="F244" s="20"/>
      <c r="G244" s="20"/>
      <c r="H244" s="20"/>
      <c r="I244" s="20"/>
      <c r="J244" s="20"/>
      <c r="K244" s="12"/>
      <c r="L244" s="20"/>
      <c r="M244" s="20"/>
      <c r="N244" s="90"/>
      <c r="O244" s="90"/>
      <c r="P244" s="20"/>
      <c r="Q244" s="90"/>
      <c r="R244" s="20"/>
      <c r="S244" s="20"/>
      <c r="T244" s="20"/>
      <c r="U244" s="90"/>
      <c r="V244" s="20"/>
      <c r="W244" s="20"/>
      <c r="X244" s="20"/>
      <c r="Y244" s="90"/>
      <c r="Z244" s="20"/>
      <c r="AA244" s="90"/>
      <c r="AB244" s="20"/>
      <c r="AC244" s="90"/>
      <c r="AD244" s="20"/>
    </row>
    <row r="245" spans="1:30" ht="20.25" customHeight="1">
      <c r="A245" s="20"/>
      <c r="B245" s="20"/>
      <c r="C245" s="20"/>
      <c r="D245" s="20"/>
      <c r="E245" s="20"/>
      <c r="F245" s="20"/>
      <c r="G245" s="20"/>
      <c r="H245" s="20"/>
      <c r="I245" s="20"/>
      <c r="J245" s="20"/>
      <c r="K245" s="12"/>
      <c r="L245" s="20"/>
      <c r="M245" s="20"/>
      <c r="N245" s="90"/>
      <c r="O245" s="90"/>
      <c r="P245" s="20"/>
      <c r="Q245" s="90"/>
      <c r="R245" s="20"/>
      <c r="S245" s="20"/>
      <c r="T245" s="20"/>
      <c r="U245" s="90"/>
      <c r="V245" s="20"/>
      <c r="W245" s="20"/>
      <c r="X245" s="20"/>
      <c r="Y245" s="90"/>
      <c r="Z245" s="20"/>
      <c r="AA245" s="90"/>
      <c r="AB245" s="20"/>
      <c r="AC245" s="90"/>
      <c r="AD245" s="20"/>
    </row>
    <row r="246" spans="1:30" ht="20.25" customHeight="1">
      <c r="A246" s="20"/>
      <c r="B246" s="20"/>
      <c r="C246" s="20"/>
      <c r="D246" s="20"/>
      <c r="E246" s="20"/>
      <c r="F246" s="20"/>
      <c r="G246" s="20"/>
      <c r="H246" s="20"/>
      <c r="I246" s="20"/>
      <c r="J246" s="20"/>
      <c r="K246" s="12"/>
      <c r="L246" s="20"/>
      <c r="M246" s="20"/>
      <c r="N246" s="90"/>
      <c r="O246" s="90"/>
      <c r="P246" s="20"/>
      <c r="Q246" s="90"/>
      <c r="R246" s="20"/>
      <c r="S246" s="20"/>
      <c r="T246" s="20"/>
      <c r="U246" s="90"/>
      <c r="V246" s="20"/>
      <c r="W246" s="20"/>
      <c r="X246" s="20"/>
      <c r="Y246" s="90"/>
      <c r="Z246" s="20"/>
      <c r="AA246" s="90"/>
      <c r="AB246" s="20"/>
      <c r="AC246" s="90"/>
      <c r="AD246" s="20"/>
    </row>
    <row r="247" spans="1:30" ht="20.25" customHeight="1">
      <c r="A247" s="20"/>
      <c r="B247" s="20"/>
      <c r="C247" s="20"/>
      <c r="D247" s="20"/>
      <c r="E247" s="20"/>
      <c r="F247" s="20"/>
      <c r="G247" s="20"/>
      <c r="H247" s="20"/>
      <c r="I247" s="20"/>
      <c r="J247" s="20"/>
      <c r="K247" s="12"/>
      <c r="L247" s="20"/>
      <c r="M247" s="20"/>
      <c r="N247" s="90"/>
      <c r="O247" s="90"/>
      <c r="P247" s="20"/>
      <c r="Q247" s="90"/>
      <c r="R247" s="20"/>
      <c r="S247" s="20"/>
      <c r="T247" s="20"/>
      <c r="U247" s="90"/>
      <c r="V247" s="20"/>
      <c r="W247" s="20"/>
      <c r="X247" s="20"/>
      <c r="Y247" s="90"/>
      <c r="Z247" s="20"/>
      <c r="AA247" s="90"/>
      <c r="AB247" s="20"/>
      <c r="AC247" s="90"/>
      <c r="AD247" s="20"/>
    </row>
    <row r="248" spans="1:30" ht="20.25" customHeight="1">
      <c r="A248" s="20"/>
      <c r="B248" s="20"/>
      <c r="C248" s="20"/>
      <c r="D248" s="20"/>
      <c r="E248" s="20"/>
      <c r="F248" s="20"/>
      <c r="G248" s="20"/>
      <c r="H248" s="20"/>
      <c r="I248" s="20"/>
      <c r="J248" s="20"/>
      <c r="K248" s="12"/>
      <c r="L248" s="20"/>
      <c r="M248" s="20"/>
      <c r="N248" s="90"/>
      <c r="O248" s="90"/>
      <c r="P248" s="20"/>
      <c r="Q248" s="90"/>
      <c r="R248" s="20"/>
      <c r="S248" s="20"/>
      <c r="T248" s="20"/>
      <c r="U248" s="90"/>
      <c r="V248" s="20"/>
      <c r="W248" s="20"/>
      <c r="X248" s="20"/>
      <c r="Y248" s="90"/>
      <c r="Z248" s="20"/>
      <c r="AA248" s="90"/>
      <c r="AB248" s="20"/>
      <c r="AC248" s="90"/>
      <c r="AD248" s="20"/>
    </row>
    <row r="249" spans="1:30" ht="20.25" customHeight="1">
      <c r="A249" s="20"/>
      <c r="B249" s="20"/>
      <c r="C249" s="20"/>
      <c r="D249" s="20"/>
      <c r="E249" s="20"/>
      <c r="F249" s="20"/>
      <c r="G249" s="20"/>
      <c r="H249" s="20"/>
      <c r="I249" s="20"/>
      <c r="J249" s="20"/>
      <c r="K249" s="12"/>
      <c r="L249" s="20"/>
      <c r="M249" s="20"/>
      <c r="N249" s="90"/>
      <c r="O249" s="90"/>
      <c r="P249" s="20"/>
      <c r="Q249" s="90"/>
      <c r="R249" s="20"/>
      <c r="S249" s="20"/>
      <c r="T249" s="20"/>
      <c r="U249" s="90"/>
      <c r="V249" s="20"/>
      <c r="W249" s="20"/>
      <c r="X249" s="20"/>
      <c r="Y249" s="90"/>
      <c r="Z249" s="20"/>
      <c r="AA249" s="90"/>
      <c r="AB249" s="20"/>
      <c r="AC249" s="90"/>
      <c r="AD249" s="20"/>
    </row>
    <row r="250" spans="1:30" ht="20.25" customHeight="1">
      <c r="A250" s="20"/>
      <c r="B250" s="20"/>
      <c r="C250" s="20"/>
      <c r="D250" s="20"/>
      <c r="E250" s="20"/>
      <c r="F250" s="20"/>
      <c r="G250" s="20"/>
      <c r="H250" s="20"/>
      <c r="I250" s="20"/>
      <c r="J250" s="20"/>
      <c r="K250" s="12"/>
      <c r="L250" s="20"/>
      <c r="M250" s="20"/>
      <c r="N250" s="90"/>
      <c r="O250" s="90"/>
      <c r="P250" s="20"/>
      <c r="Q250" s="90"/>
      <c r="R250" s="20"/>
      <c r="S250" s="20"/>
      <c r="T250" s="20"/>
      <c r="U250" s="90"/>
      <c r="V250" s="20"/>
      <c r="W250" s="20"/>
      <c r="X250" s="20"/>
      <c r="Y250" s="90"/>
      <c r="Z250" s="20"/>
      <c r="AA250" s="90"/>
      <c r="AB250" s="20"/>
      <c r="AC250" s="90"/>
      <c r="AD250" s="20"/>
    </row>
    <row r="251" spans="1:30" ht="20.25" customHeight="1">
      <c r="A251" s="20"/>
      <c r="B251" s="20"/>
      <c r="C251" s="20"/>
      <c r="D251" s="20"/>
      <c r="E251" s="20"/>
      <c r="F251" s="20"/>
      <c r="G251" s="20"/>
      <c r="H251" s="20"/>
      <c r="I251" s="20"/>
      <c r="J251" s="20"/>
      <c r="K251" s="12"/>
      <c r="L251" s="20"/>
      <c r="M251" s="20"/>
      <c r="N251" s="90"/>
      <c r="O251" s="90"/>
      <c r="P251" s="20"/>
      <c r="Q251" s="90"/>
      <c r="R251" s="20"/>
      <c r="S251" s="20"/>
      <c r="T251" s="20"/>
      <c r="U251" s="90"/>
      <c r="V251" s="20"/>
      <c r="W251" s="20"/>
      <c r="X251" s="20"/>
      <c r="Y251" s="90"/>
      <c r="Z251" s="20"/>
      <c r="AA251" s="90"/>
      <c r="AB251" s="20"/>
      <c r="AC251" s="90"/>
      <c r="AD251" s="20"/>
    </row>
    <row r="252" spans="1:30" ht="20.25" customHeight="1">
      <c r="A252" s="20"/>
      <c r="B252" s="20"/>
      <c r="C252" s="20"/>
      <c r="D252" s="20"/>
      <c r="E252" s="20"/>
      <c r="F252" s="20"/>
      <c r="G252" s="20"/>
      <c r="H252" s="20"/>
      <c r="I252" s="20"/>
      <c r="J252" s="20"/>
      <c r="K252" s="12"/>
      <c r="L252" s="20"/>
      <c r="M252" s="20"/>
      <c r="N252" s="90"/>
      <c r="O252" s="90"/>
      <c r="P252" s="20"/>
      <c r="Q252" s="90"/>
      <c r="R252" s="20"/>
      <c r="S252" s="20"/>
      <c r="T252" s="20"/>
      <c r="U252" s="90"/>
      <c r="V252" s="20"/>
      <c r="W252" s="20"/>
      <c r="X252" s="20"/>
      <c r="Y252" s="90"/>
      <c r="Z252" s="20"/>
      <c r="AA252" s="90"/>
      <c r="AB252" s="20"/>
      <c r="AC252" s="90"/>
      <c r="AD252" s="20"/>
    </row>
    <row r="253" spans="1:30" ht="20.25" customHeight="1">
      <c r="A253" s="20"/>
      <c r="B253" s="20"/>
      <c r="C253" s="20"/>
      <c r="D253" s="20"/>
      <c r="E253" s="20"/>
      <c r="F253" s="20"/>
      <c r="G253" s="20"/>
      <c r="H253" s="20"/>
      <c r="I253" s="20"/>
      <c r="J253" s="20"/>
      <c r="K253" s="12"/>
      <c r="L253" s="20"/>
      <c r="M253" s="20"/>
      <c r="N253" s="90"/>
      <c r="O253" s="90"/>
      <c r="P253" s="20"/>
      <c r="Q253" s="90"/>
      <c r="R253" s="20"/>
      <c r="S253" s="20"/>
      <c r="T253" s="20"/>
      <c r="U253" s="90"/>
      <c r="V253" s="20"/>
      <c r="W253" s="20"/>
      <c r="X253" s="20"/>
      <c r="Y253" s="90"/>
      <c r="Z253" s="20"/>
      <c r="AA253" s="90"/>
      <c r="AB253" s="20"/>
      <c r="AC253" s="90"/>
      <c r="AD253" s="20"/>
    </row>
    <row r="254" spans="1:30" ht="20.25" customHeight="1">
      <c r="A254" s="20"/>
      <c r="B254" s="20"/>
      <c r="C254" s="20"/>
      <c r="D254" s="20"/>
      <c r="E254" s="20"/>
      <c r="F254" s="20"/>
      <c r="G254" s="20"/>
      <c r="H254" s="20"/>
      <c r="I254" s="20"/>
      <c r="J254" s="20"/>
      <c r="K254" s="12"/>
      <c r="L254" s="20"/>
      <c r="M254" s="20"/>
      <c r="N254" s="90"/>
      <c r="O254" s="90"/>
      <c r="P254" s="20"/>
      <c r="Q254" s="90"/>
      <c r="R254" s="20"/>
      <c r="S254" s="20"/>
      <c r="T254" s="20"/>
      <c r="U254" s="90"/>
      <c r="V254" s="20"/>
      <c r="W254" s="20"/>
      <c r="X254" s="20"/>
      <c r="Y254" s="90"/>
      <c r="Z254" s="20"/>
      <c r="AA254" s="90"/>
      <c r="AB254" s="20"/>
      <c r="AC254" s="90"/>
      <c r="AD254" s="20"/>
    </row>
    <row r="255" spans="1:30" ht="20.25" customHeight="1">
      <c r="A255" s="20"/>
      <c r="B255" s="20"/>
      <c r="C255" s="20"/>
      <c r="D255" s="20"/>
      <c r="E255" s="20"/>
      <c r="F255" s="20"/>
      <c r="G255" s="20"/>
      <c r="H255" s="20"/>
      <c r="I255" s="20"/>
      <c r="J255" s="20"/>
      <c r="K255" s="12"/>
      <c r="L255" s="20"/>
      <c r="M255" s="20"/>
      <c r="N255" s="90"/>
      <c r="O255" s="90"/>
      <c r="P255" s="20"/>
      <c r="Q255" s="90"/>
      <c r="R255" s="20"/>
      <c r="S255" s="20"/>
      <c r="T255" s="20"/>
      <c r="U255" s="90"/>
      <c r="V255" s="20"/>
      <c r="W255" s="20"/>
      <c r="X255" s="20"/>
      <c r="Y255" s="90"/>
      <c r="Z255" s="20"/>
      <c r="AA255" s="90"/>
      <c r="AB255" s="20"/>
      <c r="AC255" s="90"/>
      <c r="AD255" s="20"/>
    </row>
    <row r="256" spans="1:30" ht="20.25" customHeight="1">
      <c r="A256" s="20"/>
      <c r="B256" s="20"/>
      <c r="C256" s="20"/>
      <c r="D256" s="20"/>
      <c r="E256" s="20"/>
      <c r="F256" s="20"/>
      <c r="G256" s="20"/>
      <c r="H256" s="20"/>
      <c r="I256" s="20"/>
      <c r="J256" s="20"/>
      <c r="K256" s="12"/>
      <c r="L256" s="20"/>
      <c r="M256" s="20"/>
      <c r="N256" s="90"/>
      <c r="O256" s="90"/>
      <c r="P256" s="20"/>
      <c r="Q256" s="90"/>
      <c r="R256" s="20"/>
      <c r="S256" s="20"/>
      <c r="T256" s="20"/>
      <c r="U256" s="90"/>
      <c r="V256" s="20"/>
      <c r="W256" s="20"/>
      <c r="X256" s="20"/>
      <c r="Y256" s="90"/>
      <c r="Z256" s="20"/>
      <c r="AA256" s="90"/>
      <c r="AB256" s="20"/>
      <c r="AC256" s="90"/>
      <c r="AD256" s="20"/>
    </row>
    <row r="257" spans="1:30" ht="20.25" customHeight="1">
      <c r="A257" s="20"/>
      <c r="B257" s="20"/>
      <c r="C257" s="20"/>
      <c r="D257" s="20"/>
      <c r="E257" s="20"/>
      <c r="F257" s="20"/>
      <c r="G257" s="20"/>
      <c r="H257" s="20"/>
      <c r="I257" s="20"/>
      <c r="J257" s="20"/>
      <c r="K257" s="12"/>
      <c r="L257" s="20"/>
      <c r="M257" s="20"/>
      <c r="N257" s="90"/>
      <c r="O257" s="90"/>
      <c r="P257" s="20"/>
      <c r="Q257" s="90"/>
      <c r="R257" s="20"/>
      <c r="S257" s="20"/>
      <c r="T257" s="20"/>
      <c r="U257" s="90"/>
      <c r="V257" s="20"/>
      <c r="W257" s="20"/>
      <c r="X257" s="20"/>
      <c r="Y257" s="90"/>
      <c r="Z257" s="20"/>
      <c r="AA257" s="90"/>
      <c r="AB257" s="20"/>
      <c r="AC257" s="90"/>
      <c r="AD257" s="20"/>
    </row>
    <row r="258" spans="1:30" ht="20.25" customHeight="1">
      <c r="A258" s="20"/>
      <c r="B258" s="20"/>
      <c r="C258" s="20"/>
      <c r="D258" s="20"/>
      <c r="E258" s="20"/>
      <c r="F258" s="20"/>
      <c r="G258" s="20"/>
      <c r="H258" s="20"/>
      <c r="I258" s="20"/>
      <c r="J258" s="20"/>
      <c r="K258" s="12"/>
      <c r="L258" s="20"/>
      <c r="M258" s="20"/>
      <c r="N258" s="90"/>
      <c r="O258" s="90"/>
      <c r="P258" s="20"/>
      <c r="Q258" s="90"/>
      <c r="R258" s="20"/>
      <c r="S258" s="20"/>
      <c r="T258" s="20"/>
      <c r="U258" s="90"/>
      <c r="V258" s="20"/>
      <c r="W258" s="20"/>
      <c r="X258" s="20"/>
      <c r="Y258" s="90"/>
      <c r="Z258" s="20"/>
      <c r="AA258" s="90"/>
      <c r="AB258" s="20"/>
      <c r="AC258" s="90"/>
      <c r="AD258" s="20"/>
    </row>
    <row r="259" spans="1:30" ht="20.25" customHeight="1">
      <c r="A259" s="20"/>
      <c r="B259" s="20"/>
      <c r="C259" s="20"/>
      <c r="D259" s="20"/>
      <c r="E259" s="20"/>
      <c r="F259" s="20"/>
      <c r="G259" s="20"/>
      <c r="H259" s="20"/>
      <c r="I259" s="20"/>
      <c r="J259" s="20"/>
      <c r="K259" s="12"/>
      <c r="L259" s="20"/>
      <c r="M259" s="20"/>
      <c r="N259" s="90"/>
      <c r="O259" s="90"/>
      <c r="P259" s="20"/>
      <c r="Q259" s="90"/>
      <c r="R259" s="20"/>
      <c r="S259" s="20"/>
      <c r="T259" s="20"/>
      <c r="U259" s="90"/>
      <c r="V259" s="20"/>
      <c r="W259" s="20"/>
      <c r="X259" s="20"/>
      <c r="Y259" s="90"/>
      <c r="Z259" s="20"/>
      <c r="AA259" s="90"/>
      <c r="AB259" s="20"/>
      <c r="AC259" s="90"/>
      <c r="AD259" s="20"/>
    </row>
    <row r="260" spans="1:30" ht="20.25" customHeight="1">
      <c r="A260" s="20"/>
      <c r="B260" s="20"/>
      <c r="C260" s="20"/>
      <c r="D260" s="20"/>
      <c r="E260" s="20"/>
      <c r="F260" s="20"/>
      <c r="G260" s="20"/>
      <c r="H260" s="20"/>
      <c r="I260" s="20"/>
      <c r="J260" s="20"/>
      <c r="K260" s="12"/>
      <c r="L260" s="20"/>
      <c r="M260" s="20"/>
      <c r="N260" s="90"/>
      <c r="O260" s="90"/>
      <c r="P260" s="20"/>
      <c r="Q260" s="90"/>
      <c r="R260" s="20"/>
      <c r="S260" s="20"/>
      <c r="T260" s="20"/>
      <c r="U260" s="90"/>
      <c r="V260" s="20"/>
      <c r="W260" s="20"/>
      <c r="X260" s="20"/>
      <c r="Y260" s="90"/>
      <c r="Z260" s="20"/>
      <c r="AA260" s="90"/>
      <c r="AB260" s="20"/>
      <c r="AC260" s="90"/>
      <c r="AD260" s="20"/>
    </row>
    <row r="261" spans="1:30" ht="20.25" customHeight="1">
      <c r="A261" s="20"/>
      <c r="B261" s="20"/>
      <c r="C261" s="20"/>
      <c r="D261" s="20"/>
      <c r="E261" s="20"/>
      <c r="F261" s="20"/>
      <c r="G261" s="20"/>
      <c r="H261" s="20"/>
      <c r="I261" s="20"/>
      <c r="J261" s="20"/>
      <c r="K261" s="12"/>
      <c r="L261" s="20"/>
      <c r="M261" s="20"/>
      <c r="N261" s="90"/>
      <c r="O261" s="90"/>
      <c r="P261" s="20"/>
      <c r="Q261" s="90"/>
      <c r="R261" s="20"/>
      <c r="S261" s="20"/>
      <c r="T261" s="20"/>
      <c r="U261" s="90"/>
      <c r="V261" s="20"/>
      <c r="W261" s="20"/>
      <c r="X261" s="20"/>
      <c r="Y261" s="90"/>
      <c r="Z261" s="20"/>
      <c r="AA261" s="90"/>
      <c r="AB261" s="20"/>
      <c r="AC261" s="90"/>
      <c r="AD261" s="20"/>
    </row>
    <row r="262" spans="1:30" ht="20.25" customHeight="1">
      <c r="A262" s="20"/>
      <c r="B262" s="20"/>
      <c r="C262" s="20"/>
      <c r="D262" s="20"/>
      <c r="E262" s="20"/>
      <c r="F262" s="20"/>
      <c r="G262" s="20"/>
      <c r="H262" s="20"/>
      <c r="I262" s="20"/>
      <c r="J262" s="20"/>
      <c r="K262" s="12"/>
      <c r="L262" s="20"/>
      <c r="M262" s="20"/>
      <c r="N262" s="90"/>
      <c r="O262" s="90"/>
      <c r="P262" s="20"/>
      <c r="Q262" s="90"/>
      <c r="R262" s="20"/>
      <c r="S262" s="20"/>
      <c r="T262" s="20"/>
      <c r="U262" s="90"/>
      <c r="V262" s="20"/>
      <c r="W262" s="20"/>
      <c r="X262" s="20"/>
      <c r="Y262" s="90"/>
      <c r="Z262" s="20"/>
      <c r="AA262" s="90"/>
      <c r="AB262" s="20"/>
      <c r="AC262" s="90"/>
      <c r="AD262" s="20"/>
    </row>
    <row r="263" spans="1:30" ht="20.25" customHeight="1">
      <c r="A263" s="20"/>
      <c r="B263" s="20"/>
      <c r="C263" s="20"/>
      <c r="D263" s="20"/>
      <c r="E263" s="20"/>
      <c r="F263" s="20"/>
      <c r="G263" s="20"/>
      <c r="H263" s="20"/>
      <c r="I263" s="20"/>
      <c r="J263" s="20"/>
      <c r="K263" s="12"/>
      <c r="L263" s="20"/>
      <c r="M263" s="20"/>
      <c r="N263" s="90"/>
      <c r="O263" s="90"/>
      <c r="P263" s="20"/>
      <c r="Q263" s="90"/>
      <c r="R263" s="20"/>
      <c r="S263" s="20"/>
      <c r="T263" s="20"/>
      <c r="U263" s="90"/>
      <c r="V263" s="20"/>
      <c r="W263" s="20"/>
      <c r="X263" s="20"/>
      <c r="Y263" s="90"/>
      <c r="Z263" s="20"/>
      <c r="AA263" s="90"/>
      <c r="AB263" s="20"/>
      <c r="AC263" s="90"/>
      <c r="AD263" s="20"/>
    </row>
    <row r="264" spans="1:30" ht="20.25" customHeight="1">
      <c r="A264" s="20"/>
      <c r="B264" s="20"/>
      <c r="C264" s="20"/>
      <c r="D264" s="20"/>
      <c r="E264" s="20"/>
      <c r="F264" s="20"/>
      <c r="G264" s="20"/>
      <c r="H264" s="20"/>
      <c r="I264" s="20"/>
      <c r="J264" s="20"/>
      <c r="K264" s="12"/>
      <c r="L264" s="20"/>
      <c r="M264" s="20"/>
      <c r="N264" s="90"/>
      <c r="O264" s="90"/>
      <c r="P264" s="20"/>
      <c r="Q264" s="90"/>
      <c r="R264" s="20"/>
      <c r="S264" s="20"/>
      <c r="T264" s="20"/>
      <c r="U264" s="90"/>
      <c r="V264" s="20"/>
      <c r="W264" s="20"/>
      <c r="X264" s="20"/>
      <c r="Y264" s="90"/>
      <c r="Z264" s="20"/>
      <c r="AA264" s="90"/>
      <c r="AB264" s="20"/>
      <c r="AC264" s="90"/>
      <c r="AD264" s="20"/>
    </row>
    <row r="265" spans="1:30" ht="20.25" customHeight="1">
      <c r="A265" s="20"/>
      <c r="B265" s="20"/>
      <c r="C265" s="20"/>
      <c r="D265" s="20"/>
      <c r="E265" s="20"/>
      <c r="F265" s="20"/>
      <c r="G265" s="20"/>
      <c r="H265" s="20"/>
      <c r="I265" s="20"/>
      <c r="J265" s="20"/>
      <c r="K265" s="12"/>
      <c r="L265" s="20"/>
      <c r="M265" s="20"/>
      <c r="N265" s="90"/>
      <c r="O265" s="90"/>
      <c r="P265" s="20"/>
      <c r="Q265" s="90"/>
      <c r="R265" s="20"/>
      <c r="S265" s="20"/>
      <c r="T265" s="20"/>
      <c r="U265" s="90"/>
      <c r="V265" s="20"/>
      <c r="W265" s="20"/>
      <c r="X265" s="20"/>
      <c r="Y265" s="90"/>
      <c r="Z265" s="20"/>
      <c r="AA265" s="90"/>
      <c r="AB265" s="20"/>
      <c r="AC265" s="90"/>
      <c r="AD265" s="20"/>
    </row>
    <row r="266" spans="1:30" ht="20.25" customHeight="1">
      <c r="A266" s="20"/>
      <c r="B266" s="20"/>
      <c r="C266" s="20"/>
      <c r="D266" s="20"/>
      <c r="E266" s="20"/>
      <c r="F266" s="20"/>
      <c r="G266" s="20"/>
      <c r="H266" s="20"/>
      <c r="I266" s="20"/>
      <c r="J266" s="20"/>
      <c r="K266" s="12"/>
      <c r="L266" s="20"/>
      <c r="M266" s="20"/>
      <c r="N266" s="90"/>
      <c r="O266" s="90"/>
      <c r="P266" s="20"/>
      <c r="Q266" s="90"/>
      <c r="R266" s="20"/>
      <c r="S266" s="20"/>
      <c r="T266" s="20"/>
      <c r="U266" s="90"/>
      <c r="V266" s="20"/>
      <c r="W266" s="20"/>
      <c r="X266" s="20"/>
      <c r="Y266" s="90"/>
      <c r="Z266" s="20"/>
      <c r="AA266" s="90"/>
      <c r="AB266" s="20"/>
      <c r="AC266" s="90"/>
      <c r="AD266" s="20"/>
    </row>
    <row r="267" spans="1:30" ht="20.25" customHeight="1">
      <c r="A267" s="20"/>
      <c r="B267" s="20"/>
      <c r="C267" s="20"/>
      <c r="D267" s="20"/>
      <c r="E267" s="20"/>
      <c r="F267" s="20"/>
      <c r="G267" s="20"/>
      <c r="H267" s="20"/>
      <c r="I267" s="20"/>
      <c r="J267" s="20"/>
      <c r="K267" s="12"/>
      <c r="L267" s="20"/>
      <c r="M267" s="20"/>
      <c r="N267" s="90"/>
      <c r="O267" s="90"/>
      <c r="P267" s="20"/>
      <c r="Q267" s="90"/>
      <c r="R267" s="20"/>
      <c r="S267" s="20"/>
      <c r="T267" s="20"/>
      <c r="U267" s="90"/>
      <c r="V267" s="20"/>
      <c r="W267" s="20"/>
      <c r="X267" s="20"/>
      <c r="Y267" s="90"/>
      <c r="Z267" s="20"/>
      <c r="AA267" s="90"/>
      <c r="AB267" s="20"/>
      <c r="AC267" s="90"/>
      <c r="AD267" s="20"/>
    </row>
    <row r="268" spans="1:30" ht="20.25" customHeight="1">
      <c r="A268" s="20"/>
      <c r="B268" s="20"/>
      <c r="C268" s="20"/>
      <c r="D268" s="20"/>
      <c r="E268" s="20"/>
      <c r="F268" s="20"/>
      <c r="G268" s="20"/>
      <c r="H268" s="20"/>
      <c r="I268" s="20"/>
      <c r="J268" s="20"/>
      <c r="K268" s="12"/>
      <c r="L268" s="20"/>
      <c r="M268" s="20"/>
      <c r="N268" s="90"/>
      <c r="O268" s="90"/>
      <c r="P268" s="20"/>
      <c r="Q268" s="90"/>
      <c r="R268" s="20"/>
      <c r="S268" s="20"/>
      <c r="T268" s="20"/>
      <c r="U268" s="90"/>
      <c r="V268" s="20"/>
      <c r="W268" s="20"/>
      <c r="X268" s="20"/>
      <c r="Y268" s="90"/>
      <c r="Z268" s="20"/>
      <c r="AA268" s="90"/>
      <c r="AB268" s="20"/>
      <c r="AC268" s="90"/>
      <c r="AD268" s="20"/>
    </row>
    <row r="269" spans="1:30" ht="20.25" customHeight="1">
      <c r="A269" s="20"/>
      <c r="B269" s="20"/>
      <c r="C269" s="20"/>
      <c r="D269" s="20"/>
      <c r="E269" s="20"/>
      <c r="F269" s="20"/>
      <c r="G269" s="20"/>
      <c r="H269" s="20"/>
      <c r="I269" s="20"/>
      <c r="J269" s="20"/>
      <c r="K269" s="12"/>
      <c r="L269" s="20"/>
      <c r="M269" s="20"/>
      <c r="N269" s="90"/>
      <c r="O269" s="90"/>
      <c r="P269" s="20"/>
      <c r="Q269" s="90"/>
      <c r="R269" s="20"/>
      <c r="S269" s="20"/>
      <c r="T269" s="20"/>
      <c r="U269" s="90"/>
      <c r="V269" s="20"/>
      <c r="W269" s="20"/>
      <c r="X269" s="20"/>
      <c r="Y269" s="90"/>
      <c r="Z269" s="20"/>
      <c r="AA269" s="90"/>
      <c r="AB269" s="20"/>
      <c r="AC269" s="90"/>
      <c r="AD269" s="20"/>
    </row>
    <row r="270" spans="1:30" ht="20.25" customHeight="1">
      <c r="A270" s="20"/>
      <c r="B270" s="20"/>
      <c r="C270" s="20"/>
      <c r="D270" s="20"/>
      <c r="E270" s="20"/>
      <c r="F270" s="20"/>
      <c r="G270" s="20"/>
      <c r="H270" s="20"/>
      <c r="I270" s="20"/>
      <c r="J270" s="20"/>
      <c r="K270" s="12"/>
      <c r="L270" s="20"/>
      <c r="M270" s="20"/>
      <c r="N270" s="90"/>
      <c r="O270" s="90"/>
      <c r="P270" s="20"/>
      <c r="Q270" s="90"/>
      <c r="R270" s="20"/>
      <c r="S270" s="20"/>
      <c r="T270" s="20"/>
      <c r="U270" s="90"/>
      <c r="V270" s="20"/>
      <c r="W270" s="20"/>
      <c r="X270" s="20"/>
      <c r="Y270" s="90"/>
      <c r="Z270" s="20"/>
      <c r="AA270" s="90"/>
      <c r="AB270" s="20"/>
      <c r="AC270" s="90"/>
      <c r="AD270" s="20"/>
    </row>
    <row r="271" spans="1:30" ht="20.25" customHeight="1">
      <c r="A271" s="20"/>
      <c r="B271" s="20"/>
      <c r="C271" s="20"/>
      <c r="D271" s="20"/>
      <c r="E271" s="20"/>
      <c r="F271" s="20"/>
      <c r="G271" s="20"/>
      <c r="H271" s="20"/>
      <c r="I271" s="20"/>
      <c r="J271" s="20"/>
      <c r="K271" s="12"/>
      <c r="L271" s="20"/>
      <c r="M271" s="20"/>
      <c r="N271" s="90"/>
      <c r="O271" s="90"/>
      <c r="P271" s="20"/>
      <c r="Q271" s="90"/>
      <c r="R271" s="20"/>
      <c r="S271" s="20"/>
      <c r="T271" s="20"/>
      <c r="U271" s="90"/>
      <c r="V271" s="20"/>
      <c r="W271" s="20"/>
      <c r="X271" s="20"/>
      <c r="Y271" s="90"/>
      <c r="Z271" s="20"/>
      <c r="AA271" s="90"/>
      <c r="AB271" s="20"/>
      <c r="AC271" s="90"/>
      <c r="AD271" s="20"/>
    </row>
    <row r="272" spans="1:30" ht="20.25" customHeight="1">
      <c r="A272" s="20"/>
      <c r="B272" s="20"/>
      <c r="C272" s="20"/>
      <c r="D272" s="20"/>
      <c r="E272" s="20"/>
      <c r="F272" s="20"/>
      <c r="G272" s="20"/>
      <c r="H272" s="20"/>
      <c r="I272" s="20"/>
      <c r="J272" s="20"/>
      <c r="K272" s="12"/>
      <c r="L272" s="20"/>
      <c r="M272" s="20"/>
      <c r="N272" s="90"/>
      <c r="O272" s="90"/>
      <c r="P272" s="20"/>
      <c r="Q272" s="90"/>
      <c r="R272" s="20"/>
      <c r="S272" s="20"/>
      <c r="T272" s="20"/>
      <c r="U272" s="90"/>
      <c r="V272" s="20"/>
      <c r="W272" s="20"/>
      <c r="X272" s="20"/>
      <c r="Y272" s="90"/>
      <c r="Z272" s="20"/>
      <c r="AA272" s="90"/>
      <c r="AB272" s="20"/>
      <c r="AC272" s="90"/>
      <c r="AD272" s="20"/>
    </row>
    <row r="273" spans="1:30" ht="20.25" customHeight="1">
      <c r="A273" s="20"/>
      <c r="B273" s="20"/>
      <c r="C273" s="20"/>
      <c r="D273" s="20"/>
      <c r="E273" s="20"/>
      <c r="F273" s="20"/>
      <c r="G273" s="20"/>
      <c r="H273" s="20"/>
      <c r="I273" s="20"/>
      <c r="J273" s="20"/>
      <c r="K273" s="12"/>
      <c r="L273" s="20"/>
      <c r="M273" s="20"/>
      <c r="N273" s="90"/>
      <c r="O273" s="90"/>
      <c r="P273" s="20"/>
      <c r="Q273" s="90"/>
      <c r="R273" s="20"/>
      <c r="S273" s="20"/>
      <c r="T273" s="20"/>
      <c r="U273" s="90"/>
      <c r="V273" s="20"/>
      <c r="W273" s="20"/>
      <c r="X273" s="20"/>
      <c r="Y273" s="90"/>
      <c r="Z273" s="20"/>
      <c r="AA273" s="90"/>
      <c r="AB273" s="20"/>
      <c r="AC273" s="90"/>
      <c r="AD273" s="20"/>
    </row>
    <row r="274" spans="1:30" ht="20.25" customHeight="1">
      <c r="A274" s="20"/>
      <c r="B274" s="20"/>
      <c r="C274" s="20"/>
      <c r="D274" s="20"/>
      <c r="E274" s="20"/>
      <c r="F274" s="20"/>
      <c r="G274" s="20"/>
      <c r="H274" s="20"/>
      <c r="I274" s="20"/>
      <c r="J274" s="20"/>
      <c r="K274" s="12"/>
      <c r="L274" s="20"/>
      <c r="M274" s="20"/>
      <c r="N274" s="90"/>
      <c r="O274" s="90"/>
      <c r="P274" s="20"/>
      <c r="Q274" s="90"/>
      <c r="R274" s="20"/>
      <c r="S274" s="20"/>
      <c r="T274" s="20"/>
      <c r="U274" s="90"/>
      <c r="V274" s="20"/>
      <c r="W274" s="20"/>
      <c r="X274" s="20"/>
      <c r="Y274" s="90"/>
      <c r="Z274" s="20"/>
      <c r="AA274" s="90"/>
      <c r="AB274" s="20"/>
      <c r="AC274" s="90"/>
      <c r="AD274" s="20"/>
    </row>
    <row r="275" spans="1:30" ht="20.25" customHeight="1">
      <c r="A275" s="20"/>
      <c r="B275" s="20"/>
      <c r="C275" s="20"/>
      <c r="D275" s="20"/>
      <c r="E275" s="20"/>
      <c r="F275" s="20"/>
      <c r="G275" s="20"/>
      <c r="H275" s="20"/>
      <c r="I275" s="20"/>
      <c r="J275" s="20"/>
      <c r="K275" s="12"/>
      <c r="L275" s="20"/>
      <c r="M275" s="20"/>
      <c r="N275" s="90"/>
      <c r="O275" s="90"/>
      <c r="P275" s="20"/>
      <c r="Q275" s="90"/>
      <c r="R275" s="20"/>
      <c r="S275" s="20"/>
      <c r="T275" s="20"/>
      <c r="U275" s="90"/>
      <c r="V275" s="20"/>
      <c r="W275" s="20"/>
      <c r="X275" s="20"/>
      <c r="Y275" s="90"/>
      <c r="Z275" s="20"/>
      <c r="AA275" s="90"/>
      <c r="AB275" s="20"/>
      <c r="AC275" s="90"/>
      <c r="AD275" s="20"/>
    </row>
    <row r="276" spans="1:30" ht="20.25" customHeight="1">
      <c r="A276" s="20"/>
      <c r="B276" s="20"/>
      <c r="C276" s="20"/>
      <c r="D276" s="20"/>
      <c r="E276" s="20"/>
      <c r="F276" s="20"/>
      <c r="G276" s="20"/>
      <c r="H276" s="20"/>
      <c r="I276" s="20"/>
      <c r="J276" s="20"/>
      <c r="K276" s="12"/>
      <c r="L276" s="20"/>
      <c r="M276" s="20"/>
      <c r="N276" s="90"/>
      <c r="O276" s="90"/>
      <c r="P276" s="20"/>
      <c r="Q276" s="90"/>
      <c r="R276" s="20"/>
      <c r="S276" s="20"/>
      <c r="T276" s="20"/>
      <c r="U276" s="90"/>
      <c r="V276" s="20"/>
      <c r="W276" s="20"/>
      <c r="X276" s="20"/>
      <c r="Y276" s="90"/>
      <c r="Z276" s="20"/>
      <c r="AA276" s="90"/>
      <c r="AB276" s="20"/>
      <c r="AC276" s="90"/>
      <c r="AD276" s="20"/>
    </row>
    <row r="277" spans="1:30" ht="20.25" customHeight="1">
      <c r="A277" s="20"/>
      <c r="B277" s="20"/>
      <c r="C277" s="20"/>
      <c r="D277" s="20"/>
      <c r="E277" s="20"/>
      <c r="F277" s="20"/>
      <c r="G277" s="20"/>
      <c r="H277" s="20"/>
      <c r="I277" s="20"/>
      <c r="J277" s="20"/>
      <c r="K277" s="12"/>
      <c r="L277" s="20"/>
      <c r="M277" s="20"/>
      <c r="N277" s="90"/>
      <c r="O277" s="90"/>
      <c r="P277" s="20"/>
      <c r="Q277" s="90"/>
      <c r="R277" s="20"/>
      <c r="S277" s="20"/>
      <c r="T277" s="20"/>
      <c r="U277" s="90"/>
      <c r="V277" s="20"/>
      <c r="W277" s="20"/>
      <c r="X277" s="20"/>
      <c r="Y277" s="90"/>
      <c r="Z277" s="20"/>
      <c r="AA277" s="90"/>
      <c r="AB277" s="20"/>
      <c r="AC277" s="90"/>
      <c r="AD277" s="20"/>
    </row>
    <row r="278" spans="1:30" ht="20.25" customHeight="1">
      <c r="A278" s="20"/>
      <c r="B278" s="20"/>
      <c r="C278" s="20"/>
      <c r="D278" s="20"/>
      <c r="E278" s="20"/>
      <c r="F278" s="20"/>
      <c r="G278" s="20"/>
      <c r="H278" s="20"/>
      <c r="I278" s="20"/>
      <c r="J278" s="20"/>
      <c r="K278" s="12"/>
      <c r="L278" s="20"/>
      <c r="M278" s="20"/>
      <c r="N278" s="90"/>
      <c r="O278" s="90"/>
      <c r="P278" s="20"/>
      <c r="Q278" s="90"/>
      <c r="R278" s="20"/>
      <c r="S278" s="20"/>
      <c r="T278" s="20"/>
      <c r="U278" s="90"/>
      <c r="V278" s="20"/>
      <c r="W278" s="20"/>
      <c r="X278" s="20"/>
      <c r="Y278" s="90"/>
      <c r="Z278" s="20"/>
      <c r="AA278" s="90"/>
      <c r="AB278" s="20"/>
      <c r="AC278" s="90"/>
      <c r="AD278" s="20"/>
    </row>
    <row r="279" spans="1:30" ht="20.25" customHeight="1">
      <c r="A279" s="20"/>
      <c r="B279" s="20"/>
      <c r="C279" s="20"/>
      <c r="D279" s="20"/>
      <c r="E279" s="20"/>
      <c r="F279" s="20"/>
      <c r="G279" s="20"/>
      <c r="H279" s="20"/>
      <c r="I279" s="20"/>
      <c r="J279" s="20"/>
      <c r="K279" s="12"/>
      <c r="L279" s="20"/>
      <c r="M279" s="20"/>
      <c r="N279" s="90"/>
      <c r="O279" s="90"/>
      <c r="P279" s="20"/>
      <c r="Q279" s="90"/>
      <c r="R279" s="20"/>
      <c r="S279" s="20"/>
      <c r="T279" s="20"/>
      <c r="U279" s="90"/>
      <c r="V279" s="20"/>
      <c r="W279" s="20"/>
      <c r="X279" s="20"/>
      <c r="Y279" s="90"/>
      <c r="Z279" s="20"/>
      <c r="AA279" s="90"/>
      <c r="AB279" s="20"/>
      <c r="AC279" s="90"/>
      <c r="AD279" s="20"/>
    </row>
    <row r="280" spans="1:30">
      <c r="A280" s="20"/>
      <c r="B280" s="20"/>
      <c r="C280" s="20"/>
      <c r="D280" s="20"/>
      <c r="E280" s="20"/>
      <c r="F280" s="20"/>
      <c r="G280" s="20"/>
      <c r="H280" s="20"/>
      <c r="I280" s="20"/>
      <c r="J280" s="20"/>
      <c r="K280" s="12"/>
      <c r="L280" s="20"/>
      <c r="M280" s="20"/>
      <c r="N280" s="90"/>
      <c r="O280" s="90"/>
      <c r="P280" s="20"/>
      <c r="Q280" s="90"/>
      <c r="R280" s="20"/>
      <c r="S280" s="20"/>
      <c r="T280" s="20"/>
      <c r="U280" s="90"/>
      <c r="V280" s="20"/>
      <c r="W280" s="20"/>
      <c r="X280" s="20"/>
      <c r="Y280" s="90"/>
      <c r="Z280" s="20"/>
      <c r="AA280" s="90"/>
      <c r="AB280" s="20"/>
      <c r="AC280" s="90"/>
      <c r="AD280" s="20"/>
    </row>
    <row r="281" spans="1:30">
      <c r="A281" s="20"/>
      <c r="B281" s="20"/>
      <c r="C281" s="20"/>
      <c r="D281" s="20"/>
      <c r="E281" s="20"/>
      <c r="F281" s="20"/>
      <c r="G281" s="20"/>
      <c r="H281" s="20"/>
      <c r="I281" s="20"/>
      <c r="J281" s="20"/>
      <c r="K281" s="12"/>
      <c r="L281" s="20"/>
      <c r="M281" s="20"/>
      <c r="N281" s="90"/>
      <c r="O281" s="90"/>
      <c r="P281" s="20"/>
      <c r="Q281" s="90"/>
      <c r="R281" s="20"/>
      <c r="S281" s="20"/>
      <c r="T281" s="20"/>
      <c r="U281" s="90"/>
      <c r="V281" s="20"/>
      <c r="W281" s="20"/>
      <c r="X281" s="20"/>
      <c r="Y281" s="90"/>
      <c r="Z281" s="20"/>
      <c r="AA281" s="90"/>
      <c r="AB281" s="20"/>
      <c r="AC281" s="90"/>
      <c r="AD281" s="20"/>
    </row>
    <row r="282" spans="1:30">
      <c r="A282" s="20"/>
      <c r="B282" s="20"/>
      <c r="C282" s="20"/>
      <c r="D282" s="20"/>
      <c r="E282" s="20"/>
      <c r="F282" s="20"/>
      <c r="G282" s="20"/>
      <c r="H282" s="20"/>
      <c r="I282" s="20"/>
      <c r="J282" s="20"/>
      <c r="K282" s="12"/>
      <c r="L282" s="20"/>
      <c r="M282" s="20"/>
      <c r="N282" s="90"/>
      <c r="O282" s="90"/>
      <c r="P282" s="20"/>
      <c r="Q282" s="90"/>
      <c r="R282" s="20"/>
      <c r="S282" s="20"/>
      <c r="T282" s="20"/>
      <c r="U282" s="90"/>
      <c r="V282" s="20"/>
      <c r="W282" s="20"/>
      <c r="X282" s="20"/>
      <c r="Y282" s="90"/>
      <c r="Z282" s="20"/>
      <c r="AA282" s="90"/>
      <c r="AB282" s="20"/>
      <c r="AC282" s="90"/>
      <c r="AD282" s="20"/>
    </row>
    <row r="283" spans="1:30">
      <c r="A283" s="20"/>
      <c r="B283" s="20"/>
      <c r="C283" s="20"/>
      <c r="D283" s="20"/>
      <c r="E283" s="20"/>
      <c r="F283" s="20"/>
      <c r="G283" s="20"/>
      <c r="H283" s="20"/>
      <c r="I283" s="20"/>
      <c r="J283" s="20"/>
      <c r="K283" s="12"/>
      <c r="L283" s="20"/>
      <c r="M283" s="20"/>
      <c r="N283" s="90"/>
      <c r="O283" s="90"/>
      <c r="P283" s="20"/>
      <c r="Q283" s="90"/>
      <c r="R283" s="20"/>
      <c r="S283" s="20"/>
      <c r="T283" s="20"/>
      <c r="U283" s="90"/>
      <c r="V283" s="20"/>
      <c r="W283" s="20"/>
      <c r="X283" s="20"/>
      <c r="Y283" s="90"/>
      <c r="Z283" s="20"/>
      <c r="AA283" s="90"/>
      <c r="AB283" s="20"/>
      <c r="AC283" s="90"/>
      <c r="AD283" s="20"/>
    </row>
    <row r="284" spans="1:30">
      <c r="A284" s="20"/>
      <c r="B284" s="20"/>
      <c r="C284" s="20"/>
      <c r="D284" s="20"/>
      <c r="E284" s="20"/>
      <c r="F284" s="20"/>
      <c r="G284" s="20"/>
      <c r="H284" s="20"/>
      <c r="I284" s="20"/>
      <c r="J284" s="20"/>
      <c r="K284" s="12"/>
      <c r="L284" s="20"/>
      <c r="M284" s="20"/>
      <c r="N284" s="90"/>
      <c r="O284" s="90"/>
      <c r="P284" s="20"/>
      <c r="Q284" s="90"/>
      <c r="R284" s="20"/>
      <c r="S284" s="20"/>
      <c r="T284" s="20"/>
      <c r="U284" s="90"/>
      <c r="V284" s="20"/>
      <c r="W284" s="20"/>
      <c r="X284" s="20"/>
      <c r="Y284" s="90"/>
      <c r="Z284" s="20"/>
      <c r="AA284" s="90"/>
      <c r="AB284" s="20"/>
      <c r="AC284" s="90"/>
      <c r="AD284" s="20"/>
    </row>
    <row r="285" spans="1:30">
      <c r="A285" s="20"/>
      <c r="B285" s="20"/>
      <c r="C285" s="20"/>
      <c r="D285" s="20"/>
      <c r="E285" s="20"/>
      <c r="F285" s="20"/>
      <c r="G285" s="20"/>
      <c r="H285" s="20"/>
      <c r="I285" s="20"/>
      <c r="J285" s="20"/>
      <c r="K285" s="12"/>
      <c r="L285" s="20"/>
      <c r="M285" s="20"/>
      <c r="N285" s="90"/>
      <c r="O285" s="90"/>
      <c r="P285" s="20"/>
      <c r="Q285" s="90"/>
      <c r="R285" s="20"/>
      <c r="S285" s="20"/>
      <c r="T285" s="20"/>
      <c r="U285" s="90"/>
      <c r="V285" s="20"/>
      <c r="W285" s="20"/>
      <c r="X285" s="20"/>
      <c r="Y285" s="90"/>
      <c r="Z285" s="20"/>
      <c r="AA285" s="90"/>
      <c r="AB285" s="20"/>
      <c r="AC285" s="90"/>
      <c r="AD285" s="20"/>
    </row>
    <row r="286" spans="1:30">
      <c r="A286" s="20"/>
      <c r="B286" s="20"/>
      <c r="C286" s="20"/>
      <c r="D286" s="20"/>
      <c r="E286" s="20"/>
      <c r="F286" s="20"/>
      <c r="G286" s="20"/>
      <c r="H286" s="20"/>
      <c r="I286" s="20"/>
      <c r="J286" s="20"/>
      <c r="K286" s="12"/>
      <c r="L286" s="20"/>
      <c r="M286" s="20"/>
      <c r="N286" s="90"/>
      <c r="O286" s="90"/>
      <c r="P286" s="20"/>
      <c r="Q286" s="90"/>
      <c r="R286" s="20"/>
      <c r="S286" s="20"/>
      <c r="T286" s="20"/>
      <c r="U286" s="90"/>
      <c r="V286" s="20"/>
      <c r="W286" s="20"/>
      <c r="X286" s="20"/>
      <c r="Y286" s="90"/>
      <c r="Z286" s="20"/>
      <c r="AA286" s="90"/>
      <c r="AB286" s="20"/>
      <c r="AC286" s="90"/>
      <c r="AD286" s="20"/>
    </row>
    <row r="287" spans="1:30">
      <c r="A287" s="20"/>
      <c r="B287" s="20"/>
      <c r="C287" s="20"/>
      <c r="D287" s="20"/>
      <c r="E287" s="20"/>
      <c r="F287" s="20"/>
      <c r="G287" s="20"/>
      <c r="H287" s="20"/>
      <c r="I287" s="20"/>
      <c r="J287" s="20"/>
      <c r="K287" s="12"/>
      <c r="L287" s="20"/>
      <c r="M287" s="20"/>
      <c r="N287" s="90"/>
      <c r="O287" s="90"/>
      <c r="P287" s="20"/>
      <c r="Q287" s="90"/>
      <c r="R287" s="20"/>
      <c r="S287" s="20"/>
      <c r="T287" s="20"/>
      <c r="U287" s="90"/>
      <c r="V287" s="20"/>
      <c r="W287" s="20"/>
      <c r="X287" s="20"/>
      <c r="Y287" s="90"/>
      <c r="Z287" s="20"/>
      <c r="AA287" s="90"/>
      <c r="AB287" s="20"/>
      <c r="AC287" s="90"/>
      <c r="AD287" s="20"/>
    </row>
    <row r="288" spans="1:30">
      <c r="A288" s="20"/>
      <c r="B288" s="20"/>
      <c r="C288" s="20"/>
      <c r="D288" s="20"/>
      <c r="E288" s="20"/>
      <c r="F288" s="20"/>
      <c r="G288" s="20"/>
      <c r="H288" s="20"/>
      <c r="I288" s="20"/>
      <c r="J288" s="20"/>
      <c r="K288" s="12"/>
      <c r="L288" s="20"/>
      <c r="M288" s="20"/>
      <c r="N288" s="90"/>
      <c r="O288" s="90"/>
      <c r="P288" s="20"/>
      <c r="Q288" s="90"/>
      <c r="R288" s="20"/>
      <c r="S288" s="20"/>
      <c r="T288" s="20"/>
      <c r="U288" s="90"/>
      <c r="V288" s="20"/>
      <c r="W288" s="20"/>
      <c r="X288" s="20"/>
      <c r="Y288" s="90"/>
      <c r="Z288" s="20"/>
      <c r="AA288" s="90"/>
      <c r="AB288" s="20"/>
      <c r="AC288" s="90"/>
      <c r="AD288" s="20"/>
    </row>
    <row r="289" spans="1:30">
      <c r="A289" s="20"/>
      <c r="B289" s="20"/>
      <c r="C289" s="20"/>
      <c r="D289" s="20"/>
      <c r="E289" s="20"/>
      <c r="F289" s="20"/>
      <c r="G289" s="20"/>
      <c r="H289" s="20"/>
      <c r="I289" s="20"/>
      <c r="J289" s="20"/>
      <c r="K289" s="12"/>
      <c r="L289" s="20"/>
      <c r="M289" s="20"/>
      <c r="N289" s="90"/>
      <c r="O289" s="90"/>
      <c r="P289" s="20"/>
      <c r="Q289" s="90"/>
      <c r="R289" s="20"/>
      <c r="S289" s="20"/>
      <c r="T289" s="20"/>
      <c r="U289" s="90"/>
      <c r="V289" s="20"/>
      <c r="W289" s="20"/>
      <c r="X289" s="20"/>
      <c r="Y289" s="90"/>
      <c r="Z289" s="20"/>
      <c r="AA289" s="90"/>
      <c r="AB289" s="20"/>
      <c r="AC289" s="90"/>
      <c r="AD289" s="20"/>
    </row>
    <row r="290" spans="1:30">
      <c r="A290" s="20"/>
      <c r="B290" s="20"/>
      <c r="C290" s="20"/>
      <c r="D290" s="20"/>
      <c r="E290" s="20"/>
      <c r="F290" s="20"/>
      <c r="G290" s="20"/>
      <c r="H290" s="20"/>
      <c r="I290" s="20"/>
      <c r="J290" s="20"/>
      <c r="K290" s="12"/>
      <c r="L290" s="20"/>
      <c r="M290" s="20"/>
      <c r="N290" s="90"/>
      <c r="O290" s="90"/>
      <c r="P290" s="20"/>
      <c r="Q290" s="90"/>
      <c r="R290" s="20"/>
      <c r="S290" s="20"/>
      <c r="T290" s="20"/>
      <c r="U290" s="90"/>
      <c r="V290" s="20"/>
      <c r="W290" s="20"/>
      <c r="X290" s="20"/>
      <c r="Y290" s="90"/>
      <c r="Z290" s="20"/>
      <c r="AA290" s="90"/>
      <c r="AB290" s="20"/>
      <c r="AC290" s="90"/>
      <c r="AD290" s="20"/>
    </row>
    <row r="291" spans="1:30">
      <c r="A291" s="20"/>
      <c r="B291" s="20"/>
      <c r="C291" s="20"/>
      <c r="D291" s="20"/>
      <c r="E291" s="20"/>
      <c r="F291" s="20"/>
      <c r="G291" s="20"/>
      <c r="H291" s="20"/>
      <c r="I291" s="20"/>
      <c r="J291" s="20"/>
      <c r="K291" s="12"/>
      <c r="L291" s="20"/>
      <c r="M291" s="20"/>
      <c r="N291" s="90"/>
      <c r="O291" s="90"/>
      <c r="P291" s="20"/>
      <c r="Q291" s="90"/>
      <c r="R291" s="20"/>
      <c r="S291" s="20"/>
      <c r="T291" s="20"/>
      <c r="U291" s="90"/>
      <c r="V291" s="20"/>
      <c r="W291" s="20"/>
      <c r="X291" s="20"/>
      <c r="Y291" s="90"/>
      <c r="Z291" s="20"/>
      <c r="AA291" s="90"/>
      <c r="AB291" s="20"/>
      <c r="AC291" s="90"/>
      <c r="AD291" s="20"/>
    </row>
    <row r="292" spans="1:30">
      <c r="A292" s="20"/>
      <c r="B292" s="20"/>
      <c r="C292" s="20"/>
      <c r="D292" s="20"/>
      <c r="E292" s="20"/>
      <c r="F292" s="20"/>
      <c r="G292" s="20"/>
      <c r="H292" s="20"/>
      <c r="I292" s="20"/>
      <c r="J292" s="20"/>
      <c r="K292" s="12"/>
      <c r="L292" s="20"/>
      <c r="M292" s="20"/>
      <c r="N292" s="90"/>
      <c r="O292" s="90"/>
      <c r="P292" s="20"/>
      <c r="Q292" s="90"/>
      <c r="R292" s="20"/>
      <c r="S292" s="20"/>
      <c r="T292" s="20"/>
      <c r="U292" s="90"/>
      <c r="V292" s="20"/>
      <c r="W292" s="20"/>
      <c r="X292" s="20"/>
      <c r="Y292" s="90"/>
      <c r="Z292" s="20"/>
      <c r="AA292" s="90"/>
      <c r="AB292" s="20"/>
      <c r="AC292" s="90"/>
      <c r="AD292" s="20"/>
    </row>
    <row r="293" spans="1:30">
      <c r="A293" s="20"/>
      <c r="B293" s="20"/>
      <c r="C293" s="20"/>
      <c r="D293" s="20"/>
      <c r="E293" s="20"/>
      <c r="F293" s="20"/>
      <c r="G293" s="20"/>
      <c r="H293" s="20"/>
      <c r="I293" s="20"/>
      <c r="J293" s="20"/>
      <c r="K293" s="12"/>
      <c r="L293" s="20"/>
      <c r="M293" s="20"/>
      <c r="N293" s="90"/>
      <c r="O293" s="90"/>
      <c r="P293" s="20"/>
      <c r="Q293" s="90"/>
      <c r="R293" s="20"/>
      <c r="S293" s="20"/>
      <c r="T293" s="20"/>
      <c r="U293" s="90"/>
      <c r="V293" s="20"/>
      <c r="W293" s="20"/>
      <c r="X293" s="20"/>
      <c r="Y293" s="90"/>
      <c r="Z293" s="20"/>
      <c r="AA293" s="90"/>
      <c r="AB293" s="20"/>
      <c r="AC293" s="90"/>
      <c r="AD293" s="20"/>
    </row>
    <row r="294" spans="1:30">
      <c r="A294" s="20"/>
      <c r="B294" s="20"/>
      <c r="C294" s="20"/>
      <c r="D294" s="20"/>
      <c r="E294" s="20"/>
      <c r="F294" s="20"/>
      <c r="G294" s="20"/>
      <c r="H294" s="20"/>
      <c r="I294" s="20"/>
      <c r="J294" s="20"/>
      <c r="K294" s="12"/>
      <c r="L294" s="20"/>
      <c r="M294" s="20"/>
      <c r="N294" s="90"/>
      <c r="O294" s="90"/>
      <c r="P294" s="20"/>
      <c r="Q294" s="90"/>
      <c r="R294" s="20"/>
      <c r="S294" s="20"/>
      <c r="T294" s="20"/>
      <c r="U294" s="90"/>
      <c r="V294" s="20"/>
      <c r="W294" s="20"/>
      <c r="X294" s="20"/>
      <c r="Y294" s="90"/>
      <c r="Z294" s="20"/>
      <c r="AA294" s="90"/>
      <c r="AB294" s="20"/>
      <c r="AC294" s="90"/>
      <c r="AD294" s="20"/>
    </row>
    <row r="295" spans="1:30">
      <c r="A295" s="20"/>
      <c r="B295" s="20"/>
      <c r="C295" s="20"/>
      <c r="D295" s="20"/>
      <c r="E295" s="20"/>
      <c r="F295" s="20"/>
      <c r="G295" s="20"/>
      <c r="H295" s="20"/>
      <c r="I295" s="20"/>
      <c r="J295" s="20"/>
      <c r="K295" s="12"/>
      <c r="L295" s="20"/>
      <c r="M295" s="20"/>
      <c r="N295" s="90"/>
      <c r="O295" s="90"/>
      <c r="P295" s="20"/>
      <c r="Q295" s="90"/>
      <c r="R295" s="20"/>
      <c r="S295" s="20"/>
      <c r="T295" s="20"/>
      <c r="U295" s="90"/>
      <c r="V295" s="20"/>
      <c r="W295" s="20"/>
      <c r="X295" s="20"/>
      <c r="Y295" s="90"/>
      <c r="Z295" s="20"/>
      <c r="AA295" s="90"/>
      <c r="AB295" s="20"/>
      <c r="AC295" s="90"/>
      <c r="AD295" s="20"/>
    </row>
    <row r="296" spans="1:30">
      <c r="A296" s="20"/>
      <c r="B296" s="20"/>
      <c r="C296" s="20"/>
      <c r="D296" s="20"/>
      <c r="E296" s="20"/>
      <c r="F296" s="20"/>
      <c r="G296" s="20"/>
      <c r="H296" s="20"/>
      <c r="I296" s="20"/>
      <c r="J296" s="20"/>
      <c r="K296" s="12"/>
      <c r="L296" s="20"/>
      <c r="M296" s="20"/>
      <c r="N296" s="90"/>
      <c r="O296" s="90"/>
      <c r="P296" s="20"/>
      <c r="Q296" s="90"/>
      <c r="R296" s="20"/>
      <c r="S296" s="20"/>
      <c r="T296" s="20"/>
      <c r="U296" s="90"/>
      <c r="V296" s="20"/>
      <c r="W296" s="20"/>
      <c r="X296" s="20"/>
      <c r="Y296" s="90"/>
      <c r="Z296" s="20"/>
      <c r="AA296" s="90"/>
      <c r="AB296" s="20"/>
      <c r="AC296" s="90"/>
      <c r="AD296" s="20"/>
    </row>
    <row r="297" spans="1:30">
      <c r="A297" s="20"/>
      <c r="B297" s="20"/>
      <c r="C297" s="20"/>
      <c r="D297" s="20"/>
      <c r="E297" s="20"/>
      <c r="F297" s="20"/>
      <c r="G297" s="20"/>
      <c r="H297" s="20"/>
      <c r="I297" s="20"/>
      <c r="J297" s="20"/>
      <c r="K297" s="12"/>
      <c r="L297" s="20"/>
      <c r="M297" s="20"/>
      <c r="N297" s="90"/>
      <c r="O297" s="90"/>
      <c r="P297" s="20"/>
      <c r="Q297" s="90"/>
      <c r="R297" s="20"/>
      <c r="S297" s="20"/>
      <c r="T297" s="20"/>
      <c r="U297" s="90"/>
      <c r="V297" s="20"/>
      <c r="W297" s="20"/>
      <c r="X297" s="20"/>
      <c r="Y297" s="90"/>
      <c r="Z297" s="20"/>
      <c r="AA297" s="90"/>
      <c r="AB297" s="20"/>
      <c r="AC297" s="90"/>
      <c r="AD297" s="20"/>
    </row>
    <row r="298" spans="1:30">
      <c r="A298" s="20"/>
      <c r="B298" s="20"/>
      <c r="C298" s="20"/>
      <c r="D298" s="20"/>
      <c r="E298" s="20"/>
      <c r="F298" s="20"/>
      <c r="G298" s="20"/>
      <c r="H298" s="20"/>
      <c r="I298" s="20"/>
      <c r="J298" s="20"/>
      <c r="K298" s="12"/>
      <c r="L298" s="20"/>
      <c r="M298" s="20"/>
      <c r="N298" s="90"/>
      <c r="O298" s="90"/>
      <c r="P298" s="20"/>
      <c r="Q298" s="90"/>
      <c r="R298" s="20"/>
      <c r="S298" s="20"/>
      <c r="T298" s="20"/>
      <c r="U298" s="90"/>
      <c r="V298" s="20"/>
      <c r="W298" s="20"/>
      <c r="X298" s="20"/>
      <c r="Y298" s="90"/>
      <c r="Z298" s="20"/>
      <c r="AA298" s="90"/>
      <c r="AB298" s="20"/>
      <c r="AC298" s="90"/>
      <c r="AD298" s="20"/>
    </row>
    <row r="299" spans="1:30">
      <c r="A299" s="20"/>
      <c r="B299" s="20"/>
      <c r="C299" s="20"/>
      <c r="D299" s="20"/>
      <c r="E299" s="20"/>
      <c r="F299" s="20"/>
      <c r="G299" s="20"/>
      <c r="H299" s="20"/>
      <c r="I299" s="20"/>
      <c r="J299" s="20"/>
      <c r="K299" s="12"/>
      <c r="L299" s="20"/>
      <c r="M299" s="20"/>
      <c r="N299" s="90"/>
      <c r="O299" s="90"/>
      <c r="P299" s="20"/>
      <c r="Q299" s="90"/>
      <c r="R299" s="20"/>
      <c r="S299" s="20"/>
      <c r="T299" s="20"/>
      <c r="U299" s="90"/>
      <c r="V299" s="20"/>
      <c r="W299" s="20"/>
      <c r="X299" s="20"/>
      <c r="Y299" s="90"/>
      <c r="Z299" s="20"/>
      <c r="AA299" s="90"/>
      <c r="AB299" s="20"/>
      <c r="AC299" s="90"/>
      <c r="AD299" s="20"/>
    </row>
    <row r="300" spans="1:30">
      <c r="A300" s="20"/>
      <c r="B300" s="20"/>
      <c r="C300" s="20"/>
      <c r="D300" s="20"/>
      <c r="E300" s="20"/>
      <c r="F300" s="20"/>
      <c r="G300" s="20"/>
      <c r="H300" s="20"/>
      <c r="I300" s="20"/>
      <c r="J300" s="20"/>
      <c r="K300" s="12"/>
      <c r="L300" s="20"/>
      <c r="M300" s="20"/>
      <c r="N300" s="90"/>
      <c r="O300" s="90"/>
      <c r="P300" s="20"/>
      <c r="Q300" s="90"/>
      <c r="R300" s="20"/>
      <c r="S300" s="20"/>
      <c r="T300" s="20"/>
      <c r="U300" s="90"/>
      <c r="V300" s="20"/>
      <c r="W300" s="20"/>
      <c r="X300" s="20"/>
      <c r="Y300" s="90"/>
      <c r="Z300" s="20"/>
      <c r="AA300" s="90"/>
      <c r="AB300" s="20"/>
      <c r="AC300" s="90"/>
      <c r="AD300" s="20"/>
    </row>
    <row r="301" spans="1:30">
      <c r="A301" s="20"/>
      <c r="B301" s="20"/>
      <c r="C301" s="20"/>
      <c r="D301" s="20"/>
      <c r="E301" s="20"/>
      <c r="F301" s="20"/>
      <c r="G301" s="20"/>
      <c r="H301" s="20"/>
      <c r="I301" s="20"/>
      <c r="J301" s="20"/>
      <c r="K301" s="12"/>
      <c r="L301" s="20"/>
      <c r="M301" s="20"/>
      <c r="N301" s="90"/>
      <c r="O301" s="90"/>
      <c r="P301" s="20"/>
      <c r="Q301" s="90"/>
      <c r="R301" s="20"/>
      <c r="S301" s="20"/>
      <c r="T301" s="20"/>
      <c r="U301" s="90"/>
      <c r="V301" s="20"/>
      <c r="W301" s="20"/>
      <c r="X301" s="20"/>
      <c r="Y301" s="90"/>
      <c r="Z301" s="20"/>
      <c r="AA301" s="90"/>
      <c r="AB301" s="20"/>
      <c r="AC301" s="90"/>
      <c r="AD301" s="20"/>
    </row>
    <row r="302" spans="1:30">
      <c r="A302" s="20"/>
      <c r="B302" s="20"/>
      <c r="C302" s="20"/>
      <c r="D302" s="20"/>
      <c r="E302" s="20"/>
      <c r="F302" s="20"/>
      <c r="G302" s="20"/>
      <c r="H302" s="20"/>
      <c r="I302" s="20"/>
      <c r="J302" s="20"/>
      <c r="K302" s="12"/>
      <c r="L302" s="20"/>
      <c r="M302" s="20"/>
      <c r="N302" s="90"/>
      <c r="O302" s="90"/>
      <c r="P302" s="20"/>
      <c r="Q302" s="90"/>
      <c r="R302" s="20"/>
      <c r="S302" s="20"/>
      <c r="T302" s="20"/>
      <c r="U302" s="90"/>
      <c r="V302" s="20"/>
      <c r="W302" s="20"/>
      <c r="X302" s="20"/>
      <c r="Y302" s="90"/>
      <c r="Z302" s="20"/>
      <c r="AA302" s="90"/>
      <c r="AB302" s="20"/>
      <c r="AC302" s="90"/>
      <c r="AD302" s="20"/>
    </row>
    <row r="303" spans="1:30">
      <c r="A303" s="20"/>
      <c r="B303" s="20"/>
      <c r="C303" s="20"/>
      <c r="D303" s="20"/>
      <c r="E303" s="20"/>
      <c r="F303" s="20"/>
      <c r="G303" s="20"/>
      <c r="H303" s="20"/>
      <c r="I303" s="20"/>
      <c r="J303" s="20"/>
      <c r="K303" s="12"/>
      <c r="L303" s="20"/>
      <c r="M303" s="20"/>
      <c r="N303" s="90"/>
      <c r="O303" s="90"/>
      <c r="P303" s="20"/>
      <c r="Q303" s="90"/>
      <c r="R303" s="20"/>
      <c r="S303" s="20"/>
      <c r="T303" s="20"/>
      <c r="U303" s="90"/>
      <c r="V303" s="20"/>
      <c r="W303" s="20"/>
      <c r="X303" s="20"/>
      <c r="Y303" s="90"/>
      <c r="Z303" s="20"/>
      <c r="AA303" s="90"/>
      <c r="AB303" s="20"/>
      <c r="AC303" s="90"/>
      <c r="AD303" s="20"/>
    </row>
    <row r="304" spans="1:30">
      <c r="A304" s="20"/>
      <c r="B304" s="20"/>
      <c r="C304" s="20"/>
      <c r="D304" s="20"/>
      <c r="E304" s="20"/>
      <c r="F304" s="20"/>
      <c r="G304" s="20"/>
      <c r="H304" s="20"/>
      <c r="I304" s="20"/>
      <c r="J304" s="20"/>
      <c r="K304" s="12"/>
      <c r="L304" s="20"/>
      <c r="M304" s="20"/>
      <c r="N304" s="90"/>
      <c r="O304" s="90"/>
      <c r="P304" s="20"/>
      <c r="Q304" s="90"/>
      <c r="R304" s="20"/>
      <c r="S304" s="20"/>
      <c r="T304" s="20"/>
      <c r="U304" s="90"/>
      <c r="V304" s="20"/>
      <c r="W304" s="20"/>
      <c r="X304" s="20"/>
      <c r="Y304" s="90"/>
      <c r="Z304" s="20"/>
      <c r="AA304" s="90"/>
      <c r="AB304" s="20"/>
      <c r="AC304" s="90"/>
      <c r="AD304" s="20"/>
    </row>
    <row r="305" spans="1:30">
      <c r="A305" s="20"/>
      <c r="B305" s="20"/>
      <c r="C305" s="20"/>
      <c r="D305" s="20"/>
      <c r="E305" s="20"/>
      <c r="F305" s="20"/>
      <c r="G305" s="20"/>
      <c r="H305" s="20"/>
      <c r="I305" s="20"/>
      <c r="J305" s="20"/>
      <c r="K305" s="12"/>
      <c r="L305" s="20"/>
      <c r="M305" s="20"/>
      <c r="N305" s="90"/>
      <c r="O305" s="90"/>
      <c r="P305" s="20"/>
      <c r="Q305" s="90"/>
      <c r="R305" s="20"/>
      <c r="S305" s="20"/>
      <c r="T305" s="20"/>
      <c r="U305" s="90"/>
      <c r="V305" s="20"/>
      <c r="W305" s="20"/>
      <c r="X305" s="20"/>
      <c r="Y305" s="90"/>
      <c r="Z305" s="20"/>
      <c r="AA305" s="90"/>
      <c r="AB305" s="20"/>
      <c r="AC305" s="90"/>
      <c r="AD305" s="20"/>
    </row>
    <row r="306" spans="1:30">
      <c r="A306" s="20"/>
      <c r="B306" s="20"/>
      <c r="C306" s="20"/>
      <c r="D306" s="20"/>
      <c r="E306" s="20"/>
      <c r="F306" s="20"/>
      <c r="G306" s="20"/>
      <c r="H306" s="20"/>
      <c r="I306" s="20"/>
      <c r="J306" s="20"/>
      <c r="K306" s="12"/>
      <c r="L306" s="20"/>
      <c r="M306" s="20"/>
      <c r="N306" s="90"/>
      <c r="O306" s="90"/>
      <c r="P306" s="20"/>
      <c r="Q306" s="90"/>
      <c r="R306" s="20"/>
      <c r="S306" s="20"/>
      <c r="T306" s="20"/>
      <c r="U306" s="90"/>
      <c r="V306" s="20"/>
      <c r="W306" s="20"/>
      <c r="X306" s="20"/>
      <c r="Y306" s="90"/>
      <c r="Z306" s="20"/>
      <c r="AA306" s="90"/>
      <c r="AB306" s="20"/>
      <c r="AC306" s="90"/>
      <c r="AD306" s="20"/>
    </row>
    <row r="307" spans="1:30">
      <c r="A307" s="20"/>
      <c r="B307" s="20"/>
      <c r="C307" s="20"/>
      <c r="D307" s="20"/>
      <c r="E307" s="20"/>
      <c r="F307" s="20"/>
      <c r="G307" s="20"/>
      <c r="H307" s="20"/>
      <c r="I307" s="20"/>
      <c r="J307" s="20"/>
      <c r="K307" s="12"/>
      <c r="L307" s="20"/>
      <c r="M307" s="20"/>
      <c r="N307" s="90"/>
      <c r="O307" s="90"/>
      <c r="P307" s="20"/>
      <c r="Q307" s="90"/>
      <c r="R307" s="20"/>
      <c r="S307" s="20"/>
      <c r="T307" s="20"/>
      <c r="U307" s="90"/>
      <c r="V307" s="20"/>
      <c r="W307" s="20"/>
      <c r="X307" s="20"/>
      <c r="Y307" s="90"/>
      <c r="Z307" s="20"/>
      <c r="AA307" s="90"/>
      <c r="AB307" s="20"/>
      <c r="AC307" s="90"/>
      <c r="AD307" s="20"/>
    </row>
    <row r="308" spans="1:30">
      <c r="A308" s="20"/>
      <c r="B308" s="20"/>
      <c r="C308" s="20"/>
      <c r="D308" s="20"/>
      <c r="E308" s="20"/>
      <c r="F308" s="20"/>
      <c r="G308" s="20"/>
      <c r="H308" s="20"/>
      <c r="I308" s="20"/>
      <c r="J308" s="20"/>
      <c r="K308" s="12"/>
      <c r="L308" s="20"/>
      <c r="M308" s="20"/>
      <c r="N308" s="90"/>
      <c r="O308" s="90"/>
      <c r="P308" s="20"/>
      <c r="Q308" s="90"/>
      <c r="R308" s="20"/>
      <c r="S308" s="20"/>
      <c r="T308" s="20"/>
      <c r="U308" s="90"/>
      <c r="V308" s="20"/>
      <c r="W308" s="20"/>
      <c r="X308" s="20"/>
      <c r="Y308" s="90"/>
      <c r="Z308" s="20"/>
      <c r="AA308" s="90"/>
      <c r="AB308" s="20"/>
      <c r="AC308" s="90"/>
      <c r="AD308" s="20"/>
    </row>
    <row r="309" spans="1:30">
      <c r="A309" s="20"/>
      <c r="B309" s="20"/>
      <c r="C309" s="20"/>
      <c r="D309" s="20"/>
      <c r="E309" s="20"/>
      <c r="F309" s="20"/>
      <c r="G309" s="20"/>
      <c r="H309" s="20"/>
      <c r="I309" s="20"/>
      <c r="J309" s="20"/>
      <c r="K309" s="12"/>
      <c r="L309" s="20"/>
      <c r="M309" s="20"/>
      <c r="N309" s="90"/>
      <c r="O309" s="90"/>
      <c r="P309" s="20"/>
      <c r="Q309" s="90"/>
      <c r="R309" s="20"/>
      <c r="S309" s="20"/>
      <c r="T309" s="20"/>
      <c r="U309" s="90"/>
      <c r="V309" s="20"/>
      <c r="W309" s="20"/>
      <c r="X309" s="20"/>
      <c r="Y309" s="90"/>
      <c r="Z309" s="20"/>
      <c r="AA309" s="90"/>
      <c r="AB309" s="20"/>
      <c r="AC309" s="90"/>
      <c r="AD309" s="20"/>
    </row>
    <row r="310" spans="1:30">
      <c r="A310" s="20"/>
      <c r="B310" s="20"/>
      <c r="C310" s="20"/>
      <c r="D310" s="20"/>
      <c r="E310" s="20"/>
      <c r="F310" s="20"/>
      <c r="G310" s="20"/>
      <c r="H310" s="20"/>
      <c r="I310" s="20"/>
      <c r="J310" s="20"/>
      <c r="K310" s="12"/>
      <c r="L310" s="20"/>
      <c r="M310" s="20"/>
      <c r="N310" s="90"/>
      <c r="O310" s="90"/>
      <c r="P310" s="20"/>
      <c r="Q310" s="90"/>
      <c r="R310" s="20"/>
      <c r="S310" s="20"/>
      <c r="T310" s="20"/>
      <c r="U310" s="90"/>
      <c r="V310" s="20"/>
      <c r="W310" s="20"/>
      <c r="X310" s="20"/>
      <c r="Y310" s="90"/>
      <c r="Z310" s="20"/>
      <c r="AA310" s="90"/>
      <c r="AB310" s="20"/>
      <c r="AC310" s="90"/>
      <c r="AD310" s="20"/>
    </row>
    <row r="311" spans="1:30">
      <c r="A311" s="20"/>
      <c r="B311" s="20"/>
      <c r="C311" s="20"/>
      <c r="D311" s="20"/>
      <c r="E311" s="20"/>
      <c r="F311" s="20"/>
      <c r="G311" s="20"/>
      <c r="H311" s="20"/>
      <c r="I311" s="20"/>
      <c r="J311" s="20"/>
      <c r="K311" s="12"/>
      <c r="L311" s="20"/>
      <c r="M311" s="20"/>
      <c r="N311" s="90"/>
      <c r="O311" s="90"/>
      <c r="P311" s="20"/>
      <c r="Q311" s="90"/>
      <c r="R311" s="20"/>
      <c r="S311" s="20"/>
      <c r="T311" s="20"/>
      <c r="U311" s="90"/>
      <c r="V311" s="20"/>
      <c r="W311" s="20"/>
      <c r="X311" s="20"/>
      <c r="Y311" s="90"/>
      <c r="Z311" s="20"/>
      <c r="AA311" s="90"/>
      <c r="AB311" s="20"/>
      <c r="AC311" s="90"/>
      <c r="AD311" s="20"/>
    </row>
    <row r="312" spans="1:30">
      <c r="A312" s="20"/>
      <c r="B312" s="20"/>
      <c r="C312" s="20"/>
      <c r="D312" s="20"/>
      <c r="E312" s="20"/>
      <c r="F312" s="20"/>
      <c r="G312" s="20"/>
      <c r="H312" s="20"/>
      <c r="I312" s="20"/>
      <c r="J312" s="20"/>
      <c r="K312" s="12"/>
      <c r="L312" s="20"/>
      <c r="M312" s="20"/>
      <c r="N312" s="90"/>
      <c r="O312" s="90"/>
      <c r="P312" s="20"/>
      <c r="Q312" s="90"/>
      <c r="R312" s="20"/>
      <c r="S312" s="20"/>
      <c r="T312" s="20"/>
      <c r="U312" s="90"/>
      <c r="V312" s="20"/>
      <c r="W312" s="20"/>
      <c r="X312" s="20"/>
      <c r="Y312" s="90"/>
      <c r="Z312" s="20"/>
      <c r="AA312" s="90"/>
      <c r="AB312" s="20"/>
      <c r="AC312" s="90"/>
      <c r="AD312" s="20"/>
    </row>
    <row r="313" spans="1:30">
      <c r="A313" s="20"/>
      <c r="B313" s="20"/>
      <c r="C313" s="20"/>
      <c r="D313" s="20"/>
      <c r="E313" s="20"/>
      <c r="F313" s="20"/>
      <c r="G313" s="20"/>
      <c r="H313" s="20"/>
      <c r="I313" s="20"/>
      <c r="J313" s="20"/>
      <c r="K313" s="12"/>
      <c r="L313" s="20"/>
      <c r="M313" s="20"/>
      <c r="N313" s="90"/>
      <c r="O313" s="90"/>
      <c r="P313" s="20"/>
      <c r="Q313" s="90"/>
      <c r="R313" s="20"/>
      <c r="S313" s="20"/>
      <c r="T313" s="20"/>
      <c r="U313" s="90"/>
      <c r="V313" s="20"/>
      <c r="W313" s="20"/>
      <c r="X313" s="20"/>
      <c r="Y313" s="90"/>
      <c r="Z313" s="20"/>
      <c r="AA313" s="90"/>
      <c r="AB313" s="20"/>
      <c r="AC313" s="90"/>
      <c r="AD313" s="20"/>
    </row>
    <row r="314" spans="1:30">
      <c r="A314" s="20"/>
      <c r="B314" s="20"/>
      <c r="C314" s="20"/>
      <c r="D314" s="20"/>
      <c r="E314" s="20"/>
      <c r="F314" s="20"/>
      <c r="G314" s="20"/>
      <c r="H314" s="20"/>
      <c r="I314" s="20"/>
      <c r="J314" s="20"/>
      <c r="K314" s="12"/>
      <c r="L314" s="20"/>
      <c r="M314" s="20"/>
      <c r="N314" s="90"/>
      <c r="O314" s="90"/>
      <c r="P314" s="20"/>
      <c r="Q314" s="90"/>
      <c r="R314" s="20"/>
      <c r="S314" s="20"/>
      <c r="T314" s="20"/>
      <c r="U314" s="90"/>
      <c r="V314" s="20"/>
      <c r="W314" s="20"/>
      <c r="X314" s="20"/>
      <c r="Y314" s="90"/>
      <c r="Z314" s="20"/>
      <c r="AA314" s="90"/>
      <c r="AB314" s="20"/>
      <c r="AC314" s="90"/>
      <c r="AD314" s="20"/>
    </row>
    <row r="315" spans="1:30">
      <c r="A315" s="20"/>
      <c r="B315" s="20"/>
      <c r="C315" s="20"/>
      <c r="D315" s="20"/>
      <c r="E315" s="20"/>
      <c r="F315" s="20"/>
      <c r="G315" s="20"/>
      <c r="H315" s="20"/>
      <c r="I315" s="20"/>
      <c r="J315" s="20"/>
      <c r="K315" s="12"/>
      <c r="L315" s="20"/>
      <c r="M315" s="20"/>
      <c r="N315" s="90"/>
      <c r="O315" s="90"/>
      <c r="P315" s="20"/>
      <c r="Q315" s="90"/>
      <c r="R315" s="20"/>
      <c r="S315" s="20"/>
      <c r="T315" s="20"/>
      <c r="U315" s="90"/>
      <c r="V315" s="20"/>
      <c r="W315" s="20"/>
      <c r="X315" s="20"/>
      <c r="Y315" s="90"/>
      <c r="Z315" s="20"/>
      <c r="AA315" s="90"/>
      <c r="AB315" s="20"/>
      <c r="AC315" s="90"/>
      <c r="AD315" s="20"/>
    </row>
    <row r="316" spans="1:30">
      <c r="A316" s="20"/>
      <c r="B316" s="20"/>
      <c r="C316" s="20"/>
      <c r="D316" s="20"/>
      <c r="E316" s="20"/>
      <c r="F316" s="20"/>
      <c r="G316" s="20"/>
      <c r="H316" s="20"/>
      <c r="I316" s="20"/>
      <c r="J316" s="20"/>
      <c r="K316" s="12"/>
      <c r="L316" s="20"/>
      <c r="M316" s="20"/>
      <c r="N316" s="90"/>
      <c r="O316" s="90"/>
      <c r="P316" s="20"/>
      <c r="Q316" s="90"/>
      <c r="R316" s="20"/>
      <c r="S316" s="20"/>
      <c r="T316" s="20"/>
      <c r="U316" s="90"/>
      <c r="V316" s="20"/>
      <c r="W316" s="20"/>
      <c r="X316" s="20"/>
      <c r="Y316" s="90"/>
      <c r="Z316" s="20"/>
      <c r="AA316" s="90"/>
      <c r="AB316" s="20"/>
      <c r="AC316" s="90"/>
      <c r="AD316" s="20"/>
    </row>
    <row r="317" spans="1:30">
      <c r="A317" s="20"/>
      <c r="B317" s="20"/>
      <c r="C317" s="20"/>
      <c r="D317" s="20"/>
      <c r="E317" s="20"/>
      <c r="F317" s="20"/>
      <c r="G317" s="20"/>
      <c r="H317" s="20"/>
      <c r="I317" s="20"/>
      <c r="J317" s="20"/>
      <c r="K317" s="12"/>
      <c r="L317" s="20"/>
      <c r="M317" s="20"/>
      <c r="N317" s="90"/>
      <c r="O317" s="90"/>
      <c r="P317" s="20"/>
      <c r="Q317" s="90"/>
      <c r="R317" s="20"/>
      <c r="S317" s="20"/>
      <c r="T317" s="20"/>
      <c r="U317" s="90"/>
      <c r="V317" s="20"/>
      <c r="W317" s="20"/>
      <c r="X317" s="20"/>
      <c r="Y317" s="90"/>
      <c r="Z317" s="20"/>
      <c r="AA317" s="90"/>
      <c r="AB317" s="20"/>
      <c r="AC317" s="90"/>
      <c r="AD317" s="20"/>
    </row>
    <row r="318" spans="1:30">
      <c r="A318" s="20"/>
      <c r="B318" s="20"/>
      <c r="C318" s="20"/>
      <c r="D318" s="20"/>
      <c r="E318" s="20"/>
      <c r="F318" s="20"/>
      <c r="G318" s="20"/>
      <c r="H318" s="20"/>
      <c r="I318" s="20"/>
      <c r="J318" s="20"/>
      <c r="K318" s="12"/>
      <c r="L318" s="20"/>
      <c r="M318" s="20"/>
      <c r="N318" s="90"/>
      <c r="O318" s="90"/>
      <c r="P318" s="20"/>
      <c r="Q318" s="90"/>
      <c r="R318" s="20"/>
      <c r="S318" s="20"/>
      <c r="T318" s="20"/>
      <c r="U318" s="90"/>
      <c r="V318" s="20"/>
      <c r="W318" s="20"/>
      <c r="X318" s="20"/>
      <c r="Y318" s="90"/>
      <c r="Z318" s="20"/>
      <c r="AA318" s="90"/>
      <c r="AB318" s="20"/>
      <c r="AC318" s="90"/>
      <c r="AD318" s="20"/>
    </row>
    <row r="319" spans="1:30">
      <c r="A319" s="20"/>
      <c r="B319" s="20"/>
      <c r="C319" s="20"/>
      <c r="D319" s="20"/>
      <c r="E319" s="20"/>
      <c r="F319" s="20"/>
      <c r="G319" s="20"/>
      <c r="H319" s="20"/>
      <c r="I319" s="20"/>
      <c r="J319" s="20"/>
      <c r="K319" s="12"/>
      <c r="L319" s="20"/>
      <c r="M319" s="20"/>
      <c r="N319" s="90"/>
      <c r="O319" s="90"/>
      <c r="P319" s="20"/>
      <c r="Q319" s="90"/>
      <c r="R319" s="20"/>
      <c r="S319" s="20"/>
      <c r="T319" s="20"/>
      <c r="U319" s="90"/>
      <c r="V319" s="20"/>
      <c r="W319" s="20"/>
      <c r="X319" s="20"/>
      <c r="Y319" s="90"/>
      <c r="Z319" s="20"/>
      <c r="AA319" s="90"/>
      <c r="AB319" s="20"/>
      <c r="AC319" s="90"/>
      <c r="AD319" s="20"/>
    </row>
    <row r="320" spans="1:30">
      <c r="A320" s="20"/>
      <c r="B320" s="20"/>
      <c r="C320" s="20"/>
      <c r="D320" s="20"/>
      <c r="E320" s="20"/>
      <c r="F320" s="20"/>
      <c r="G320" s="20"/>
      <c r="H320" s="20"/>
      <c r="I320" s="20"/>
      <c r="J320" s="20"/>
      <c r="K320" s="12"/>
      <c r="L320" s="20"/>
      <c r="M320" s="20"/>
      <c r="N320" s="90"/>
      <c r="O320" s="90"/>
      <c r="P320" s="20"/>
      <c r="Q320" s="90"/>
      <c r="R320" s="20"/>
      <c r="S320" s="20"/>
      <c r="T320" s="20"/>
      <c r="U320" s="90"/>
      <c r="V320" s="20"/>
      <c r="W320" s="20"/>
      <c r="X320" s="20"/>
      <c r="Y320" s="90"/>
      <c r="Z320" s="20"/>
      <c r="AA320" s="90"/>
      <c r="AB320" s="20"/>
      <c r="AC320" s="90"/>
      <c r="AD320" s="20"/>
    </row>
    <row r="321" spans="1:30">
      <c r="A321" s="20"/>
      <c r="B321" s="20"/>
      <c r="C321" s="20"/>
      <c r="D321" s="20"/>
      <c r="E321" s="20"/>
      <c r="F321" s="20"/>
      <c r="G321" s="20"/>
      <c r="H321" s="20"/>
      <c r="I321" s="20"/>
      <c r="J321" s="20"/>
      <c r="K321" s="12"/>
      <c r="L321" s="20"/>
      <c r="M321" s="20"/>
      <c r="N321" s="90"/>
      <c r="O321" s="90"/>
      <c r="P321" s="20"/>
      <c r="Q321" s="90"/>
      <c r="R321" s="20"/>
      <c r="S321" s="20"/>
      <c r="T321" s="20"/>
      <c r="U321" s="90"/>
      <c r="V321" s="20"/>
      <c r="W321" s="20"/>
      <c r="X321" s="20"/>
      <c r="Y321" s="90"/>
      <c r="Z321" s="20"/>
      <c r="AA321" s="90"/>
      <c r="AB321" s="20"/>
      <c r="AC321" s="90"/>
      <c r="AD321" s="20"/>
    </row>
    <row r="322" spans="1:30">
      <c r="A322" s="20"/>
      <c r="B322" s="20"/>
      <c r="C322" s="20"/>
      <c r="D322" s="20"/>
      <c r="E322" s="20"/>
      <c r="F322" s="20"/>
      <c r="G322" s="20"/>
      <c r="H322" s="20"/>
      <c r="I322" s="20"/>
      <c r="J322" s="20"/>
      <c r="K322" s="12"/>
      <c r="L322" s="20"/>
      <c r="M322" s="20"/>
      <c r="N322" s="90"/>
      <c r="O322" s="90"/>
      <c r="P322" s="20"/>
      <c r="Q322" s="90"/>
      <c r="R322" s="20"/>
      <c r="S322" s="20"/>
      <c r="T322" s="20"/>
      <c r="U322" s="90"/>
      <c r="V322" s="20"/>
      <c r="W322" s="20"/>
      <c r="X322" s="20"/>
      <c r="Y322" s="90"/>
      <c r="Z322" s="20"/>
      <c r="AA322" s="90"/>
      <c r="AB322" s="20"/>
      <c r="AC322" s="90"/>
      <c r="AD322" s="20"/>
    </row>
    <row r="323" spans="1:30">
      <c r="A323" s="20"/>
      <c r="B323" s="20"/>
      <c r="C323" s="20"/>
      <c r="D323" s="20"/>
      <c r="E323" s="20"/>
      <c r="F323" s="20"/>
      <c r="G323" s="20"/>
      <c r="H323" s="20"/>
      <c r="I323" s="20"/>
      <c r="J323" s="20"/>
      <c r="K323" s="12"/>
      <c r="L323" s="20"/>
      <c r="M323" s="20"/>
      <c r="N323" s="90"/>
      <c r="O323" s="90"/>
      <c r="P323" s="20"/>
      <c r="Q323" s="90"/>
      <c r="R323" s="20"/>
      <c r="S323" s="20"/>
      <c r="T323" s="20"/>
      <c r="U323" s="90"/>
      <c r="V323" s="20"/>
      <c r="W323" s="20"/>
      <c r="X323" s="20"/>
      <c r="Y323" s="90"/>
      <c r="Z323" s="20"/>
      <c r="AA323" s="90"/>
      <c r="AB323" s="20"/>
      <c r="AC323" s="90"/>
      <c r="AD323" s="20"/>
    </row>
    <row r="324" spans="1:30">
      <c r="A324" s="20"/>
      <c r="B324" s="20"/>
      <c r="C324" s="20"/>
      <c r="D324" s="20"/>
      <c r="E324" s="20"/>
      <c r="F324" s="20"/>
      <c r="G324" s="20"/>
      <c r="H324" s="20"/>
      <c r="I324" s="20"/>
      <c r="J324" s="20"/>
      <c r="K324" s="12"/>
      <c r="L324" s="20"/>
      <c r="M324" s="20"/>
      <c r="N324" s="90"/>
      <c r="O324" s="90"/>
      <c r="P324" s="20"/>
      <c r="Q324" s="90"/>
      <c r="R324" s="20"/>
      <c r="S324" s="20"/>
      <c r="T324" s="20"/>
      <c r="U324" s="90"/>
      <c r="V324" s="20"/>
      <c r="W324" s="20"/>
      <c r="X324" s="20"/>
      <c r="Y324" s="90"/>
      <c r="Z324" s="20"/>
      <c r="AA324" s="90"/>
      <c r="AB324" s="20"/>
      <c r="AC324" s="90"/>
      <c r="AD324" s="20"/>
    </row>
    <row r="325" spans="1:30">
      <c r="A325" s="20"/>
      <c r="B325" s="20"/>
      <c r="C325" s="20"/>
      <c r="D325" s="20"/>
      <c r="E325" s="20"/>
      <c r="F325" s="20"/>
      <c r="G325" s="20"/>
      <c r="H325" s="20"/>
      <c r="I325" s="20"/>
      <c r="J325" s="20"/>
      <c r="K325" s="12"/>
      <c r="L325" s="20"/>
      <c r="M325" s="20"/>
      <c r="N325" s="90"/>
      <c r="O325" s="90"/>
      <c r="P325" s="20"/>
      <c r="Q325" s="90"/>
      <c r="R325" s="20"/>
      <c r="S325" s="20"/>
      <c r="T325" s="20"/>
      <c r="U325" s="90"/>
      <c r="V325" s="20"/>
      <c r="W325" s="20"/>
      <c r="X325" s="20"/>
      <c r="Y325" s="90"/>
      <c r="Z325" s="20"/>
      <c r="AA325" s="90"/>
      <c r="AB325" s="20"/>
      <c r="AC325" s="90"/>
      <c r="AD325" s="20"/>
    </row>
    <row r="326" spans="1:30">
      <c r="A326" s="20"/>
      <c r="B326" s="20"/>
      <c r="C326" s="20"/>
      <c r="D326" s="20"/>
      <c r="E326" s="20"/>
      <c r="F326" s="20"/>
      <c r="G326" s="20"/>
      <c r="H326" s="20"/>
      <c r="I326" s="20"/>
      <c r="J326" s="20"/>
      <c r="K326" s="12"/>
      <c r="L326" s="20"/>
      <c r="M326" s="20"/>
      <c r="N326" s="90"/>
      <c r="O326" s="90"/>
      <c r="P326" s="20"/>
      <c r="Q326" s="90"/>
      <c r="R326" s="20"/>
      <c r="S326" s="20"/>
      <c r="T326" s="20"/>
      <c r="U326" s="90"/>
      <c r="V326" s="20"/>
      <c r="W326" s="20"/>
      <c r="X326" s="20"/>
      <c r="Y326" s="90"/>
      <c r="Z326" s="20"/>
      <c r="AA326" s="90"/>
      <c r="AB326" s="20"/>
      <c r="AC326" s="90"/>
      <c r="AD326" s="20"/>
    </row>
    <row r="327" spans="1:30">
      <c r="A327" s="20"/>
      <c r="B327" s="20"/>
      <c r="C327" s="20"/>
      <c r="D327" s="20"/>
      <c r="E327" s="20"/>
      <c r="F327" s="20"/>
      <c r="G327" s="20"/>
      <c r="H327" s="20"/>
      <c r="I327" s="20"/>
      <c r="J327" s="20"/>
      <c r="K327" s="12"/>
      <c r="L327" s="20"/>
      <c r="M327" s="20"/>
      <c r="N327" s="90"/>
      <c r="O327" s="90"/>
      <c r="P327" s="20"/>
      <c r="Q327" s="90"/>
      <c r="R327" s="20"/>
      <c r="S327" s="20"/>
      <c r="T327" s="20"/>
      <c r="U327" s="90"/>
      <c r="V327" s="20"/>
      <c r="W327" s="20"/>
      <c r="X327" s="20"/>
      <c r="Y327" s="90"/>
      <c r="Z327" s="20"/>
      <c r="AA327" s="90"/>
      <c r="AB327" s="20"/>
      <c r="AC327" s="90"/>
      <c r="AD327" s="20"/>
    </row>
    <row r="328" spans="1:30">
      <c r="A328" s="20"/>
      <c r="B328" s="20"/>
      <c r="C328" s="20"/>
      <c r="D328" s="20"/>
      <c r="E328" s="20"/>
      <c r="F328" s="20"/>
      <c r="G328" s="20"/>
      <c r="H328" s="20"/>
      <c r="I328" s="20"/>
      <c r="J328" s="20"/>
      <c r="K328" s="12"/>
      <c r="L328" s="20"/>
      <c r="M328" s="20"/>
      <c r="N328" s="90"/>
      <c r="O328" s="90"/>
      <c r="P328" s="20"/>
      <c r="Q328" s="90"/>
      <c r="R328" s="20"/>
      <c r="S328" s="20"/>
      <c r="T328" s="20"/>
      <c r="U328" s="90"/>
      <c r="V328" s="20"/>
      <c r="W328" s="20"/>
      <c r="X328" s="20"/>
      <c r="Y328" s="90"/>
      <c r="Z328" s="20"/>
      <c r="AA328" s="90"/>
      <c r="AB328" s="20"/>
      <c r="AC328" s="90"/>
      <c r="AD328" s="20"/>
    </row>
    <row r="329" spans="1:30">
      <c r="A329" s="20"/>
      <c r="B329" s="20"/>
      <c r="C329" s="20"/>
      <c r="D329" s="20"/>
      <c r="E329" s="20"/>
      <c r="F329" s="20"/>
      <c r="G329" s="20"/>
      <c r="H329" s="20"/>
      <c r="I329" s="20"/>
      <c r="J329" s="20"/>
      <c r="K329" s="12"/>
      <c r="L329" s="20"/>
      <c r="M329" s="20"/>
      <c r="N329" s="90"/>
      <c r="O329" s="90"/>
      <c r="P329" s="20"/>
      <c r="Q329" s="90"/>
      <c r="R329" s="20"/>
      <c r="S329" s="20"/>
      <c r="T329" s="20"/>
      <c r="U329" s="90"/>
      <c r="V329" s="20"/>
      <c r="W329" s="20"/>
      <c r="X329" s="20"/>
      <c r="Y329" s="90"/>
      <c r="Z329" s="20"/>
      <c r="AA329" s="90"/>
      <c r="AB329" s="20"/>
      <c r="AC329" s="90"/>
      <c r="AD329" s="20"/>
    </row>
    <row r="330" spans="1:30">
      <c r="A330" s="20"/>
      <c r="B330" s="20"/>
      <c r="C330" s="20"/>
      <c r="D330" s="20"/>
      <c r="E330" s="20"/>
      <c r="F330" s="20"/>
      <c r="G330" s="20"/>
      <c r="H330" s="20"/>
      <c r="I330" s="20"/>
      <c r="J330" s="20"/>
      <c r="K330" s="12"/>
      <c r="L330" s="20"/>
      <c r="M330" s="20"/>
      <c r="N330" s="90"/>
      <c r="O330" s="90"/>
      <c r="P330" s="20"/>
      <c r="Q330" s="90"/>
      <c r="R330" s="20"/>
      <c r="S330" s="20"/>
      <c r="T330" s="20"/>
      <c r="U330" s="90"/>
      <c r="V330" s="20"/>
      <c r="W330" s="20"/>
      <c r="X330" s="20"/>
      <c r="Y330" s="90"/>
      <c r="Z330" s="20"/>
      <c r="AA330" s="90"/>
      <c r="AB330" s="20"/>
      <c r="AC330" s="90"/>
      <c r="AD330" s="20"/>
    </row>
    <row r="331" spans="1:30">
      <c r="A331" s="20"/>
      <c r="B331" s="20"/>
      <c r="C331" s="20"/>
      <c r="D331" s="20"/>
      <c r="E331" s="20"/>
      <c r="F331" s="20"/>
      <c r="G331" s="20"/>
      <c r="H331" s="20"/>
      <c r="I331" s="20"/>
      <c r="J331" s="20"/>
      <c r="K331" s="12"/>
      <c r="L331" s="20"/>
      <c r="M331" s="20"/>
      <c r="N331" s="90"/>
      <c r="O331" s="90"/>
      <c r="P331" s="20"/>
      <c r="Q331" s="90"/>
      <c r="R331" s="20"/>
      <c r="S331" s="20"/>
      <c r="T331" s="20"/>
      <c r="U331" s="90"/>
      <c r="V331" s="20"/>
      <c r="W331" s="20"/>
      <c r="X331" s="20"/>
      <c r="Y331" s="90"/>
      <c r="Z331" s="20"/>
      <c r="AA331" s="90"/>
      <c r="AB331" s="20"/>
      <c r="AC331" s="90"/>
      <c r="AD331" s="20"/>
    </row>
    <row r="332" spans="1:30">
      <c r="A332" s="20"/>
      <c r="B332" s="20"/>
      <c r="C332" s="20"/>
      <c r="D332" s="20"/>
      <c r="E332" s="20"/>
      <c r="F332" s="20"/>
      <c r="G332" s="20"/>
      <c r="H332" s="20"/>
      <c r="I332" s="20"/>
      <c r="J332" s="20"/>
      <c r="K332" s="12"/>
      <c r="L332" s="20"/>
      <c r="M332" s="20"/>
      <c r="N332" s="90"/>
      <c r="O332" s="90"/>
      <c r="P332" s="20"/>
      <c r="Q332" s="90"/>
      <c r="R332" s="20"/>
      <c r="S332" s="20"/>
      <c r="T332" s="20"/>
      <c r="U332" s="90"/>
      <c r="V332" s="20"/>
      <c r="W332" s="20"/>
      <c r="X332" s="20"/>
      <c r="Y332" s="90"/>
      <c r="Z332" s="20"/>
      <c r="AA332" s="90"/>
      <c r="AB332" s="20"/>
      <c r="AC332" s="90"/>
      <c r="AD332" s="20"/>
    </row>
    <row r="333" spans="1:30">
      <c r="A333" s="20"/>
      <c r="B333" s="20"/>
      <c r="C333" s="20"/>
      <c r="D333" s="20"/>
      <c r="E333" s="20"/>
      <c r="F333" s="20"/>
      <c r="G333" s="20"/>
      <c r="H333" s="20"/>
      <c r="I333" s="20"/>
      <c r="J333" s="20"/>
      <c r="K333" s="12"/>
      <c r="L333" s="20"/>
      <c r="M333" s="20"/>
      <c r="N333" s="90"/>
      <c r="O333" s="90"/>
      <c r="P333" s="20"/>
      <c r="Q333" s="90"/>
      <c r="R333" s="20"/>
      <c r="S333" s="20"/>
      <c r="T333" s="20"/>
      <c r="U333" s="90"/>
      <c r="V333" s="20"/>
      <c r="W333" s="20"/>
      <c r="X333" s="20"/>
      <c r="Y333" s="90"/>
      <c r="Z333" s="20"/>
      <c r="AA333" s="90"/>
      <c r="AB333" s="20"/>
      <c r="AC333" s="90"/>
      <c r="AD333" s="20"/>
    </row>
    <row r="334" spans="1:30">
      <c r="A334" s="20"/>
      <c r="B334" s="20"/>
      <c r="C334" s="20"/>
      <c r="D334" s="20"/>
      <c r="E334" s="20"/>
      <c r="F334" s="20"/>
      <c r="G334" s="20"/>
      <c r="H334" s="20"/>
      <c r="I334" s="20"/>
      <c r="J334" s="20"/>
      <c r="K334" s="12"/>
      <c r="L334" s="20"/>
      <c r="M334" s="20"/>
      <c r="N334" s="90"/>
      <c r="O334" s="90"/>
      <c r="P334" s="20"/>
      <c r="Q334" s="90"/>
      <c r="R334" s="20"/>
      <c r="S334" s="20"/>
      <c r="T334" s="20"/>
      <c r="U334" s="90"/>
      <c r="V334" s="20"/>
      <c r="W334" s="20"/>
      <c r="X334" s="20"/>
      <c r="Y334" s="90"/>
      <c r="Z334" s="20"/>
      <c r="AA334" s="90"/>
      <c r="AB334" s="20"/>
      <c r="AC334" s="90"/>
      <c r="AD334" s="20"/>
    </row>
    <row r="335" spans="1:30">
      <c r="A335" s="20"/>
      <c r="B335" s="20"/>
      <c r="C335" s="20"/>
      <c r="D335" s="20"/>
      <c r="E335" s="20"/>
      <c r="F335" s="20"/>
      <c r="G335" s="20"/>
      <c r="H335" s="20"/>
      <c r="I335" s="20"/>
      <c r="J335" s="20"/>
      <c r="K335" s="12"/>
      <c r="L335" s="20"/>
      <c r="M335" s="20"/>
      <c r="N335" s="90"/>
      <c r="O335" s="90"/>
      <c r="P335" s="20"/>
      <c r="Q335" s="90"/>
      <c r="R335" s="20"/>
      <c r="S335" s="20"/>
      <c r="T335" s="20"/>
      <c r="U335" s="90"/>
      <c r="V335" s="20"/>
      <c r="W335" s="20"/>
      <c r="X335" s="20"/>
      <c r="Y335" s="90"/>
      <c r="Z335" s="20"/>
      <c r="AA335" s="90"/>
      <c r="AB335" s="20"/>
      <c r="AC335" s="90"/>
      <c r="AD335" s="20"/>
    </row>
    <row r="336" spans="1:30">
      <c r="A336" s="20"/>
      <c r="B336" s="20"/>
      <c r="C336" s="20"/>
      <c r="D336" s="20"/>
      <c r="E336" s="20"/>
      <c r="F336" s="20"/>
      <c r="G336" s="20"/>
      <c r="H336" s="20"/>
      <c r="I336" s="20"/>
      <c r="J336" s="20"/>
      <c r="K336" s="12"/>
      <c r="L336" s="20"/>
      <c r="M336" s="20"/>
      <c r="N336" s="90"/>
      <c r="O336" s="90"/>
      <c r="P336" s="20"/>
      <c r="Q336" s="90"/>
      <c r="R336" s="20"/>
      <c r="S336" s="20"/>
      <c r="T336" s="20"/>
      <c r="U336" s="90"/>
      <c r="V336" s="20"/>
      <c r="W336" s="20"/>
      <c r="X336" s="20"/>
      <c r="Y336" s="90"/>
      <c r="Z336" s="20"/>
      <c r="AA336" s="90"/>
      <c r="AB336" s="20"/>
      <c r="AC336" s="90"/>
      <c r="AD336" s="20"/>
    </row>
    <row r="337" spans="1:30">
      <c r="A337" s="20"/>
      <c r="B337" s="20"/>
      <c r="C337" s="20"/>
      <c r="D337" s="20"/>
      <c r="E337" s="20"/>
      <c r="F337" s="20"/>
      <c r="G337" s="20"/>
      <c r="H337" s="20"/>
      <c r="I337" s="20"/>
      <c r="J337" s="20"/>
      <c r="K337" s="12"/>
      <c r="L337" s="20"/>
      <c r="M337" s="20"/>
      <c r="N337" s="90"/>
      <c r="O337" s="90"/>
      <c r="P337" s="20"/>
      <c r="Q337" s="90"/>
      <c r="R337" s="20"/>
      <c r="S337" s="20"/>
      <c r="T337" s="20"/>
      <c r="U337" s="90"/>
      <c r="V337" s="20"/>
      <c r="W337" s="20"/>
      <c r="X337" s="20"/>
      <c r="Y337" s="90"/>
      <c r="Z337" s="20"/>
      <c r="AA337" s="90"/>
      <c r="AB337" s="20"/>
      <c r="AC337" s="90"/>
      <c r="AD337" s="20"/>
    </row>
    <row r="338" spans="1:30">
      <c r="A338" s="20"/>
      <c r="B338" s="20"/>
      <c r="C338" s="20"/>
      <c r="D338" s="20"/>
      <c r="E338" s="20"/>
      <c r="F338" s="20"/>
      <c r="G338" s="20"/>
      <c r="H338" s="20"/>
      <c r="I338" s="20"/>
      <c r="J338" s="20"/>
      <c r="K338" s="12"/>
      <c r="L338" s="20"/>
      <c r="M338" s="20"/>
      <c r="N338" s="90"/>
      <c r="O338" s="90"/>
      <c r="P338" s="20"/>
      <c r="Q338" s="90"/>
      <c r="R338" s="20"/>
      <c r="S338" s="20"/>
      <c r="T338" s="20"/>
      <c r="U338" s="90"/>
      <c r="V338" s="20"/>
      <c r="W338" s="20"/>
      <c r="X338" s="20"/>
      <c r="Y338" s="90"/>
      <c r="Z338" s="20"/>
      <c r="AA338" s="90"/>
      <c r="AB338" s="20"/>
      <c r="AC338" s="90"/>
      <c r="AD338" s="20"/>
    </row>
    <row r="339" spans="1:30">
      <c r="A339" s="20"/>
      <c r="B339" s="20"/>
      <c r="C339" s="20"/>
      <c r="D339" s="20"/>
      <c r="E339" s="20"/>
      <c r="F339" s="20"/>
      <c r="G339" s="20"/>
      <c r="H339" s="20"/>
      <c r="I339" s="20"/>
      <c r="J339" s="20"/>
      <c r="K339" s="12"/>
      <c r="L339" s="20"/>
      <c r="M339" s="20"/>
      <c r="N339" s="90"/>
      <c r="O339" s="90"/>
      <c r="P339" s="20"/>
      <c r="Q339" s="90"/>
      <c r="R339" s="20"/>
      <c r="S339" s="20"/>
      <c r="T339" s="20"/>
      <c r="U339" s="90"/>
      <c r="V339" s="20"/>
      <c r="W339" s="20"/>
      <c r="X339" s="20"/>
      <c r="Y339" s="90"/>
      <c r="Z339" s="20"/>
      <c r="AA339" s="90"/>
      <c r="AB339" s="20"/>
      <c r="AC339" s="90"/>
      <c r="AD339" s="20"/>
    </row>
    <row r="340" spans="1:30">
      <c r="A340" s="20"/>
      <c r="B340" s="20"/>
      <c r="C340" s="20"/>
      <c r="D340" s="20"/>
      <c r="E340" s="20"/>
      <c r="F340" s="20"/>
      <c r="G340" s="20"/>
      <c r="H340" s="20"/>
      <c r="I340" s="20"/>
      <c r="J340" s="20"/>
      <c r="K340" s="12"/>
      <c r="L340" s="20"/>
      <c r="M340" s="20"/>
      <c r="N340" s="90"/>
      <c r="O340" s="90"/>
      <c r="P340" s="20"/>
      <c r="Q340" s="90"/>
      <c r="R340" s="20"/>
      <c r="S340" s="20"/>
      <c r="T340" s="20"/>
      <c r="U340" s="90"/>
      <c r="V340" s="20"/>
      <c r="W340" s="20"/>
      <c r="X340" s="20"/>
      <c r="Y340" s="90"/>
      <c r="Z340" s="20"/>
      <c r="AA340" s="90"/>
      <c r="AB340" s="20"/>
      <c r="AC340" s="90"/>
      <c r="AD340" s="20"/>
    </row>
    <row r="341" spans="1:30">
      <c r="A341" s="20"/>
      <c r="B341" s="20"/>
      <c r="C341" s="20"/>
      <c r="D341" s="20"/>
      <c r="E341" s="20"/>
      <c r="F341" s="20"/>
      <c r="G341" s="20"/>
      <c r="H341" s="20"/>
      <c r="I341" s="20"/>
      <c r="J341" s="20"/>
      <c r="K341" s="12"/>
      <c r="L341" s="20"/>
      <c r="M341" s="20"/>
      <c r="N341" s="90"/>
      <c r="O341" s="90"/>
      <c r="P341" s="20"/>
      <c r="Q341" s="90"/>
      <c r="R341" s="20"/>
      <c r="S341" s="20"/>
      <c r="T341" s="20"/>
      <c r="U341" s="90"/>
      <c r="V341" s="20"/>
      <c r="W341" s="20"/>
      <c r="X341" s="20"/>
      <c r="Y341" s="90"/>
      <c r="Z341" s="20"/>
      <c r="AA341" s="90"/>
      <c r="AB341" s="20"/>
      <c r="AC341" s="90"/>
      <c r="AD341" s="20"/>
    </row>
    <row r="342" spans="1:30">
      <c r="A342" s="20"/>
      <c r="B342" s="20"/>
      <c r="C342" s="20"/>
      <c r="D342" s="20"/>
      <c r="E342" s="20"/>
      <c r="F342" s="20"/>
      <c r="G342" s="20"/>
      <c r="H342" s="20"/>
      <c r="I342" s="20"/>
      <c r="J342" s="20"/>
      <c r="K342" s="12"/>
      <c r="L342" s="20"/>
      <c r="M342" s="20"/>
      <c r="N342" s="90"/>
      <c r="O342" s="90"/>
      <c r="P342" s="20"/>
      <c r="Q342" s="90"/>
      <c r="R342" s="20"/>
      <c r="S342" s="20"/>
      <c r="T342" s="20"/>
      <c r="U342" s="90"/>
      <c r="V342" s="20"/>
      <c r="W342" s="20"/>
      <c r="X342" s="20"/>
      <c r="Y342" s="90"/>
      <c r="Z342" s="20"/>
      <c r="AA342" s="90"/>
      <c r="AB342" s="20"/>
      <c r="AC342" s="90"/>
      <c r="AD342" s="20"/>
    </row>
    <row r="343" spans="1:30">
      <c r="A343" s="20"/>
      <c r="B343" s="20"/>
      <c r="C343" s="20"/>
      <c r="D343" s="20"/>
      <c r="E343" s="20"/>
      <c r="F343" s="20"/>
      <c r="G343" s="20"/>
      <c r="H343" s="20"/>
      <c r="I343" s="20"/>
      <c r="J343" s="20"/>
      <c r="K343" s="12"/>
      <c r="L343" s="20"/>
      <c r="M343" s="20"/>
      <c r="N343" s="90"/>
      <c r="O343" s="90"/>
      <c r="P343" s="20"/>
      <c r="Q343" s="90"/>
      <c r="R343" s="20"/>
      <c r="S343" s="20"/>
      <c r="T343" s="20"/>
      <c r="U343" s="90"/>
      <c r="V343" s="20"/>
      <c r="W343" s="20"/>
      <c r="X343" s="20"/>
      <c r="Y343" s="90"/>
      <c r="Z343" s="20"/>
      <c r="AA343" s="90"/>
      <c r="AB343" s="20"/>
      <c r="AC343" s="90"/>
      <c r="AD343" s="20"/>
    </row>
    <row r="344" spans="1:30">
      <c r="A344" s="20"/>
      <c r="B344" s="20"/>
      <c r="C344" s="20"/>
      <c r="D344" s="20"/>
      <c r="E344" s="20"/>
      <c r="F344" s="20"/>
      <c r="G344" s="20"/>
      <c r="H344" s="20"/>
      <c r="I344" s="20"/>
      <c r="J344" s="20"/>
      <c r="K344" s="12"/>
      <c r="L344" s="20"/>
      <c r="M344" s="20"/>
      <c r="N344" s="90"/>
      <c r="O344" s="90"/>
      <c r="P344" s="20"/>
      <c r="Q344" s="90"/>
      <c r="R344" s="20"/>
      <c r="S344" s="20"/>
      <c r="T344" s="20"/>
      <c r="U344" s="90"/>
      <c r="V344" s="20"/>
      <c r="W344" s="20"/>
      <c r="X344" s="20"/>
      <c r="Y344" s="90"/>
      <c r="Z344" s="20"/>
      <c r="AA344" s="90"/>
      <c r="AB344" s="20"/>
      <c r="AC344" s="90"/>
      <c r="AD344" s="20"/>
    </row>
    <row r="345" spans="1:30">
      <c r="A345" s="20"/>
      <c r="B345" s="20"/>
      <c r="C345" s="20"/>
      <c r="D345" s="20"/>
      <c r="E345" s="20"/>
      <c r="F345" s="20"/>
      <c r="G345" s="20"/>
      <c r="H345" s="20"/>
      <c r="I345" s="20"/>
      <c r="J345" s="20"/>
      <c r="K345" s="12"/>
      <c r="L345" s="20"/>
      <c r="M345" s="20"/>
      <c r="N345" s="90"/>
      <c r="O345" s="90"/>
      <c r="P345" s="20"/>
      <c r="Q345" s="90"/>
      <c r="R345" s="20"/>
      <c r="S345" s="20"/>
      <c r="T345" s="20"/>
      <c r="U345" s="90"/>
      <c r="V345" s="20"/>
      <c r="W345" s="20"/>
      <c r="X345" s="20"/>
      <c r="Y345" s="90"/>
      <c r="Z345" s="20"/>
      <c r="AA345" s="90"/>
      <c r="AB345" s="20"/>
      <c r="AC345" s="90"/>
      <c r="AD345" s="20"/>
    </row>
    <row r="346" spans="1:30">
      <c r="A346" s="20"/>
      <c r="B346" s="20"/>
      <c r="C346" s="20"/>
      <c r="D346" s="20"/>
      <c r="E346" s="20"/>
      <c r="F346" s="20"/>
      <c r="G346" s="20"/>
      <c r="H346" s="20"/>
      <c r="I346" s="20"/>
      <c r="J346" s="20"/>
      <c r="K346" s="12"/>
      <c r="L346" s="20"/>
      <c r="M346" s="20"/>
      <c r="N346" s="90"/>
      <c r="O346" s="90"/>
      <c r="P346" s="20"/>
      <c r="Q346" s="90"/>
      <c r="R346" s="20"/>
      <c r="S346" s="20"/>
      <c r="T346" s="20"/>
      <c r="U346" s="90"/>
      <c r="V346" s="20"/>
      <c r="W346" s="20"/>
      <c r="X346" s="20"/>
      <c r="Y346" s="90"/>
      <c r="Z346" s="20"/>
      <c r="AA346" s="90"/>
      <c r="AB346" s="20"/>
      <c r="AC346" s="90"/>
      <c r="AD346" s="20"/>
    </row>
    <row r="347" spans="1:30">
      <c r="A347" s="20"/>
      <c r="B347" s="20"/>
      <c r="C347" s="20"/>
      <c r="D347" s="20"/>
      <c r="E347" s="20"/>
      <c r="F347" s="20"/>
      <c r="G347" s="20"/>
      <c r="H347" s="20"/>
      <c r="I347" s="20"/>
      <c r="J347" s="20"/>
      <c r="K347" s="12"/>
      <c r="L347" s="20"/>
      <c r="M347" s="20"/>
      <c r="N347" s="90"/>
      <c r="O347" s="90"/>
      <c r="P347" s="20"/>
      <c r="Q347" s="90"/>
      <c r="R347" s="20"/>
      <c r="S347" s="20"/>
      <c r="T347" s="20"/>
      <c r="U347" s="90"/>
      <c r="V347" s="20"/>
      <c r="W347" s="20"/>
      <c r="X347" s="20"/>
      <c r="Y347" s="90"/>
      <c r="Z347" s="20"/>
      <c r="AA347" s="90"/>
      <c r="AB347" s="20"/>
      <c r="AC347" s="90"/>
      <c r="AD347" s="20"/>
    </row>
    <row r="348" spans="1:30">
      <c r="A348" s="20"/>
      <c r="B348" s="20"/>
      <c r="C348" s="20"/>
      <c r="D348" s="20"/>
      <c r="E348" s="20"/>
      <c r="F348" s="20"/>
      <c r="G348" s="20"/>
      <c r="H348" s="20"/>
      <c r="I348" s="20"/>
      <c r="J348" s="20"/>
      <c r="K348" s="12"/>
      <c r="L348" s="20"/>
      <c r="M348" s="20"/>
      <c r="N348" s="90"/>
      <c r="O348" s="90"/>
      <c r="P348" s="20"/>
      <c r="Q348" s="90"/>
      <c r="R348" s="20"/>
      <c r="S348" s="20"/>
      <c r="T348" s="20"/>
      <c r="U348" s="90"/>
      <c r="V348" s="20"/>
      <c r="W348" s="20"/>
      <c r="X348" s="20"/>
      <c r="Y348" s="90"/>
      <c r="Z348" s="20"/>
      <c r="AA348" s="90"/>
      <c r="AB348" s="20"/>
      <c r="AC348" s="90"/>
      <c r="AD348" s="20"/>
    </row>
    <row r="349" spans="1:30">
      <c r="A349" s="20"/>
      <c r="B349" s="20"/>
      <c r="C349" s="20"/>
      <c r="D349" s="20"/>
      <c r="E349" s="20"/>
      <c r="F349" s="20"/>
      <c r="G349" s="20"/>
      <c r="H349" s="20"/>
      <c r="I349" s="20"/>
      <c r="J349" s="20"/>
      <c r="K349" s="12"/>
      <c r="L349" s="20"/>
      <c r="M349" s="20"/>
      <c r="N349" s="90"/>
      <c r="O349" s="90"/>
      <c r="P349" s="20"/>
      <c r="Q349" s="90"/>
      <c r="R349" s="20"/>
      <c r="S349" s="20"/>
      <c r="T349" s="20"/>
      <c r="U349" s="90"/>
      <c r="V349" s="20"/>
      <c r="W349" s="20"/>
      <c r="X349" s="20"/>
      <c r="Y349" s="90"/>
      <c r="Z349" s="20"/>
      <c r="AA349" s="90"/>
      <c r="AB349" s="20"/>
      <c r="AC349" s="90"/>
      <c r="AD349" s="20"/>
    </row>
    <row r="350" spans="1:30">
      <c r="A350" s="20"/>
      <c r="B350" s="20"/>
      <c r="C350" s="20"/>
      <c r="D350" s="20"/>
      <c r="E350" s="20"/>
      <c r="F350" s="20"/>
      <c r="G350" s="20"/>
      <c r="H350" s="20"/>
      <c r="I350" s="20"/>
      <c r="J350" s="20"/>
      <c r="K350" s="12"/>
      <c r="L350" s="20"/>
      <c r="M350" s="20"/>
      <c r="N350" s="90"/>
      <c r="O350" s="90"/>
      <c r="P350" s="20"/>
      <c r="Q350" s="90"/>
      <c r="R350" s="20"/>
      <c r="S350" s="20"/>
      <c r="T350" s="20"/>
      <c r="U350" s="90"/>
      <c r="V350" s="20"/>
      <c r="W350" s="20"/>
      <c r="X350" s="20"/>
      <c r="Y350" s="90"/>
      <c r="Z350" s="20"/>
      <c r="AA350" s="90"/>
      <c r="AB350" s="20"/>
      <c r="AC350" s="90"/>
      <c r="AD350" s="20"/>
    </row>
    <row r="351" spans="1:30">
      <c r="A351" s="20"/>
      <c r="B351" s="20"/>
      <c r="C351" s="20"/>
      <c r="D351" s="20"/>
      <c r="E351" s="20"/>
      <c r="F351" s="20"/>
      <c r="G351" s="20"/>
      <c r="H351" s="20"/>
      <c r="I351" s="20"/>
      <c r="J351" s="20"/>
      <c r="K351" s="12"/>
      <c r="L351" s="20"/>
      <c r="M351" s="20"/>
      <c r="N351" s="90"/>
      <c r="O351" s="90"/>
      <c r="P351" s="20"/>
      <c r="Q351" s="90"/>
      <c r="R351" s="20"/>
      <c r="S351" s="20"/>
      <c r="T351" s="20"/>
      <c r="U351" s="90"/>
      <c r="V351" s="20"/>
      <c r="W351" s="20"/>
      <c r="X351" s="20"/>
      <c r="Y351" s="90"/>
      <c r="Z351" s="20"/>
      <c r="AA351" s="90"/>
      <c r="AB351" s="20"/>
      <c r="AC351" s="90"/>
      <c r="AD351" s="20"/>
    </row>
    <row r="352" spans="1:30">
      <c r="A352" s="20"/>
      <c r="B352" s="20"/>
      <c r="C352" s="20"/>
      <c r="D352" s="20"/>
      <c r="E352" s="20"/>
      <c r="F352" s="20"/>
      <c r="G352" s="20"/>
      <c r="H352" s="20"/>
      <c r="I352" s="20"/>
      <c r="J352" s="20"/>
      <c r="K352" s="12"/>
      <c r="L352" s="20"/>
      <c r="M352" s="20"/>
      <c r="N352" s="90"/>
      <c r="O352" s="90"/>
      <c r="P352" s="20"/>
      <c r="Q352" s="90"/>
      <c r="R352" s="20"/>
      <c r="S352" s="20"/>
      <c r="T352" s="20"/>
      <c r="U352" s="90"/>
      <c r="V352" s="20"/>
      <c r="W352" s="20"/>
      <c r="X352" s="20"/>
      <c r="Y352" s="90"/>
      <c r="Z352" s="20"/>
      <c r="AA352" s="90"/>
      <c r="AB352" s="20"/>
      <c r="AC352" s="90"/>
      <c r="AD352" s="20"/>
    </row>
    <row r="353" spans="1:30">
      <c r="A353" s="20"/>
      <c r="B353" s="20"/>
      <c r="C353" s="20"/>
      <c r="D353" s="20"/>
      <c r="E353" s="20"/>
      <c r="F353" s="20"/>
      <c r="G353" s="20"/>
      <c r="H353" s="20"/>
      <c r="I353" s="20"/>
      <c r="J353" s="20"/>
      <c r="K353" s="12"/>
      <c r="L353" s="20"/>
      <c r="M353" s="20"/>
      <c r="N353" s="90"/>
      <c r="O353" s="90"/>
      <c r="P353" s="20"/>
      <c r="Q353" s="90"/>
      <c r="R353" s="20"/>
      <c r="S353" s="20"/>
      <c r="T353" s="20"/>
      <c r="U353" s="90"/>
      <c r="V353" s="20"/>
      <c r="W353" s="20"/>
      <c r="X353" s="20"/>
      <c r="Y353" s="90"/>
      <c r="Z353" s="20"/>
      <c r="AA353" s="90"/>
      <c r="AB353" s="20"/>
      <c r="AC353" s="90"/>
      <c r="AD353" s="20"/>
    </row>
    <row r="354" spans="1:30">
      <c r="A354" s="20"/>
      <c r="B354" s="20"/>
      <c r="C354" s="20"/>
      <c r="D354" s="20"/>
      <c r="E354" s="20"/>
      <c r="F354" s="20"/>
      <c r="G354" s="20"/>
      <c r="H354" s="20"/>
      <c r="I354" s="20"/>
      <c r="J354" s="20"/>
      <c r="K354" s="12"/>
      <c r="L354" s="20"/>
      <c r="M354" s="20"/>
      <c r="N354" s="90"/>
      <c r="O354" s="90"/>
      <c r="P354" s="20"/>
      <c r="Q354" s="90"/>
      <c r="R354" s="20"/>
      <c r="S354" s="20"/>
      <c r="T354" s="20"/>
      <c r="U354" s="90"/>
      <c r="V354" s="20"/>
      <c r="W354" s="20"/>
      <c r="X354" s="20"/>
      <c r="Y354" s="90"/>
      <c r="Z354" s="20"/>
      <c r="AA354" s="90"/>
      <c r="AB354" s="20"/>
      <c r="AC354" s="90"/>
      <c r="AD354" s="20"/>
    </row>
    <row r="355" spans="1:30">
      <c r="A355" s="20"/>
      <c r="B355" s="20"/>
      <c r="C355" s="20"/>
      <c r="D355" s="20"/>
      <c r="E355" s="20"/>
      <c r="F355" s="20"/>
      <c r="G355" s="20"/>
      <c r="H355" s="20"/>
      <c r="I355" s="20"/>
      <c r="J355" s="20"/>
      <c r="K355" s="12"/>
      <c r="L355" s="20"/>
      <c r="M355" s="20"/>
      <c r="N355" s="90"/>
      <c r="O355" s="90"/>
      <c r="P355" s="20"/>
      <c r="Q355" s="90"/>
      <c r="R355" s="20"/>
      <c r="S355" s="20"/>
      <c r="T355" s="20"/>
      <c r="U355" s="90"/>
      <c r="V355" s="20"/>
      <c r="W355" s="20"/>
      <c r="X355" s="20"/>
      <c r="Y355" s="90"/>
      <c r="Z355" s="20"/>
      <c r="AA355" s="90"/>
      <c r="AB355" s="20"/>
      <c r="AC355" s="90"/>
      <c r="AD355" s="20"/>
    </row>
    <row r="356" spans="1:30">
      <c r="A356" s="20"/>
      <c r="B356" s="20"/>
      <c r="C356" s="20"/>
      <c r="D356" s="20"/>
      <c r="E356" s="20"/>
      <c r="F356" s="20"/>
      <c r="G356" s="20"/>
      <c r="H356" s="20"/>
      <c r="I356" s="20"/>
      <c r="J356" s="20"/>
      <c r="K356" s="12"/>
      <c r="L356" s="20"/>
      <c r="M356" s="20"/>
      <c r="N356" s="90"/>
      <c r="O356" s="90"/>
      <c r="P356" s="20"/>
      <c r="Q356" s="90"/>
      <c r="R356" s="20"/>
      <c r="S356" s="20"/>
      <c r="T356" s="20"/>
      <c r="U356" s="90"/>
      <c r="V356" s="20"/>
      <c r="W356" s="20"/>
      <c r="X356" s="20"/>
      <c r="Y356" s="90"/>
      <c r="Z356" s="20"/>
      <c r="AA356" s="90"/>
      <c r="AB356" s="20"/>
      <c r="AC356" s="90"/>
      <c r="AD356" s="20"/>
    </row>
    <row r="357" spans="1:30">
      <c r="A357" s="20"/>
      <c r="B357" s="20"/>
      <c r="C357" s="20"/>
      <c r="D357" s="20"/>
      <c r="E357" s="20"/>
      <c r="F357" s="20"/>
      <c r="G357" s="20"/>
      <c r="H357" s="20"/>
      <c r="I357" s="20"/>
      <c r="J357" s="20"/>
      <c r="K357" s="12"/>
      <c r="L357" s="20"/>
      <c r="M357" s="20"/>
      <c r="N357" s="90"/>
      <c r="O357" s="90"/>
      <c r="P357" s="20"/>
      <c r="Q357" s="90"/>
      <c r="R357" s="20"/>
      <c r="S357" s="20"/>
      <c r="T357" s="20"/>
      <c r="U357" s="90"/>
      <c r="V357" s="20"/>
      <c r="W357" s="20"/>
      <c r="X357" s="20"/>
      <c r="Y357" s="90"/>
      <c r="Z357" s="20"/>
      <c r="AA357" s="90"/>
      <c r="AB357" s="20"/>
      <c r="AC357" s="90"/>
      <c r="AD357" s="20"/>
    </row>
    <row r="358" spans="1:30">
      <c r="A358" s="20"/>
      <c r="B358" s="20"/>
      <c r="C358" s="20"/>
      <c r="D358" s="20"/>
      <c r="E358" s="20"/>
      <c r="F358" s="20"/>
      <c r="G358" s="20"/>
      <c r="H358" s="20"/>
      <c r="I358" s="20"/>
      <c r="J358" s="20"/>
      <c r="K358" s="12"/>
      <c r="L358" s="20"/>
      <c r="M358" s="20"/>
      <c r="N358" s="90"/>
      <c r="O358" s="90"/>
      <c r="P358" s="20"/>
      <c r="Q358" s="90"/>
      <c r="R358" s="20"/>
      <c r="S358" s="20"/>
      <c r="T358" s="20"/>
      <c r="U358" s="90"/>
      <c r="V358" s="20"/>
      <c r="W358" s="20"/>
      <c r="X358" s="20"/>
      <c r="Y358" s="90"/>
      <c r="Z358" s="20"/>
      <c r="AA358" s="90"/>
      <c r="AB358" s="20"/>
      <c r="AC358" s="90"/>
      <c r="AD358" s="20"/>
    </row>
    <row r="359" spans="1:30">
      <c r="A359" s="20"/>
      <c r="B359" s="20"/>
      <c r="C359" s="20"/>
      <c r="D359" s="20"/>
      <c r="E359" s="20"/>
      <c r="F359" s="20"/>
      <c r="G359" s="20"/>
      <c r="H359" s="20"/>
      <c r="I359" s="20"/>
      <c r="J359" s="20"/>
      <c r="K359" s="12"/>
      <c r="L359" s="20"/>
      <c r="M359" s="20"/>
      <c r="N359" s="90"/>
      <c r="O359" s="90"/>
      <c r="P359" s="20"/>
      <c r="Q359" s="90"/>
      <c r="R359" s="20"/>
      <c r="S359" s="20"/>
      <c r="T359" s="20"/>
      <c r="U359" s="90"/>
      <c r="V359" s="20"/>
      <c r="W359" s="20"/>
      <c r="X359" s="20"/>
      <c r="Y359" s="90"/>
      <c r="Z359" s="20"/>
      <c r="AA359" s="90"/>
      <c r="AB359" s="20"/>
      <c r="AC359" s="90"/>
      <c r="AD359" s="20"/>
    </row>
    <row r="360" spans="1:30">
      <c r="A360" s="20"/>
      <c r="B360" s="20"/>
      <c r="C360" s="20"/>
      <c r="D360" s="20"/>
      <c r="E360" s="20"/>
      <c r="F360" s="20"/>
      <c r="G360" s="20"/>
      <c r="H360" s="20"/>
      <c r="I360" s="20"/>
      <c r="J360" s="20"/>
      <c r="K360" s="12"/>
      <c r="L360" s="20"/>
      <c r="M360" s="20"/>
      <c r="N360" s="90"/>
      <c r="O360" s="90"/>
      <c r="P360" s="20"/>
      <c r="Q360" s="90"/>
      <c r="R360" s="20"/>
      <c r="S360" s="20"/>
      <c r="T360" s="20"/>
      <c r="U360" s="90"/>
      <c r="V360" s="20"/>
      <c r="W360" s="20"/>
      <c r="X360" s="20"/>
      <c r="Y360" s="90"/>
      <c r="Z360" s="20"/>
      <c r="AA360" s="90"/>
      <c r="AB360" s="20"/>
      <c r="AC360" s="90"/>
      <c r="AD360" s="20"/>
    </row>
    <row r="361" spans="1:30">
      <c r="A361" s="20"/>
      <c r="B361" s="20"/>
      <c r="C361" s="20"/>
      <c r="D361" s="20"/>
      <c r="E361" s="20"/>
      <c r="F361" s="20"/>
      <c r="G361" s="20"/>
      <c r="H361" s="20"/>
      <c r="I361" s="20"/>
      <c r="J361" s="20"/>
      <c r="K361" s="12"/>
      <c r="L361" s="20"/>
      <c r="M361" s="20"/>
      <c r="N361" s="90"/>
      <c r="O361" s="90"/>
      <c r="P361" s="20"/>
      <c r="Q361" s="90"/>
      <c r="R361" s="20"/>
      <c r="S361" s="20"/>
      <c r="T361" s="20"/>
      <c r="U361" s="90"/>
      <c r="V361" s="20"/>
      <c r="W361" s="20"/>
      <c r="X361" s="20"/>
      <c r="Y361" s="90"/>
      <c r="Z361" s="20"/>
      <c r="AA361" s="90"/>
      <c r="AB361" s="20"/>
      <c r="AC361" s="90"/>
      <c r="AD361" s="20"/>
    </row>
    <row r="362" spans="1:30">
      <c r="A362" s="20"/>
      <c r="B362" s="20"/>
      <c r="C362" s="20"/>
      <c r="D362" s="20"/>
      <c r="E362" s="20"/>
      <c r="F362" s="20"/>
      <c r="G362" s="20"/>
      <c r="H362" s="20"/>
      <c r="I362" s="20"/>
      <c r="J362" s="20"/>
      <c r="K362" s="12"/>
      <c r="L362" s="20"/>
      <c r="M362" s="20"/>
      <c r="N362" s="90"/>
      <c r="O362" s="90"/>
      <c r="P362" s="20"/>
      <c r="Q362" s="90"/>
      <c r="R362" s="20"/>
      <c r="S362" s="20"/>
      <c r="T362" s="20"/>
      <c r="U362" s="90"/>
      <c r="V362" s="20"/>
      <c r="W362" s="20"/>
      <c r="X362" s="20"/>
      <c r="Y362" s="90"/>
      <c r="Z362" s="20"/>
      <c r="AA362" s="90"/>
      <c r="AB362" s="20"/>
      <c r="AC362" s="90"/>
      <c r="AD362" s="20"/>
    </row>
    <row r="363" spans="1:30">
      <c r="A363" s="20"/>
      <c r="B363" s="20"/>
      <c r="C363" s="20"/>
      <c r="D363" s="20"/>
      <c r="E363" s="20"/>
      <c r="F363" s="20"/>
      <c r="G363" s="20"/>
      <c r="H363" s="20"/>
      <c r="I363" s="20"/>
      <c r="J363" s="20"/>
      <c r="K363" s="12"/>
      <c r="L363" s="20"/>
      <c r="M363" s="20"/>
      <c r="N363" s="90"/>
      <c r="O363" s="90"/>
      <c r="P363" s="20"/>
      <c r="Q363" s="90"/>
      <c r="R363" s="20"/>
      <c r="S363" s="20"/>
      <c r="T363" s="20"/>
      <c r="U363" s="90"/>
      <c r="V363" s="20"/>
      <c r="W363" s="20"/>
      <c r="X363" s="20"/>
      <c r="Y363" s="90"/>
      <c r="Z363" s="20"/>
      <c r="AA363" s="90"/>
      <c r="AB363" s="20"/>
      <c r="AC363" s="90"/>
      <c r="AD363" s="20"/>
    </row>
    <row r="364" spans="1:30">
      <c r="A364" s="20"/>
      <c r="B364" s="20"/>
      <c r="C364" s="20"/>
      <c r="D364" s="20"/>
      <c r="E364" s="20"/>
      <c r="F364" s="20"/>
      <c r="G364" s="20"/>
      <c r="H364" s="20"/>
      <c r="I364" s="20"/>
      <c r="J364" s="20"/>
      <c r="K364" s="12"/>
      <c r="L364" s="20"/>
      <c r="M364" s="20"/>
      <c r="N364" s="90"/>
      <c r="O364" s="90"/>
      <c r="P364" s="20"/>
      <c r="Q364" s="90"/>
      <c r="R364" s="20"/>
      <c r="S364" s="20"/>
      <c r="T364" s="20"/>
      <c r="U364" s="90"/>
      <c r="V364" s="20"/>
      <c r="W364" s="20"/>
      <c r="X364" s="20"/>
      <c r="Y364" s="90"/>
      <c r="Z364" s="20"/>
      <c r="AA364" s="90"/>
      <c r="AB364" s="20"/>
      <c r="AC364" s="90"/>
      <c r="AD364" s="20"/>
    </row>
    <row r="365" spans="1:30">
      <c r="A365" s="20"/>
      <c r="B365" s="20"/>
      <c r="C365" s="20"/>
      <c r="D365" s="20"/>
      <c r="E365" s="20"/>
      <c r="F365" s="20"/>
      <c r="G365" s="20"/>
      <c r="H365" s="20"/>
      <c r="I365" s="20"/>
      <c r="J365" s="20"/>
      <c r="K365" s="12"/>
      <c r="L365" s="20"/>
      <c r="M365" s="20"/>
      <c r="N365" s="90"/>
      <c r="O365" s="90"/>
      <c r="P365" s="20"/>
      <c r="Q365" s="90"/>
      <c r="R365" s="20"/>
      <c r="S365" s="20"/>
      <c r="T365" s="20"/>
      <c r="U365" s="90"/>
      <c r="V365" s="20"/>
      <c r="W365" s="20"/>
      <c r="X365" s="20"/>
      <c r="Y365" s="90"/>
      <c r="Z365" s="20"/>
      <c r="AA365" s="90"/>
      <c r="AB365" s="20"/>
      <c r="AC365" s="90"/>
      <c r="AD365" s="20"/>
    </row>
    <row r="366" spans="1:30">
      <c r="A366" s="20"/>
      <c r="B366" s="20"/>
      <c r="C366" s="20"/>
      <c r="D366" s="20"/>
      <c r="E366" s="20"/>
      <c r="F366" s="20"/>
      <c r="G366" s="20"/>
      <c r="H366" s="20"/>
      <c r="I366" s="20"/>
      <c r="J366" s="20"/>
      <c r="K366" s="12"/>
      <c r="L366" s="20"/>
      <c r="M366" s="20"/>
      <c r="N366" s="90"/>
      <c r="O366" s="90"/>
      <c r="P366" s="20"/>
      <c r="Q366" s="90"/>
      <c r="R366" s="20"/>
      <c r="S366" s="20"/>
      <c r="T366" s="20"/>
      <c r="U366" s="90"/>
      <c r="V366" s="20"/>
      <c r="W366" s="20"/>
      <c r="X366" s="20"/>
      <c r="Y366" s="90"/>
      <c r="Z366" s="20"/>
      <c r="AA366" s="90"/>
      <c r="AB366" s="20"/>
      <c r="AC366" s="90"/>
      <c r="AD366" s="20"/>
    </row>
    <row r="367" spans="1:30">
      <c r="A367" s="20"/>
      <c r="B367" s="20"/>
      <c r="C367" s="20"/>
      <c r="D367" s="20"/>
      <c r="E367" s="20"/>
      <c r="F367" s="20"/>
      <c r="G367" s="20"/>
      <c r="H367" s="20"/>
      <c r="I367" s="20"/>
      <c r="J367" s="20"/>
      <c r="K367" s="12"/>
      <c r="L367" s="20"/>
      <c r="M367" s="20"/>
      <c r="N367" s="90"/>
      <c r="O367" s="90"/>
      <c r="P367" s="20"/>
      <c r="Q367" s="90"/>
      <c r="R367" s="20"/>
      <c r="S367" s="20"/>
      <c r="T367" s="20"/>
      <c r="U367" s="90"/>
      <c r="V367" s="20"/>
      <c r="W367" s="20"/>
      <c r="X367" s="20"/>
      <c r="Y367" s="90"/>
      <c r="Z367" s="20"/>
      <c r="AA367" s="90"/>
      <c r="AB367" s="20"/>
      <c r="AC367" s="90"/>
      <c r="AD367" s="20"/>
    </row>
    <row r="368" spans="1:30">
      <c r="A368" s="20"/>
      <c r="B368" s="20"/>
      <c r="C368" s="20"/>
      <c r="D368" s="20"/>
      <c r="E368" s="20"/>
      <c r="F368" s="20"/>
      <c r="G368" s="20"/>
      <c r="H368" s="20"/>
      <c r="I368" s="20"/>
      <c r="J368" s="20"/>
      <c r="K368" s="12"/>
      <c r="L368" s="20"/>
      <c r="M368" s="20"/>
      <c r="N368" s="90"/>
      <c r="O368" s="90"/>
      <c r="P368" s="20"/>
      <c r="Q368" s="90"/>
      <c r="R368" s="20"/>
      <c r="S368" s="20"/>
      <c r="T368" s="20"/>
      <c r="U368" s="90"/>
      <c r="V368" s="20"/>
      <c r="W368" s="20"/>
      <c r="X368" s="20"/>
      <c r="Y368" s="90"/>
      <c r="Z368" s="20"/>
      <c r="AA368" s="90"/>
      <c r="AB368" s="20"/>
      <c r="AC368" s="90"/>
      <c r="AD368" s="20"/>
    </row>
    <row r="369" spans="1:30">
      <c r="A369" s="20"/>
      <c r="B369" s="20"/>
      <c r="C369" s="20"/>
      <c r="D369" s="20"/>
      <c r="E369" s="20"/>
      <c r="F369" s="20"/>
      <c r="G369" s="20"/>
      <c r="H369" s="20"/>
      <c r="I369" s="20"/>
      <c r="J369" s="20"/>
      <c r="K369" s="12"/>
      <c r="L369" s="20"/>
      <c r="M369" s="20"/>
      <c r="N369" s="90"/>
      <c r="O369" s="90"/>
      <c r="P369" s="20"/>
      <c r="Q369" s="90"/>
      <c r="R369" s="20"/>
      <c r="S369" s="20"/>
      <c r="T369" s="20"/>
      <c r="U369" s="90"/>
      <c r="V369" s="20"/>
      <c r="W369" s="20"/>
      <c r="X369" s="20"/>
      <c r="Y369" s="90"/>
      <c r="Z369" s="20"/>
      <c r="AA369" s="90"/>
      <c r="AB369" s="20"/>
      <c r="AC369" s="90"/>
      <c r="AD369" s="20"/>
    </row>
    <row r="370" spans="1:30">
      <c r="A370" s="20"/>
      <c r="B370" s="20"/>
      <c r="C370" s="20"/>
      <c r="D370" s="20"/>
      <c r="E370" s="20"/>
      <c r="F370" s="20"/>
      <c r="G370" s="20"/>
      <c r="H370" s="20"/>
      <c r="I370" s="20"/>
      <c r="J370" s="20"/>
      <c r="K370" s="12"/>
      <c r="L370" s="20"/>
      <c r="M370" s="20"/>
      <c r="N370" s="90"/>
      <c r="O370" s="90"/>
      <c r="P370" s="20"/>
      <c r="Q370" s="90"/>
      <c r="R370" s="20"/>
      <c r="S370" s="20"/>
      <c r="T370" s="20"/>
      <c r="U370" s="90"/>
      <c r="V370" s="20"/>
      <c r="W370" s="20"/>
      <c r="X370" s="20"/>
      <c r="Y370" s="90"/>
      <c r="Z370" s="20"/>
      <c r="AA370" s="90"/>
      <c r="AB370" s="20"/>
      <c r="AC370" s="90"/>
      <c r="AD370" s="20"/>
    </row>
    <row r="371" spans="1:30">
      <c r="A371" s="20"/>
      <c r="B371" s="20"/>
      <c r="C371" s="20"/>
      <c r="D371" s="20"/>
      <c r="E371" s="20"/>
      <c r="F371" s="20"/>
      <c r="G371" s="20"/>
      <c r="H371" s="20"/>
      <c r="I371" s="20"/>
      <c r="J371" s="20"/>
      <c r="K371" s="12"/>
      <c r="L371" s="20"/>
      <c r="M371" s="20"/>
      <c r="N371" s="90"/>
      <c r="O371" s="90"/>
      <c r="P371" s="20"/>
      <c r="Q371" s="90"/>
      <c r="R371" s="20"/>
      <c r="S371" s="20"/>
      <c r="T371" s="20"/>
      <c r="U371" s="90"/>
      <c r="V371" s="20"/>
      <c r="W371" s="20"/>
      <c r="X371" s="20"/>
      <c r="Y371" s="90"/>
      <c r="Z371" s="20"/>
      <c r="AA371" s="90"/>
      <c r="AB371" s="20"/>
      <c r="AC371" s="90"/>
      <c r="AD371" s="20"/>
    </row>
    <row r="372" spans="1:30">
      <c r="A372" s="20"/>
      <c r="B372" s="20"/>
      <c r="C372" s="20"/>
      <c r="D372" s="20"/>
      <c r="E372" s="20"/>
      <c r="F372" s="20"/>
      <c r="G372" s="20"/>
      <c r="H372" s="20"/>
      <c r="I372" s="20"/>
      <c r="J372" s="20"/>
      <c r="K372" s="12"/>
      <c r="L372" s="20"/>
      <c r="M372" s="20"/>
      <c r="N372" s="90"/>
      <c r="O372" s="90"/>
      <c r="P372" s="20"/>
      <c r="Q372" s="90"/>
      <c r="R372" s="20"/>
      <c r="S372" s="20"/>
      <c r="T372" s="20"/>
      <c r="U372" s="90"/>
      <c r="V372" s="20"/>
      <c r="W372" s="20"/>
      <c r="X372" s="20"/>
      <c r="Y372" s="90"/>
      <c r="Z372" s="20"/>
      <c r="AA372" s="90"/>
      <c r="AB372" s="20"/>
      <c r="AC372" s="90"/>
      <c r="AD372" s="20"/>
    </row>
    <row r="373" spans="1:30">
      <c r="A373" s="20"/>
      <c r="B373" s="20"/>
      <c r="C373" s="20"/>
      <c r="D373" s="20"/>
      <c r="E373" s="20"/>
      <c r="F373" s="20"/>
      <c r="G373" s="20"/>
      <c r="H373" s="20"/>
      <c r="I373" s="20"/>
      <c r="J373" s="20"/>
      <c r="K373" s="12"/>
      <c r="L373" s="20"/>
      <c r="M373" s="20"/>
      <c r="N373" s="90"/>
      <c r="O373" s="90"/>
      <c r="P373" s="20"/>
      <c r="Q373" s="90"/>
      <c r="R373" s="20"/>
      <c r="S373" s="20"/>
      <c r="T373" s="20"/>
      <c r="U373" s="90"/>
      <c r="V373" s="20"/>
      <c r="W373" s="20"/>
      <c r="X373" s="20"/>
      <c r="Y373" s="90"/>
      <c r="Z373" s="20"/>
      <c r="AA373" s="90"/>
      <c r="AB373" s="20"/>
      <c r="AC373" s="90"/>
      <c r="AD373" s="20"/>
    </row>
    <row r="374" spans="1:30">
      <c r="A374" s="20"/>
      <c r="B374" s="20"/>
      <c r="C374" s="20"/>
      <c r="D374" s="20"/>
      <c r="E374" s="20"/>
      <c r="F374" s="20"/>
      <c r="G374" s="20"/>
      <c r="H374" s="20"/>
      <c r="I374" s="20"/>
      <c r="J374" s="20"/>
      <c r="K374" s="12"/>
      <c r="L374" s="20"/>
      <c r="M374" s="20"/>
      <c r="N374" s="90"/>
      <c r="O374" s="90"/>
      <c r="P374" s="20"/>
      <c r="Q374" s="90"/>
      <c r="R374" s="20"/>
      <c r="S374" s="20"/>
      <c r="T374" s="20"/>
      <c r="U374" s="90"/>
      <c r="V374" s="20"/>
      <c r="W374" s="20"/>
      <c r="X374" s="20"/>
      <c r="Y374" s="90"/>
      <c r="Z374" s="20"/>
      <c r="AA374" s="90"/>
      <c r="AB374" s="20"/>
      <c r="AC374" s="90"/>
      <c r="AD374" s="20"/>
    </row>
    <row r="375" spans="1:30">
      <c r="A375" s="20"/>
      <c r="B375" s="20"/>
      <c r="C375" s="20"/>
      <c r="D375" s="20"/>
      <c r="E375" s="20"/>
      <c r="F375" s="20"/>
      <c r="G375" s="20"/>
      <c r="H375" s="20"/>
      <c r="I375" s="20"/>
      <c r="J375" s="20"/>
      <c r="K375" s="12"/>
      <c r="L375" s="20"/>
      <c r="M375" s="20"/>
      <c r="N375" s="90"/>
      <c r="O375" s="90"/>
      <c r="P375" s="20"/>
      <c r="Q375" s="90"/>
      <c r="R375" s="20"/>
      <c r="S375" s="20"/>
      <c r="T375" s="20"/>
      <c r="U375" s="90"/>
      <c r="V375" s="20"/>
      <c r="W375" s="20"/>
      <c r="X375" s="20"/>
      <c r="Y375" s="90"/>
      <c r="Z375" s="20"/>
      <c r="AA375" s="90"/>
      <c r="AB375" s="20"/>
      <c r="AC375" s="90"/>
      <c r="AD375" s="20"/>
    </row>
    <row r="376" spans="1:30">
      <c r="A376" s="20"/>
      <c r="B376" s="20"/>
      <c r="C376" s="20"/>
      <c r="D376" s="20"/>
      <c r="E376" s="20"/>
      <c r="F376" s="20"/>
      <c r="G376" s="20"/>
      <c r="H376" s="20"/>
      <c r="I376" s="20"/>
      <c r="J376" s="20"/>
      <c r="K376" s="12"/>
      <c r="L376" s="20"/>
      <c r="M376" s="20"/>
      <c r="N376" s="90"/>
      <c r="O376" s="90"/>
      <c r="P376" s="20"/>
      <c r="Q376" s="90"/>
      <c r="R376" s="20"/>
      <c r="S376" s="20"/>
      <c r="T376" s="20"/>
      <c r="U376" s="90"/>
      <c r="V376" s="20"/>
      <c r="W376" s="20"/>
      <c r="X376" s="20"/>
      <c r="Y376" s="90"/>
      <c r="Z376" s="20"/>
      <c r="AA376" s="90"/>
      <c r="AB376" s="20"/>
      <c r="AC376" s="90"/>
      <c r="AD376" s="20"/>
    </row>
    <row r="377" spans="1:30">
      <c r="A377" s="20"/>
      <c r="B377" s="20"/>
      <c r="C377" s="20"/>
      <c r="D377" s="20"/>
      <c r="E377" s="20"/>
      <c r="F377" s="20"/>
      <c r="G377" s="20"/>
      <c r="H377" s="20"/>
      <c r="I377" s="20"/>
      <c r="J377" s="20"/>
      <c r="K377" s="12"/>
      <c r="L377" s="20"/>
      <c r="M377" s="20"/>
      <c r="N377" s="90"/>
      <c r="O377" s="90"/>
      <c r="P377" s="20"/>
      <c r="Q377" s="90"/>
      <c r="R377" s="20"/>
      <c r="S377" s="20"/>
      <c r="T377" s="20"/>
      <c r="U377" s="90"/>
      <c r="V377" s="20"/>
      <c r="W377" s="20"/>
      <c r="X377" s="20"/>
      <c r="Y377" s="90"/>
      <c r="Z377" s="20"/>
      <c r="AA377" s="90"/>
      <c r="AB377" s="20"/>
      <c r="AC377" s="90"/>
      <c r="AD377" s="20"/>
    </row>
    <row r="378" spans="1:30">
      <c r="A378" s="20"/>
      <c r="B378" s="20"/>
      <c r="C378" s="20"/>
      <c r="D378" s="20"/>
      <c r="E378" s="20"/>
      <c r="F378" s="20"/>
      <c r="G378" s="20"/>
      <c r="H378" s="20"/>
      <c r="I378" s="20"/>
      <c r="J378" s="20"/>
      <c r="K378" s="12"/>
      <c r="L378" s="20"/>
      <c r="M378" s="20"/>
      <c r="N378" s="90"/>
      <c r="O378" s="90"/>
      <c r="P378" s="20"/>
      <c r="Q378" s="90"/>
      <c r="R378" s="20"/>
      <c r="S378" s="20"/>
      <c r="T378" s="20"/>
      <c r="U378" s="90"/>
      <c r="V378" s="20"/>
      <c r="W378" s="20"/>
      <c r="X378" s="20"/>
      <c r="Y378" s="90"/>
      <c r="Z378" s="20"/>
      <c r="AA378" s="90"/>
      <c r="AB378" s="20"/>
      <c r="AC378" s="90"/>
      <c r="AD378" s="20"/>
    </row>
    <row r="379" spans="1:30">
      <c r="A379" s="20"/>
      <c r="B379" s="20"/>
      <c r="C379" s="20"/>
      <c r="D379" s="20"/>
      <c r="E379" s="20"/>
      <c r="F379" s="20"/>
      <c r="G379" s="20"/>
      <c r="H379" s="20"/>
      <c r="I379" s="20"/>
      <c r="J379" s="20"/>
      <c r="K379" s="12"/>
      <c r="L379" s="20"/>
      <c r="M379" s="20"/>
      <c r="N379" s="90"/>
      <c r="O379" s="90"/>
      <c r="P379" s="20"/>
      <c r="Q379" s="90"/>
      <c r="R379" s="20"/>
      <c r="S379" s="20"/>
      <c r="T379" s="20"/>
      <c r="U379" s="90"/>
      <c r="V379" s="20"/>
      <c r="W379" s="20"/>
      <c r="X379" s="20"/>
      <c r="Y379" s="90"/>
      <c r="Z379" s="20"/>
      <c r="AA379" s="90"/>
      <c r="AB379" s="20"/>
      <c r="AC379" s="90"/>
      <c r="AD379" s="20"/>
    </row>
    <row r="380" spans="1:30">
      <c r="A380" s="20"/>
      <c r="B380" s="20"/>
      <c r="C380" s="20"/>
      <c r="D380" s="20"/>
      <c r="E380" s="20"/>
      <c r="F380" s="20"/>
      <c r="G380" s="20"/>
      <c r="H380" s="20"/>
      <c r="I380" s="20"/>
      <c r="J380" s="20"/>
      <c r="K380" s="12"/>
      <c r="L380" s="20"/>
      <c r="M380" s="20"/>
      <c r="N380" s="90"/>
      <c r="O380" s="90"/>
      <c r="P380" s="20"/>
      <c r="Q380" s="90"/>
      <c r="R380" s="20"/>
      <c r="S380" s="20"/>
      <c r="T380" s="20"/>
      <c r="U380" s="90"/>
      <c r="V380" s="20"/>
      <c r="W380" s="20"/>
      <c r="X380" s="20"/>
      <c r="Y380" s="90"/>
      <c r="Z380" s="20"/>
      <c r="AA380" s="90"/>
      <c r="AB380" s="20"/>
      <c r="AC380" s="90"/>
      <c r="AD380" s="20"/>
    </row>
    <row r="381" spans="1:30">
      <c r="A381" s="20"/>
      <c r="B381" s="20"/>
      <c r="C381" s="20"/>
      <c r="D381" s="20"/>
      <c r="E381" s="20"/>
      <c r="F381" s="20"/>
      <c r="G381" s="20"/>
      <c r="H381" s="20"/>
      <c r="I381" s="20"/>
      <c r="J381" s="20"/>
      <c r="K381" s="12"/>
      <c r="L381" s="20"/>
      <c r="M381" s="20"/>
      <c r="N381" s="90"/>
      <c r="O381" s="90"/>
      <c r="P381" s="20"/>
      <c r="Q381" s="90"/>
      <c r="R381" s="20"/>
      <c r="S381" s="20"/>
      <c r="T381" s="20"/>
      <c r="U381" s="90"/>
      <c r="V381" s="20"/>
      <c r="W381" s="20"/>
      <c r="X381" s="20"/>
      <c r="Y381" s="90"/>
      <c r="Z381" s="20"/>
      <c r="AA381" s="90"/>
      <c r="AB381" s="20"/>
      <c r="AC381" s="90"/>
      <c r="AD381" s="20"/>
    </row>
    <row r="382" spans="1:30">
      <c r="A382" s="20"/>
      <c r="B382" s="20"/>
      <c r="C382" s="20"/>
      <c r="D382" s="20"/>
      <c r="E382" s="20"/>
      <c r="F382" s="20"/>
      <c r="G382" s="20"/>
      <c r="H382" s="20"/>
      <c r="I382" s="20"/>
      <c r="J382" s="20"/>
      <c r="K382" s="12"/>
      <c r="L382" s="20"/>
      <c r="M382" s="20"/>
      <c r="N382" s="90"/>
      <c r="O382" s="90"/>
      <c r="P382" s="20"/>
      <c r="Q382" s="90"/>
      <c r="R382" s="20"/>
      <c r="S382" s="20"/>
      <c r="T382" s="20"/>
      <c r="U382" s="90"/>
      <c r="V382" s="20"/>
      <c r="W382" s="20"/>
      <c r="X382" s="20"/>
      <c r="Y382" s="90"/>
      <c r="Z382" s="20"/>
      <c r="AA382" s="90"/>
      <c r="AB382" s="20"/>
      <c r="AC382" s="90"/>
      <c r="AD382" s="20"/>
    </row>
    <row r="383" spans="1:30">
      <c r="A383" s="20"/>
      <c r="B383" s="20"/>
      <c r="C383" s="20"/>
      <c r="D383" s="20"/>
      <c r="E383" s="20"/>
      <c r="F383" s="20"/>
      <c r="G383" s="20"/>
      <c r="H383" s="20"/>
      <c r="I383" s="20"/>
      <c r="J383" s="20"/>
      <c r="K383" s="12"/>
      <c r="L383" s="20"/>
      <c r="M383" s="20"/>
      <c r="N383" s="90"/>
      <c r="O383" s="90"/>
      <c r="P383" s="20"/>
      <c r="Q383" s="90"/>
      <c r="R383" s="20"/>
      <c r="S383" s="20"/>
      <c r="T383" s="20"/>
      <c r="U383" s="90"/>
      <c r="V383" s="20"/>
      <c r="W383" s="20"/>
      <c r="X383" s="20"/>
      <c r="Y383" s="90"/>
      <c r="Z383" s="20"/>
      <c r="AA383" s="90"/>
      <c r="AB383" s="20"/>
      <c r="AC383" s="90"/>
      <c r="AD383" s="20"/>
    </row>
    <row r="384" spans="1:30">
      <c r="A384" s="20"/>
      <c r="B384" s="20"/>
      <c r="C384" s="20"/>
      <c r="D384" s="20"/>
      <c r="E384" s="20"/>
      <c r="F384" s="20"/>
      <c r="G384" s="20"/>
      <c r="H384" s="20"/>
      <c r="I384" s="20"/>
      <c r="J384" s="20"/>
      <c r="K384" s="12"/>
      <c r="L384" s="20"/>
      <c r="M384" s="20"/>
      <c r="N384" s="90"/>
      <c r="O384" s="90"/>
      <c r="P384" s="20"/>
      <c r="Q384" s="90"/>
      <c r="R384" s="20"/>
      <c r="S384" s="20"/>
      <c r="T384" s="20"/>
      <c r="U384" s="90"/>
      <c r="V384" s="20"/>
      <c r="W384" s="20"/>
      <c r="X384" s="20"/>
      <c r="Y384" s="90"/>
      <c r="Z384" s="20"/>
      <c r="AA384" s="90"/>
      <c r="AB384" s="20"/>
      <c r="AC384" s="90"/>
      <c r="AD384" s="20"/>
    </row>
    <row r="385" spans="1:30">
      <c r="A385" s="20"/>
      <c r="B385" s="20"/>
      <c r="C385" s="20"/>
      <c r="D385" s="20"/>
      <c r="E385" s="20"/>
      <c r="F385" s="20"/>
      <c r="G385" s="20"/>
      <c r="H385" s="20"/>
      <c r="I385" s="20"/>
      <c r="J385" s="20"/>
      <c r="K385" s="12"/>
      <c r="L385" s="20"/>
      <c r="M385" s="20"/>
      <c r="N385" s="90"/>
      <c r="O385" s="90"/>
      <c r="P385" s="20"/>
      <c r="Q385" s="90"/>
      <c r="R385" s="20"/>
      <c r="S385" s="20"/>
      <c r="T385" s="20"/>
      <c r="U385" s="90"/>
      <c r="V385" s="20"/>
      <c r="W385" s="20"/>
      <c r="X385" s="20"/>
      <c r="Y385" s="90"/>
      <c r="Z385" s="20"/>
      <c r="AA385" s="90"/>
      <c r="AB385" s="20"/>
      <c r="AC385" s="90"/>
      <c r="AD385" s="20"/>
    </row>
    <row r="386" spans="1:30">
      <c r="A386" s="20"/>
      <c r="B386" s="20"/>
      <c r="C386" s="20"/>
      <c r="D386" s="20"/>
      <c r="E386" s="20"/>
      <c r="F386" s="20"/>
      <c r="G386" s="20"/>
      <c r="H386" s="20"/>
      <c r="I386" s="20"/>
      <c r="J386" s="20"/>
      <c r="K386" s="12"/>
      <c r="L386" s="20"/>
      <c r="M386" s="20"/>
      <c r="N386" s="90"/>
      <c r="O386" s="90"/>
      <c r="P386" s="20"/>
      <c r="Q386" s="90"/>
      <c r="R386" s="20"/>
      <c r="S386" s="20"/>
      <c r="T386" s="20"/>
      <c r="U386" s="90"/>
      <c r="V386" s="20"/>
      <c r="W386" s="20"/>
      <c r="X386" s="20"/>
      <c r="Y386" s="90"/>
      <c r="Z386" s="20"/>
      <c r="AA386" s="90"/>
      <c r="AB386" s="20"/>
      <c r="AC386" s="90"/>
      <c r="AD386" s="20"/>
    </row>
    <row r="387" spans="1:30">
      <c r="A387" s="20"/>
      <c r="B387" s="20"/>
      <c r="C387" s="20"/>
      <c r="D387" s="20"/>
      <c r="E387" s="20"/>
      <c r="F387" s="20"/>
      <c r="G387" s="20"/>
      <c r="H387" s="20"/>
      <c r="I387" s="20"/>
      <c r="J387" s="20"/>
      <c r="K387" s="12"/>
      <c r="L387" s="20"/>
      <c r="M387" s="20"/>
      <c r="N387" s="90"/>
      <c r="O387" s="90"/>
      <c r="P387" s="20"/>
      <c r="Q387" s="90"/>
      <c r="R387" s="20"/>
      <c r="S387" s="20"/>
      <c r="T387" s="20"/>
      <c r="U387" s="90"/>
      <c r="V387" s="20"/>
      <c r="W387" s="20"/>
      <c r="X387" s="20"/>
      <c r="Y387" s="90"/>
      <c r="Z387" s="20"/>
      <c r="AA387" s="90"/>
      <c r="AB387" s="20"/>
      <c r="AC387" s="90"/>
      <c r="AD387" s="20"/>
    </row>
    <row r="388" spans="1:30">
      <c r="A388" s="20"/>
      <c r="B388" s="20"/>
      <c r="C388" s="20"/>
      <c r="D388" s="20"/>
      <c r="E388" s="20"/>
      <c r="F388" s="20"/>
      <c r="G388" s="20"/>
      <c r="H388" s="20"/>
      <c r="I388" s="20"/>
      <c r="J388" s="20"/>
      <c r="K388" s="12"/>
      <c r="L388" s="20"/>
      <c r="M388" s="20"/>
      <c r="N388" s="90"/>
      <c r="O388" s="90"/>
      <c r="P388" s="20"/>
      <c r="Q388" s="90"/>
      <c r="R388" s="20"/>
      <c r="S388" s="20"/>
      <c r="T388" s="20"/>
      <c r="U388" s="90"/>
      <c r="V388" s="20"/>
      <c r="W388" s="20"/>
      <c r="X388" s="20"/>
      <c r="Y388" s="90"/>
      <c r="Z388" s="20"/>
      <c r="AA388" s="90"/>
      <c r="AB388" s="20"/>
      <c r="AC388" s="90"/>
      <c r="AD388" s="20"/>
    </row>
    <row r="389" spans="1:30">
      <c r="A389" s="20"/>
      <c r="B389" s="20"/>
      <c r="C389" s="20"/>
      <c r="D389" s="20"/>
      <c r="E389" s="20"/>
      <c r="F389" s="20"/>
      <c r="G389" s="20"/>
      <c r="H389" s="20"/>
      <c r="I389" s="20"/>
      <c r="J389" s="20"/>
      <c r="K389" s="12"/>
      <c r="L389" s="20"/>
      <c r="M389" s="20"/>
      <c r="N389" s="90"/>
      <c r="O389" s="90"/>
      <c r="P389" s="20"/>
      <c r="Q389" s="90"/>
      <c r="R389" s="20"/>
      <c r="S389" s="20"/>
      <c r="T389" s="20"/>
      <c r="U389" s="90"/>
      <c r="V389" s="20"/>
      <c r="W389" s="20"/>
      <c r="X389" s="20"/>
      <c r="Y389" s="90"/>
      <c r="Z389" s="20"/>
      <c r="AA389" s="90"/>
      <c r="AB389" s="20"/>
      <c r="AC389" s="90"/>
      <c r="AD389" s="20"/>
    </row>
    <row r="390" spans="1:30">
      <c r="A390" s="20"/>
      <c r="B390" s="20"/>
      <c r="C390" s="20"/>
      <c r="D390" s="20"/>
      <c r="E390" s="20"/>
      <c r="F390" s="20"/>
      <c r="G390" s="20"/>
      <c r="H390" s="20"/>
      <c r="I390" s="20"/>
      <c r="J390" s="20"/>
      <c r="K390" s="12"/>
      <c r="L390" s="20"/>
      <c r="M390" s="20"/>
      <c r="N390" s="90"/>
      <c r="O390" s="90"/>
      <c r="P390" s="20"/>
      <c r="Q390" s="90"/>
      <c r="R390" s="20"/>
      <c r="S390" s="20"/>
      <c r="T390" s="20"/>
      <c r="U390" s="90"/>
      <c r="V390" s="20"/>
      <c r="W390" s="20"/>
      <c r="X390" s="20"/>
      <c r="Y390" s="90"/>
      <c r="Z390" s="20"/>
      <c r="AA390" s="90"/>
      <c r="AB390" s="20"/>
      <c r="AC390" s="90"/>
      <c r="AD390" s="20"/>
    </row>
    <row r="391" spans="1:30">
      <c r="A391" s="20"/>
      <c r="B391" s="20"/>
      <c r="C391" s="20"/>
      <c r="D391" s="20"/>
      <c r="E391" s="20"/>
      <c r="F391" s="20"/>
      <c r="G391" s="20"/>
      <c r="H391" s="20"/>
      <c r="I391" s="20"/>
      <c r="J391" s="20"/>
      <c r="K391" s="12"/>
      <c r="L391" s="20"/>
      <c r="M391" s="20"/>
      <c r="N391" s="90"/>
      <c r="O391" s="90"/>
      <c r="P391" s="20"/>
      <c r="Q391" s="90"/>
      <c r="R391" s="20"/>
      <c r="S391" s="20"/>
      <c r="T391" s="20"/>
      <c r="U391" s="90"/>
      <c r="V391" s="20"/>
      <c r="W391" s="20"/>
      <c r="X391" s="20"/>
      <c r="Y391" s="90"/>
      <c r="Z391" s="20"/>
      <c r="AA391" s="90"/>
      <c r="AB391" s="20"/>
      <c r="AC391" s="90"/>
      <c r="AD391" s="20"/>
    </row>
    <row r="392" spans="1:30">
      <c r="A392" s="20"/>
      <c r="B392" s="20"/>
      <c r="C392" s="20"/>
      <c r="D392" s="20"/>
      <c r="E392" s="20"/>
      <c r="F392" s="20"/>
      <c r="G392" s="20"/>
      <c r="H392" s="20"/>
      <c r="I392" s="20"/>
      <c r="J392" s="20"/>
      <c r="K392" s="12"/>
      <c r="L392" s="20"/>
      <c r="M392" s="20"/>
      <c r="N392" s="90"/>
      <c r="O392" s="90"/>
      <c r="P392" s="20"/>
      <c r="Q392" s="90"/>
      <c r="R392" s="20"/>
      <c r="S392" s="20"/>
      <c r="T392" s="20"/>
      <c r="U392" s="90"/>
      <c r="V392" s="20"/>
      <c r="W392" s="20"/>
      <c r="X392" s="20"/>
      <c r="Y392" s="90"/>
      <c r="Z392" s="20"/>
      <c r="AA392" s="90"/>
      <c r="AB392" s="20"/>
      <c r="AC392" s="90"/>
      <c r="AD392" s="20"/>
    </row>
    <row r="393" spans="1:30">
      <c r="A393" s="20"/>
      <c r="B393" s="20"/>
      <c r="C393" s="20"/>
      <c r="D393" s="20"/>
      <c r="E393" s="20"/>
      <c r="F393" s="20"/>
      <c r="G393" s="20"/>
      <c r="H393" s="20"/>
      <c r="I393" s="20"/>
      <c r="J393" s="20"/>
      <c r="K393" s="12"/>
      <c r="L393" s="20"/>
      <c r="M393" s="20"/>
      <c r="N393" s="90"/>
      <c r="O393" s="90"/>
      <c r="P393" s="20"/>
      <c r="Q393" s="90"/>
      <c r="R393" s="20"/>
      <c r="S393" s="20"/>
      <c r="T393" s="20"/>
      <c r="U393" s="90"/>
      <c r="V393" s="20"/>
      <c r="W393" s="20"/>
      <c r="X393" s="20"/>
      <c r="Y393" s="90"/>
      <c r="Z393" s="20"/>
      <c r="AA393" s="90"/>
      <c r="AB393" s="20"/>
      <c r="AC393" s="90"/>
      <c r="AD393" s="20"/>
    </row>
    <row r="394" spans="1:30">
      <c r="A394" s="20"/>
      <c r="B394" s="20"/>
      <c r="C394" s="20"/>
      <c r="D394" s="20"/>
      <c r="E394" s="20"/>
      <c r="F394" s="20"/>
      <c r="G394" s="20"/>
      <c r="H394" s="20"/>
      <c r="I394" s="20"/>
      <c r="J394" s="20"/>
      <c r="K394" s="12"/>
      <c r="L394" s="20"/>
      <c r="M394" s="20"/>
      <c r="N394" s="90"/>
      <c r="O394" s="90"/>
      <c r="P394" s="20"/>
      <c r="Q394" s="90"/>
      <c r="R394" s="20"/>
      <c r="S394" s="20"/>
      <c r="T394" s="20"/>
      <c r="U394" s="90"/>
      <c r="V394" s="20"/>
      <c r="W394" s="20"/>
      <c r="X394" s="20"/>
      <c r="Y394" s="90"/>
      <c r="Z394" s="20"/>
      <c r="AA394" s="90"/>
      <c r="AB394" s="20"/>
      <c r="AC394" s="90"/>
      <c r="AD394" s="20"/>
    </row>
    <row r="395" spans="1:30">
      <c r="A395" s="20"/>
      <c r="B395" s="20"/>
      <c r="C395" s="20"/>
      <c r="D395" s="20"/>
      <c r="E395" s="20"/>
      <c r="F395" s="20"/>
      <c r="G395" s="20"/>
      <c r="H395" s="20"/>
      <c r="I395" s="20"/>
      <c r="J395" s="20"/>
      <c r="K395" s="12"/>
      <c r="L395" s="20"/>
      <c r="M395" s="20"/>
      <c r="N395" s="90"/>
      <c r="O395" s="90"/>
      <c r="P395" s="20"/>
      <c r="Q395" s="90"/>
      <c r="R395" s="20"/>
      <c r="S395" s="20"/>
      <c r="T395" s="20"/>
      <c r="U395" s="90"/>
      <c r="V395" s="20"/>
      <c r="W395" s="20"/>
      <c r="X395" s="20"/>
      <c r="Y395" s="90"/>
      <c r="Z395" s="20"/>
      <c r="AA395" s="90"/>
      <c r="AB395" s="20"/>
      <c r="AC395" s="90"/>
      <c r="AD395" s="20"/>
    </row>
    <row r="396" spans="1:30">
      <c r="A396" s="20"/>
      <c r="B396" s="20"/>
      <c r="C396" s="20"/>
      <c r="D396" s="20"/>
      <c r="E396" s="20"/>
      <c r="F396" s="20"/>
      <c r="G396" s="20"/>
      <c r="H396" s="20"/>
      <c r="I396" s="20"/>
      <c r="J396" s="20"/>
      <c r="K396" s="12"/>
      <c r="L396" s="20"/>
      <c r="M396" s="20"/>
      <c r="N396" s="90"/>
      <c r="O396" s="90"/>
      <c r="P396" s="20"/>
      <c r="Q396" s="90"/>
      <c r="R396" s="20"/>
      <c r="S396" s="20"/>
      <c r="T396" s="20"/>
      <c r="U396" s="90"/>
      <c r="V396" s="20"/>
      <c r="W396" s="20"/>
      <c r="X396" s="20"/>
      <c r="Y396" s="90"/>
      <c r="Z396" s="20"/>
      <c r="AA396" s="90"/>
      <c r="AB396" s="20"/>
      <c r="AC396" s="90"/>
      <c r="AD396" s="20"/>
    </row>
    <row r="397" spans="1:30">
      <c r="A397" s="20"/>
      <c r="B397" s="20"/>
      <c r="C397" s="20"/>
      <c r="D397" s="20"/>
      <c r="E397" s="20"/>
      <c r="F397" s="20"/>
      <c r="G397" s="20"/>
      <c r="H397" s="20"/>
      <c r="I397" s="20"/>
      <c r="J397" s="20"/>
      <c r="K397" s="12"/>
      <c r="L397" s="20"/>
      <c r="M397" s="20"/>
      <c r="N397" s="90"/>
      <c r="O397" s="90"/>
      <c r="P397" s="20"/>
      <c r="Q397" s="90"/>
      <c r="R397" s="20"/>
      <c r="S397" s="20"/>
      <c r="T397" s="20"/>
      <c r="U397" s="90"/>
      <c r="V397" s="20"/>
      <c r="W397" s="20"/>
      <c r="X397" s="20"/>
      <c r="Y397" s="90"/>
      <c r="Z397" s="20"/>
      <c r="AA397" s="90"/>
      <c r="AB397" s="20"/>
      <c r="AC397" s="90"/>
      <c r="AD397" s="20"/>
    </row>
    <row r="398" spans="1:30">
      <c r="A398" s="20"/>
      <c r="B398" s="20"/>
      <c r="C398" s="20"/>
      <c r="D398" s="20"/>
      <c r="E398" s="20"/>
      <c r="F398" s="20"/>
      <c r="G398" s="20"/>
      <c r="H398" s="20"/>
      <c r="I398" s="20"/>
      <c r="J398" s="20"/>
      <c r="K398" s="12"/>
      <c r="L398" s="20"/>
      <c r="M398" s="20"/>
      <c r="N398" s="90"/>
      <c r="O398" s="90"/>
      <c r="P398" s="20"/>
      <c r="Q398" s="90"/>
      <c r="R398" s="20"/>
      <c r="S398" s="20"/>
      <c r="T398" s="20"/>
      <c r="U398" s="90"/>
      <c r="V398" s="20"/>
      <c r="W398" s="20"/>
      <c r="X398" s="20"/>
      <c r="Y398" s="90"/>
      <c r="Z398" s="20"/>
      <c r="AA398" s="90"/>
      <c r="AB398" s="20"/>
      <c r="AC398" s="90"/>
      <c r="AD398" s="20"/>
    </row>
    <row r="399" spans="1:30">
      <c r="A399" s="20"/>
      <c r="B399" s="20"/>
      <c r="C399" s="20"/>
      <c r="D399" s="20"/>
      <c r="E399" s="20"/>
      <c r="F399" s="20"/>
      <c r="G399" s="20"/>
      <c r="H399" s="20"/>
      <c r="I399" s="20"/>
      <c r="J399" s="20"/>
      <c r="K399" s="12"/>
      <c r="L399" s="20"/>
      <c r="M399" s="20"/>
      <c r="N399" s="90"/>
      <c r="O399" s="90"/>
      <c r="P399" s="20"/>
      <c r="Q399" s="90"/>
      <c r="R399" s="20"/>
      <c r="S399" s="20"/>
      <c r="T399" s="20"/>
      <c r="U399" s="90"/>
      <c r="V399" s="20"/>
      <c r="W399" s="20"/>
      <c r="X399" s="20"/>
      <c r="Y399" s="90"/>
      <c r="Z399" s="20"/>
      <c r="AA399" s="90"/>
      <c r="AB399" s="20"/>
      <c r="AC399" s="90"/>
      <c r="AD399" s="20"/>
    </row>
    <row r="400" spans="1:30">
      <c r="A400" s="20"/>
      <c r="B400" s="20"/>
      <c r="C400" s="20"/>
      <c r="D400" s="20"/>
      <c r="E400" s="20"/>
      <c r="F400" s="20"/>
      <c r="G400" s="20"/>
      <c r="H400" s="20"/>
      <c r="I400" s="20"/>
      <c r="J400" s="20"/>
      <c r="K400" s="12"/>
      <c r="L400" s="20"/>
      <c r="M400" s="20"/>
      <c r="N400" s="90"/>
      <c r="O400" s="90"/>
      <c r="P400" s="20"/>
      <c r="Q400" s="90"/>
      <c r="R400" s="20"/>
      <c r="S400" s="20"/>
      <c r="T400" s="20"/>
      <c r="U400" s="90"/>
      <c r="V400" s="20"/>
      <c r="W400" s="20"/>
      <c r="X400" s="20"/>
      <c r="Y400" s="90"/>
      <c r="Z400" s="20"/>
      <c r="AA400" s="90"/>
      <c r="AB400" s="20"/>
      <c r="AC400" s="90"/>
      <c r="AD400" s="20"/>
    </row>
    <row r="401" spans="1:30">
      <c r="A401" s="20"/>
      <c r="B401" s="20"/>
      <c r="C401" s="20"/>
      <c r="D401" s="20"/>
      <c r="E401" s="20"/>
      <c r="F401" s="20"/>
      <c r="G401" s="20"/>
      <c r="H401" s="20"/>
      <c r="I401" s="20"/>
      <c r="J401" s="20"/>
      <c r="K401" s="12"/>
      <c r="L401" s="20"/>
      <c r="M401" s="20"/>
      <c r="N401" s="90"/>
      <c r="O401" s="90"/>
      <c r="P401" s="20"/>
      <c r="Q401" s="90"/>
      <c r="R401" s="20"/>
      <c r="S401" s="20"/>
      <c r="T401" s="20"/>
      <c r="U401" s="90"/>
      <c r="V401" s="20"/>
      <c r="W401" s="20"/>
      <c r="X401" s="20"/>
      <c r="Y401" s="90"/>
      <c r="Z401" s="20"/>
      <c r="AA401" s="90"/>
      <c r="AB401" s="20"/>
      <c r="AC401" s="90"/>
      <c r="AD401" s="20"/>
    </row>
    <row r="402" spans="1:30">
      <c r="A402" s="20"/>
      <c r="B402" s="20"/>
      <c r="C402" s="20"/>
      <c r="D402" s="20"/>
      <c r="E402" s="20"/>
      <c r="F402" s="20"/>
      <c r="G402" s="20"/>
      <c r="H402" s="20"/>
      <c r="I402" s="20"/>
      <c r="J402" s="20"/>
      <c r="K402" s="12"/>
      <c r="L402" s="20"/>
      <c r="M402" s="20"/>
      <c r="N402" s="90"/>
      <c r="O402" s="90"/>
      <c r="P402" s="20"/>
      <c r="Q402" s="90"/>
      <c r="R402" s="20"/>
      <c r="S402" s="20"/>
      <c r="T402" s="20"/>
      <c r="U402" s="90"/>
      <c r="V402" s="20"/>
      <c r="W402" s="20"/>
      <c r="X402" s="20"/>
      <c r="Y402" s="90"/>
      <c r="Z402" s="20"/>
      <c r="AA402" s="90"/>
      <c r="AB402" s="20"/>
      <c r="AC402" s="90"/>
      <c r="AD402" s="20"/>
    </row>
    <row r="403" spans="1:30">
      <c r="A403" s="20"/>
      <c r="B403" s="20"/>
      <c r="C403" s="20"/>
      <c r="D403" s="20"/>
      <c r="E403" s="20"/>
      <c r="F403" s="20"/>
      <c r="G403" s="20"/>
      <c r="H403" s="20"/>
      <c r="I403" s="20"/>
      <c r="J403" s="20"/>
      <c r="K403" s="12"/>
      <c r="L403" s="20"/>
      <c r="M403" s="20"/>
      <c r="N403" s="90"/>
      <c r="O403" s="90"/>
      <c r="P403" s="20"/>
      <c r="Q403" s="90"/>
      <c r="R403" s="20"/>
      <c r="S403" s="20"/>
      <c r="T403" s="20"/>
      <c r="U403" s="90"/>
      <c r="V403" s="20"/>
      <c r="W403" s="20"/>
      <c r="X403" s="20"/>
      <c r="Y403" s="90"/>
      <c r="Z403" s="20"/>
      <c r="AA403" s="90"/>
      <c r="AB403" s="20"/>
      <c r="AC403" s="90"/>
      <c r="AD403" s="20"/>
    </row>
    <row r="404" spans="1:30">
      <c r="A404" s="20"/>
      <c r="B404" s="20"/>
      <c r="C404" s="20"/>
      <c r="D404" s="20"/>
      <c r="E404" s="20"/>
      <c r="F404" s="20"/>
      <c r="G404" s="20"/>
      <c r="H404" s="20"/>
      <c r="I404" s="20"/>
      <c r="J404" s="20"/>
      <c r="K404" s="12"/>
      <c r="L404" s="20"/>
      <c r="M404" s="20"/>
      <c r="N404" s="90"/>
      <c r="O404" s="90"/>
      <c r="P404" s="20"/>
      <c r="Q404" s="90"/>
      <c r="R404" s="20"/>
      <c r="S404" s="20"/>
      <c r="T404" s="20"/>
      <c r="U404" s="90"/>
      <c r="V404" s="20"/>
      <c r="W404" s="20"/>
      <c r="X404" s="20"/>
      <c r="Y404" s="90"/>
      <c r="Z404" s="20"/>
      <c r="AA404" s="90"/>
      <c r="AB404" s="20"/>
      <c r="AC404" s="90"/>
      <c r="AD404" s="20"/>
    </row>
    <row r="405" spans="1:30">
      <c r="A405" s="20"/>
      <c r="B405" s="20"/>
      <c r="C405" s="20"/>
      <c r="D405" s="20"/>
      <c r="E405" s="20"/>
      <c r="F405" s="20"/>
      <c r="G405" s="20"/>
      <c r="H405" s="20"/>
      <c r="I405" s="20"/>
      <c r="J405" s="20"/>
      <c r="K405" s="12"/>
      <c r="L405" s="20"/>
      <c r="M405" s="20"/>
      <c r="N405" s="90"/>
      <c r="O405" s="90"/>
      <c r="P405" s="20"/>
      <c r="Q405" s="90"/>
      <c r="R405" s="20"/>
      <c r="S405" s="20"/>
      <c r="T405" s="20"/>
      <c r="U405" s="90"/>
      <c r="V405" s="20"/>
      <c r="W405" s="20"/>
      <c r="X405" s="20"/>
      <c r="Y405" s="90"/>
      <c r="Z405" s="20"/>
      <c r="AA405" s="90"/>
      <c r="AB405" s="20"/>
      <c r="AC405" s="90"/>
      <c r="AD405" s="20"/>
    </row>
    <row r="406" spans="1:30">
      <c r="A406" s="20"/>
      <c r="B406" s="20"/>
      <c r="C406" s="20"/>
      <c r="D406" s="20"/>
      <c r="E406" s="20"/>
      <c r="F406" s="20"/>
      <c r="G406" s="20"/>
      <c r="H406" s="20"/>
      <c r="I406" s="20"/>
      <c r="J406" s="20"/>
      <c r="K406" s="12"/>
      <c r="L406" s="20"/>
      <c r="M406" s="20"/>
      <c r="N406" s="90"/>
      <c r="O406" s="90"/>
      <c r="P406" s="20"/>
      <c r="Q406" s="90"/>
      <c r="R406" s="20"/>
      <c r="S406" s="20"/>
      <c r="T406" s="20"/>
      <c r="U406" s="90"/>
      <c r="V406" s="20"/>
      <c r="W406" s="20"/>
      <c r="X406" s="20"/>
      <c r="Y406" s="90"/>
      <c r="Z406" s="20"/>
      <c r="AA406" s="90"/>
      <c r="AB406" s="20"/>
      <c r="AC406" s="90"/>
      <c r="AD406" s="20"/>
    </row>
    <row r="407" spans="1:30">
      <c r="A407" s="20"/>
      <c r="B407" s="20"/>
      <c r="C407" s="20"/>
      <c r="D407" s="20"/>
      <c r="E407" s="20"/>
      <c r="F407" s="20"/>
      <c r="G407" s="20"/>
      <c r="H407" s="20"/>
      <c r="I407" s="20"/>
      <c r="J407" s="20"/>
      <c r="K407" s="12"/>
      <c r="L407" s="20"/>
      <c r="M407" s="20"/>
      <c r="N407" s="90"/>
      <c r="O407" s="90"/>
      <c r="P407" s="20"/>
      <c r="Q407" s="90"/>
      <c r="R407" s="20"/>
      <c r="S407" s="20"/>
      <c r="T407" s="20"/>
      <c r="U407" s="90"/>
      <c r="V407" s="20"/>
      <c r="W407" s="20"/>
      <c r="X407" s="20"/>
      <c r="Y407" s="90"/>
      <c r="Z407" s="20"/>
      <c r="AA407" s="90"/>
      <c r="AB407" s="20"/>
      <c r="AC407" s="90"/>
      <c r="AD407" s="20"/>
    </row>
    <row r="408" spans="1:30">
      <c r="A408" s="20"/>
      <c r="B408" s="20"/>
      <c r="C408" s="20"/>
      <c r="D408" s="20"/>
      <c r="E408" s="20"/>
      <c r="F408" s="20"/>
      <c r="G408" s="20"/>
      <c r="H408" s="20"/>
      <c r="I408" s="20"/>
      <c r="J408" s="20"/>
      <c r="K408" s="12"/>
      <c r="L408" s="20"/>
      <c r="M408" s="20"/>
      <c r="N408" s="90"/>
      <c r="O408" s="90"/>
      <c r="P408" s="20"/>
      <c r="Q408" s="90"/>
      <c r="R408" s="20"/>
      <c r="S408" s="20"/>
      <c r="T408" s="20"/>
      <c r="U408" s="90"/>
      <c r="V408" s="20"/>
      <c r="W408" s="20"/>
      <c r="X408" s="20"/>
      <c r="Y408" s="90"/>
      <c r="Z408" s="20"/>
      <c r="AA408" s="90"/>
      <c r="AB408" s="20"/>
      <c r="AC408" s="90"/>
      <c r="AD408" s="20"/>
    </row>
    <row r="409" spans="1:30">
      <c r="A409" s="20"/>
      <c r="B409" s="20"/>
      <c r="C409" s="20"/>
      <c r="D409" s="20"/>
      <c r="E409" s="20"/>
      <c r="F409" s="20"/>
      <c r="G409" s="20"/>
      <c r="H409" s="20"/>
      <c r="I409" s="20"/>
      <c r="J409" s="20"/>
      <c r="K409" s="12"/>
      <c r="L409" s="20"/>
      <c r="M409" s="20"/>
      <c r="N409" s="90"/>
      <c r="O409" s="90"/>
      <c r="P409" s="20"/>
      <c r="Q409" s="90"/>
      <c r="R409" s="20"/>
      <c r="S409" s="20"/>
      <c r="T409" s="20"/>
      <c r="U409" s="90"/>
      <c r="V409" s="20"/>
      <c r="W409" s="20"/>
      <c r="X409" s="20"/>
      <c r="Y409" s="90"/>
      <c r="Z409" s="20"/>
      <c r="AA409" s="90"/>
      <c r="AB409" s="20"/>
      <c r="AC409" s="90"/>
      <c r="AD409" s="20"/>
    </row>
    <row r="410" spans="1:30">
      <c r="A410" s="20"/>
      <c r="B410" s="20"/>
      <c r="C410" s="20"/>
      <c r="D410" s="20"/>
      <c r="E410" s="20"/>
      <c r="F410" s="20"/>
      <c r="G410" s="20"/>
      <c r="H410" s="20"/>
      <c r="I410" s="20"/>
      <c r="J410" s="20"/>
      <c r="K410" s="12"/>
      <c r="L410" s="20"/>
      <c r="M410" s="20"/>
      <c r="N410" s="90"/>
      <c r="O410" s="90"/>
      <c r="P410" s="20"/>
      <c r="Q410" s="90"/>
      <c r="R410" s="20"/>
      <c r="S410" s="20"/>
      <c r="T410" s="20"/>
      <c r="U410" s="90"/>
      <c r="V410" s="20"/>
      <c r="W410" s="20"/>
      <c r="X410" s="20"/>
      <c r="Y410" s="90"/>
      <c r="Z410" s="20"/>
      <c r="AA410" s="90"/>
      <c r="AB410" s="20"/>
      <c r="AC410" s="90"/>
      <c r="AD410" s="20"/>
    </row>
    <row r="411" spans="1:30">
      <c r="A411" s="20"/>
      <c r="B411" s="20"/>
      <c r="C411" s="20"/>
      <c r="D411" s="20"/>
      <c r="E411" s="20"/>
      <c r="F411" s="20"/>
      <c r="G411" s="20"/>
      <c r="H411" s="20"/>
      <c r="I411" s="20"/>
      <c r="J411" s="20"/>
      <c r="K411" s="12"/>
      <c r="L411" s="20"/>
      <c r="M411" s="20"/>
      <c r="N411" s="90"/>
      <c r="O411" s="90"/>
      <c r="P411" s="20"/>
      <c r="Q411" s="90"/>
      <c r="R411" s="20"/>
      <c r="S411" s="20"/>
      <c r="T411" s="20"/>
      <c r="U411" s="90"/>
      <c r="V411" s="20"/>
      <c r="W411" s="20"/>
      <c r="X411" s="20"/>
      <c r="Y411" s="90"/>
      <c r="Z411" s="20"/>
      <c r="AA411" s="90"/>
      <c r="AB411" s="20"/>
      <c r="AC411" s="90"/>
      <c r="AD411" s="20"/>
    </row>
    <row r="412" spans="1:30">
      <c r="A412" s="20"/>
      <c r="B412" s="20"/>
      <c r="C412" s="20"/>
      <c r="D412" s="20"/>
      <c r="E412" s="20"/>
      <c r="F412" s="20"/>
      <c r="G412" s="20"/>
      <c r="H412" s="20"/>
      <c r="I412" s="20"/>
      <c r="J412" s="20"/>
      <c r="K412" s="12"/>
      <c r="L412" s="20"/>
      <c r="M412" s="20"/>
      <c r="N412" s="90"/>
      <c r="O412" s="90"/>
      <c r="P412" s="20"/>
      <c r="Q412" s="90"/>
      <c r="R412" s="20"/>
      <c r="S412" s="20"/>
      <c r="T412" s="20"/>
      <c r="U412" s="90"/>
      <c r="V412" s="20"/>
      <c r="W412" s="20"/>
      <c r="X412" s="20"/>
      <c r="Y412" s="90"/>
      <c r="Z412" s="20"/>
      <c r="AA412" s="90"/>
      <c r="AB412" s="20"/>
      <c r="AC412" s="90"/>
      <c r="AD412" s="20"/>
    </row>
    <row r="413" spans="1:30">
      <c r="A413" s="20"/>
      <c r="B413" s="20"/>
      <c r="C413" s="20"/>
      <c r="D413" s="20"/>
      <c r="E413" s="20"/>
      <c r="F413" s="20"/>
      <c r="G413" s="20"/>
      <c r="H413" s="20"/>
      <c r="I413" s="20"/>
      <c r="J413" s="20"/>
      <c r="K413" s="12"/>
      <c r="L413" s="20"/>
      <c r="M413" s="20"/>
      <c r="N413" s="90"/>
      <c r="O413" s="90"/>
      <c r="P413" s="20"/>
      <c r="Q413" s="90"/>
      <c r="R413" s="20"/>
      <c r="S413" s="20"/>
      <c r="T413" s="20"/>
      <c r="U413" s="90"/>
      <c r="V413" s="20"/>
      <c r="W413" s="20"/>
      <c r="X413" s="20"/>
      <c r="Y413" s="90"/>
      <c r="Z413" s="20"/>
      <c r="AA413" s="90"/>
      <c r="AB413" s="20"/>
      <c r="AC413" s="90"/>
      <c r="AD413" s="20"/>
    </row>
    <row r="414" spans="1:30">
      <c r="A414" s="20"/>
      <c r="B414" s="20"/>
      <c r="C414" s="20"/>
      <c r="D414" s="20"/>
      <c r="E414" s="20"/>
      <c r="F414" s="20"/>
      <c r="G414" s="20"/>
      <c r="H414" s="20"/>
      <c r="I414" s="20"/>
      <c r="J414" s="20"/>
      <c r="K414" s="12"/>
      <c r="L414" s="20"/>
      <c r="M414" s="20"/>
      <c r="N414" s="90"/>
      <c r="O414" s="90"/>
      <c r="P414" s="20"/>
      <c r="Q414" s="90"/>
      <c r="R414" s="20"/>
      <c r="S414" s="20"/>
      <c r="T414" s="20"/>
      <c r="U414" s="90"/>
      <c r="V414" s="20"/>
      <c r="W414" s="20"/>
      <c r="X414" s="20"/>
      <c r="Y414" s="90"/>
      <c r="Z414" s="20"/>
      <c r="AA414" s="90"/>
      <c r="AB414" s="20"/>
      <c r="AC414" s="90"/>
      <c r="AD414" s="20"/>
    </row>
    <row r="415" spans="1:30">
      <c r="A415" s="20"/>
      <c r="B415" s="20"/>
      <c r="C415" s="20"/>
      <c r="D415" s="20"/>
      <c r="E415" s="20"/>
      <c r="F415" s="20"/>
      <c r="G415" s="20"/>
      <c r="H415" s="20"/>
      <c r="I415" s="20"/>
      <c r="J415" s="20"/>
      <c r="K415" s="12"/>
      <c r="L415" s="20"/>
      <c r="M415" s="20"/>
      <c r="N415" s="90"/>
      <c r="O415" s="90"/>
      <c r="P415" s="20"/>
      <c r="Q415" s="90"/>
      <c r="R415" s="20"/>
      <c r="S415" s="20"/>
      <c r="T415" s="20"/>
      <c r="U415" s="90"/>
      <c r="V415" s="20"/>
      <c r="W415" s="20"/>
      <c r="X415" s="20"/>
      <c r="Y415" s="90"/>
      <c r="Z415" s="20"/>
      <c r="AA415" s="90"/>
      <c r="AB415" s="20"/>
      <c r="AC415" s="90"/>
      <c r="AD415" s="20"/>
    </row>
    <row r="416" spans="1:30">
      <c r="A416" s="20"/>
      <c r="B416" s="20"/>
      <c r="C416" s="20"/>
      <c r="D416" s="20"/>
      <c r="E416" s="20"/>
      <c r="F416" s="20"/>
      <c r="G416" s="20"/>
      <c r="H416" s="20"/>
      <c r="I416" s="20"/>
      <c r="J416" s="20"/>
      <c r="K416" s="12"/>
      <c r="L416" s="20"/>
      <c r="M416" s="20"/>
      <c r="N416" s="90"/>
      <c r="O416" s="90"/>
      <c r="P416" s="20"/>
      <c r="Q416" s="90"/>
      <c r="R416" s="20"/>
      <c r="S416" s="20"/>
      <c r="T416" s="20"/>
      <c r="U416" s="90"/>
      <c r="V416" s="20"/>
      <c r="W416" s="20"/>
      <c r="X416" s="20"/>
      <c r="Y416" s="90"/>
      <c r="Z416" s="20"/>
      <c r="AA416" s="90"/>
      <c r="AB416" s="20"/>
      <c r="AC416" s="90"/>
      <c r="AD416" s="20"/>
    </row>
    <row r="417" spans="1:30">
      <c r="A417" s="20"/>
      <c r="B417" s="20"/>
      <c r="C417" s="20"/>
      <c r="D417" s="20"/>
      <c r="E417" s="20"/>
      <c r="F417" s="20"/>
      <c r="G417" s="20"/>
      <c r="H417" s="20"/>
      <c r="I417" s="20"/>
      <c r="J417" s="20"/>
      <c r="K417" s="12"/>
      <c r="L417" s="20"/>
      <c r="M417" s="20"/>
      <c r="N417" s="90"/>
      <c r="O417" s="90"/>
      <c r="P417" s="20"/>
      <c r="Q417" s="90"/>
      <c r="R417" s="20"/>
      <c r="S417" s="20"/>
      <c r="T417" s="20"/>
      <c r="U417" s="90"/>
      <c r="V417" s="20"/>
      <c r="W417" s="20"/>
      <c r="X417" s="20"/>
      <c r="Y417" s="90"/>
      <c r="Z417" s="20"/>
      <c r="AA417" s="90"/>
      <c r="AB417" s="20"/>
      <c r="AC417" s="90"/>
      <c r="AD417" s="20"/>
    </row>
    <row r="418" spans="1:30">
      <c r="A418" s="20"/>
      <c r="B418" s="20"/>
      <c r="C418" s="20"/>
      <c r="D418" s="20"/>
      <c r="E418" s="20"/>
      <c r="F418" s="20"/>
      <c r="G418" s="20"/>
      <c r="H418" s="20"/>
      <c r="I418" s="20"/>
      <c r="J418" s="20"/>
      <c r="K418" s="12"/>
      <c r="L418" s="20"/>
      <c r="M418" s="20"/>
      <c r="N418" s="90"/>
      <c r="O418" s="90"/>
      <c r="P418" s="20"/>
      <c r="Q418" s="90"/>
      <c r="R418" s="20"/>
      <c r="S418" s="20"/>
      <c r="T418" s="20"/>
      <c r="U418" s="90"/>
      <c r="V418" s="20"/>
      <c r="W418" s="20"/>
      <c r="X418" s="20"/>
      <c r="Y418" s="90"/>
      <c r="Z418" s="20"/>
      <c r="AA418" s="90"/>
      <c r="AB418" s="20"/>
      <c r="AC418" s="90"/>
      <c r="AD418" s="20"/>
    </row>
    <row r="419" spans="1:30">
      <c r="A419" s="20"/>
      <c r="B419" s="20"/>
      <c r="C419" s="20"/>
      <c r="D419" s="20"/>
      <c r="E419" s="20"/>
      <c r="F419" s="20"/>
      <c r="G419" s="20"/>
      <c r="H419" s="20"/>
      <c r="I419" s="20"/>
      <c r="J419" s="20"/>
      <c r="K419" s="12"/>
      <c r="L419" s="20"/>
      <c r="M419" s="20"/>
      <c r="N419" s="90"/>
      <c r="O419" s="90"/>
      <c r="P419" s="20"/>
      <c r="Q419" s="90"/>
      <c r="R419" s="20"/>
      <c r="S419" s="20"/>
      <c r="T419" s="20"/>
      <c r="U419" s="90"/>
      <c r="V419" s="20"/>
      <c r="W419" s="20"/>
      <c r="X419" s="20"/>
      <c r="Y419" s="90"/>
      <c r="Z419" s="20"/>
      <c r="AA419" s="90"/>
      <c r="AB419" s="20"/>
      <c r="AC419" s="90"/>
      <c r="AD419" s="20"/>
    </row>
    <row r="420" spans="1:30">
      <c r="A420" s="20"/>
      <c r="B420" s="20"/>
      <c r="C420" s="20"/>
      <c r="D420" s="20"/>
      <c r="E420" s="20"/>
      <c r="F420" s="20"/>
      <c r="G420" s="20"/>
      <c r="H420" s="20"/>
      <c r="I420" s="20"/>
      <c r="J420" s="20"/>
      <c r="K420" s="12"/>
      <c r="L420" s="20"/>
      <c r="M420" s="20"/>
      <c r="N420" s="90"/>
      <c r="O420" s="90"/>
      <c r="P420" s="20"/>
      <c r="Q420" s="90"/>
      <c r="R420" s="20"/>
      <c r="S420" s="20"/>
      <c r="T420" s="20"/>
      <c r="U420" s="90"/>
      <c r="V420" s="20"/>
      <c r="W420" s="20"/>
      <c r="X420" s="20"/>
      <c r="Y420" s="90"/>
      <c r="Z420" s="20"/>
      <c r="AA420" s="90"/>
      <c r="AB420" s="20"/>
      <c r="AC420" s="90"/>
      <c r="AD420" s="20"/>
    </row>
    <row r="421" spans="1:30">
      <c r="A421" s="20"/>
      <c r="B421" s="20"/>
      <c r="C421" s="20"/>
      <c r="D421" s="20"/>
      <c r="E421" s="20"/>
      <c r="F421" s="20"/>
      <c r="G421" s="20"/>
      <c r="H421" s="20"/>
      <c r="I421" s="20"/>
      <c r="J421" s="20"/>
      <c r="K421" s="12"/>
      <c r="L421" s="20"/>
      <c r="M421" s="20"/>
      <c r="N421" s="90"/>
      <c r="O421" s="90"/>
      <c r="P421" s="20"/>
      <c r="Q421" s="90"/>
      <c r="R421" s="20"/>
      <c r="S421" s="20"/>
      <c r="T421" s="20"/>
      <c r="U421" s="90"/>
      <c r="V421" s="20"/>
      <c r="W421" s="20"/>
      <c r="X421" s="20"/>
      <c r="Y421" s="90"/>
      <c r="Z421" s="20"/>
      <c r="AA421" s="90"/>
      <c r="AB421" s="20"/>
      <c r="AC421" s="90"/>
      <c r="AD421" s="20"/>
    </row>
    <row r="422" spans="1:30">
      <c r="A422" s="20"/>
      <c r="B422" s="20"/>
      <c r="C422" s="20"/>
      <c r="D422" s="20"/>
      <c r="E422" s="20"/>
      <c r="F422" s="20"/>
      <c r="G422" s="20"/>
      <c r="H422" s="20"/>
      <c r="I422" s="20"/>
      <c r="J422" s="20"/>
      <c r="K422" s="12"/>
      <c r="L422" s="20"/>
      <c r="M422" s="20"/>
      <c r="N422" s="90"/>
      <c r="O422" s="90"/>
      <c r="P422" s="20"/>
      <c r="Q422" s="90"/>
      <c r="R422" s="20"/>
      <c r="S422" s="20"/>
      <c r="T422" s="20"/>
      <c r="U422" s="90"/>
      <c r="V422" s="20"/>
      <c r="W422" s="20"/>
      <c r="X422" s="20"/>
      <c r="Y422" s="90"/>
      <c r="Z422" s="20"/>
      <c r="AA422" s="90"/>
      <c r="AB422" s="20"/>
      <c r="AC422" s="90"/>
      <c r="AD422" s="20"/>
    </row>
    <row r="423" spans="1:30">
      <c r="A423" s="20"/>
      <c r="B423" s="20"/>
      <c r="C423" s="20"/>
      <c r="D423" s="20"/>
      <c r="E423" s="20"/>
      <c r="F423" s="20"/>
      <c r="G423" s="20"/>
      <c r="H423" s="20"/>
      <c r="I423" s="20"/>
      <c r="J423" s="20"/>
      <c r="K423" s="12"/>
      <c r="L423" s="20"/>
      <c r="M423" s="20"/>
      <c r="N423" s="90"/>
      <c r="O423" s="90"/>
      <c r="P423" s="20"/>
      <c r="Q423" s="90"/>
      <c r="R423" s="20"/>
      <c r="S423" s="20"/>
      <c r="T423" s="20"/>
      <c r="U423" s="90"/>
      <c r="V423" s="20"/>
      <c r="W423" s="20"/>
      <c r="X423" s="20"/>
      <c r="Y423" s="90"/>
      <c r="Z423" s="20"/>
      <c r="AA423" s="90"/>
      <c r="AB423" s="20"/>
      <c r="AC423" s="90"/>
      <c r="AD423" s="20"/>
    </row>
    <row r="424" spans="1:30">
      <c r="A424" s="20"/>
      <c r="B424" s="20"/>
      <c r="C424" s="20"/>
      <c r="D424" s="20"/>
      <c r="E424" s="20"/>
      <c r="F424" s="20"/>
      <c r="G424" s="20"/>
      <c r="H424" s="20"/>
      <c r="I424" s="20"/>
      <c r="J424" s="20"/>
      <c r="K424" s="12"/>
      <c r="L424" s="20"/>
      <c r="M424" s="20"/>
      <c r="N424" s="90"/>
      <c r="O424" s="90"/>
      <c r="P424" s="20"/>
      <c r="Q424" s="90"/>
      <c r="R424" s="20"/>
      <c r="S424" s="20"/>
      <c r="T424" s="20"/>
      <c r="U424" s="90"/>
      <c r="V424" s="20"/>
      <c r="W424" s="20"/>
      <c r="X424" s="20"/>
      <c r="Y424" s="90"/>
      <c r="Z424" s="20"/>
      <c r="AA424" s="90"/>
      <c r="AB424" s="20"/>
      <c r="AC424" s="90"/>
      <c r="AD424" s="20"/>
    </row>
    <row r="425" spans="1:30">
      <c r="A425" s="20"/>
      <c r="B425" s="20"/>
      <c r="C425" s="20"/>
      <c r="D425" s="20"/>
      <c r="E425" s="20"/>
      <c r="F425" s="20"/>
      <c r="G425" s="20"/>
      <c r="H425" s="20"/>
      <c r="I425" s="20"/>
      <c r="J425" s="20"/>
      <c r="K425" s="12"/>
      <c r="L425" s="20"/>
      <c r="M425" s="20"/>
      <c r="N425" s="90"/>
      <c r="O425" s="90"/>
      <c r="P425" s="20"/>
      <c r="Q425" s="90"/>
      <c r="R425" s="20"/>
      <c r="S425" s="20"/>
      <c r="T425" s="20"/>
      <c r="U425" s="90"/>
      <c r="V425" s="20"/>
      <c r="W425" s="20"/>
      <c r="X425" s="20"/>
      <c r="Y425" s="90"/>
      <c r="Z425" s="20"/>
      <c r="AA425" s="90"/>
      <c r="AB425" s="20"/>
      <c r="AC425" s="90"/>
      <c r="AD425" s="20"/>
    </row>
    <row r="426" spans="1:30">
      <c r="A426" s="20"/>
      <c r="B426" s="20"/>
      <c r="C426" s="20"/>
      <c r="D426" s="20"/>
      <c r="E426" s="20"/>
      <c r="F426" s="20"/>
      <c r="G426" s="20"/>
      <c r="H426" s="20"/>
      <c r="I426" s="20"/>
      <c r="J426" s="20"/>
      <c r="K426" s="12"/>
      <c r="L426" s="20"/>
      <c r="M426" s="20"/>
      <c r="N426" s="90"/>
      <c r="O426" s="90"/>
      <c r="P426" s="20"/>
      <c r="Q426" s="90"/>
      <c r="R426" s="20"/>
      <c r="S426" s="20"/>
      <c r="T426" s="20"/>
      <c r="U426" s="90"/>
      <c r="V426" s="20"/>
      <c r="W426" s="20"/>
      <c r="X426" s="20"/>
      <c r="Y426" s="90"/>
      <c r="Z426" s="20"/>
      <c r="AA426" s="90"/>
      <c r="AB426" s="20"/>
      <c r="AC426" s="90"/>
      <c r="AD426" s="20"/>
    </row>
    <row r="427" spans="1:30">
      <c r="A427" s="20"/>
      <c r="B427" s="20"/>
      <c r="C427" s="20"/>
      <c r="D427" s="20"/>
      <c r="E427" s="20"/>
      <c r="F427" s="20"/>
      <c r="G427" s="20"/>
      <c r="H427" s="20"/>
      <c r="I427" s="20"/>
      <c r="J427" s="20"/>
      <c r="K427" s="12"/>
      <c r="L427" s="20"/>
      <c r="M427" s="20"/>
      <c r="N427" s="90"/>
      <c r="O427" s="90"/>
      <c r="P427" s="20"/>
      <c r="Q427" s="90"/>
      <c r="R427" s="20"/>
      <c r="S427" s="20"/>
      <c r="T427" s="20"/>
      <c r="U427" s="90"/>
      <c r="V427" s="20"/>
      <c r="W427" s="20"/>
      <c r="X427" s="20"/>
      <c r="Y427" s="90"/>
      <c r="Z427" s="20"/>
      <c r="AA427" s="90"/>
      <c r="AB427" s="20"/>
      <c r="AC427" s="90"/>
      <c r="AD427" s="20"/>
    </row>
    <row r="428" spans="1:30">
      <c r="A428" s="20"/>
      <c r="B428" s="20"/>
      <c r="C428" s="20"/>
      <c r="D428" s="20"/>
      <c r="E428" s="20"/>
      <c r="F428" s="20"/>
      <c r="G428" s="20"/>
      <c r="H428" s="20"/>
      <c r="I428" s="20"/>
      <c r="J428" s="20"/>
      <c r="K428" s="12"/>
      <c r="L428" s="20"/>
      <c r="M428" s="20"/>
      <c r="N428" s="90"/>
      <c r="O428" s="90"/>
      <c r="P428" s="20"/>
      <c r="Q428" s="90"/>
      <c r="R428" s="20"/>
      <c r="S428" s="20"/>
      <c r="T428" s="20"/>
      <c r="U428" s="90"/>
      <c r="V428" s="20"/>
      <c r="W428" s="20"/>
      <c r="X428" s="20"/>
      <c r="Y428" s="90"/>
      <c r="Z428" s="20"/>
      <c r="AA428" s="90"/>
      <c r="AB428" s="20"/>
      <c r="AC428" s="90"/>
      <c r="AD428" s="20"/>
    </row>
    <row r="429" spans="1:30">
      <c r="A429" s="20"/>
      <c r="B429" s="20"/>
      <c r="C429" s="20"/>
      <c r="D429" s="20"/>
      <c r="E429" s="20"/>
      <c r="F429" s="20"/>
      <c r="G429" s="20"/>
      <c r="H429" s="20"/>
      <c r="I429" s="20"/>
      <c r="J429" s="20"/>
      <c r="K429" s="12"/>
      <c r="L429" s="20"/>
      <c r="M429" s="20"/>
      <c r="N429" s="90"/>
      <c r="O429" s="90"/>
      <c r="P429" s="20"/>
      <c r="Q429" s="90"/>
      <c r="R429" s="20"/>
      <c r="S429" s="20"/>
      <c r="T429" s="20"/>
      <c r="U429" s="90"/>
      <c r="V429" s="20"/>
      <c r="W429" s="20"/>
      <c r="X429" s="20"/>
      <c r="Y429" s="90"/>
      <c r="Z429" s="20"/>
      <c r="AA429" s="90"/>
      <c r="AB429" s="20"/>
      <c r="AC429" s="90"/>
      <c r="AD429" s="20"/>
    </row>
    <row r="430" spans="1:30">
      <c r="A430" s="20"/>
      <c r="B430" s="20"/>
      <c r="C430" s="20"/>
      <c r="D430" s="20"/>
      <c r="E430" s="20"/>
      <c r="F430" s="20"/>
      <c r="G430" s="20"/>
      <c r="H430" s="20"/>
      <c r="I430" s="20"/>
      <c r="J430" s="20"/>
      <c r="K430" s="12"/>
      <c r="L430" s="20"/>
      <c r="M430" s="20"/>
      <c r="N430" s="90"/>
      <c r="O430" s="90"/>
      <c r="P430" s="20"/>
      <c r="Q430" s="90"/>
      <c r="R430" s="20"/>
      <c r="S430" s="20"/>
      <c r="T430" s="20"/>
      <c r="U430" s="90"/>
      <c r="V430" s="20"/>
      <c r="W430" s="20"/>
      <c r="X430" s="20"/>
      <c r="Y430" s="90"/>
      <c r="Z430" s="20"/>
      <c r="AA430" s="90"/>
      <c r="AB430" s="20"/>
      <c r="AC430" s="90"/>
      <c r="AD430" s="20"/>
    </row>
    <row r="431" spans="1:30">
      <c r="A431" s="20"/>
      <c r="B431" s="20"/>
      <c r="C431" s="20"/>
      <c r="D431" s="20"/>
      <c r="E431" s="20"/>
      <c r="F431" s="20"/>
      <c r="G431" s="20"/>
      <c r="H431" s="20"/>
      <c r="I431" s="20"/>
      <c r="J431" s="20"/>
      <c r="K431" s="12"/>
      <c r="L431" s="20"/>
      <c r="M431" s="20"/>
      <c r="N431" s="90"/>
      <c r="O431" s="90"/>
      <c r="P431" s="20"/>
      <c r="Q431" s="90"/>
      <c r="R431" s="20"/>
      <c r="S431" s="20"/>
      <c r="T431" s="20"/>
      <c r="U431" s="90"/>
      <c r="V431" s="20"/>
      <c r="W431" s="20"/>
      <c r="X431" s="20"/>
      <c r="Y431" s="90"/>
      <c r="Z431" s="20"/>
      <c r="AA431" s="90"/>
      <c r="AB431" s="20"/>
      <c r="AC431" s="90"/>
      <c r="AD431" s="20"/>
    </row>
    <row r="432" spans="1:30">
      <c r="A432" s="20"/>
      <c r="B432" s="20"/>
      <c r="C432" s="20"/>
      <c r="D432" s="20"/>
      <c r="E432" s="20"/>
      <c r="F432" s="20"/>
      <c r="G432" s="20"/>
      <c r="H432" s="20"/>
      <c r="I432" s="20"/>
      <c r="J432" s="20"/>
      <c r="K432" s="12"/>
      <c r="L432" s="20"/>
      <c r="M432" s="20"/>
      <c r="N432" s="90"/>
      <c r="O432" s="90"/>
      <c r="P432" s="20"/>
      <c r="Q432" s="90"/>
      <c r="R432" s="20"/>
      <c r="S432" s="20"/>
      <c r="T432" s="20"/>
      <c r="U432" s="90"/>
      <c r="V432" s="20"/>
      <c r="W432" s="20"/>
      <c r="X432" s="20"/>
      <c r="Y432" s="90"/>
      <c r="Z432" s="20"/>
      <c r="AA432" s="90"/>
      <c r="AB432" s="20"/>
      <c r="AC432" s="90"/>
      <c r="AD432" s="20"/>
    </row>
    <row r="433" spans="1:30">
      <c r="A433" s="20"/>
      <c r="B433" s="20"/>
      <c r="C433" s="20"/>
      <c r="D433" s="20"/>
      <c r="E433" s="20"/>
      <c r="F433" s="20"/>
      <c r="G433" s="20"/>
      <c r="H433" s="20"/>
      <c r="I433" s="20"/>
      <c r="J433" s="20"/>
      <c r="K433" s="12"/>
      <c r="L433" s="20"/>
      <c r="M433" s="20"/>
      <c r="N433" s="90"/>
      <c r="O433" s="90"/>
      <c r="P433" s="20"/>
      <c r="Q433" s="90"/>
      <c r="R433" s="20"/>
      <c r="S433" s="20"/>
      <c r="T433" s="20"/>
      <c r="U433" s="90"/>
      <c r="V433" s="20"/>
      <c r="W433" s="20"/>
      <c r="X433" s="20"/>
      <c r="Y433" s="90"/>
      <c r="Z433" s="20"/>
      <c r="AA433" s="90"/>
      <c r="AB433" s="20"/>
      <c r="AC433" s="90"/>
      <c r="AD433" s="20"/>
    </row>
    <row r="434" spans="1:30">
      <c r="A434" s="20"/>
      <c r="B434" s="20"/>
      <c r="C434" s="20"/>
      <c r="D434" s="20"/>
      <c r="E434" s="20"/>
      <c r="F434" s="20"/>
      <c r="G434" s="20"/>
      <c r="H434" s="20"/>
      <c r="I434" s="20"/>
      <c r="J434" s="20"/>
      <c r="K434" s="12"/>
      <c r="L434" s="20"/>
      <c r="M434" s="20"/>
      <c r="N434" s="90"/>
      <c r="O434" s="90"/>
      <c r="P434" s="20"/>
      <c r="Q434" s="90"/>
      <c r="R434" s="20"/>
      <c r="S434" s="20"/>
      <c r="T434" s="20"/>
      <c r="U434" s="90"/>
      <c r="V434" s="20"/>
      <c r="W434" s="20"/>
      <c r="X434" s="20"/>
      <c r="Y434" s="90"/>
      <c r="Z434" s="20"/>
      <c r="AA434" s="90"/>
      <c r="AB434" s="20"/>
      <c r="AC434" s="90"/>
      <c r="AD434" s="20"/>
    </row>
    <row r="435" spans="1:30">
      <c r="A435" s="20"/>
      <c r="B435" s="20"/>
      <c r="C435" s="20"/>
      <c r="D435" s="20"/>
      <c r="E435" s="20"/>
      <c r="F435" s="20"/>
      <c r="G435" s="20"/>
      <c r="H435" s="20"/>
      <c r="I435" s="20"/>
      <c r="J435" s="20"/>
      <c r="K435" s="12"/>
      <c r="L435" s="20"/>
      <c r="M435" s="20"/>
      <c r="N435" s="90"/>
      <c r="O435" s="90"/>
      <c r="P435" s="20"/>
      <c r="Q435" s="90"/>
      <c r="R435" s="20"/>
      <c r="S435" s="20"/>
      <c r="T435" s="20"/>
      <c r="U435" s="90"/>
      <c r="V435" s="20"/>
      <c r="W435" s="20"/>
      <c r="X435" s="20"/>
      <c r="Y435" s="90"/>
      <c r="Z435" s="20"/>
      <c r="AA435" s="90"/>
      <c r="AB435" s="20"/>
      <c r="AC435" s="90"/>
      <c r="AD435" s="20"/>
    </row>
    <row r="436" spans="1:30">
      <c r="A436" s="20"/>
      <c r="B436" s="20"/>
      <c r="C436" s="20"/>
      <c r="D436" s="20"/>
      <c r="E436" s="20"/>
      <c r="F436" s="20"/>
      <c r="G436" s="20"/>
      <c r="H436" s="20"/>
      <c r="I436" s="20"/>
      <c r="J436" s="20"/>
      <c r="K436" s="12"/>
      <c r="L436" s="20"/>
      <c r="M436" s="20"/>
      <c r="N436" s="90"/>
      <c r="O436" s="90"/>
      <c r="P436" s="20"/>
      <c r="Q436" s="90"/>
      <c r="R436" s="20"/>
      <c r="S436" s="20"/>
      <c r="T436" s="20"/>
      <c r="U436" s="90"/>
      <c r="V436" s="20"/>
      <c r="W436" s="20"/>
      <c r="X436" s="20"/>
      <c r="Y436" s="90"/>
      <c r="Z436" s="20"/>
      <c r="AA436" s="90"/>
      <c r="AB436" s="20"/>
      <c r="AC436" s="90"/>
      <c r="AD436" s="20"/>
    </row>
    <row r="437" spans="1:30">
      <c r="A437" s="20"/>
      <c r="B437" s="20"/>
      <c r="C437" s="20"/>
      <c r="D437" s="20"/>
      <c r="E437" s="20"/>
      <c r="F437" s="20"/>
      <c r="G437" s="20"/>
      <c r="H437" s="20"/>
      <c r="I437" s="20"/>
      <c r="J437" s="20"/>
      <c r="K437" s="12"/>
      <c r="L437" s="20"/>
      <c r="M437" s="20"/>
      <c r="N437" s="90"/>
      <c r="O437" s="90"/>
      <c r="P437" s="20"/>
      <c r="Q437" s="90"/>
      <c r="R437" s="20"/>
      <c r="S437" s="20"/>
      <c r="T437" s="20"/>
      <c r="U437" s="90"/>
      <c r="V437" s="20"/>
      <c r="W437" s="20"/>
      <c r="X437" s="20"/>
      <c r="Y437" s="90"/>
      <c r="Z437" s="20"/>
      <c r="AA437" s="90"/>
      <c r="AB437" s="20"/>
      <c r="AC437" s="90"/>
      <c r="AD437" s="20"/>
    </row>
    <row r="438" spans="1:30">
      <c r="A438" s="20"/>
      <c r="B438" s="20"/>
      <c r="C438" s="20"/>
      <c r="D438" s="20"/>
      <c r="E438" s="20"/>
      <c r="F438" s="20"/>
      <c r="G438" s="20"/>
      <c r="H438" s="20"/>
      <c r="I438" s="20"/>
      <c r="J438" s="20"/>
      <c r="K438" s="12"/>
      <c r="L438" s="20"/>
      <c r="M438" s="20"/>
      <c r="N438" s="90"/>
      <c r="O438" s="90"/>
      <c r="P438" s="20"/>
      <c r="Q438" s="90"/>
      <c r="R438" s="20"/>
      <c r="S438" s="20"/>
      <c r="T438" s="20"/>
      <c r="U438" s="90"/>
      <c r="V438" s="20"/>
      <c r="W438" s="20"/>
      <c r="X438" s="20"/>
      <c r="Y438" s="90"/>
      <c r="Z438" s="20"/>
      <c r="AA438" s="90"/>
      <c r="AB438" s="20"/>
      <c r="AC438" s="90"/>
      <c r="AD438" s="20"/>
    </row>
    <row r="439" spans="1:30">
      <c r="A439" s="20"/>
      <c r="B439" s="20"/>
      <c r="C439" s="20"/>
      <c r="D439" s="20"/>
      <c r="E439" s="20"/>
      <c r="F439" s="20"/>
      <c r="G439" s="20"/>
      <c r="H439" s="20"/>
      <c r="I439" s="20"/>
      <c r="J439" s="20"/>
      <c r="K439" s="12"/>
      <c r="L439" s="20"/>
      <c r="M439" s="20"/>
      <c r="N439" s="90"/>
      <c r="O439" s="90"/>
      <c r="P439" s="20"/>
      <c r="Q439" s="90"/>
      <c r="R439" s="20"/>
      <c r="S439" s="20"/>
      <c r="T439" s="20"/>
      <c r="U439" s="90"/>
      <c r="V439" s="20"/>
      <c r="W439" s="20"/>
      <c r="X439" s="20"/>
      <c r="Y439" s="90"/>
      <c r="Z439" s="20"/>
      <c r="AA439" s="90"/>
      <c r="AB439" s="20"/>
      <c r="AC439" s="90"/>
      <c r="AD439" s="20"/>
    </row>
    <row r="440" spans="1:30">
      <c r="A440" s="20"/>
      <c r="B440" s="20"/>
      <c r="C440" s="20"/>
      <c r="D440" s="20"/>
      <c r="E440" s="20"/>
      <c r="F440" s="20"/>
      <c r="G440" s="20"/>
      <c r="H440" s="20"/>
      <c r="I440" s="20"/>
      <c r="J440" s="20"/>
      <c r="K440" s="12"/>
      <c r="L440" s="20"/>
      <c r="M440" s="20"/>
      <c r="N440" s="90"/>
      <c r="O440" s="90"/>
      <c r="P440" s="20"/>
      <c r="Q440" s="90"/>
      <c r="R440" s="20"/>
      <c r="S440" s="20"/>
      <c r="T440" s="20"/>
      <c r="U440" s="90"/>
      <c r="V440" s="20"/>
      <c r="W440" s="20"/>
      <c r="X440" s="20"/>
      <c r="Y440" s="90"/>
      <c r="Z440" s="20"/>
      <c r="AA440" s="90"/>
      <c r="AB440" s="20"/>
      <c r="AC440" s="90"/>
      <c r="AD440" s="20"/>
    </row>
    <row r="441" spans="1:30">
      <c r="A441" s="20"/>
      <c r="B441" s="20"/>
      <c r="C441" s="20"/>
      <c r="D441" s="20"/>
      <c r="E441" s="20"/>
      <c r="F441" s="20"/>
      <c r="G441" s="20"/>
      <c r="H441" s="20"/>
      <c r="I441" s="20"/>
      <c r="J441" s="20"/>
      <c r="K441" s="12"/>
      <c r="L441" s="20"/>
      <c r="M441" s="20"/>
      <c r="N441" s="90"/>
      <c r="O441" s="90"/>
      <c r="P441" s="20"/>
      <c r="Q441" s="90"/>
      <c r="R441" s="20"/>
      <c r="S441" s="20"/>
      <c r="T441" s="20"/>
      <c r="U441" s="90"/>
      <c r="V441" s="20"/>
      <c r="W441" s="20"/>
      <c r="X441" s="20"/>
      <c r="Y441" s="90"/>
      <c r="Z441" s="20"/>
      <c r="AA441" s="90"/>
      <c r="AB441" s="20"/>
      <c r="AC441" s="90"/>
      <c r="AD441" s="20"/>
    </row>
    <row r="442" spans="1:30">
      <c r="A442" s="20"/>
      <c r="B442" s="20"/>
      <c r="C442" s="20"/>
      <c r="D442" s="20"/>
      <c r="E442" s="20"/>
      <c r="F442" s="20"/>
      <c r="G442" s="20"/>
      <c r="H442" s="20"/>
      <c r="I442" s="20"/>
      <c r="J442" s="20"/>
      <c r="K442" s="12"/>
      <c r="L442" s="20"/>
      <c r="M442" s="20"/>
      <c r="N442" s="90"/>
      <c r="O442" s="90"/>
      <c r="P442" s="20"/>
      <c r="Q442" s="90"/>
      <c r="R442" s="20"/>
      <c r="S442" s="20"/>
      <c r="T442" s="20"/>
      <c r="U442" s="90"/>
      <c r="V442" s="20"/>
      <c r="W442" s="20"/>
      <c r="X442" s="20"/>
      <c r="Y442" s="90"/>
      <c r="Z442" s="20"/>
      <c r="AA442" s="90"/>
      <c r="AB442" s="20"/>
      <c r="AC442" s="90"/>
      <c r="AD442" s="20"/>
    </row>
    <row r="443" spans="1:30">
      <c r="A443" s="20"/>
      <c r="B443" s="20"/>
      <c r="C443" s="20"/>
      <c r="D443" s="20"/>
      <c r="E443" s="20"/>
      <c r="F443" s="20"/>
      <c r="G443" s="20"/>
      <c r="H443" s="20"/>
      <c r="I443" s="20"/>
      <c r="J443" s="20"/>
      <c r="K443" s="12"/>
      <c r="L443" s="20"/>
      <c r="M443" s="20"/>
      <c r="N443" s="90"/>
      <c r="O443" s="90"/>
      <c r="P443" s="20"/>
      <c r="Q443" s="90"/>
      <c r="R443" s="20"/>
      <c r="S443" s="20"/>
      <c r="T443" s="20"/>
      <c r="U443" s="90"/>
      <c r="V443" s="20"/>
      <c r="W443" s="20"/>
      <c r="X443" s="20"/>
      <c r="Y443" s="90"/>
      <c r="Z443" s="20"/>
      <c r="AA443" s="90"/>
      <c r="AB443" s="20"/>
      <c r="AC443" s="90"/>
      <c r="AD443" s="20"/>
    </row>
    <row r="444" spans="1:30">
      <c r="A444" s="20"/>
      <c r="B444" s="20"/>
      <c r="C444" s="20"/>
      <c r="D444" s="20"/>
      <c r="E444" s="20"/>
      <c r="F444" s="20"/>
      <c r="G444" s="20"/>
      <c r="H444" s="20"/>
      <c r="I444" s="20"/>
      <c r="J444" s="20"/>
      <c r="K444" s="12"/>
      <c r="L444" s="20"/>
      <c r="M444" s="20"/>
      <c r="N444" s="90"/>
      <c r="O444" s="90"/>
      <c r="P444" s="20"/>
      <c r="Q444" s="90"/>
      <c r="R444" s="20"/>
      <c r="S444" s="20"/>
      <c r="T444" s="20"/>
      <c r="U444" s="90"/>
      <c r="V444" s="20"/>
      <c r="W444" s="20"/>
      <c r="X444" s="20"/>
      <c r="Y444" s="90"/>
      <c r="Z444" s="20"/>
      <c r="AA444" s="90"/>
      <c r="AB444" s="20"/>
      <c r="AC444" s="90"/>
      <c r="AD444" s="20"/>
    </row>
    <row r="445" spans="1:30">
      <c r="A445" s="20"/>
      <c r="B445" s="20"/>
      <c r="C445" s="20"/>
      <c r="D445" s="20"/>
      <c r="E445" s="20"/>
      <c r="F445" s="20"/>
      <c r="G445" s="20"/>
      <c r="H445" s="20"/>
      <c r="I445" s="20"/>
      <c r="J445" s="20"/>
      <c r="K445" s="12"/>
      <c r="L445" s="20"/>
      <c r="M445" s="20"/>
      <c r="N445" s="90"/>
      <c r="O445" s="90"/>
      <c r="P445" s="20"/>
      <c r="Q445" s="90"/>
      <c r="R445" s="20"/>
      <c r="S445" s="20"/>
      <c r="T445" s="20"/>
      <c r="U445" s="90"/>
      <c r="V445" s="20"/>
      <c r="W445" s="20"/>
      <c r="X445" s="20"/>
      <c r="Y445" s="90"/>
      <c r="Z445" s="20"/>
      <c r="AA445" s="90"/>
      <c r="AB445" s="20"/>
      <c r="AC445" s="90"/>
      <c r="AD445" s="20"/>
    </row>
    <row r="446" spans="1:30">
      <c r="A446" s="20"/>
      <c r="B446" s="20"/>
      <c r="C446" s="20"/>
      <c r="D446" s="20"/>
      <c r="E446" s="20"/>
      <c r="F446" s="20"/>
      <c r="G446" s="20"/>
      <c r="H446" s="20"/>
      <c r="I446" s="20"/>
      <c r="J446" s="20"/>
      <c r="K446" s="12"/>
      <c r="L446" s="20"/>
      <c r="M446" s="20"/>
      <c r="N446" s="90"/>
      <c r="O446" s="90"/>
      <c r="P446" s="20"/>
      <c r="Q446" s="90"/>
      <c r="R446" s="20"/>
      <c r="S446" s="20"/>
      <c r="T446" s="20"/>
      <c r="U446" s="90"/>
      <c r="V446" s="20"/>
      <c r="W446" s="20"/>
      <c r="X446" s="20"/>
      <c r="Y446" s="90"/>
      <c r="Z446" s="20"/>
      <c r="AA446" s="90"/>
      <c r="AB446" s="20"/>
      <c r="AC446" s="90"/>
      <c r="AD446" s="20"/>
    </row>
    <row r="447" spans="1:30">
      <c r="A447" s="20"/>
      <c r="B447" s="20"/>
      <c r="C447" s="20"/>
      <c r="D447" s="20"/>
      <c r="E447" s="20"/>
      <c r="F447" s="20"/>
      <c r="G447" s="20"/>
      <c r="H447" s="20"/>
      <c r="I447" s="20"/>
      <c r="J447" s="20"/>
      <c r="K447" s="12"/>
      <c r="L447" s="20"/>
      <c r="M447" s="20"/>
      <c r="N447" s="90"/>
      <c r="O447" s="90"/>
      <c r="P447" s="20"/>
      <c r="Q447" s="90"/>
      <c r="R447" s="20"/>
      <c r="S447" s="20"/>
      <c r="T447" s="20"/>
      <c r="U447" s="90"/>
      <c r="V447" s="20"/>
      <c r="W447" s="20"/>
      <c r="X447" s="20"/>
      <c r="Y447" s="90"/>
      <c r="Z447" s="20"/>
      <c r="AA447" s="90"/>
      <c r="AB447" s="20"/>
      <c r="AC447" s="90"/>
      <c r="AD447" s="20"/>
    </row>
    <row r="448" spans="1:30">
      <c r="A448" s="20"/>
      <c r="B448" s="20"/>
      <c r="C448" s="20"/>
      <c r="D448" s="20"/>
      <c r="E448" s="20"/>
      <c r="F448" s="20"/>
      <c r="G448" s="20"/>
      <c r="H448" s="20"/>
      <c r="I448" s="20"/>
      <c r="J448" s="20"/>
      <c r="K448" s="12"/>
      <c r="L448" s="20"/>
      <c r="M448" s="20"/>
      <c r="N448" s="90"/>
      <c r="O448" s="90"/>
      <c r="P448" s="20"/>
      <c r="Q448" s="90"/>
      <c r="R448" s="20"/>
      <c r="S448" s="20"/>
      <c r="T448" s="20"/>
      <c r="U448" s="90"/>
      <c r="V448" s="20"/>
      <c r="W448" s="20"/>
      <c r="X448" s="20"/>
      <c r="Y448" s="90"/>
      <c r="Z448" s="20"/>
      <c r="AA448" s="90"/>
      <c r="AB448" s="20"/>
      <c r="AC448" s="90"/>
      <c r="AD448" s="20"/>
    </row>
    <row r="449" spans="1:30">
      <c r="A449" s="20"/>
      <c r="B449" s="20"/>
      <c r="C449" s="20"/>
      <c r="D449" s="20"/>
      <c r="E449" s="20"/>
      <c r="F449" s="20"/>
      <c r="G449" s="20"/>
      <c r="H449" s="20"/>
      <c r="I449" s="20"/>
      <c r="J449" s="20"/>
      <c r="K449" s="12"/>
      <c r="L449" s="20"/>
      <c r="M449" s="20"/>
      <c r="N449" s="90"/>
      <c r="O449" s="90"/>
      <c r="P449" s="20"/>
      <c r="Q449" s="90"/>
      <c r="R449" s="20"/>
      <c r="S449" s="20"/>
      <c r="T449" s="20"/>
      <c r="U449" s="90"/>
      <c r="V449" s="20"/>
      <c r="W449" s="20"/>
      <c r="X449" s="20"/>
      <c r="Y449" s="90"/>
      <c r="Z449" s="20"/>
      <c r="AA449" s="90"/>
      <c r="AB449" s="20"/>
      <c r="AC449" s="90"/>
      <c r="AD449" s="20"/>
    </row>
    <row r="450" spans="1:30">
      <c r="A450" s="20"/>
      <c r="B450" s="20"/>
      <c r="C450" s="20"/>
      <c r="D450" s="20"/>
      <c r="E450" s="20"/>
      <c r="F450" s="20"/>
      <c r="G450" s="20"/>
      <c r="H450" s="20"/>
      <c r="I450" s="20"/>
      <c r="J450" s="20"/>
      <c r="K450" s="12"/>
      <c r="L450" s="20"/>
      <c r="M450" s="20"/>
      <c r="N450" s="90"/>
      <c r="O450" s="90"/>
      <c r="P450" s="20"/>
      <c r="Q450" s="90"/>
      <c r="R450" s="20"/>
      <c r="S450" s="20"/>
      <c r="T450" s="20"/>
      <c r="U450" s="90"/>
      <c r="V450" s="20"/>
      <c r="W450" s="20"/>
      <c r="X450" s="20"/>
      <c r="Y450" s="90"/>
      <c r="Z450" s="20"/>
      <c r="AA450" s="90"/>
      <c r="AB450" s="20"/>
      <c r="AC450" s="90"/>
      <c r="AD450" s="20"/>
    </row>
    <row r="451" spans="1:30">
      <c r="A451" s="20"/>
      <c r="B451" s="20"/>
      <c r="C451" s="20"/>
      <c r="D451" s="20"/>
      <c r="E451" s="20"/>
      <c r="F451" s="20"/>
      <c r="G451" s="20"/>
      <c r="H451" s="20"/>
      <c r="I451" s="20"/>
      <c r="J451" s="20"/>
      <c r="K451" s="12"/>
      <c r="L451" s="20"/>
      <c r="M451" s="20"/>
      <c r="N451" s="90"/>
      <c r="O451" s="90"/>
      <c r="P451" s="20"/>
      <c r="Q451" s="90"/>
      <c r="R451" s="20"/>
      <c r="S451" s="20"/>
      <c r="T451" s="20"/>
      <c r="U451" s="90"/>
      <c r="V451" s="20"/>
      <c r="W451" s="20"/>
      <c r="X451" s="20"/>
      <c r="Y451" s="90"/>
      <c r="Z451" s="20"/>
      <c r="AA451" s="90"/>
      <c r="AB451" s="20"/>
      <c r="AC451" s="90"/>
      <c r="AD451" s="20"/>
    </row>
    <row r="452" spans="1:30">
      <c r="A452" s="20"/>
      <c r="B452" s="20"/>
      <c r="C452" s="20"/>
      <c r="D452" s="20"/>
      <c r="E452" s="20"/>
      <c r="F452" s="20"/>
      <c r="G452" s="20"/>
      <c r="H452" s="20"/>
      <c r="I452" s="20"/>
      <c r="J452" s="20"/>
      <c r="K452" s="12"/>
      <c r="L452" s="20"/>
      <c r="M452" s="20"/>
      <c r="N452" s="90"/>
      <c r="O452" s="90"/>
      <c r="P452" s="20"/>
      <c r="Q452" s="90"/>
      <c r="R452" s="20"/>
      <c r="S452" s="20"/>
      <c r="T452" s="20"/>
      <c r="U452" s="90"/>
      <c r="V452" s="20"/>
      <c r="W452" s="20"/>
      <c r="X452" s="20"/>
      <c r="Y452" s="90"/>
      <c r="Z452" s="20"/>
      <c r="AA452" s="90"/>
      <c r="AB452" s="20"/>
      <c r="AC452" s="90"/>
      <c r="AD452" s="20"/>
    </row>
    <row r="453" spans="1:30">
      <c r="A453" s="20"/>
      <c r="B453" s="20"/>
      <c r="C453" s="20"/>
      <c r="D453" s="20"/>
      <c r="E453" s="20"/>
      <c r="F453" s="20"/>
      <c r="G453" s="20"/>
      <c r="H453" s="20"/>
      <c r="I453" s="20"/>
      <c r="J453" s="20"/>
      <c r="K453" s="12"/>
      <c r="L453" s="20"/>
      <c r="M453" s="20"/>
      <c r="N453" s="90"/>
      <c r="O453" s="90"/>
      <c r="P453" s="20"/>
      <c r="Q453" s="90"/>
      <c r="R453" s="20"/>
      <c r="S453" s="20"/>
      <c r="T453" s="20"/>
      <c r="U453" s="90"/>
      <c r="V453" s="20"/>
      <c r="W453" s="20"/>
      <c r="X453" s="20"/>
      <c r="Y453" s="90"/>
      <c r="Z453" s="20"/>
      <c r="AA453" s="90"/>
      <c r="AB453" s="20"/>
      <c r="AC453" s="90"/>
      <c r="AD453" s="20"/>
    </row>
    <row r="454" spans="1:30">
      <c r="A454" s="20"/>
      <c r="B454" s="20"/>
      <c r="C454" s="20"/>
      <c r="D454" s="20"/>
      <c r="E454" s="20"/>
      <c r="F454" s="20"/>
      <c r="G454" s="20"/>
      <c r="H454" s="20"/>
      <c r="I454" s="20"/>
      <c r="J454" s="20"/>
      <c r="K454" s="12"/>
      <c r="L454" s="20"/>
      <c r="M454" s="20"/>
      <c r="N454" s="90"/>
      <c r="O454" s="90"/>
      <c r="P454" s="20"/>
      <c r="Q454" s="90"/>
      <c r="R454" s="20"/>
      <c r="S454" s="20"/>
      <c r="T454" s="20"/>
      <c r="U454" s="90"/>
      <c r="V454" s="20"/>
      <c r="W454" s="20"/>
      <c r="X454" s="20"/>
      <c r="Y454" s="90"/>
      <c r="Z454" s="20"/>
      <c r="AA454" s="90"/>
      <c r="AB454" s="20"/>
      <c r="AC454" s="90"/>
      <c r="AD454" s="20"/>
    </row>
    <row r="455" spans="1:30">
      <c r="A455" s="20"/>
      <c r="B455" s="20"/>
      <c r="C455" s="20"/>
      <c r="D455" s="20"/>
      <c r="E455" s="20"/>
      <c r="F455" s="20"/>
      <c r="G455" s="20"/>
      <c r="H455" s="20"/>
      <c r="I455" s="20"/>
      <c r="J455" s="20"/>
      <c r="K455" s="12"/>
      <c r="L455" s="20"/>
      <c r="M455" s="20"/>
      <c r="N455" s="90"/>
      <c r="O455" s="90"/>
      <c r="P455" s="20"/>
      <c r="Q455" s="90"/>
      <c r="R455" s="20"/>
      <c r="S455" s="20"/>
      <c r="T455" s="20"/>
      <c r="U455" s="90"/>
      <c r="V455" s="20"/>
      <c r="W455" s="20"/>
      <c r="X455" s="20"/>
      <c r="Y455" s="90"/>
      <c r="Z455" s="20"/>
      <c r="AA455" s="90"/>
      <c r="AB455" s="20"/>
      <c r="AC455" s="90"/>
      <c r="AD455" s="20"/>
    </row>
    <row r="456" spans="1:30">
      <c r="A456" s="20"/>
      <c r="B456" s="20"/>
      <c r="C456" s="20"/>
      <c r="D456" s="20"/>
      <c r="E456" s="20"/>
      <c r="F456" s="20"/>
      <c r="G456" s="20"/>
      <c r="H456" s="20"/>
      <c r="I456" s="20"/>
      <c r="J456" s="20"/>
      <c r="K456" s="12"/>
      <c r="L456" s="20"/>
      <c r="M456" s="20"/>
      <c r="N456" s="90"/>
      <c r="O456" s="90"/>
      <c r="P456" s="20"/>
      <c r="Q456" s="90"/>
      <c r="R456" s="20"/>
      <c r="S456" s="20"/>
      <c r="T456" s="20"/>
      <c r="U456" s="90"/>
      <c r="V456" s="20"/>
      <c r="W456" s="20"/>
      <c r="X456" s="20"/>
      <c r="Y456" s="90"/>
      <c r="Z456" s="20"/>
      <c r="AA456" s="90"/>
      <c r="AB456" s="20"/>
      <c r="AC456" s="90"/>
      <c r="AD456" s="20"/>
    </row>
    <row r="457" spans="1:30">
      <c r="A457" s="20"/>
      <c r="B457" s="20"/>
      <c r="C457" s="20"/>
      <c r="D457" s="20"/>
      <c r="E457" s="20"/>
      <c r="F457" s="20"/>
      <c r="G457" s="20"/>
      <c r="H457" s="20"/>
      <c r="I457" s="20"/>
      <c r="J457" s="20"/>
      <c r="K457" s="12"/>
      <c r="L457" s="20"/>
      <c r="M457" s="20"/>
      <c r="N457" s="90"/>
      <c r="O457" s="90"/>
      <c r="P457" s="20"/>
      <c r="Q457" s="90"/>
      <c r="R457" s="20"/>
      <c r="S457" s="20"/>
      <c r="T457" s="20"/>
      <c r="U457" s="90"/>
      <c r="V457" s="20"/>
      <c r="W457" s="20"/>
      <c r="X457" s="20"/>
      <c r="Y457" s="90"/>
      <c r="Z457" s="20"/>
      <c r="AA457" s="90"/>
      <c r="AB457" s="20"/>
      <c r="AC457" s="90"/>
      <c r="AD457" s="20"/>
    </row>
    <row r="458" spans="1:30">
      <c r="A458" s="20"/>
      <c r="B458" s="20"/>
      <c r="C458" s="20"/>
      <c r="D458" s="20"/>
      <c r="E458" s="20"/>
      <c r="F458" s="20"/>
      <c r="G458" s="20"/>
      <c r="H458" s="20"/>
      <c r="I458" s="20"/>
      <c r="J458" s="20"/>
      <c r="K458" s="12"/>
      <c r="L458" s="20"/>
      <c r="M458" s="20"/>
      <c r="N458" s="90"/>
      <c r="O458" s="90"/>
      <c r="P458" s="20"/>
      <c r="Q458" s="90"/>
      <c r="R458" s="20"/>
      <c r="S458" s="20"/>
      <c r="T458" s="20"/>
      <c r="U458" s="90"/>
      <c r="V458" s="20"/>
      <c r="W458" s="20"/>
      <c r="X458" s="20"/>
      <c r="Y458" s="90"/>
      <c r="Z458" s="20"/>
      <c r="AA458" s="90"/>
      <c r="AB458" s="20"/>
      <c r="AC458" s="90"/>
      <c r="AD458" s="20"/>
    </row>
    <row r="459" spans="1:30">
      <c r="A459" s="20"/>
      <c r="B459" s="20"/>
      <c r="C459" s="20"/>
      <c r="D459" s="20"/>
      <c r="E459" s="20"/>
      <c r="F459" s="20"/>
      <c r="G459" s="20"/>
      <c r="H459" s="20"/>
      <c r="I459" s="20"/>
      <c r="J459" s="20"/>
      <c r="K459" s="12"/>
      <c r="L459" s="20"/>
      <c r="M459" s="20"/>
      <c r="N459" s="90"/>
      <c r="O459" s="90"/>
      <c r="P459" s="20"/>
      <c r="Q459" s="90"/>
      <c r="R459" s="20"/>
      <c r="S459" s="20"/>
      <c r="T459" s="20"/>
      <c r="U459" s="90"/>
      <c r="V459" s="20"/>
      <c r="W459" s="20"/>
      <c r="X459" s="20"/>
      <c r="Y459" s="90"/>
      <c r="Z459" s="20"/>
      <c r="AA459" s="90"/>
      <c r="AB459" s="20"/>
      <c r="AC459" s="90"/>
      <c r="AD459" s="20"/>
    </row>
    <row r="460" spans="1:30">
      <c r="A460" s="20"/>
      <c r="B460" s="20"/>
      <c r="C460" s="20"/>
      <c r="D460" s="20"/>
      <c r="E460" s="20"/>
      <c r="F460" s="20"/>
      <c r="G460" s="20"/>
      <c r="H460" s="20"/>
      <c r="I460" s="20"/>
      <c r="J460" s="20"/>
      <c r="K460" s="12"/>
      <c r="L460" s="20"/>
      <c r="M460" s="20"/>
      <c r="N460" s="90"/>
      <c r="O460" s="90"/>
      <c r="P460" s="20"/>
      <c r="Q460" s="90"/>
      <c r="R460" s="20"/>
      <c r="S460" s="20"/>
      <c r="T460" s="20"/>
      <c r="U460" s="90"/>
      <c r="V460" s="20"/>
      <c r="W460" s="20"/>
      <c r="X460" s="20"/>
      <c r="Y460" s="90"/>
      <c r="Z460" s="20"/>
      <c r="AA460" s="90"/>
      <c r="AB460" s="20"/>
      <c r="AC460" s="90"/>
      <c r="AD460" s="20"/>
    </row>
    <row r="461" spans="1:30">
      <c r="A461" s="20"/>
      <c r="B461" s="20"/>
      <c r="C461" s="20"/>
      <c r="D461" s="20"/>
      <c r="E461" s="20"/>
      <c r="F461" s="20"/>
      <c r="G461" s="20"/>
      <c r="H461" s="20"/>
      <c r="I461" s="20"/>
      <c r="J461" s="20"/>
      <c r="K461" s="12"/>
      <c r="L461" s="20"/>
      <c r="M461" s="20"/>
      <c r="N461" s="90"/>
      <c r="O461" s="90"/>
      <c r="P461" s="20"/>
      <c r="Q461" s="90"/>
      <c r="R461" s="20"/>
      <c r="S461" s="20"/>
      <c r="T461" s="20"/>
      <c r="U461" s="90"/>
      <c r="V461" s="20"/>
      <c r="W461" s="20"/>
      <c r="X461" s="20"/>
      <c r="Y461" s="90"/>
      <c r="Z461" s="20"/>
      <c r="AA461" s="90"/>
      <c r="AB461" s="20"/>
      <c r="AC461" s="90"/>
      <c r="AD461" s="20"/>
    </row>
    <row r="462" spans="1:30">
      <c r="A462" s="20"/>
      <c r="B462" s="20"/>
      <c r="C462" s="20"/>
      <c r="D462" s="20"/>
      <c r="E462" s="20"/>
      <c r="F462" s="20"/>
      <c r="G462" s="20"/>
      <c r="H462" s="20"/>
      <c r="I462" s="20"/>
      <c r="J462" s="20"/>
      <c r="K462" s="12"/>
      <c r="L462" s="20"/>
      <c r="M462" s="20"/>
      <c r="N462" s="90"/>
      <c r="O462" s="90"/>
      <c r="P462" s="20"/>
      <c r="Q462" s="90"/>
      <c r="R462" s="20"/>
      <c r="S462" s="20"/>
      <c r="T462" s="20"/>
      <c r="U462" s="90"/>
      <c r="V462" s="20"/>
      <c r="W462" s="20"/>
      <c r="X462" s="20"/>
      <c r="Y462" s="90"/>
      <c r="Z462" s="20"/>
      <c r="AA462" s="90"/>
      <c r="AB462" s="20"/>
      <c r="AC462" s="90"/>
      <c r="AD462" s="20"/>
    </row>
    <row r="463" spans="1:30">
      <c r="A463" s="20"/>
      <c r="B463" s="20"/>
      <c r="C463" s="20"/>
      <c r="D463" s="20"/>
      <c r="E463" s="20"/>
      <c r="F463" s="20"/>
      <c r="G463" s="20"/>
      <c r="H463" s="20"/>
      <c r="I463" s="20"/>
      <c r="J463" s="20"/>
      <c r="K463" s="12"/>
      <c r="L463" s="20"/>
      <c r="M463" s="20"/>
      <c r="N463" s="90"/>
      <c r="O463" s="90"/>
      <c r="P463" s="20"/>
      <c r="Q463" s="90"/>
      <c r="R463" s="20"/>
      <c r="S463" s="20"/>
      <c r="T463" s="20"/>
      <c r="U463" s="90"/>
      <c r="V463" s="20"/>
      <c r="W463" s="20"/>
      <c r="X463" s="20"/>
      <c r="Y463" s="90"/>
      <c r="Z463" s="20"/>
      <c r="AA463" s="90"/>
      <c r="AB463" s="20"/>
      <c r="AC463" s="90"/>
      <c r="AD463" s="20"/>
    </row>
    <row r="464" spans="1:30">
      <c r="A464" s="20"/>
      <c r="B464" s="20"/>
      <c r="C464" s="20"/>
      <c r="D464" s="20"/>
      <c r="E464" s="20"/>
      <c r="F464" s="20"/>
      <c r="G464" s="20"/>
      <c r="H464" s="20"/>
      <c r="I464" s="20"/>
      <c r="J464" s="20"/>
      <c r="K464" s="12"/>
      <c r="L464" s="20"/>
      <c r="M464" s="20"/>
      <c r="N464" s="90"/>
      <c r="O464" s="90"/>
      <c r="P464" s="20"/>
      <c r="Q464" s="90"/>
      <c r="R464" s="20"/>
      <c r="S464" s="20"/>
      <c r="T464" s="20"/>
      <c r="U464" s="90"/>
      <c r="V464" s="20"/>
      <c r="W464" s="20"/>
      <c r="X464" s="20"/>
      <c r="Y464" s="90"/>
      <c r="Z464" s="20"/>
      <c r="AA464" s="90"/>
      <c r="AB464" s="20"/>
      <c r="AC464" s="90"/>
      <c r="AD464" s="20"/>
    </row>
    <row r="465" spans="1:30">
      <c r="A465" s="20"/>
      <c r="B465" s="20"/>
      <c r="C465" s="20"/>
      <c r="D465" s="20"/>
      <c r="E465" s="20"/>
      <c r="F465" s="20"/>
      <c r="G465" s="20"/>
      <c r="H465" s="20"/>
      <c r="I465" s="20"/>
      <c r="J465" s="20"/>
      <c r="K465" s="12"/>
      <c r="L465" s="20"/>
      <c r="M465" s="20"/>
      <c r="N465" s="90"/>
      <c r="O465" s="90"/>
      <c r="P465" s="20"/>
      <c r="Q465" s="90"/>
      <c r="R465" s="20"/>
      <c r="S465" s="20"/>
      <c r="T465" s="20"/>
      <c r="U465" s="90"/>
      <c r="V465" s="20"/>
      <c r="W465" s="20"/>
      <c r="X465" s="20"/>
      <c r="Y465" s="90"/>
      <c r="Z465" s="20"/>
      <c r="AA465" s="90"/>
      <c r="AB465" s="20"/>
      <c r="AC465" s="90"/>
      <c r="AD465" s="20"/>
    </row>
    <row r="466" spans="1:30">
      <c r="A466" s="20"/>
      <c r="B466" s="20"/>
      <c r="C466" s="20"/>
      <c r="D466" s="20"/>
      <c r="E466" s="20"/>
      <c r="F466" s="20"/>
      <c r="G466" s="20"/>
      <c r="H466" s="20"/>
      <c r="I466" s="20"/>
      <c r="J466" s="20"/>
      <c r="K466" s="12"/>
      <c r="L466" s="20"/>
      <c r="M466" s="20"/>
      <c r="N466" s="90"/>
      <c r="O466" s="90"/>
      <c r="P466" s="20"/>
      <c r="Q466" s="90"/>
      <c r="R466" s="20"/>
      <c r="S466" s="20"/>
      <c r="T466" s="20"/>
      <c r="U466" s="90"/>
      <c r="V466" s="20"/>
      <c r="W466" s="20"/>
      <c r="X466" s="20"/>
      <c r="Y466" s="90"/>
      <c r="Z466" s="20"/>
      <c r="AA466" s="90"/>
      <c r="AB466" s="20"/>
      <c r="AC466" s="90"/>
      <c r="AD466" s="20"/>
    </row>
    <row r="467" spans="1:30">
      <c r="A467" s="20"/>
      <c r="B467" s="20"/>
      <c r="C467" s="20"/>
      <c r="D467" s="20"/>
      <c r="E467" s="20"/>
      <c r="F467" s="20"/>
      <c r="G467" s="20"/>
      <c r="H467" s="20"/>
      <c r="I467" s="20"/>
      <c r="J467" s="20"/>
      <c r="K467" s="12"/>
      <c r="L467" s="20"/>
      <c r="M467" s="20"/>
      <c r="N467" s="90"/>
      <c r="O467" s="90"/>
      <c r="P467" s="20"/>
      <c r="Q467" s="90"/>
      <c r="R467" s="20"/>
      <c r="S467" s="20"/>
      <c r="T467" s="20"/>
      <c r="U467" s="90"/>
      <c r="V467" s="20"/>
      <c r="W467" s="20"/>
      <c r="X467" s="20"/>
      <c r="Y467" s="90"/>
      <c r="Z467" s="20"/>
      <c r="AA467" s="90"/>
      <c r="AB467" s="20"/>
      <c r="AC467" s="90"/>
      <c r="AD467" s="20"/>
    </row>
    <row r="468" spans="1:30">
      <c r="A468" s="20"/>
      <c r="B468" s="20"/>
      <c r="C468" s="20"/>
      <c r="D468" s="20"/>
      <c r="E468" s="20"/>
      <c r="F468" s="20"/>
      <c r="G468" s="20"/>
      <c r="H468" s="20"/>
      <c r="I468" s="20"/>
      <c r="J468" s="20"/>
      <c r="K468" s="12"/>
      <c r="L468" s="20"/>
      <c r="M468" s="20"/>
      <c r="N468" s="90"/>
      <c r="O468" s="90"/>
      <c r="P468" s="20"/>
      <c r="Q468" s="90"/>
      <c r="R468" s="20"/>
      <c r="S468" s="20"/>
      <c r="T468" s="20"/>
      <c r="U468" s="90"/>
      <c r="V468" s="20"/>
      <c r="W468" s="20"/>
      <c r="X468" s="20"/>
      <c r="Y468" s="90"/>
      <c r="Z468" s="20"/>
      <c r="AA468" s="90"/>
      <c r="AB468" s="20"/>
      <c r="AC468" s="90"/>
      <c r="AD468" s="20"/>
    </row>
    <row r="469" spans="1:30">
      <c r="A469" s="20"/>
      <c r="B469" s="20"/>
      <c r="C469" s="20"/>
      <c r="D469" s="20"/>
      <c r="E469" s="20"/>
      <c r="F469" s="20"/>
      <c r="G469" s="20"/>
      <c r="H469" s="20"/>
      <c r="I469" s="20"/>
      <c r="J469" s="20"/>
      <c r="K469" s="12"/>
      <c r="L469" s="20"/>
      <c r="M469" s="20"/>
      <c r="N469" s="90"/>
      <c r="O469" s="90"/>
      <c r="P469" s="20"/>
      <c r="Q469" s="90"/>
      <c r="R469" s="20"/>
      <c r="S469" s="20"/>
      <c r="T469" s="20"/>
      <c r="U469" s="90"/>
      <c r="V469" s="20"/>
      <c r="W469" s="20"/>
      <c r="X469" s="20"/>
      <c r="Y469" s="90"/>
      <c r="Z469" s="20"/>
      <c r="AA469" s="90"/>
      <c r="AB469" s="20"/>
      <c r="AC469" s="90"/>
      <c r="AD469" s="20"/>
    </row>
    <row r="470" spans="1:30">
      <c r="A470" s="20"/>
      <c r="B470" s="20"/>
      <c r="C470" s="20"/>
      <c r="D470" s="20"/>
      <c r="E470" s="20"/>
      <c r="F470" s="20"/>
      <c r="G470" s="20"/>
      <c r="H470" s="20"/>
      <c r="I470" s="20"/>
      <c r="J470" s="20"/>
      <c r="K470" s="12"/>
      <c r="L470" s="20"/>
      <c r="M470" s="20"/>
      <c r="N470" s="90"/>
      <c r="O470" s="90"/>
      <c r="P470" s="20"/>
      <c r="Q470" s="90"/>
      <c r="R470" s="20"/>
      <c r="S470" s="20"/>
      <c r="T470" s="20"/>
      <c r="U470" s="90"/>
      <c r="V470" s="20"/>
      <c r="W470" s="20"/>
      <c r="X470" s="20"/>
      <c r="Y470" s="90"/>
      <c r="Z470" s="20"/>
      <c r="AA470" s="90"/>
      <c r="AB470" s="20"/>
      <c r="AC470" s="90"/>
      <c r="AD470" s="20"/>
    </row>
    <row r="471" spans="1:30">
      <c r="A471" s="20"/>
      <c r="B471" s="20"/>
      <c r="C471" s="20"/>
      <c r="D471" s="20"/>
      <c r="E471" s="20"/>
      <c r="F471" s="20"/>
      <c r="G471" s="20"/>
      <c r="H471" s="20"/>
      <c r="I471" s="20"/>
      <c r="J471" s="20"/>
      <c r="K471" s="12"/>
      <c r="L471" s="20"/>
      <c r="M471" s="20"/>
      <c r="N471" s="90"/>
      <c r="O471" s="90"/>
      <c r="P471" s="20"/>
      <c r="Q471" s="90"/>
      <c r="R471" s="20"/>
      <c r="S471" s="20"/>
      <c r="T471" s="20"/>
      <c r="U471" s="90"/>
      <c r="V471" s="20"/>
      <c r="W471" s="20"/>
      <c r="X471" s="20"/>
      <c r="Y471" s="90"/>
      <c r="Z471" s="20"/>
      <c r="AA471" s="90"/>
      <c r="AB471" s="20"/>
      <c r="AC471" s="90"/>
      <c r="AD471" s="20"/>
    </row>
    <row r="472" spans="1:30">
      <c r="A472" s="20"/>
      <c r="B472" s="20"/>
      <c r="C472" s="20"/>
      <c r="D472" s="20"/>
      <c r="E472" s="20"/>
      <c r="F472" s="20"/>
      <c r="G472" s="20"/>
      <c r="H472" s="20"/>
      <c r="I472" s="20"/>
      <c r="J472" s="20"/>
      <c r="K472" s="12"/>
      <c r="L472" s="20"/>
      <c r="M472" s="20"/>
      <c r="N472" s="90"/>
      <c r="O472" s="90"/>
      <c r="P472" s="20"/>
      <c r="Q472" s="90"/>
      <c r="R472" s="20"/>
      <c r="S472" s="20"/>
      <c r="T472" s="20"/>
      <c r="U472" s="90"/>
      <c r="V472" s="20"/>
      <c r="W472" s="20"/>
      <c r="X472" s="20"/>
      <c r="Y472" s="90"/>
      <c r="Z472" s="20"/>
      <c r="AA472" s="90"/>
      <c r="AB472" s="20"/>
      <c r="AC472" s="90"/>
      <c r="AD472" s="20"/>
    </row>
    <row r="473" spans="1:30">
      <c r="A473" s="20"/>
      <c r="B473" s="20"/>
      <c r="C473" s="20"/>
      <c r="D473" s="20"/>
      <c r="E473" s="20"/>
      <c r="F473" s="20"/>
      <c r="G473" s="20"/>
      <c r="H473" s="20"/>
      <c r="I473" s="20"/>
      <c r="J473" s="20"/>
      <c r="K473" s="12"/>
      <c r="L473" s="20"/>
      <c r="M473" s="20"/>
      <c r="N473" s="90"/>
      <c r="O473" s="90"/>
      <c r="P473" s="20"/>
      <c r="Q473" s="90"/>
      <c r="R473" s="20"/>
      <c r="S473" s="20"/>
      <c r="T473" s="20"/>
      <c r="U473" s="90"/>
      <c r="V473" s="20"/>
      <c r="W473" s="20"/>
      <c r="X473" s="20"/>
      <c r="Y473" s="90"/>
      <c r="Z473" s="20"/>
      <c r="AA473" s="90"/>
      <c r="AB473" s="20"/>
      <c r="AC473" s="90"/>
      <c r="AD473" s="20"/>
    </row>
    <row r="474" spans="1:30">
      <c r="A474" s="20"/>
      <c r="B474" s="20"/>
      <c r="C474" s="20"/>
      <c r="D474" s="20"/>
      <c r="E474" s="20"/>
      <c r="F474" s="20"/>
      <c r="G474" s="20"/>
      <c r="H474" s="20"/>
      <c r="I474" s="20"/>
      <c r="J474" s="20"/>
      <c r="K474" s="12"/>
      <c r="L474" s="20"/>
      <c r="M474" s="20"/>
      <c r="N474" s="90"/>
      <c r="O474" s="90"/>
      <c r="P474" s="20"/>
      <c r="Q474" s="90"/>
      <c r="R474" s="20"/>
      <c r="S474" s="20"/>
      <c r="T474" s="20"/>
      <c r="U474" s="90"/>
      <c r="V474" s="20"/>
      <c r="W474" s="20"/>
      <c r="X474" s="20"/>
      <c r="Y474" s="90"/>
      <c r="Z474" s="20"/>
      <c r="AA474" s="90"/>
      <c r="AB474" s="20"/>
      <c r="AC474" s="90"/>
      <c r="AD474" s="20"/>
    </row>
    <row r="475" spans="1:30">
      <c r="A475" s="20"/>
      <c r="B475" s="20"/>
      <c r="C475" s="20"/>
      <c r="D475" s="20"/>
      <c r="E475" s="20"/>
      <c r="F475" s="20"/>
      <c r="G475" s="20"/>
      <c r="H475" s="20"/>
      <c r="I475" s="20"/>
      <c r="J475" s="20"/>
      <c r="K475" s="12"/>
      <c r="L475" s="20"/>
      <c r="M475" s="20"/>
      <c r="N475" s="90"/>
      <c r="O475" s="90"/>
      <c r="P475" s="20"/>
      <c r="Q475" s="90"/>
      <c r="R475" s="20"/>
      <c r="S475" s="20"/>
      <c r="T475" s="20"/>
      <c r="U475" s="90"/>
      <c r="V475" s="20"/>
      <c r="W475" s="20"/>
      <c r="X475" s="20"/>
      <c r="Y475" s="90"/>
      <c r="Z475" s="20"/>
      <c r="AA475" s="90"/>
      <c r="AB475" s="20"/>
      <c r="AC475" s="90"/>
      <c r="AD475" s="20"/>
    </row>
    <row r="476" spans="1:30">
      <c r="A476" s="20"/>
      <c r="B476" s="20"/>
      <c r="C476" s="20"/>
      <c r="D476" s="20"/>
      <c r="E476" s="20"/>
      <c r="F476" s="20"/>
      <c r="G476" s="20"/>
      <c r="H476" s="20"/>
      <c r="I476" s="20"/>
      <c r="J476" s="20"/>
      <c r="K476" s="12"/>
      <c r="L476" s="20"/>
      <c r="M476" s="20"/>
      <c r="N476" s="90"/>
      <c r="O476" s="90"/>
      <c r="P476" s="20"/>
      <c r="Q476" s="90"/>
      <c r="R476" s="20"/>
      <c r="S476" s="20"/>
      <c r="T476" s="20"/>
      <c r="U476" s="90"/>
      <c r="V476" s="20"/>
      <c r="W476" s="20"/>
      <c r="X476" s="20"/>
      <c r="Y476" s="90"/>
      <c r="Z476" s="20"/>
      <c r="AA476" s="90"/>
      <c r="AB476" s="20"/>
      <c r="AC476" s="90"/>
      <c r="AD476" s="20"/>
    </row>
    <row r="477" spans="1:30">
      <c r="A477" s="20"/>
      <c r="B477" s="20"/>
      <c r="C477" s="20"/>
      <c r="D477" s="20"/>
      <c r="E477" s="20"/>
      <c r="F477" s="20"/>
      <c r="G477" s="20"/>
      <c r="H477" s="20"/>
      <c r="I477" s="20"/>
      <c r="J477" s="20"/>
      <c r="K477" s="12"/>
      <c r="L477" s="20"/>
      <c r="M477" s="20"/>
      <c r="N477" s="90"/>
      <c r="O477" s="90"/>
      <c r="P477" s="20"/>
      <c r="Q477" s="90"/>
      <c r="R477" s="20"/>
      <c r="S477" s="20"/>
      <c r="T477" s="20"/>
      <c r="U477" s="90"/>
      <c r="V477" s="20"/>
      <c r="W477" s="20"/>
      <c r="X477" s="20"/>
      <c r="Y477" s="90"/>
      <c r="Z477" s="20"/>
      <c r="AA477" s="90"/>
      <c r="AB477" s="20"/>
      <c r="AC477" s="90"/>
      <c r="AD477" s="20"/>
    </row>
    <row r="478" spans="1:30">
      <c r="A478" s="20"/>
      <c r="B478" s="20"/>
      <c r="C478" s="20"/>
      <c r="D478" s="20"/>
      <c r="E478" s="20"/>
      <c r="F478" s="20"/>
      <c r="G478" s="20"/>
      <c r="H478" s="20"/>
      <c r="I478" s="20"/>
      <c r="J478" s="20"/>
      <c r="K478" s="12"/>
      <c r="L478" s="20"/>
      <c r="M478" s="20"/>
      <c r="N478" s="90"/>
      <c r="O478" s="90"/>
      <c r="P478" s="20"/>
      <c r="Q478" s="90"/>
      <c r="R478" s="20"/>
      <c r="S478" s="20"/>
      <c r="T478" s="20"/>
      <c r="U478" s="90"/>
      <c r="V478" s="20"/>
      <c r="W478" s="20"/>
      <c r="X478" s="20"/>
      <c r="Y478" s="90"/>
      <c r="Z478" s="20"/>
      <c r="AA478" s="90"/>
      <c r="AB478" s="20"/>
      <c r="AC478" s="90"/>
      <c r="AD478" s="20"/>
    </row>
    <row r="479" spans="1:30">
      <c r="A479" s="20"/>
      <c r="B479" s="20"/>
      <c r="C479" s="20"/>
      <c r="D479" s="20"/>
      <c r="E479" s="20"/>
      <c r="F479" s="20"/>
      <c r="G479" s="20"/>
      <c r="H479" s="20"/>
      <c r="I479" s="20"/>
      <c r="J479" s="20"/>
      <c r="K479" s="12"/>
      <c r="L479" s="20"/>
      <c r="M479" s="20"/>
      <c r="N479" s="90"/>
      <c r="O479" s="90"/>
      <c r="P479" s="20"/>
      <c r="Q479" s="90"/>
      <c r="R479" s="20"/>
      <c r="S479" s="20"/>
      <c r="T479" s="20"/>
      <c r="U479" s="90"/>
      <c r="V479" s="20"/>
      <c r="W479" s="20"/>
      <c r="X479" s="20"/>
      <c r="Y479" s="90"/>
      <c r="Z479" s="20"/>
      <c r="AA479" s="90"/>
      <c r="AB479" s="20"/>
      <c r="AC479" s="90"/>
      <c r="AD479" s="20"/>
    </row>
    <row r="480" spans="1:30">
      <c r="A480" s="20"/>
      <c r="B480" s="20"/>
      <c r="C480" s="20"/>
      <c r="D480" s="20"/>
      <c r="E480" s="20"/>
      <c r="F480" s="20"/>
      <c r="G480" s="20"/>
      <c r="H480" s="20"/>
      <c r="I480" s="20"/>
      <c r="J480" s="20"/>
      <c r="K480" s="12"/>
      <c r="L480" s="20"/>
      <c r="M480" s="20"/>
      <c r="N480" s="90"/>
      <c r="O480" s="90"/>
      <c r="P480" s="20"/>
      <c r="Q480" s="90"/>
      <c r="R480" s="20"/>
      <c r="S480" s="20"/>
      <c r="T480" s="20"/>
      <c r="U480" s="90"/>
      <c r="V480" s="20"/>
      <c r="W480" s="20"/>
      <c r="X480" s="20"/>
      <c r="Y480" s="90"/>
      <c r="Z480" s="20"/>
      <c r="AA480" s="90"/>
      <c r="AB480" s="20"/>
      <c r="AC480" s="90"/>
      <c r="AD480" s="20"/>
    </row>
    <row r="481" spans="1:30">
      <c r="A481" s="20"/>
      <c r="B481" s="20"/>
      <c r="C481" s="20"/>
      <c r="D481" s="20"/>
      <c r="E481" s="20"/>
      <c r="F481" s="20"/>
      <c r="G481" s="20"/>
      <c r="H481" s="20"/>
      <c r="I481" s="20"/>
      <c r="J481" s="20"/>
      <c r="K481" s="12"/>
      <c r="L481" s="20"/>
      <c r="M481" s="20"/>
      <c r="N481" s="90"/>
      <c r="O481" s="90"/>
      <c r="P481" s="20"/>
      <c r="Q481" s="90"/>
      <c r="R481" s="20"/>
      <c r="S481" s="20"/>
      <c r="T481" s="20"/>
      <c r="U481" s="90"/>
      <c r="V481" s="20"/>
      <c r="W481" s="20"/>
      <c r="X481" s="20"/>
      <c r="Y481" s="90"/>
      <c r="Z481" s="20"/>
      <c r="AA481" s="90"/>
      <c r="AB481" s="20"/>
      <c r="AC481" s="90"/>
      <c r="AD481" s="20"/>
    </row>
    <row r="482" spans="1:30">
      <c r="A482" s="20"/>
      <c r="B482" s="20"/>
      <c r="C482" s="20"/>
      <c r="D482" s="20"/>
      <c r="E482" s="20"/>
      <c r="F482" s="20"/>
      <c r="G482" s="20"/>
      <c r="H482" s="20"/>
      <c r="I482" s="20"/>
      <c r="J482" s="20"/>
      <c r="K482" s="12"/>
      <c r="L482" s="20"/>
      <c r="M482" s="20"/>
      <c r="N482" s="90"/>
      <c r="O482" s="90"/>
      <c r="P482" s="20"/>
      <c r="Q482" s="90"/>
      <c r="R482" s="20"/>
      <c r="S482" s="20"/>
      <c r="T482" s="20"/>
      <c r="U482" s="90"/>
      <c r="V482" s="20"/>
      <c r="W482" s="20"/>
      <c r="X482" s="20"/>
      <c r="Y482" s="90"/>
      <c r="Z482" s="20"/>
      <c r="AA482" s="90"/>
      <c r="AB482" s="20"/>
      <c r="AC482" s="90"/>
      <c r="AD482" s="20"/>
    </row>
    <row r="483" spans="1:30">
      <c r="A483" s="20"/>
      <c r="B483" s="20"/>
      <c r="C483" s="20"/>
      <c r="D483" s="20"/>
      <c r="E483" s="20"/>
      <c r="F483" s="20"/>
      <c r="G483" s="20"/>
      <c r="H483" s="20"/>
      <c r="I483" s="20"/>
      <c r="J483" s="20"/>
      <c r="K483" s="12"/>
      <c r="L483" s="20"/>
      <c r="M483" s="20"/>
      <c r="N483" s="90"/>
      <c r="O483" s="90"/>
      <c r="P483" s="20"/>
      <c r="Q483" s="90"/>
      <c r="R483" s="20"/>
      <c r="S483" s="20"/>
      <c r="T483" s="20"/>
      <c r="U483" s="90"/>
      <c r="V483" s="20"/>
      <c r="W483" s="20"/>
      <c r="X483" s="20"/>
      <c r="Y483" s="90"/>
      <c r="Z483" s="20"/>
      <c r="AA483" s="90"/>
      <c r="AB483" s="20"/>
      <c r="AC483" s="90"/>
      <c r="AD483" s="20"/>
    </row>
    <row r="484" spans="1:30">
      <c r="A484" s="20"/>
      <c r="B484" s="20"/>
      <c r="C484" s="20"/>
      <c r="D484" s="20"/>
      <c r="E484" s="20"/>
      <c r="F484" s="20"/>
      <c r="G484" s="20"/>
      <c r="H484" s="20"/>
      <c r="I484" s="20"/>
      <c r="J484" s="20"/>
      <c r="K484" s="12"/>
      <c r="L484" s="20"/>
      <c r="M484" s="20"/>
      <c r="N484" s="90"/>
      <c r="O484" s="90"/>
      <c r="P484" s="20"/>
      <c r="Q484" s="90"/>
      <c r="R484" s="20"/>
      <c r="S484" s="20"/>
      <c r="T484" s="20"/>
      <c r="U484" s="90"/>
      <c r="V484" s="20"/>
      <c r="W484" s="20"/>
      <c r="X484" s="20"/>
      <c r="Y484" s="90"/>
      <c r="Z484" s="20"/>
      <c r="AA484" s="90"/>
      <c r="AB484" s="20"/>
      <c r="AC484" s="90"/>
      <c r="AD484" s="20"/>
    </row>
    <row r="485" spans="1:30">
      <c r="A485" s="20"/>
      <c r="B485" s="20"/>
      <c r="C485" s="20"/>
      <c r="D485" s="20"/>
      <c r="E485" s="20"/>
      <c r="F485" s="20"/>
      <c r="G485" s="20"/>
      <c r="H485" s="20"/>
      <c r="I485" s="20"/>
      <c r="J485" s="20"/>
      <c r="K485" s="12"/>
      <c r="L485" s="20"/>
      <c r="M485" s="20"/>
      <c r="N485" s="90"/>
      <c r="O485" s="90"/>
      <c r="P485" s="20"/>
      <c r="Q485" s="90"/>
      <c r="R485" s="20"/>
      <c r="S485" s="20"/>
      <c r="T485" s="20"/>
      <c r="U485" s="90"/>
      <c r="V485" s="20"/>
      <c r="W485" s="20"/>
      <c r="X485" s="20"/>
      <c r="Y485" s="90"/>
      <c r="Z485" s="20"/>
      <c r="AA485" s="90"/>
      <c r="AB485" s="20"/>
      <c r="AC485" s="90"/>
      <c r="AD485" s="20"/>
    </row>
    <row r="486" spans="1:30">
      <c r="A486" s="20"/>
      <c r="B486" s="20"/>
      <c r="C486" s="20"/>
      <c r="D486" s="20"/>
      <c r="E486" s="20"/>
      <c r="F486" s="20"/>
      <c r="G486" s="20"/>
      <c r="H486" s="20"/>
      <c r="I486" s="20"/>
      <c r="J486" s="20"/>
      <c r="K486" s="12"/>
      <c r="L486" s="20"/>
      <c r="M486" s="20"/>
      <c r="N486" s="90"/>
      <c r="O486" s="90"/>
      <c r="P486" s="20"/>
      <c r="Q486" s="90"/>
      <c r="R486" s="20"/>
      <c r="S486" s="20"/>
      <c r="T486" s="20"/>
      <c r="U486" s="90"/>
      <c r="V486" s="20"/>
      <c r="W486" s="20"/>
      <c r="X486" s="20"/>
      <c r="Y486" s="90"/>
      <c r="Z486" s="20"/>
      <c r="AA486" s="90"/>
      <c r="AB486" s="20"/>
      <c r="AC486" s="90"/>
      <c r="AD486" s="20"/>
    </row>
    <row r="487" spans="1:30">
      <c r="A487" s="20"/>
      <c r="B487" s="20"/>
      <c r="C487" s="20"/>
      <c r="D487" s="20"/>
      <c r="E487" s="20"/>
      <c r="F487" s="20"/>
      <c r="G487" s="20"/>
      <c r="H487" s="20"/>
      <c r="I487" s="20"/>
      <c r="J487" s="20"/>
      <c r="K487" s="12"/>
      <c r="L487" s="20"/>
      <c r="M487" s="20"/>
      <c r="N487" s="90"/>
      <c r="O487" s="90"/>
      <c r="P487" s="20"/>
      <c r="Q487" s="90"/>
      <c r="R487" s="20"/>
      <c r="S487" s="20"/>
      <c r="T487" s="20"/>
      <c r="U487" s="90"/>
      <c r="V487" s="20"/>
      <c r="W487" s="20"/>
      <c r="X487" s="20"/>
      <c r="Y487" s="90"/>
      <c r="Z487" s="20"/>
      <c r="AA487" s="90"/>
      <c r="AB487" s="20"/>
      <c r="AC487" s="90"/>
      <c r="AD487" s="20"/>
    </row>
    <row r="488" spans="1:30">
      <c r="A488" s="20"/>
      <c r="B488" s="20"/>
      <c r="C488" s="20"/>
      <c r="D488" s="20"/>
      <c r="E488" s="20"/>
      <c r="F488" s="20"/>
      <c r="G488" s="20"/>
      <c r="H488" s="20"/>
      <c r="I488" s="20"/>
      <c r="J488" s="20"/>
      <c r="K488" s="12"/>
      <c r="L488" s="20"/>
      <c r="M488" s="20"/>
      <c r="N488" s="90"/>
      <c r="O488" s="90"/>
      <c r="P488" s="20"/>
      <c r="Q488" s="90"/>
      <c r="R488" s="20"/>
      <c r="S488" s="20"/>
      <c r="T488" s="20"/>
      <c r="U488" s="90"/>
      <c r="V488" s="20"/>
      <c r="W488" s="20"/>
      <c r="X488" s="20"/>
      <c r="Y488" s="90"/>
      <c r="Z488" s="20"/>
      <c r="AA488" s="90"/>
      <c r="AB488" s="20"/>
      <c r="AC488" s="90"/>
      <c r="AD488" s="20"/>
    </row>
    <row r="489" spans="1:30">
      <c r="A489" s="20"/>
      <c r="B489" s="20"/>
      <c r="C489" s="20"/>
      <c r="D489" s="20"/>
      <c r="E489" s="20"/>
      <c r="F489" s="20"/>
      <c r="G489" s="20"/>
      <c r="H489" s="20"/>
      <c r="I489" s="20"/>
      <c r="J489" s="20"/>
      <c r="K489" s="12"/>
      <c r="L489" s="20"/>
      <c r="M489" s="20"/>
      <c r="N489" s="90"/>
      <c r="O489" s="90"/>
      <c r="P489" s="20"/>
      <c r="Q489" s="90"/>
      <c r="R489" s="20"/>
      <c r="S489" s="20"/>
      <c r="T489" s="20"/>
      <c r="U489" s="90"/>
      <c r="V489" s="20"/>
      <c r="W489" s="20"/>
      <c r="X489" s="20"/>
      <c r="Y489" s="90"/>
      <c r="Z489" s="20"/>
      <c r="AA489" s="90"/>
      <c r="AB489" s="20"/>
      <c r="AC489" s="90"/>
      <c r="AD489" s="20"/>
    </row>
    <row r="490" spans="1:30">
      <c r="A490" s="20"/>
      <c r="B490" s="20"/>
      <c r="C490" s="20"/>
      <c r="D490" s="20"/>
      <c r="E490" s="20"/>
      <c r="F490" s="20"/>
      <c r="G490" s="20"/>
      <c r="H490" s="20"/>
      <c r="I490" s="20"/>
      <c r="J490" s="20"/>
      <c r="K490" s="12"/>
      <c r="L490" s="20"/>
      <c r="M490" s="20"/>
      <c r="N490" s="90"/>
      <c r="O490" s="90"/>
      <c r="P490" s="20"/>
      <c r="Q490" s="90"/>
      <c r="R490" s="20"/>
      <c r="S490" s="20"/>
      <c r="T490" s="20"/>
      <c r="U490" s="90"/>
      <c r="V490" s="20"/>
      <c r="W490" s="20"/>
      <c r="X490" s="20"/>
      <c r="Y490" s="90"/>
      <c r="Z490" s="20"/>
      <c r="AA490" s="90"/>
      <c r="AB490" s="20"/>
      <c r="AC490" s="90"/>
      <c r="AD490" s="20"/>
    </row>
    <row r="491" spans="1:30">
      <c r="A491" s="20"/>
      <c r="B491" s="20"/>
      <c r="C491" s="20"/>
      <c r="D491" s="20"/>
      <c r="E491" s="20"/>
      <c r="F491" s="20"/>
      <c r="G491" s="20"/>
      <c r="H491" s="20"/>
      <c r="I491" s="20"/>
      <c r="J491" s="20"/>
      <c r="K491" s="12"/>
      <c r="L491" s="20"/>
      <c r="M491" s="20"/>
      <c r="N491" s="90"/>
      <c r="O491" s="90"/>
      <c r="P491" s="20"/>
      <c r="Q491" s="90"/>
      <c r="R491" s="20"/>
      <c r="S491" s="20"/>
      <c r="T491" s="20"/>
      <c r="U491" s="90"/>
      <c r="V491" s="20"/>
      <c r="W491" s="20"/>
      <c r="X491" s="20"/>
      <c r="Y491" s="90"/>
      <c r="Z491" s="20"/>
      <c r="AA491" s="90"/>
      <c r="AB491" s="20"/>
      <c r="AC491" s="90"/>
      <c r="AD491" s="20"/>
    </row>
    <row r="492" spans="1:30">
      <c r="A492" s="20"/>
      <c r="B492" s="20"/>
      <c r="C492" s="20"/>
      <c r="D492" s="20"/>
      <c r="E492" s="20"/>
      <c r="F492" s="20"/>
      <c r="G492" s="20"/>
      <c r="H492" s="20"/>
      <c r="I492" s="20"/>
      <c r="J492" s="20"/>
      <c r="K492" s="12"/>
      <c r="L492" s="20"/>
      <c r="M492" s="20"/>
      <c r="N492" s="90"/>
      <c r="O492" s="90"/>
      <c r="P492" s="20"/>
      <c r="Q492" s="90"/>
      <c r="R492" s="20"/>
      <c r="S492" s="20"/>
      <c r="T492" s="20"/>
      <c r="U492" s="90"/>
      <c r="V492" s="20"/>
      <c r="W492" s="20"/>
      <c r="X492" s="20"/>
      <c r="Y492" s="90"/>
      <c r="Z492" s="20"/>
      <c r="AA492" s="90"/>
      <c r="AB492" s="20"/>
      <c r="AC492" s="90"/>
      <c r="AD492" s="20"/>
    </row>
    <row r="493" spans="1:30">
      <c r="A493" s="20"/>
      <c r="B493" s="20"/>
      <c r="C493" s="20"/>
      <c r="D493" s="20"/>
      <c r="E493" s="20"/>
      <c r="F493" s="20"/>
      <c r="G493" s="20"/>
      <c r="H493" s="20"/>
      <c r="I493" s="20"/>
      <c r="J493" s="20"/>
      <c r="K493" s="12"/>
      <c r="L493" s="20"/>
      <c r="M493" s="20"/>
      <c r="N493" s="90"/>
      <c r="O493" s="90"/>
      <c r="P493" s="20"/>
      <c r="Q493" s="90"/>
      <c r="R493" s="20"/>
      <c r="S493" s="20"/>
      <c r="T493" s="20"/>
      <c r="U493" s="90"/>
      <c r="V493" s="20"/>
      <c r="W493" s="20"/>
      <c r="X493" s="20"/>
      <c r="Y493" s="90"/>
      <c r="Z493" s="20"/>
      <c r="AA493" s="90"/>
      <c r="AB493" s="20"/>
      <c r="AC493" s="90"/>
      <c r="AD493" s="20"/>
    </row>
    <row r="494" spans="1:30">
      <c r="A494" s="20"/>
      <c r="B494" s="20"/>
      <c r="C494" s="20"/>
      <c r="D494" s="20"/>
      <c r="E494" s="20"/>
      <c r="F494" s="20"/>
      <c r="G494" s="20"/>
      <c r="H494" s="20"/>
      <c r="I494" s="20"/>
      <c r="J494" s="20"/>
      <c r="K494" s="12"/>
      <c r="L494" s="20"/>
      <c r="M494" s="20"/>
      <c r="N494" s="90"/>
      <c r="O494" s="90"/>
      <c r="P494" s="20"/>
      <c r="Q494" s="90"/>
      <c r="R494" s="20"/>
      <c r="S494" s="20"/>
      <c r="T494" s="20"/>
      <c r="U494" s="90"/>
      <c r="V494" s="20"/>
      <c r="W494" s="20"/>
      <c r="X494" s="20"/>
      <c r="Y494" s="90"/>
      <c r="Z494" s="20"/>
      <c r="AA494" s="90"/>
      <c r="AB494" s="20"/>
      <c r="AC494" s="90"/>
      <c r="AD494" s="20"/>
    </row>
    <row r="495" spans="1:30">
      <c r="A495" s="20"/>
      <c r="B495" s="20"/>
      <c r="C495" s="20"/>
      <c r="D495" s="20"/>
      <c r="E495" s="20"/>
      <c r="F495" s="20"/>
      <c r="G495" s="20"/>
      <c r="H495" s="20"/>
      <c r="I495" s="20"/>
      <c r="J495" s="20"/>
      <c r="K495" s="12"/>
      <c r="L495" s="20"/>
      <c r="M495" s="20"/>
      <c r="N495" s="90"/>
      <c r="O495" s="90"/>
      <c r="P495" s="20"/>
      <c r="Q495" s="90"/>
      <c r="R495" s="20"/>
      <c r="S495" s="20"/>
      <c r="T495" s="20"/>
      <c r="U495" s="90"/>
      <c r="V495" s="20"/>
      <c r="W495" s="20"/>
      <c r="X495" s="20"/>
      <c r="Y495" s="90"/>
      <c r="Z495" s="20"/>
      <c r="AA495" s="90"/>
      <c r="AB495" s="20"/>
      <c r="AC495" s="90"/>
      <c r="AD495" s="20"/>
    </row>
    <row r="496" spans="1:30">
      <c r="A496" s="20"/>
      <c r="B496" s="20"/>
      <c r="C496" s="20"/>
      <c r="D496" s="20"/>
      <c r="E496" s="20"/>
      <c r="F496" s="20"/>
      <c r="G496" s="20"/>
      <c r="H496" s="20"/>
      <c r="I496" s="20"/>
      <c r="J496" s="20"/>
      <c r="K496" s="12"/>
      <c r="L496" s="20"/>
      <c r="M496" s="20"/>
      <c r="N496" s="90"/>
      <c r="O496" s="90"/>
      <c r="P496" s="20"/>
      <c r="Q496" s="90"/>
      <c r="R496" s="20"/>
      <c r="S496" s="20"/>
      <c r="T496" s="20"/>
      <c r="U496" s="90"/>
      <c r="V496" s="20"/>
      <c r="W496" s="20"/>
      <c r="X496" s="20"/>
      <c r="Y496" s="90"/>
      <c r="Z496" s="20"/>
      <c r="AA496" s="90"/>
      <c r="AB496" s="20"/>
      <c r="AC496" s="90"/>
      <c r="AD496" s="20"/>
    </row>
    <row r="497" spans="1:30">
      <c r="A497" s="20"/>
      <c r="B497" s="20"/>
      <c r="C497" s="20"/>
      <c r="D497" s="20"/>
      <c r="E497" s="20"/>
      <c r="F497" s="20"/>
      <c r="G497" s="20"/>
      <c r="H497" s="20"/>
      <c r="I497" s="20"/>
      <c r="J497" s="20"/>
      <c r="K497" s="12"/>
      <c r="L497" s="20"/>
      <c r="M497" s="20"/>
      <c r="N497" s="90"/>
      <c r="O497" s="90"/>
      <c r="P497" s="20"/>
      <c r="Q497" s="90"/>
      <c r="R497" s="20"/>
      <c r="S497" s="20"/>
      <c r="T497" s="20"/>
      <c r="U497" s="90"/>
      <c r="V497" s="20"/>
      <c r="W497" s="20"/>
      <c r="X497" s="20"/>
      <c r="Y497" s="90"/>
      <c r="Z497" s="20"/>
      <c r="AA497" s="90"/>
      <c r="AB497" s="20"/>
      <c r="AC497" s="90"/>
      <c r="AD497" s="20"/>
    </row>
    <row r="498" spans="1:30">
      <c r="A498" s="20"/>
      <c r="B498" s="20"/>
      <c r="C498" s="20"/>
      <c r="D498" s="20"/>
      <c r="E498" s="20"/>
      <c r="F498" s="20"/>
      <c r="G498" s="20"/>
      <c r="H498" s="20"/>
      <c r="I498" s="20"/>
      <c r="J498" s="20"/>
      <c r="K498" s="12"/>
      <c r="L498" s="20"/>
      <c r="M498" s="20"/>
      <c r="N498" s="90"/>
      <c r="O498" s="90"/>
      <c r="P498" s="20"/>
      <c r="Q498" s="90"/>
      <c r="R498" s="20"/>
      <c r="S498" s="20"/>
      <c r="T498" s="20"/>
      <c r="U498" s="90"/>
      <c r="V498" s="20"/>
      <c r="W498" s="20"/>
      <c r="X498" s="20"/>
      <c r="Y498" s="90"/>
      <c r="Z498" s="20"/>
      <c r="AA498" s="90"/>
      <c r="AB498" s="20"/>
      <c r="AC498" s="90"/>
      <c r="AD498" s="20"/>
    </row>
    <row r="499" spans="1:30">
      <c r="A499" s="20"/>
      <c r="B499" s="20"/>
      <c r="C499" s="20"/>
      <c r="D499" s="20"/>
      <c r="E499" s="20"/>
      <c r="F499" s="20"/>
      <c r="G499" s="20"/>
      <c r="H499" s="20"/>
      <c r="I499" s="20"/>
      <c r="J499" s="20"/>
      <c r="K499" s="12"/>
      <c r="L499" s="20"/>
      <c r="M499" s="20"/>
      <c r="N499" s="90"/>
      <c r="O499" s="90"/>
      <c r="P499" s="20"/>
      <c r="Q499" s="90"/>
      <c r="R499" s="20"/>
      <c r="S499" s="20"/>
      <c r="T499" s="20"/>
      <c r="U499" s="90"/>
      <c r="V499" s="20"/>
      <c r="W499" s="20"/>
      <c r="X499" s="20"/>
      <c r="Y499" s="90"/>
      <c r="Z499" s="20"/>
      <c r="AA499" s="90"/>
      <c r="AB499" s="20"/>
      <c r="AC499" s="90"/>
      <c r="AD499" s="20"/>
    </row>
    <row r="500" spans="1:30">
      <c r="A500" s="20"/>
      <c r="B500" s="20"/>
      <c r="C500" s="20"/>
      <c r="D500" s="20"/>
      <c r="E500" s="20"/>
      <c r="F500" s="20"/>
      <c r="G500" s="20"/>
      <c r="H500" s="20"/>
      <c r="I500" s="20"/>
      <c r="J500" s="20"/>
      <c r="K500" s="12"/>
      <c r="L500" s="20"/>
      <c r="M500" s="20"/>
      <c r="N500" s="90"/>
      <c r="O500" s="90"/>
      <c r="P500" s="20"/>
      <c r="Q500" s="90"/>
      <c r="R500" s="20"/>
      <c r="S500" s="20"/>
      <c r="T500" s="20"/>
      <c r="U500" s="90"/>
      <c r="V500" s="20"/>
      <c r="W500" s="20"/>
      <c r="X500" s="20"/>
      <c r="Y500" s="90"/>
      <c r="Z500" s="20"/>
      <c r="AA500" s="90"/>
      <c r="AB500" s="20"/>
      <c r="AC500" s="90"/>
      <c r="AD500" s="20"/>
    </row>
    <row r="501" spans="1:30">
      <c r="A501" s="20"/>
      <c r="B501" s="20"/>
      <c r="C501" s="20"/>
      <c r="D501" s="20"/>
      <c r="E501" s="20"/>
      <c r="F501" s="20"/>
      <c r="G501" s="20"/>
      <c r="H501" s="20"/>
      <c r="I501" s="20"/>
      <c r="J501" s="20"/>
      <c r="K501" s="12"/>
      <c r="L501" s="20"/>
      <c r="M501" s="20"/>
      <c r="N501" s="90"/>
      <c r="O501" s="90"/>
      <c r="P501" s="20"/>
      <c r="Q501" s="90"/>
      <c r="R501" s="20"/>
      <c r="S501" s="20"/>
      <c r="T501" s="20"/>
      <c r="U501" s="90"/>
      <c r="V501" s="20"/>
      <c r="W501" s="20"/>
      <c r="X501" s="20"/>
      <c r="Y501" s="90"/>
      <c r="Z501" s="20"/>
      <c r="AA501" s="90"/>
      <c r="AB501" s="20"/>
      <c r="AC501" s="90"/>
      <c r="AD501" s="20"/>
    </row>
    <row r="502" spans="1:30">
      <c r="A502" s="20"/>
      <c r="B502" s="20"/>
      <c r="C502" s="20"/>
      <c r="D502" s="20"/>
      <c r="E502" s="20"/>
      <c r="F502" s="20"/>
      <c r="G502" s="20"/>
      <c r="H502" s="20"/>
      <c r="I502" s="20"/>
      <c r="J502" s="20"/>
      <c r="K502" s="12"/>
      <c r="L502" s="20"/>
      <c r="M502" s="20"/>
      <c r="N502" s="90"/>
      <c r="O502" s="90"/>
      <c r="P502" s="20"/>
      <c r="Q502" s="90"/>
      <c r="R502" s="20"/>
      <c r="S502" s="20"/>
      <c r="T502" s="20"/>
      <c r="U502" s="90"/>
      <c r="V502" s="20"/>
      <c r="W502" s="20"/>
      <c r="X502" s="20"/>
      <c r="Y502" s="90"/>
      <c r="Z502" s="20"/>
      <c r="AA502" s="90"/>
      <c r="AB502" s="20"/>
      <c r="AC502" s="90"/>
      <c r="AD502" s="20"/>
    </row>
    <row r="503" spans="1:30">
      <c r="A503" s="20"/>
      <c r="B503" s="20"/>
      <c r="C503" s="20"/>
      <c r="D503" s="20"/>
      <c r="E503" s="20"/>
      <c r="F503" s="20"/>
      <c r="G503" s="20"/>
      <c r="H503" s="20"/>
      <c r="I503" s="20"/>
      <c r="J503" s="20"/>
      <c r="K503" s="12"/>
      <c r="L503" s="20"/>
      <c r="M503" s="20"/>
      <c r="N503" s="90"/>
      <c r="O503" s="90"/>
      <c r="P503" s="20"/>
      <c r="Q503" s="90"/>
      <c r="R503" s="20"/>
      <c r="S503" s="20"/>
      <c r="T503" s="20"/>
      <c r="U503" s="90"/>
      <c r="V503" s="20"/>
      <c r="W503" s="20"/>
      <c r="X503" s="20"/>
      <c r="Y503" s="90"/>
      <c r="Z503" s="20"/>
      <c r="AA503" s="90"/>
      <c r="AB503" s="20"/>
      <c r="AC503" s="90"/>
      <c r="AD503" s="20"/>
    </row>
    <row r="504" spans="1:30">
      <c r="A504" s="20"/>
      <c r="B504" s="20"/>
      <c r="C504" s="20"/>
      <c r="D504" s="20"/>
      <c r="E504" s="20"/>
      <c r="F504" s="20"/>
      <c r="G504" s="20"/>
      <c r="H504" s="20"/>
      <c r="I504" s="20"/>
      <c r="J504" s="20"/>
      <c r="K504" s="12"/>
      <c r="L504" s="20"/>
      <c r="M504" s="20"/>
      <c r="N504" s="90"/>
      <c r="O504" s="90"/>
      <c r="P504" s="20"/>
      <c r="Q504" s="90"/>
      <c r="R504" s="20"/>
      <c r="S504" s="20"/>
      <c r="T504" s="20"/>
      <c r="U504" s="90"/>
      <c r="V504" s="20"/>
      <c r="W504" s="20"/>
      <c r="X504" s="20"/>
      <c r="Y504" s="90"/>
      <c r="Z504" s="20"/>
      <c r="AA504" s="90"/>
      <c r="AB504" s="20"/>
      <c r="AC504" s="90"/>
      <c r="AD504" s="20"/>
    </row>
    <row r="505" spans="1:30">
      <c r="A505" s="20"/>
      <c r="B505" s="20"/>
      <c r="C505" s="20"/>
      <c r="D505" s="20"/>
      <c r="E505" s="20"/>
      <c r="F505" s="20"/>
      <c r="G505" s="20"/>
      <c r="H505" s="20"/>
      <c r="I505" s="20"/>
      <c r="J505" s="20"/>
      <c r="K505" s="12"/>
      <c r="L505" s="20"/>
      <c r="M505" s="20"/>
      <c r="N505" s="90"/>
      <c r="O505" s="90"/>
      <c r="P505" s="20"/>
      <c r="Q505" s="90"/>
      <c r="R505" s="20"/>
      <c r="S505" s="20"/>
      <c r="T505" s="20"/>
      <c r="U505" s="90"/>
      <c r="V505" s="20"/>
      <c r="W505" s="20"/>
      <c r="X505" s="20"/>
      <c r="Y505" s="90"/>
      <c r="Z505" s="20"/>
      <c r="AA505" s="90"/>
      <c r="AB505" s="20"/>
      <c r="AC505" s="90"/>
      <c r="AD505" s="20"/>
    </row>
    <row r="506" spans="1:30">
      <c r="A506" s="20"/>
      <c r="B506" s="20"/>
      <c r="C506" s="20"/>
      <c r="D506" s="20"/>
      <c r="E506" s="20"/>
      <c r="F506" s="20"/>
      <c r="G506" s="20"/>
      <c r="H506" s="20"/>
      <c r="I506" s="20"/>
      <c r="J506" s="20"/>
      <c r="K506" s="12"/>
      <c r="L506" s="20"/>
      <c r="M506" s="20"/>
      <c r="N506" s="90"/>
      <c r="O506" s="90"/>
      <c r="P506" s="20"/>
      <c r="Q506" s="90"/>
      <c r="R506" s="20"/>
      <c r="S506" s="20"/>
      <c r="T506" s="20"/>
      <c r="U506" s="90"/>
      <c r="V506" s="20"/>
      <c r="W506" s="20"/>
      <c r="X506" s="20"/>
      <c r="Y506" s="90"/>
      <c r="Z506" s="20"/>
      <c r="AA506" s="90"/>
      <c r="AB506" s="20"/>
      <c r="AC506" s="90"/>
      <c r="AD506" s="20"/>
    </row>
    <row r="507" spans="1:30">
      <c r="A507" s="20"/>
      <c r="B507" s="20"/>
      <c r="C507" s="20"/>
      <c r="D507" s="20"/>
      <c r="E507" s="20"/>
      <c r="F507" s="20"/>
      <c r="G507" s="20"/>
      <c r="H507" s="20"/>
      <c r="I507" s="20"/>
      <c r="J507" s="20"/>
      <c r="K507" s="12"/>
      <c r="L507" s="20"/>
      <c r="M507" s="20"/>
      <c r="N507" s="90"/>
      <c r="O507" s="90"/>
      <c r="P507" s="20"/>
      <c r="Q507" s="90"/>
      <c r="R507" s="20"/>
      <c r="S507" s="20"/>
      <c r="T507" s="20"/>
      <c r="U507" s="90"/>
      <c r="V507" s="20"/>
      <c r="W507" s="20"/>
      <c r="X507" s="20"/>
      <c r="Y507" s="90"/>
      <c r="Z507" s="20"/>
      <c r="AA507" s="90"/>
      <c r="AB507" s="20"/>
      <c r="AC507" s="90"/>
      <c r="AD507" s="20"/>
    </row>
    <row r="508" spans="1:30">
      <c r="A508" s="20"/>
      <c r="B508" s="20"/>
      <c r="C508" s="20"/>
      <c r="D508" s="20"/>
      <c r="E508" s="20"/>
      <c r="F508" s="20"/>
      <c r="G508" s="20"/>
      <c r="H508" s="20"/>
      <c r="I508" s="20"/>
      <c r="J508" s="20"/>
      <c r="K508" s="12"/>
      <c r="L508" s="20"/>
      <c r="M508" s="20"/>
      <c r="N508" s="90"/>
      <c r="O508" s="90"/>
      <c r="P508" s="20"/>
      <c r="Q508" s="90"/>
      <c r="R508" s="20"/>
      <c r="S508" s="20"/>
      <c r="T508" s="20"/>
      <c r="U508" s="90"/>
      <c r="V508" s="20"/>
      <c r="W508" s="20"/>
      <c r="X508" s="20"/>
      <c r="Y508" s="90"/>
      <c r="Z508" s="20"/>
      <c r="AA508" s="90"/>
      <c r="AB508" s="20"/>
      <c r="AC508" s="90"/>
      <c r="AD508" s="20"/>
    </row>
    <row r="509" spans="1:30">
      <c r="A509" s="20"/>
      <c r="B509" s="20"/>
      <c r="C509" s="20"/>
      <c r="D509" s="20"/>
      <c r="E509" s="20"/>
      <c r="F509" s="20"/>
      <c r="G509" s="20"/>
      <c r="H509" s="20"/>
      <c r="I509" s="20"/>
      <c r="J509" s="20"/>
      <c r="K509" s="12"/>
      <c r="L509" s="20"/>
      <c r="M509" s="20"/>
      <c r="N509" s="90"/>
      <c r="O509" s="90"/>
      <c r="P509" s="20"/>
      <c r="Q509" s="90"/>
      <c r="R509" s="20"/>
      <c r="S509" s="20"/>
      <c r="T509" s="20"/>
      <c r="U509" s="90"/>
      <c r="V509" s="20"/>
      <c r="W509" s="20"/>
      <c r="X509" s="20"/>
      <c r="Y509" s="90"/>
      <c r="Z509" s="20"/>
      <c r="AA509" s="90"/>
      <c r="AB509" s="20"/>
      <c r="AC509" s="90"/>
      <c r="AD509" s="20"/>
    </row>
    <row r="510" spans="1:30">
      <c r="A510" s="20"/>
      <c r="B510" s="20"/>
      <c r="C510" s="20"/>
      <c r="D510" s="20"/>
      <c r="E510" s="20"/>
      <c r="F510" s="20"/>
      <c r="G510" s="20"/>
      <c r="H510" s="20"/>
      <c r="I510" s="20"/>
      <c r="J510" s="20"/>
      <c r="K510" s="12"/>
      <c r="L510" s="20"/>
      <c r="M510" s="20"/>
      <c r="N510" s="90"/>
      <c r="O510" s="90"/>
      <c r="P510" s="20"/>
      <c r="Q510" s="90"/>
      <c r="R510" s="20"/>
      <c r="S510" s="20"/>
      <c r="T510" s="20"/>
      <c r="U510" s="90"/>
      <c r="V510" s="20"/>
      <c r="W510" s="20"/>
      <c r="X510" s="20"/>
      <c r="Y510" s="90"/>
      <c r="Z510" s="20"/>
      <c r="AA510" s="90"/>
      <c r="AB510" s="20"/>
      <c r="AC510" s="90"/>
      <c r="AD510" s="20"/>
    </row>
    <row r="511" spans="1:30">
      <c r="A511" s="20"/>
      <c r="B511" s="20"/>
      <c r="C511" s="20"/>
      <c r="D511" s="20"/>
      <c r="E511" s="20"/>
      <c r="F511" s="20"/>
      <c r="G511" s="20"/>
      <c r="H511" s="20"/>
      <c r="I511" s="20"/>
      <c r="J511" s="20"/>
      <c r="K511" s="12"/>
      <c r="L511" s="20"/>
      <c r="M511" s="20"/>
      <c r="N511" s="90"/>
      <c r="O511" s="90"/>
      <c r="P511" s="20"/>
      <c r="Q511" s="90"/>
      <c r="R511" s="20"/>
      <c r="S511" s="20"/>
      <c r="T511" s="20"/>
      <c r="U511" s="90"/>
      <c r="V511" s="20"/>
      <c r="W511" s="20"/>
      <c r="X511" s="20"/>
      <c r="Y511" s="90"/>
      <c r="Z511" s="20"/>
      <c r="AA511" s="90"/>
      <c r="AB511" s="20"/>
      <c r="AC511" s="90"/>
      <c r="AD511" s="20"/>
    </row>
    <row r="512" spans="1:30">
      <c r="A512" s="20"/>
      <c r="B512" s="20"/>
      <c r="C512" s="20"/>
      <c r="D512" s="20"/>
      <c r="E512" s="20"/>
      <c r="F512" s="20"/>
      <c r="G512" s="20"/>
      <c r="H512" s="20"/>
      <c r="I512" s="20"/>
      <c r="J512" s="20"/>
      <c r="K512" s="12"/>
      <c r="L512" s="20"/>
      <c r="M512" s="20"/>
      <c r="N512" s="90"/>
      <c r="O512" s="90"/>
      <c r="P512" s="20"/>
      <c r="Q512" s="90"/>
      <c r="R512" s="20"/>
      <c r="S512" s="20"/>
      <c r="T512" s="20"/>
      <c r="U512" s="90"/>
      <c r="V512" s="20"/>
      <c r="W512" s="20"/>
      <c r="X512" s="20"/>
      <c r="Y512" s="90"/>
      <c r="Z512" s="20"/>
      <c r="AA512" s="90"/>
      <c r="AB512" s="20"/>
      <c r="AC512" s="90"/>
      <c r="AD512" s="20"/>
    </row>
    <row r="513" spans="1:30">
      <c r="A513" s="20"/>
      <c r="B513" s="20"/>
      <c r="C513" s="20"/>
      <c r="D513" s="20"/>
      <c r="E513" s="20"/>
      <c r="F513" s="20"/>
      <c r="G513" s="20"/>
      <c r="H513" s="20"/>
      <c r="I513" s="20"/>
      <c r="J513" s="20"/>
      <c r="K513" s="12"/>
      <c r="L513" s="20"/>
      <c r="M513" s="20"/>
      <c r="N513" s="90"/>
      <c r="O513" s="90"/>
      <c r="P513" s="20"/>
      <c r="Q513" s="90"/>
      <c r="R513" s="20"/>
      <c r="S513" s="20"/>
      <c r="T513" s="20"/>
      <c r="U513" s="90"/>
      <c r="V513" s="20"/>
      <c r="W513" s="20"/>
      <c r="X513" s="20"/>
      <c r="Y513" s="90"/>
      <c r="Z513" s="20"/>
      <c r="AA513" s="90"/>
      <c r="AB513" s="20"/>
      <c r="AC513" s="90"/>
      <c r="AD513" s="20"/>
    </row>
    <row r="514" spans="1:30">
      <c r="A514" s="20"/>
      <c r="B514" s="20"/>
      <c r="C514" s="20"/>
      <c r="D514" s="20"/>
      <c r="E514" s="20"/>
      <c r="F514" s="20"/>
      <c r="G514" s="20"/>
      <c r="H514" s="20"/>
      <c r="I514" s="20"/>
      <c r="J514" s="20"/>
      <c r="K514" s="12"/>
      <c r="L514" s="20"/>
      <c r="M514" s="20"/>
      <c r="N514" s="90"/>
      <c r="O514" s="90"/>
      <c r="P514" s="20"/>
      <c r="Q514" s="90"/>
      <c r="R514" s="20"/>
      <c r="S514" s="20"/>
      <c r="T514" s="20"/>
      <c r="U514" s="90"/>
      <c r="V514" s="20"/>
      <c r="W514" s="20"/>
      <c r="X514" s="20"/>
      <c r="Y514" s="90"/>
      <c r="Z514" s="20"/>
      <c r="AA514" s="90"/>
      <c r="AB514" s="20"/>
      <c r="AC514" s="90"/>
      <c r="AD514" s="20"/>
    </row>
    <row r="515" spans="1:30">
      <c r="A515" s="20"/>
      <c r="B515" s="20"/>
      <c r="C515" s="20"/>
      <c r="D515" s="20"/>
      <c r="E515" s="20"/>
      <c r="F515" s="20"/>
      <c r="G515" s="20"/>
      <c r="H515" s="20"/>
      <c r="I515" s="20"/>
      <c r="J515" s="20"/>
      <c r="K515" s="12"/>
      <c r="L515" s="20"/>
      <c r="M515" s="20"/>
      <c r="N515" s="90"/>
      <c r="O515" s="90"/>
      <c r="P515" s="20"/>
      <c r="Q515" s="90"/>
      <c r="R515" s="20"/>
      <c r="S515" s="20"/>
      <c r="T515" s="20"/>
      <c r="U515" s="90"/>
      <c r="V515" s="20"/>
      <c r="W515" s="20"/>
      <c r="X515" s="20"/>
      <c r="Y515" s="90"/>
      <c r="Z515" s="20"/>
      <c r="AA515" s="90"/>
      <c r="AB515" s="20"/>
      <c r="AC515" s="90"/>
      <c r="AD515" s="20"/>
    </row>
    <row r="516" spans="1:30">
      <c r="A516" s="20"/>
      <c r="B516" s="20"/>
      <c r="C516" s="20"/>
      <c r="D516" s="20"/>
      <c r="E516" s="20"/>
      <c r="F516" s="20"/>
      <c r="G516" s="20"/>
      <c r="H516" s="20"/>
      <c r="I516" s="20"/>
      <c r="J516" s="20"/>
      <c r="K516" s="12"/>
      <c r="L516" s="20"/>
      <c r="M516" s="20"/>
      <c r="N516" s="90"/>
      <c r="O516" s="90"/>
      <c r="P516" s="20"/>
      <c r="Q516" s="90"/>
      <c r="R516" s="20"/>
      <c r="S516" s="20"/>
      <c r="T516" s="20"/>
      <c r="U516" s="90"/>
      <c r="V516" s="20"/>
      <c r="W516" s="20"/>
      <c r="X516" s="20"/>
      <c r="Y516" s="90"/>
      <c r="Z516" s="20"/>
      <c r="AA516" s="90"/>
      <c r="AB516" s="20"/>
      <c r="AC516" s="90"/>
      <c r="AD516" s="20"/>
    </row>
    <row r="517" spans="1:30">
      <c r="A517" s="20"/>
      <c r="B517" s="20"/>
      <c r="C517" s="20"/>
      <c r="D517" s="20"/>
      <c r="E517" s="20"/>
      <c r="F517" s="20"/>
      <c r="G517" s="20"/>
      <c r="H517" s="20"/>
      <c r="I517" s="20"/>
      <c r="J517" s="20"/>
      <c r="K517" s="12"/>
      <c r="L517" s="20"/>
      <c r="M517" s="20"/>
      <c r="N517" s="90"/>
      <c r="O517" s="90"/>
      <c r="P517" s="20"/>
      <c r="Q517" s="90"/>
      <c r="R517" s="20"/>
      <c r="S517" s="20"/>
      <c r="T517" s="20"/>
      <c r="U517" s="90"/>
      <c r="V517" s="20"/>
      <c r="W517" s="20"/>
      <c r="X517" s="20"/>
      <c r="Y517" s="90"/>
      <c r="Z517" s="20"/>
      <c r="AA517" s="90"/>
      <c r="AB517" s="20"/>
      <c r="AC517" s="90"/>
      <c r="AD517" s="20"/>
    </row>
    <row r="518" spans="1:30">
      <c r="A518" s="20"/>
      <c r="B518" s="20"/>
      <c r="C518" s="20"/>
      <c r="D518" s="20"/>
      <c r="E518" s="20"/>
      <c r="F518" s="20"/>
      <c r="G518" s="20"/>
      <c r="H518" s="20"/>
      <c r="I518" s="20"/>
      <c r="J518" s="20"/>
      <c r="K518" s="12"/>
      <c r="L518" s="20"/>
      <c r="M518" s="20"/>
      <c r="N518" s="90"/>
      <c r="O518" s="90"/>
      <c r="P518" s="20"/>
      <c r="Q518" s="90"/>
      <c r="R518" s="20"/>
      <c r="S518" s="20"/>
      <c r="T518" s="20"/>
      <c r="U518" s="90"/>
      <c r="V518" s="20"/>
      <c r="W518" s="20"/>
      <c r="X518" s="20"/>
      <c r="Y518" s="90"/>
      <c r="Z518" s="20"/>
      <c r="AA518" s="90"/>
      <c r="AB518" s="20"/>
      <c r="AC518" s="90"/>
      <c r="AD518" s="20"/>
    </row>
    <row r="519" spans="1:30">
      <c r="A519" s="20"/>
      <c r="B519" s="20"/>
      <c r="C519" s="20"/>
      <c r="D519" s="20"/>
      <c r="E519" s="20"/>
      <c r="F519" s="20"/>
      <c r="G519" s="20"/>
      <c r="H519" s="20"/>
      <c r="I519" s="20"/>
      <c r="J519" s="20"/>
      <c r="K519" s="12"/>
      <c r="L519" s="20"/>
      <c r="M519" s="20"/>
      <c r="N519" s="90"/>
      <c r="O519" s="90"/>
      <c r="P519" s="20"/>
      <c r="Q519" s="90"/>
      <c r="R519" s="20"/>
      <c r="S519" s="20"/>
      <c r="T519" s="20"/>
      <c r="U519" s="90"/>
      <c r="V519" s="20"/>
      <c r="W519" s="20"/>
      <c r="X519" s="20"/>
      <c r="Y519" s="90"/>
      <c r="Z519" s="20"/>
      <c r="AA519" s="90"/>
      <c r="AB519" s="20"/>
      <c r="AC519" s="90"/>
      <c r="AD519" s="20"/>
    </row>
    <row r="520" spans="1:30">
      <c r="A520" s="20"/>
      <c r="B520" s="20"/>
      <c r="C520" s="20"/>
      <c r="D520" s="20"/>
      <c r="E520" s="20"/>
      <c r="F520" s="20"/>
      <c r="G520" s="20"/>
      <c r="H520" s="20"/>
      <c r="I520" s="20"/>
      <c r="J520" s="20"/>
      <c r="K520" s="12"/>
      <c r="L520" s="20"/>
      <c r="M520" s="20"/>
      <c r="N520" s="90"/>
      <c r="O520" s="90"/>
      <c r="P520" s="20"/>
      <c r="Q520" s="90"/>
      <c r="R520" s="20"/>
      <c r="S520" s="20"/>
      <c r="T520" s="20"/>
      <c r="U520" s="90"/>
      <c r="V520" s="20"/>
      <c r="W520" s="20"/>
      <c r="X520" s="20"/>
      <c r="Y520" s="90"/>
      <c r="Z520" s="20"/>
      <c r="AA520" s="90"/>
      <c r="AB520" s="20"/>
      <c r="AC520" s="90"/>
      <c r="AD520" s="20"/>
    </row>
    <row r="521" spans="1:30">
      <c r="A521" s="20"/>
      <c r="B521" s="20"/>
      <c r="C521" s="20"/>
      <c r="D521" s="20"/>
      <c r="E521" s="20"/>
      <c r="F521" s="20"/>
      <c r="G521" s="20"/>
      <c r="H521" s="20"/>
      <c r="I521" s="20"/>
      <c r="J521" s="20"/>
      <c r="K521" s="12"/>
      <c r="L521" s="20"/>
      <c r="M521" s="20"/>
      <c r="N521" s="90"/>
      <c r="O521" s="90"/>
      <c r="P521" s="20"/>
      <c r="Q521" s="90"/>
      <c r="R521" s="20"/>
      <c r="S521" s="20"/>
      <c r="T521" s="20"/>
      <c r="U521" s="90"/>
      <c r="V521" s="20"/>
      <c r="W521" s="20"/>
      <c r="X521" s="20"/>
      <c r="Y521" s="90"/>
      <c r="Z521" s="20"/>
      <c r="AA521" s="90"/>
      <c r="AB521" s="20"/>
      <c r="AC521" s="90"/>
      <c r="AD521" s="20"/>
    </row>
    <row r="522" spans="1:30">
      <c r="A522" s="20"/>
      <c r="B522" s="20"/>
      <c r="C522" s="20"/>
      <c r="D522" s="20"/>
      <c r="E522" s="20"/>
      <c r="F522" s="20"/>
      <c r="G522" s="20"/>
      <c r="H522" s="20"/>
      <c r="I522" s="20"/>
      <c r="J522" s="20"/>
      <c r="K522" s="12"/>
      <c r="L522" s="20"/>
      <c r="M522" s="20"/>
      <c r="N522" s="90"/>
      <c r="O522" s="90"/>
      <c r="P522" s="20"/>
      <c r="Q522" s="90"/>
      <c r="R522" s="20"/>
      <c r="S522" s="20"/>
      <c r="T522" s="20"/>
      <c r="U522" s="90"/>
      <c r="V522" s="20"/>
      <c r="W522" s="20"/>
      <c r="X522" s="20"/>
      <c r="Y522" s="90"/>
      <c r="Z522" s="20"/>
      <c r="AA522" s="90"/>
      <c r="AB522" s="20"/>
      <c r="AC522" s="90"/>
      <c r="AD522" s="20"/>
    </row>
    <row r="523" spans="1:30">
      <c r="A523" s="20"/>
      <c r="B523" s="20"/>
      <c r="C523" s="20"/>
      <c r="D523" s="20"/>
      <c r="E523" s="20"/>
      <c r="F523" s="20"/>
      <c r="G523" s="20"/>
      <c r="H523" s="20"/>
      <c r="I523" s="20"/>
      <c r="J523" s="20"/>
      <c r="K523" s="12"/>
      <c r="L523" s="20"/>
      <c r="M523" s="20"/>
      <c r="N523" s="90"/>
      <c r="O523" s="90"/>
      <c r="P523" s="20"/>
      <c r="Q523" s="90"/>
      <c r="R523" s="20"/>
      <c r="S523" s="20"/>
      <c r="T523" s="20"/>
      <c r="U523" s="90"/>
      <c r="V523" s="20"/>
      <c r="W523" s="20"/>
      <c r="X523" s="20"/>
      <c r="Y523" s="90"/>
      <c r="Z523" s="20"/>
      <c r="AA523" s="90"/>
      <c r="AB523" s="20"/>
      <c r="AC523" s="90"/>
      <c r="AD523" s="20"/>
    </row>
    <row r="524" spans="1:30">
      <c r="A524" s="20"/>
      <c r="B524" s="20"/>
      <c r="C524" s="20"/>
      <c r="D524" s="20"/>
      <c r="E524" s="20"/>
      <c r="F524" s="20"/>
      <c r="G524" s="20"/>
      <c r="H524" s="20"/>
      <c r="I524" s="20"/>
      <c r="J524" s="20"/>
      <c r="K524" s="12"/>
      <c r="L524" s="20"/>
      <c r="M524" s="20"/>
      <c r="N524" s="90"/>
      <c r="O524" s="90"/>
      <c r="P524" s="20"/>
      <c r="Q524" s="90"/>
      <c r="R524" s="20"/>
      <c r="S524" s="20"/>
      <c r="T524" s="20"/>
      <c r="U524" s="90"/>
      <c r="V524" s="20"/>
      <c r="W524" s="20"/>
      <c r="X524" s="20"/>
      <c r="Y524" s="90"/>
      <c r="Z524" s="20"/>
      <c r="AA524" s="90"/>
      <c r="AB524" s="20"/>
      <c r="AC524" s="90"/>
      <c r="AD524" s="20"/>
    </row>
    <row r="525" spans="1:30">
      <c r="A525" s="20"/>
      <c r="B525" s="20"/>
      <c r="C525" s="20"/>
      <c r="D525" s="20"/>
      <c r="E525" s="20"/>
      <c r="F525" s="20"/>
      <c r="G525" s="20"/>
      <c r="H525" s="20"/>
      <c r="I525" s="20"/>
      <c r="J525" s="20"/>
      <c r="K525" s="12"/>
      <c r="L525" s="20"/>
      <c r="M525" s="20"/>
      <c r="N525" s="90"/>
      <c r="O525" s="90"/>
      <c r="P525" s="20"/>
      <c r="Q525" s="90"/>
      <c r="R525" s="20"/>
      <c r="S525" s="20"/>
      <c r="T525" s="20"/>
      <c r="U525" s="90"/>
      <c r="V525" s="20"/>
      <c r="W525" s="20"/>
      <c r="X525" s="20"/>
      <c r="Y525" s="90"/>
      <c r="Z525" s="20"/>
      <c r="AA525" s="90"/>
      <c r="AB525" s="20"/>
      <c r="AC525" s="90"/>
      <c r="AD525" s="20"/>
    </row>
    <row r="526" spans="1:30">
      <c r="A526" s="20"/>
      <c r="B526" s="20"/>
      <c r="C526" s="20"/>
      <c r="D526" s="20"/>
      <c r="E526" s="20"/>
      <c r="F526" s="20"/>
      <c r="G526" s="20"/>
      <c r="H526" s="20"/>
      <c r="I526" s="20"/>
      <c r="J526" s="20"/>
      <c r="K526" s="12"/>
      <c r="L526" s="20"/>
      <c r="M526" s="20"/>
      <c r="N526" s="90"/>
      <c r="O526" s="90"/>
      <c r="P526" s="20"/>
      <c r="Q526" s="90"/>
      <c r="R526" s="20"/>
      <c r="S526" s="20"/>
      <c r="T526" s="20"/>
      <c r="U526" s="90"/>
      <c r="V526" s="20"/>
      <c r="W526" s="20"/>
      <c r="X526" s="20"/>
      <c r="Y526" s="90"/>
      <c r="Z526" s="20"/>
      <c r="AA526" s="90"/>
      <c r="AB526" s="20"/>
      <c r="AC526" s="90"/>
      <c r="AD526" s="20"/>
    </row>
    <row r="527" spans="1:30">
      <c r="A527" s="20"/>
      <c r="B527" s="20"/>
      <c r="C527" s="20"/>
      <c r="D527" s="20"/>
      <c r="E527" s="20"/>
      <c r="F527" s="20"/>
      <c r="G527" s="20"/>
      <c r="H527" s="20"/>
      <c r="I527" s="20"/>
      <c r="J527" s="20"/>
      <c r="K527" s="12"/>
      <c r="L527" s="20"/>
      <c r="M527" s="20"/>
      <c r="N527" s="90"/>
      <c r="O527" s="90"/>
      <c r="P527" s="20"/>
      <c r="Q527" s="90"/>
      <c r="R527" s="20"/>
      <c r="S527" s="20"/>
      <c r="T527" s="20"/>
      <c r="U527" s="90"/>
      <c r="V527" s="20"/>
      <c r="W527" s="20"/>
      <c r="X527" s="20"/>
      <c r="Y527" s="90"/>
      <c r="Z527" s="20"/>
      <c r="AA527" s="90"/>
      <c r="AB527" s="20"/>
      <c r="AC527" s="90"/>
      <c r="AD527" s="20"/>
    </row>
    <row r="528" spans="1:30">
      <c r="A528" s="20"/>
      <c r="B528" s="20"/>
      <c r="C528" s="20"/>
      <c r="D528" s="20"/>
      <c r="E528" s="20"/>
      <c r="F528" s="20"/>
      <c r="G528" s="20"/>
      <c r="H528" s="20"/>
      <c r="I528" s="20"/>
      <c r="J528" s="20"/>
      <c r="K528" s="12"/>
      <c r="L528" s="20"/>
      <c r="M528" s="20"/>
      <c r="N528" s="90"/>
      <c r="O528" s="90"/>
      <c r="P528" s="20"/>
      <c r="Q528" s="90"/>
      <c r="R528" s="20"/>
      <c r="S528" s="20"/>
      <c r="T528" s="20"/>
      <c r="U528" s="90"/>
      <c r="V528" s="20"/>
      <c r="W528" s="20"/>
      <c r="X528" s="20"/>
      <c r="Y528" s="90"/>
      <c r="Z528" s="20"/>
      <c r="AA528" s="90"/>
      <c r="AB528" s="20"/>
      <c r="AC528" s="90"/>
      <c r="AD528" s="20"/>
    </row>
    <row r="529" spans="1:30">
      <c r="A529" s="20"/>
      <c r="B529" s="20"/>
      <c r="C529" s="20"/>
      <c r="D529" s="20"/>
      <c r="E529" s="20"/>
      <c r="F529" s="20"/>
      <c r="G529" s="20"/>
      <c r="H529" s="20"/>
      <c r="I529" s="20"/>
      <c r="J529" s="20"/>
      <c r="K529" s="12"/>
      <c r="L529" s="20"/>
      <c r="M529" s="20"/>
      <c r="N529" s="90"/>
      <c r="O529" s="90"/>
      <c r="P529" s="20"/>
      <c r="Q529" s="90"/>
      <c r="R529" s="20"/>
      <c r="S529" s="20"/>
      <c r="T529" s="20"/>
      <c r="U529" s="90"/>
      <c r="V529" s="20"/>
      <c r="W529" s="20"/>
      <c r="X529" s="20"/>
      <c r="Y529" s="90"/>
      <c r="Z529" s="20"/>
      <c r="AA529" s="90"/>
      <c r="AB529" s="20"/>
      <c r="AC529" s="90"/>
      <c r="AD529" s="20"/>
    </row>
    <row r="530" spans="1:30">
      <c r="A530" s="20"/>
      <c r="B530" s="20"/>
      <c r="C530" s="20"/>
      <c r="D530" s="20"/>
      <c r="E530" s="20"/>
      <c r="F530" s="20"/>
      <c r="G530" s="20"/>
      <c r="H530" s="20"/>
      <c r="I530" s="20"/>
      <c r="J530" s="20"/>
      <c r="K530" s="12"/>
      <c r="L530" s="20"/>
      <c r="M530" s="20"/>
      <c r="N530" s="90"/>
      <c r="O530" s="90"/>
      <c r="P530" s="20"/>
      <c r="Q530" s="90"/>
      <c r="R530" s="20"/>
      <c r="S530" s="20"/>
      <c r="T530" s="20"/>
      <c r="U530" s="90"/>
      <c r="V530" s="20"/>
      <c r="W530" s="20"/>
      <c r="X530" s="20"/>
      <c r="Y530" s="90"/>
      <c r="Z530" s="20"/>
      <c r="AA530" s="90"/>
      <c r="AB530" s="20"/>
      <c r="AC530" s="90"/>
      <c r="AD530" s="20"/>
    </row>
    <row r="531" spans="1:30">
      <c r="A531" s="20"/>
      <c r="B531" s="20"/>
      <c r="C531" s="20"/>
      <c r="D531" s="20"/>
      <c r="E531" s="20"/>
      <c r="F531" s="20"/>
      <c r="G531" s="20"/>
      <c r="H531" s="20"/>
      <c r="I531" s="20"/>
      <c r="J531" s="20"/>
      <c r="K531" s="12"/>
      <c r="L531" s="20"/>
      <c r="M531" s="20"/>
      <c r="N531" s="90"/>
      <c r="O531" s="90"/>
      <c r="P531" s="20"/>
      <c r="Q531" s="90"/>
      <c r="R531" s="20"/>
      <c r="S531" s="20"/>
      <c r="T531" s="20"/>
      <c r="U531" s="90"/>
      <c r="V531" s="20"/>
      <c r="W531" s="20"/>
      <c r="X531" s="20"/>
      <c r="Y531" s="90"/>
      <c r="Z531" s="20"/>
      <c r="AA531" s="90"/>
      <c r="AB531" s="20"/>
      <c r="AC531" s="90"/>
      <c r="AD531" s="20"/>
    </row>
    <row r="532" spans="1:30">
      <c r="A532" s="20"/>
      <c r="B532" s="20"/>
      <c r="C532" s="20"/>
      <c r="D532" s="20"/>
      <c r="E532" s="20"/>
      <c r="F532" s="20"/>
      <c r="G532" s="20"/>
      <c r="H532" s="20"/>
      <c r="I532" s="20"/>
      <c r="J532" s="20"/>
      <c r="K532" s="12"/>
      <c r="L532" s="20"/>
      <c r="M532" s="20"/>
      <c r="N532" s="90"/>
      <c r="O532" s="90"/>
      <c r="P532" s="20"/>
      <c r="Q532" s="90"/>
      <c r="R532" s="20"/>
      <c r="S532" s="20"/>
      <c r="T532" s="20"/>
      <c r="U532" s="90"/>
      <c r="V532" s="20"/>
      <c r="W532" s="20"/>
      <c r="X532" s="20"/>
      <c r="Y532" s="90"/>
      <c r="Z532" s="20"/>
      <c r="AA532" s="90"/>
      <c r="AB532" s="20"/>
      <c r="AC532" s="90"/>
      <c r="AD532" s="20"/>
    </row>
    <row r="533" spans="1:30">
      <c r="A533" s="20"/>
      <c r="B533" s="20"/>
      <c r="C533" s="20"/>
      <c r="D533" s="20"/>
      <c r="E533" s="20"/>
      <c r="F533" s="20"/>
      <c r="G533" s="20"/>
      <c r="H533" s="20"/>
      <c r="I533" s="20"/>
      <c r="J533" s="20"/>
      <c r="K533" s="12"/>
      <c r="L533" s="20"/>
      <c r="M533" s="20"/>
      <c r="N533" s="90"/>
      <c r="O533" s="90"/>
      <c r="P533" s="20"/>
      <c r="Q533" s="90"/>
      <c r="R533" s="20"/>
      <c r="S533" s="20"/>
      <c r="T533" s="20"/>
      <c r="U533" s="90"/>
      <c r="V533" s="20"/>
      <c r="W533" s="20"/>
      <c r="X533" s="20"/>
      <c r="Y533" s="90"/>
      <c r="Z533" s="20"/>
      <c r="AA533" s="90"/>
      <c r="AB533" s="20"/>
      <c r="AC533" s="90"/>
      <c r="AD533" s="20"/>
    </row>
    <row r="534" spans="1:30">
      <c r="A534" s="20"/>
      <c r="B534" s="20"/>
      <c r="C534" s="20"/>
      <c r="D534" s="20"/>
      <c r="E534" s="20"/>
      <c r="F534" s="20"/>
      <c r="G534" s="20"/>
      <c r="H534" s="20"/>
      <c r="I534" s="20"/>
      <c r="J534" s="20"/>
      <c r="K534" s="12"/>
      <c r="L534" s="20"/>
      <c r="M534" s="20"/>
      <c r="N534" s="90"/>
      <c r="O534" s="90"/>
      <c r="P534" s="20"/>
      <c r="Q534" s="90"/>
      <c r="R534" s="20"/>
      <c r="S534" s="20"/>
      <c r="T534" s="20"/>
      <c r="U534" s="90"/>
      <c r="V534" s="20"/>
      <c r="W534" s="20"/>
      <c r="X534" s="20"/>
      <c r="Y534" s="90"/>
      <c r="Z534" s="20"/>
      <c r="AA534" s="90"/>
      <c r="AB534" s="20"/>
      <c r="AC534" s="90"/>
      <c r="AD534" s="20"/>
    </row>
    <row r="535" spans="1:30">
      <c r="A535" s="20"/>
      <c r="B535" s="20"/>
      <c r="C535" s="20"/>
      <c r="D535" s="20"/>
      <c r="E535" s="20"/>
      <c r="F535" s="20"/>
      <c r="G535" s="20"/>
      <c r="H535" s="20"/>
      <c r="I535" s="20"/>
      <c r="J535" s="20"/>
      <c r="K535" s="12"/>
      <c r="L535" s="20"/>
      <c r="M535" s="20"/>
      <c r="N535" s="90"/>
      <c r="O535" s="90"/>
      <c r="P535" s="20"/>
      <c r="Q535" s="90"/>
      <c r="R535" s="20"/>
      <c r="S535" s="20"/>
      <c r="T535" s="20"/>
      <c r="U535" s="90"/>
      <c r="V535" s="20"/>
      <c r="W535" s="20"/>
      <c r="X535" s="20"/>
      <c r="Y535" s="90"/>
      <c r="Z535" s="20"/>
      <c r="AA535" s="90"/>
      <c r="AB535" s="20"/>
      <c r="AC535" s="90"/>
      <c r="AD535" s="20"/>
    </row>
    <row r="536" spans="1:30">
      <c r="A536" s="20"/>
      <c r="B536" s="20"/>
      <c r="C536" s="20"/>
      <c r="D536" s="20"/>
      <c r="E536" s="20"/>
      <c r="F536" s="20"/>
      <c r="G536" s="20"/>
      <c r="H536" s="20"/>
      <c r="I536" s="20"/>
      <c r="J536" s="20"/>
      <c r="K536" s="12"/>
      <c r="L536" s="20"/>
      <c r="M536" s="20"/>
      <c r="N536" s="90"/>
      <c r="O536" s="90"/>
      <c r="P536" s="20"/>
      <c r="Q536" s="90"/>
      <c r="R536" s="20"/>
      <c r="S536" s="20"/>
      <c r="T536" s="20"/>
      <c r="U536" s="90"/>
      <c r="V536" s="20"/>
      <c r="W536" s="20"/>
      <c r="X536" s="20"/>
      <c r="Y536" s="90"/>
      <c r="Z536" s="20"/>
      <c r="AA536" s="90"/>
      <c r="AB536" s="20"/>
      <c r="AC536" s="90"/>
      <c r="AD536" s="20"/>
    </row>
    <row r="537" spans="1:30">
      <c r="A537" s="20"/>
      <c r="B537" s="20"/>
      <c r="C537" s="20"/>
      <c r="D537" s="20"/>
      <c r="E537" s="20"/>
      <c r="F537" s="20"/>
      <c r="G537" s="20"/>
      <c r="H537" s="20"/>
      <c r="I537" s="20"/>
      <c r="J537" s="20"/>
      <c r="K537" s="12"/>
      <c r="L537" s="20"/>
      <c r="M537" s="20"/>
      <c r="N537" s="90"/>
      <c r="O537" s="90"/>
      <c r="P537" s="20"/>
      <c r="Q537" s="90"/>
      <c r="R537" s="20"/>
      <c r="S537" s="20"/>
      <c r="T537" s="20"/>
      <c r="U537" s="90"/>
      <c r="V537" s="20"/>
      <c r="W537" s="20"/>
      <c r="X537" s="20"/>
      <c r="Y537" s="90"/>
      <c r="Z537" s="20"/>
      <c r="AA537" s="90"/>
      <c r="AB537" s="20"/>
      <c r="AC537" s="90"/>
      <c r="AD537" s="20"/>
    </row>
    <row r="538" spans="1:30">
      <c r="A538" s="20"/>
      <c r="B538" s="20"/>
      <c r="C538" s="20"/>
      <c r="D538" s="20"/>
      <c r="E538" s="20"/>
      <c r="F538" s="20"/>
      <c r="G538" s="20"/>
      <c r="H538" s="20"/>
      <c r="I538" s="20"/>
      <c r="J538" s="20"/>
      <c r="K538" s="12"/>
      <c r="L538" s="20"/>
      <c r="M538" s="20"/>
      <c r="N538" s="90"/>
      <c r="O538" s="90"/>
      <c r="P538" s="20"/>
      <c r="Q538" s="90"/>
      <c r="R538" s="20"/>
      <c r="S538" s="20"/>
      <c r="T538" s="20"/>
      <c r="U538" s="90"/>
      <c r="V538" s="20"/>
      <c r="W538" s="20"/>
      <c r="X538" s="20"/>
      <c r="Y538" s="90"/>
      <c r="Z538" s="20"/>
      <c r="AA538" s="90"/>
      <c r="AB538" s="20"/>
      <c r="AC538" s="90"/>
      <c r="AD538" s="20"/>
    </row>
    <row r="539" spans="1:30">
      <c r="A539" s="20"/>
      <c r="B539" s="20"/>
      <c r="C539" s="20"/>
      <c r="D539" s="20"/>
      <c r="E539" s="20"/>
      <c r="F539" s="20"/>
      <c r="G539" s="20"/>
      <c r="H539" s="20"/>
      <c r="I539" s="20"/>
      <c r="J539" s="20"/>
      <c r="K539" s="12"/>
      <c r="L539" s="20"/>
      <c r="M539" s="20"/>
      <c r="N539" s="90"/>
      <c r="O539" s="90"/>
      <c r="P539" s="20"/>
      <c r="Q539" s="90"/>
      <c r="R539" s="20"/>
      <c r="S539" s="20"/>
      <c r="T539" s="20"/>
      <c r="U539" s="90"/>
      <c r="V539" s="20"/>
      <c r="W539" s="20"/>
      <c r="X539" s="20"/>
      <c r="Y539" s="90"/>
      <c r="Z539" s="20"/>
      <c r="AA539" s="90"/>
      <c r="AB539" s="20"/>
      <c r="AC539" s="90"/>
      <c r="AD539" s="20"/>
    </row>
    <row r="540" spans="1:30">
      <c r="A540" s="20"/>
      <c r="B540" s="20"/>
      <c r="C540" s="20"/>
      <c r="D540" s="20"/>
      <c r="E540" s="20"/>
      <c r="F540" s="20"/>
      <c r="G540" s="20"/>
      <c r="H540" s="20"/>
      <c r="I540" s="20"/>
      <c r="J540" s="20"/>
      <c r="K540" s="12"/>
      <c r="L540" s="20"/>
      <c r="M540" s="20"/>
      <c r="N540" s="90"/>
      <c r="O540" s="90"/>
      <c r="P540" s="20"/>
      <c r="Q540" s="90"/>
      <c r="R540" s="20"/>
      <c r="S540" s="20"/>
      <c r="T540" s="20"/>
      <c r="U540" s="90"/>
      <c r="V540" s="20"/>
      <c r="W540" s="20"/>
      <c r="X540" s="20"/>
      <c r="Y540" s="90"/>
      <c r="Z540" s="20"/>
      <c r="AA540" s="90"/>
      <c r="AB540" s="20"/>
      <c r="AC540" s="90"/>
      <c r="AD540" s="20"/>
    </row>
    <row r="541" spans="1:30">
      <c r="A541" s="20"/>
      <c r="B541" s="20"/>
      <c r="C541" s="20"/>
      <c r="D541" s="20"/>
      <c r="E541" s="20"/>
      <c r="F541" s="20"/>
      <c r="G541" s="20"/>
      <c r="H541" s="20"/>
      <c r="I541" s="20"/>
      <c r="J541" s="20"/>
      <c r="K541" s="12"/>
      <c r="L541" s="20"/>
      <c r="M541" s="20"/>
      <c r="N541" s="90"/>
      <c r="O541" s="90"/>
      <c r="P541" s="20"/>
      <c r="Q541" s="90"/>
      <c r="R541" s="20"/>
      <c r="S541" s="20"/>
      <c r="T541" s="20"/>
      <c r="U541" s="90"/>
      <c r="V541" s="20"/>
      <c r="W541" s="20"/>
      <c r="X541" s="20"/>
      <c r="Y541" s="90"/>
      <c r="Z541" s="20"/>
      <c r="AA541" s="90"/>
      <c r="AB541" s="20"/>
      <c r="AC541" s="90"/>
      <c r="AD541" s="20"/>
    </row>
    <row r="542" spans="1:30">
      <c r="A542" s="20"/>
      <c r="B542" s="20"/>
      <c r="C542" s="20"/>
      <c r="D542" s="20"/>
      <c r="E542" s="20"/>
      <c r="F542" s="20"/>
      <c r="G542" s="20"/>
      <c r="H542" s="20"/>
      <c r="I542" s="20"/>
      <c r="J542" s="20"/>
      <c r="K542" s="12"/>
      <c r="L542" s="20"/>
      <c r="M542" s="20"/>
      <c r="N542" s="90"/>
      <c r="O542" s="90"/>
      <c r="P542" s="20"/>
      <c r="Q542" s="90"/>
      <c r="R542" s="20"/>
      <c r="S542" s="20"/>
      <c r="T542" s="20"/>
      <c r="U542" s="90"/>
      <c r="V542" s="20"/>
      <c r="W542" s="20"/>
      <c r="X542" s="20"/>
      <c r="Y542" s="90"/>
      <c r="Z542" s="20"/>
      <c r="AA542" s="90"/>
      <c r="AB542" s="20"/>
      <c r="AC542" s="90"/>
      <c r="AD542" s="20"/>
    </row>
    <row r="543" spans="1:30">
      <c r="A543" s="20"/>
      <c r="B543" s="20"/>
      <c r="C543" s="20"/>
      <c r="D543" s="20"/>
      <c r="E543" s="20"/>
      <c r="F543" s="20"/>
      <c r="G543" s="20"/>
      <c r="H543" s="20"/>
      <c r="I543" s="20"/>
      <c r="J543" s="20"/>
      <c r="K543" s="12"/>
      <c r="L543" s="20"/>
      <c r="M543" s="20"/>
      <c r="N543" s="90"/>
      <c r="O543" s="90"/>
      <c r="P543" s="20"/>
      <c r="Q543" s="90"/>
      <c r="R543" s="20"/>
      <c r="S543" s="20"/>
      <c r="T543" s="20"/>
      <c r="U543" s="90"/>
      <c r="V543" s="20"/>
      <c r="W543" s="20"/>
      <c r="X543" s="20"/>
      <c r="Y543" s="90"/>
      <c r="Z543" s="20"/>
      <c r="AA543" s="90"/>
      <c r="AB543" s="20"/>
      <c r="AC543" s="90"/>
      <c r="AD543" s="20"/>
    </row>
    <row r="544" spans="1:30">
      <c r="A544" s="20"/>
      <c r="B544" s="20"/>
      <c r="C544" s="20"/>
      <c r="D544" s="20"/>
      <c r="E544" s="20"/>
      <c r="F544" s="20"/>
      <c r="G544" s="20"/>
      <c r="H544" s="20"/>
      <c r="I544" s="20"/>
      <c r="J544" s="20"/>
      <c r="K544" s="12"/>
      <c r="L544" s="20"/>
      <c r="M544" s="20"/>
      <c r="N544" s="90"/>
      <c r="O544" s="90"/>
      <c r="P544" s="20"/>
      <c r="Q544" s="90"/>
      <c r="R544" s="20"/>
      <c r="S544" s="20"/>
      <c r="T544" s="20"/>
      <c r="U544" s="90"/>
      <c r="V544" s="20"/>
      <c r="W544" s="20"/>
      <c r="X544" s="20"/>
      <c r="Y544" s="90"/>
      <c r="Z544" s="20"/>
      <c r="AA544" s="90"/>
      <c r="AB544" s="20"/>
      <c r="AC544" s="90"/>
      <c r="AD544" s="20"/>
    </row>
    <row r="545" spans="1:30">
      <c r="A545" s="20"/>
      <c r="B545" s="20"/>
      <c r="C545" s="20"/>
      <c r="D545" s="20"/>
      <c r="E545" s="20"/>
      <c r="F545" s="20"/>
      <c r="G545" s="20"/>
      <c r="H545" s="20"/>
      <c r="I545" s="20"/>
      <c r="J545" s="20"/>
      <c r="K545" s="12"/>
      <c r="L545" s="20"/>
      <c r="M545" s="20"/>
      <c r="N545" s="90"/>
      <c r="O545" s="90"/>
      <c r="P545" s="20"/>
      <c r="Q545" s="90"/>
      <c r="R545" s="20"/>
      <c r="S545" s="20"/>
      <c r="T545" s="20"/>
      <c r="U545" s="90"/>
      <c r="V545" s="20"/>
      <c r="W545" s="20"/>
      <c r="X545" s="20"/>
      <c r="Y545" s="90"/>
      <c r="Z545" s="20"/>
      <c r="AA545" s="90"/>
      <c r="AB545" s="20"/>
      <c r="AC545" s="90"/>
      <c r="AD545" s="20"/>
    </row>
    <row r="546" spans="1:30">
      <c r="A546" s="20"/>
      <c r="B546" s="20"/>
      <c r="C546" s="20"/>
      <c r="D546" s="20"/>
      <c r="E546" s="20"/>
      <c r="F546" s="20"/>
      <c r="G546" s="20"/>
      <c r="H546" s="20"/>
      <c r="I546" s="20"/>
      <c r="J546" s="20"/>
      <c r="K546" s="12"/>
      <c r="L546" s="20"/>
      <c r="M546" s="20"/>
      <c r="N546" s="90"/>
      <c r="O546" s="90"/>
      <c r="P546" s="20"/>
      <c r="Q546" s="90"/>
      <c r="R546" s="20"/>
      <c r="S546" s="20"/>
      <c r="T546" s="20"/>
      <c r="U546" s="90"/>
      <c r="V546" s="20"/>
      <c r="W546" s="20"/>
      <c r="X546" s="20"/>
      <c r="Y546" s="90"/>
      <c r="Z546" s="20"/>
      <c r="AA546" s="90"/>
      <c r="AB546" s="20"/>
      <c r="AC546" s="90"/>
      <c r="AD546" s="20"/>
    </row>
    <row r="547" spans="1:30">
      <c r="A547" s="20"/>
      <c r="B547" s="20"/>
      <c r="C547" s="20"/>
      <c r="D547" s="20"/>
      <c r="E547" s="20"/>
      <c r="F547" s="20"/>
      <c r="G547" s="20"/>
      <c r="H547" s="20"/>
      <c r="I547" s="20"/>
      <c r="J547" s="20"/>
      <c r="K547" s="12"/>
      <c r="L547" s="20"/>
      <c r="M547" s="20"/>
      <c r="N547" s="90"/>
      <c r="O547" s="90"/>
      <c r="P547" s="20"/>
      <c r="Q547" s="90"/>
      <c r="R547" s="20"/>
      <c r="S547" s="20"/>
      <c r="T547" s="20"/>
      <c r="U547" s="90"/>
      <c r="V547" s="20"/>
      <c r="W547" s="20"/>
      <c r="X547" s="20"/>
      <c r="Y547" s="90"/>
      <c r="Z547" s="20"/>
      <c r="AA547" s="90"/>
      <c r="AB547" s="20"/>
      <c r="AC547" s="90"/>
      <c r="AD547" s="20"/>
    </row>
    <row r="548" spans="1:30">
      <c r="A548" s="20"/>
      <c r="B548" s="20"/>
      <c r="C548" s="20"/>
      <c r="D548" s="20"/>
      <c r="E548" s="20"/>
      <c r="F548" s="20"/>
      <c r="G548" s="20"/>
      <c r="H548" s="20"/>
      <c r="I548" s="20"/>
      <c r="J548" s="20"/>
      <c r="K548" s="12"/>
      <c r="L548" s="20"/>
      <c r="M548" s="20"/>
      <c r="N548" s="90"/>
      <c r="O548" s="90"/>
      <c r="P548" s="20"/>
      <c r="Q548" s="90"/>
      <c r="R548" s="20"/>
      <c r="S548" s="20"/>
      <c r="T548" s="20"/>
      <c r="U548" s="90"/>
      <c r="V548" s="20"/>
      <c r="W548" s="20"/>
      <c r="X548" s="20"/>
      <c r="Y548" s="90"/>
      <c r="Z548" s="20"/>
      <c r="AA548" s="90"/>
      <c r="AB548" s="20"/>
      <c r="AC548" s="90"/>
      <c r="AD548" s="20"/>
    </row>
    <row r="549" spans="1:30">
      <c r="A549" s="20"/>
      <c r="B549" s="20"/>
      <c r="C549" s="20"/>
      <c r="D549" s="20"/>
      <c r="E549" s="20"/>
      <c r="F549" s="20"/>
      <c r="G549" s="20"/>
      <c r="H549" s="20"/>
      <c r="I549" s="20"/>
      <c r="J549" s="20"/>
      <c r="K549" s="12"/>
      <c r="L549" s="20"/>
      <c r="M549" s="20"/>
      <c r="N549" s="90"/>
      <c r="O549" s="90"/>
      <c r="P549" s="20"/>
      <c r="Q549" s="90"/>
      <c r="R549" s="20"/>
      <c r="S549" s="20"/>
      <c r="T549" s="20"/>
      <c r="U549" s="90"/>
      <c r="V549" s="20"/>
      <c r="W549" s="20"/>
      <c r="X549" s="20"/>
      <c r="Y549" s="90"/>
      <c r="Z549" s="20"/>
      <c r="AA549" s="90"/>
      <c r="AB549" s="20"/>
      <c r="AC549" s="90"/>
      <c r="AD549" s="20"/>
    </row>
    <row r="550" spans="1:30">
      <c r="A550" s="20"/>
      <c r="B550" s="20"/>
      <c r="C550" s="20"/>
      <c r="D550" s="20"/>
      <c r="E550" s="20"/>
      <c r="F550" s="20"/>
      <c r="G550" s="20"/>
      <c r="H550" s="20"/>
      <c r="I550" s="20"/>
      <c r="J550" s="20"/>
      <c r="K550" s="12"/>
      <c r="L550" s="20"/>
      <c r="M550" s="20"/>
      <c r="N550" s="90"/>
      <c r="O550" s="90"/>
      <c r="P550" s="20"/>
      <c r="Q550" s="90"/>
      <c r="R550" s="20"/>
      <c r="S550" s="20"/>
      <c r="T550" s="20"/>
      <c r="U550" s="90"/>
      <c r="V550" s="20"/>
      <c r="W550" s="20"/>
      <c r="X550" s="20"/>
      <c r="Y550" s="90"/>
      <c r="Z550" s="20"/>
      <c r="AA550" s="90"/>
      <c r="AB550" s="20"/>
      <c r="AC550" s="90"/>
      <c r="AD550" s="20"/>
    </row>
    <row r="551" spans="1:30">
      <c r="A551" s="20"/>
      <c r="B551" s="20"/>
      <c r="C551" s="20"/>
      <c r="D551" s="20"/>
      <c r="E551" s="20"/>
      <c r="F551" s="20"/>
      <c r="G551" s="20"/>
      <c r="H551" s="20"/>
      <c r="I551" s="20"/>
      <c r="J551" s="20"/>
      <c r="K551" s="12"/>
      <c r="L551" s="20"/>
      <c r="M551" s="20"/>
      <c r="N551" s="90"/>
      <c r="O551" s="90"/>
      <c r="P551" s="20"/>
      <c r="Q551" s="90"/>
      <c r="R551" s="20"/>
      <c r="S551" s="20"/>
      <c r="T551" s="20"/>
      <c r="U551" s="90"/>
      <c r="V551" s="20"/>
      <c r="W551" s="20"/>
      <c r="X551" s="20"/>
      <c r="Y551" s="90"/>
      <c r="Z551" s="20"/>
      <c r="AA551" s="90"/>
      <c r="AB551" s="20"/>
      <c r="AC551" s="90"/>
      <c r="AD551" s="20"/>
    </row>
    <row r="552" spans="1:30">
      <c r="A552" s="20"/>
      <c r="B552" s="20"/>
      <c r="C552" s="20"/>
      <c r="D552" s="20"/>
      <c r="E552" s="20"/>
      <c r="F552" s="20"/>
      <c r="G552" s="20"/>
      <c r="H552" s="20"/>
      <c r="I552" s="20"/>
      <c r="J552" s="20"/>
      <c r="K552" s="12"/>
      <c r="L552" s="20"/>
      <c r="M552" s="20"/>
      <c r="N552" s="90"/>
      <c r="O552" s="90"/>
      <c r="P552" s="20"/>
      <c r="Q552" s="90"/>
      <c r="R552" s="20"/>
      <c r="S552" s="20"/>
      <c r="T552" s="20"/>
      <c r="U552" s="90"/>
      <c r="V552" s="20"/>
      <c r="W552" s="20"/>
      <c r="X552" s="20"/>
      <c r="Y552" s="90"/>
      <c r="Z552" s="20"/>
      <c r="AA552" s="90"/>
      <c r="AB552" s="20"/>
      <c r="AC552" s="90"/>
      <c r="AD552" s="20"/>
    </row>
    <row r="553" spans="1:30">
      <c r="A553" s="20"/>
      <c r="B553" s="20"/>
      <c r="C553" s="20"/>
      <c r="D553" s="20"/>
      <c r="E553" s="20"/>
      <c r="F553" s="20"/>
      <c r="G553" s="20"/>
      <c r="H553" s="20"/>
      <c r="I553" s="20"/>
      <c r="J553" s="20"/>
      <c r="K553" s="12"/>
      <c r="L553" s="20"/>
      <c r="M553" s="20"/>
      <c r="N553" s="90"/>
      <c r="O553" s="90"/>
      <c r="P553" s="20"/>
      <c r="Q553" s="90"/>
      <c r="R553" s="20"/>
      <c r="S553" s="20"/>
      <c r="T553" s="20"/>
      <c r="U553" s="90"/>
      <c r="V553" s="20"/>
      <c r="W553" s="20"/>
      <c r="X553" s="20"/>
      <c r="Y553" s="90"/>
      <c r="Z553" s="20"/>
      <c r="AA553" s="90"/>
      <c r="AB553" s="20"/>
      <c r="AC553" s="90"/>
      <c r="AD553" s="20"/>
    </row>
    <row r="554" spans="1:30">
      <c r="A554" s="20"/>
      <c r="B554" s="20"/>
      <c r="C554" s="20"/>
      <c r="D554" s="20"/>
      <c r="E554" s="20"/>
      <c r="F554" s="20"/>
      <c r="G554" s="20"/>
      <c r="H554" s="20"/>
      <c r="I554" s="20"/>
      <c r="J554" s="20"/>
      <c r="K554" s="12"/>
      <c r="L554" s="20"/>
      <c r="M554" s="20"/>
      <c r="N554" s="90"/>
      <c r="O554" s="90"/>
      <c r="P554" s="20"/>
      <c r="Q554" s="90"/>
      <c r="R554" s="20"/>
      <c r="S554" s="20"/>
      <c r="T554" s="20"/>
      <c r="U554" s="90"/>
      <c r="V554" s="20"/>
      <c r="W554" s="20"/>
      <c r="X554" s="20"/>
      <c r="Y554" s="90"/>
      <c r="Z554" s="20"/>
      <c r="AA554" s="90"/>
      <c r="AB554" s="20"/>
      <c r="AC554" s="90"/>
      <c r="AD554" s="20"/>
    </row>
    <row r="555" spans="1:30">
      <c r="A555" s="20"/>
      <c r="B555" s="20"/>
      <c r="C555" s="20"/>
      <c r="D555" s="20"/>
      <c r="E555" s="20"/>
      <c r="F555" s="20"/>
      <c r="G555" s="20"/>
      <c r="H555" s="20"/>
      <c r="I555" s="20"/>
      <c r="J555" s="20"/>
      <c r="K555" s="12"/>
      <c r="L555" s="20"/>
      <c r="M555" s="20"/>
      <c r="N555" s="90"/>
      <c r="O555" s="90"/>
      <c r="P555" s="20"/>
      <c r="Q555" s="90"/>
      <c r="R555" s="20"/>
      <c r="S555" s="20"/>
      <c r="T555" s="20"/>
      <c r="U555" s="90"/>
      <c r="V555" s="20"/>
      <c r="W555" s="20"/>
      <c r="X555" s="20"/>
      <c r="Y555" s="90"/>
      <c r="Z555" s="20"/>
      <c r="AA555" s="90"/>
      <c r="AB555" s="20"/>
      <c r="AC555" s="90"/>
      <c r="AD555" s="20"/>
    </row>
    <row r="556" spans="1:30">
      <c r="A556" s="20"/>
      <c r="B556" s="20"/>
      <c r="C556" s="20"/>
      <c r="D556" s="20"/>
      <c r="E556" s="20"/>
      <c r="F556" s="20"/>
      <c r="G556" s="20"/>
      <c r="H556" s="20"/>
      <c r="I556" s="20"/>
      <c r="J556" s="20"/>
      <c r="K556" s="12"/>
      <c r="L556" s="20"/>
      <c r="M556" s="20"/>
      <c r="N556" s="90"/>
      <c r="O556" s="90"/>
      <c r="P556" s="20"/>
      <c r="Q556" s="90"/>
      <c r="R556" s="20"/>
      <c r="S556" s="20"/>
      <c r="T556" s="20"/>
      <c r="U556" s="90"/>
      <c r="V556" s="20"/>
      <c r="W556" s="20"/>
      <c r="X556" s="20"/>
      <c r="Y556" s="90"/>
      <c r="Z556" s="20"/>
      <c r="AA556" s="90"/>
      <c r="AB556" s="20"/>
      <c r="AC556" s="90"/>
      <c r="AD556" s="20"/>
    </row>
    <row r="557" spans="1:30">
      <c r="A557" s="20"/>
      <c r="B557" s="20"/>
      <c r="C557" s="20"/>
      <c r="D557" s="20"/>
      <c r="E557" s="20"/>
      <c r="F557" s="20"/>
      <c r="G557" s="20"/>
      <c r="H557" s="20"/>
      <c r="I557" s="20"/>
      <c r="J557" s="20"/>
      <c r="K557" s="12"/>
      <c r="L557" s="20"/>
      <c r="M557" s="20"/>
      <c r="N557" s="90"/>
      <c r="O557" s="90"/>
      <c r="P557" s="20"/>
      <c r="Q557" s="90"/>
      <c r="R557" s="20"/>
      <c r="S557" s="20"/>
      <c r="T557" s="20"/>
      <c r="U557" s="90"/>
      <c r="V557" s="20"/>
      <c r="W557" s="20"/>
      <c r="X557" s="20"/>
      <c r="Y557" s="90"/>
      <c r="Z557" s="20"/>
      <c r="AA557" s="90"/>
      <c r="AB557" s="20"/>
      <c r="AC557" s="90"/>
      <c r="AD557" s="20"/>
    </row>
    <row r="558" spans="1:30">
      <c r="A558" s="20"/>
      <c r="B558" s="20"/>
      <c r="C558" s="20"/>
      <c r="D558" s="20"/>
      <c r="E558" s="20"/>
      <c r="F558" s="20"/>
      <c r="G558" s="20"/>
      <c r="H558" s="20"/>
      <c r="I558" s="20"/>
      <c r="J558" s="20"/>
      <c r="K558" s="12"/>
      <c r="L558" s="20"/>
      <c r="M558" s="20"/>
      <c r="N558" s="90"/>
      <c r="O558" s="90"/>
      <c r="P558" s="20"/>
      <c r="Q558" s="90"/>
      <c r="R558" s="20"/>
      <c r="S558" s="20"/>
      <c r="T558" s="20"/>
      <c r="U558" s="90"/>
      <c r="V558" s="20"/>
      <c r="W558" s="20"/>
      <c r="X558" s="20"/>
      <c r="Y558" s="90"/>
      <c r="Z558" s="20"/>
      <c r="AA558" s="90"/>
      <c r="AB558" s="20"/>
      <c r="AC558" s="90"/>
      <c r="AD558" s="20"/>
    </row>
    <row r="559" spans="1:30">
      <c r="A559" s="20"/>
      <c r="B559" s="20"/>
      <c r="C559" s="20"/>
      <c r="D559" s="20"/>
      <c r="E559" s="20"/>
      <c r="F559" s="20"/>
      <c r="G559" s="20"/>
      <c r="H559" s="20"/>
      <c r="I559" s="20"/>
      <c r="J559" s="20"/>
      <c r="K559" s="12"/>
      <c r="L559" s="20"/>
      <c r="M559" s="20"/>
      <c r="N559" s="90"/>
      <c r="O559" s="90"/>
      <c r="P559" s="20"/>
      <c r="Q559" s="90"/>
      <c r="R559" s="20"/>
      <c r="S559" s="20"/>
      <c r="T559" s="20"/>
      <c r="U559" s="90"/>
      <c r="V559" s="20"/>
      <c r="W559" s="20"/>
      <c r="X559" s="20"/>
      <c r="Y559" s="90"/>
      <c r="Z559" s="20"/>
      <c r="AA559" s="90"/>
      <c r="AB559" s="20"/>
      <c r="AC559" s="90"/>
      <c r="AD559" s="20"/>
    </row>
    <row r="560" spans="1:30">
      <c r="A560" s="20"/>
      <c r="B560" s="20"/>
      <c r="C560" s="20"/>
      <c r="D560" s="20"/>
      <c r="E560" s="20"/>
      <c r="F560" s="20"/>
      <c r="G560" s="20"/>
      <c r="H560" s="20"/>
      <c r="I560" s="20"/>
      <c r="J560" s="20"/>
      <c r="K560" s="12"/>
      <c r="L560" s="20"/>
      <c r="M560" s="20"/>
      <c r="N560" s="90"/>
      <c r="O560" s="90"/>
      <c r="P560" s="20"/>
      <c r="Q560" s="90"/>
      <c r="R560" s="20"/>
      <c r="S560" s="20"/>
      <c r="T560" s="20"/>
      <c r="U560" s="90"/>
      <c r="V560" s="20"/>
      <c r="W560" s="20"/>
      <c r="X560" s="20"/>
      <c r="Y560" s="90"/>
      <c r="Z560" s="20"/>
      <c r="AA560" s="90"/>
      <c r="AB560" s="20"/>
      <c r="AC560" s="90"/>
      <c r="AD560" s="20"/>
    </row>
    <row r="561" spans="1:30">
      <c r="A561" s="20"/>
      <c r="B561" s="20"/>
      <c r="C561" s="20"/>
      <c r="D561" s="20"/>
      <c r="E561" s="20"/>
      <c r="F561" s="20"/>
      <c r="G561" s="20"/>
      <c r="H561" s="20"/>
      <c r="I561" s="20"/>
      <c r="J561" s="20"/>
      <c r="K561" s="12"/>
      <c r="L561" s="20"/>
      <c r="M561" s="20"/>
      <c r="N561" s="90"/>
      <c r="O561" s="90"/>
      <c r="P561" s="20"/>
      <c r="Q561" s="90"/>
      <c r="R561" s="20"/>
      <c r="S561" s="20"/>
      <c r="T561" s="20"/>
      <c r="U561" s="90"/>
      <c r="V561" s="20"/>
      <c r="W561" s="20"/>
      <c r="X561" s="20"/>
      <c r="Y561" s="90"/>
      <c r="Z561" s="20"/>
      <c r="AA561" s="90"/>
      <c r="AB561" s="20"/>
      <c r="AC561" s="90"/>
      <c r="AD561" s="20"/>
    </row>
    <row r="562" spans="1:30">
      <c r="A562" s="20"/>
      <c r="B562" s="20"/>
      <c r="C562" s="20"/>
      <c r="D562" s="20"/>
      <c r="E562" s="20"/>
      <c r="F562" s="20"/>
      <c r="G562" s="20"/>
      <c r="H562" s="20"/>
      <c r="I562" s="20"/>
      <c r="J562" s="20"/>
      <c r="K562" s="12"/>
      <c r="L562" s="20"/>
      <c r="M562" s="20"/>
      <c r="N562" s="90"/>
      <c r="O562" s="90"/>
      <c r="P562" s="20"/>
      <c r="Q562" s="90"/>
      <c r="R562" s="20"/>
      <c r="S562" s="20"/>
      <c r="T562" s="20"/>
      <c r="U562" s="90"/>
      <c r="V562" s="20"/>
      <c r="W562" s="20"/>
      <c r="X562" s="20"/>
      <c r="Y562" s="90"/>
      <c r="Z562" s="20"/>
      <c r="AA562" s="90"/>
      <c r="AB562" s="20"/>
      <c r="AC562" s="90"/>
      <c r="AD562" s="20"/>
    </row>
    <row r="563" spans="1:30">
      <c r="A563" s="20"/>
      <c r="B563" s="20"/>
      <c r="C563" s="20"/>
      <c r="D563" s="20"/>
      <c r="E563" s="20"/>
      <c r="F563" s="20"/>
      <c r="G563" s="20"/>
      <c r="H563" s="20"/>
      <c r="I563" s="20"/>
      <c r="J563" s="20"/>
      <c r="K563" s="12"/>
      <c r="L563" s="20"/>
      <c r="M563" s="20"/>
      <c r="N563" s="90"/>
      <c r="O563" s="90"/>
      <c r="P563" s="20"/>
      <c r="Q563" s="90"/>
      <c r="R563" s="20"/>
      <c r="S563" s="20"/>
      <c r="T563" s="20"/>
      <c r="U563" s="90"/>
      <c r="V563" s="20"/>
      <c r="W563" s="20"/>
      <c r="X563" s="20"/>
      <c r="Y563" s="90"/>
      <c r="Z563" s="20"/>
      <c r="AA563" s="90"/>
      <c r="AB563" s="20"/>
      <c r="AC563" s="90"/>
      <c r="AD563" s="20"/>
    </row>
    <row r="564" spans="1:30">
      <c r="A564" s="20"/>
      <c r="B564" s="20"/>
      <c r="C564" s="20"/>
      <c r="D564" s="20"/>
      <c r="E564" s="20"/>
      <c r="F564" s="20"/>
      <c r="G564" s="20"/>
      <c r="H564" s="20"/>
      <c r="I564" s="20"/>
      <c r="J564" s="20"/>
      <c r="K564" s="12"/>
      <c r="L564" s="20"/>
      <c r="M564" s="20"/>
      <c r="N564" s="90"/>
      <c r="O564" s="90"/>
      <c r="P564" s="20"/>
      <c r="Q564" s="90"/>
      <c r="R564" s="20"/>
      <c r="S564" s="20"/>
      <c r="T564" s="20"/>
      <c r="U564" s="90"/>
      <c r="V564" s="20"/>
      <c r="W564" s="20"/>
      <c r="X564" s="20"/>
      <c r="Y564" s="90"/>
      <c r="Z564" s="20"/>
      <c r="AA564" s="90"/>
      <c r="AB564" s="20"/>
      <c r="AC564" s="90"/>
      <c r="AD564" s="20"/>
    </row>
    <row r="565" spans="1:30">
      <c r="A565" s="20"/>
      <c r="B565" s="20"/>
      <c r="C565" s="20"/>
      <c r="D565" s="20"/>
      <c r="E565" s="20"/>
      <c r="F565" s="20"/>
      <c r="G565" s="20"/>
      <c r="H565" s="20"/>
      <c r="I565" s="20"/>
      <c r="J565" s="20"/>
      <c r="K565" s="12"/>
      <c r="L565" s="20"/>
      <c r="M565" s="20"/>
      <c r="N565" s="90"/>
      <c r="O565" s="90"/>
      <c r="P565" s="20"/>
      <c r="Q565" s="90"/>
      <c r="R565" s="20"/>
      <c r="S565" s="20"/>
      <c r="T565" s="20"/>
      <c r="U565" s="90"/>
      <c r="V565" s="20"/>
      <c r="W565" s="20"/>
      <c r="X565" s="20"/>
      <c r="Y565" s="90"/>
      <c r="Z565" s="20"/>
      <c r="AA565" s="90"/>
      <c r="AB565" s="20"/>
      <c r="AC565" s="90"/>
      <c r="AD565" s="20"/>
    </row>
    <row r="566" spans="1:30">
      <c r="A566" s="20"/>
      <c r="B566" s="20"/>
      <c r="C566" s="20"/>
      <c r="D566" s="20"/>
      <c r="E566" s="20"/>
      <c r="F566" s="20"/>
      <c r="G566" s="20"/>
      <c r="H566" s="20"/>
      <c r="I566" s="20"/>
      <c r="J566" s="20"/>
      <c r="K566" s="12"/>
      <c r="L566" s="20"/>
      <c r="M566" s="20"/>
      <c r="N566" s="90"/>
      <c r="O566" s="90"/>
      <c r="P566" s="20"/>
      <c r="Q566" s="90"/>
      <c r="R566" s="20"/>
      <c r="S566" s="20"/>
      <c r="T566" s="20"/>
      <c r="U566" s="90"/>
      <c r="V566" s="20"/>
      <c r="W566" s="20"/>
      <c r="X566" s="20"/>
      <c r="Y566" s="90"/>
      <c r="Z566" s="20"/>
      <c r="AA566" s="90"/>
      <c r="AB566" s="20"/>
      <c r="AC566" s="90"/>
      <c r="AD566" s="20"/>
    </row>
    <row r="567" spans="1:30">
      <c r="A567" s="20"/>
      <c r="B567" s="20"/>
      <c r="C567" s="20"/>
      <c r="D567" s="20"/>
      <c r="E567" s="20"/>
      <c r="F567" s="20"/>
      <c r="G567" s="20"/>
      <c r="H567" s="20"/>
      <c r="I567" s="20"/>
      <c r="J567" s="20"/>
      <c r="K567" s="12"/>
      <c r="L567" s="20"/>
      <c r="M567" s="20"/>
      <c r="N567" s="90"/>
      <c r="O567" s="90"/>
      <c r="P567" s="20"/>
      <c r="Q567" s="90"/>
      <c r="R567" s="20"/>
      <c r="S567" s="20"/>
      <c r="T567" s="20"/>
      <c r="U567" s="90"/>
      <c r="V567" s="20"/>
      <c r="W567" s="20"/>
      <c r="X567" s="20"/>
      <c r="Y567" s="90"/>
      <c r="Z567" s="20"/>
      <c r="AA567" s="90"/>
      <c r="AB567" s="20"/>
      <c r="AC567" s="90"/>
      <c r="AD567" s="20"/>
    </row>
    <row r="568" spans="1:30">
      <c r="A568" s="20"/>
      <c r="B568" s="20"/>
      <c r="C568" s="20"/>
      <c r="D568" s="20"/>
      <c r="E568" s="20"/>
      <c r="F568" s="20"/>
      <c r="G568" s="20"/>
      <c r="H568" s="20"/>
      <c r="I568" s="20"/>
      <c r="J568" s="20"/>
      <c r="K568" s="12"/>
      <c r="L568" s="20"/>
      <c r="M568" s="20"/>
      <c r="N568" s="90"/>
      <c r="O568" s="90"/>
      <c r="P568" s="20"/>
      <c r="Q568" s="90"/>
      <c r="R568" s="20"/>
      <c r="S568" s="20"/>
      <c r="T568" s="20"/>
      <c r="U568" s="90"/>
      <c r="V568" s="20"/>
      <c r="W568" s="20"/>
      <c r="X568" s="20"/>
      <c r="Y568" s="90"/>
      <c r="Z568" s="20"/>
      <c r="AA568" s="90"/>
      <c r="AB568" s="20"/>
      <c r="AC568" s="90"/>
      <c r="AD568" s="20"/>
    </row>
    <row r="569" spans="1:30">
      <c r="A569" s="20"/>
      <c r="B569" s="20"/>
      <c r="C569" s="20"/>
      <c r="D569" s="20"/>
      <c r="E569" s="20"/>
      <c r="F569" s="20"/>
      <c r="G569" s="20"/>
      <c r="H569" s="20"/>
      <c r="I569" s="20"/>
      <c r="J569" s="20"/>
      <c r="K569" s="12"/>
      <c r="L569" s="20"/>
      <c r="M569" s="20"/>
      <c r="N569" s="90"/>
      <c r="O569" s="90"/>
      <c r="P569" s="20"/>
      <c r="Q569" s="90"/>
      <c r="R569" s="20"/>
      <c r="S569" s="20"/>
      <c r="T569" s="20"/>
      <c r="U569" s="90"/>
      <c r="V569" s="20"/>
      <c r="W569" s="20"/>
      <c r="X569" s="20"/>
      <c r="Y569" s="90"/>
      <c r="Z569" s="20"/>
      <c r="AA569" s="90"/>
      <c r="AB569" s="20"/>
      <c r="AC569" s="90"/>
      <c r="AD569" s="20"/>
    </row>
    <row r="570" spans="1:30">
      <c r="A570" s="20"/>
      <c r="B570" s="20"/>
      <c r="C570" s="20"/>
      <c r="D570" s="20"/>
      <c r="E570" s="20"/>
      <c r="F570" s="20"/>
      <c r="G570" s="20"/>
      <c r="H570" s="20"/>
      <c r="I570" s="20"/>
      <c r="J570" s="20"/>
      <c r="K570" s="12"/>
      <c r="L570" s="20"/>
      <c r="M570" s="20"/>
      <c r="N570" s="90"/>
      <c r="O570" s="90"/>
      <c r="P570" s="20"/>
      <c r="Q570" s="90"/>
      <c r="R570" s="20"/>
      <c r="S570" s="20"/>
      <c r="T570" s="20"/>
      <c r="U570" s="90"/>
      <c r="V570" s="20"/>
      <c r="W570" s="20"/>
      <c r="X570" s="20"/>
      <c r="Y570" s="90"/>
      <c r="Z570" s="20"/>
      <c r="AA570" s="90"/>
      <c r="AB570" s="20"/>
      <c r="AC570" s="90"/>
      <c r="AD570" s="20"/>
    </row>
    <row r="571" spans="1:30">
      <c r="A571" s="20"/>
      <c r="B571" s="20"/>
      <c r="C571" s="20"/>
      <c r="D571" s="20"/>
      <c r="E571" s="20"/>
      <c r="F571" s="20"/>
      <c r="G571" s="20"/>
      <c r="H571" s="20"/>
      <c r="I571" s="20"/>
      <c r="J571" s="20"/>
      <c r="K571" s="12"/>
      <c r="L571" s="20"/>
      <c r="M571" s="20"/>
      <c r="N571" s="90"/>
      <c r="O571" s="90"/>
      <c r="P571" s="20"/>
      <c r="Q571" s="90"/>
      <c r="R571" s="20"/>
      <c r="S571" s="20"/>
      <c r="T571" s="20"/>
      <c r="U571" s="90"/>
      <c r="V571" s="20"/>
      <c r="W571" s="20"/>
      <c r="X571" s="20"/>
      <c r="Y571" s="90"/>
      <c r="Z571" s="20"/>
      <c r="AA571" s="90"/>
      <c r="AB571" s="20"/>
      <c r="AC571" s="90"/>
      <c r="AD571" s="20"/>
    </row>
    <row r="572" spans="1:30">
      <c r="A572" s="20"/>
      <c r="B572" s="20"/>
      <c r="C572" s="20"/>
      <c r="D572" s="20"/>
      <c r="E572" s="20"/>
      <c r="F572" s="20"/>
      <c r="G572" s="20"/>
      <c r="H572" s="20"/>
      <c r="I572" s="20"/>
      <c r="J572" s="20"/>
      <c r="K572" s="12"/>
      <c r="L572" s="20"/>
      <c r="M572" s="20"/>
      <c r="N572" s="90"/>
      <c r="O572" s="90"/>
      <c r="P572" s="20"/>
      <c r="Q572" s="90"/>
      <c r="R572" s="20"/>
      <c r="S572" s="20"/>
      <c r="T572" s="20"/>
      <c r="U572" s="90"/>
      <c r="V572" s="20"/>
      <c r="W572" s="20"/>
      <c r="X572" s="20"/>
      <c r="Y572" s="90"/>
      <c r="Z572" s="20"/>
      <c r="AA572" s="90"/>
      <c r="AB572" s="20"/>
      <c r="AC572" s="90"/>
      <c r="AD572" s="20"/>
    </row>
    <row r="573" spans="1:30">
      <c r="A573" s="20"/>
      <c r="B573" s="20"/>
      <c r="C573" s="20"/>
      <c r="D573" s="20"/>
      <c r="E573" s="20"/>
      <c r="F573" s="20"/>
      <c r="G573" s="20"/>
      <c r="H573" s="20"/>
      <c r="I573" s="20"/>
      <c r="J573" s="20"/>
      <c r="K573" s="12"/>
      <c r="L573" s="20"/>
      <c r="M573" s="20"/>
      <c r="N573" s="90"/>
      <c r="O573" s="90"/>
      <c r="P573" s="20"/>
      <c r="Q573" s="90"/>
      <c r="R573" s="20"/>
      <c r="S573" s="20"/>
      <c r="T573" s="20"/>
      <c r="U573" s="90"/>
      <c r="V573" s="20"/>
      <c r="W573" s="20"/>
      <c r="X573" s="20"/>
      <c r="Y573" s="90"/>
      <c r="Z573" s="20"/>
      <c r="AA573" s="90"/>
      <c r="AB573" s="20"/>
      <c r="AC573" s="90"/>
      <c r="AD573" s="20"/>
    </row>
    <row r="574" spans="1:30">
      <c r="A574" s="20"/>
      <c r="B574" s="20"/>
      <c r="C574" s="20"/>
      <c r="D574" s="20"/>
      <c r="E574" s="20"/>
      <c r="F574" s="20"/>
      <c r="G574" s="20"/>
      <c r="H574" s="20"/>
      <c r="I574" s="20"/>
      <c r="J574" s="20"/>
      <c r="K574" s="12"/>
      <c r="L574" s="20"/>
      <c r="M574" s="20"/>
      <c r="N574" s="90"/>
      <c r="O574" s="90"/>
      <c r="P574" s="20"/>
      <c r="Q574" s="90"/>
      <c r="R574" s="20"/>
      <c r="S574" s="20"/>
      <c r="T574" s="20"/>
      <c r="U574" s="90"/>
      <c r="V574" s="20"/>
      <c r="W574" s="20"/>
      <c r="X574" s="20"/>
      <c r="Y574" s="90"/>
      <c r="Z574" s="20"/>
      <c r="AA574" s="90"/>
      <c r="AB574" s="20"/>
      <c r="AC574" s="90"/>
      <c r="AD574" s="20"/>
    </row>
    <row r="575" spans="1:30">
      <c r="A575" s="20"/>
      <c r="B575" s="20"/>
      <c r="C575" s="20"/>
      <c r="D575" s="20"/>
      <c r="E575" s="20"/>
      <c r="F575" s="20"/>
      <c r="G575" s="20"/>
      <c r="H575" s="20"/>
      <c r="I575" s="20"/>
      <c r="J575" s="20"/>
      <c r="K575" s="12"/>
      <c r="L575" s="20"/>
      <c r="M575" s="20"/>
      <c r="N575" s="90"/>
      <c r="O575" s="90"/>
      <c r="P575" s="20"/>
      <c r="Q575" s="90"/>
      <c r="R575" s="20"/>
      <c r="S575" s="20"/>
      <c r="T575" s="20"/>
      <c r="U575" s="90"/>
      <c r="V575" s="20"/>
      <c r="W575" s="20"/>
      <c r="X575" s="20"/>
      <c r="Y575" s="90"/>
      <c r="Z575" s="20"/>
      <c r="AA575" s="90"/>
      <c r="AB575" s="20"/>
      <c r="AC575" s="90"/>
      <c r="AD575" s="20"/>
    </row>
    <row r="576" spans="1:30">
      <c r="A576" s="20"/>
      <c r="B576" s="20"/>
      <c r="C576" s="20"/>
      <c r="D576" s="20"/>
      <c r="E576" s="20"/>
      <c r="F576" s="20"/>
      <c r="G576" s="20"/>
      <c r="H576" s="20"/>
      <c r="I576" s="20"/>
      <c r="J576" s="20"/>
      <c r="K576" s="12"/>
      <c r="L576" s="20"/>
      <c r="M576" s="20"/>
      <c r="N576" s="90"/>
      <c r="O576" s="90"/>
      <c r="P576" s="20"/>
      <c r="Q576" s="90"/>
      <c r="R576" s="20"/>
      <c r="S576" s="20"/>
      <c r="T576" s="20"/>
      <c r="U576" s="90"/>
      <c r="V576" s="20"/>
      <c r="W576" s="20"/>
      <c r="X576" s="20"/>
      <c r="Y576" s="90"/>
      <c r="Z576" s="20"/>
      <c r="AA576" s="90"/>
      <c r="AB576" s="20"/>
      <c r="AC576" s="90"/>
      <c r="AD576" s="20"/>
    </row>
    <row r="577" spans="1:30">
      <c r="A577" s="20"/>
      <c r="B577" s="20"/>
      <c r="C577" s="20"/>
      <c r="D577" s="20"/>
      <c r="E577" s="20"/>
      <c r="F577" s="20"/>
      <c r="G577" s="20"/>
      <c r="H577" s="20"/>
      <c r="I577" s="20"/>
      <c r="J577" s="20"/>
      <c r="K577" s="12"/>
      <c r="L577" s="20"/>
      <c r="M577" s="20"/>
      <c r="N577" s="90"/>
      <c r="O577" s="90"/>
      <c r="P577" s="20"/>
      <c r="Q577" s="90"/>
      <c r="R577" s="20"/>
      <c r="S577" s="20"/>
      <c r="T577" s="20"/>
      <c r="U577" s="90"/>
      <c r="V577" s="20"/>
      <c r="W577" s="20"/>
      <c r="X577" s="20"/>
      <c r="Y577" s="90"/>
      <c r="Z577" s="20"/>
      <c r="AA577" s="90"/>
      <c r="AB577" s="20"/>
      <c r="AC577" s="90"/>
      <c r="AD577" s="20"/>
    </row>
  </sheetData>
  <autoFilter ref="A2:AI39" xr:uid="{00000000-0009-0000-0000-000007000000}"/>
  <phoneticPr fontId="1"/>
  <dataValidations count="3">
    <dataValidation type="list" allowBlank="1" showInputMessage="1" showErrorMessage="1" sqref="N38:Q39" xr:uid="{2191B00C-92B6-46D9-BB88-BCF99556563D}">
      <formula1>$AF$6</formula1>
    </dataValidation>
    <dataValidation type="list" allowBlank="1" showInputMessage="1" showErrorMessage="1" sqref="N34:Q35 N37:Q37" xr:uid="{93CE033F-0A1C-4B2A-9512-21AB0EFF6F2F}">
      <formula1>$AF$4</formula1>
    </dataValidation>
    <dataValidation type="list" allowBlank="1" showInputMessage="1" showErrorMessage="1" sqref="AC3:AC39 U3:U39 W3:W39 Y3:Y39 AA3:AA39 P3:Q33 N3:O33" xr:uid="{EE07644C-6F1B-4D4E-BDBC-78ECF5EE871F}">
      <formula1>"○"</formula1>
    </dataValidation>
  </dataValidations>
  <hyperlinks>
    <hyperlink ref="J26" r:id="rId1" xr:uid="{B3E0D39E-8643-4588-8653-8B72BD285328}"/>
    <hyperlink ref="J25" r:id="rId2" xr:uid="{78025902-0523-4F2F-8119-7B1D0A310D21}"/>
    <hyperlink ref="J27" r:id="rId3" xr:uid="{842BCF27-1100-4446-9975-3451E10A8A63}"/>
    <hyperlink ref="J28" r:id="rId4" xr:uid="{4D486E5D-35A6-4A0B-8170-41BB47685249}"/>
    <hyperlink ref="J36" r:id="rId5" display="https://yamadanb.wixsite.com/ykcl" xr:uid="{C2FF16CC-8F19-4F57-8EDF-379D1C4BB661}"/>
    <hyperlink ref="J34" r:id="rId6" xr:uid="{8449516C-8942-4FE0-B66C-1A974DB7BC9A}"/>
    <hyperlink ref="J35" r:id="rId7" xr:uid="{D8F4494B-6F93-4A64-8769-3404DB27205F}"/>
    <hyperlink ref="J37" r:id="rId8" xr:uid="{E92828BE-28A8-431E-AC8D-11CD63743278}"/>
    <hyperlink ref="J38" r:id="rId9" xr:uid="{F677D6F4-20E1-483C-B621-5E64D8A6CD30}"/>
    <hyperlink ref="J39" r:id="rId10" display="https://www.katsuki-dc.com" xr:uid="{F74967FB-4C5C-45C4-8B51-78EA34827B2B}"/>
  </hyperlinks>
  <pageMargins left="0.70866141732283472" right="0.70866141732283472" top="0.74803149606299213" bottom="0.74803149606299213" header="0.31496062992125984" footer="0.31496062992125984"/>
  <pageSetup paperSize="8" scale="42" fitToWidth="0" orientation="landscape" r:id="rId1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05B936-FCD7-4F38-A515-7F1C00651126}">
  <sheetPr>
    <pageSetUpPr fitToPage="1"/>
  </sheetPr>
  <dimension ref="A1:AD571"/>
  <sheetViews>
    <sheetView showGridLines="0" zoomScale="70" zoomScaleNormal="70" zoomScaleSheetLayoutView="100" workbookViewId="0">
      <pane xSplit="3" ySplit="2" topLeftCell="U3" activePane="bottomRight" state="frozen"/>
      <selection pane="topRight" activeCell="B2" sqref="B2"/>
      <selection pane="bottomLeft" activeCell="B2" sqref="B2"/>
      <selection pane="bottomRight" activeCell="AP2" sqref="AP2"/>
    </sheetView>
  </sheetViews>
  <sheetFormatPr defaultRowHeight="18.75"/>
  <cols>
    <col min="1" max="1" width="10.75" customWidth="1"/>
    <col min="2" max="2" width="15.125" customWidth="1"/>
    <col min="3" max="3" width="67.625" style="11" customWidth="1"/>
    <col min="4" max="4" width="47.75" style="11" customWidth="1"/>
    <col min="5" max="5" width="12.25" bestFit="1" customWidth="1"/>
    <col min="6" max="6" width="42.25" style="11" bestFit="1" customWidth="1"/>
    <col min="7" max="7" width="11.875" style="11" customWidth="1"/>
    <col min="8" max="8" width="13.875" bestFit="1" customWidth="1"/>
    <col min="9" max="9" width="78.25" style="11" customWidth="1"/>
    <col min="10" max="10" width="80.625" bestFit="1" customWidth="1"/>
    <col min="11" max="11" width="61" style="11" customWidth="1"/>
    <col min="12" max="12" width="49.875" style="11" bestFit="1" customWidth="1"/>
    <col min="13" max="18" width="11.875" customWidth="1"/>
    <col min="19" max="19" width="12.375" customWidth="1"/>
    <col min="20" max="20" width="12.375" style="11" customWidth="1"/>
    <col min="21" max="30" width="12.375" customWidth="1"/>
  </cols>
  <sheetData>
    <row r="1" spans="1:30" ht="21.75" customHeight="1">
      <c r="A1" s="151" t="s">
        <v>56</v>
      </c>
      <c r="C1"/>
      <c r="D1"/>
      <c r="F1"/>
      <c r="G1"/>
      <c r="I1"/>
      <c r="K1"/>
      <c r="L1"/>
      <c r="R1" s="19"/>
      <c r="T1"/>
    </row>
    <row r="2" spans="1:30" s="134" customFormat="1" ht="247.15" customHeight="1">
      <c r="A2" s="8" t="s">
        <v>57</v>
      </c>
      <c r="B2" s="8" t="s">
        <v>58</v>
      </c>
      <c r="C2" s="16" t="s">
        <v>59</v>
      </c>
      <c r="D2" s="8" t="s">
        <v>60</v>
      </c>
      <c r="E2" s="8" t="s">
        <v>61</v>
      </c>
      <c r="F2" s="8" t="s">
        <v>62</v>
      </c>
      <c r="G2" s="8" t="s">
        <v>63</v>
      </c>
      <c r="H2" s="8" t="s">
        <v>64</v>
      </c>
      <c r="I2" s="8" t="s">
        <v>65</v>
      </c>
      <c r="J2" s="8" t="s">
        <v>66</v>
      </c>
      <c r="K2" s="8" t="s">
        <v>67</v>
      </c>
      <c r="L2" s="8" t="s">
        <v>68</v>
      </c>
      <c r="M2" s="8" t="s">
        <v>69</v>
      </c>
      <c r="N2" s="8" t="s">
        <v>70</v>
      </c>
      <c r="O2" s="8" t="s">
        <v>71</v>
      </c>
      <c r="P2" s="8" t="s">
        <v>72</v>
      </c>
      <c r="Q2" s="8" t="s">
        <v>73</v>
      </c>
      <c r="R2" s="17" t="s">
        <v>74</v>
      </c>
      <c r="S2" s="8" t="s">
        <v>75</v>
      </c>
      <c r="T2" s="8" t="s">
        <v>76</v>
      </c>
      <c r="U2" s="8" t="s">
        <v>77</v>
      </c>
      <c r="V2" s="8" t="s">
        <v>78</v>
      </c>
      <c r="W2" s="8" t="s">
        <v>79</v>
      </c>
      <c r="X2" s="8" t="s">
        <v>78</v>
      </c>
      <c r="Y2" s="8" t="s">
        <v>80</v>
      </c>
      <c r="Z2" s="8" t="s">
        <v>78</v>
      </c>
      <c r="AA2" s="8" t="s">
        <v>81</v>
      </c>
      <c r="AB2" s="8" t="s">
        <v>78</v>
      </c>
      <c r="AC2" s="8" t="s">
        <v>82</v>
      </c>
      <c r="AD2" s="8" t="s">
        <v>78</v>
      </c>
    </row>
    <row r="3" spans="1:30" s="19" customFormat="1" ht="85.5">
      <c r="A3" s="221" t="s">
        <v>2189</v>
      </c>
      <c r="B3" s="221" t="s">
        <v>2190</v>
      </c>
      <c r="C3" s="221" t="s">
        <v>2191</v>
      </c>
      <c r="D3" s="223" t="s">
        <v>2192</v>
      </c>
      <c r="E3" s="221" t="s">
        <v>2193</v>
      </c>
      <c r="F3" s="221" t="s">
        <v>2194</v>
      </c>
      <c r="G3" s="221" t="s">
        <v>2195</v>
      </c>
      <c r="H3" s="221" t="s">
        <v>2196</v>
      </c>
      <c r="I3" s="223" t="s">
        <v>2197</v>
      </c>
      <c r="J3" s="221" t="s">
        <v>2198</v>
      </c>
      <c r="K3" s="223" t="s">
        <v>2199</v>
      </c>
      <c r="L3" s="221" t="s">
        <v>2200</v>
      </c>
      <c r="M3" s="221"/>
      <c r="N3" s="221" t="s">
        <v>95</v>
      </c>
      <c r="O3" s="221" t="s">
        <v>95</v>
      </c>
      <c r="P3" s="221"/>
      <c r="Q3" s="221"/>
      <c r="R3" s="221" t="s">
        <v>2201</v>
      </c>
      <c r="S3" s="226" t="s">
        <v>398</v>
      </c>
      <c r="T3" s="221" t="s">
        <v>1131</v>
      </c>
      <c r="U3" s="221"/>
      <c r="V3" s="221"/>
      <c r="W3" s="221"/>
      <c r="X3" s="221"/>
      <c r="Y3" s="221"/>
      <c r="Z3" s="221"/>
      <c r="AA3" s="221"/>
      <c r="AB3" s="221"/>
      <c r="AC3" s="221"/>
      <c r="AD3" s="221"/>
    </row>
    <row r="4" spans="1:30" s="19" customFormat="1" ht="213.75">
      <c r="A4" s="221" t="s">
        <v>2189</v>
      </c>
      <c r="B4" s="221" t="s">
        <v>756</v>
      </c>
      <c r="C4" s="221" t="s">
        <v>2202</v>
      </c>
      <c r="D4" s="223" t="s">
        <v>2203</v>
      </c>
      <c r="E4" s="221" t="s">
        <v>2204</v>
      </c>
      <c r="F4" s="221" t="s">
        <v>2205</v>
      </c>
      <c r="G4" s="221" t="s">
        <v>2206</v>
      </c>
      <c r="H4" s="221" t="s">
        <v>2207</v>
      </c>
      <c r="I4" s="223" t="s">
        <v>2208</v>
      </c>
      <c r="J4" s="221" t="s">
        <v>2209</v>
      </c>
      <c r="K4" s="223" t="s">
        <v>2210</v>
      </c>
      <c r="L4" s="221" t="s">
        <v>126</v>
      </c>
      <c r="M4" s="221"/>
      <c r="N4" s="221" t="s">
        <v>95</v>
      </c>
      <c r="O4" s="221" t="s">
        <v>95</v>
      </c>
      <c r="P4" s="221"/>
      <c r="Q4" s="221" t="s">
        <v>9</v>
      </c>
      <c r="R4" s="221"/>
      <c r="S4" s="226" t="s">
        <v>398</v>
      </c>
      <c r="T4" s="221" t="s">
        <v>2211</v>
      </c>
      <c r="U4" s="221"/>
      <c r="V4" s="221"/>
      <c r="W4" s="221"/>
      <c r="X4" s="221"/>
      <c r="Y4" s="221" t="s">
        <v>9</v>
      </c>
      <c r="Z4" s="221" t="s">
        <v>2212</v>
      </c>
      <c r="AA4" s="221"/>
      <c r="AB4" s="221"/>
      <c r="AC4" s="221"/>
      <c r="AD4" s="221"/>
    </row>
    <row r="5" spans="1:30" s="19" customFormat="1" ht="42.75">
      <c r="A5" s="221" t="s">
        <v>2189</v>
      </c>
      <c r="B5" s="221" t="s">
        <v>2213</v>
      </c>
      <c r="C5" s="221" t="s">
        <v>2214</v>
      </c>
      <c r="D5" s="223" t="s">
        <v>2215</v>
      </c>
      <c r="E5" s="221" t="s">
        <v>2216</v>
      </c>
      <c r="F5" s="221" t="s">
        <v>2217</v>
      </c>
      <c r="G5" s="221" t="s">
        <v>2218</v>
      </c>
      <c r="H5" s="221" t="s">
        <v>2219</v>
      </c>
      <c r="I5" s="223" t="s">
        <v>2220</v>
      </c>
      <c r="J5" s="221" t="s">
        <v>2221</v>
      </c>
      <c r="K5" s="223" t="s">
        <v>2222</v>
      </c>
      <c r="L5" s="221" t="s">
        <v>112</v>
      </c>
      <c r="M5" s="221"/>
      <c r="N5" s="221"/>
      <c r="O5" s="221"/>
      <c r="P5" s="221"/>
      <c r="Q5" s="221"/>
      <c r="R5" s="221"/>
      <c r="S5" s="226" t="s">
        <v>473</v>
      </c>
      <c r="T5" s="221"/>
      <c r="U5" s="221"/>
      <c r="V5" s="221"/>
      <c r="W5" s="221"/>
      <c r="X5" s="221"/>
      <c r="Y5" s="221"/>
      <c r="Z5" s="221"/>
      <c r="AA5" s="221"/>
      <c r="AB5" s="221"/>
      <c r="AC5" s="221"/>
      <c r="AD5" s="221"/>
    </row>
    <row r="6" spans="1:30" s="19" customFormat="1" ht="42.75">
      <c r="A6" s="221" t="s">
        <v>2189</v>
      </c>
      <c r="B6" s="221" t="s">
        <v>2223</v>
      </c>
      <c r="C6" s="221" t="s">
        <v>2224</v>
      </c>
      <c r="D6" s="223" t="s">
        <v>2225</v>
      </c>
      <c r="E6" s="221" t="s">
        <v>2226</v>
      </c>
      <c r="F6" s="221" t="s">
        <v>2227</v>
      </c>
      <c r="G6" s="221" t="s">
        <v>2228</v>
      </c>
      <c r="H6" s="221" t="s">
        <v>2229</v>
      </c>
      <c r="I6" s="223" t="s">
        <v>2230</v>
      </c>
      <c r="J6" s="221" t="s">
        <v>2231</v>
      </c>
      <c r="K6" s="223" t="s">
        <v>2232</v>
      </c>
      <c r="L6" s="221" t="s">
        <v>2233</v>
      </c>
      <c r="M6" s="221"/>
      <c r="N6" s="221"/>
      <c r="O6" s="221"/>
      <c r="P6" s="221"/>
      <c r="Q6" s="221"/>
      <c r="R6" s="221" t="s">
        <v>223</v>
      </c>
      <c r="S6" s="226" t="s">
        <v>2234</v>
      </c>
      <c r="T6" s="221" t="s">
        <v>2235</v>
      </c>
      <c r="U6" s="221"/>
      <c r="V6" s="221"/>
      <c r="W6" s="221"/>
      <c r="X6" s="221"/>
      <c r="Y6" s="221"/>
      <c r="Z6" s="221"/>
      <c r="AA6" s="221"/>
      <c r="AB6" s="221"/>
      <c r="AC6" s="221"/>
      <c r="AD6" s="221"/>
    </row>
    <row r="7" spans="1:30" s="19" customFormat="1" ht="28.5">
      <c r="A7" s="221" t="s">
        <v>2189</v>
      </c>
      <c r="B7" s="221" t="s">
        <v>2213</v>
      </c>
      <c r="C7" s="221" t="s">
        <v>2236</v>
      </c>
      <c r="D7" s="223" t="s">
        <v>2237</v>
      </c>
      <c r="E7" s="221" t="s">
        <v>2238</v>
      </c>
      <c r="F7" s="221" t="s">
        <v>2239</v>
      </c>
      <c r="G7" s="221" t="s">
        <v>2240</v>
      </c>
      <c r="H7" s="221" t="s">
        <v>2241</v>
      </c>
      <c r="I7" s="223" t="s">
        <v>2242</v>
      </c>
      <c r="J7" s="221" t="s">
        <v>2243</v>
      </c>
      <c r="K7" s="223" t="s">
        <v>2244</v>
      </c>
      <c r="L7" s="221"/>
      <c r="M7" s="221"/>
      <c r="N7" s="221"/>
      <c r="O7" s="221"/>
      <c r="P7" s="221"/>
      <c r="Q7" s="221"/>
      <c r="R7" s="221"/>
      <c r="S7" s="226" t="s">
        <v>2234</v>
      </c>
      <c r="T7" s="221" t="s">
        <v>99</v>
      </c>
      <c r="U7" s="221"/>
      <c r="V7" s="221"/>
      <c r="W7" s="221"/>
      <c r="X7" s="221"/>
      <c r="Y7" s="221"/>
      <c r="Z7" s="221"/>
      <c r="AA7" s="221"/>
      <c r="AB7" s="221"/>
      <c r="AC7" s="221"/>
      <c r="AD7" s="221"/>
    </row>
    <row r="8" spans="1:30" s="19" customFormat="1" ht="28.5">
      <c r="A8" s="221" t="s">
        <v>2189</v>
      </c>
      <c r="B8" s="221" t="s">
        <v>2223</v>
      </c>
      <c r="C8" s="221" t="s">
        <v>2245</v>
      </c>
      <c r="D8" s="223" t="s">
        <v>2246</v>
      </c>
      <c r="E8" s="221" t="s">
        <v>2247</v>
      </c>
      <c r="F8" s="221" t="s">
        <v>2248</v>
      </c>
      <c r="G8" s="221" t="s">
        <v>2249</v>
      </c>
      <c r="H8" s="221" t="s">
        <v>2250</v>
      </c>
      <c r="I8" s="223" t="s">
        <v>2251</v>
      </c>
      <c r="J8" s="221" t="s">
        <v>2252</v>
      </c>
      <c r="K8" s="223" t="s">
        <v>2253</v>
      </c>
      <c r="L8" s="221" t="s">
        <v>2254</v>
      </c>
      <c r="M8" s="221"/>
      <c r="N8" s="221"/>
      <c r="O8" s="221"/>
      <c r="P8" s="221"/>
      <c r="Q8" s="221"/>
      <c r="R8" s="221" t="s">
        <v>223</v>
      </c>
      <c r="S8" s="226" t="s">
        <v>2234</v>
      </c>
      <c r="T8" s="221" t="s">
        <v>99</v>
      </c>
      <c r="U8" s="221"/>
      <c r="V8" s="221"/>
      <c r="W8" s="221"/>
      <c r="X8" s="221"/>
      <c r="Y8" s="221" t="s">
        <v>95</v>
      </c>
      <c r="Z8" s="221" t="s">
        <v>2255</v>
      </c>
      <c r="AA8" s="221"/>
      <c r="AB8" s="221"/>
      <c r="AC8" s="221"/>
      <c r="AD8" s="221"/>
    </row>
    <row r="9" spans="1:30" s="19" customFormat="1" ht="57">
      <c r="A9" s="221" t="s">
        <v>2189</v>
      </c>
      <c r="B9" s="221" t="s">
        <v>924</v>
      </c>
      <c r="C9" s="221" t="s">
        <v>2256</v>
      </c>
      <c r="D9" s="223" t="s">
        <v>2257</v>
      </c>
      <c r="E9" s="221" t="s">
        <v>2258</v>
      </c>
      <c r="F9" s="221" t="s">
        <v>2259</v>
      </c>
      <c r="G9" s="221" t="s">
        <v>2260</v>
      </c>
      <c r="H9" s="221" t="s">
        <v>2261</v>
      </c>
      <c r="I9" s="228" t="s">
        <v>2262</v>
      </c>
      <c r="J9" s="221" t="s">
        <v>2263</v>
      </c>
      <c r="K9" s="223" t="s">
        <v>2264</v>
      </c>
      <c r="L9" s="221" t="s">
        <v>2265</v>
      </c>
      <c r="M9" s="221"/>
      <c r="N9" s="221" t="s">
        <v>95</v>
      </c>
      <c r="O9" s="226"/>
      <c r="P9" s="221"/>
      <c r="Q9" s="221"/>
      <c r="R9" s="221" t="s">
        <v>2266</v>
      </c>
      <c r="S9" s="226" t="s">
        <v>2267</v>
      </c>
      <c r="T9" s="221" t="s">
        <v>99</v>
      </c>
      <c r="U9" s="221" t="s">
        <v>95</v>
      </c>
      <c r="V9" s="221" t="s">
        <v>2255</v>
      </c>
      <c r="W9" s="221" t="s">
        <v>95</v>
      </c>
      <c r="X9" s="221"/>
      <c r="Y9" s="221" t="s">
        <v>95</v>
      </c>
      <c r="Z9" s="221" t="s">
        <v>2255</v>
      </c>
      <c r="AA9" s="221"/>
      <c r="AB9" s="221"/>
      <c r="AC9" s="221"/>
      <c r="AD9" s="221"/>
    </row>
    <row r="10" spans="1:30" s="19" customFormat="1" ht="19.5" customHeight="1">
      <c r="A10" s="221" t="s">
        <v>2189</v>
      </c>
      <c r="B10" s="221" t="s">
        <v>2268</v>
      </c>
      <c r="C10" s="221" t="s">
        <v>2269</v>
      </c>
      <c r="D10" s="223" t="s">
        <v>2270</v>
      </c>
      <c r="E10" s="221" t="s">
        <v>2271</v>
      </c>
      <c r="F10" s="221" t="s">
        <v>2272</v>
      </c>
      <c r="G10" s="221" t="s">
        <v>2273</v>
      </c>
      <c r="H10" s="221" t="s">
        <v>2274</v>
      </c>
      <c r="I10" s="228" t="s">
        <v>2275</v>
      </c>
      <c r="J10" s="221"/>
      <c r="K10" s="223" t="s">
        <v>2276</v>
      </c>
      <c r="L10" s="221" t="s">
        <v>1955</v>
      </c>
      <c r="M10" s="221"/>
      <c r="N10" s="221"/>
      <c r="O10" s="221"/>
      <c r="P10" s="221"/>
      <c r="Q10" s="221"/>
      <c r="R10" s="221"/>
      <c r="S10" s="226" t="s">
        <v>473</v>
      </c>
      <c r="T10" s="221"/>
      <c r="U10" s="221"/>
      <c r="V10" s="221"/>
      <c r="W10" s="221"/>
      <c r="X10" s="221"/>
      <c r="Y10" s="221"/>
      <c r="Z10" s="221"/>
      <c r="AA10" s="221"/>
      <c r="AB10" s="221"/>
      <c r="AC10" s="221"/>
      <c r="AD10" s="221"/>
    </row>
    <row r="11" spans="1:30" s="19" customFormat="1" ht="71.25">
      <c r="A11" s="221" t="s">
        <v>2189</v>
      </c>
      <c r="B11" s="221" t="s">
        <v>2190</v>
      </c>
      <c r="C11" s="221" t="s">
        <v>2277</v>
      </c>
      <c r="D11" s="223" t="s">
        <v>2278</v>
      </c>
      <c r="E11" s="221" t="s">
        <v>2279</v>
      </c>
      <c r="F11" s="221" t="s">
        <v>2280</v>
      </c>
      <c r="G11" s="221" t="s">
        <v>2281</v>
      </c>
      <c r="H11" s="221" t="s">
        <v>2282</v>
      </c>
      <c r="I11" s="228" t="s">
        <v>2283</v>
      </c>
      <c r="J11" s="221" t="s">
        <v>2284</v>
      </c>
      <c r="K11" s="223" t="s">
        <v>2285</v>
      </c>
      <c r="L11" s="221" t="s">
        <v>2265</v>
      </c>
      <c r="M11" s="221"/>
      <c r="N11" s="221"/>
      <c r="O11" s="221"/>
      <c r="P11" s="221"/>
      <c r="Q11" s="221"/>
      <c r="R11" s="221"/>
      <c r="S11" s="226" t="s">
        <v>473</v>
      </c>
      <c r="T11" s="221"/>
      <c r="U11" s="221"/>
      <c r="V11" s="221"/>
      <c r="W11" s="221"/>
      <c r="X11" s="221"/>
      <c r="Y11" s="221"/>
      <c r="Z11" s="221"/>
      <c r="AA11" s="221"/>
      <c r="AB11" s="221"/>
      <c r="AC11" s="221"/>
      <c r="AD11" s="221"/>
    </row>
    <row r="12" spans="1:30" s="19" customFormat="1" ht="71.25">
      <c r="A12" s="221" t="s">
        <v>2189</v>
      </c>
      <c r="B12" s="221" t="s">
        <v>2213</v>
      </c>
      <c r="C12" s="221" t="s">
        <v>2286</v>
      </c>
      <c r="D12" s="223" t="s">
        <v>2287</v>
      </c>
      <c r="E12" s="221" t="s">
        <v>2288</v>
      </c>
      <c r="F12" s="221" t="s">
        <v>2289</v>
      </c>
      <c r="G12" s="221" t="s">
        <v>2290</v>
      </c>
      <c r="H12" s="221" t="s">
        <v>2291</v>
      </c>
      <c r="I12" s="223" t="s">
        <v>2292</v>
      </c>
      <c r="J12" s="221" t="s">
        <v>2293</v>
      </c>
      <c r="K12" s="223" t="s">
        <v>2294</v>
      </c>
      <c r="L12" s="221" t="s">
        <v>1955</v>
      </c>
      <c r="M12" s="221"/>
      <c r="N12" s="221" t="s">
        <v>95</v>
      </c>
      <c r="O12" s="221" t="s">
        <v>95</v>
      </c>
      <c r="P12" s="221"/>
      <c r="Q12" s="221"/>
      <c r="R12" s="221" t="s">
        <v>97</v>
      </c>
      <c r="S12" s="221" t="s">
        <v>2267</v>
      </c>
      <c r="T12" s="221" t="s">
        <v>2295</v>
      </c>
      <c r="U12" s="221"/>
      <c r="V12" s="221"/>
      <c r="W12" s="221"/>
      <c r="X12" s="221"/>
      <c r="Y12" s="221"/>
      <c r="Z12" s="221"/>
      <c r="AA12" s="221"/>
      <c r="AB12" s="221"/>
      <c r="AC12" s="221"/>
      <c r="AD12" s="221"/>
    </row>
    <row r="13" spans="1:30" s="21" customFormat="1" ht="19.899999999999999" customHeight="1">
      <c r="C13" s="39"/>
      <c r="D13" s="39"/>
      <c r="F13" s="39"/>
      <c r="G13" s="39"/>
      <c r="I13" s="39"/>
      <c r="K13" s="39"/>
      <c r="L13" s="39"/>
      <c r="T13" s="39"/>
    </row>
    <row r="14" spans="1:30" s="21" customFormat="1" ht="19.899999999999999" customHeight="1">
      <c r="C14" s="39"/>
      <c r="D14" s="39"/>
      <c r="F14" s="39"/>
      <c r="G14" s="39"/>
      <c r="I14" s="39"/>
      <c r="K14" s="39"/>
      <c r="L14" s="39"/>
      <c r="T14" s="39"/>
    </row>
    <row r="15" spans="1:30" s="21" customFormat="1" ht="19.899999999999999" customHeight="1">
      <c r="C15" s="39"/>
      <c r="D15" s="39"/>
      <c r="F15" s="39"/>
      <c r="G15" s="39"/>
      <c r="I15" s="39"/>
      <c r="K15" s="39"/>
      <c r="L15" s="39"/>
      <c r="T15" s="39"/>
    </row>
    <row r="16" spans="1:30" s="21" customFormat="1" ht="19.899999999999999" customHeight="1">
      <c r="C16" s="39"/>
      <c r="D16" s="39"/>
      <c r="F16" s="39"/>
      <c r="G16" s="39"/>
      <c r="I16" s="39"/>
      <c r="K16" s="39"/>
      <c r="L16" s="39"/>
      <c r="T16" s="39"/>
    </row>
    <row r="17" spans="3:20" s="21" customFormat="1" ht="19.899999999999999" customHeight="1">
      <c r="C17" s="39"/>
      <c r="D17" s="39"/>
      <c r="F17" s="39"/>
      <c r="G17" s="39"/>
      <c r="I17" s="39"/>
      <c r="K17" s="39"/>
      <c r="L17" s="39"/>
      <c r="T17" s="39"/>
    </row>
    <row r="18" spans="3:20" s="21" customFormat="1" ht="19.899999999999999" customHeight="1">
      <c r="C18" s="39"/>
      <c r="D18" s="39"/>
      <c r="F18" s="39"/>
      <c r="G18" s="39"/>
      <c r="I18" s="39"/>
      <c r="K18" s="39"/>
      <c r="L18" s="39"/>
      <c r="T18" s="39"/>
    </row>
    <row r="19" spans="3:20" s="21" customFormat="1" ht="19.899999999999999" customHeight="1">
      <c r="C19" s="39"/>
      <c r="D19" s="39"/>
      <c r="F19" s="39"/>
      <c r="G19" s="39"/>
      <c r="I19" s="39"/>
      <c r="K19" s="39"/>
      <c r="L19" s="39"/>
      <c r="T19" s="39"/>
    </row>
    <row r="20" spans="3:20" s="21" customFormat="1" ht="19.899999999999999" customHeight="1">
      <c r="C20" s="39"/>
      <c r="D20" s="39"/>
      <c r="F20" s="39"/>
      <c r="G20" s="39"/>
      <c r="I20" s="39"/>
      <c r="K20" s="39"/>
      <c r="L20" s="39"/>
      <c r="T20" s="39"/>
    </row>
    <row r="21" spans="3:20" s="21" customFormat="1" ht="19.899999999999999" customHeight="1">
      <c r="C21" s="39"/>
      <c r="D21" s="39"/>
      <c r="F21" s="39"/>
      <c r="G21" s="39"/>
      <c r="I21" s="39"/>
      <c r="K21" s="39"/>
      <c r="L21" s="39"/>
      <c r="T21" s="39"/>
    </row>
    <row r="22" spans="3:20" s="21" customFormat="1" ht="19.899999999999999" customHeight="1">
      <c r="C22" s="39"/>
      <c r="D22" s="39"/>
      <c r="F22" s="39"/>
      <c r="G22" s="39"/>
      <c r="I22" s="39"/>
      <c r="K22" s="39"/>
      <c r="L22" s="39"/>
      <c r="T22" s="39"/>
    </row>
    <row r="23" spans="3:20" s="21" customFormat="1" ht="19.899999999999999" customHeight="1">
      <c r="C23" s="39"/>
      <c r="D23" s="39"/>
      <c r="F23" s="39"/>
      <c r="G23" s="39"/>
      <c r="I23" s="39"/>
      <c r="K23" s="39"/>
      <c r="L23" s="39"/>
      <c r="T23" s="39"/>
    </row>
    <row r="24" spans="3:20" s="21" customFormat="1" ht="19.899999999999999" customHeight="1">
      <c r="C24" s="39"/>
      <c r="D24" s="39"/>
      <c r="F24" s="39"/>
      <c r="G24" s="39"/>
      <c r="I24" s="39"/>
      <c r="K24" s="39"/>
      <c r="L24" s="39"/>
      <c r="T24" s="39"/>
    </row>
    <row r="25" spans="3:20" s="21" customFormat="1" ht="19.899999999999999" customHeight="1">
      <c r="C25" s="39"/>
      <c r="D25" s="39"/>
      <c r="F25" s="39"/>
      <c r="G25" s="39"/>
      <c r="I25" s="39"/>
      <c r="K25" s="39"/>
      <c r="L25" s="39"/>
      <c r="T25" s="39"/>
    </row>
    <row r="26" spans="3:20" s="21" customFormat="1" ht="19.899999999999999" customHeight="1">
      <c r="C26" s="39"/>
      <c r="D26" s="39"/>
      <c r="F26" s="39"/>
      <c r="G26" s="39"/>
      <c r="I26" s="39"/>
      <c r="K26" s="39"/>
      <c r="L26" s="39"/>
      <c r="T26" s="39"/>
    </row>
    <row r="27" spans="3:20" s="21" customFormat="1" ht="19.899999999999999" customHeight="1">
      <c r="C27" s="39"/>
      <c r="D27" s="39"/>
      <c r="F27" s="39"/>
      <c r="G27" s="39"/>
      <c r="I27" s="39"/>
      <c r="K27" s="39"/>
      <c r="L27" s="39"/>
      <c r="T27" s="39"/>
    </row>
    <row r="28" spans="3:20" s="21" customFormat="1" ht="19.899999999999999" customHeight="1">
      <c r="C28" s="39"/>
      <c r="D28" s="39"/>
      <c r="F28" s="39"/>
      <c r="G28" s="39"/>
      <c r="I28" s="39"/>
      <c r="K28" s="39"/>
      <c r="L28" s="39"/>
      <c r="T28" s="39"/>
    </row>
    <row r="29" spans="3:20" s="21" customFormat="1" ht="19.899999999999999" customHeight="1">
      <c r="C29" s="39"/>
      <c r="D29" s="39"/>
      <c r="F29" s="39"/>
      <c r="G29" s="39"/>
      <c r="I29" s="39"/>
      <c r="K29" s="39"/>
      <c r="L29" s="39"/>
      <c r="T29" s="39"/>
    </row>
    <row r="30" spans="3:20" s="21" customFormat="1" ht="19.899999999999999" customHeight="1">
      <c r="C30" s="39"/>
      <c r="D30" s="39"/>
      <c r="F30" s="39"/>
      <c r="G30" s="39"/>
      <c r="I30" s="39"/>
      <c r="K30" s="39"/>
      <c r="L30" s="39"/>
      <c r="T30" s="39"/>
    </row>
    <row r="31" spans="3:20" s="21" customFormat="1" ht="19.899999999999999" customHeight="1">
      <c r="C31" s="39"/>
      <c r="D31" s="39"/>
      <c r="F31" s="39"/>
      <c r="G31" s="39"/>
      <c r="I31" s="39"/>
      <c r="K31" s="39"/>
      <c r="L31" s="39"/>
      <c r="T31" s="39"/>
    </row>
    <row r="32" spans="3:20" s="21" customFormat="1" ht="19.899999999999999" customHeight="1">
      <c r="C32" s="39"/>
      <c r="D32" s="39"/>
      <c r="F32" s="39"/>
      <c r="G32" s="39"/>
      <c r="I32" s="39"/>
      <c r="K32" s="39"/>
      <c r="L32" s="39"/>
      <c r="T32" s="39"/>
    </row>
    <row r="33" spans="3:20" s="21" customFormat="1" ht="19.899999999999999" customHeight="1">
      <c r="C33" s="39"/>
      <c r="D33" s="39"/>
      <c r="F33" s="39"/>
      <c r="G33" s="39"/>
      <c r="I33" s="39"/>
      <c r="K33" s="39"/>
      <c r="L33" s="39"/>
      <c r="T33" s="39"/>
    </row>
    <row r="34" spans="3:20" s="21" customFormat="1" ht="19.899999999999999" customHeight="1">
      <c r="C34" s="39"/>
      <c r="D34" s="39"/>
      <c r="F34" s="39"/>
      <c r="G34" s="39"/>
      <c r="I34" s="39"/>
      <c r="K34" s="39"/>
      <c r="L34" s="39"/>
      <c r="T34" s="39"/>
    </row>
    <row r="35" spans="3:20" s="21" customFormat="1" ht="19.899999999999999" customHeight="1">
      <c r="C35" s="39"/>
      <c r="D35" s="39"/>
      <c r="F35" s="39"/>
      <c r="G35" s="39"/>
      <c r="I35" s="39"/>
      <c r="K35" s="39"/>
      <c r="L35" s="39"/>
      <c r="T35" s="39"/>
    </row>
    <row r="36" spans="3:20" s="21" customFormat="1" ht="19.899999999999999" customHeight="1">
      <c r="C36" s="39"/>
      <c r="D36" s="39"/>
      <c r="F36" s="39"/>
      <c r="G36" s="39"/>
      <c r="I36" s="39"/>
      <c r="K36" s="39"/>
      <c r="L36" s="39"/>
      <c r="T36" s="39"/>
    </row>
    <row r="37" spans="3:20" s="21" customFormat="1" ht="19.899999999999999" customHeight="1">
      <c r="C37" s="39"/>
      <c r="D37" s="39"/>
      <c r="F37" s="39"/>
      <c r="G37" s="39"/>
      <c r="I37" s="39"/>
      <c r="K37" s="39"/>
      <c r="L37" s="39"/>
      <c r="T37" s="39"/>
    </row>
    <row r="38" spans="3:20" s="21" customFormat="1" ht="19.899999999999999" customHeight="1">
      <c r="C38" s="39"/>
      <c r="D38" s="39"/>
      <c r="F38" s="39"/>
      <c r="G38" s="39"/>
      <c r="I38" s="39"/>
      <c r="K38" s="39"/>
      <c r="L38" s="39"/>
      <c r="T38" s="39"/>
    </row>
    <row r="39" spans="3:20" s="21" customFormat="1" ht="19.899999999999999" customHeight="1">
      <c r="C39" s="39"/>
      <c r="D39" s="39"/>
      <c r="F39" s="39"/>
      <c r="G39" s="39"/>
      <c r="I39" s="39"/>
      <c r="K39" s="39"/>
      <c r="L39" s="39"/>
      <c r="T39" s="39"/>
    </row>
    <row r="40" spans="3:20" s="21" customFormat="1" ht="19.899999999999999" customHeight="1">
      <c r="C40" s="39"/>
      <c r="D40" s="39"/>
      <c r="F40" s="39"/>
      <c r="G40" s="39"/>
      <c r="I40" s="39"/>
      <c r="K40" s="39"/>
      <c r="L40" s="39"/>
      <c r="T40" s="39"/>
    </row>
    <row r="41" spans="3:20" s="21" customFormat="1" ht="19.899999999999999" customHeight="1">
      <c r="C41" s="39"/>
      <c r="D41" s="39"/>
      <c r="F41" s="39"/>
      <c r="G41" s="39"/>
      <c r="I41" s="39"/>
      <c r="K41" s="39"/>
      <c r="L41" s="39"/>
      <c r="T41" s="39"/>
    </row>
    <row r="42" spans="3:20" s="21" customFormat="1" ht="19.899999999999999" customHeight="1">
      <c r="C42" s="39"/>
      <c r="D42" s="39"/>
      <c r="F42" s="39"/>
      <c r="G42" s="39"/>
      <c r="I42" s="39"/>
      <c r="K42" s="39"/>
      <c r="L42" s="39"/>
      <c r="T42" s="39"/>
    </row>
    <row r="43" spans="3:20" s="21" customFormat="1" ht="19.899999999999999" customHeight="1">
      <c r="C43" s="39"/>
      <c r="D43" s="39"/>
      <c r="F43" s="39"/>
      <c r="G43" s="39"/>
      <c r="I43" s="39"/>
      <c r="K43" s="39"/>
      <c r="L43" s="39"/>
      <c r="T43" s="39"/>
    </row>
    <row r="44" spans="3:20" s="21" customFormat="1" ht="19.899999999999999" customHeight="1">
      <c r="C44" s="39"/>
      <c r="D44" s="39"/>
      <c r="F44" s="39"/>
      <c r="G44" s="39"/>
      <c r="I44" s="39"/>
      <c r="K44" s="39"/>
      <c r="L44" s="39"/>
      <c r="T44" s="39"/>
    </row>
    <row r="45" spans="3:20" s="21" customFormat="1" ht="19.899999999999999" customHeight="1">
      <c r="C45" s="39"/>
      <c r="D45" s="39"/>
      <c r="F45" s="39"/>
      <c r="G45" s="39"/>
      <c r="I45" s="39"/>
      <c r="K45" s="39"/>
      <c r="L45" s="39"/>
      <c r="T45" s="39"/>
    </row>
    <row r="46" spans="3:20" s="21" customFormat="1" ht="19.899999999999999" customHeight="1">
      <c r="C46" s="39"/>
      <c r="D46" s="39"/>
      <c r="F46" s="39"/>
      <c r="G46" s="39"/>
      <c r="I46" s="39"/>
      <c r="K46" s="39"/>
      <c r="L46" s="39"/>
      <c r="T46" s="39"/>
    </row>
    <row r="47" spans="3:20" s="21" customFormat="1" ht="19.899999999999999" customHeight="1">
      <c r="C47" s="39"/>
      <c r="D47" s="39"/>
      <c r="F47" s="39"/>
      <c r="G47" s="39"/>
      <c r="I47" s="39"/>
      <c r="K47" s="39"/>
      <c r="L47" s="39"/>
      <c r="T47" s="39"/>
    </row>
    <row r="48" spans="3:20" s="21" customFormat="1" ht="19.899999999999999" customHeight="1">
      <c r="C48" s="39"/>
      <c r="D48" s="39"/>
      <c r="F48" s="39"/>
      <c r="G48" s="39"/>
      <c r="I48" s="39"/>
      <c r="K48" s="39"/>
      <c r="L48" s="39"/>
      <c r="T48" s="39"/>
    </row>
    <row r="49" spans="3:20" s="21" customFormat="1" ht="19.899999999999999" customHeight="1">
      <c r="C49" s="39"/>
      <c r="D49" s="39"/>
      <c r="F49" s="39"/>
      <c r="G49" s="39"/>
      <c r="I49" s="39"/>
      <c r="K49" s="39"/>
      <c r="L49" s="39"/>
      <c r="T49" s="39"/>
    </row>
    <row r="50" spans="3:20" s="21" customFormat="1" ht="19.899999999999999" customHeight="1">
      <c r="C50" s="39"/>
      <c r="D50" s="39"/>
      <c r="F50" s="39"/>
      <c r="G50" s="39"/>
      <c r="I50" s="39"/>
      <c r="K50" s="39"/>
      <c r="L50" s="39"/>
      <c r="T50" s="39"/>
    </row>
    <row r="51" spans="3:20" s="21" customFormat="1" ht="19.899999999999999" customHeight="1">
      <c r="C51" s="39"/>
      <c r="D51" s="39"/>
      <c r="F51" s="39"/>
      <c r="G51" s="39"/>
      <c r="I51" s="39"/>
      <c r="K51" s="39"/>
      <c r="L51" s="39"/>
      <c r="T51" s="39"/>
    </row>
    <row r="52" spans="3:20" s="21" customFormat="1" ht="19.899999999999999" customHeight="1">
      <c r="C52" s="39"/>
      <c r="D52" s="39"/>
      <c r="F52" s="39"/>
      <c r="G52" s="39"/>
      <c r="I52" s="39"/>
      <c r="K52" s="39"/>
      <c r="L52" s="39"/>
      <c r="T52" s="39"/>
    </row>
    <row r="53" spans="3:20" s="21" customFormat="1" ht="19.899999999999999" customHeight="1">
      <c r="C53" s="39"/>
      <c r="D53" s="39"/>
      <c r="F53" s="39"/>
      <c r="G53" s="39"/>
      <c r="I53" s="39"/>
      <c r="K53" s="39"/>
      <c r="L53" s="39"/>
      <c r="T53" s="39"/>
    </row>
    <row r="54" spans="3:20" s="21" customFormat="1" ht="19.899999999999999" customHeight="1">
      <c r="C54" s="39"/>
      <c r="D54" s="39"/>
      <c r="F54" s="39"/>
      <c r="G54" s="39"/>
      <c r="I54" s="39"/>
      <c r="K54" s="39"/>
      <c r="L54" s="39"/>
      <c r="T54" s="39"/>
    </row>
    <row r="55" spans="3:20" s="21" customFormat="1" ht="19.899999999999999" customHeight="1">
      <c r="C55" s="39"/>
      <c r="D55" s="39"/>
      <c r="F55" s="39"/>
      <c r="G55" s="39"/>
      <c r="I55" s="39"/>
      <c r="K55" s="39"/>
      <c r="L55" s="39"/>
      <c r="T55" s="39"/>
    </row>
    <row r="56" spans="3:20" s="21" customFormat="1" ht="19.899999999999999" customHeight="1">
      <c r="C56" s="39"/>
      <c r="D56" s="39"/>
      <c r="F56" s="39"/>
      <c r="G56" s="39"/>
      <c r="I56" s="39"/>
      <c r="K56" s="39"/>
      <c r="L56" s="39"/>
      <c r="T56" s="39"/>
    </row>
    <row r="57" spans="3:20" s="21" customFormat="1" ht="19.899999999999999" customHeight="1">
      <c r="C57" s="39"/>
      <c r="D57" s="39"/>
      <c r="F57" s="39"/>
      <c r="G57" s="39"/>
      <c r="I57" s="39"/>
      <c r="K57" s="39"/>
      <c r="L57" s="39"/>
      <c r="T57" s="39"/>
    </row>
    <row r="58" spans="3:20" s="21" customFormat="1" ht="19.899999999999999" customHeight="1">
      <c r="C58" s="39"/>
      <c r="D58" s="39"/>
      <c r="F58" s="39"/>
      <c r="G58" s="39"/>
      <c r="I58" s="39"/>
      <c r="K58" s="39"/>
      <c r="L58" s="39"/>
      <c r="T58" s="39"/>
    </row>
    <row r="59" spans="3:20" s="21" customFormat="1" ht="19.899999999999999" customHeight="1">
      <c r="C59" s="39"/>
      <c r="D59" s="39"/>
      <c r="F59" s="39"/>
      <c r="G59" s="39"/>
      <c r="I59" s="39"/>
      <c r="K59" s="39"/>
      <c r="L59" s="39"/>
      <c r="T59" s="39"/>
    </row>
    <row r="60" spans="3:20" s="21" customFormat="1" ht="19.899999999999999" customHeight="1">
      <c r="C60" s="39"/>
      <c r="D60" s="39"/>
      <c r="F60" s="39"/>
      <c r="G60" s="39"/>
      <c r="I60" s="39"/>
      <c r="K60" s="39"/>
      <c r="L60" s="39"/>
      <c r="T60" s="39"/>
    </row>
    <row r="61" spans="3:20" s="21" customFormat="1" ht="19.899999999999999" customHeight="1">
      <c r="C61" s="39"/>
      <c r="D61" s="39"/>
      <c r="F61" s="39"/>
      <c r="G61" s="39"/>
      <c r="I61" s="39"/>
      <c r="K61" s="39"/>
      <c r="L61" s="39"/>
      <c r="T61" s="39"/>
    </row>
    <row r="62" spans="3:20" s="21" customFormat="1" ht="19.899999999999999" customHeight="1">
      <c r="C62" s="39"/>
      <c r="D62" s="39"/>
      <c r="F62" s="39"/>
      <c r="G62" s="39"/>
      <c r="I62" s="39"/>
      <c r="K62" s="39"/>
      <c r="L62" s="39"/>
      <c r="T62" s="39"/>
    </row>
    <row r="63" spans="3:20" s="21" customFormat="1" ht="19.899999999999999" customHeight="1">
      <c r="C63" s="39"/>
      <c r="D63" s="39"/>
      <c r="F63" s="39"/>
      <c r="G63" s="39"/>
      <c r="I63" s="39"/>
      <c r="K63" s="39"/>
      <c r="L63" s="39"/>
      <c r="T63" s="39"/>
    </row>
    <row r="64" spans="3:20" s="21" customFormat="1" ht="19.899999999999999" customHeight="1">
      <c r="C64" s="39"/>
      <c r="D64" s="39"/>
      <c r="F64" s="39"/>
      <c r="G64" s="39"/>
      <c r="I64" s="39"/>
      <c r="K64" s="39"/>
      <c r="L64" s="39"/>
      <c r="T64" s="39"/>
    </row>
    <row r="65" spans="3:20" s="21" customFormat="1" ht="19.899999999999999" customHeight="1">
      <c r="C65" s="39"/>
      <c r="D65" s="39"/>
      <c r="F65" s="39"/>
      <c r="G65" s="39"/>
      <c r="I65" s="39"/>
      <c r="K65" s="39"/>
      <c r="L65" s="39"/>
      <c r="T65" s="39"/>
    </row>
    <row r="66" spans="3:20" s="21" customFormat="1" ht="19.899999999999999" customHeight="1">
      <c r="C66" s="39"/>
      <c r="D66" s="39"/>
      <c r="F66" s="39"/>
      <c r="G66" s="39"/>
      <c r="I66" s="39"/>
      <c r="K66" s="39"/>
      <c r="L66" s="39"/>
      <c r="T66" s="39"/>
    </row>
    <row r="67" spans="3:20" s="21" customFormat="1" ht="19.899999999999999" customHeight="1">
      <c r="C67" s="39"/>
      <c r="D67" s="39"/>
      <c r="F67" s="39"/>
      <c r="G67" s="39"/>
      <c r="I67" s="39"/>
      <c r="K67" s="39"/>
      <c r="L67" s="39"/>
      <c r="T67" s="39"/>
    </row>
    <row r="68" spans="3:20" s="21" customFormat="1" ht="19.899999999999999" customHeight="1">
      <c r="C68" s="39"/>
      <c r="D68" s="39"/>
      <c r="F68" s="39"/>
      <c r="G68" s="39"/>
      <c r="I68" s="39"/>
      <c r="K68" s="39"/>
      <c r="L68" s="39"/>
      <c r="T68" s="39"/>
    </row>
    <row r="69" spans="3:20" s="21" customFormat="1" ht="19.899999999999999" customHeight="1">
      <c r="C69" s="39"/>
      <c r="D69" s="39"/>
      <c r="F69" s="39"/>
      <c r="G69" s="39"/>
      <c r="I69" s="39"/>
      <c r="K69" s="39"/>
      <c r="L69" s="39"/>
      <c r="T69" s="39"/>
    </row>
    <row r="70" spans="3:20" s="21" customFormat="1" ht="19.899999999999999" customHeight="1">
      <c r="C70" s="39"/>
      <c r="D70" s="39"/>
      <c r="F70" s="39"/>
      <c r="G70" s="39"/>
      <c r="I70" s="39"/>
      <c r="K70" s="39"/>
      <c r="L70" s="39"/>
      <c r="T70" s="39"/>
    </row>
    <row r="71" spans="3:20" s="21" customFormat="1" ht="19.899999999999999" customHeight="1">
      <c r="C71" s="39"/>
      <c r="D71" s="39"/>
      <c r="F71" s="39"/>
      <c r="G71" s="39"/>
      <c r="I71" s="39"/>
      <c r="K71" s="39"/>
      <c r="L71" s="39"/>
      <c r="T71" s="39"/>
    </row>
    <row r="72" spans="3:20" s="21" customFormat="1" ht="19.899999999999999" customHeight="1">
      <c r="C72" s="39"/>
      <c r="D72" s="39"/>
      <c r="F72" s="39"/>
      <c r="G72" s="39"/>
      <c r="I72" s="39"/>
      <c r="K72" s="39"/>
      <c r="L72" s="39"/>
      <c r="T72" s="39"/>
    </row>
    <row r="73" spans="3:20" s="21" customFormat="1" ht="19.899999999999999" customHeight="1">
      <c r="C73" s="39"/>
      <c r="D73" s="39"/>
      <c r="F73" s="39"/>
      <c r="G73" s="39"/>
      <c r="I73" s="39"/>
      <c r="K73" s="39"/>
      <c r="L73" s="39"/>
      <c r="T73" s="39"/>
    </row>
    <row r="74" spans="3:20" s="21" customFormat="1" ht="19.899999999999999" customHeight="1">
      <c r="C74" s="39"/>
      <c r="D74" s="39"/>
      <c r="F74" s="39"/>
      <c r="G74" s="39"/>
      <c r="I74" s="39"/>
      <c r="K74" s="39"/>
      <c r="L74" s="39"/>
      <c r="T74" s="39"/>
    </row>
    <row r="75" spans="3:20" s="21" customFormat="1" ht="19.899999999999999" customHeight="1">
      <c r="C75" s="39"/>
      <c r="D75" s="39"/>
      <c r="F75" s="39"/>
      <c r="G75" s="39"/>
      <c r="I75" s="39"/>
      <c r="K75" s="39"/>
      <c r="L75" s="39"/>
      <c r="T75" s="39"/>
    </row>
    <row r="76" spans="3:20" s="21" customFormat="1" ht="19.899999999999999" customHeight="1">
      <c r="C76" s="39"/>
      <c r="D76" s="39"/>
      <c r="F76" s="39"/>
      <c r="G76" s="39"/>
      <c r="I76" s="39"/>
      <c r="K76" s="39"/>
      <c r="L76" s="39"/>
      <c r="T76" s="39"/>
    </row>
    <row r="77" spans="3:20" s="21" customFormat="1" ht="19.899999999999999" customHeight="1">
      <c r="C77" s="39"/>
      <c r="D77" s="39"/>
      <c r="F77" s="39"/>
      <c r="G77" s="39"/>
      <c r="I77" s="39"/>
      <c r="K77" s="39"/>
      <c r="L77" s="39"/>
      <c r="T77" s="39"/>
    </row>
    <row r="78" spans="3:20" s="21" customFormat="1" ht="19.899999999999999" customHeight="1">
      <c r="C78" s="39"/>
      <c r="D78" s="39"/>
      <c r="F78" s="39"/>
      <c r="G78" s="39"/>
      <c r="I78" s="39"/>
      <c r="K78" s="39"/>
      <c r="L78" s="39"/>
      <c r="T78" s="39"/>
    </row>
    <row r="79" spans="3:20" s="21" customFormat="1" ht="19.899999999999999" customHeight="1">
      <c r="C79" s="39"/>
      <c r="D79" s="39"/>
      <c r="F79" s="39"/>
      <c r="G79" s="39"/>
      <c r="I79" s="39"/>
      <c r="K79" s="39"/>
      <c r="L79" s="39"/>
      <c r="T79" s="39"/>
    </row>
    <row r="80" spans="3:20" s="21" customFormat="1" ht="19.899999999999999" customHeight="1">
      <c r="C80" s="39"/>
      <c r="D80" s="39"/>
      <c r="F80" s="39"/>
      <c r="G80" s="39"/>
      <c r="I80" s="39"/>
      <c r="K80" s="39"/>
      <c r="L80" s="39"/>
      <c r="T80" s="39"/>
    </row>
    <row r="81" spans="3:20" s="21" customFormat="1" ht="19.899999999999999" customHeight="1">
      <c r="C81" s="39"/>
      <c r="D81" s="39"/>
      <c r="F81" s="39"/>
      <c r="G81" s="39"/>
      <c r="I81" s="39"/>
      <c r="K81" s="39"/>
      <c r="L81" s="39"/>
      <c r="T81" s="39"/>
    </row>
    <row r="82" spans="3:20" s="21" customFormat="1" ht="19.899999999999999" customHeight="1">
      <c r="C82" s="39"/>
      <c r="D82" s="39"/>
      <c r="F82" s="39"/>
      <c r="G82" s="39"/>
      <c r="I82" s="39"/>
      <c r="K82" s="39"/>
      <c r="L82" s="39"/>
      <c r="T82" s="39"/>
    </row>
    <row r="83" spans="3:20" s="21" customFormat="1" ht="19.899999999999999" customHeight="1">
      <c r="C83" s="39"/>
      <c r="D83" s="39"/>
      <c r="F83" s="39"/>
      <c r="G83" s="39"/>
      <c r="I83" s="39"/>
      <c r="K83" s="39"/>
      <c r="L83" s="39"/>
      <c r="T83" s="39"/>
    </row>
    <row r="84" spans="3:20" s="21" customFormat="1" ht="19.899999999999999" customHeight="1">
      <c r="C84" s="39"/>
      <c r="D84" s="39"/>
      <c r="F84" s="39"/>
      <c r="G84" s="39"/>
      <c r="I84" s="39"/>
      <c r="K84" s="39"/>
      <c r="L84" s="39"/>
      <c r="T84" s="39"/>
    </row>
    <row r="85" spans="3:20" s="21" customFormat="1" ht="19.899999999999999" customHeight="1">
      <c r="C85" s="39"/>
      <c r="D85" s="39"/>
      <c r="F85" s="39"/>
      <c r="G85" s="39"/>
      <c r="I85" s="39"/>
      <c r="K85" s="39"/>
      <c r="L85" s="39"/>
      <c r="T85" s="39"/>
    </row>
    <row r="86" spans="3:20" s="21" customFormat="1" ht="19.899999999999999" customHeight="1">
      <c r="C86" s="39"/>
      <c r="D86" s="39"/>
      <c r="F86" s="39"/>
      <c r="G86" s="39"/>
      <c r="I86" s="39"/>
      <c r="K86" s="39"/>
      <c r="L86" s="39"/>
      <c r="T86" s="39"/>
    </row>
    <row r="87" spans="3:20" s="21" customFormat="1" ht="19.899999999999999" customHeight="1">
      <c r="C87" s="39"/>
      <c r="D87" s="39"/>
      <c r="F87" s="39"/>
      <c r="G87" s="39"/>
      <c r="I87" s="39"/>
      <c r="K87" s="39"/>
      <c r="L87" s="39"/>
      <c r="T87" s="39"/>
    </row>
    <row r="88" spans="3:20" s="21" customFormat="1" ht="19.899999999999999" customHeight="1">
      <c r="C88" s="39"/>
      <c r="D88" s="39"/>
      <c r="F88" s="39"/>
      <c r="G88" s="39"/>
      <c r="I88" s="39"/>
      <c r="K88" s="39"/>
      <c r="L88" s="39"/>
      <c r="T88" s="39"/>
    </row>
    <row r="89" spans="3:20" s="21" customFormat="1" ht="19.899999999999999" customHeight="1">
      <c r="C89" s="39"/>
      <c r="D89" s="39"/>
      <c r="F89" s="39"/>
      <c r="G89" s="39"/>
      <c r="I89" s="39"/>
      <c r="K89" s="39"/>
      <c r="L89" s="39"/>
      <c r="T89" s="39"/>
    </row>
    <row r="90" spans="3:20" s="21" customFormat="1" ht="19.899999999999999" customHeight="1">
      <c r="C90" s="39"/>
      <c r="D90" s="39"/>
      <c r="F90" s="39"/>
      <c r="G90" s="39"/>
      <c r="I90" s="39"/>
      <c r="K90" s="39"/>
      <c r="L90" s="39"/>
      <c r="T90" s="39"/>
    </row>
    <row r="91" spans="3:20" s="21" customFormat="1" ht="19.899999999999999" customHeight="1">
      <c r="C91" s="39"/>
      <c r="D91" s="39"/>
      <c r="F91" s="39"/>
      <c r="G91" s="39"/>
      <c r="I91" s="39"/>
      <c r="K91" s="39"/>
      <c r="L91" s="39"/>
      <c r="T91" s="39"/>
    </row>
    <row r="92" spans="3:20" s="21" customFormat="1" ht="19.899999999999999" customHeight="1">
      <c r="C92" s="39"/>
      <c r="D92" s="39"/>
      <c r="F92" s="39"/>
      <c r="G92" s="39"/>
      <c r="I92" s="39"/>
      <c r="K92" s="39"/>
      <c r="L92" s="39"/>
      <c r="T92" s="39"/>
    </row>
    <row r="93" spans="3:20" s="21" customFormat="1" ht="19.899999999999999" customHeight="1">
      <c r="C93" s="39"/>
      <c r="D93" s="39"/>
      <c r="F93" s="39"/>
      <c r="G93" s="39"/>
      <c r="I93" s="39"/>
      <c r="K93" s="39"/>
      <c r="L93" s="39"/>
      <c r="T93" s="39"/>
    </row>
    <row r="94" spans="3:20" s="21" customFormat="1" ht="19.899999999999999" customHeight="1">
      <c r="C94" s="39"/>
      <c r="D94" s="39"/>
      <c r="F94" s="39"/>
      <c r="G94" s="39"/>
      <c r="I94" s="39"/>
      <c r="K94" s="39"/>
      <c r="L94" s="39"/>
      <c r="T94" s="39"/>
    </row>
    <row r="95" spans="3:20" s="21" customFormat="1" ht="19.899999999999999" customHeight="1">
      <c r="C95" s="39"/>
      <c r="D95" s="39"/>
      <c r="F95" s="39"/>
      <c r="G95" s="39"/>
      <c r="I95" s="39"/>
      <c r="K95" s="39"/>
      <c r="L95" s="39"/>
      <c r="T95" s="39"/>
    </row>
    <row r="96" spans="3:20" s="21" customFormat="1" ht="19.899999999999999" customHeight="1">
      <c r="C96" s="39"/>
      <c r="D96" s="39"/>
      <c r="F96" s="39"/>
      <c r="G96" s="39"/>
      <c r="I96" s="39"/>
      <c r="K96" s="39"/>
      <c r="L96" s="39"/>
      <c r="T96" s="39"/>
    </row>
    <row r="97" spans="3:20" s="21" customFormat="1" ht="19.899999999999999" customHeight="1">
      <c r="C97" s="39"/>
      <c r="D97" s="39"/>
      <c r="F97" s="39"/>
      <c r="G97" s="39"/>
      <c r="I97" s="39"/>
      <c r="K97" s="39"/>
      <c r="L97" s="39"/>
      <c r="T97" s="39"/>
    </row>
    <row r="98" spans="3:20" s="21" customFormat="1" ht="19.899999999999999" customHeight="1">
      <c r="C98" s="39"/>
      <c r="D98" s="39"/>
      <c r="F98" s="39"/>
      <c r="G98" s="39"/>
      <c r="I98" s="39"/>
      <c r="K98" s="39"/>
      <c r="L98" s="39"/>
      <c r="T98" s="39"/>
    </row>
    <row r="99" spans="3:20" s="21" customFormat="1" ht="19.899999999999999" customHeight="1">
      <c r="C99" s="39"/>
      <c r="D99" s="39"/>
      <c r="F99" s="39"/>
      <c r="G99" s="39"/>
      <c r="I99" s="39"/>
      <c r="K99" s="39"/>
      <c r="L99" s="39"/>
      <c r="T99" s="39"/>
    </row>
    <row r="100" spans="3:20" s="21" customFormat="1" ht="19.899999999999999" customHeight="1">
      <c r="C100" s="39"/>
      <c r="D100" s="39"/>
      <c r="F100" s="39"/>
      <c r="G100" s="39"/>
      <c r="I100" s="39"/>
      <c r="K100" s="39"/>
      <c r="L100" s="39"/>
      <c r="T100" s="39"/>
    </row>
    <row r="101" spans="3:20" s="21" customFormat="1" ht="19.899999999999999" customHeight="1">
      <c r="C101" s="39"/>
      <c r="D101" s="39"/>
      <c r="F101" s="39"/>
      <c r="G101" s="39"/>
      <c r="I101" s="39"/>
      <c r="K101" s="39"/>
      <c r="L101" s="39"/>
      <c r="T101" s="39"/>
    </row>
    <row r="102" spans="3:20" s="21" customFormat="1" ht="19.899999999999999" customHeight="1">
      <c r="C102" s="39"/>
      <c r="D102" s="39"/>
      <c r="F102" s="39"/>
      <c r="G102" s="39"/>
      <c r="I102" s="39"/>
      <c r="K102" s="39"/>
      <c r="L102" s="39"/>
      <c r="T102" s="39"/>
    </row>
    <row r="103" spans="3:20" s="21" customFormat="1" ht="19.899999999999999" customHeight="1">
      <c r="C103" s="39"/>
      <c r="D103" s="39"/>
      <c r="F103" s="39"/>
      <c r="G103" s="39"/>
      <c r="I103" s="39"/>
      <c r="K103" s="39"/>
      <c r="L103" s="39"/>
      <c r="T103" s="39"/>
    </row>
    <row r="104" spans="3:20" s="21" customFormat="1" ht="19.899999999999999" customHeight="1">
      <c r="C104" s="39"/>
      <c r="D104" s="39"/>
      <c r="F104" s="39"/>
      <c r="G104" s="39"/>
      <c r="I104" s="39"/>
      <c r="K104" s="39"/>
      <c r="L104" s="39"/>
      <c r="T104" s="39"/>
    </row>
    <row r="105" spans="3:20" s="21" customFormat="1" ht="19.899999999999999" customHeight="1">
      <c r="C105" s="39"/>
      <c r="D105" s="39"/>
      <c r="F105" s="39"/>
      <c r="G105" s="39"/>
      <c r="I105" s="39"/>
      <c r="K105" s="39"/>
      <c r="L105" s="39"/>
      <c r="T105" s="39"/>
    </row>
    <row r="106" spans="3:20" s="21" customFormat="1" ht="19.899999999999999" customHeight="1">
      <c r="C106" s="39"/>
      <c r="D106" s="39"/>
      <c r="F106" s="39"/>
      <c r="G106" s="39"/>
      <c r="I106" s="39"/>
      <c r="K106" s="39"/>
      <c r="L106" s="39"/>
      <c r="T106" s="39"/>
    </row>
    <row r="107" spans="3:20" s="21" customFormat="1" ht="19.899999999999999" customHeight="1">
      <c r="C107" s="39"/>
      <c r="D107" s="39"/>
      <c r="F107" s="39"/>
      <c r="G107" s="39"/>
      <c r="I107" s="39"/>
      <c r="K107" s="39"/>
      <c r="L107" s="39"/>
      <c r="T107" s="39"/>
    </row>
    <row r="108" spans="3:20" s="21" customFormat="1" ht="19.899999999999999" customHeight="1">
      <c r="C108" s="39"/>
      <c r="D108" s="39"/>
      <c r="F108" s="39"/>
      <c r="G108" s="39"/>
      <c r="I108" s="39"/>
      <c r="K108" s="39"/>
      <c r="L108" s="39"/>
      <c r="T108" s="39"/>
    </row>
    <row r="109" spans="3:20" s="21" customFormat="1" ht="19.899999999999999" customHeight="1">
      <c r="C109" s="39"/>
      <c r="D109" s="39"/>
      <c r="F109" s="39"/>
      <c r="G109" s="39"/>
      <c r="I109" s="39"/>
      <c r="K109" s="39"/>
      <c r="L109" s="39"/>
      <c r="T109" s="39"/>
    </row>
    <row r="110" spans="3:20" s="21" customFormat="1" ht="19.899999999999999" customHeight="1">
      <c r="C110" s="39"/>
      <c r="D110" s="39"/>
      <c r="F110" s="39"/>
      <c r="G110" s="39"/>
      <c r="I110" s="39"/>
      <c r="K110" s="39"/>
      <c r="L110" s="39"/>
      <c r="T110" s="39"/>
    </row>
    <row r="111" spans="3:20" s="21" customFormat="1" ht="19.899999999999999" customHeight="1">
      <c r="C111" s="39"/>
      <c r="D111" s="39"/>
      <c r="F111" s="39"/>
      <c r="G111" s="39"/>
      <c r="I111" s="39"/>
      <c r="K111" s="39"/>
      <c r="L111" s="39"/>
      <c r="T111" s="39"/>
    </row>
    <row r="112" spans="3:20" s="21" customFormat="1" ht="19.899999999999999" customHeight="1">
      <c r="C112" s="39"/>
      <c r="D112" s="39"/>
      <c r="F112" s="39"/>
      <c r="G112" s="39"/>
      <c r="I112" s="39"/>
      <c r="K112" s="39"/>
      <c r="L112" s="39"/>
      <c r="T112" s="39"/>
    </row>
    <row r="113" spans="3:20" s="21" customFormat="1" ht="19.899999999999999" customHeight="1">
      <c r="C113" s="39"/>
      <c r="D113" s="39"/>
      <c r="F113" s="39"/>
      <c r="G113" s="39"/>
      <c r="I113" s="39"/>
      <c r="K113" s="39"/>
      <c r="L113" s="39"/>
      <c r="T113" s="39"/>
    </row>
    <row r="114" spans="3:20" s="21" customFormat="1" ht="19.899999999999999" customHeight="1">
      <c r="C114" s="39"/>
      <c r="D114" s="39"/>
      <c r="F114" s="39"/>
      <c r="G114" s="39"/>
      <c r="I114" s="39"/>
      <c r="K114" s="39"/>
      <c r="L114" s="39"/>
      <c r="T114" s="39"/>
    </row>
    <row r="115" spans="3:20" s="21" customFormat="1" ht="19.899999999999999" customHeight="1">
      <c r="C115" s="39"/>
      <c r="D115" s="39"/>
      <c r="F115" s="39"/>
      <c r="G115" s="39"/>
      <c r="I115" s="39"/>
      <c r="K115" s="39"/>
      <c r="L115" s="39"/>
      <c r="T115" s="39"/>
    </row>
    <row r="116" spans="3:20" s="21" customFormat="1" ht="19.899999999999999" customHeight="1">
      <c r="C116" s="39"/>
      <c r="D116" s="39"/>
      <c r="F116" s="39"/>
      <c r="G116" s="39"/>
      <c r="I116" s="39"/>
      <c r="K116" s="39"/>
      <c r="L116" s="39"/>
      <c r="T116" s="39"/>
    </row>
    <row r="117" spans="3:20" s="21" customFormat="1" ht="19.899999999999999" customHeight="1">
      <c r="C117" s="39"/>
      <c r="D117" s="39"/>
      <c r="F117" s="39"/>
      <c r="G117" s="39"/>
      <c r="I117" s="39"/>
      <c r="K117" s="39"/>
      <c r="L117" s="39"/>
      <c r="T117" s="39"/>
    </row>
    <row r="118" spans="3:20" s="21" customFormat="1" ht="19.899999999999999" customHeight="1">
      <c r="C118" s="39"/>
      <c r="D118" s="39"/>
      <c r="F118" s="39"/>
      <c r="G118" s="39"/>
      <c r="I118" s="39"/>
      <c r="K118" s="39"/>
      <c r="L118" s="39"/>
      <c r="T118" s="39"/>
    </row>
    <row r="119" spans="3:20" s="21" customFormat="1" ht="19.899999999999999" customHeight="1">
      <c r="C119" s="39"/>
      <c r="D119" s="39"/>
      <c r="F119" s="39"/>
      <c r="G119" s="39"/>
      <c r="I119" s="39"/>
      <c r="K119" s="39"/>
      <c r="L119" s="39"/>
      <c r="T119" s="39"/>
    </row>
    <row r="120" spans="3:20" s="21" customFormat="1" ht="19.899999999999999" customHeight="1">
      <c r="C120" s="39"/>
      <c r="D120" s="39"/>
      <c r="F120" s="39"/>
      <c r="G120" s="39"/>
      <c r="I120" s="39"/>
      <c r="K120" s="39"/>
      <c r="L120" s="39"/>
      <c r="T120" s="39"/>
    </row>
    <row r="121" spans="3:20" s="21" customFormat="1" ht="19.899999999999999" customHeight="1">
      <c r="C121" s="39"/>
      <c r="D121" s="39"/>
      <c r="F121" s="39"/>
      <c r="G121" s="39"/>
      <c r="I121" s="39"/>
      <c r="K121" s="39"/>
      <c r="L121" s="39"/>
      <c r="T121" s="39"/>
    </row>
    <row r="122" spans="3:20" s="21" customFormat="1" ht="19.899999999999999" customHeight="1">
      <c r="C122" s="39"/>
      <c r="D122" s="39"/>
      <c r="F122" s="39"/>
      <c r="G122" s="39"/>
      <c r="I122" s="39"/>
      <c r="K122" s="39"/>
      <c r="L122" s="39"/>
      <c r="T122" s="39"/>
    </row>
    <row r="123" spans="3:20" s="21" customFormat="1" ht="19.899999999999999" customHeight="1">
      <c r="C123" s="39"/>
      <c r="D123" s="39"/>
      <c r="F123" s="39"/>
      <c r="G123" s="39"/>
      <c r="I123" s="39"/>
      <c r="K123" s="39"/>
      <c r="L123" s="39"/>
      <c r="T123" s="39"/>
    </row>
    <row r="124" spans="3:20" s="21" customFormat="1" ht="19.899999999999999" customHeight="1">
      <c r="C124" s="39"/>
      <c r="D124" s="39"/>
      <c r="F124" s="39"/>
      <c r="G124" s="39"/>
      <c r="I124" s="39"/>
      <c r="K124" s="39"/>
      <c r="L124" s="39"/>
      <c r="T124" s="39"/>
    </row>
    <row r="125" spans="3:20" s="21" customFormat="1" ht="19.899999999999999" customHeight="1">
      <c r="C125" s="39"/>
      <c r="D125" s="39"/>
      <c r="F125" s="39"/>
      <c r="G125" s="39"/>
      <c r="I125" s="39"/>
      <c r="K125" s="39"/>
      <c r="L125" s="39"/>
      <c r="T125" s="39"/>
    </row>
    <row r="126" spans="3:20" s="21" customFormat="1" ht="19.899999999999999" customHeight="1">
      <c r="C126" s="39"/>
      <c r="D126" s="39"/>
      <c r="F126" s="39"/>
      <c r="G126" s="39"/>
      <c r="I126" s="39"/>
      <c r="K126" s="39"/>
      <c r="L126" s="39"/>
      <c r="T126" s="39"/>
    </row>
    <row r="127" spans="3:20" s="21" customFormat="1" ht="19.899999999999999" customHeight="1">
      <c r="C127" s="39"/>
      <c r="D127" s="39"/>
      <c r="F127" s="39"/>
      <c r="G127" s="39"/>
      <c r="I127" s="39"/>
      <c r="K127" s="39"/>
      <c r="L127" s="39"/>
      <c r="T127" s="39"/>
    </row>
    <row r="128" spans="3:20" s="21" customFormat="1" ht="19.899999999999999" customHeight="1">
      <c r="C128" s="39"/>
      <c r="D128" s="39"/>
      <c r="F128" s="39"/>
      <c r="G128" s="39"/>
      <c r="I128" s="39"/>
      <c r="K128" s="39"/>
      <c r="L128" s="39"/>
      <c r="T128" s="39"/>
    </row>
    <row r="129" spans="3:20" s="21" customFormat="1" ht="19.899999999999999" customHeight="1">
      <c r="C129" s="39"/>
      <c r="D129" s="39"/>
      <c r="F129" s="39"/>
      <c r="G129" s="39"/>
      <c r="I129" s="39"/>
      <c r="K129" s="39"/>
      <c r="L129" s="39"/>
      <c r="T129" s="39"/>
    </row>
    <row r="130" spans="3:20" s="21" customFormat="1" ht="19.899999999999999" customHeight="1">
      <c r="C130" s="39"/>
      <c r="D130" s="39"/>
      <c r="F130" s="39"/>
      <c r="G130" s="39"/>
      <c r="I130" s="39"/>
      <c r="K130" s="39"/>
      <c r="L130" s="39"/>
      <c r="T130" s="39"/>
    </row>
    <row r="131" spans="3:20" s="21" customFormat="1" ht="19.899999999999999" customHeight="1">
      <c r="C131" s="39"/>
      <c r="D131" s="39"/>
      <c r="F131" s="39"/>
      <c r="G131" s="39"/>
      <c r="I131" s="39"/>
      <c r="K131" s="39"/>
      <c r="L131" s="39"/>
      <c r="T131" s="39"/>
    </row>
    <row r="132" spans="3:20" s="21" customFormat="1" ht="19.899999999999999" customHeight="1">
      <c r="C132" s="39"/>
      <c r="D132" s="39"/>
      <c r="F132" s="39"/>
      <c r="G132" s="39"/>
      <c r="I132" s="39"/>
      <c r="K132" s="39"/>
      <c r="L132" s="39"/>
      <c r="T132" s="39"/>
    </row>
    <row r="133" spans="3:20" s="21" customFormat="1" ht="19.899999999999999" customHeight="1">
      <c r="C133" s="39"/>
      <c r="D133" s="39"/>
      <c r="F133" s="39"/>
      <c r="G133" s="39"/>
      <c r="I133" s="39"/>
      <c r="K133" s="39"/>
      <c r="L133" s="39"/>
      <c r="T133" s="39"/>
    </row>
    <row r="134" spans="3:20" s="21" customFormat="1" ht="19.899999999999999" customHeight="1">
      <c r="C134" s="39"/>
      <c r="D134" s="39"/>
      <c r="F134" s="39"/>
      <c r="G134" s="39"/>
      <c r="I134" s="39"/>
      <c r="K134" s="39"/>
      <c r="L134" s="39"/>
      <c r="T134" s="39"/>
    </row>
    <row r="135" spans="3:20" s="21" customFormat="1" ht="19.899999999999999" customHeight="1">
      <c r="C135" s="39"/>
      <c r="D135" s="39"/>
      <c r="F135" s="39"/>
      <c r="G135" s="39"/>
      <c r="I135" s="39"/>
      <c r="K135" s="39"/>
      <c r="L135" s="39"/>
      <c r="T135" s="39"/>
    </row>
    <row r="136" spans="3:20" s="21" customFormat="1" ht="19.899999999999999" customHeight="1">
      <c r="C136" s="39"/>
      <c r="D136" s="39"/>
      <c r="F136" s="39"/>
      <c r="G136" s="39"/>
      <c r="I136" s="39"/>
      <c r="K136" s="39"/>
      <c r="L136" s="39"/>
      <c r="T136" s="39"/>
    </row>
    <row r="137" spans="3:20" s="21" customFormat="1" ht="19.899999999999999" customHeight="1">
      <c r="C137" s="39"/>
      <c r="D137" s="39"/>
      <c r="F137" s="39"/>
      <c r="G137" s="39"/>
      <c r="I137" s="39"/>
      <c r="K137" s="39"/>
      <c r="L137" s="39"/>
      <c r="T137" s="39"/>
    </row>
    <row r="138" spans="3:20" s="21" customFormat="1" ht="19.899999999999999" customHeight="1">
      <c r="C138" s="39"/>
      <c r="D138" s="39"/>
      <c r="F138" s="39"/>
      <c r="G138" s="39"/>
      <c r="I138" s="39"/>
      <c r="K138" s="39"/>
      <c r="L138" s="39"/>
      <c r="T138" s="39"/>
    </row>
    <row r="139" spans="3:20" s="21" customFormat="1" ht="19.899999999999999" customHeight="1">
      <c r="C139" s="39"/>
      <c r="D139" s="39"/>
      <c r="F139" s="39"/>
      <c r="G139" s="39"/>
      <c r="I139" s="39"/>
      <c r="K139" s="39"/>
      <c r="L139" s="39"/>
      <c r="T139" s="39"/>
    </row>
    <row r="140" spans="3:20" s="21" customFormat="1" ht="19.899999999999999" customHeight="1">
      <c r="C140" s="39"/>
      <c r="D140" s="39"/>
      <c r="F140" s="39"/>
      <c r="G140" s="39"/>
      <c r="I140" s="39"/>
      <c r="K140" s="39"/>
      <c r="L140" s="39"/>
      <c r="T140" s="39"/>
    </row>
    <row r="141" spans="3:20" s="21" customFormat="1" ht="19.899999999999999" customHeight="1">
      <c r="C141" s="39"/>
      <c r="D141" s="39"/>
      <c r="F141" s="39"/>
      <c r="G141" s="39"/>
      <c r="I141" s="39"/>
      <c r="K141" s="39"/>
      <c r="L141" s="39"/>
      <c r="T141" s="39"/>
    </row>
    <row r="142" spans="3:20" s="21" customFormat="1" ht="19.899999999999999" customHeight="1">
      <c r="C142" s="39"/>
      <c r="D142" s="39"/>
      <c r="F142" s="39"/>
      <c r="G142" s="39"/>
      <c r="I142" s="39"/>
      <c r="K142" s="39"/>
      <c r="L142" s="39"/>
      <c r="T142" s="39"/>
    </row>
    <row r="143" spans="3:20" s="21" customFormat="1" ht="19.899999999999999" customHeight="1">
      <c r="C143" s="39"/>
      <c r="D143" s="39"/>
      <c r="F143" s="39"/>
      <c r="G143" s="39"/>
      <c r="I143" s="39"/>
      <c r="K143" s="39"/>
      <c r="L143" s="39"/>
      <c r="T143" s="39"/>
    </row>
    <row r="144" spans="3:20" s="21" customFormat="1" ht="19.899999999999999" customHeight="1">
      <c r="C144" s="39"/>
      <c r="D144" s="39"/>
      <c r="F144" s="39"/>
      <c r="G144" s="39"/>
      <c r="I144" s="39"/>
      <c r="K144" s="39"/>
      <c r="L144" s="39"/>
      <c r="T144" s="39"/>
    </row>
    <row r="145" spans="3:20" s="21" customFormat="1" ht="19.899999999999999" customHeight="1">
      <c r="C145" s="39"/>
      <c r="D145" s="39"/>
      <c r="F145" s="39"/>
      <c r="G145" s="39"/>
      <c r="I145" s="39"/>
      <c r="K145" s="39"/>
      <c r="L145" s="39"/>
      <c r="T145" s="39"/>
    </row>
    <row r="146" spans="3:20" s="21" customFormat="1" ht="19.899999999999999" customHeight="1">
      <c r="C146" s="39"/>
      <c r="D146" s="39"/>
      <c r="F146" s="39"/>
      <c r="G146" s="39"/>
      <c r="I146" s="39"/>
      <c r="K146" s="39"/>
      <c r="L146" s="39"/>
      <c r="T146" s="39"/>
    </row>
    <row r="147" spans="3:20" s="21" customFormat="1" ht="19.899999999999999" customHeight="1">
      <c r="C147" s="39"/>
      <c r="D147" s="39"/>
      <c r="F147" s="39"/>
      <c r="G147" s="39"/>
      <c r="I147" s="39"/>
      <c r="K147" s="39"/>
      <c r="L147" s="39"/>
      <c r="T147" s="39"/>
    </row>
    <row r="148" spans="3:20" s="21" customFormat="1" ht="19.899999999999999" customHeight="1">
      <c r="C148" s="39"/>
      <c r="D148" s="39"/>
      <c r="F148" s="39"/>
      <c r="G148" s="39"/>
      <c r="I148" s="39"/>
      <c r="K148" s="39"/>
      <c r="L148" s="39"/>
      <c r="T148" s="39"/>
    </row>
    <row r="149" spans="3:20" s="21" customFormat="1" ht="19.899999999999999" customHeight="1">
      <c r="C149" s="39"/>
      <c r="D149" s="39"/>
      <c r="F149" s="39"/>
      <c r="G149" s="39"/>
      <c r="I149" s="39"/>
      <c r="K149" s="39"/>
      <c r="L149" s="39"/>
      <c r="T149" s="39"/>
    </row>
    <row r="150" spans="3:20" s="21" customFormat="1" ht="19.899999999999999" customHeight="1">
      <c r="C150" s="39"/>
      <c r="D150" s="39"/>
      <c r="F150" s="39"/>
      <c r="G150" s="39"/>
      <c r="I150" s="39"/>
      <c r="K150" s="39"/>
      <c r="L150" s="39"/>
      <c r="T150" s="39"/>
    </row>
    <row r="151" spans="3:20" s="21" customFormat="1" ht="19.899999999999999" customHeight="1">
      <c r="C151" s="39"/>
      <c r="D151" s="39"/>
      <c r="F151" s="39"/>
      <c r="G151" s="39"/>
      <c r="I151" s="39"/>
      <c r="K151" s="39"/>
      <c r="L151" s="39"/>
      <c r="T151" s="39"/>
    </row>
    <row r="152" spans="3:20" s="21" customFormat="1" ht="19.899999999999999" customHeight="1">
      <c r="C152" s="39"/>
      <c r="D152" s="39"/>
      <c r="F152" s="39"/>
      <c r="G152" s="39"/>
      <c r="I152" s="39"/>
      <c r="K152" s="39"/>
      <c r="L152" s="39"/>
      <c r="T152" s="39"/>
    </row>
    <row r="153" spans="3:20" s="21" customFormat="1" ht="19.899999999999999" customHeight="1">
      <c r="C153" s="39"/>
      <c r="D153" s="39"/>
      <c r="F153" s="39"/>
      <c r="G153" s="39"/>
      <c r="I153" s="39"/>
      <c r="K153" s="39"/>
      <c r="L153" s="39"/>
      <c r="T153" s="39"/>
    </row>
    <row r="154" spans="3:20" s="21" customFormat="1" ht="19.899999999999999" customHeight="1">
      <c r="C154" s="39"/>
      <c r="D154" s="39"/>
      <c r="F154" s="39"/>
      <c r="G154" s="39"/>
      <c r="I154" s="39"/>
      <c r="K154" s="39"/>
      <c r="L154" s="39"/>
      <c r="T154" s="39"/>
    </row>
    <row r="155" spans="3:20" s="21" customFormat="1" ht="19.899999999999999" customHeight="1">
      <c r="C155" s="39"/>
      <c r="D155" s="39"/>
      <c r="F155" s="39"/>
      <c r="G155" s="39"/>
      <c r="I155" s="39"/>
      <c r="K155" s="39"/>
      <c r="L155" s="39"/>
      <c r="T155" s="39"/>
    </row>
    <row r="156" spans="3:20" s="21" customFormat="1" ht="19.899999999999999" customHeight="1">
      <c r="C156" s="39"/>
      <c r="D156" s="39"/>
      <c r="F156" s="39"/>
      <c r="G156" s="39"/>
      <c r="I156" s="39"/>
      <c r="K156" s="39"/>
      <c r="L156" s="39"/>
      <c r="T156" s="39"/>
    </row>
    <row r="157" spans="3:20" s="21" customFormat="1" ht="19.899999999999999" customHeight="1">
      <c r="C157" s="39"/>
      <c r="D157" s="39"/>
      <c r="F157" s="39"/>
      <c r="G157" s="39"/>
      <c r="I157" s="39"/>
      <c r="K157" s="39"/>
      <c r="L157" s="39"/>
      <c r="T157" s="39"/>
    </row>
    <row r="158" spans="3:20" s="21" customFormat="1" ht="19.899999999999999" customHeight="1">
      <c r="C158" s="39"/>
      <c r="D158" s="39"/>
      <c r="F158" s="39"/>
      <c r="G158" s="39"/>
      <c r="I158" s="39"/>
      <c r="K158" s="39"/>
      <c r="L158" s="39"/>
      <c r="T158" s="39"/>
    </row>
    <row r="159" spans="3:20" s="21" customFormat="1" ht="19.899999999999999" customHeight="1">
      <c r="C159" s="39"/>
      <c r="D159" s="39"/>
      <c r="F159" s="39"/>
      <c r="G159" s="39"/>
      <c r="I159" s="39"/>
      <c r="K159" s="39"/>
      <c r="L159" s="39"/>
      <c r="T159" s="39"/>
    </row>
    <row r="160" spans="3:20" s="21" customFormat="1" ht="19.899999999999999" customHeight="1">
      <c r="C160" s="39"/>
      <c r="D160" s="39"/>
      <c r="F160" s="39"/>
      <c r="G160" s="39"/>
      <c r="I160" s="39"/>
      <c r="K160" s="39"/>
      <c r="L160" s="39"/>
      <c r="T160" s="39"/>
    </row>
    <row r="161" spans="3:20" s="21" customFormat="1" ht="19.899999999999999" customHeight="1">
      <c r="C161" s="39"/>
      <c r="D161" s="39"/>
      <c r="F161" s="39"/>
      <c r="G161" s="39"/>
      <c r="I161" s="39"/>
      <c r="K161" s="39"/>
      <c r="L161" s="39"/>
      <c r="T161" s="39"/>
    </row>
    <row r="162" spans="3:20" s="21" customFormat="1" ht="19.899999999999999" customHeight="1">
      <c r="C162" s="39"/>
      <c r="D162" s="39"/>
      <c r="F162" s="39"/>
      <c r="G162" s="39"/>
      <c r="I162" s="39"/>
      <c r="K162" s="39"/>
      <c r="L162" s="39"/>
      <c r="T162" s="39"/>
    </row>
    <row r="163" spans="3:20" s="21" customFormat="1" ht="19.899999999999999" customHeight="1">
      <c r="C163" s="39"/>
      <c r="D163" s="39"/>
      <c r="F163" s="39"/>
      <c r="G163" s="39"/>
      <c r="I163" s="39"/>
      <c r="K163" s="39"/>
      <c r="L163" s="39"/>
      <c r="T163" s="39"/>
    </row>
    <row r="164" spans="3:20" s="21" customFormat="1" ht="19.899999999999999" customHeight="1">
      <c r="C164" s="39"/>
      <c r="D164" s="39"/>
      <c r="F164" s="39"/>
      <c r="G164" s="39"/>
      <c r="I164" s="39"/>
      <c r="K164" s="39"/>
      <c r="L164" s="39"/>
      <c r="T164" s="39"/>
    </row>
    <row r="165" spans="3:20" s="21" customFormat="1" ht="19.899999999999999" customHeight="1">
      <c r="C165" s="39"/>
      <c r="D165" s="39"/>
      <c r="F165" s="39"/>
      <c r="G165" s="39"/>
      <c r="I165" s="39"/>
      <c r="K165" s="39"/>
      <c r="L165" s="39"/>
      <c r="T165" s="39"/>
    </row>
    <row r="166" spans="3:20" s="21" customFormat="1" ht="19.899999999999999" customHeight="1">
      <c r="C166" s="39"/>
      <c r="D166" s="39"/>
      <c r="F166" s="39"/>
      <c r="G166" s="39"/>
      <c r="I166" s="39"/>
      <c r="K166" s="39"/>
      <c r="L166" s="39"/>
      <c r="T166" s="39"/>
    </row>
    <row r="167" spans="3:20" s="21" customFormat="1" ht="19.899999999999999" customHeight="1">
      <c r="C167" s="39"/>
      <c r="D167" s="39"/>
      <c r="F167" s="39"/>
      <c r="G167" s="39"/>
      <c r="I167" s="39"/>
      <c r="K167" s="39"/>
      <c r="L167" s="39"/>
      <c r="T167" s="39"/>
    </row>
    <row r="168" spans="3:20" s="21" customFormat="1" ht="19.899999999999999" customHeight="1">
      <c r="C168" s="39"/>
      <c r="D168" s="39"/>
      <c r="F168" s="39"/>
      <c r="G168" s="39"/>
      <c r="I168" s="39"/>
      <c r="K168" s="39"/>
      <c r="L168" s="39"/>
      <c r="T168" s="39"/>
    </row>
    <row r="169" spans="3:20" s="21" customFormat="1" ht="19.899999999999999" customHeight="1">
      <c r="C169" s="39"/>
      <c r="D169" s="39"/>
      <c r="F169" s="39"/>
      <c r="G169" s="39"/>
      <c r="I169" s="39"/>
      <c r="K169" s="39"/>
      <c r="L169" s="39"/>
      <c r="T169" s="39"/>
    </row>
    <row r="170" spans="3:20" s="21" customFormat="1" ht="19.899999999999999" customHeight="1">
      <c r="C170" s="39"/>
      <c r="D170" s="39"/>
      <c r="F170" s="39"/>
      <c r="G170" s="39"/>
      <c r="I170" s="39"/>
      <c r="K170" s="39"/>
      <c r="L170" s="39"/>
      <c r="T170" s="39"/>
    </row>
    <row r="171" spans="3:20" s="21" customFormat="1" ht="19.899999999999999" customHeight="1">
      <c r="C171" s="39"/>
      <c r="D171" s="39"/>
      <c r="F171" s="39"/>
      <c r="G171" s="39"/>
      <c r="I171" s="39"/>
      <c r="K171" s="39"/>
      <c r="L171" s="39"/>
      <c r="T171" s="39"/>
    </row>
    <row r="172" spans="3:20" s="21" customFormat="1" ht="19.899999999999999" customHeight="1">
      <c r="C172" s="39"/>
      <c r="D172" s="39"/>
      <c r="F172" s="39"/>
      <c r="G172" s="39"/>
      <c r="I172" s="39"/>
      <c r="K172" s="39"/>
      <c r="L172" s="39"/>
      <c r="T172" s="39"/>
    </row>
    <row r="173" spans="3:20" s="21" customFormat="1" ht="19.899999999999999" customHeight="1">
      <c r="C173" s="39"/>
      <c r="D173" s="39"/>
      <c r="F173" s="39"/>
      <c r="G173" s="39"/>
      <c r="I173" s="39"/>
      <c r="K173" s="39"/>
      <c r="L173" s="39"/>
      <c r="T173" s="39"/>
    </row>
    <row r="174" spans="3:20" s="21" customFormat="1" ht="19.899999999999999" customHeight="1">
      <c r="C174" s="39"/>
      <c r="D174" s="39"/>
      <c r="F174" s="39"/>
      <c r="G174" s="39"/>
      <c r="I174" s="39"/>
      <c r="K174" s="39"/>
      <c r="L174" s="39"/>
      <c r="T174" s="39"/>
    </row>
    <row r="175" spans="3:20" s="21" customFormat="1" ht="19.899999999999999" customHeight="1">
      <c r="C175" s="39"/>
      <c r="D175" s="39"/>
      <c r="F175" s="39"/>
      <c r="G175" s="39"/>
      <c r="I175" s="39"/>
      <c r="K175" s="39"/>
      <c r="L175" s="39"/>
      <c r="T175" s="39"/>
    </row>
    <row r="176" spans="3:20" s="21" customFormat="1" ht="19.899999999999999" customHeight="1">
      <c r="C176" s="39"/>
      <c r="D176" s="39"/>
      <c r="F176" s="39"/>
      <c r="G176" s="39"/>
      <c r="I176" s="39"/>
      <c r="K176" s="39"/>
      <c r="L176" s="39"/>
      <c r="T176" s="39"/>
    </row>
    <row r="177" spans="3:20" s="21" customFormat="1" ht="19.899999999999999" customHeight="1">
      <c r="C177" s="39"/>
      <c r="D177" s="39"/>
      <c r="F177" s="39"/>
      <c r="G177" s="39"/>
      <c r="I177" s="39"/>
      <c r="K177" s="39"/>
      <c r="L177" s="39"/>
      <c r="T177" s="39"/>
    </row>
    <row r="178" spans="3:20" s="21" customFormat="1" ht="19.899999999999999" customHeight="1">
      <c r="C178" s="39"/>
      <c r="D178" s="39"/>
      <c r="F178" s="39"/>
      <c r="G178" s="39"/>
      <c r="I178" s="39"/>
      <c r="K178" s="39"/>
      <c r="L178" s="39"/>
      <c r="T178" s="39"/>
    </row>
    <row r="179" spans="3:20" s="21" customFormat="1" ht="19.899999999999999" customHeight="1">
      <c r="C179" s="39"/>
      <c r="D179" s="39"/>
      <c r="F179" s="39"/>
      <c r="G179" s="39"/>
      <c r="I179" s="39"/>
      <c r="K179" s="39"/>
      <c r="L179" s="39"/>
      <c r="T179" s="39"/>
    </row>
    <row r="180" spans="3:20" s="21" customFormat="1" ht="19.899999999999999" customHeight="1">
      <c r="C180" s="39"/>
      <c r="D180" s="39"/>
      <c r="F180" s="39"/>
      <c r="G180" s="39"/>
      <c r="I180" s="39"/>
      <c r="K180" s="39"/>
      <c r="L180" s="39"/>
      <c r="T180" s="39"/>
    </row>
    <row r="181" spans="3:20" s="21" customFormat="1" ht="19.899999999999999" customHeight="1">
      <c r="C181" s="39"/>
      <c r="D181" s="39"/>
      <c r="F181" s="39"/>
      <c r="G181" s="39"/>
      <c r="I181" s="39"/>
      <c r="K181" s="39"/>
      <c r="L181" s="39"/>
      <c r="T181" s="39"/>
    </row>
    <row r="182" spans="3:20" s="21" customFormat="1" ht="19.899999999999999" customHeight="1">
      <c r="C182" s="39"/>
      <c r="D182" s="39"/>
      <c r="F182" s="39"/>
      <c r="G182" s="39"/>
      <c r="I182" s="39"/>
      <c r="K182" s="39"/>
      <c r="L182" s="39"/>
      <c r="T182" s="39"/>
    </row>
    <row r="183" spans="3:20" s="21" customFormat="1" ht="19.899999999999999" customHeight="1">
      <c r="C183" s="39"/>
      <c r="D183" s="39"/>
      <c r="F183" s="39"/>
      <c r="G183" s="39"/>
      <c r="I183" s="39"/>
      <c r="K183" s="39"/>
      <c r="L183" s="39"/>
      <c r="T183" s="39"/>
    </row>
    <row r="184" spans="3:20" s="21" customFormat="1" ht="19.899999999999999" customHeight="1">
      <c r="C184" s="39"/>
      <c r="D184" s="39"/>
      <c r="F184" s="39"/>
      <c r="G184" s="39"/>
      <c r="I184" s="39"/>
      <c r="K184" s="39"/>
      <c r="L184" s="39"/>
      <c r="T184" s="39"/>
    </row>
    <row r="185" spans="3:20" s="21" customFormat="1" ht="19.899999999999999" customHeight="1">
      <c r="C185" s="39"/>
      <c r="D185" s="39"/>
      <c r="F185" s="39"/>
      <c r="G185" s="39"/>
      <c r="I185" s="39"/>
      <c r="K185" s="39"/>
      <c r="L185" s="39"/>
      <c r="T185" s="39"/>
    </row>
    <row r="186" spans="3:20" s="21" customFormat="1" ht="19.899999999999999" customHeight="1">
      <c r="C186" s="39"/>
      <c r="D186" s="39"/>
      <c r="F186" s="39"/>
      <c r="G186" s="39"/>
      <c r="I186" s="39"/>
      <c r="K186" s="39"/>
      <c r="L186" s="39"/>
      <c r="T186" s="39"/>
    </row>
    <row r="187" spans="3:20" s="21" customFormat="1" ht="19.899999999999999" customHeight="1">
      <c r="C187" s="39"/>
      <c r="D187" s="39"/>
      <c r="F187" s="39"/>
      <c r="G187" s="39"/>
      <c r="I187" s="39"/>
      <c r="K187" s="39"/>
      <c r="L187" s="39"/>
      <c r="T187" s="39"/>
    </row>
    <row r="188" spans="3:20" s="21" customFormat="1" ht="19.899999999999999" customHeight="1">
      <c r="C188" s="39"/>
      <c r="D188" s="39"/>
      <c r="F188" s="39"/>
      <c r="G188" s="39"/>
      <c r="I188" s="39"/>
      <c r="K188" s="39"/>
      <c r="L188" s="39"/>
      <c r="T188" s="39"/>
    </row>
    <row r="189" spans="3:20" s="21" customFormat="1" ht="19.899999999999999" customHeight="1">
      <c r="C189" s="39"/>
      <c r="D189" s="39"/>
      <c r="F189" s="39"/>
      <c r="G189" s="39"/>
      <c r="I189" s="39"/>
      <c r="K189" s="39"/>
      <c r="L189" s="39"/>
      <c r="T189" s="39"/>
    </row>
    <row r="190" spans="3:20" s="21" customFormat="1" ht="19.899999999999999" customHeight="1">
      <c r="C190" s="39"/>
      <c r="D190" s="39"/>
      <c r="F190" s="39"/>
      <c r="G190" s="39"/>
      <c r="I190" s="39"/>
      <c r="K190" s="39"/>
      <c r="L190" s="39"/>
      <c r="T190" s="39"/>
    </row>
    <row r="191" spans="3:20" s="21" customFormat="1" ht="19.899999999999999" customHeight="1">
      <c r="C191" s="39"/>
      <c r="D191" s="39"/>
      <c r="F191" s="39"/>
      <c r="G191" s="39"/>
      <c r="I191" s="39"/>
      <c r="K191" s="39"/>
      <c r="L191" s="39"/>
      <c r="T191" s="39"/>
    </row>
    <row r="192" spans="3:20" s="21" customFormat="1" ht="19.899999999999999" customHeight="1">
      <c r="C192" s="39"/>
      <c r="D192" s="39"/>
      <c r="F192" s="39"/>
      <c r="G192" s="39"/>
      <c r="I192" s="39"/>
      <c r="K192" s="39"/>
      <c r="L192" s="39"/>
      <c r="T192" s="39"/>
    </row>
    <row r="193" spans="3:20" s="21" customFormat="1" ht="19.899999999999999" customHeight="1">
      <c r="C193" s="39"/>
      <c r="D193" s="39"/>
      <c r="F193" s="39"/>
      <c r="G193" s="39"/>
      <c r="I193" s="39"/>
      <c r="K193" s="39"/>
      <c r="L193" s="39"/>
      <c r="T193" s="39"/>
    </row>
    <row r="194" spans="3:20" s="21" customFormat="1" ht="19.899999999999999" customHeight="1">
      <c r="C194" s="39"/>
      <c r="D194" s="39"/>
      <c r="F194" s="39"/>
      <c r="G194" s="39"/>
      <c r="I194" s="39"/>
      <c r="K194" s="39"/>
      <c r="L194" s="39"/>
      <c r="T194" s="39"/>
    </row>
    <row r="195" spans="3:20" s="21" customFormat="1" ht="19.899999999999999" customHeight="1">
      <c r="C195" s="39"/>
      <c r="D195" s="39"/>
      <c r="F195" s="39"/>
      <c r="G195" s="39"/>
      <c r="I195" s="39"/>
      <c r="K195" s="39"/>
      <c r="L195" s="39"/>
      <c r="T195" s="39"/>
    </row>
    <row r="196" spans="3:20" s="21" customFormat="1" ht="19.899999999999999" customHeight="1">
      <c r="C196" s="39"/>
      <c r="D196" s="39"/>
      <c r="F196" s="39"/>
      <c r="G196" s="39"/>
      <c r="I196" s="39"/>
      <c r="K196" s="39"/>
      <c r="L196" s="39"/>
      <c r="T196" s="39"/>
    </row>
    <row r="197" spans="3:20" s="21" customFormat="1" ht="19.899999999999999" customHeight="1">
      <c r="C197" s="39"/>
      <c r="D197" s="39"/>
      <c r="F197" s="39"/>
      <c r="G197" s="39"/>
      <c r="I197" s="39"/>
      <c r="K197" s="39"/>
      <c r="L197" s="39"/>
      <c r="T197" s="39"/>
    </row>
    <row r="198" spans="3:20" s="21" customFormat="1" ht="19.899999999999999" customHeight="1">
      <c r="C198" s="39"/>
      <c r="D198" s="39"/>
      <c r="F198" s="39"/>
      <c r="G198" s="39"/>
      <c r="I198" s="39"/>
      <c r="K198" s="39"/>
      <c r="L198" s="39"/>
      <c r="T198" s="39"/>
    </row>
    <row r="199" spans="3:20" s="21" customFormat="1" ht="19.899999999999999" customHeight="1">
      <c r="C199" s="39"/>
      <c r="D199" s="39"/>
      <c r="F199" s="39"/>
      <c r="G199" s="39"/>
      <c r="I199" s="39"/>
      <c r="K199" s="39"/>
      <c r="L199" s="39"/>
      <c r="T199" s="39"/>
    </row>
    <row r="200" spans="3:20" s="21" customFormat="1" ht="19.899999999999999" customHeight="1">
      <c r="C200" s="39"/>
      <c r="D200" s="39"/>
      <c r="F200" s="39"/>
      <c r="G200" s="39"/>
      <c r="I200" s="39"/>
      <c r="K200" s="39"/>
      <c r="L200" s="39"/>
      <c r="T200" s="39"/>
    </row>
    <row r="201" spans="3:20" s="21" customFormat="1" ht="19.899999999999999" customHeight="1">
      <c r="C201" s="39"/>
      <c r="D201" s="39"/>
      <c r="F201" s="39"/>
      <c r="G201" s="39"/>
      <c r="I201" s="39"/>
      <c r="K201" s="39"/>
      <c r="L201" s="39"/>
      <c r="T201" s="39"/>
    </row>
    <row r="202" spans="3:20" s="21" customFormat="1" ht="19.899999999999999" customHeight="1">
      <c r="C202" s="39"/>
      <c r="D202" s="39"/>
      <c r="F202" s="39"/>
      <c r="G202" s="39"/>
      <c r="I202" s="39"/>
      <c r="K202" s="39"/>
      <c r="L202" s="39"/>
      <c r="T202" s="39"/>
    </row>
    <row r="203" spans="3:20" s="21" customFormat="1" ht="19.899999999999999" customHeight="1">
      <c r="C203" s="39"/>
      <c r="D203" s="39"/>
      <c r="F203" s="39"/>
      <c r="G203" s="39"/>
      <c r="I203" s="39"/>
      <c r="K203" s="39"/>
      <c r="L203" s="39"/>
      <c r="T203" s="39"/>
    </row>
    <row r="204" spans="3:20" s="21" customFormat="1" ht="19.899999999999999" customHeight="1">
      <c r="C204" s="39"/>
      <c r="D204" s="39"/>
      <c r="F204" s="39"/>
      <c r="G204" s="39"/>
      <c r="I204" s="39"/>
      <c r="K204" s="39"/>
      <c r="L204" s="39"/>
      <c r="T204" s="39"/>
    </row>
    <row r="205" spans="3:20" s="21" customFormat="1" ht="19.899999999999999" customHeight="1">
      <c r="C205" s="39"/>
      <c r="D205" s="39"/>
      <c r="F205" s="39"/>
      <c r="G205" s="39"/>
      <c r="I205" s="39"/>
      <c r="K205" s="39"/>
      <c r="L205" s="39"/>
      <c r="T205" s="39"/>
    </row>
    <row r="206" spans="3:20" s="21" customFormat="1" ht="19.899999999999999" customHeight="1">
      <c r="C206" s="39"/>
      <c r="D206" s="39"/>
      <c r="F206" s="39"/>
      <c r="G206" s="39"/>
      <c r="I206" s="39"/>
      <c r="K206" s="39"/>
      <c r="L206" s="39"/>
      <c r="T206" s="39"/>
    </row>
    <row r="207" spans="3:20" s="21" customFormat="1" ht="19.899999999999999" customHeight="1">
      <c r="C207" s="39"/>
      <c r="D207" s="39"/>
      <c r="F207" s="39"/>
      <c r="G207" s="39"/>
      <c r="I207" s="39"/>
      <c r="K207" s="39"/>
      <c r="L207" s="39"/>
      <c r="T207" s="39"/>
    </row>
    <row r="208" spans="3:20" s="21" customFormat="1" ht="19.899999999999999" customHeight="1">
      <c r="C208" s="39"/>
      <c r="D208" s="39"/>
      <c r="F208" s="39"/>
      <c r="G208" s="39"/>
      <c r="I208" s="39"/>
      <c r="K208" s="39"/>
      <c r="L208" s="39"/>
      <c r="T208" s="39"/>
    </row>
    <row r="209" spans="3:20" s="21" customFormat="1" ht="19.899999999999999" customHeight="1">
      <c r="C209" s="39"/>
      <c r="D209" s="39"/>
      <c r="F209" s="39"/>
      <c r="G209" s="39"/>
      <c r="I209" s="39"/>
      <c r="K209" s="39"/>
      <c r="L209" s="39"/>
      <c r="T209" s="39"/>
    </row>
    <row r="210" spans="3:20" s="21" customFormat="1" ht="19.899999999999999" customHeight="1">
      <c r="C210" s="39"/>
      <c r="D210" s="39"/>
      <c r="F210" s="39"/>
      <c r="G210" s="39"/>
      <c r="I210" s="39"/>
      <c r="K210" s="39"/>
      <c r="L210" s="39"/>
      <c r="T210" s="39"/>
    </row>
    <row r="211" spans="3:20" s="21" customFormat="1" ht="19.899999999999999" customHeight="1">
      <c r="C211" s="39"/>
      <c r="D211" s="39"/>
      <c r="F211" s="39"/>
      <c r="G211" s="39"/>
      <c r="I211" s="39"/>
      <c r="K211" s="39"/>
      <c r="L211" s="39"/>
      <c r="T211" s="39"/>
    </row>
    <row r="212" spans="3:20" s="21" customFormat="1" ht="19.899999999999999" customHeight="1">
      <c r="C212" s="39"/>
      <c r="D212" s="39"/>
      <c r="F212" s="39"/>
      <c r="G212" s="39"/>
      <c r="I212" s="39"/>
      <c r="K212" s="39"/>
      <c r="L212" s="39"/>
      <c r="T212" s="39"/>
    </row>
    <row r="213" spans="3:20" s="21" customFormat="1" ht="19.899999999999999" customHeight="1">
      <c r="C213" s="39"/>
      <c r="D213" s="39"/>
      <c r="F213" s="39"/>
      <c r="G213" s="39"/>
      <c r="I213" s="39"/>
      <c r="K213" s="39"/>
      <c r="L213" s="39"/>
      <c r="T213" s="39"/>
    </row>
    <row r="214" spans="3:20" s="21" customFormat="1" ht="19.899999999999999" customHeight="1">
      <c r="C214" s="39"/>
      <c r="D214" s="39"/>
      <c r="F214" s="39"/>
      <c r="G214" s="39"/>
      <c r="I214" s="39"/>
      <c r="K214" s="39"/>
      <c r="L214" s="39"/>
      <c r="T214" s="39"/>
    </row>
    <row r="215" spans="3:20" s="21" customFormat="1" ht="19.899999999999999" customHeight="1">
      <c r="C215" s="39"/>
      <c r="D215" s="39"/>
      <c r="F215" s="39"/>
      <c r="G215" s="39"/>
      <c r="I215" s="39"/>
      <c r="K215" s="39"/>
      <c r="L215" s="39"/>
      <c r="T215" s="39"/>
    </row>
    <row r="216" spans="3:20" s="21" customFormat="1" ht="19.899999999999999" customHeight="1">
      <c r="C216" s="39"/>
      <c r="D216" s="39"/>
      <c r="F216" s="39"/>
      <c r="G216" s="39"/>
      <c r="I216" s="39"/>
      <c r="K216" s="39"/>
      <c r="L216" s="39"/>
      <c r="T216" s="39"/>
    </row>
    <row r="217" spans="3:20" s="21" customFormat="1" ht="19.899999999999999" customHeight="1">
      <c r="C217" s="39"/>
      <c r="D217" s="39"/>
      <c r="F217" s="39"/>
      <c r="G217" s="39"/>
      <c r="I217" s="39"/>
      <c r="K217" s="39"/>
      <c r="L217" s="39"/>
      <c r="T217" s="39"/>
    </row>
    <row r="218" spans="3:20" s="21" customFormat="1" ht="19.899999999999999" customHeight="1">
      <c r="C218" s="39"/>
      <c r="D218" s="39"/>
      <c r="F218" s="39"/>
      <c r="G218" s="39"/>
      <c r="I218" s="39"/>
      <c r="K218" s="39"/>
      <c r="L218" s="39"/>
      <c r="T218" s="39"/>
    </row>
    <row r="219" spans="3:20" s="21" customFormat="1" ht="19.899999999999999" customHeight="1">
      <c r="C219" s="39"/>
      <c r="D219" s="39"/>
      <c r="F219" s="39"/>
      <c r="G219" s="39"/>
      <c r="I219" s="39"/>
      <c r="K219" s="39"/>
      <c r="L219" s="39"/>
      <c r="T219" s="39"/>
    </row>
    <row r="220" spans="3:20" s="21" customFormat="1" ht="19.899999999999999" customHeight="1">
      <c r="C220" s="39"/>
      <c r="D220" s="39"/>
      <c r="F220" s="39"/>
      <c r="G220" s="39"/>
      <c r="I220" s="39"/>
      <c r="K220" s="39"/>
      <c r="L220" s="39"/>
      <c r="T220" s="39"/>
    </row>
    <row r="221" spans="3:20" s="21" customFormat="1" ht="19.899999999999999" customHeight="1">
      <c r="C221" s="39"/>
      <c r="D221" s="39"/>
      <c r="F221" s="39"/>
      <c r="G221" s="39"/>
      <c r="I221" s="39"/>
      <c r="K221" s="39"/>
      <c r="L221" s="39"/>
      <c r="T221" s="39"/>
    </row>
    <row r="222" spans="3:20" s="21" customFormat="1" ht="19.899999999999999" customHeight="1">
      <c r="C222" s="39"/>
      <c r="D222" s="39"/>
      <c r="F222" s="39"/>
      <c r="G222" s="39"/>
      <c r="I222" s="39"/>
      <c r="K222" s="39"/>
      <c r="L222" s="39"/>
      <c r="T222" s="39"/>
    </row>
    <row r="223" spans="3:20" s="21" customFormat="1" ht="19.899999999999999" customHeight="1">
      <c r="C223" s="39"/>
      <c r="D223" s="39"/>
      <c r="F223" s="39"/>
      <c r="G223" s="39"/>
      <c r="I223" s="39"/>
      <c r="K223" s="39"/>
      <c r="L223" s="39"/>
      <c r="T223" s="39"/>
    </row>
    <row r="224" spans="3:20" s="21" customFormat="1" ht="19.899999999999999" customHeight="1">
      <c r="C224" s="39"/>
      <c r="D224" s="39"/>
      <c r="F224" s="39"/>
      <c r="G224" s="39"/>
      <c r="I224" s="39"/>
      <c r="K224" s="39"/>
      <c r="L224" s="39"/>
      <c r="T224" s="39"/>
    </row>
    <row r="225" spans="3:20" s="21" customFormat="1" ht="19.899999999999999" customHeight="1">
      <c r="C225" s="39"/>
      <c r="D225" s="39"/>
      <c r="F225" s="39"/>
      <c r="G225" s="39"/>
      <c r="I225" s="39"/>
      <c r="K225" s="39"/>
      <c r="L225" s="39"/>
      <c r="T225" s="39"/>
    </row>
    <row r="226" spans="3:20" s="21" customFormat="1" ht="19.899999999999999" customHeight="1">
      <c r="C226" s="39"/>
      <c r="D226" s="39"/>
      <c r="F226" s="39"/>
      <c r="G226" s="39"/>
      <c r="I226" s="39"/>
      <c r="K226" s="39"/>
      <c r="L226" s="39"/>
      <c r="T226" s="39"/>
    </row>
    <row r="227" spans="3:20" s="21" customFormat="1" ht="19.899999999999999" customHeight="1">
      <c r="C227" s="39"/>
      <c r="D227" s="39"/>
      <c r="F227" s="39"/>
      <c r="G227" s="39"/>
      <c r="I227" s="39"/>
      <c r="K227" s="39"/>
      <c r="L227" s="39"/>
      <c r="T227" s="39"/>
    </row>
    <row r="228" spans="3:20" s="21" customFormat="1" ht="19.899999999999999" customHeight="1">
      <c r="C228" s="39"/>
      <c r="D228" s="39"/>
      <c r="F228" s="39"/>
      <c r="G228" s="39"/>
      <c r="I228" s="39"/>
      <c r="K228" s="39"/>
      <c r="L228" s="39"/>
      <c r="T228" s="39"/>
    </row>
    <row r="229" spans="3:20" s="21" customFormat="1" ht="19.899999999999999" customHeight="1">
      <c r="C229" s="39"/>
      <c r="D229" s="39"/>
      <c r="F229" s="39"/>
      <c r="G229" s="39"/>
      <c r="I229" s="39"/>
      <c r="K229" s="39"/>
      <c r="L229" s="39"/>
      <c r="T229" s="39"/>
    </row>
    <row r="230" spans="3:20" s="21" customFormat="1" ht="19.899999999999999" customHeight="1">
      <c r="C230" s="39"/>
      <c r="D230" s="39"/>
      <c r="F230" s="39"/>
      <c r="G230" s="39"/>
      <c r="I230" s="39"/>
      <c r="K230" s="39"/>
      <c r="L230" s="39"/>
      <c r="T230" s="39"/>
    </row>
    <row r="231" spans="3:20" s="21" customFormat="1" ht="19.899999999999999" customHeight="1">
      <c r="C231" s="39"/>
      <c r="D231" s="39"/>
      <c r="F231" s="39"/>
      <c r="G231" s="39"/>
      <c r="I231" s="39"/>
      <c r="K231" s="39"/>
      <c r="L231" s="39"/>
      <c r="T231" s="39"/>
    </row>
    <row r="232" spans="3:20" s="21" customFormat="1" ht="19.899999999999999" customHeight="1">
      <c r="C232" s="39"/>
      <c r="D232" s="39"/>
      <c r="F232" s="39"/>
      <c r="G232" s="39"/>
      <c r="I232" s="39"/>
      <c r="K232" s="39"/>
      <c r="L232" s="39"/>
      <c r="T232" s="39"/>
    </row>
    <row r="233" spans="3:20" s="21" customFormat="1" ht="19.899999999999999" customHeight="1">
      <c r="C233" s="39"/>
      <c r="D233" s="39"/>
      <c r="F233" s="39"/>
      <c r="G233" s="39"/>
      <c r="I233" s="39"/>
      <c r="K233" s="39"/>
      <c r="L233" s="39"/>
      <c r="T233" s="39"/>
    </row>
    <row r="234" spans="3:20" s="21" customFormat="1" ht="19.899999999999999" customHeight="1">
      <c r="C234" s="39"/>
      <c r="D234" s="39"/>
      <c r="F234" s="39"/>
      <c r="G234" s="39"/>
      <c r="I234" s="39"/>
      <c r="K234" s="39"/>
      <c r="L234" s="39"/>
      <c r="T234" s="39"/>
    </row>
    <row r="235" spans="3:20" s="21" customFormat="1" ht="19.899999999999999" customHeight="1">
      <c r="C235" s="39"/>
      <c r="D235" s="39"/>
      <c r="F235" s="39"/>
      <c r="G235" s="39"/>
      <c r="I235" s="39"/>
      <c r="K235" s="39"/>
      <c r="L235" s="39"/>
      <c r="T235" s="39"/>
    </row>
    <row r="236" spans="3:20" s="21" customFormat="1" ht="19.899999999999999" customHeight="1">
      <c r="C236" s="39"/>
      <c r="D236" s="39"/>
      <c r="F236" s="39"/>
      <c r="G236" s="39"/>
      <c r="I236" s="39"/>
      <c r="K236" s="39"/>
      <c r="L236" s="39"/>
      <c r="T236" s="39"/>
    </row>
    <row r="237" spans="3:20" s="21" customFormat="1" ht="19.899999999999999" customHeight="1">
      <c r="C237" s="39"/>
      <c r="D237" s="39"/>
      <c r="F237" s="39"/>
      <c r="G237" s="39"/>
      <c r="I237" s="39"/>
      <c r="K237" s="39"/>
      <c r="L237" s="39"/>
      <c r="T237" s="39"/>
    </row>
    <row r="238" spans="3:20" s="21" customFormat="1" ht="19.899999999999999" customHeight="1">
      <c r="C238" s="39"/>
      <c r="D238" s="39"/>
      <c r="F238" s="39"/>
      <c r="G238" s="39"/>
      <c r="I238" s="39"/>
      <c r="K238" s="39"/>
      <c r="L238" s="39"/>
      <c r="T238" s="39"/>
    </row>
    <row r="239" spans="3:20" s="21" customFormat="1" ht="19.899999999999999" customHeight="1">
      <c r="C239" s="39"/>
      <c r="D239" s="39"/>
      <c r="F239" s="39"/>
      <c r="G239" s="39"/>
      <c r="I239" s="39"/>
      <c r="K239" s="39"/>
      <c r="L239" s="39"/>
      <c r="T239" s="39"/>
    </row>
    <row r="240" spans="3:20" s="21" customFormat="1" ht="19.899999999999999" customHeight="1">
      <c r="C240" s="39"/>
      <c r="D240" s="39"/>
      <c r="F240" s="39"/>
      <c r="G240" s="39"/>
      <c r="I240" s="39"/>
      <c r="K240" s="39"/>
      <c r="L240" s="39"/>
      <c r="T240" s="39"/>
    </row>
    <row r="241" spans="3:20" s="21" customFormat="1" ht="19.899999999999999" customHeight="1">
      <c r="C241" s="39"/>
      <c r="D241" s="39"/>
      <c r="F241" s="39"/>
      <c r="G241" s="39"/>
      <c r="I241" s="39"/>
      <c r="K241" s="39"/>
      <c r="L241" s="39"/>
      <c r="T241" s="39"/>
    </row>
    <row r="242" spans="3:20" s="21" customFormat="1" ht="19.899999999999999" customHeight="1">
      <c r="C242" s="39"/>
      <c r="D242" s="39"/>
      <c r="F242" s="39"/>
      <c r="G242" s="39"/>
      <c r="I242" s="39"/>
      <c r="K242" s="39"/>
      <c r="L242" s="39"/>
      <c r="T242" s="39"/>
    </row>
    <row r="243" spans="3:20" s="21" customFormat="1" ht="19.899999999999999" customHeight="1">
      <c r="C243" s="39"/>
      <c r="D243" s="39"/>
      <c r="F243" s="39"/>
      <c r="G243" s="39"/>
      <c r="I243" s="39"/>
      <c r="K243" s="39"/>
      <c r="L243" s="39"/>
      <c r="T243" s="39"/>
    </row>
    <row r="244" spans="3:20" s="21" customFormat="1" ht="19.899999999999999" customHeight="1">
      <c r="C244" s="39"/>
      <c r="D244" s="39"/>
      <c r="F244" s="39"/>
      <c r="G244" s="39"/>
      <c r="I244" s="39"/>
      <c r="K244" s="39"/>
      <c r="L244" s="39"/>
      <c r="T244" s="39"/>
    </row>
    <row r="245" spans="3:20" s="21" customFormat="1" ht="19.899999999999999" customHeight="1">
      <c r="C245" s="39"/>
      <c r="D245" s="39"/>
      <c r="F245" s="39"/>
      <c r="G245" s="39"/>
      <c r="I245" s="39"/>
      <c r="K245" s="39"/>
      <c r="L245" s="39"/>
      <c r="T245" s="39"/>
    </row>
    <row r="246" spans="3:20" s="21" customFormat="1" ht="19.899999999999999" customHeight="1">
      <c r="C246" s="39"/>
      <c r="D246" s="39"/>
      <c r="F246" s="39"/>
      <c r="G246" s="39"/>
      <c r="I246" s="39"/>
      <c r="K246" s="39"/>
      <c r="L246" s="39"/>
      <c r="T246" s="39"/>
    </row>
    <row r="247" spans="3:20" s="21" customFormat="1" ht="19.899999999999999" customHeight="1">
      <c r="C247" s="39"/>
      <c r="D247" s="39"/>
      <c r="F247" s="39"/>
      <c r="G247" s="39"/>
      <c r="I247" s="39"/>
      <c r="K247" s="39"/>
      <c r="L247" s="39"/>
      <c r="T247" s="39"/>
    </row>
    <row r="248" spans="3:20" s="21" customFormat="1" ht="19.899999999999999" customHeight="1">
      <c r="C248" s="39"/>
      <c r="D248" s="39"/>
      <c r="F248" s="39"/>
      <c r="G248" s="39"/>
      <c r="I248" s="39"/>
      <c r="K248" s="39"/>
      <c r="L248" s="39"/>
      <c r="T248" s="39"/>
    </row>
    <row r="249" spans="3:20" s="21" customFormat="1" ht="19.899999999999999" customHeight="1">
      <c r="C249" s="39"/>
      <c r="D249" s="39"/>
      <c r="F249" s="39"/>
      <c r="G249" s="39"/>
      <c r="I249" s="39"/>
      <c r="K249" s="39"/>
      <c r="L249" s="39"/>
      <c r="T249" s="39"/>
    </row>
    <row r="250" spans="3:20" s="21" customFormat="1" ht="19.899999999999999" customHeight="1">
      <c r="C250" s="39"/>
      <c r="D250" s="39"/>
      <c r="F250" s="39"/>
      <c r="G250" s="39"/>
      <c r="I250" s="39"/>
      <c r="K250" s="39"/>
      <c r="L250" s="39"/>
      <c r="T250" s="39"/>
    </row>
    <row r="251" spans="3:20" s="21" customFormat="1" ht="19.899999999999999" customHeight="1">
      <c r="C251" s="39"/>
      <c r="D251" s="39"/>
      <c r="F251" s="39"/>
      <c r="G251" s="39"/>
      <c r="I251" s="39"/>
      <c r="K251" s="39"/>
      <c r="L251" s="39"/>
      <c r="T251" s="39"/>
    </row>
    <row r="252" spans="3:20" s="21" customFormat="1" ht="19.899999999999999" customHeight="1">
      <c r="C252" s="39"/>
      <c r="D252" s="39"/>
      <c r="F252" s="39"/>
      <c r="G252" s="39"/>
      <c r="I252" s="39"/>
      <c r="K252" s="39"/>
      <c r="L252" s="39"/>
      <c r="T252" s="39"/>
    </row>
    <row r="253" spans="3:20" s="21" customFormat="1" ht="19.899999999999999" customHeight="1">
      <c r="C253" s="39"/>
      <c r="D253" s="39"/>
      <c r="F253" s="39"/>
      <c r="G253" s="39"/>
      <c r="I253" s="39"/>
      <c r="K253" s="39"/>
      <c r="L253" s="39"/>
      <c r="T253" s="39"/>
    </row>
    <row r="254" spans="3:20" s="21" customFormat="1" ht="19.899999999999999" customHeight="1">
      <c r="C254" s="39"/>
      <c r="D254" s="39"/>
      <c r="F254" s="39"/>
      <c r="G254" s="39"/>
      <c r="I254" s="39"/>
      <c r="K254" s="39"/>
      <c r="L254" s="39"/>
      <c r="T254" s="39"/>
    </row>
    <row r="255" spans="3:20" s="21" customFormat="1" ht="19.899999999999999" customHeight="1">
      <c r="C255" s="39"/>
      <c r="D255" s="39"/>
      <c r="F255" s="39"/>
      <c r="G255" s="39"/>
      <c r="I255" s="39"/>
      <c r="K255" s="39"/>
      <c r="L255" s="39"/>
      <c r="T255" s="39"/>
    </row>
    <row r="256" spans="3:20" s="21" customFormat="1" ht="19.899999999999999" customHeight="1">
      <c r="C256" s="39"/>
      <c r="D256" s="39"/>
      <c r="F256" s="39"/>
      <c r="G256" s="39"/>
      <c r="I256" s="39"/>
      <c r="K256" s="39"/>
      <c r="L256" s="39"/>
      <c r="T256" s="39"/>
    </row>
    <row r="257" spans="3:20" s="21" customFormat="1" ht="19.899999999999999" customHeight="1">
      <c r="C257" s="39"/>
      <c r="D257" s="39"/>
      <c r="F257" s="39"/>
      <c r="G257" s="39"/>
      <c r="I257" s="39"/>
      <c r="K257" s="39"/>
      <c r="L257" s="39"/>
      <c r="T257" s="39"/>
    </row>
    <row r="258" spans="3:20" s="21" customFormat="1" ht="19.899999999999999" customHeight="1">
      <c r="C258" s="39"/>
      <c r="D258" s="39"/>
      <c r="F258" s="39"/>
      <c r="G258" s="39"/>
      <c r="I258" s="39"/>
      <c r="K258" s="39"/>
      <c r="L258" s="39"/>
      <c r="T258" s="39"/>
    </row>
    <row r="259" spans="3:20" s="21" customFormat="1" ht="19.899999999999999" customHeight="1">
      <c r="C259" s="39"/>
      <c r="D259" s="39"/>
      <c r="F259" s="39"/>
      <c r="G259" s="39"/>
      <c r="I259" s="39"/>
      <c r="K259" s="39"/>
      <c r="L259" s="39"/>
      <c r="T259" s="39"/>
    </row>
    <row r="260" spans="3:20" s="21" customFormat="1">
      <c r="C260" s="39"/>
      <c r="D260" s="39"/>
      <c r="F260" s="39"/>
      <c r="G260" s="39"/>
      <c r="I260" s="39"/>
      <c r="K260" s="39"/>
      <c r="L260" s="39"/>
      <c r="T260" s="39"/>
    </row>
    <row r="261" spans="3:20" s="21" customFormat="1">
      <c r="C261" s="39"/>
      <c r="D261" s="39"/>
      <c r="F261" s="39"/>
      <c r="G261" s="39"/>
      <c r="I261" s="39"/>
      <c r="K261" s="39"/>
      <c r="L261" s="39"/>
      <c r="T261" s="39"/>
    </row>
    <row r="262" spans="3:20" s="21" customFormat="1">
      <c r="C262" s="39"/>
      <c r="D262" s="39"/>
      <c r="F262" s="39"/>
      <c r="G262" s="39"/>
      <c r="I262" s="39"/>
      <c r="K262" s="39"/>
      <c r="L262" s="39"/>
      <c r="T262" s="39"/>
    </row>
    <row r="263" spans="3:20" s="21" customFormat="1">
      <c r="C263" s="39"/>
      <c r="D263" s="39"/>
      <c r="F263" s="39"/>
      <c r="G263" s="39"/>
      <c r="I263" s="39"/>
      <c r="K263" s="39"/>
      <c r="L263" s="39"/>
      <c r="T263" s="39"/>
    </row>
    <row r="264" spans="3:20" s="21" customFormat="1">
      <c r="C264" s="39"/>
      <c r="D264" s="39"/>
      <c r="F264" s="39"/>
      <c r="G264" s="39"/>
      <c r="I264" s="39"/>
      <c r="K264" s="39"/>
      <c r="L264" s="39"/>
      <c r="T264" s="39"/>
    </row>
    <row r="265" spans="3:20" s="21" customFormat="1">
      <c r="C265" s="39"/>
      <c r="D265" s="39"/>
      <c r="F265" s="39"/>
      <c r="G265" s="39"/>
      <c r="I265" s="39"/>
      <c r="K265" s="39"/>
      <c r="L265" s="39"/>
      <c r="T265" s="39"/>
    </row>
    <row r="266" spans="3:20" s="21" customFormat="1">
      <c r="C266" s="39"/>
      <c r="D266" s="39"/>
      <c r="F266" s="39"/>
      <c r="G266" s="39"/>
      <c r="I266" s="39"/>
      <c r="K266" s="39"/>
      <c r="L266" s="39"/>
      <c r="T266" s="39"/>
    </row>
    <row r="267" spans="3:20" s="21" customFormat="1">
      <c r="C267" s="39"/>
      <c r="D267" s="39"/>
      <c r="F267" s="39"/>
      <c r="G267" s="39"/>
      <c r="I267" s="39"/>
      <c r="K267" s="39"/>
      <c r="L267" s="39"/>
      <c r="T267" s="39"/>
    </row>
    <row r="268" spans="3:20" s="21" customFormat="1">
      <c r="C268" s="39"/>
      <c r="D268" s="39"/>
      <c r="F268" s="39"/>
      <c r="G268" s="39"/>
      <c r="I268" s="39"/>
      <c r="K268" s="39"/>
      <c r="L268" s="39"/>
      <c r="T268" s="39"/>
    </row>
    <row r="269" spans="3:20" s="21" customFormat="1">
      <c r="C269" s="39"/>
      <c r="D269" s="39"/>
      <c r="F269" s="39"/>
      <c r="G269" s="39"/>
      <c r="I269" s="39"/>
      <c r="K269" s="39"/>
      <c r="L269" s="39"/>
      <c r="T269" s="39"/>
    </row>
    <row r="270" spans="3:20" s="21" customFormat="1">
      <c r="C270" s="39"/>
      <c r="D270" s="39"/>
      <c r="F270" s="39"/>
      <c r="G270" s="39"/>
      <c r="I270" s="39"/>
      <c r="K270" s="39"/>
      <c r="L270" s="39"/>
      <c r="T270" s="39"/>
    </row>
    <row r="271" spans="3:20" s="21" customFormat="1">
      <c r="C271" s="39"/>
      <c r="D271" s="39"/>
      <c r="F271" s="39"/>
      <c r="G271" s="39"/>
      <c r="I271" s="39"/>
      <c r="K271" s="39"/>
      <c r="L271" s="39"/>
      <c r="T271" s="39"/>
    </row>
    <row r="272" spans="3:20" s="21" customFormat="1">
      <c r="C272" s="39"/>
      <c r="D272" s="39"/>
      <c r="F272" s="39"/>
      <c r="G272" s="39"/>
      <c r="I272" s="39"/>
      <c r="K272" s="39"/>
      <c r="L272" s="39"/>
      <c r="T272" s="39"/>
    </row>
    <row r="273" spans="3:20" s="21" customFormat="1">
      <c r="C273" s="39"/>
      <c r="D273" s="39"/>
      <c r="F273" s="39"/>
      <c r="G273" s="39"/>
      <c r="I273" s="39"/>
      <c r="K273" s="39"/>
      <c r="L273" s="39"/>
      <c r="T273" s="39"/>
    </row>
    <row r="274" spans="3:20" s="21" customFormat="1">
      <c r="C274" s="39"/>
      <c r="D274" s="39"/>
      <c r="F274" s="39"/>
      <c r="G274" s="39"/>
      <c r="I274" s="39"/>
      <c r="K274" s="39"/>
      <c r="L274" s="39"/>
      <c r="T274" s="39"/>
    </row>
    <row r="275" spans="3:20" s="21" customFormat="1">
      <c r="C275" s="39"/>
      <c r="D275" s="39"/>
      <c r="F275" s="39"/>
      <c r="G275" s="39"/>
      <c r="I275" s="39"/>
      <c r="K275" s="39"/>
      <c r="L275" s="39"/>
      <c r="T275" s="39"/>
    </row>
    <row r="276" spans="3:20" s="21" customFormat="1">
      <c r="C276" s="39"/>
      <c r="D276" s="39"/>
      <c r="F276" s="39"/>
      <c r="G276" s="39"/>
      <c r="I276" s="39"/>
      <c r="K276" s="39"/>
      <c r="L276" s="39"/>
      <c r="T276" s="39"/>
    </row>
    <row r="277" spans="3:20" s="21" customFormat="1">
      <c r="C277" s="39"/>
      <c r="D277" s="39"/>
      <c r="F277" s="39"/>
      <c r="G277" s="39"/>
      <c r="I277" s="39"/>
      <c r="K277" s="39"/>
      <c r="L277" s="39"/>
      <c r="T277" s="39"/>
    </row>
    <row r="278" spans="3:20" s="21" customFormat="1">
      <c r="C278" s="39"/>
      <c r="D278" s="39"/>
      <c r="F278" s="39"/>
      <c r="G278" s="39"/>
      <c r="I278" s="39"/>
      <c r="K278" s="39"/>
      <c r="L278" s="39"/>
      <c r="T278" s="39"/>
    </row>
    <row r="279" spans="3:20" s="21" customFormat="1">
      <c r="C279" s="39"/>
      <c r="D279" s="39"/>
      <c r="F279" s="39"/>
      <c r="G279" s="39"/>
      <c r="I279" s="39"/>
      <c r="K279" s="39"/>
      <c r="L279" s="39"/>
      <c r="T279" s="39"/>
    </row>
    <row r="280" spans="3:20" s="21" customFormat="1">
      <c r="C280" s="39"/>
      <c r="D280" s="39"/>
      <c r="F280" s="39"/>
      <c r="G280" s="39"/>
      <c r="I280" s="39"/>
      <c r="K280" s="39"/>
      <c r="L280" s="39"/>
      <c r="T280" s="39"/>
    </row>
    <row r="281" spans="3:20" s="21" customFormat="1">
      <c r="C281" s="39"/>
      <c r="D281" s="39"/>
      <c r="F281" s="39"/>
      <c r="G281" s="39"/>
      <c r="I281" s="39"/>
      <c r="K281" s="39"/>
      <c r="L281" s="39"/>
      <c r="T281" s="39"/>
    </row>
    <row r="282" spans="3:20" s="21" customFormat="1">
      <c r="C282" s="39"/>
      <c r="D282" s="39"/>
      <c r="F282" s="39"/>
      <c r="G282" s="39"/>
      <c r="I282" s="39"/>
      <c r="K282" s="39"/>
      <c r="L282" s="39"/>
      <c r="T282" s="39"/>
    </row>
    <row r="283" spans="3:20" s="21" customFormat="1">
      <c r="C283" s="39"/>
      <c r="D283" s="39"/>
      <c r="F283" s="39"/>
      <c r="G283" s="39"/>
      <c r="I283" s="39"/>
      <c r="K283" s="39"/>
      <c r="L283" s="39"/>
      <c r="T283" s="39"/>
    </row>
    <row r="284" spans="3:20" s="21" customFormat="1">
      <c r="C284" s="39"/>
      <c r="D284" s="39"/>
      <c r="F284" s="39"/>
      <c r="G284" s="39"/>
      <c r="I284" s="39"/>
      <c r="K284" s="39"/>
      <c r="L284" s="39"/>
      <c r="T284" s="39"/>
    </row>
    <row r="285" spans="3:20" s="21" customFormat="1">
      <c r="C285" s="39"/>
      <c r="D285" s="39"/>
      <c r="F285" s="39"/>
      <c r="G285" s="39"/>
      <c r="I285" s="39"/>
      <c r="K285" s="39"/>
      <c r="L285" s="39"/>
      <c r="T285" s="39"/>
    </row>
    <row r="286" spans="3:20" s="21" customFormat="1">
      <c r="C286" s="39"/>
      <c r="D286" s="39"/>
      <c r="F286" s="39"/>
      <c r="G286" s="39"/>
      <c r="I286" s="39"/>
      <c r="K286" s="39"/>
      <c r="L286" s="39"/>
      <c r="T286" s="39"/>
    </row>
    <row r="287" spans="3:20" s="21" customFormat="1">
      <c r="C287" s="39"/>
      <c r="D287" s="39"/>
      <c r="F287" s="39"/>
      <c r="G287" s="39"/>
      <c r="I287" s="39"/>
      <c r="K287" s="39"/>
      <c r="L287" s="39"/>
      <c r="T287" s="39"/>
    </row>
    <row r="288" spans="3:20" s="21" customFormat="1">
      <c r="C288" s="39"/>
      <c r="D288" s="39"/>
      <c r="F288" s="39"/>
      <c r="G288" s="39"/>
      <c r="I288" s="39"/>
      <c r="K288" s="39"/>
      <c r="L288" s="39"/>
      <c r="T288" s="39"/>
    </row>
    <row r="289" spans="3:20" s="21" customFormat="1">
      <c r="C289" s="39"/>
      <c r="D289" s="39"/>
      <c r="F289" s="39"/>
      <c r="G289" s="39"/>
      <c r="I289" s="39"/>
      <c r="K289" s="39"/>
      <c r="L289" s="39"/>
      <c r="T289" s="39"/>
    </row>
    <row r="290" spans="3:20" s="21" customFormat="1">
      <c r="C290" s="39"/>
      <c r="D290" s="39"/>
      <c r="F290" s="39"/>
      <c r="G290" s="39"/>
      <c r="I290" s="39"/>
      <c r="K290" s="39"/>
      <c r="L290" s="39"/>
      <c r="T290" s="39"/>
    </row>
    <row r="291" spans="3:20" s="21" customFormat="1">
      <c r="C291" s="39"/>
      <c r="D291" s="39"/>
      <c r="F291" s="39"/>
      <c r="G291" s="39"/>
      <c r="I291" s="39"/>
      <c r="K291" s="39"/>
      <c r="L291" s="39"/>
      <c r="T291" s="39"/>
    </row>
    <row r="292" spans="3:20" s="21" customFormat="1">
      <c r="C292" s="39"/>
      <c r="D292" s="39"/>
      <c r="F292" s="39"/>
      <c r="G292" s="39"/>
      <c r="I292" s="39"/>
      <c r="K292" s="39"/>
      <c r="L292" s="39"/>
      <c r="T292" s="39"/>
    </row>
    <row r="293" spans="3:20" s="21" customFormat="1">
      <c r="C293" s="39"/>
      <c r="D293" s="39"/>
      <c r="F293" s="39"/>
      <c r="G293" s="39"/>
      <c r="I293" s="39"/>
      <c r="K293" s="39"/>
      <c r="L293" s="39"/>
      <c r="T293" s="39"/>
    </row>
    <row r="294" spans="3:20" s="21" customFormat="1">
      <c r="C294" s="39"/>
      <c r="D294" s="39"/>
      <c r="F294" s="39"/>
      <c r="G294" s="39"/>
      <c r="I294" s="39"/>
      <c r="K294" s="39"/>
      <c r="L294" s="39"/>
      <c r="T294" s="39"/>
    </row>
    <row r="295" spans="3:20" s="21" customFormat="1">
      <c r="C295" s="39"/>
      <c r="D295" s="39"/>
      <c r="F295" s="39"/>
      <c r="G295" s="39"/>
      <c r="I295" s="39"/>
      <c r="K295" s="39"/>
      <c r="L295" s="39"/>
      <c r="T295" s="39"/>
    </row>
    <row r="296" spans="3:20" s="21" customFormat="1">
      <c r="C296" s="39"/>
      <c r="D296" s="39"/>
      <c r="F296" s="39"/>
      <c r="G296" s="39"/>
      <c r="I296" s="39"/>
      <c r="K296" s="39"/>
      <c r="L296" s="39"/>
      <c r="T296" s="39"/>
    </row>
    <row r="297" spans="3:20" s="21" customFormat="1">
      <c r="C297" s="39"/>
      <c r="D297" s="39"/>
      <c r="F297" s="39"/>
      <c r="G297" s="39"/>
      <c r="I297" s="39"/>
      <c r="K297" s="39"/>
      <c r="L297" s="39"/>
      <c r="T297" s="39"/>
    </row>
    <row r="298" spans="3:20" s="21" customFormat="1">
      <c r="C298" s="39"/>
      <c r="D298" s="39"/>
      <c r="F298" s="39"/>
      <c r="G298" s="39"/>
      <c r="I298" s="39"/>
      <c r="K298" s="39"/>
      <c r="L298" s="39"/>
      <c r="T298" s="39"/>
    </row>
    <row r="299" spans="3:20" s="21" customFormat="1">
      <c r="C299" s="39"/>
      <c r="D299" s="39"/>
      <c r="F299" s="39"/>
      <c r="G299" s="39"/>
      <c r="I299" s="39"/>
      <c r="K299" s="39"/>
      <c r="L299" s="39"/>
      <c r="T299" s="39"/>
    </row>
    <row r="300" spans="3:20" s="21" customFormat="1">
      <c r="C300" s="39"/>
      <c r="D300" s="39"/>
      <c r="F300" s="39"/>
      <c r="G300" s="39"/>
      <c r="I300" s="39"/>
      <c r="K300" s="39"/>
      <c r="L300" s="39"/>
      <c r="T300" s="39"/>
    </row>
    <row r="301" spans="3:20" s="21" customFormat="1">
      <c r="C301" s="39"/>
      <c r="D301" s="39"/>
      <c r="F301" s="39"/>
      <c r="G301" s="39"/>
      <c r="I301" s="39"/>
      <c r="K301" s="39"/>
      <c r="L301" s="39"/>
      <c r="T301" s="39"/>
    </row>
    <row r="302" spans="3:20" s="21" customFormat="1">
      <c r="C302" s="39"/>
      <c r="D302" s="39"/>
      <c r="F302" s="39"/>
      <c r="G302" s="39"/>
      <c r="I302" s="39"/>
      <c r="K302" s="39"/>
      <c r="L302" s="39"/>
      <c r="T302" s="39"/>
    </row>
    <row r="303" spans="3:20" s="21" customFormat="1">
      <c r="C303" s="39"/>
      <c r="D303" s="39"/>
      <c r="F303" s="39"/>
      <c r="G303" s="39"/>
      <c r="I303" s="39"/>
      <c r="K303" s="39"/>
      <c r="L303" s="39"/>
      <c r="T303" s="39"/>
    </row>
    <row r="304" spans="3:20" s="21" customFormat="1">
      <c r="C304" s="39"/>
      <c r="D304" s="39"/>
      <c r="F304" s="39"/>
      <c r="G304" s="39"/>
      <c r="I304" s="39"/>
      <c r="K304" s="39"/>
      <c r="L304" s="39"/>
      <c r="T304" s="39"/>
    </row>
    <row r="305" spans="3:20" s="21" customFormat="1">
      <c r="C305" s="39"/>
      <c r="D305" s="39"/>
      <c r="F305" s="39"/>
      <c r="G305" s="39"/>
      <c r="I305" s="39"/>
      <c r="K305" s="39"/>
      <c r="L305" s="39"/>
      <c r="T305" s="39"/>
    </row>
    <row r="306" spans="3:20" s="21" customFormat="1">
      <c r="C306" s="39"/>
      <c r="D306" s="39"/>
      <c r="F306" s="39"/>
      <c r="G306" s="39"/>
      <c r="I306" s="39"/>
      <c r="K306" s="39"/>
      <c r="L306" s="39"/>
      <c r="T306" s="39"/>
    </row>
    <row r="307" spans="3:20" s="21" customFormat="1">
      <c r="C307" s="39"/>
      <c r="D307" s="39"/>
      <c r="F307" s="39"/>
      <c r="G307" s="39"/>
      <c r="I307" s="39"/>
      <c r="K307" s="39"/>
      <c r="L307" s="39"/>
      <c r="T307" s="39"/>
    </row>
    <row r="308" spans="3:20" s="21" customFormat="1">
      <c r="C308" s="39"/>
      <c r="D308" s="39"/>
      <c r="F308" s="39"/>
      <c r="G308" s="39"/>
      <c r="I308" s="39"/>
      <c r="K308" s="39"/>
      <c r="L308" s="39"/>
      <c r="T308" s="39"/>
    </row>
    <row r="309" spans="3:20" s="21" customFormat="1">
      <c r="C309" s="39"/>
      <c r="D309" s="39"/>
      <c r="F309" s="39"/>
      <c r="G309" s="39"/>
      <c r="I309" s="39"/>
      <c r="K309" s="39"/>
      <c r="L309" s="39"/>
      <c r="T309" s="39"/>
    </row>
    <row r="310" spans="3:20" s="21" customFormat="1">
      <c r="C310" s="39"/>
      <c r="D310" s="39"/>
      <c r="F310" s="39"/>
      <c r="G310" s="39"/>
      <c r="I310" s="39"/>
      <c r="K310" s="39"/>
      <c r="L310" s="39"/>
      <c r="T310" s="39"/>
    </row>
    <row r="311" spans="3:20" s="21" customFormat="1">
      <c r="C311" s="39"/>
      <c r="D311" s="39"/>
      <c r="F311" s="39"/>
      <c r="G311" s="39"/>
      <c r="I311" s="39"/>
      <c r="K311" s="39"/>
      <c r="L311" s="39"/>
      <c r="T311" s="39"/>
    </row>
    <row r="312" spans="3:20" s="21" customFormat="1">
      <c r="C312" s="39"/>
      <c r="D312" s="39"/>
      <c r="F312" s="39"/>
      <c r="G312" s="39"/>
      <c r="I312" s="39"/>
      <c r="K312" s="39"/>
      <c r="L312" s="39"/>
      <c r="T312" s="39"/>
    </row>
    <row r="313" spans="3:20" s="21" customFormat="1">
      <c r="C313" s="39"/>
      <c r="D313" s="39"/>
      <c r="F313" s="39"/>
      <c r="G313" s="39"/>
      <c r="I313" s="39"/>
      <c r="K313" s="39"/>
      <c r="L313" s="39"/>
      <c r="T313" s="39"/>
    </row>
    <row r="314" spans="3:20" s="21" customFormat="1">
      <c r="C314" s="39"/>
      <c r="D314" s="39"/>
      <c r="F314" s="39"/>
      <c r="G314" s="39"/>
      <c r="I314" s="39"/>
      <c r="K314" s="39"/>
      <c r="L314" s="39"/>
      <c r="T314" s="39"/>
    </row>
    <row r="315" spans="3:20" s="21" customFormat="1">
      <c r="C315" s="39"/>
      <c r="D315" s="39"/>
      <c r="F315" s="39"/>
      <c r="G315" s="39"/>
      <c r="I315" s="39"/>
      <c r="K315" s="39"/>
      <c r="L315" s="39"/>
      <c r="T315" s="39"/>
    </row>
    <row r="316" spans="3:20" s="21" customFormat="1">
      <c r="C316" s="39"/>
      <c r="D316" s="39"/>
      <c r="F316" s="39"/>
      <c r="G316" s="39"/>
      <c r="I316" s="39"/>
      <c r="K316" s="39"/>
      <c r="L316" s="39"/>
      <c r="T316" s="39"/>
    </row>
    <row r="317" spans="3:20" s="21" customFormat="1">
      <c r="C317" s="39"/>
      <c r="D317" s="39"/>
      <c r="F317" s="39"/>
      <c r="G317" s="39"/>
      <c r="I317" s="39"/>
      <c r="K317" s="39"/>
      <c r="L317" s="39"/>
      <c r="T317" s="39"/>
    </row>
    <row r="318" spans="3:20" s="21" customFormat="1">
      <c r="C318" s="39"/>
      <c r="D318" s="39"/>
      <c r="F318" s="39"/>
      <c r="G318" s="39"/>
      <c r="I318" s="39"/>
      <c r="K318" s="39"/>
      <c r="L318" s="39"/>
      <c r="T318" s="39"/>
    </row>
    <row r="319" spans="3:20" s="21" customFormat="1">
      <c r="C319" s="39"/>
      <c r="D319" s="39"/>
      <c r="F319" s="39"/>
      <c r="G319" s="39"/>
      <c r="I319" s="39"/>
      <c r="K319" s="39"/>
      <c r="L319" s="39"/>
      <c r="T319" s="39"/>
    </row>
    <row r="320" spans="3:20" s="21" customFormat="1">
      <c r="C320" s="39"/>
      <c r="D320" s="39"/>
      <c r="F320" s="39"/>
      <c r="G320" s="39"/>
      <c r="I320" s="39"/>
      <c r="K320" s="39"/>
      <c r="L320" s="39"/>
      <c r="T320" s="39"/>
    </row>
    <row r="321" spans="3:20" s="21" customFormat="1">
      <c r="C321" s="39"/>
      <c r="D321" s="39"/>
      <c r="F321" s="39"/>
      <c r="G321" s="39"/>
      <c r="I321" s="39"/>
      <c r="K321" s="39"/>
      <c r="L321" s="39"/>
      <c r="T321" s="39"/>
    </row>
    <row r="322" spans="3:20" s="21" customFormat="1">
      <c r="C322" s="39"/>
      <c r="D322" s="39"/>
      <c r="F322" s="39"/>
      <c r="G322" s="39"/>
      <c r="I322" s="39"/>
      <c r="K322" s="39"/>
      <c r="L322" s="39"/>
      <c r="T322" s="39"/>
    </row>
    <row r="323" spans="3:20" s="21" customFormat="1">
      <c r="C323" s="39"/>
      <c r="D323" s="39"/>
      <c r="F323" s="39"/>
      <c r="G323" s="39"/>
      <c r="I323" s="39"/>
      <c r="K323" s="39"/>
      <c r="L323" s="39"/>
      <c r="T323" s="39"/>
    </row>
    <row r="324" spans="3:20" s="21" customFormat="1">
      <c r="C324" s="39"/>
      <c r="D324" s="39"/>
      <c r="F324" s="39"/>
      <c r="G324" s="39"/>
      <c r="I324" s="39"/>
      <c r="K324" s="39"/>
      <c r="L324" s="39"/>
      <c r="T324" s="39"/>
    </row>
    <row r="325" spans="3:20" s="21" customFormat="1">
      <c r="C325" s="39"/>
      <c r="D325" s="39"/>
      <c r="F325" s="39"/>
      <c r="G325" s="39"/>
      <c r="I325" s="39"/>
      <c r="K325" s="39"/>
      <c r="L325" s="39"/>
      <c r="T325" s="39"/>
    </row>
    <row r="326" spans="3:20" s="21" customFormat="1">
      <c r="C326" s="39"/>
      <c r="D326" s="39"/>
      <c r="F326" s="39"/>
      <c r="G326" s="39"/>
      <c r="I326" s="39"/>
      <c r="K326" s="39"/>
      <c r="L326" s="39"/>
      <c r="T326" s="39"/>
    </row>
    <row r="327" spans="3:20" s="21" customFormat="1">
      <c r="C327" s="39"/>
      <c r="D327" s="39"/>
      <c r="F327" s="39"/>
      <c r="G327" s="39"/>
      <c r="I327" s="39"/>
      <c r="K327" s="39"/>
      <c r="L327" s="39"/>
      <c r="T327" s="39"/>
    </row>
    <row r="328" spans="3:20" s="21" customFormat="1">
      <c r="C328" s="39"/>
      <c r="D328" s="39"/>
      <c r="F328" s="39"/>
      <c r="G328" s="39"/>
      <c r="I328" s="39"/>
      <c r="K328" s="39"/>
      <c r="L328" s="39"/>
      <c r="T328" s="39"/>
    </row>
    <row r="329" spans="3:20" s="21" customFormat="1">
      <c r="C329" s="39"/>
      <c r="D329" s="39"/>
      <c r="F329" s="39"/>
      <c r="G329" s="39"/>
      <c r="I329" s="39"/>
      <c r="K329" s="39"/>
      <c r="L329" s="39"/>
      <c r="T329" s="39"/>
    </row>
    <row r="330" spans="3:20" s="21" customFormat="1">
      <c r="C330" s="39"/>
      <c r="D330" s="39"/>
      <c r="F330" s="39"/>
      <c r="G330" s="39"/>
      <c r="I330" s="39"/>
      <c r="K330" s="39"/>
      <c r="L330" s="39"/>
      <c r="T330" s="39"/>
    </row>
    <row r="331" spans="3:20" s="21" customFormat="1">
      <c r="C331" s="39"/>
      <c r="D331" s="39"/>
      <c r="F331" s="39"/>
      <c r="G331" s="39"/>
      <c r="I331" s="39"/>
      <c r="K331" s="39"/>
      <c r="L331" s="39"/>
      <c r="T331" s="39"/>
    </row>
    <row r="332" spans="3:20" s="21" customFormat="1">
      <c r="C332" s="39"/>
      <c r="D332" s="39"/>
      <c r="F332" s="39"/>
      <c r="G332" s="39"/>
      <c r="I332" s="39"/>
      <c r="K332" s="39"/>
      <c r="L332" s="39"/>
      <c r="T332" s="39"/>
    </row>
    <row r="333" spans="3:20" s="21" customFormat="1">
      <c r="C333" s="39"/>
      <c r="D333" s="39"/>
      <c r="F333" s="39"/>
      <c r="G333" s="39"/>
      <c r="I333" s="39"/>
      <c r="K333" s="39"/>
      <c r="L333" s="39"/>
      <c r="T333" s="39"/>
    </row>
    <row r="334" spans="3:20" s="21" customFormat="1">
      <c r="C334" s="39"/>
      <c r="D334" s="39"/>
      <c r="F334" s="39"/>
      <c r="G334" s="39"/>
      <c r="I334" s="39"/>
      <c r="K334" s="39"/>
      <c r="L334" s="39"/>
      <c r="T334" s="39"/>
    </row>
    <row r="335" spans="3:20" s="21" customFormat="1">
      <c r="C335" s="39"/>
      <c r="D335" s="39"/>
      <c r="F335" s="39"/>
      <c r="G335" s="39"/>
      <c r="I335" s="39"/>
      <c r="K335" s="39"/>
      <c r="L335" s="39"/>
      <c r="T335" s="39"/>
    </row>
    <row r="336" spans="3:20" s="21" customFormat="1">
      <c r="C336" s="39"/>
      <c r="D336" s="39"/>
      <c r="F336" s="39"/>
      <c r="G336" s="39"/>
      <c r="I336" s="39"/>
      <c r="K336" s="39"/>
      <c r="L336" s="39"/>
      <c r="T336" s="39"/>
    </row>
    <row r="337" spans="3:20" s="21" customFormat="1">
      <c r="C337" s="39"/>
      <c r="D337" s="39"/>
      <c r="F337" s="39"/>
      <c r="G337" s="39"/>
      <c r="I337" s="39"/>
      <c r="K337" s="39"/>
      <c r="L337" s="39"/>
      <c r="T337" s="39"/>
    </row>
    <row r="338" spans="3:20" s="21" customFormat="1">
      <c r="C338" s="39"/>
      <c r="D338" s="39"/>
      <c r="F338" s="39"/>
      <c r="G338" s="39"/>
      <c r="I338" s="39"/>
      <c r="K338" s="39"/>
      <c r="L338" s="39"/>
      <c r="T338" s="39"/>
    </row>
    <row r="339" spans="3:20" s="21" customFormat="1">
      <c r="C339" s="39"/>
      <c r="D339" s="39"/>
      <c r="F339" s="39"/>
      <c r="G339" s="39"/>
      <c r="I339" s="39"/>
      <c r="K339" s="39"/>
      <c r="L339" s="39"/>
      <c r="T339" s="39"/>
    </row>
    <row r="340" spans="3:20" s="21" customFormat="1">
      <c r="C340" s="39"/>
      <c r="D340" s="39"/>
      <c r="F340" s="39"/>
      <c r="G340" s="39"/>
      <c r="I340" s="39"/>
      <c r="K340" s="39"/>
      <c r="L340" s="39"/>
      <c r="T340" s="39"/>
    </row>
    <row r="341" spans="3:20" s="21" customFormat="1">
      <c r="C341" s="39"/>
      <c r="D341" s="39"/>
      <c r="F341" s="39"/>
      <c r="G341" s="39"/>
      <c r="I341" s="39"/>
      <c r="K341" s="39"/>
      <c r="L341" s="39"/>
      <c r="T341" s="39"/>
    </row>
    <row r="342" spans="3:20" s="21" customFormat="1">
      <c r="C342" s="39"/>
      <c r="D342" s="39"/>
      <c r="F342" s="39"/>
      <c r="G342" s="39"/>
      <c r="I342" s="39"/>
      <c r="K342" s="39"/>
      <c r="L342" s="39"/>
      <c r="T342" s="39"/>
    </row>
    <row r="343" spans="3:20" s="21" customFormat="1">
      <c r="C343" s="39"/>
      <c r="D343" s="39"/>
      <c r="F343" s="39"/>
      <c r="G343" s="39"/>
      <c r="I343" s="39"/>
      <c r="K343" s="39"/>
      <c r="L343" s="39"/>
      <c r="T343" s="39"/>
    </row>
    <row r="344" spans="3:20" s="21" customFormat="1">
      <c r="C344" s="39"/>
      <c r="D344" s="39"/>
      <c r="F344" s="39"/>
      <c r="G344" s="39"/>
      <c r="I344" s="39"/>
      <c r="K344" s="39"/>
      <c r="L344" s="39"/>
      <c r="T344" s="39"/>
    </row>
    <row r="345" spans="3:20" s="21" customFormat="1">
      <c r="C345" s="39"/>
      <c r="D345" s="39"/>
      <c r="F345" s="39"/>
      <c r="G345" s="39"/>
      <c r="I345" s="39"/>
      <c r="K345" s="39"/>
      <c r="L345" s="39"/>
      <c r="T345" s="39"/>
    </row>
    <row r="346" spans="3:20" s="21" customFormat="1">
      <c r="C346" s="39"/>
      <c r="D346" s="39"/>
      <c r="F346" s="39"/>
      <c r="G346" s="39"/>
      <c r="I346" s="39"/>
      <c r="K346" s="39"/>
      <c r="L346" s="39"/>
      <c r="T346" s="39"/>
    </row>
    <row r="347" spans="3:20" s="21" customFormat="1">
      <c r="C347" s="39"/>
      <c r="D347" s="39"/>
      <c r="F347" s="39"/>
      <c r="G347" s="39"/>
      <c r="I347" s="39"/>
      <c r="K347" s="39"/>
      <c r="L347" s="39"/>
      <c r="T347" s="39"/>
    </row>
    <row r="348" spans="3:20" s="21" customFormat="1">
      <c r="C348" s="39"/>
      <c r="D348" s="39"/>
      <c r="F348" s="39"/>
      <c r="G348" s="39"/>
      <c r="I348" s="39"/>
      <c r="K348" s="39"/>
      <c r="L348" s="39"/>
      <c r="T348" s="39"/>
    </row>
    <row r="349" spans="3:20" s="21" customFormat="1">
      <c r="C349" s="39"/>
      <c r="D349" s="39"/>
      <c r="F349" s="39"/>
      <c r="G349" s="39"/>
      <c r="I349" s="39"/>
      <c r="K349" s="39"/>
      <c r="L349" s="39"/>
      <c r="T349" s="39"/>
    </row>
    <row r="350" spans="3:20" s="21" customFormat="1">
      <c r="C350" s="39"/>
      <c r="D350" s="39"/>
      <c r="F350" s="39"/>
      <c r="G350" s="39"/>
      <c r="I350" s="39"/>
      <c r="K350" s="39"/>
      <c r="L350" s="39"/>
      <c r="T350" s="39"/>
    </row>
    <row r="351" spans="3:20" s="21" customFormat="1">
      <c r="C351" s="39"/>
      <c r="D351" s="39"/>
      <c r="F351" s="39"/>
      <c r="G351" s="39"/>
      <c r="I351" s="39"/>
      <c r="K351" s="39"/>
      <c r="L351" s="39"/>
      <c r="T351" s="39"/>
    </row>
    <row r="352" spans="3:20" s="21" customFormat="1">
      <c r="C352" s="39"/>
      <c r="D352" s="39"/>
      <c r="F352" s="39"/>
      <c r="G352" s="39"/>
      <c r="I352" s="39"/>
      <c r="K352" s="39"/>
      <c r="L352" s="39"/>
      <c r="T352" s="39"/>
    </row>
    <row r="353" spans="3:20" s="21" customFormat="1">
      <c r="C353" s="39"/>
      <c r="D353" s="39"/>
      <c r="F353" s="39"/>
      <c r="G353" s="39"/>
      <c r="I353" s="39"/>
      <c r="K353" s="39"/>
      <c r="L353" s="39"/>
      <c r="T353" s="39"/>
    </row>
    <row r="354" spans="3:20" s="21" customFormat="1">
      <c r="C354" s="39"/>
      <c r="D354" s="39"/>
      <c r="F354" s="39"/>
      <c r="G354" s="39"/>
      <c r="I354" s="39"/>
      <c r="K354" s="39"/>
      <c r="L354" s="39"/>
      <c r="T354" s="39"/>
    </row>
    <row r="355" spans="3:20" s="21" customFormat="1">
      <c r="C355" s="39"/>
      <c r="D355" s="39"/>
      <c r="F355" s="39"/>
      <c r="G355" s="39"/>
      <c r="I355" s="39"/>
      <c r="K355" s="39"/>
      <c r="L355" s="39"/>
      <c r="T355" s="39"/>
    </row>
    <row r="356" spans="3:20" s="21" customFormat="1">
      <c r="C356" s="39"/>
      <c r="D356" s="39"/>
      <c r="F356" s="39"/>
      <c r="G356" s="39"/>
      <c r="I356" s="39"/>
      <c r="K356" s="39"/>
      <c r="L356" s="39"/>
      <c r="T356" s="39"/>
    </row>
    <row r="357" spans="3:20" s="21" customFormat="1">
      <c r="C357" s="39"/>
      <c r="D357" s="39"/>
      <c r="F357" s="39"/>
      <c r="G357" s="39"/>
      <c r="I357" s="39"/>
      <c r="K357" s="39"/>
      <c r="L357" s="39"/>
      <c r="T357" s="39"/>
    </row>
    <row r="358" spans="3:20" s="21" customFormat="1">
      <c r="C358" s="39"/>
      <c r="D358" s="39"/>
      <c r="F358" s="39"/>
      <c r="G358" s="39"/>
      <c r="I358" s="39"/>
      <c r="K358" s="39"/>
      <c r="L358" s="39"/>
      <c r="T358" s="39"/>
    </row>
    <row r="359" spans="3:20" s="21" customFormat="1">
      <c r="C359" s="39"/>
      <c r="D359" s="39"/>
      <c r="F359" s="39"/>
      <c r="G359" s="39"/>
      <c r="I359" s="39"/>
      <c r="K359" s="39"/>
      <c r="L359" s="39"/>
      <c r="T359" s="39"/>
    </row>
    <row r="360" spans="3:20" s="21" customFormat="1">
      <c r="C360" s="39"/>
      <c r="D360" s="39"/>
      <c r="F360" s="39"/>
      <c r="G360" s="39"/>
      <c r="I360" s="39"/>
      <c r="K360" s="39"/>
      <c r="L360" s="39"/>
      <c r="T360" s="39"/>
    </row>
    <row r="361" spans="3:20" s="21" customFormat="1">
      <c r="C361" s="39"/>
      <c r="D361" s="39"/>
      <c r="F361" s="39"/>
      <c r="G361" s="39"/>
      <c r="I361" s="39"/>
      <c r="K361" s="39"/>
      <c r="L361" s="39"/>
      <c r="T361" s="39"/>
    </row>
    <row r="362" spans="3:20" s="21" customFormat="1">
      <c r="C362" s="39"/>
      <c r="D362" s="39"/>
      <c r="F362" s="39"/>
      <c r="G362" s="39"/>
      <c r="I362" s="39"/>
      <c r="K362" s="39"/>
      <c r="L362" s="39"/>
      <c r="T362" s="39"/>
    </row>
    <row r="363" spans="3:20" s="21" customFormat="1">
      <c r="C363" s="39"/>
      <c r="D363" s="39"/>
      <c r="F363" s="39"/>
      <c r="G363" s="39"/>
      <c r="I363" s="39"/>
      <c r="K363" s="39"/>
      <c r="L363" s="39"/>
      <c r="T363" s="39"/>
    </row>
    <row r="364" spans="3:20" s="21" customFormat="1">
      <c r="C364" s="39"/>
      <c r="D364" s="39"/>
      <c r="F364" s="39"/>
      <c r="G364" s="39"/>
      <c r="I364" s="39"/>
      <c r="K364" s="39"/>
      <c r="L364" s="39"/>
      <c r="T364" s="39"/>
    </row>
    <row r="365" spans="3:20" s="21" customFormat="1">
      <c r="C365" s="39"/>
      <c r="D365" s="39"/>
      <c r="F365" s="39"/>
      <c r="G365" s="39"/>
      <c r="I365" s="39"/>
      <c r="K365" s="39"/>
      <c r="L365" s="39"/>
      <c r="T365" s="39"/>
    </row>
    <row r="366" spans="3:20" s="21" customFormat="1">
      <c r="C366" s="39"/>
      <c r="D366" s="39"/>
      <c r="F366" s="39"/>
      <c r="G366" s="39"/>
      <c r="I366" s="39"/>
      <c r="K366" s="39"/>
      <c r="L366" s="39"/>
      <c r="T366" s="39"/>
    </row>
    <row r="367" spans="3:20" s="21" customFormat="1">
      <c r="C367" s="39"/>
      <c r="D367" s="39"/>
      <c r="F367" s="39"/>
      <c r="G367" s="39"/>
      <c r="I367" s="39"/>
      <c r="K367" s="39"/>
      <c r="L367" s="39"/>
      <c r="T367" s="39"/>
    </row>
    <row r="368" spans="3:20" s="21" customFormat="1">
      <c r="C368" s="39"/>
      <c r="D368" s="39"/>
      <c r="F368" s="39"/>
      <c r="G368" s="39"/>
      <c r="I368" s="39"/>
      <c r="K368" s="39"/>
      <c r="L368" s="39"/>
      <c r="T368" s="39"/>
    </row>
    <row r="369" spans="3:20" s="21" customFormat="1">
      <c r="C369" s="39"/>
      <c r="D369" s="39"/>
      <c r="F369" s="39"/>
      <c r="G369" s="39"/>
      <c r="I369" s="39"/>
      <c r="K369" s="39"/>
      <c r="L369" s="39"/>
      <c r="T369" s="39"/>
    </row>
    <row r="370" spans="3:20" s="21" customFormat="1">
      <c r="C370" s="39"/>
      <c r="D370" s="39"/>
      <c r="F370" s="39"/>
      <c r="G370" s="39"/>
      <c r="I370" s="39"/>
      <c r="K370" s="39"/>
      <c r="L370" s="39"/>
      <c r="T370" s="39"/>
    </row>
    <row r="371" spans="3:20" s="21" customFormat="1">
      <c r="C371" s="39"/>
      <c r="D371" s="39"/>
      <c r="F371" s="39"/>
      <c r="G371" s="39"/>
      <c r="I371" s="39"/>
      <c r="K371" s="39"/>
      <c r="L371" s="39"/>
      <c r="T371" s="39"/>
    </row>
    <row r="372" spans="3:20" s="21" customFormat="1">
      <c r="C372" s="39"/>
      <c r="D372" s="39"/>
      <c r="F372" s="39"/>
      <c r="G372" s="39"/>
      <c r="I372" s="39"/>
      <c r="K372" s="39"/>
      <c r="L372" s="39"/>
      <c r="T372" s="39"/>
    </row>
    <row r="373" spans="3:20" s="21" customFormat="1">
      <c r="C373" s="39"/>
      <c r="D373" s="39"/>
      <c r="F373" s="39"/>
      <c r="G373" s="39"/>
      <c r="I373" s="39"/>
      <c r="K373" s="39"/>
      <c r="L373" s="39"/>
      <c r="T373" s="39"/>
    </row>
    <row r="374" spans="3:20" s="21" customFormat="1">
      <c r="C374" s="39"/>
      <c r="D374" s="39"/>
      <c r="F374" s="39"/>
      <c r="G374" s="39"/>
      <c r="I374" s="39"/>
      <c r="K374" s="39"/>
      <c r="L374" s="39"/>
      <c r="T374" s="39"/>
    </row>
    <row r="375" spans="3:20" s="21" customFormat="1">
      <c r="C375" s="39"/>
      <c r="D375" s="39"/>
      <c r="F375" s="39"/>
      <c r="G375" s="39"/>
      <c r="I375" s="39"/>
      <c r="K375" s="39"/>
      <c r="L375" s="39"/>
      <c r="T375" s="39"/>
    </row>
    <row r="376" spans="3:20" s="21" customFormat="1">
      <c r="C376" s="39"/>
      <c r="D376" s="39"/>
      <c r="F376" s="39"/>
      <c r="G376" s="39"/>
      <c r="I376" s="39"/>
      <c r="K376" s="39"/>
      <c r="L376" s="39"/>
      <c r="T376" s="39"/>
    </row>
    <row r="377" spans="3:20" s="21" customFormat="1">
      <c r="C377" s="39"/>
      <c r="D377" s="39"/>
      <c r="F377" s="39"/>
      <c r="G377" s="39"/>
      <c r="I377" s="39"/>
      <c r="K377" s="39"/>
      <c r="L377" s="39"/>
      <c r="T377" s="39"/>
    </row>
    <row r="378" spans="3:20" s="21" customFormat="1">
      <c r="C378" s="39"/>
      <c r="D378" s="39"/>
      <c r="F378" s="39"/>
      <c r="G378" s="39"/>
      <c r="I378" s="39"/>
      <c r="K378" s="39"/>
      <c r="L378" s="39"/>
      <c r="T378" s="39"/>
    </row>
    <row r="379" spans="3:20" s="21" customFormat="1">
      <c r="C379" s="39"/>
      <c r="D379" s="39"/>
      <c r="F379" s="39"/>
      <c r="G379" s="39"/>
      <c r="I379" s="39"/>
      <c r="K379" s="39"/>
      <c r="L379" s="39"/>
      <c r="T379" s="39"/>
    </row>
    <row r="380" spans="3:20" s="21" customFormat="1">
      <c r="C380" s="39"/>
      <c r="D380" s="39"/>
      <c r="F380" s="39"/>
      <c r="G380" s="39"/>
      <c r="I380" s="39"/>
      <c r="K380" s="39"/>
      <c r="L380" s="39"/>
      <c r="T380" s="39"/>
    </row>
    <row r="381" spans="3:20" s="21" customFormat="1">
      <c r="C381" s="39"/>
      <c r="D381" s="39"/>
      <c r="F381" s="39"/>
      <c r="G381" s="39"/>
      <c r="I381" s="39"/>
      <c r="K381" s="39"/>
      <c r="L381" s="39"/>
      <c r="T381" s="39"/>
    </row>
    <row r="382" spans="3:20" s="21" customFormat="1">
      <c r="C382" s="39"/>
      <c r="D382" s="39"/>
      <c r="F382" s="39"/>
      <c r="G382" s="39"/>
      <c r="I382" s="39"/>
      <c r="K382" s="39"/>
      <c r="L382" s="39"/>
      <c r="T382" s="39"/>
    </row>
    <row r="383" spans="3:20" s="21" customFormat="1">
      <c r="C383" s="39"/>
      <c r="D383" s="39"/>
      <c r="F383" s="39"/>
      <c r="G383" s="39"/>
      <c r="I383" s="39"/>
      <c r="K383" s="39"/>
      <c r="L383" s="39"/>
      <c r="T383" s="39"/>
    </row>
    <row r="384" spans="3:20" s="21" customFormat="1">
      <c r="C384" s="39"/>
      <c r="D384" s="39"/>
      <c r="F384" s="39"/>
      <c r="G384" s="39"/>
      <c r="I384" s="39"/>
      <c r="K384" s="39"/>
      <c r="L384" s="39"/>
      <c r="T384" s="39"/>
    </row>
    <row r="385" spans="3:20" s="21" customFormat="1">
      <c r="C385" s="39"/>
      <c r="D385" s="39"/>
      <c r="F385" s="39"/>
      <c r="G385" s="39"/>
      <c r="I385" s="39"/>
      <c r="K385" s="39"/>
      <c r="L385" s="39"/>
      <c r="T385" s="39"/>
    </row>
    <row r="386" spans="3:20" s="21" customFormat="1">
      <c r="C386" s="39"/>
      <c r="D386" s="39"/>
      <c r="F386" s="39"/>
      <c r="G386" s="39"/>
      <c r="I386" s="39"/>
      <c r="K386" s="39"/>
      <c r="L386" s="39"/>
      <c r="T386" s="39"/>
    </row>
    <row r="387" spans="3:20" s="21" customFormat="1">
      <c r="C387" s="39"/>
      <c r="D387" s="39"/>
      <c r="F387" s="39"/>
      <c r="G387" s="39"/>
      <c r="I387" s="39"/>
      <c r="K387" s="39"/>
      <c r="L387" s="39"/>
      <c r="T387" s="39"/>
    </row>
    <row r="388" spans="3:20" s="21" customFormat="1">
      <c r="C388" s="39"/>
      <c r="D388" s="39"/>
      <c r="F388" s="39"/>
      <c r="G388" s="39"/>
      <c r="I388" s="39"/>
      <c r="K388" s="39"/>
      <c r="L388" s="39"/>
      <c r="T388" s="39"/>
    </row>
    <row r="389" spans="3:20" s="21" customFormat="1">
      <c r="C389" s="39"/>
      <c r="D389" s="39"/>
      <c r="F389" s="39"/>
      <c r="G389" s="39"/>
      <c r="I389" s="39"/>
      <c r="K389" s="39"/>
      <c r="L389" s="39"/>
      <c r="T389" s="39"/>
    </row>
    <row r="390" spans="3:20" s="21" customFormat="1">
      <c r="C390" s="39"/>
      <c r="D390" s="39"/>
      <c r="F390" s="39"/>
      <c r="G390" s="39"/>
      <c r="I390" s="39"/>
      <c r="K390" s="39"/>
      <c r="L390" s="39"/>
      <c r="T390" s="39"/>
    </row>
    <row r="391" spans="3:20" s="21" customFormat="1">
      <c r="C391" s="39"/>
      <c r="D391" s="39"/>
      <c r="F391" s="39"/>
      <c r="G391" s="39"/>
      <c r="I391" s="39"/>
      <c r="K391" s="39"/>
      <c r="L391" s="39"/>
      <c r="T391" s="39"/>
    </row>
    <row r="392" spans="3:20" s="21" customFormat="1">
      <c r="C392" s="39"/>
      <c r="D392" s="39"/>
      <c r="F392" s="39"/>
      <c r="G392" s="39"/>
      <c r="I392" s="39"/>
      <c r="K392" s="39"/>
      <c r="L392" s="39"/>
      <c r="T392" s="39"/>
    </row>
    <row r="393" spans="3:20" s="21" customFormat="1">
      <c r="C393" s="39"/>
      <c r="D393" s="39"/>
      <c r="F393" s="39"/>
      <c r="G393" s="39"/>
      <c r="I393" s="39"/>
      <c r="K393" s="39"/>
      <c r="L393" s="39"/>
      <c r="T393" s="39"/>
    </row>
    <row r="394" spans="3:20" s="21" customFormat="1">
      <c r="C394" s="39"/>
      <c r="D394" s="39"/>
      <c r="F394" s="39"/>
      <c r="G394" s="39"/>
      <c r="I394" s="39"/>
      <c r="K394" s="39"/>
      <c r="L394" s="39"/>
      <c r="T394" s="39"/>
    </row>
    <row r="395" spans="3:20" s="21" customFormat="1">
      <c r="C395" s="39"/>
      <c r="D395" s="39"/>
      <c r="F395" s="39"/>
      <c r="G395" s="39"/>
      <c r="I395" s="39"/>
      <c r="K395" s="39"/>
      <c r="L395" s="39"/>
      <c r="T395" s="39"/>
    </row>
    <row r="396" spans="3:20" s="21" customFormat="1">
      <c r="C396" s="39"/>
      <c r="D396" s="39"/>
      <c r="F396" s="39"/>
      <c r="G396" s="39"/>
      <c r="I396" s="39"/>
      <c r="K396" s="39"/>
      <c r="L396" s="39"/>
      <c r="T396" s="39"/>
    </row>
    <row r="397" spans="3:20" s="21" customFormat="1">
      <c r="C397" s="39"/>
      <c r="D397" s="39"/>
      <c r="F397" s="39"/>
      <c r="G397" s="39"/>
      <c r="I397" s="39"/>
      <c r="K397" s="39"/>
      <c r="L397" s="39"/>
      <c r="T397" s="39"/>
    </row>
    <row r="398" spans="3:20" s="21" customFormat="1">
      <c r="C398" s="39"/>
      <c r="D398" s="39"/>
      <c r="F398" s="39"/>
      <c r="G398" s="39"/>
      <c r="I398" s="39"/>
      <c r="K398" s="39"/>
      <c r="L398" s="39"/>
      <c r="T398" s="39"/>
    </row>
    <row r="399" spans="3:20" s="21" customFormat="1">
      <c r="C399" s="39"/>
      <c r="D399" s="39"/>
      <c r="F399" s="39"/>
      <c r="G399" s="39"/>
      <c r="I399" s="39"/>
      <c r="K399" s="39"/>
      <c r="L399" s="39"/>
      <c r="T399" s="39"/>
    </row>
    <row r="400" spans="3:20" s="21" customFormat="1">
      <c r="C400" s="39"/>
      <c r="D400" s="39"/>
      <c r="F400" s="39"/>
      <c r="G400" s="39"/>
      <c r="I400" s="39"/>
      <c r="K400" s="39"/>
      <c r="L400" s="39"/>
      <c r="T400" s="39"/>
    </row>
    <row r="401" spans="3:20" s="21" customFormat="1">
      <c r="C401" s="39"/>
      <c r="D401" s="39"/>
      <c r="F401" s="39"/>
      <c r="G401" s="39"/>
      <c r="I401" s="39"/>
      <c r="K401" s="39"/>
      <c r="L401" s="39"/>
      <c r="T401" s="39"/>
    </row>
    <row r="402" spans="3:20" s="21" customFormat="1">
      <c r="C402" s="39"/>
      <c r="D402" s="39"/>
      <c r="F402" s="39"/>
      <c r="G402" s="39"/>
      <c r="I402" s="39"/>
      <c r="K402" s="39"/>
      <c r="L402" s="39"/>
      <c r="T402" s="39"/>
    </row>
    <row r="403" spans="3:20" s="21" customFormat="1">
      <c r="C403" s="39"/>
      <c r="D403" s="39"/>
      <c r="F403" s="39"/>
      <c r="G403" s="39"/>
      <c r="I403" s="39"/>
      <c r="K403" s="39"/>
      <c r="L403" s="39"/>
      <c r="T403" s="39"/>
    </row>
    <row r="404" spans="3:20" s="21" customFormat="1">
      <c r="C404" s="39"/>
      <c r="D404" s="39"/>
      <c r="F404" s="39"/>
      <c r="G404" s="39"/>
      <c r="I404" s="39"/>
      <c r="K404" s="39"/>
      <c r="L404" s="39"/>
      <c r="T404" s="39"/>
    </row>
    <row r="405" spans="3:20" s="21" customFormat="1">
      <c r="C405" s="39"/>
      <c r="D405" s="39"/>
      <c r="F405" s="39"/>
      <c r="G405" s="39"/>
      <c r="I405" s="39"/>
      <c r="K405" s="39"/>
      <c r="L405" s="39"/>
      <c r="T405" s="39"/>
    </row>
    <row r="406" spans="3:20" s="21" customFormat="1">
      <c r="C406" s="39"/>
      <c r="D406" s="39"/>
      <c r="F406" s="39"/>
      <c r="G406" s="39"/>
      <c r="I406" s="39"/>
      <c r="K406" s="39"/>
      <c r="L406" s="39"/>
      <c r="T406" s="39"/>
    </row>
    <row r="407" spans="3:20" s="21" customFormat="1">
      <c r="C407" s="39"/>
      <c r="D407" s="39"/>
      <c r="F407" s="39"/>
      <c r="G407" s="39"/>
      <c r="I407" s="39"/>
      <c r="K407" s="39"/>
      <c r="L407" s="39"/>
      <c r="T407" s="39"/>
    </row>
    <row r="408" spans="3:20" s="21" customFormat="1">
      <c r="C408" s="39"/>
      <c r="D408" s="39"/>
      <c r="F408" s="39"/>
      <c r="G408" s="39"/>
      <c r="I408" s="39"/>
      <c r="K408" s="39"/>
      <c r="L408" s="39"/>
      <c r="T408" s="39"/>
    </row>
    <row r="409" spans="3:20" s="21" customFormat="1">
      <c r="C409" s="39"/>
      <c r="D409" s="39"/>
      <c r="F409" s="39"/>
      <c r="G409" s="39"/>
      <c r="I409" s="39"/>
      <c r="K409" s="39"/>
      <c r="L409" s="39"/>
      <c r="T409" s="39"/>
    </row>
    <row r="410" spans="3:20" s="21" customFormat="1">
      <c r="C410" s="39"/>
      <c r="D410" s="39"/>
      <c r="F410" s="39"/>
      <c r="G410" s="39"/>
      <c r="I410" s="39"/>
      <c r="K410" s="39"/>
      <c r="L410" s="39"/>
      <c r="T410" s="39"/>
    </row>
    <row r="411" spans="3:20" s="21" customFormat="1">
      <c r="C411" s="39"/>
      <c r="D411" s="39"/>
      <c r="F411" s="39"/>
      <c r="G411" s="39"/>
      <c r="I411" s="39"/>
      <c r="K411" s="39"/>
      <c r="L411" s="39"/>
      <c r="T411" s="39"/>
    </row>
    <row r="412" spans="3:20" s="21" customFormat="1">
      <c r="C412" s="39"/>
      <c r="D412" s="39"/>
      <c r="F412" s="39"/>
      <c r="G412" s="39"/>
      <c r="I412" s="39"/>
      <c r="K412" s="39"/>
      <c r="L412" s="39"/>
      <c r="T412" s="39"/>
    </row>
    <row r="413" spans="3:20" s="21" customFormat="1">
      <c r="C413" s="39"/>
      <c r="D413" s="39"/>
      <c r="F413" s="39"/>
      <c r="G413" s="39"/>
      <c r="I413" s="39"/>
      <c r="K413" s="39"/>
      <c r="L413" s="39"/>
      <c r="T413" s="39"/>
    </row>
    <row r="414" spans="3:20" s="21" customFormat="1">
      <c r="C414" s="39"/>
      <c r="D414" s="39"/>
      <c r="F414" s="39"/>
      <c r="G414" s="39"/>
      <c r="I414" s="39"/>
      <c r="K414" s="39"/>
      <c r="L414" s="39"/>
      <c r="T414" s="39"/>
    </row>
    <row r="415" spans="3:20" s="21" customFormat="1">
      <c r="C415" s="39"/>
      <c r="D415" s="39"/>
      <c r="F415" s="39"/>
      <c r="G415" s="39"/>
      <c r="I415" s="39"/>
      <c r="K415" s="39"/>
      <c r="L415" s="39"/>
      <c r="T415" s="39"/>
    </row>
    <row r="416" spans="3:20" s="21" customFormat="1">
      <c r="C416" s="39"/>
      <c r="D416" s="39"/>
      <c r="F416" s="39"/>
      <c r="G416" s="39"/>
      <c r="I416" s="39"/>
      <c r="K416" s="39"/>
      <c r="L416" s="39"/>
      <c r="T416" s="39"/>
    </row>
    <row r="417" spans="3:20" s="21" customFormat="1">
      <c r="C417" s="39"/>
      <c r="D417" s="39"/>
      <c r="F417" s="39"/>
      <c r="G417" s="39"/>
      <c r="I417" s="39"/>
      <c r="K417" s="39"/>
      <c r="L417" s="39"/>
      <c r="T417" s="39"/>
    </row>
    <row r="418" spans="3:20" s="21" customFormat="1">
      <c r="C418" s="39"/>
      <c r="D418" s="39"/>
      <c r="F418" s="39"/>
      <c r="G418" s="39"/>
      <c r="I418" s="39"/>
      <c r="K418" s="39"/>
      <c r="L418" s="39"/>
      <c r="T418" s="39"/>
    </row>
    <row r="419" spans="3:20" s="21" customFormat="1">
      <c r="C419" s="39"/>
      <c r="D419" s="39"/>
      <c r="F419" s="39"/>
      <c r="G419" s="39"/>
      <c r="I419" s="39"/>
      <c r="K419" s="39"/>
      <c r="L419" s="39"/>
      <c r="T419" s="39"/>
    </row>
    <row r="420" spans="3:20" s="21" customFormat="1">
      <c r="C420" s="39"/>
      <c r="D420" s="39"/>
      <c r="F420" s="39"/>
      <c r="G420" s="39"/>
      <c r="I420" s="39"/>
      <c r="K420" s="39"/>
      <c r="L420" s="39"/>
      <c r="T420" s="39"/>
    </row>
    <row r="421" spans="3:20" s="21" customFormat="1">
      <c r="C421" s="39"/>
      <c r="D421" s="39"/>
      <c r="F421" s="39"/>
      <c r="G421" s="39"/>
      <c r="I421" s="39"/>
      <c r="K421" s="39"/>
      <c r="L421" s="39"/>
      <c r="T421" s="39"/>
    </row>
    <row r="422" spans="3:20" s="21" customFormat="1">
      <c r="C422" s="39"/>
      <c r="D422" s="39"/>
      <c r="F422" s="39"/>
      <c r="G422" s="39"/>
      <c r="I422" s="39"/>
      <c r="K422" s="39"/>
      <c r="L422" s="39"/>
      <c r="T422" s="39"/>
    </row>
    <row r="423" spans="3:20" s="21" customFormat="1">
      <c r="C423" s="39"/>
      <c r="D423" s="39"/>
      <c r="F423" s="39"/>
      <c r="G423" s="39"/>
      <c r="I423" s="39"/>
      <c r="K423" s="39"/>
      <c r="L423" s="39"/>
      <c r="T423" s="39"/>
    </row>
    <row r="424" spans="3:20" s="21" customFormat="1">
      <c r="C424" s="39"/>
      <c r="D424" s="39"/>
      <c r="F424" s="39"/>
      <c r="G424" s="39"/>
      <c r="I424" s="39"/>
      <c r="K424" s="39"/>
      <c r="L424" s="39"/>
      <c r="T424" s="39"/>
    </row>
    <row r="425" spans="3:20" s="21" customFormat="1">
      <c r="C425" s="39"/>
      <c r="D425" s="39"/>
      <c r="F425" s="39"/>
      <c r="G425" s="39"/>
      <c r="I425" s="39"/>
      <c r="K425" s="39"/>
      <c r="L425" s="39"/>
      <c r="T425" s="39"/>
    </row>
    <row r="426" spans="3:20" s="21" customFormat="1">
      <c r="C426" s="39"/>
      <c r="D426" s="39"/>
      <c r="F426" s="39"/>
      <c r="G426" s="39"/>
      <c r="I426" s="39"/>
      <c r="K426" s="39"/>
      <c r="L426" s="39"/>
      <c r="T426" s="39"/>
    </row>
    <row r="427" spans="3:20" s="21" customFormat="1">
      <c r="C427" s="39"/>
      <c r="D427" s="39"/>
      <c r="F427" s="39"/>
      <c r="G427" s="39"/>
      <c r="I427" s="39"/>
      <c r="K427" s="39"/>
      <c r="L427" s="39"/>
      <c r="T427" s="39"/>
    </row>
    <row r="428" spans="3:20" s="21" customFormat="1">
      <c r="C428" s="39"/>
      <c r="D428" s="39"/>
      <c r="F428" s="39"/>
      <c r="G428" s="39"/>
      <c r="I428" s="39"/>
      <c r="K428" s="39"/>
      <c r="L428" s="39"/>
      <c r="T428" s="39"/>
    </row>
    <row r="429" spans="3:20" s="21" customFormat="1">
      <c r="C429" s="39"/>
      <c r="D429" s="39"/>
      <c r="F429" s="39"/>
      <c r="G429" s="39"/>
      <c r="I429" s="39"/>
      <c r="K429" s="39"/>
      <c r="L429" s="39"/>
      <c r="T429" s="39"/>
    </row>
    <row r="430" spans="3:20" s="21" customFormat="1">
      <c r="C430" s="39"/>
      <c r="D430" s="39"/>
      <c r="F430" s="39"/>
      <c r="G430" s="39"/>
      <c r="I430" s="39"/>
      <c r="K430" s="39"/>
      <c r="L430" s="39"/>
      <c r="T430" s="39"/>
    </row>
    <row r="431" spans="3:20" s="21" customFormat="1">
      <c r="C431" s="39"/>
      <c r="D431" s="39"/>
      <c r="F431" s="39"/>
      <c r="G431" s="39"/>
      <c r="I431" s="39"/>
      <c r="K431" s="39"/>
      <c r="L431" s="39"/>
      <c r="T431" s="39"/>
    </row>
    <row r="432" spans="3:20" s="21" customFormat="1">
      <c r="C432" s="39"/>
      <c r="D432" s="39"/>
      <c r="F432" s="39"/>
      <c r="G432" s="39"/>
      <c r="I432" s="39"/>
      <c r="K432" s="39"/>
      <c r="L432" s="39"/>
      <c r="T432" s="39"/>
    </row>
    <row r="433" spans="3:20" s="21" customFormat="1">
      <c r="C433" s="39"/>
      <c r="D433" s="39"/>
      <c r="F433" s="39"/>
      <c r="G433" s="39"/>
      <c r="I433" s="39"/>
      <c r="K433" s="39"/>
      <c r="L433" s="39"/>
      <c r="T433" s="39"/>
    </row>
    <row r="434" spans="3:20" s="21" customFormat="1">
      <c r="C434" s="39"/>
      <c r="D434" s="39"/>
      <c r="F434" s="39"/>
      <c r="G434" s="39"/>
      <c r="I434" s="39"/>
      <c r="K434" s="39"/>
      <c r="L434" s="39"/>
      <c r="T434" s="39"/>
    </row>
    <row r="435" spans="3:20" s="21" customFormat="1">
      <c r="C435" s="39"/>
      <c r="D435" s="39"/>
      <c r="F435" s="39"/>
      <c r="G435" s="39"/>
      <c r="I435" s="39"/>
      <c r="K435" s="39"/>
      <c r="L435" s="39"/>
      <c r="T435" s="39"/>
    </row>
    <row r="436" spans="3:20" s="21" customFormat="1">
      <c r="C436" s="39"/>
      <c r="D436" s="39"/>
      <c r="F436" s="39"/>
      <c r="G436" s="39"/>
      <c r="I436" s="39"/>
      <c r="K436" s="39"/>
      <c r="L436" s="39"/>
      <c r="T436" s="39"/>
    </row>
    <row r="437" spans="3:20" s="21" customFormat="1">
      <c r="C437" s="39"/>
      <c r="D437" s="39"/>
      <c r="F437" s="39"/>
      <c r="G437" s="39"/>
      <c r="I437" s="39"/>
      <c r="K437" s="39"/>
      <c r="L437" s="39"/>
      <c r="T437" s="39"/>
    </row>
    <row r="438" spans="3:20" s="21" customFormat="1">
      <c r="C438" s="39"/>
      <c r="D438" s="39"/>
      <c r="F438" s="39"/>
      <c r="G438" s="39"/>
      <c r="I438" s="39"/>
      <c r="K438" s="39"/>
      <c r="L438" s="39"/>
      <c r="T438" s="39"/>
    </row>
    <row r="439" spans="3:20" s="21" customFormat="1">
      <c r="C439" s="39"/>
      <c r="D439" s="39"/>
      <c r="F439" s="39"/>
      <c r="G439" s="39"/>
      <c r="I439" s="39"/>
      <c r="K439" s="39"/>
      <c r="L439" s="39"/>
      <c r="T439" s="39"/>
    </row>
    <row r="440" spans="3:20" s="21" customFormat="1">
      <c r="C440" s="39"/>
      <c r="D440" s="39"/>
      <c r="F440" s="39"/>
      <c r="G440" s="39"/>
      <c r="I440" s="39"/>
      <c r="K440" s="39"/>
      <c r="L440" s="39"/>
      <c r="T440" s="39"/>
    </row>
    <row r="441" spans="3:20" s="21" customFormat="1">
      <c r="C441" s="39"/>
      <c r="D441" s="39"/>
      <c r="F441" s="39"/>
      <c r="G441" s="39"/>
      <c r="I441" s="39"/>
      <c r="K441" s="39"/>
      <c r="L441" s="39"/>
      <c r="T441" s="39"/>
    </row>
    <row r="442" spans="3:20" s="21" customFormat="1">
      <c r="C442" s="39"/>
      <c r="D442" s="39"/>
      <c r="F442" s="39"/>
      <c r="G442" s="39"/>
      <c r="I442" s="39"/>
      <c r="K442" s="39"/>
      <c r="L442" s="39"/>
      <c r="T442" s="39"/>
    </row>
    <row r="443" spans="3:20" s="21" customFormat="1">
      <c r="C443" s="39"/>
      <c r="D443" s="39"/>
      <c r="F443" s="39"/>
      <c r="G443" s="39"/>
      <c r="I443" s="39"/>
      <c r="K443" s="39"/>
      <c r="L443" s="39"/>
      <c r="T443" s="39"/>
    </row>
    <row r="444" spans="3:20" s="21" customFormat="1">
      <c r="C444" s="39"/>
      <c r="D444" s="39"/>
      <c r="F444" s="39"/>
      <c r="G444" s="39"/>
      <c r="I444" s="39"/>
      <c r="K444" s="39"/>
      <c r="L444" s="39"/>
      <c r="T444" s="39"/>
    </row>
    <row r="445" spans="3:20" s="21" customFormat="1">
      <c r="C445" s="39"/>
      <c r="D445" s="39"/>
      <c r="F445" s="39"/>
      <c r="G445" s="39"/>
      <c r="I445" s="39"/>
      <c r="K445" s="39"/>
      <c r="L445" s="39"/>
      <c r="T445" s="39"/>
    </row>
    <row r="446" spans="3:20" s="21" customFormat="1">
      <c r="C446" s="39"/>
      <c r="D446" s="39"/>
      <c r="F446" s="39"/>
      <c r="G446" s="39"/>
      <c r="I446" s="39"/>
      <c r="K446" s="39"/>
      <c r="L446" s="39"/>
      <c r="T446" s="39"/>
    </row>
    <row r="447" spans="3:20" s="21" customFormat="1">
      <c r="C447" s="39"/>
      <c r="D447" s="39"/>
      <c r="F447" s="39"/>
      <c r="G447" s="39"/>
      <c r="I447" s="39"/>
      <c r="K447" s="39"/>
      <c r="L447" s="39"/>
      <c r="T447" s="39"/>
    </row>
    <row r="448" spans="3:20" s="21" customFormat="1">
      <c r="C448" s="39"/>
      <c r="D448" s="39"/>
      <c r="F448" s="39"/>
      <c r="G448" s="39"/>
      <c r="I448" s="39"/>
      <c r="K448" s="39"/>
      <c r="L448" s="39"/>
      <c r="T448" s="39"/>
    </row>
    <row r="449" spans="3:20" s="21" customFormat="1">
      <c r="C449" s="39"/>
      <c r="D449" s="39"/>
      <c r="F449" s="39"/>
      <c r="G449" s="39"/>
      <c r="I449" s="39"/>
      <c r="K449" s="39"/>
      <c r="L449" s="39"/>
      <c r="T449" s="39"/>
    </row>
    <row r="450" spans="3:20" s="21" customFormat="1">
      <c r="C450" s="39"/>
      <c r="D450" s="39"/>
      <c r="F450" s="39"/>
      <c r="G450" s="39"/>
      <c r="I450" s="39"/>
      <c r="K450" s="39"/>
      <c r="L450" s="39"/>
      <c r="T450" s="39"/>
    </row>
    <row r="451" spans="3:20" s="21" customFormat="1">
      <c r="C451" s="39"/>
      <c r="D451" s="39"/>
      <c r="F451" s="39"/>
      <c r="G451" s="39"/>
      <c r="I451" s="39"/>
      <c r="K451" s="39"/>
      <c r="L451" s="39"/>
      <c r="T451" s="39"/>
    </row>
    <row r="452" spans="3:20" s="21" customFormat="1">
      <c r="C452" s="39"/>
      <c r="D452" s="39"/>
      <c r="F452" s="39"/>
      <c r="G452" s="39"/>
      <c r="I452" s="39"/>
      <c r="K452" s="39"/>
      <c r="L452" s="39"/>
      <c r="T452" s="39"/>
    </row>
    <row r="453" spans="3:20" s="21" customFormat="1">
      <c r="C453" s="39"/>
      <c r="D453" s="39"/>
      <c r="F453" s="39"/>
      <c r="G453" s="39"/>
      <c r="I453" s="39"/>
      <c r="K453" s="39"/>
      <c r="L453" s="39"/>
      <c r="T453" s="39"/>
    </row>
    <row r="454" spans="3:20" s="21" customFormat="1">
      <c r="C454" s="39"/>
      <c r="D454" s="39"/>
      <c r="F454" s="39"/>
      <c r="G454" s="39"/>
      <c r="I454" s="39"/>
      <c r="K454" s="39"/>
      <c r="L454" s="39"/>
      <c r="T454" s="39"/>
    </row>
    <row r="455" spans="3:20" s="21" customFormat="1">
      <c r="C455" s="39"/>
      <c r="D455" s="39"/>
      <c r="F455" s="39"/>
      <c r="G455" s="39"/>
      <c r="I455" s="39"/>
      <c r="K455" s="39"/>
      <c r="L455" s="39"/>
      <c r="T455" s="39"/>
    </row>
    <row r="456" spans="3:20" s="21" customFormat="1">
      <c r="C456" s="39"/>
      <c r="D456" s="39"/>
      <c r="F456" s="39"/>
      <c r="G456" s="39"/>
      <c r="I456" s="39"/>
      <c r="K456" s="39"/>
      <c r="L456" s="39"/>
      <c r="T456" s="39"/>
    </row>
    <row r="457" spans="3:20" s="21" customFormat="1">
      <c r="C457" s="39"/>
      <c r="D457" s="39"/>
      <c r="F457" s="39"/>
      <c r="G457" s="39"/>
      <c r="I457" s="39"/>
      <c r="K457" s="39"/>
      <c r="L457" s="39"/>
      <c r="T457" s="39"/>
    </row>
    <row r="458" spans="3:20" s="21" customFormat="1">
      <c r="C458" s="39"/>
      <c r="D458" s="39"/>
      <c r="F458" s="39"/>
      <c r="G458" s="39"/>
      <c r="I458" s="39"/>
      <c r="K458" s="39"/>
      <c r="L458" s="39"/>
      <c r="T458" s="39"/>
    </row>
    <row r="459" spans="3:20" s="21" customFormat="1">
      <c r="C459" s="39"/>
      <c r="D459" s="39"/>
      <c r="F459" s="39"/>
      <c r="G459" s="39"/>
      <c r="I459" s="39"/>
      <c r="K459" s="39"/>
      <c r="L459" s="39"/>
      <c r="T459" s="39"/>
    </row>
    <row r="460" spans="3:20" s="21" customFormat="1">
      <c r="C460" s="39"/>
      <c r="D460" s="39"/>
      <c r="F460" s="39"/>
      <c r="G460" s="39"/>
      <c r="I460" s="39"/>
      <c r="K460" s="39"/>
      <c r="L460" s="39"/>
      <c r="T460" s="39"/>
    </row>
    <row r="461" spans="3:20" s="21" customFormat="1">
      <c r="C461" s="39"/>
      <c r="D461" s="39"/>
      <c r="F461" s="39"/>
      <c r="G461" s="39"/>
      <c r="I461" s="39"/>
      <c r="K461" s="39"/>
      <c r="L461" s="39"/>
      <c r="T461" s="39"/>
    </row>
    <row r="462" spans="3:20" s="21" customFormat="1">
      <c r="C462" s="39"/>
      <c r="D462" s="39"/>
      <c r="F462" s="39"/>
      <c r="G462" s="39"/>
      <c r="I462" s="39"/>
      <c r="K462" s="39"/>
      <c r="L462" s="39"/>
      <c r="T462" s="39"/>
    </row>
    <row r="463" spans="3:20" s="21" customFormat="1">
      <c r="C463" s="39"/>
      <c r="D463" s="39"/>
      <c r="F463" s="39"/>
      <c r="G463" s="39"/>
      <c r="I463" s="39"/>
      <c r="K463" s="39"/>
      <c r="L463" s="39"/>
      <c r="T463" s="39"/>
    </row>
    <row r="464" spans="3:20" s="21" customFormat="1">
      <c r="C464" s="39"/>
      <c r="D464" s="39"/>
      <c r="F464" s="39"/>
      <c r="G464" s="39"/>
      <c r="I464" s="39"/>
      <c r="K464" s="39"/>
      <c r="L464" s="39"/>
      <c r="T464" s="39"/>
    </row>
    <row r="465" spans="3:20" s="21" customFormat="1">
      <c r="C465" s="39"/>
      <c r="D465" s="39"/>
      <c r="F465" s="39"/>
      <c r="G465" s="39"/>
      <c r="I465" s="39"/>
      <c r="K465" s="39"/>
      <c r="L465" s="39"/>
      <c r="T465" s="39"/>
    </row>
    <row r="466" spans="3:20" s="21" customFormat="1">
      <c r="C466" s="39"/>
      <c r="D466" s="39"/>
      <c r="F466" s="39"/>
      <c r="G466" s="39"/>
      <c r="I466" s="39"/>
      <c r="K466" s="39"/>
      <c r="L466" s="39"/>
      <c r="T466" s="39"/>
    </row>
    <row r="467" spans="3:20" s="21" customFormat="1">
      <c r="C467" s="39"/>
      <c r="D467" s="39"/>
      <c r="F467" s="39"/>
      <c r="G467" s="39"/>
      <c r="I467" s="39"/>
      <c r="K467" s="39"/>
      <c r="L467" s="39"/>
      <c r="T467" s="39"/>
    </row>
    <row r="468" spans="3:20" s="21" customFormat="1">
      <c r="C468" s="39"/>
      <c r="D468" s="39"/>
      <c r="F468" s="39"/>
      <c r="G468" s="39"/>
      <c r="I468" s="39"/>
      <c r="K468" s="39"/>
      <c r="L468" s="39"/>
      <c r="T468" s="39"/>
    </row>
    <row r="469" spans="3:20" s="21" customFormat="1">
      <c r="C469" s="39"/>
      <c r="D469" s="39"/>
      <c r="F469" s="39"/>
      <c r="G469" s="39"/>
      <c r="I469" s="39"/>
      <c r="K469" s="39"/>
      <c r="L469" s="39"/>
      <c r="T469" s="39"/>
    </row>
    <row r="470" spans="3:20" s="21" customFormat="1">
      <c r="C470" s="39"/>
      <c r="D470" s="39"/>
      <c r="F470" s="39"/>
      <c r="G470" s="39"/>
      <c r="I470" s="39"/>
      <c r="K470" s="39"/>
      <c r="L470" s="39"/>
      <c r="T470" s="39"/>
    </row>
    <row r="471" spans="3:20" s="21" customFormat="1">
      <c r="C471" s="39"/>
      <c r="D471" s="39"/>
      <c r="F471" s="39"/>
      <c r="G471" s="39"/>
      <c r="I471" s="39"/>
      <c r="K471" s="39"/>
      <c r="L471" s="39"/>
      <c r="T471" s="39"/>
    </row>
    <row r="472" spans="3:20" s="21" customFormat="1">
      <c r="C472" s="39"/>
      <c r="D472" s="39"/>
      <c r="F472" s="39"/>
      <c r="G472" s="39"/>
      <c r="I472" s="39"/>
      <c r="K472" s="39"/>
      <c r="L472" s="39"/>
      <c r="T472" s="39"/>
    </row>
    <row r="473" spans="3:20" s="21" customFormat="1">
      <c r="C473" s="39"/>
      <c r="D473" s="39"/>
      <c r="F473" s="39"/>
      <c r="G473" s="39"/>
      <c r="I473" s="39"/>
      <c r="K473" s="39"/>
      <c r="L473" s="39"/>
      <c r="T473" s="39"/>
    </row>
    <row r="474" spans="3:20" s="21" customFormat="1">
      <c r="C474" s="39"/>
      <c r="D474" s="39"/>
      <c r="F474" s="39"/>
      <c r="G474" s="39"/>
      <c r="I474" s="39"/>
      <c r="K474" s="39"/>
      <c r="L474" s="39"/>
      <c r="T474" s="39"/>
    </row>
    <row r="475" spans="3:20" s="21" customFormat="1">
      <c r="C475" s="39"/>
      <c r="D475" s="39"/>
      <c r="F475" s="39"/>
      <c r="G475" s="39"/>
      <c r="I475" s="39"/>
      <c r="K475" s="39"/>
      <c r="L475" s="39"/>
      <c r="T475" s="39"/>
    </row>
    <row r="476" spans="3:20" s="21" customFormat="1">
      <c r="C476" s="39"/>
      <c r="D476" s="39"/>
      <c r="F476" s="39"/>
      <c r="G476" s="39"/>
      <c r="I476" s="39"/>
      <c r="K476" s="39"/>
      <c r="L476" s="39"/>
      <c r="T476" s="39"/>
    </row>
    <row r="477" spans="3:20" s="21" customFormat="1">
      <c r="C477" s="39"/>
      <c r="D477" s="39"/>
      <c r="F477" s="39"/>
      <c r="G477" s="39"/>
      <c r="I477" s="39"/>
      <c r="K477" s="39"/>
      <c r="L477" s="39"/>
      <c r="T477" s="39"/>
    </row>
    <row r="478" spans="3:20" s="21" customFormat="1">
      <c r="C478" s="39"/>
      <c r="D478" s="39"/>
      <c r="F478" s="39"/>
      <c r="G478" s="39"/>
      <c r="I478" s="39"/>
      <c r="K478" s="39"/>
      <c r="L478" s="39"/>
      <c r="T478" s="39"/>
    </row>
    <row r="479" spans="3:20" s="21" customFormat="1">
      <c r="C479" s="39"/>
      <c r="D479" s="39"/>
      <c r="F479" s="39"/>
      <c r="G479" s="39"/>
      <c r="I479" s="39"/>
      <c r="K479" s="39"/>
      <c r="L479" s="39"/>
      <c r="T479" s="39"/>
    </row>
    <row r="480" spans="3:20" s="21" customFormat="1">
      <c r="C480" s="39"/>
      <c r="D480" s="39"/>
      <c r="F480" s="39"/>
      <c r="G480" s="39"/>
      <c r="I480" s="39"/>
      <c r="K480" s="39"/>
      <c r="L480" s="39"/>
      <c r="T480" s="39"/>
    </row>
    <row r="481" spans="3:20" s="21" customFormat="1">
      <c r="C481" s="39"/>
      <c r="D481" s="39"/>
      <c r="F481" s="39"/>
      <c r="G481" s="39"/>
      <c r="I481" s="39"/>
      <c r="K481" s="39"/>
      <c r="L481" s="39"/>
      <c r="T481" s="39"/>
    </row>
    <row r="482" spans="3:20" s="21" customFormat="1">
      <c r="C482" s="39"/>
      <c r="D482" s="39"/>
      <c r="F482" s="39"/>
      <c r="G482" s="39"/>
      <c r="I482" s="39"/>
      <c r="K482" s="39"/>
      <c r="L482" s="39"/>
      <c r="T482" s="39"/>
    </row>
    <row r="483" spans="3:20" s="21" customFormat="1">
      <c r="C483" s="39"/>
      <c r="D483" s="39"/>
      <c r="F483" s="39"/>
      <c r="G483" s="39"/>
      <c r="I483" s="39"/>
      <c r="K483" s="39"/>
      <c r="L483" s="39"/>
      <c r="T483" s="39"/>
    </row>
    <row r="484" spans="3:20" s="21" customFormat="1">
      <c r="C484" s="39"/>
      <c r="D484" s="39"/>
      <c r="F484" s="39"/>
      <c r="G484" s="39"/>
      <c r="I484" s="39"/>
      <c r="K484" s="39"/>
      <c r="L484" s="39"/>
      <c r="T484" s="39"/>
    </row>
    <row r="485" spans="3:20" s="21" customFormat="1">
      <c r="C485" s="39"/>
      <c r="D485" s="39"/>
      <c r="F485" s="39"/>
      <c r="G485" s="39"/>
      <c r="I485" s="39"/>
      <c r="K485" s="39"/>
      <c r="L485" s="39"/>
      <c r="T485" s="39"/>
    </row>
    <row r="486" spans="3:20" s="21" customFormat="1">
      <c r="C486" s="39"/>
      <c r="D486" s="39"/>
      <c r="F486" s="39"/>
      <c r="G486" s="39"/>
      <c r="I486" s="39"/>
      <c r="K486" s="39"/>
      <c r="L486" s="39"/>
      <c r="T486" s="39"/>
    </row>
    <row r="487" spans="3:20" s="21" customFormat="1">
      <c r="C487" s="39"/>
      <c r="D487" s="39"/>
      <c r="F487" s="39"/>
      <c r="G487" s="39"/>
      <c r="I487" s="39"/>
      <c r="K487" s="39"/>
      <c r="L487" s="39"/>
      <c r="T487" s="39"/>
    </row>
    <row r="488" spans="3:20" s="21" customFormat="1">
      <c r="C488" s="39"/>
      <c r="D488" s="39"/>
      <c r="F488" s="39"/>
      <c r="G488" s="39"/>
      <c r="I488" s="39"/>
      <c r="K488" s="39"/>
      <c r="L488" s="39"/>
      <c r="T488" s="39"/>
    </row>
    <row r="489" spans="3:20" s="21" customFormat="1">
      <c r="C489" s="39"/>
      <c r="D489" s="39"/>
      <c r="F489" s="39"/>
      <c r="G489" s="39"/>
      <c r="I489" s="39"/>
      <c r="K489" s="39"/>
      <c r="L489" s="39"/>
      <c r="T489" s="39"/>
    </row>
    <row r="490" spans="3:20" s="21" customFormat="1">
      <c r="C490" s="39"/>
      <c r="D490" s="39"/>
      <c r="F490" s="39"/>
      <c r="G490" s="39"/>
      <c r="I490" s="39"/>
      <c r="K490" s="39"/>
      <c r="L490" s="39"/>
      <c r="T490" s="39"/>
    </row>
    <row r="491" spans="3:20" s="21" customFormat="1">
      <c r="C491" s="39"/>
      <c r="D491" s="39"/>
      <c r="F491" s="39"/>
      <c r="G491" s="39"/>
      <c r="I491" s="39"/>
      <c r="K491" s="39"/>
      <c r="L491" s="39"/>
      <c r="T491" s="39"/>
    </row>
    <row r="492" spans="3:20" s="21" customFormat="1">
      <c r="C492" s="39"/>
      <c r="D492" s="39"/>
      <c r="F492" s="39"/>
      <c r="G492" s="39"/>
      <c r="I492" s="39"/>
      <c r="K492" s="39"/>
      <c r="L492" s="39"/>
      <c r="T492" s="39"/>
    </row>
    <row r="493" spans="3:20" s="21" customFormat="1">
      <c r="C493" s="39"/>
      <c r="D493" s="39"/>
      <c r="F493" s="39"/>
      <c r="G493" s="39"/>
      <c r="I493" s="39"/>
      <c r="K493" s="39"/>
      <c r="L493" s="39"/>
      <c r="T493" s="39"/>
    </row>
    <row r="494" spans="3:20" s="21" customFormat="1">
      <c r="C494" s="39"/>
      <c r="D494" s="39"/>
      <c r="F494" s="39"/>
      <c r="G494" s="39"/>
      <c r="I494" s="39"/>
      <c r="K494" s="39"/>
      <c r="L494" s="39"/>
      <c r="T494" s="39"/>
    </row>
    <row r="495" spans="3:20" s="21" customFormat="1">
      <c r="C495" s="39"/>
      <c r="D495" s="39"/>
      <c r="F495" s="39"/>
      <c r="G495" s="39"/>
      <c r="I495" s="39"/>
      <c r="K495" s="39"/>
      <c r="L495" s="39"/>
      <c r="T495" s="39"/>
    </row>
    <row r="496" spans="3:20" s="21" customFormat="1">
      <c r="C496" s="39"/>
      <c r="D496" s="39"/>
      <c r="F496" s="39"/>
      <c r="G496" s="39"/>
      <c r="I496" s="39"/>
      <c r="K496" s="39"/>
      <c r="L496" s="39"/>
      <c r="T496" s="39"/>
    </row>
    <row r="497" spans="3:20" s="21" customFormat="1">
      <c r="C497" s="39"/>
      <c r="D497" s="39"/>
      <c r="F497" s="39"/>
      <c r="G497" s="39"/>
      <c r="I497" s="39"/>
      <c r="K497" s="39"/>
      <c r="L497" s="39"/>
      <c r="T497" s="39"/>
    </row>
    <row r="498" spans="3:20" s="21" customFormat="1">
      <c r="C498" s="39"/>
      <c r="D498" s="39"/>
      <c r="F498" s="39"/>
      <c r="G498" s="39"/>
      <c r="I498" s="39"/>
      <c r="K498" s="39"/>
      <c r="L498" s="39"/>
      <c r="T498" s="39"/>
    </row>
    <row r="499" spans="3:20" s="21" customFormat="1">
      <c r="C499" s="39"/>
      <c r="D499" s="39"/>
      <c r="F499" s="39"/>
      <c r="G499" s="39"/>
      <c r="I499" s="39"/>
      <c r="K499" s="39"/>
      <c r="L499" s="39"/>
      <c r="T499" s="39"/>
    </row>
    <row r="500" spans="3:20" s="21" customFormat="1">
      <c r="C500" s="39"/>
      <c r="D500" s="39"/>
      <c r="F500" s="39"/>
      <c r="G500" s="39"/>
      <c r="I500" s="39"/>
      <c r="K500" s="39"/>
      <c r="L500" s="39"/>
      <c r="T500" s="39"/>
    </row>
    <row r="501" spans="3:20" s="21" customFormat="1">
      <c r="C501" s="39"/>
      <c r="D501" s="39"/>
      <c r="F501" s="39"/>
      <c r="G501" s="39"/>
      <c r="I501" s="39"/>
      <c r="K501" s="39"/>
      <c r="L501" s="39"/>
      <c r="T501" s="39"/>
    </row>
    <row r="502" spans="3:20" s="21" customFormat="1">
      <c r="C502" s="39"/>
      <c r="D502" s="39"/>
      <c r="F502" s="39"/>
      <c r="G502" s="39"/>
      <c r="I502" s="39"/>
      <c r="K502" s="39"/>
      <c r="L502" s="39"/>
      <c r="T502" s="39"/>
    </row>
    <row r="503" spans="3:20" s="21" customFormat="1">
      <c r="C503" s="39"/>
      <c r="D503" s="39"/>
      <c r="F503" s="39"/>
      <c r="G503" s="39"/>
      <c r="I503" s="39"/>
      <c r="K503" s="39"/>
      <c r="L503" s="39"/>
      <c r="T503" s="39"/>
    </row>
    <row r="504" spans="3:20" s="21" customFormat="1">
      <c r="C504" s="39"/>
      <c r="D504" s="39"/>
      <c r="F504" s="39"/>
      <c r="G504" s="39"/>
      <c r="I504" s="39"/>
      <c r="K504" s="39"/>
      <c r="L504" s="39"/>
      <c r="T504" s="39"/>
    </row>
    <row r="505" spans="3:20" s="21" customFormat="1">
      <c r="C505" s="39"/>
      <c r="D505" s="39"/>
      <c r="F505" s="39"/>
      <c r="G505" s="39"/>
      <c r="I505" s="39"/>
      <c r="K505" s="39"/>
      <c r="L505" s="39"/>
      <c r="T505" s="39"/>
    </row>
    <row r="506" spans="3:20" s="21" customFormat="1">
      <c r="C506" s="39"/>
      <c r="D506" s="39"/>
      <c r="F506" s="39"/>
      <c r="G506" s="39"/>
      <c r="I506" s="39"/>
      <c r="K506" s="39"/>
      <c r="L506" s="39"/>
      <c r="T506" s="39"/>
    </row>
    <row r="507" spans="3:20" s="21" customFormat="1">
      <c r="C507" s="39"/>
      <c r="D507" s="39"/>
      <c r="F507" s="39"/>
      <c r="G507" s="39"/>
      <c r="I507" s="39"/>
      <c r="K507" s="39"/>
      <c r="L507" s="39"/>
      <c r="T507" s="39"/>
    </row>
    <row r="508" spans="3:20" s="21" customFormat="1">
      <c r="C508" s="39"/>
      <c r="D508" s="39"/>
      <c r="F508" s="39"/>
      <c r="G508" s="39"/>
      <c r="I508" s="39"/>
      <c r="K508" s="39"/>
      <c r="L508" s="39"/>
      <c r="T508" s="39"/>
    </row>
    <row r="509" spans="3:20" s="21" customFormat="1">
      <c r="C509" s="39"/>
      <c r="D509" s="39"/>
      <c r="F509" s="39"/>
      <c r="G509" s="39"/>
      <c r="I509" s="39"/>
      <c r="K509" s="39"/>
      <c r="L509" s="39"/>
      <c r="T509" s="39"/>
    </row>
    <row r="510" spans="3:20" s="21" customFormat="1">
      <c r="C510" s="39"/>
      <c r="D510" s="39"/>
      <c r="F510" s="39"/>
      <c r="G510" s="39"/>
      <c r="I510" s="39"/>
      <c r="K510" s="39"/>
      <c r="L510" s="39"/>
      <c r="T510" s="39"/>
    </row>
    <row r="511" spans="3:20" s="21" customFormat="1">
      <c r="C511" s="39"/>
      <c r="D511" s="39"/>
      <c r="F511" s="39"/>
      <c r="G511" s="39"/>
      <c r="I511" s="39"/>
      <c r="K511" s="39"/>
      <c r="L511" s="39"/>
      <c r="T511" s="39"/>
    </row>
    <row r="512" spans="3:20" s="21" customFormat="1">
      <c r="C512" s="39"/>
      <c r="D512" s="39"/>
      <c r="F512" s="39"/>
      <c r="G512" s="39"/>
      <c r="I512" s="39"/>
      <c r="K512" s="39"/>
      <c r="L512" s="39"/>
      <c r="T512" s="39"/>
    </row>
    <row r="513" spans="3:20" s="21" customFormat="1">
      <c r="C513" s="39"/>
      <c r="D513" s="39"/>
      <c r="F513" s="39"/>
      <c r="G513" s="39"/>
      <c r="I513" s="39"/>
      <c r="K513" s="39"/>
      <c r="L513" s="39"/>
      <c r="T513" s="39"/>
    </row>
    <row r="514" spans="3:20" s="21" customFormat="1">
      <c r="C514" s="39"/>
      <c r="D514" s="39"/>
      <c r="F514" s="39"/>
      <c r="G514" s="39"/>
      <c r="I514" s="39"/>
      <c r="K514" s="39"/>
      <c r="L514" s="39"/>
      <c r="T514" s="39"/>
    </row>
    <row r="515" spans="3:20" s="21" customFormat="1">
      <c r="C515" s="39"/>
      <c r="D515" s="39"/>
      <c r="F515" s="39"/>
      <c r="G515" s="39"/>
      <c r="I515" s="39"/>
      <c r="K515" s="39"/>
      <c r="L515" s="39"/>
      <c r="T515" s="39"/>
    </row>
    <row r="516" spans="3:20" s="21" customFormat="1">
      <c r="C516" s="39"/>
      <c r="D516" s="39"/>
      <c r="F516" s="39"/>
      <c r="G516" s="39"/>
      <c r="I516" s="39"/>
      <c r="K516" s="39"/>
      <c r="L516" s="39"/>
      <c r="T516" s="39"/>
    </row>
    <row r="517" spans="3:20" s="21" customFormat="1">
      <c r="C517" s="39"/>
      <c r="D517" s="39"/>
      <c r="F517" s="39"/>
      <c r="G517" s="39"/>
      <c r="I517" s="39"/>
      <c r="K517" s="39"/>
      <c r="L517" s="39"/>
      <c r="T517" s="39"/>
    </row>
    <row r="518" spans="3:20" s="21" customFormat="1">
      <c r="C518" s="39"/>
      <c r="D518" s="39"/>
      <c r="F518" s="39"/>
      <c r="G518" s="39"/>
      <c r="I518" s="39"/>
      <c r="K518" s="39"/>
      <c r="L518" s="39"/>
      <c r="T518" s="39"/>
    </row>
    <row r="519" spans="3:20" s="21" customFormat="1">
      <c r="C519" s="39"/>
      <c r="D519" s="39"/>
      <c r="F519" s="39"/>
      <c r="G519" s="39"/>
      <c r="I519" s="39"/>
      <c r="K519" s="39"/>
      <c r="L519" s="39"/>
      <c r="T519" s="39"/>
    </row>
    <row r="520" spans="3:20" s="21" customFormat="1">
      <c r="C520" s="39"/>
      <c r="D520" s="39"/>
      <c r="F520" s="39"/>
      <c r="G520" s="39"/>
      <c r="I520" s="39"/>
      <c r="K520" s="39"/>
      <c r="L520" s="39"/>
      <c r="T520" s="39"/>
    </row>
    <row r="521" spans="3:20" s="21" customFormat="1">
      <c r="C521" s="39"/>
      <c r="D521" s="39"/>
      <c r="F521" s="39"/>
      <c r="G521" s="39"/>
      <c r="I521" s="39"/>
      <c r="K521" s="39"/>
      <c r="L521" s="39"/>
      <c r="T521" s="39"/>
    </row>
    <row r="522" spans="3:20" s="21" customFormat="1">
      <c r="C522" s="39"/>
      <c r="D522" s="39"/>
      <c r="F522" s="39"/>
      <c r="G522" s="39"/>
      <c r="I522" s="39"/>
      <c r="K522" s="39"/>
      <c r="L522" s="39"/>
      <c r="T522" s="39"/>
    </row>
    <row r="523" spans="3:20" s="21" customFormat="1">
      <c r="C523" s="39"/>
      <c r="D523" s="39"/>
      <c r="F523" s="39"/>
      <c r="G523" s="39"/>
      <c r="I523" s="39"/>
      <c r="K523" s="39"/>
      <c r="L523" s="39"/>
      <c r="T523" s="39"/>
    </row>
    <row r="524" spans="3:20" s="21" customFormat="1">
      <c r="C524" s="39"/>
      <c r="D524" s="39"/>
      <c r="F524" s="39"/>
      <c r="G524" s="39"/>
      <c r="I524" s="39"/>
      <c r="K524" s="39"/>
      <c r="L524" s="39"/>
      <c r="T524" s="39"/>
    </row>
    <row r="525" spans="3:20" s="21" customFormat="1">
      <c r="C525" s="39"/>
      <c r="D525" s="39"/>
      <c r="F525" s="39"/>
      <c r="G525" s="39"/>
      <c r="I525" s="39"/>
      <c r="K525" s="39"/>
      <c r="L525" s="39"/>
      <c r="T525" s="39"/>
    </row>
    <row r="526" spans="3:20" s="21" customFormat="1">
      <c r="C526" s="39"/>
      <c r="D526" s="39"/>
      <c r="F526" s="39"/>
      <c r="G526" s="39"/>
      <c r="I526" s="39"/>
      <c r="K526" s="39"/>
      <c r="L526" s="39"/>
      <c r="T526" s="39"/>
    </row>
    <row r="527" spans="3:20" s="21" customFormat="1">
      <c r="C527" s="39"/>
      <c r="D527" s="39"/>
      <c r="F527" s="39"/>
      <c r="G527" s="39"/>
      <c r="I527" s="39"/>
      <c r="K527" s="39"/>
      <c r="L527" s="39"/>
      <c r="T527" s="39"/>
    </row>
    <row r="528" spans="3:20" s="21" customFormat="1">
      <c r="C528" s="39"/>
      <c r="D528" s="39"/>
      <c r="F528" s="39"/>
      <c r="G528" s="39"/>
      <c r="I528" s="39"/>
      <c r="K528" s="39"/>
      <c r="L528" s="39"/>
      <c r="T528" s="39"/>
    </row>
    <row r="529" spans="3:20" s="21" customFormat="1">
      <c r="C529" s="39"/>
      <c r="D529" s="39"/>
      <c r="F529" s="39"/>
      <c r="G529" s="39"/>
      <c r="I529" s="39"/>
      <c r="K529" s="39"/>
      <c r="L529" s="39"/>
      <c r="T529" s="39"/>
    </row>
    <row r="530" spans="3:20" s="21" customFormat="1">
      <c r="C530" s="39"/>
      <c r="D530" s="39"/>
      <c r="F530" s="39"/>
      <c r="G530" s="39"/>
      <c r="I530" s="39"/>
      <c r="K530" s="39"/>
      <c r="L530" s="39"/>
      <c r="T530" s="39"/>
    </row>
    <row r="531" spans="3:20" s="21" customFormat="1">
      <c r="C531" s="39"/>
      <c r="D531" s="39"/>
      <c r="F531" s="39"/>
      <c r="G531" s="39"/>
      <c r="I531" s="39"/>
      <c r="K531" s="39"/>
      <c r="L531" s="39"/>
      <c r="T531" s="39"/>
    </row>
    <row r="532" spans="3:20" s="21" customFormat="1">
      <c r="C532" s="39"/>
      <c r="D532" s="39"/>
      <c r="F532" s="39"/>
      <c r="G532" s="39"/>
      <c r="I532" s="39"/>
      <c r="K532" s="39"/>
      <c r="L532" s="39"/>
      <c r="T532" s="39"/>
    </row>
    <row r="533" spans="3:20" s="21" customFormat="1">
      <c r="C533" s="39"/>
      <c r="D533" s="39"/>
      <c r="F533" s="39"/>
      <c r="G533" s="39"/>
      <c r="I533" s="39"/>
      <c r="K533" s="39"/>
      <c r="L533" s="39"/>
      <c r="T533" s="39"/>
    </row>
    <row r="534" spans="3:20" s="21" customFormat="1">
      <c r="C534" s="39"/>
      <c r="D534" s="39"/>
      <c r="F534" s="39"/>
      <c r="G534" s="39"/>
      <c r="I534" s="39"/>
      <c r="K534" s="39"/>
      <c r="L534" s="39"/>
      <c r="T534" s="39"/>
    </row>
    <row r="535" spans="3:20" s="21" customFormat="1">
      <c r="C535" s="39"/>
      <c r="D535" s="39"/>
      <c r="F535" s="39"/>
      <c r="G535" s="39"/>
      <c r="I535" s="39"/>
      <c r="K535" s="39"/>
      <c r="L535" s="39"/>
      <c r="T535" s="39"/>
    </row>
    <row r="536" spans="3:20" s="21" customFormat="1">
      <c r="C536" s="39"/>
      <c r="D536" s="39"/>
      <c r="F536" s="39"/>
      <c r="G536" s="39"/>
      <c r="I536" s="39"/>
      <c r="K536" s="39"/>
      <c r="L536" s="39"/>
      <c r="T536" s="39"/>
    </row>
    <row r="537" spans="3:20" s="21" customFormat="1">
      <c r="C537" s="39"/>
      <c r="D537" s="39"/>
      <c r="F537" s="39"/>
      <c r="G537" s="39"/>
      <c r="I537" s="39"/>
      <c r="K537" s="39"/>
      <c r="L537" s="39"/>
      <c r="T537" s="39"/>
    </row>
    <row r="538" spans="3:20" s="21" customFormat="1">
      <c r="C538" s="39"/>
      <c r="D538" s="39"/>
      <c r="F538" s="39"/>
      <c r="G538" s="39"/>
      <c r="I538" s="39"/>
      <c r="K538" s="39"/>
      <c r="L538" s="39"/>
      <c r="T538" s="39"/>
    </row>
    <row r="539" spans="3:20" s="21" customFormat="1">
      <c r="C539" s="39"/>
      <c r="D539" s="39"/>
      <c r="F539" s="39"/>
      <c r="G539" s="39"/>
      <c r="I539" s="39"/>
      <c r="K539" s="39"/>
      <c r="L539" s="39"/>
      <c r="T539" s="39"/>
    </row>
    <row r="540" spans="3:20" s="21" customFormat="1">
      <c r="C540" s="39"/>
      <c r="D540" s="39"/>
      <c r="F540" s="39"/>
      <c r="G540" s="39"/>
      <c r="I540" s="39"/>
      <c r="K540" s="39"/>
      <c r="L540" s="39"/>
      <c r="T540" s="39"/>
    </row>
    <row r="541" spans="3:20" s="21" customFormat="1">
      <c r="C541" s="39"/>
      <c r="D541" s="39"/>
      <c r="F541" s="39"/>
      <c r="G541" s="39"/>
      <c r="I541" s="39"/>
      <c r="K541" s="39"/>
      <c r="L541" s="39"/>
      <c r="T541" s="39"/>
    </row>
    <row r="542" spans="3:20" s="21" customFormat="1">
      <c r="C542" s="39"/>
      <c r="D542" s="39"/>
      <c r="F542" s="39"/>
      <c r="G542" s="39"/>
      <c r="I542" s="39"/>
      <c r="K542" s="39"/>
      <c r="L542" s="39"/>
      <c r="T542" s="39"/>
    </row>
    <row r="543" spans="3:20" s="21" customFormat="1">
      <c r="C543" s="39"/>
      <c r="D543" s="39"/>
      <c r="F543" s="39"/>
      <c r="G543" s="39"/>
      <c r="I543" s="39"/>
      <c r="K543" s="39"/>
      <c r="L543" s="39"/>
      <c r="T543" s="39"/>
    </row>
    <row r="544" spans="3:20" s="21" customFormat="1">
      <c r="C544" s="39"/>
      <c r="D544" s="39"/>
      <c r="F544" s="39"/>
      <c r="G544" s="39"/>
      <c r="I544" s="39"/>
      <c r="K544" s="39"/>
      <c r="L544" s="39"/>
      <c r="T544" s="39"/>
    </row>
    <row r="545" spans="3:20" s="21" customFormat="1">
      <c r="C545" s="39"/>
      <c r="D545" s="39"/>
      <c r="F545" s="39"/>
      <c r="G545" s="39"/>
      <c r="I545" s="39"/>
      <c r="K545" s="39"/>
      <c r="L545" s="39"/>
      <c r="T545" s="39"/>
    </row>
    <row r="546" spans="3:20" s="21" customFormat="1">
      <c r="C546" s="39"/>
      <c r="D546" s="39"/>
      <c r="F546" s="39"/>
      <c r="G546" s="39"/>
      <c r="I546" s="39"/>
      <c r="K546" s="39"/>
      <c r="L546" s="39"/>
      <c r="T546" s="39"/>
    </row>
    <row r="547" spans="3:20" s="21" customFormat="1">
      <c r="C547" s="39"/>
      <c r="D547" s="39"/>
      <c r="F547" s="39"/>
      <c r="G547" s="39"/>
      <c r="I547" s="39"/>
      <c r="K547" s="39"/>
      <c r="L547" s="39"/>
      <c r="T547" s="39"/>
    </row>
    <row r="548" spans="3:20" s="21" customFormat="1">
      <c r="C548" s="39"/>
      <c r="D548" s="39"/>
      <c r="F548" s="39"/>
      <c r="G548" s="39"/>
      <c r="I548" s="39"/>
      <c r="K548" s="39"/>
      <c r="L548" s="39"/>
      <c r="T548" s="39"/>
    </row>
    <row r="549" spans="3:20" s="21" customFormat="1">
      <c r="C549" s="39"/>
      <c r="D549" s="39"/>
      <c r="F549" s="39"/>
      <c r="G549" s="39"/>
      <c r="I549" s="39"/>
      <c r="K549" s="39"/>
      <c r="L549" s="39"/>
      <c r="T549" s="39"/>
    </row>
    <row r="550" spans="3:20" s="21" customFormat="1">
      <c r="C550" s="39"/>
      <c r="D550" s="39"/>
      <c r="F550" s="39"/>
      <c r="G550" s="39"/>
      <c r="I550" s="39"/>
      <c r="K550" s="39"/>
      <c r="L550" s="39"/>
      <c r="T550" s="39"/>
    </row>
    <row r="551" spans="3:20" s="21" customFormat="1">
      <c r="C551" s="39"/>
      <c r="D551" s="39"/>
      <c r="F551" s="39"/>
      <c r="G551" s="39"/>
      <c r="I551" s="39"/>
      <c r="K551" s="39"/>
      <c r="L551" s="39"/>
      <c r="T551" s="39"/>
    </row>
    <row r="552" spans="3:20" s="21" customFormat="1">
      <c r="C552" s="39"/>
      <c r="D552" s="39"/>
      <c r="F552" s="39"/>
      <c r="G552" s="39"/>
      <c r="I552" s="39"/>
      <c r="K552" s="39"/>
      <c r="L552" s="39"/>
      <c r="T552" s="39"/>
    </row>
    <row r="553" spans="3:20" s="21" customFormat="1">
      <c r="C553" s="39"/>
      <c r="D553" s="39"/>
      <c r="F553" s="39"/>
      <c r="G553" s="39"/>
      <c r="I553" s="39"/>
      <c r="K553" s="39"/>
      <c r="L553" s="39"/>
      <c r="T553" s="39"/>
    </row>
    <row r="554" spans="3:20" s="21" customFormat="1">
      <c r="C554" s="39"/>
      <c r="D554" s="39"/>
      <c r="F554" s="39"/>
      <c r="G554" s="39"/>
      <c r="I554" s="39"/>
      <c r="K554" s="39"/>
      <c r="L554" s="39"/>
      <c r="T554" s="39"/>
    </row>
    <row r="555" spans="3:20" s="21" customFormat="1">
      <c r="C555" s="39"/>
      <c r="D555" s="39"/>
      <c r="F555" s="39"/>
      <c r="G555" s="39"/>
      <c r="I555" s="39"/>
      <c r="K555" s="39"/>
      <c r="L555" s="39"/>
      <c r="T555" s="39"/>
    </row>
    <row r="556" spans="3:20" s="21" customFormat="1">
      <c r="C556" s="39"/>
      <c r="D556" s="39"/>
      <c r="F556" s="39"/>
      <c r="G556" s="39"/>
      <c r="I556" s="39"/>
      <c r="K556" s="39"/>
      <c r="L556" s="39"/>
      <c r="T556" s="39"/>
    </row>
    <row r="557" spans="3:20" s="21" customFormat="1">
      <c r="C557" s="39"/>
      <c r="D557" s="39"/>
      <c r="F557" s="39"/>
      <c r="G557" s="39"/>
      <c r="I557" s="39"/>
      <c r="K557" s="39"/>
      <c r="L557" s="39"/>
      <c r="T557" s="39"/>
    </row>
    <row r="558" spans="3:20" s="21" customFormat="1">
      <c r="C558" s="39"/>
      <c r="D558" s="39"/>
      <c r="F558" s="39"/>
      <c r="G558" s="39"/>
      <c r="I558" s="39"/>
      <c r="K558" s="39"/>
      <c r="L558" s="39"/>
      <c r="T558" s="39"/>
    </row>
    <row r="559" spans="3:20" s="21" customFormat="1">
      <c r="C559" s="39"/>
      <c r="D559" s="39"/>
      <c r="F559" s="39"/>
      <c r="G559" s="39"/>
      <c r="I559" s="39"/>
      <c r="K559" s="39"/>
      <c r="L559" s="39"/>
      <c r="T559" s="39"/>
    </row>
    <row r="560" spans="3:20" s="21" customFormat="1">
      <c r="C560" s="39"/>
      <c r="D560" s="39"/>
      <c r="F560" s="39"/>
      <c r="G560" s="39"/>
      <c r="I560" s="39"/>
      <c r="K560" s="39"/>
      <c r="L560" s="39"/>
      <c r="T560" s="39"/>
    </row>
    <row r="561" spans="3:20" s="21" customFormat="1">
      <c r="C561" s="39"/>
      <c r="D561" s="39"/>
      <c r="F561" s="39"/>
      <c r="G561" s="39"/>
      <c r="I561" s="39"/>
      <c r="K561" s="39"/>
      <c r="L561" s="39"/>
      <c r="T561" s="39"/>
    </row>
    <row r="562" spans="3:20" s="21" customFormat="1">
      <c r="C562" s="39"/>
      <c r="D562" s="39"/>
      <c r="F562" s="39"/>
      <c r="G562" s="39"/>
      <c r="I562" s="39"/>
      <c r="K562" s="39"/>
      <c r="L562" s="39"/>
      <c r="T562" s="39"/>
    </row>
    <row r="563" spans="3:20" s="21" customFormat="1">
      <c r="C563" s="39"/>
      <c r="D563" s="39"/>
      <c r="F563" s="39"/>
      <c r="G563" s="39"/>
      <c r="I563" s="39"/>
      <c r="K563" s="39"/>
      <c r="L563" s="39"/>
      <c r="T563" s="39"/>
    </row>
    <row r="564" spans="3:20" s="21" customFormat="1">
      <c r="C564" s="39"/>
      <c r="D564" s="39"/>
      <c r="F564" s="39"/>
      <c r="G564" s="39"/>
      <c r="I564" s="39"/>
      <c r="K564" s="39"/>
      <c r="L564" s="39"/>
      <c r="T564" s="39"/>
    </row>
    <row r="565" spans="3:20" s="21" customFormat="1">
      <c r="C565" s="39"/>
      <c r="D565" s="39"/>
      <c r="F565" s="39"/>
      <c r="G565" s="39"/>
      <c r="I565" s="39"/>
      <c r="K565" s="39"/>
      <c r="L565" s="39"/>
      <c r="T565" s="39"/>
    </row>
    <row r="566" spans="3:20" s="21" customFormat="1">
      <c r="C566" s="39"/>
      <c r="D566" s="39"/>
      <c r="F566" s="39"/>
      <c r="G566" s="39"/>
      <c r="I566" s="39"/>
      <c r="K566" s="39"/>
      <c r="L566" s="39"/>
      <c r="T566" s="39"/>
    </row>
    <row r="567" spans="3:20" s="21" customFormat="1">
      <c r="C567" s="39"/>
      <c r="D567" s="39"/>
      <c r="F567" s="39"/>
      <c r="G567" s="39"/>
      <c r="I567" s="39"/>
      <c r="K567" s="39"/>
      <c r="L567" s="39"/>
      <c r="T567" s="39"/>
    </row>
    <row r="568" spans="3:20" s="21" customFormat="1">
      <c r="C568" s="39"/>
      <c r="D568" s="39"/>
      <c r="F568" s="39"/>
      <c r="G568" s="39"/>
      <c r="I568" s="39"/>
      <c r="K568" s="39"/>
      <c r="L568" s="39"/>
      <c r="T568" s="39"/>
    </row>
    <row r="569" spans="3:20" s="21" customFormat="1">
      <c r="C569" s="39"/>
      <c r="D569" s="39"/>
      <c r="F569" s="39"/>
      <c r="G569" s="39"/>
      <c r="I569" s="39"/>
      <c r="K569" s="39"/>
      <c r="L569" s="39"/>
      <c r="T569" s="39"/>
    </row>
    <row r="570" spans="3:20" s="21" customFormat="1">
      <c r="C570" s="39"/>
      <c r="D570" s="39"/>
      <c r="F570" s="39"/>
      <c r="G570" s="39"/>
      <c r="I570" s="39"/>
      <c r="K570" s="39"/>
      <c r="L570" s="39"/>
      <c r="T570" s="39"/>
    </row>
    <row r="571" spans="3:20" s="21" customFormat="1">
      <c r="C571" s="39"/>
      <c r="D571" s="39"/>
      <c r="F571" s="39"/>
      <c r="G571" s="39"/>
      <c r="I571" s="39"/>
      <c r="K571" s="39"/>
      <c r="L571" s="39"/>
      <c r="T571" s="39"/>
    </row>
  </sheetData>
  <autoFilter ref="A2:AI12" xr:uid="{00000000-0009-0000-0000-000002000000}"/>
  <phoneticPr fontId="1"/>
  <dataValidations count="1">
    <dataValidation type="list" allowBlank="1" showInputMessage="1" showErrorMessage="1" sqref="AC3:AC12 AA3:AA12 Y3:Y12 W3:W12 U3:U12 P3:Q12 N3:O12" xr:uid="{9D051BB7-356E-41C0-8663-724FFDAFCB35}">
      <formula1>"○"</formula1>
    </dataValidation>
  </dataValidations>
  <pageMargins left="0.70866141732283472" right="0.70866141732283472" top="0.74803149606299213" bottom="0.74803149606299213" header="0.31496062992125984" footer="0.31496062992125984"/>
  <pageSetup paperSize="8" scale="24" fitToHeight="0" orientation="landscape" r:id="rId1"/>
</worksheet>
</file>

<file path=customXml/_rels/item1.xml.rels><?xml version="1.0" encoding="UTF-8" standalone="yes"?><Relationships xmlns="http://schemas.openxmlformats.org/package/2006/relationships"><Relationship Id="rId1" Target="itemProps1.xml" Type="http://schemas.openxmlformats.org/officeDocument/2006/relationships/customXmlProps"/></Relationships>
</file>

<file path=customXml/_rels/item2.xml.rels><?xml version="1.0" encoding="UTF-8" standalone="yes"?><Relationships xmlns="http://schemas.openxmlformats.org/package/2006/relationships"><Relationship Id="rId1" Target="itemProps2.xml" Type="http://schemas.openxmlformats.org/officeDocument/2006/relationships/customXmlProps"/></Relationships>
</file>

<file path=customXml/_rels/item3.xml.rels><?xml version="1.0" encoding="UTF-8" standalone="yes"?><Relationships xmlns="http://schemas.openxmlformats.org/package/2006/relationships"><Relationship Id="rId1" Target="itemProps3.xml" Type="http://schemas.openxmlformats.org/officeDocument/2006/relationships/customXmlProps"/></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85e6e18b-26c1-4122-9e79-e6c53ac26d53" xsi:nil="true"/>
    <lcf76f155ced4ddcb4097134ff3c332f xmlns="7f6ff588-74c6-42cc-8a7e-2865dbd05aee">
      <Terms xmlns="http://schemas.microsoft.com/office/infopath/2007/PartnerControls"/>
    </lcf76f155ced4ddcb4097134ff3c332f>
    <Owner xmlns="7f6ff588-74c6-42cc-8a7e-2865dbd05aee">
      <UserInfo>
        <DisplayName/>
        <AccountId xsi:nil="true"/>
        <AccountType/>
      </UserInfo>
    </Owner>
  </documentManagement>
</p:properties>
</file>

<file path=customXml/item3.xml><?xml version="1.0" encoding="utf-8"?>
<ct:contentTypeSchema xmlns:ct="http://schemas.microsoft.com/office/2006/metadata/contentType" xmlns:ma="http://schemas.microsoft.com/office/2006/metadata/properties/metaAttributes" ct:_="" ma:_="" ma:contentTypeName="ドキュメント" ma:contentTypeID="0x010100C92381DECF95014B9F406BCF8E035E0B" ma:contentTypeVersion="15" ma:contentTypeDescription="新しいドキュメントを作成します。" ma:contentTypeScope="" ma:versionID="dfc7914cf5579bfb1e86faf177da7642">
  <xsd:schema xmlns:xsd="http://www.w3.org/2001/XMLSchema" xmlns:xs="http://www.w3.org/2001/XMLSchema" xmlns:p="http://schemas.microsoft.com/office/2006/metadata/properties" xmlns:ns2="7f6ff588-74c6-42cc-8a7e-2865dbd05aee" xmlns:ns3="85e6e18b-26c1-4122-9e79-e6c53ac26d53" targetNamespace="http://schemas.microsoft.com/office/2006/metadata/properties" ma:root="true" ma:fieldsID="955125960cb5d18b6156251b85d92bb8" ns2:_="" ns3:_="">
    <xsd:import namespace="7f6ff588-74c6-42cc-8a7e-2865dbd05aee"/>
    <xsd:import namespace="85e6e18b-26c1-4122-9e79-e6c53ac26d53"/>
    <xsd:element name="properties">
      <xsd:complexType>
        <xsd:sequence>
          <xsd:element name="documentManagement">
            <xsd:complexType>
              <xsd:all>
                <xsd:element ref="ns2:Owner" minOccurs="0"/>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element ref="ns2:MediaLengthInSeconds" minOccurs="0"/>
                <xsd:element ref="ns2:MediaServiceLocation"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f6ff588-74c6-42cc-8a7e-2865dbd05aee" elementFormDefault="qualified">
    <xsd:import namespace="http://schemas.microsoft.com/office/2006/documentManagement/types"/>
    <xsd:import namespace="http://schemas.microsoft.com/office/infopath/2007/PartnerControls"/>
    <xsd:element name="Owner" ma:index="8" nillable="true" ma:displayName="所有者" ma:internalName="Own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lcf76f155ced4ddcb4097134ff3c332f" ma:index="14" nillable="true" ma:taxonomy="true" ma:internalName="lcf76f155ced4ddcb4097134ff3c332f" ma:taxonomyFieldName="MediaServiceImageTags" ma:displayName="画像タグ" ma:readOnly="false" ma:fieldId="{5cf76f15-5ced-4ddc-b409-7134ff3c332f}" ma:taxonomyMulti="true" ma:sspId="0347f584-7be2-4218-8e94-402d99aedf0b" ma:termSetId="09814cd3-568e-fe90-9814-8d621ff8fb84" ma:anchorId="fba54fb3-c3e1-fe81-a776-ca4b69148c4d" ma:open="true" ma:isKeyword="false">
      <xsd:complexType>
        <xsd:sequence>
          <xsd:element ref="pc:Terms" minOccurs="0" maxOccurs="1"/>
        </xsd:sequence>
      </xsd:complexType>
    </xsd:element>
    <xsd:element name="MediaServiceDateTaken" ma:index="16" nillable="true" ma:displayName="MediaServiceDateTaken" ma:description="" ma:hidden="true" ma:indexed="true" ma:internalName="MediaServiceDateTaken"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MediaServiceLocation" ma:index="21" nillable="true" ma:displayName="Location" ma:description="" ma:indexed="true" ma:internalName="MediaServiceLocation" ma:readOnly="true">
      <xsd:simpleType>
        <xsd:restriction base="dms:Text"/>
      </xsd:simpleType>
    </xsd:element>
    <xsd:element name="MediaServiceBillingMetadata" ma:index="22"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85e6e18b-26c1-4122-9e79-e6c53ac26d53" elementFormDefault="qualified">
    <xsd:import namespace="http://schemas.microsoft.com/office/2006/documentManagement/types"/>
    <xsd:import namespace="http://schemas.microsoft.com/office/infopath/2007/PartnerControls"/>
    <xsd:element name="TaxCatchAll" ma:index="15" nillable="true" ma:displayName="Taxonomy Catch All Column" ma:hidden="true" ma:list="{16f76524-e03a-41e2-8704-fbedc04eb700}" ma:internalName="TaxCatchAll" ma:showField="CatchAllData" ma:web="85e6e18b-26c1-4122-9e79-e6c53ac26d5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FFC610F-77DD-4644-89DB-D1737AD42425}">
  <ds:schemaRefs>
    <ds:schemaRef ds:uri="http://schemas.microsoft.com/sharepoint/v3/contenttype/forms"/>
  </ds:schemaRefs>
</ds:datastoreItem>
</file>

<file path=customXml/itemProps2.xml><?xml version="1.0" encoding="utf-8"?>
<ds:datastoreItem xmlns:ds="http://schemas.openxmlformats.org/officeDocument/2006/customXml" ds:itemID="{C545251B-819A-4697-A3F4-4ED54071A5A0}">
  <ds:schemaRefs>
    <ds:schemaRef ds:uri="http://schemas.microsoft.com/office/2006/metadata/properties"/>
    <ds:schemaRef ds:uri="http://schemas.microsoft.com/office/infopath/2007/PartnerControls"/>
    <ds:schemaRef ds:uri="85e6e18b-26c1-4122-9e79-e6c53ac26d53"/>
    <ds:schemaRef ds:uri="7f6ff588-74c6-42cc-8a7e-2865dbd05aee"/>
  </ds:schemaRefs>
</ds:datastoreItem>
</file>

<file path=customXml/itemProps3.xml><?xml version="1.0" encoding="utf-8"?>
<ds:datastoreItem xmlns:ds="http://schemas.openxmlformats.org/officeDocument/2006/customXml" ds:itemID="{8A949DBE-5B8E-41CE-8AC0-95D948E85FF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f6ff588-74c6-42cc-8a7e-2865dbd05aee"/>
    <ds:schemaRef ds:uri="85e6e18b-26c1-4122-9e79-e6c53ac26d5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49</vt:i4>
      </vt:variant>
      <vt:variant>
        <vt:lpstr>名前付き一覧</vt:lpstr>
      </vt:variant>
      <vt:variant>
        <vt:i4>62</vt:i4>
      </vt:variant>
    </vt:vector>
  </HeadingPairs>
  <TitlesOfParts>
    <vt:vector size="111" baseType="lpstr">
      <vt:lpstr>目次__医療機関リスト</vt:lpstr>
      <vt:lpstr>1.北海道</vt:lpstr>
      <vt:lpstr>Sheet1</vt:lpstr>
      <vt:lpstr>2.青森県</vt:lpstr>
      <vt:lpstr>3.岩手県</vt:lpstr>
      <vt:lpstr>4.宮城県</vt:lpstr>
      <vt:lpstr>5.秋田県</vt:lpstr>
      <vt:lpstr>6.山形県</vt:lpstr>
      <vt:lpstr>7.福島県</vt:lpstr>
      <vt:lpstr>8.茨城県</vt:lpstr>
      <vt:lpstr>9.栃木県</vt:lpstr>
      <vt:lpstr>10.群馬県</vt:lpstr>
      <vt:lpstr>11.埼玉県</vt:lpstr>
      <vt:lpstr>12.千葉県</vt:lpstr>
      <vt:lpstr>13.東京都</vt:lpstr>
      <vt:lpstr>14.神奈川県</vt:lpstr>
      <vt:lpstr>15.新潟県</vt:lpstr>
      <vt:lpstr>16.富山県</vt:lpstr>
      <vt:lpstr>17.石川県</vt:lpstr>
      <vt:lpstr>18.福井県</vt:lpstr>
      <vt:lpstr>19.山梨県</vt:lpstr>
      <vt:lpstr>20.長野県</vt:lpstr>
      <vt:lpstr>21.岐阜県</vt:lpstr>
      <vt:lpstr>22.静岡県</vt:lpstr>
      <vt:lpstr>23.愛知県</vt:lpstr>
      <vt:lpstr>24.三重県</vt:lpstr>
      <vt:lpstr>25.滋賀県</vt:lpstr>
      <vt:lpstr>26.京都府</vt:lpstr>
      <vt:lpstr>27.大阪府</vt:lpstr>
      <vt:lpstr>28.兵庫県</vt:lpstr>
      <vt:lpstr>29.奈良県</vt:lpstr>
      <vt:lpstr>30.和歌山県</vt:lpstr>
      <vt:lpstr>31.鳥取県</vt:lpstr>
      <vt:lpstr>32.島根県</vt:lpstr>
      <vt:lpstr>33.岡山県</vt:lpstr>
      <vt:lpstr>34.広島県</vt:lpstr>
      <vt:lpstr>35.山口県</vt:lpstr>
      <vt:lpstr>36.徳島県</vt:lpstr>
      <vt:lpstr>37.香川県</vt:lpstr>
      <vt:lpstr>38.愛媛県</vt:lpstr>
      <vt:lpstr>39.高知県</vt:lpstr>
      <vt:lpstr>40.福岡県</vt:lpstr>
      <vt:lpstr>41.佐賀県</vt:lpstr>
      <vt:lpstr>42.長崎県</vt:lpstr>
      <vt:lpstr>43.熊本県</vt:lpstr>
      <vt:lpstr>44.大分県</vt:lpstr>
      <vt:lpstr>45.宮崎県</vt:lpstr>
      <vt:lpstr>46.鹿児島県</vt:lpstr>
      <vt:lpstr>47.沖縄県</vt:lpstr>
      <vt:lpstr>'1.北海道'!Print_Area</vt:lpstr>
      <vt:lpstr>'11.埼玉県'!Print_Area</vt:lpstr>
      <vt:lpstr>'12.千葉県'!Print_Area</vt:lpstr>
      <vt:lpstr>'14.神奈川県'!Print_Area</vt:lpstr>
      <vt:lpstr>'16.富山県'!Print_Area</vt:lpstr>
      <vt:lpstr>'17.石川県'!Print_Area</vt:lpstr>
      <vt:lpstr>'18.福井県'!Print_Area</vt:lpstr>
      <vt:lpstr>'2.青森県'!Print_Area</vt:lpstr>
      <vt:lpstr>'20.長野県'!Print_Area</vt:lpstr>
      <vt:lpstr>'21.岐阜県'!Print_Area</vt:lpstr>
      <vt:lpstr>'23.愛知県'!Print_Area</vt:lpstr>
      <vt:lpstr>'25.滋賀県'!Print_Area</vt:lpstr>
      <vt:lpstr>'26.京都府'!Print_Area</vt:lpstr>
      <vt:lpstr>'27.大阪府'!Print_Area</vt:lpstr>
      <vt:lpstr>'28.兵庫県'!Print_Area</vt:lpstr>
      <vt:lpstr>'3.岩手県'!Print_Area</vt:lpstr>
      <vt:lpstr>'30.和歌山県'!Print_Area</vt:lpstr>
      <vt:lpstr>'31.鳥取県'!Print_Area</vt:lpstr>
      <vt:lpstr>'33.岡山県'!Print_Area</vt:lpstr>
      <vt:lpstr>'34.広島県'!Print_Area</vt:lpstr>
      <vt:lpstr>'35.山口県'!Print_Area</vt:lpstr>
      <vt:lpstr>'36.徳島県'!Print_Area</vt:lpstr>
      <vt:lpstr>'37.香川県'!Print_Area</vt:lpstr>
      <vt:lpstr>'38.愛媛県'!Print_Area</vt:lpstr>
      <vt:lpstr>'4.宮城県'!Print_Area</vt:lpstr>
      <vt:lpstr>'40.福岡県'!Print_Area</vt:lpstr>
      <vt:lpstr>'42.長崎県'!Print_Area</vt:lpstr>
      <vt:lpstr>'43.熊本県'!Print_Area</vt:lpstr>
      <vt:lpstr>'44.大分県'!Print_Area</vt:lpstr>
      <vt:lpstr>'45.宮崎県'!Print_Area</vt:lpstr>
      <vt:lpstr>'46.鹿児島県'!Print_Area</vt:lpstr>
      <vt:lpstr>'5.秋田県'!Print_Area</vt:lpstr>
      <vt:lpstr>'6.山形県'!Print_Area</vt:lpstr>
      <vt:lpstr>'7.福島県'!Print_Area</vt:lpstr>
      <vt:lpstr>'9.栃木県'!Print_Area</vt:lpstr>
      <vt:lpstr>'12.千葉県'!Print_Titles</vt:lpstr>
      <vt:lpstr>'14.神奈川県'!Print_Titles</vt:lpstr>
      <vt:lpstr>'15.新潟県'!Print_Titles</vt:lpstr>
      <vt:lpstr>'16.富山県'!Print_Titles</vt:lpstr>
      <vt:lpstr>'18.福井県'!Print_Titles</vt:lpstr>
      <vt:lpstr>'20.長野県'!Print_Titles</vt:lpstr>
      <vt:lpstr>'21.岐阜県'!Print_Titles</vt:lpstr>
      <vt:lpstr>'22.静岡県'!Print_Titles</vt:lpstr>
      <vt:lpstr>'23.愛知県'!Print_Titles</vt:lpstr>
      <vt:lpstr>'24.三重県'!Print_Titles</vt:lpstr>
      <vt:lpstr>'25.滋賀県'!Print_Titles</vt:lpstr>
      <vt:lpstr>'28.兵庫県'!Print_Titles</vt:lpstr>
      <vt:lpstr>'29.奈良県'!Print_Titles</vt:lpstr>
      <vt:lpstr>'31.鳥取県'!Print_Titles</vt:lpstr>
      <vt:lpstr>'32.島根県'!Print_Titles</vt:lpstr>
      <vt:lpstr>'33.岡山県'!Print_Titles</vt:lpstr>
      <vt:lpstr>'35.山口県'!Print_Titles</vt:lpstr>
      <vt:lpstr>'36.徳島県'!Print_Titles</vt:lpstr>
      <vt:lpstr>'37.香川県'!Print_Titles</vt:lpstr>
      <vt:lpstr>'38.愛媛県'!Print_Titles</vt:lpstr>
      <vt:lpstr>'40.福岡県'!Print_Titles</vt:lpstr>
      <vt:lpstr>'43.熊本県'!Print_Titles</vt:lpstr>
      <vt:lpstr>'44.大分県'!Print_Titles</vt:lpstr>
      <vt:lpstr>'46.鹿児島県'!Print_Titles</vt:lpstr>
      <vt:lpstr>'5.秋田県'!Print_Titles</vt:lpstr>
      <vt:lpstr>'6.山形県'!Print_Titles</vt:lpstr>
      <vt:lpstr>'36.徳島県'!リスト</vt:lpstr>
    </vt:vector>
  </TitlesOfParts>
  <LinksUpToDate>false</LinksUpToDate>
  <SharedDoc>false</SharedDoc>
  <HyperlinkBase/>
  <HyperlinksChanged>false</HyperlinksChanged>
</Properties>
</file>

<file path=docProps/core.xml><?xml version="1.0" encoding="utf-8"?>
<cp:coreProperties xmlns:cp="http://schemas.openxmlformats.org/package/2006/metadata/core-properties" xmlns:dc="http://purl.org/dc/elements/1.1/" xmlns:dcterms="http://purl.org/dc/terms/" xmlns:xsi="http://www.w3.org/2001/XMLSchema-instance"/>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0x010100C92381DECF95014B9F406BCF8E035E0B</vt:lpwstr>
  </property>
  <property fmtid="{D5CDD505-2E9C-101B-9397-08002B2CF9AE}" pid="3" name="MediaServiceImageTags">
    <vt:lpwstr/>
  </property>
</Properties>
</file>